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2 tablo 4 son\"/>
    </mc:Choice>
  </mc:AlternateContent>
  <bookViews>
    <workbookView xWindow="0" yWindow="0" windowWidth="24000" windowHeight="9615" tabRatio="932" firstSheet="1" activeTab="1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M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M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M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M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M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M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M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M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M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M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M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M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M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M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M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G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G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G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G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G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G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G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G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G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G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G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G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G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G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G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M25" i="198"/>
  <c r="C25" i="198"/>
  <c r="K25" i="198"/>
  <c r="I25" i="198"/>
  <c r="G25" i="198"/>
  <c r="O25" i="198"/>
  <c r="E33" i="198"/>
  <c r="M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G25" i="195"/>
  <c r="O25" i="195"/>
  <c r="G33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<sst xmlns="http://schemas.openxmlformats.org/spreadsheetml/2006/main" count="98336" uniqueCount="23680">
  <si>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</si>
  <si>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</si>
  <si>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</si>
  <si>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</si>
  <si>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</si>
  <si>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</si>
  <si>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</si>
  <si>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</si>
  <si>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</si>
  <si>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</si>
  <si>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</si>
  <si>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</si>
  <si>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</si>
  <si>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</si>
  <si>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</si>
  <si>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</si>
  <si>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</si>
  <si>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</si>
  <si>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</si>
  <si>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</si>
  <si>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</si>
  <si>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</si>
  <si>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</si>
  <si>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</si>
  <si>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</si>
  <si>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</si>
  <si>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</si>
  <si>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</si>
  <si>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</si>
  <si>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</si>
  <si>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</si>
  <si>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</si>
  <si>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</si>
  <si>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</si>
  <si>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</si>
  <si>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</si>
  <si>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</si>
  <si>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</si>
  <si>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</si>
  <si>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</si>
  <si>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</si>
  <si>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</si>
  <si>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</si>
  <si>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</si>
  <si>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</si>
  <si>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</si>
  <si>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</si>
  <si>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</si>
  <si>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</si>
  <si>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</si>
  <si>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</si>
  <si>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</si>
  <si>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</si>
  <si>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</si>
  <si>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</si>
  <si>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</si>
  <si>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</si>
  <si>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</si>
  <si>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</si>
  <si>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</si>
  <si>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</si>
  <si>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</si>
  <si>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</si>
  <si>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</si>
  <si>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</si>
  <si>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</si>
  <si>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</si>
  <si>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</si>
  <si>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</si>
  <si>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</si>
  <si>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</si>
  <si>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</si>
  <si>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</si>
  <si>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</si>
  <si>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</si>
  <si>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</si>
  <si>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</si>
  <si>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</si>
  <si>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</si>
  <si>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</si>
  <si>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</si>
  <si>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</si>
  <si>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</si>
  <si>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</si>
  <si>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</si>
  <si>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</si>
  <si>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</si>
  <si>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</si>
  <si>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</si>
  <si>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</si>
  <si>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</si>
  <si>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</si>
  <si>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</si>
  <si>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</si>
  <si>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</si>
  <si>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</si>
  <si>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</si>
  <si>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</si>
  <si>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</si>
  <si>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</si>
  <si>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</si>
  <si>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</si>
  <si>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</si>
  <si>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</si>
  <si>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</si>
  <si>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</si>
  <si>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</si>
  <si>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</si>
  <si>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</si>
  <si>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</si>
  <si>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</si>
  <si>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</si>
  <si>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</si>
  <si>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</si>
  <si>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</si>
  <si>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</si>
  <si>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</si>
  <si>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</si>
  <si>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</si>
  <si>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</si>
  <si>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</si>
  <si>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</si>
  <si>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</si>
  <si>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</si>
  <si>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</si>
  <si>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</si>
  <si>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</si>
  <si>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</si>
  <si>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</si>
  <si>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</si>
  <si>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</si>
  <si>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 xml:space="preserve">OG </t>
  </si>
  <si>
    <t>DM</t>
  </si>
  <si>
    <t>GÖÇBEYLİ DM 35-16-M00139_KOZLUCA M07_72044620</t>
  </si>
  <si>
    <t>OG Fider Açması</t>
  </si>
  <si>
    <t>Dağıtım-OG</t>
  </si>
  <si>
    <t>Kısa</t>
  </si>
  <si>
    <t>Şebeke işletmecisi</t>
  </si>
  <si>
    <t>Bildirimsiz</t>
  </si>
  <si>
    <t>03.07.2022 22:20:55</t>
  </si>
  <si>
    <t>03.07.2022 22:21:53</t>
  </si>
  <si>
    <t>KÖK</t>
  </si>
  <si>
    <t>MURADİYE DM-4/5 KÖK 45-71-M00823_MURADİYE DM-4/5-1 M05_72129471</t>
  </si>
  <si>
    <t>Yangın</t>
  </si>
  <si>
    <t>Uzun</t>
  </si>
  <si>
    <t>03.07.2022 11:56:49</t>
  </si>
  <si>
    <t>03.07.2022 12:56:38</t>
  </si>
  <si>
    <t>OG Fideri</t>
  </si>
  <si>
    <t>M-1269 35-02-M01269_M-1 M04_2097996</t>
  </si>
  <si>
    <t>03.07.2022 14:52:47</t>
  </si>
  <si>
    <t>03.07.2022 16:00:42</t>
  </si>
  <si>
    <t>AG Fideri</t>
  </si>
  <si>
    <t>TR-2/80 45-83-L00080_48137625_56401368_56401368</t>
  </si>
  <si>
    <t>AG Pano Kol Sigorta Atığı</t>
  </si>
  <si>
    <t>Dağıtım-AG</t>
  </si>
  <si>
    <t>03.07.2022 15:21:27</t>
  </si>
  <si>
    <t>03.07.2022 16:09:01</t>
  </si>
  <si>
    <t>Kullanıcı Bağlantı Hattı</t>
  </si>
  <si>
    <t>AHMETBEYLİ TR-2 35-22-M00240_955255383_955255383</t>
  </si>
  <si>
    <t>AG Havai Branşman Arızası</t>
  </si>
  <si>
    <t>03.07.2022 01:37:59</t>
  </si>
  <si>
    <t>03.07.2022 06:27:29</t>
  </si>
  <si>
    <t>ÇEŞNELİ TR-439 TARIMSAL SULAMA 45-73-M00945_B_56397568_56397568</t>
  </si>
  <si>
    <t>03.07.2022 14:56:07</t>
  </si>
  <si>
    <t>03.07.2022 19:10:08</t>
  </si>
  <si>
    <t>ALAŞEHİR TR-57 45-73-M00057_TR-58 TR-86 M01_81564817</t>
  </si>
  <si>
    <t>03.07.2022 14:39:40</t>
  </si>
  <si>
    <t>03.07.2022 15:22:55</t>
  </si>
  <si>
    <t>IŞIKLAR KÖK 45-73-M00467_CABERFAKILI SULAMA M09_83813236</t>
  </si>
  <si>
    <t>03.07.2022 11:07:36</t>
  </si>
  <si>
    <t>03.07.2022 12:21:06</t>
  </si>
  <si>
    <t>SOMA TR-7/2 45-82-M00335_945520696_945520696</t>
  </si>
  <si>
    <t>03.07.2022 17:31:25</t>
  </si>
  <si>
    <t>03.07.2022 18:44:32</t>
  </si>
  <si>
    <t>Dağıtım Transformatörü</t>
  </si>
  <si>
    <t>KUMKUYUCAK TR-2 45-80-M00175_45-80-M00175_2348141</t>
  </si>
  <si>
    <t>AG Termik Açması</t>
  </si>
  <si>
    <t>03.07.2022 07:13:20</t>
  </si>
  <si>
    <t>03.07.2022 10:22:43</t>
  </si>
  <si>
    <t>ÇUKURALTI M-21 35-25-M00069__72374063_72374063</t>
  </si>
  <si>
    <t>Yük Aktarımı</t>
  </si>
  <si>
    <t>03.07.2022 08:50:06</t>
  </si>
  <si>
    <t>03.07.2022 10:17:27</t>
  </si>
  <si>
    <t>AKÖREN TR-19 KÖK 45-78-M00974_HatBaşıAyırıcı_53139360 M04_53139360</t>
  </si>
  <si>
    <t>OG Sigorta Atması</t>
  </si>
  <si>
    <t>03.07.2022 12:28:43</t>
  </si>
  <si>
    <t>03.07.2022 13:31:17</t>
  </si>
  <si>
    <t>PAZARKÖY KÖK 45-78-L00700_HatBaşıAyırıcı_53140463 L05_53140463</t>
  </si>
  <si>
    <t>03.07.2022 18:25:26</t>
  </si>
  <si>
    <t>03.07.2022 19:29:09</t>
  </si>
  <si>
    <t>BİRGİ DM 35-15-L01013_KEMER L06_67562405</t>
  </si>
  <si>
    <t>03.07.2022 15:08:28</t>
  </si>
  <si>
    <t>03.07.2022 15:50:46</t>
  </si>
  <si>
    <t>L-512 REİSDERE 35-18-L00512_11819342_56355443_56355443</t>
  </si>
  <si>
    <t>AG Direkten Kesme Açma</t>
  </si>
  <si>
    <t>03.07.2022 21:15:20</t>
  </si>
  <si>
    <t>03.07.2022 23:29:18</t>
  </si>
  <si>
    <t>DAĞHACIYUSUF TR-4 45-73-M01228_B_80760603_80760603</t>
  </si>
  <si>
    <t>03.07.2022 21:44:40</t>
  </si>
  <si>
    <t>03.07.2022 23:51:16</t>
  </si>
  <si>
    <t>TR-34 35-13-M00052_TR-47 MERYEMANA L04_76785429</t>
  </si>
  <si>
    <t>03.07.2022 20:26:26</t>
  </si>
  <si>
    <t>03.07.2022 21:56:06</t>
  </si>
  <si>
    <t>M-1038 35-04-M01038_95002385056_95002385056</t>
  </si>
  <si>
    <t>AG Box / Sdk Abone Çıkış Sigorta Atığı</t>
  </si>
  <si>
    <t>03.07.2022 16:20:10</t>
  </si>
  <si>
    <t>03.07.2022 17:15:26</t>
  </si>
  <si>
    <t>SULUDERE TR-3 35-31-L00063_47982779_56399847_56399847</t>
  </si>
  <si>
    <t>Şebeke Bakım Çalışması</t>
  </si>
  <si>
    <t>Bildirimli</t>
  </si>
  <si>
    <t>03.07.2022 09:21:29</t>
  </si>
  <si>
    <t>03.07.2022 13:08:24</t>
  </si>
  <si>
    <t>BALABAN TARIMSAL SULAMA TR-2 35-16-M00176_47595798_65497015_65497015</t>
  </si>
  <si>
    <t>03.07.2022 22:31:23</t>
  </si>
  <si>
    <t>03.07.2022 23:51:52</t>
  </si>
  <si>
    <t>GÖKEYÜP ALANBAŞI TR-1 45-78-M00801_49203389_56407996_56407996</t>
  </si>
  <si>
    <t>03.07.2022 09:58:57</t>
  </si>
  <si>
    <t>03.07.2022 11:05:59</t>
  </si>
  <si>
    <t>ŞEVKET ŞAKI SULAMA GRUBU 35-29-M00361_A_56368047_56368047</t>
  </si>
  <si>
    <t>NH Altlık Arızası</t>
  </si>
  <si>
    <t>03.07.2022 02:30:33</t>
  </si>
  <si>
    <t>03.07.2022 04:32:25</t>
  </si>
  <si>
    <t>YENİŞEHİR TR-2 35-31-L00378_47863679_56392278_56392278</t>
  </si>
  <si>
    <t>03.07.2022 19:30:30</t>
  </si>
  <si>
    <t>03.07.2022 20:56:00</t>
  </si>
  <si>
    <t>AKÇAPINAR TR-1 45-83-L00438_A_56400138_56400138</t>
  </si>
  <si>
    <t>03.07.2022 13:29:12</t>
  </si>
  <si>
    <t>03.07.2022 15:32:37</t>
  </si>
  <si>
    <t>SOMA A SANTRALİ İM/DM 45-82-A00001_SAVAŞTEPE 15.8 L14_2091658</t>
  </si>
  <si>
    <t>03.07.2022 05:38:40</t>
  </si>
  <si>
    <t>03.07.2022 07:28:00</t>
  </si>
  <si>
    <t>GÜMÜLDÜR DM 35-25-M00100_DM-6/1 M15_2309328</t>
  </si>
  <si>
    <t>03.07.2022 16:35:51</t>
  </si>
  <si>
    <t>03.07.2022 17:02:19</t>
  </si>
  <si>
    <t>ÇUKURALTI M-14 35-25-M00060_ÇUKURALTI M-15 M03_72123885</t>
  </si>
  <si>
    <t>03.07.2022 07:53:29</t>
  </si>
  <si>
    <t>03.07.2022 08:48:06</t>
  </si>
  <si>
    <t>KIZILCAOVA TR-3 35-20-L00172_5823549_56373537_56373537</t>
  </si>
  <si>
    <t>03.07.2022 16:13:35</t>
  </si>
  <si>
    <t>03.07.2022 17:01:12</t>
  </si>
  <si>
    <t>TM Fideri</t>
  </si>
  <si>
    <t>BAĞYURDU TM 35-27-A00003_HALİLBEYLİ DM M07_2310334</t>
  </si>
  <si>
    <t>03.07.2022 09:02:21</t>
  </si>
  <si>
    <t>03.07.2022 18:05:00</t>
  </si>
  <si>
    <t>BEYOBA TR-12 45-72-M00414_TR-10 M01_2102854</t>
  </si>
  <si>
    <t>03.07.2022 14:23:05</t>
  </si>
  <si>
    <t>03.07.2022 15:35:27</t>
  </si>
  <si>
    <t>TIRAZLI KÖK 45-79-M00079_HatBaşıAyırıcı_72341667 M06_72341667</t>
  </si>
  <si>
    <t>03.07.2022 08:56:51</t>
  </si>
  <si>
    <t>03.07.2022 10:40:30</t>
  </si>
  <si>
    <t>HAYKIRAN TR-2 35-28-M00201_953386818_953386818</t>
  </si>
  <si>
    <t>03.07.2022 22:51:23</t>
  </si>
  <si>
    <t>04.07.2022 00:11:26</t>
  </si>
  <si>
    <t>ÇUKURALTI M-23 KÖK 35-25-M00071_LİMAN M01_72117778</t>
  </si>
  <si>
    <t>OG Atlama Arızası</t>
  </si>
  <si>
    <t>03.07.2022 14:42:35</t>
  </si>
  <si>
    <t>03.07.2022 16:14:17</t>
  </si>
  <si>
    <t>KARAVELİLER TR-5 35-20-L00449__72767568_72767568</t>
  </si>
  <si>
    <t>03.07.2022 17:34:31</t>
  </si>
  <si>
    <t>03.07.2022 18:16:22</t>
  </si>
  <si>
    <t>TR-23 35-31-L00023_B_56399097_56399097</t>
  </si>
  <si>
    <t>03.07.2022 18:31:03</t>
  </si>
  <si>
    <t>03.07.2022 21:10:00</t>
  </si>
  <si>
    <t>BERGAMA TM 35-16-A00004_TR-B M05_2314061</t>
  </si>
  <si>
    <t>TEİAŞ Trafo Arızası</t>
  </si>
  <si>
    <t>İletim</t>
  </si>
  <si>
    <t>03.07.2022 19:39:34</t>
  </si>
  <si>
    <t>03.07.2022 19:55:00</t>
  </si>
  <si>
    <t>K-1071 35-01-K01071_ K01_2034725</t>
  </si>
  <si>
    <t>Müteahhit Çalışması</t>
  </si>
  <si>
    <t>03.07.2022 09:17:52</t>
  </si>
  <si>
    <t>03.07.2022 18:44:31</t>
  </si>
  <si>
    <t>DEMİRCİ TM 45-74-A00001_HatBaşıAyırıcı_53134279 M15_53134279</t>
  </si>
  <si>
    <t>03.07.2022 02:21:50</t>
  </si>
  <si>
    <t>03.07.2022 04:01:12</t>
  </si>
  <si>
    <t>BEREKETLİ TR-1 45-79-M00323_B_56404702_56404702</t>
  </si>
  <si>
    <t>03.07.2022 17:09:18</t>
  </si>
  <si>
    <t>03.07.2022 18:10:56</t>
  </si>
  <si>
    <t>L-236 35-18-L00236_950441344_950441344</t>
  </si>
  <si>
    <t>AG Branşman Yeraltı Kablo Arızası</t>
  </si>
  <si>
    <t>03.07.2022 11:19:04</t>
  </si>
  <si>
    <t>03.07.2022 13:28:37</t>
  </si>
  <si>
    <t>BEYDERE KÖK 45-71-M00128_ESKİ KARAAĞAÇLI M07_50217162</t>
  </si>
  <si>
    <t>03.07.2022 19:41:48</t>
  </si>
  <si>
    <t>03.07.2022 22:20:50</t>
  </si>
  <si>
    <t>DİNGİLLER ÇAYBAŞI TR-1 45-72-L00170_A_56394331_56394331</t>
  </si>
  <si>
    <t>03.07.2022 20:00:03</t>
  </si>
  <si>
    <t>03.07.2022 21:55:15</t>
  </si>
  <si>
    <t>OVAKENT İM 35-15-A00003_ÇATAL ARMUT L05_2057398</t>
  </si>
  <si>
    <t>03.07.2022 17:13:51</t>
  </si>
  <si>
    <t>03.07.2022 17:31:39</t>
  </si>
  <si>
    <t>K-785 35-04-K00785_A_56383833_56383833</t>
  </si>
  <si>
    <t>AG Atlama Kopuğu</t>
  </si>
  <si>
    <t>03.07.2022 10:33:10</t>
  </si>
  <si>
    <t>03.07.2022 13:01:20</t>
  </si>
  <si>
    <t>İĞDECİK KÖK 45-71-M00077_ŞEHİR-2 (TR-5) M04_72234161</t>
  </si>
  <si>
    <t>03.07.2022 08:32:32</t>
  </si>
  <si>
    <t>03.07.2022 10:59:02</t>
  </si>
  <si>
    <t>ALTINOLUK TR-5 35-31-L00442_35-31-L00442_47775671</t>
  </si>
  <si>
    <t>AG Kademe Ayarı</t>
  </si>
  <si>
    <t>03.07.2022 21:17:32</t>
  </si>
  <si>
    <t>03.07.2022 22:45:31</t>
  </si>
  <si>
    <t>DOMBAYLI BAHÇELER TR-3 45-78-M00277_ H_83622811</t>
  </si>
  <si>
    <t>03.07.2022 08:57:18</t>
  </si>
  <si>
    <t>03.07.2022 10:33:36</t>
  </si>
  <si>
    <t>L-30 TAŞDİBİ 35-14-L00030_9528220_56355021_56355021</t>
  </si>
  <si>
    <t>03.07.2022 12:37:52</t>
  </si>
  <si>
    <t>03.07.2022 14:43:44</t>
  </si>
  <si>
    <t>MURADİYE TR-10 45-71-M02143_C_60984290_60984290</t>
  </si>
  <si>
    <t>03.07.2022 19:14:05</t>
  </si>
  <si>
    <t>04.07.2022 03:12:38</t>
  </si>
  <si>
    <t>KAYIŞLAR KÖK 45-80-M00183_YENİOSMANİYE M04_72195774</t>
  </si>
  <si>
    <t>03.07.2022 14:23:13</t>
  </si>
  <si>
    <t>03.07.2022 15:52:17</t>
  </si>
  <si>
    <t>YELKİ TR-5 (M-2339) 35-10-M02339_95000572432_95000572432</t>
  </si>
  <si>
    <t>03.07.2022 09:34:53</t>
  </si>
  <si>
    <t>03.07.2022 16:28:14</t>
  </si>
  <si>
    <t>TAHTALI TM 35-22-A00001_ARITMA-2 M17_2307945</t>
  </si>
  <si>
    <t>03.07.2022 16:33:39</t>
  </si>
  <si>
    <t>03.07.2022 16:40:39</t>
  </si>
  <si>
    <t>KOLDERE KÖK 45-80-M00051_ÇAVUŞOĞLU TST M06_73403318</t>
  </si>
  <si>
    <t>03.07.2022 06:48:31</t>
  </si>
  <si>
    <t>03.07.2022 08:46:57</t>
  </si>
  <si>
    <t>K-1131 35-08-K01131_912031910_912031910</t>
  </si>
  <si>
    <t>03.07.2022 16:51:00</t>
  </si>
  <si>
    <t>03.07.2022 17:54:38</t>
  </si>
  <si>
    <t>Saha Dağıtım Kutusu (SDK)</t>
  </si>
  <si>
    <t>DM-14/3B 45-71-M02250_A A1_73603154</t>
  </si>
  <si>
    <t>03.07.2022 15:41:46</t>
  </si>
  <si>
    <t>03.07.2022 18:56:33</t>
  </si>
  <si>
    <t>TEPEBAŞI TR-2 45-75-L00003_A_56387416_56387416</t>
  </si>
  <si>
    <t>AG Sehim Bozukluğu</t>
  </si>
  <si>
    <t>03.07.2022 07:39:23</t>
  </si>
  <si>
    <t>03.07.2022 10:37:20</t>
  </si>
  <si>
    <t>MUSTAFA BAHÇIVAN VE ARK 35-24-M00040_A_56352512_56352512</t>
  </si>
  <si>
    <t>03.07.2022 17:12:43</t>
  </si>
  <si>
    <t>03.07.2022 18:24:36</t>
  </si>
  <si>
    <t>YAĞLAR TR-3 35-31-L00421_A_56386663_56386663</t>
  </si>
  <si>
    <t>03.07.2022 13:08:03</t>
  </si>
  <si>
    <t>03.07.2022 15:46:27</t>
  </si>
  <si>
    <t>L-191 35-18-L00191_50069388_56368822_56368822</t>
  </si>
  <si>
    <t>03.07.2022 11:57:13</t>
  </si>
  <si>
    <t>03.07.2022 15:47:26</t>
  </si>
  <si>
    <t>GÖKÇEN DM 1-2/1 35-29-L00058_35-29-L00058_72210321</t>
  </si>
  <si>
    <t>AG Yük Ayırıcı Arızası</t>
  </si>
  <si>
    <t>03.07.2022 08:37:04</t>
  </si>
  <si>
    <t>03.07.2022 09:47:28</t>
  </si>
  <si>
    <t>ORTA MAHALLE M-47 35-25-M00113_ORTA MAHALLE M-46 M01_72124625</t>
  </si>
  <si>
    <t>OG Kablo Başlığı Arızası</t>
  </si>
  <si>
    <t>03.07.2022 22:04:46</t>
  </si>
  <si>
    <t>04.07.2022 00:57:06</t>
  </si>
  <si>
    <t>TR-140 35-26-M00140_956614538_956614538</t>
  </si>
  <si>
    <t>Üçüncü Şahısların Vermiş Olduğu Hasarlar</t>
  </si>
  <si>
    <t>03.07.2022 14:41:09</t>
  </si>
  <si>
    <t>03.07.2022 17:19:24</t>
  </si>
  <si>
    <t>GÜLBAHÇE TR-1 45-71-M00184_ÜÇPINAR DM M02_72255574</t>
  </si>
  <si>
    <t>OG Atlama(Jumper) Arızası</t>
  </si>
  <si>
    <t>03.07.2022 20:41:49</t>
  </si>
  <si>
    <t>03.07.2022 23:58:41</t>
  </si>
  <si>
    <t>ASARLIK TR-14 KÖK 35-28-M00168_ASARLIK TR-16(DM-1/5) M04_66531864</t>
  </si>
  <si>
    <t>03.07.2022 13:07:00</t>
  </si>
  <si>
    <t>03.07.2022 13:13:13</t>
  </si>
  <si>
    <t>ÇIRPI İM 35-20-A00002_ÇIRPI SULAMA M09_2056271</t>
  </si>
  <si>
    <t>Manevra</t>
  </si>
  <si>
    <t>03.07.2022 12:28:54</t>
  </si>
  <si>
    <t>03.07.2022 12:39:57</t>
  </si>
  <si>
    <t>TAHTALI TM 35-22-A00001_PANCAR-2 M21_2307948</t>
  </si>
  <si>
    <t>03.07.2022 16:33:54</t>
  </si>
  <si>
    <t>03.07.2022 16:41:13</t>
  </si>
  <si>
    <t>KOCAOBA KÖK-7 35-30-L00200_KOCAOBA L04_72060170</t>
  </si>
  <si>
    <t>03.07.2022 08:59:23</t>
  </si>
  <si>
    <t>03.07.2022 09:16:31</t>
  </si>
  <si>
    <t>DEVELİ TR-42 35-22-M00042_D_56370458_56370458</t>
  </si>
  <si>
    <t>03.07.2022 12:16:12</t>
  </si>
  <si>
    <t>03.07.2022 13:50:04</t>
  </si>
  <si>
    <t>K-3109 35-04-K03109_99358502_99358502</t>
  </si>
  <si>
    <t>03.07.2022 23:19:01</t>
  </si>
  <si>
    <t>04.07.2022 01:40:50</t>
  </si>
  <si>
    <t>TÜPÜLER TR-1 45-75-M00217_C_56388186_56388186</t>
  </si>
  <si>
    <t>03.07.2022 17:18:13</t>
  </si>
  <si>
    <t>03.07.2022 18:22:13</t>
  </si>
  <si>
    <t>TR-172 45-78-M00172_95000113453_95000113453</t>
  </si>
  <si>
    <t>03.07.2022 19:00:19</t>
  </si>
  <si>
    <t>03.07.2022 19:26:08</t>
  </si>
  <si>
    <t>M-333 35-02-M00333_ H4_2304320</t>
  </si>
  <si>
    <t>03.07.2022 09:15:00</t>
  </si>
  <si>
    <t>03.07.2022 09:32:00</t>
  </si>
  <si>
    <t>MURADİYE DM-8 45-71-M02145_MURADİYE DM-7/1 ÇIKIŞ M03_60746552</t>
  </si>
  <si>
    <t>05.07.2022 06:31:00</t>
  </si>
  <si>
    <t>05.07.2022 08:28:43</t>
  </si>
  <si>
    <t>L-392 ALTINEVLER 35-18-L00392_T t1_5946430</t>
  </si>
  <si>
    <t>AG Yeraltı Kablo Arızası</t>
  </si>
  <si>
    <t>05.07.2022 07:28:13</t>
  </si>
  <si>
    <t>05.07.2022 12:57:39</t>
  </si>
  <si>
    <t>AKPINAR TR-2 45-75-M00080_45-75-M00080_2352694</t>
  </si>
  <si>
    <t>05.07.2022 16:56:38</t>
  </si>
  <si>
    <t>05.07.2022 18:14:15</t>
  </si>
  <si>
    <t>L-224 SİBAM EVLERİ 35-18-L00224_950458420_950458420</t>
  </si>
  <si>
    <t>05.07.2022 21:47:04</t>
  </si>
  <si>
    <t>06.07.2022 00:14:12</t>
  </si>
  <si>
    <t>GÜNEŞLİ KÖK 45-75-M00056_TR-11 M07_67577917</t>
  </si>
  <si>
    <t>05.07.2022 09:09:05</t>
  </si>
  <si>
    <t>05.07.2022 17:16:29</t>
  </si>
  <si>
    <t>DM-9/11-A 45-71-M01167_45-71-M01167_2367938</t>
  </si>
  <si>
    <t>05.07.2022 13:03:25</t>
  </si>
  <si>
    <t>05.07.2022 14:24:17</t>
  </si>
  <si>
    <t>ÇINARLIKUYU KÖK 45-71-M00188_ÇINARLIKUYU TR-1 M02_72248777</t>
  </si>
  <si>
    <t>05.07.2022 08:55:39</t>
  </si>
  <si>
    <t>05.07.2022 10:12:59</t>
  </si>
  <si>
    <t>K-444 35-02-K00444_C_56364241_56364241</t>
  </si>
  <si>
    <t>AG Tel Kopuğu</t>
  </si>
  <si>
    <t>05.07.2022 14:35:45</t>
  </si>
  <si>
    <t>05.07.2022 17:06:24</t>
  </si>
  <si>
    <t>KAPAKLI TR-2 45-72-M00315_956490705_956490705</t>
  </si>
  <si>
    <t>05.07.2022 16:28:04</t>
  </si>
  <si>
    <t>05.07.2022 18:57:52</t>
  </si>
  <si>
    <t>DM-2/TR-20 35-22-M00853_TR-51 (ALTINTEPE) M01_66057540</t>
  </si>
  <si>
    <t>05.07.2022 06:16:35</t>
  </si>
  <si>
    <t>05.07.2022 07:28:16</t>
  </si>
  <si>
    <t>KARAKOVA TR-2 35-15-L00448_A_65499384_65499384</t>
  </si>
  <si>
    <t>05.07.2022 08:28:49</t>
  </si>
  <si>
    <t>05.07.2022 10:25:19</t>
  </si>
  <si>
    <t>TATAR DM 35-19-M00256_HatBaşıAyırıcı_53134059 M12_53134059</t>
  </si>
  <si>
    <t>05.07.2022 21:27:32</t>
  </si>
  <si>
    <t>05.07.2022 22:34:45</t>
  </si>
  <si>
    <t>YİĞENLİ TR-1 35-29-L00603_950326225_950326225</t>
  </si>
  <si>
    <t>05.07.2022 12:12:14</t>
  </si>
  <si>
    <t>05.07.2022 13:38:29</t>
  </si>
  <si>
    <t>ÇIRPI İM 35-20-A00002_ÇIPPI TİRE SULAMA M10_2056273</t>
  </si>
  <si>
    <t>05.07.2022 22:50:16</t>
  </si>
  <si>
    <t>06.07.2022 00:09:00</t>
  </si>
  <si>
    <t>MENEMEN TR-16 35-28-L00016_35-28-L00016_2350197</t>
  </si>
  <si>
    <t>Plansız Kesinti / Müdahale</t>
  </si>
  <si>
    <t>05.07.2022 17:07:49</t>
  </si>
  <si>
    <t>05.07.2022 17:21:36</t>
  </si>
  <si>
    <t>K-612 35-02-K00612_910087570_910087570</t>
  </si>
  <si>
    <t>05.07.2022 20:28:23</t>
  </si>
  <si>
    <t>05.07.2022 21:53:08</t>
  </si>
  <si>
    <t>L-211 35-18-L00211__83437408_83437408</t>
  </si>
  <si>
    <t>05.07.2022 16:30:59</t>
  </si>
  <si>
    <t>05.07.2022 18:25:46</t>
  </si>
  <si>
    <t>KEMHALLI KÖK 45-86-M00044_UĞURLU KÖK M03_72224712</t>
  </si>
  <si>
    <t>05.07.2022 08:00:55</t>
  </si>
  <si>
    <t>05.07.2022 08:01:25</t>
  </si>
  <si>
    <t>K-136 35-01-K00136_35-01-K00136_2375631</t>
  </si>
  <si>
    <t>05.07.2022 00:22:27</t>
  </si>
  <si>
    <t>05.07.2022 00:44:40</t>
  </si>
  <si>
    <t>TAHTALI TM 35-22-A00001_PANCAR-1 M20_2307947</t>
  </si>
  <si>
    <t>05.07.2022 16:32:20</t>
  </si>
  <si>
    <t>05.07.2022 17:55:00</t>
  </si>
  <si>
    <t>L-104 DÜZCE AZMAK 35-14-L00104_10565264_56357981_56357981</t>
  </si>
  <si>
    <t>AG Klemens Arızası</t>
  </si>
  <si>
    <t>05.07.2022 11:42:46</t>
  </si>
  <si>
    <t>05.07.2022 13:17:07</t>
  </si>
  <si>
    <t>KARAPINAR İM 45-78-A00002_HatBaşıAyırıcı_53139294 M05_53139294</t>
  </si>
  <si>
    <t>05.07.2022 09:00:18</t>
  </si>
  <si>
    <t>05.07.2022 09:42:45</t>
  </si>
  <si>
    <t>ÇUKUROBA TR-1 45-78-M00690_49289485_56389735_56389735</t>
  </si>
  <si>
    <t>05.07.2022 18:12:44</t>
  </si>
  <si>
    <t>05.07.2022 20:12:21</t>
  </si>
  <si>
    <t>ÖZLEM SİTESİ TR 35-30-M00613_A_60982925_60982925</t>
  </si>
  <si>
    <t>05.07.2022 20:02:33</t>
  </si>
  <si>
    <t>05.07.2022 21:02:38</t>
  </si>
  <si>
    <t>KALEKÖY TR-4 35-31-L00236_47918495_56386515_56386515</t>
  </si>
  <si>
    <t>05.07.2022 06:54:01</t>
  </si>
  <si>
    <t>05.07.2022 09:24:10</t>
  </si>
  <si>
    <t>TR-2/106 45-83-L00106_955145384_955145384</t>
  </si>
  <si>
    <t>05.07.2022 10:43:58</t>
  </si>
  <si>
    <t>05.07.2022 15:43:38</t>
  </si>
  <si>
    <t>ÇİLEME TR-3 35-22-M00162_35-22-M00162_2364211</t>
  </si>
  <si>
    <t>05.07.2022 18:32:09</t>
  </si>
  <si>
    <t>05.07.2022 19:31:44</t>
  </si>
  <si>
    <t>AHMETBEYLER DM 35-16-M00154_YUKARI KIRIKLAR M08_82965210</t>
  </si>
  <si>
    <t>05.07.2022 13:44:55</t>
  </si>
  <si>
    <t>05.07.2022 14:17:14</t>
  </si>
  <si>
    <t>DM-11/TR-11 45-72-L01002_DAĞITIM TRAFO DM-11/TR-11 L02_83506857</t>
  </si>
  <si>
    <t>05.07.2022 02:55:35</t>
  </si>
  <si>
    <t>05.07.2022 02:56:17</t>
  </si>
  <si>
    <t>KARABAĞ TR-1 35-31-L00127_47853507_56393203_56393203</t>
  </si>
  <si>
    <t>05.07.2022 19:44:12</t>
  </si>
  <si>
    <t>05.07.2022 21:39:34</t>
  </si>
  <si>
    <t>TEKELİ DM 35-22-M00088_PANCAR-1 M03_48495812</t>
  </si>
  <si>
    <t>05.07.2022 09:48:06</t>
  </si>
  <si>
    <t>05.07.2022 10:55:48</t>
  </si>
  <si>
    <t>YEŞİLOVA TR-1 45-78-M01058_49347103_56387750_56387750</t>
  </si>
  <si>
    <t>05.07.2022 06:25:11</t>
  </si>
  <si>
    <t>05.07.2022 07:16:09</t>
  </si>
  <si>
    <t>ÇATAK TR-7 35-31-L00177_47834501_56390165_56390165</t>
  </si>
  <si>
    <t>05.07.2022 04:57:22</t>
  </si>
  <si>
    <t>05.07.2022 06:25:47</t>
  </si>
  <si>
    <t>K-1303 35-08-K01303_911854042_911854042</t>
  </si>
  <si>
    <t>05.07.2022 11:09:20</t>
  </si>
  <si>
    <t>05.07.2022 14:39:40</t>
  </si>
  <si>
    <t>HÜSNÜ MOLA SULAMA TR 45-71-M01342_DIREK TIPI TRAFO HUCRESI H01_2091218</t>
  </si>
  <si>
    <t>OG Ayırıcı Arızası</t>
  </si>
  <si>
    <t>05.07.2022 08:38:37</t>
  </si>
  <si>
    <t>05.07.2022 12:02:10</t>
  </si>
  <si>
    <t>İSACA TR-1 45-72-L00218_A_56391584_56391584</t>
  </si>
  <si>
    <t>AG Hatta Ağaç Kesimi</t>
  </si>
  <si>
    <t>05.07.2022 09:12:04</t>
  </si>
  <si>
    <t>05.07.2022 12:08:52</t>
  </si>
  <si>
    <t>BAHÇECİK TR-1 35-22-M00264_A_56374674_56374674</t>
  </si>
  <si>
    <t>05.07.2022 20:37:39</t>
  </si>
  <si>
    <t>05.07.2022 21:20:08</t>
  </si>
  <si>
    <t>TR-4 35-15-L00004_DIREK TIPI TRAFO HUCRESI H01_2045769</t>
  </si>
  <si>
    <t>05.07.2022 09:18:21</t>
  </si>
  <si>
    <t>05.07.2022 14:40:04</t>
  </si>
  <si>
    <t>L-143 MAVİ TEOS 35-14-L00143_956635682_956635682</t>
  </si>
  <si>
    <t>05.07.2022 10:50:29</t>
  </si>
  <si>
    <t>05.07.2022 11:11:10</t>
  </si>
  <si>
    <t>ZİRAATÇİLER SİTESİ TR 35-30-M00293_A_56378235_56378235</t>
  </si>
  <si>
    <t>05.07.2022 18:11:29</t>
  </si>
  <si>
    <t>05.07.2022 18:46:56</t>
  </si>
  <si>
    <t>AKHİSAR İM 45-72-A00001_HatBaşıAyırıcı_53139201 L06_53139201</t>
  </si>
  <si>
    <t>05.07.2022 09:02:08</t>
  </si>
  <si>
    <t>05.07.2022 10:16:23</t>
  </si>
  <si>
    <t>L-5 35-18-L00005_950467623_950467623</t>
  </si>
  <si>
    <t>05.07.2022 10:10:31</t>
  </si>
  <si>
    <t>05.07.2022 11:14:21</t>
  </si>
  <si>
    <t>İÇMECE TR-4 35-31-L00434_95000460183_95000460183</t>
  </si>
  <si>
    <t>05.07.2022 04:13:16</t>
  </si>
  <si>
    <t>05.07.2022 10:15:55</t>
  </si>
  <si>
    <t>TR-97 45-78-L00097_953256775_953256775</t>
  </si>
  <si>
    <t>05.07.2022 10:50:26</t>
  </si>
  <si>
    <t>05.07.2022 11:47:19</t>
  </si>
  <si>
    <t>L-404 35-18-L00404_950448295_950448295</t>
  </si>
  <si>
    <t>05.07.2022 08:04:53</t>
  </si>
  <si>
    <t>05.07.2022 10:16:21</t>
  </si>
  <si>
    <t>PROMAR DM 35-27-M01206_6 NOLU DİREK M04_75531272</t>
  </si>
  <si>
    <t>05.07.2022 10:16:55</t>
  </si>
  <si>
    <t>05.07.2022 13:27:09</t>
  </si>
  <si>
    <t>KADIKÖY ÇERKEZBÜKÜ TR-2 35-16-M00275_A_56353598_56353598</t>
  </si>
  <si>
    <t>05.07.2022 06:26:07</t>
  </si>
  <si>
    <t>05.07.2022 11:54:38</t>
  </si>
  <si>
    <t>DM-14/3B 45-71-M02250_95001376323_95001376323</t>
  </si>
  <si>
    <t>05.07.2022 13:38:53</t>
  </si>
  <si>
    <t>05.07.2022 19:29:59</t>
  </si>
  <si>
    <t>YENİKENT SULAMA TR-1 35-16-M00210_35-16-M00210_2368433</t>
  </si>
  <si>
    <t>05.07.2022 17:40:34</t>
  </si>
  <si>
    <t>05.07.2022 19:54:20</t>
  </si>
  <si>
    <t>ALANKÖY TR-1 35-20-L00288_35-20-L00288_2356203</t>
  </si>
  <si>
    <t>05.07.2022 14:14:01</t>
  </si>
  <si>
    <t>05.07.2022 14:51:04</t>
  </si>
  <si>
    <t>DM-13/02 45-71-M00330_953219099_953219099</t>
  </si>
  <si>
    <t>05.07.2022 19:00:33</t>
  </si>
  <si>
    <t>05.07.2022 21:42:59</t>
  </si>
  <si>
    <t>TEKELİ DM 35-22-M00088_TEKELİ M10_48495871</t>
  </si>
  <si>
    <t>05.07.2022 09:34:53</t>
  </si>
  <si>
    <t>05.07.2022 17:52:08</t>
  </si>
  <si>
    <t>K-4404 35-03-K04404_912983216_912983216</t>
  </si>
  <si>
    <t>05.07.2022 15:42:45</t>
  </si>
  <si>
    <t>05.07.2022 16:35:16</t>
  </si>
  <si>
    <t>TATAR DM 35-19-M00256_ALAÇATI-1 ÇIKIŞ M12_2053774</t>
  </si>
  <si>
    <t>05.07.2022 21:52:56</t>
  </si>
  <si>
    <t>05.07.2022 22:00:04</t>
  </si>
  <si>
    <t>K-3093 35-02-K03093_99985377_99985377</t>
  </si>
  <si>
    <t>05.07.2022 12:14:27</t>
  </si>
  <si>
    <t>05.07.2022 16:24:14</t>
  </si>
  <si>
    <t>TR-1/87 45-72-M00087_B_56390304_56390304</t>
  </si>
  <si>
    <t>05.07.2022 21:35:47</t>
  </si>
  <si>
    <t>05.07.2022 22:30:06</t>
  </si>
  <si>
    <t>ÇANDARLI TR-2 35-30-M00002_A a1_42961464</t>
  </si>
  <si>
    <t>05.07.2022 08:22:09</t>
  </si>
  <si>
    <t>05.07.2022 11:30:34</t>
  </si>
  <si>
    <t>ÇATALCA TR-4 35-22-M00823_95000081351_95000081351</t>
  </si>
  <si>
    <t>05.07.2022 20:13:33</t>
  </si>
  <si>
    <t>05.07.2022 21:26:40</t>
  </si>
  <si>
    <t>KARAKOVA TR-3 35-15-L00450_A_56368628_56368628</t>
  </si>
  <si>
    <t>05.07.2022 10:33:37</t>
  </si>
  <si>
    <t>05.07.2022 18:19:40</t>
  </si>
  <si>
    <t>MADEN KÖK 45-83-M00128_İZZETTİN M03_47316729</t>
  </si>
  <si>
    <t>05.07.2022 05:40:31</t>
  </si>
  <si>
    <t>05.07.2022 07:17:52</t>
  </si>
  <si>
    <t>DUTLUCA TR-1 45-75-M00282_945611614_945611614</t>
  </si>
  <si>
    <t>05.07.2022 16:23:04</t>
  </si>
  <si>
    <t>05.07.2022 19:14:16</t>
  </si>
  <si>
    <t>M-3024 (YATIRIM REZERVE) 35-01-M03024_B_56377559_56377559</t>
  </si>
  <si>
    <t>05.07.2022 09:35:07</t>
  </si>
  <si>
    <t>05.07.2022 17:32:08</t>
  </si>
  <si>
    <t>GÖÇBEYLİ DM 35-16-M00139_KOZLUCA M07_72044684</t>
  </si>
  <si>
    <t>05.07.2022 09:54:29</t>
  </si>
  <si>
    <t>05.07.2022 17:24:59</t>
  </si>
  <si>
    <t>K-525 35-04-K00525_B B1B_5786421</t>
  </si>
  <si>
    <t>AG Box / Sdk Giriş Faz Sigorta Atığı</t>
  </si>
  <si>
    <t>05.07.2022 18:25:08</t>
  </si>
  <si>
    <t>05.07.2022 19:24:37</t>
  </si>
  <si>
    <t>BAKIR KÖK 45-76-M00047_BAKIR TARIMSAL SULAMA M02_72212638</t>
  </si>
  <si>
    <t>05.07.2022 10:34:28</t>
  </si>
  <si>
    <t>05.07.2022 11:08:29</t>
  </si>
  <si>
    <t>PAZARKÖY KÖK 45-78-L00700_HatBaşıAyırıcı_53139697 L05_53139697</t>
  </si>
  <si>
    <t>05.07.2022 14:11:02</t>
  </si>
  <si>
    <t>05.07.2022 15:42:22</t>
  </si>
  <si>
    <t>İBRAHİM ATEŞ TARIMSAL SULAMA 45-73-M01066_45-73-M01066_2373583</t>
  </si>
  <si>
    <t>05.07.2022 19:28:49</t>
  </si>
  <si>
    <t>05.07.2022 23:20:15</t>
  </si>
  <si>
    <t>TR-1/89 (DEMİRELLER) 45-83-M00089_B_56386884_56386884</t>
  </si>
  <si>
    <t>05.07.2022 22:55:53</t>
  </si>
  <si>
    <t>05.07.2022 23:57:07</t>
  </si>
  <si>
    <t>EMİRALEM TR-18 KÖK 35-28-M00239_EMİRALEM TR-7/EMİRALEM TR-13 M03_66567540</t>
  </si>
  <si>
    <t>05.07.2022 07:16:36</t>
  </si>
  <si>
    <t>05.07.2022 07:40:49</t>
  </si>
  <si>
    <t>M-1106 35-01-M01106_35-01-M01106_2375816</t>
  </si>
  <si>
    <t>05.07.2022 16:44:54</t>
  </si>
  <si>
    <t>05.07.2022 17:33:49</t>
  </si>
  <si>
    <t>AKÇAPINAR TR-2 45-83-L00439_B_56395005_56395005</t>
  </si>
  <si>
    <t>AG Pano Faz Sigorta Atığı</t>
  </si>
  <si>
    <t>05.07.2022 21:45:42</t>
  </si>
  <si>
    <t>05.07.2022 22:37:09</t>
  </si>
  <si>
    <t>KAYMAKÇI İM 35-15-A00004_ORHANGAZİ L08_2121825</t>
  </si>
  <si>
    <t>05.07.2022 20:52:46</t>
  </si>
  <si>
    <t>05.07.2022 21:18:12</t>
  </si>
  <si>
    <t>DAĞDERE DM 45-72-M00097_KÖMÜRCÜ M06_2106080</t>
  </si>
  <si>
    <t>07.07.2022 23:00:26</t>
  </si>
  <si>
    <t>07.07.2022 23:15:00</t>
  </si>
  <si>
    <t>GÜRES KÖK 45-80-M00053_KOLDERE-GÜMÜRCELİ-MTV M01_72195903</t>
  </si>
  <si>
    <t>07.07.2022 16:00:42</t>
  </si>
  <si>
    <t>07.07.2022 16:23:50</t>
  </si>
  <si>
    <t>BAĞYOLU TR-1 45-71-M01598_953196344_953196344</t>
  </si>
  <si>
    <t>07.07.2022 12:44:40</t>
  </si>
  <si>
    <t>07.07.2022 18:23:08</t>
  </si>
  <si>
    <t>TAŞKENT DM 35-14-M00396_DOĞANBEY-2 ÇIKIŞ M010_84163334</t>
  </si>
  <si>
    <t>07.07.2022 08:29:27</t>
  </si>
  <si>
    <t>07.07.2022 10:49:41</t>
  </si>
  <si>
    <t>TR-38 35-17-M00038_M-39(TR-39) M03_66463049</t>
  </si>
  <si>
    <t>07.07.2022 05:58:42</t>
  </si>
  <si>
    <t>07.07.2022 06:08:00</t>
  </si>
  <si>
    <t>AŞAĞICUMA DM 35-16-M00103_KAPLAN M01_72040417</t>
  </si>
  <si>
    <t>07.07.2022 06:46:12</t>
  </si>
  <si>
    <t>07.07.2022 07:51:34</t>
  </si>
  <si>
    <t>TR-78 HULUSİ İZLEYEN GRB. 35-15-M00078_C_56372094_56372094</t>
  </si>
  <si>
    <t>07.07.2022 18:55:11</t>
  </si>
  <si>
    <t>08.07.2022 00:32:25</t>
  </si>
  <si>
    <t>ÇAYLI TR-9 35-15-L00202_35-15-L00202_2365425</t>
  </si>
  <si>
    <t>AG Kablo Başlığı Arızası</t>
  </si>
  <si>
    <t>07.07.2022 12:04:48</t>
  </si>
  <si>
    <t>07.07.2022 13:04:43</t>
  </si>
  <si>
    <t>SOMA TR-11/1 45-82-M00034_B_56403243_56403243</t>
  </si>
  <si>
    <t>07.07.2022 16:41:06</t>
  </si>
  <si>
    <t>07.07.2022 17:16:33</t>
  </si>
  <si>
    <t>AKSELENDİ İM 45-72-A00004_ILCAKSU L23_2095817</t>
  </si>
  <si>
    <t>07.07.2022 09:27:55</t>
  </si>
  <si>
    <t>07.07.2022 10:11:05</t>
  </si>
  <si>
    <t>K-525 35-04-K00525_A A 6b_5927149</t>
  </si>
  <si>
    <t>07.07.2022 21:03:56</t>
  </si>
  <si>
    <t>07.07.2022 22:41:53</t>
  </si>
  <si>
    <t>M-2380 35-03-M02380_910250505_910250505</t>
  </si>
  <si>
    <t>07.07.2022 14:24:43</t>
  </si>
  <si>
    <t>07.07.2022 18:26:36</t>
  </si>
  <si>
    <t>MURADİYE TR-5 (ESKİ MEZARLIK YANI) 45-71-M00204_DM-5 M03_75532429</t>
  </si>
  <si>
    <t>07.07.2022 19:00:09</t>
  </si>
  <si>
    <t>07.07.2022 21:02:22</t>
  </si>
  <si>
    <t>KÜPELİ TARIM HAYVANCILIK ÖZEL TR 35-20-L00074Ö_DIREK TIPI TRAFO HUCRESI H01_2047543</t>
  </si>
  <si>
    <t>07.07.2022 20:34:45</t>
  </si>
  <si>
    <t>07.07.2022 21:42:24</t>
  </si>
  <si>
    <t>ALAÇATI İM 35-18-A00002_ALAÇATI-4 M15_2307551</t>
  </si>
  <si>
    <t>07.07.2022 06:04:32</t>
  </si>
  <si>
    <t>07.07.2022 06:23:46</t>
  </si>
  <si>
    <t>BAĞARASI TR-8 35-23-M00177_A_56357398_56357398</t>
  </si>
  <si>
    <t>07.07.2022 13:47:14</t>
  </si>
  <si>
    <t>07.07.2022 14:36:48</t>
  </si>
  <si>
    <t>GÖLLÜCE TR-1 35-26-L00285_35-26-L00285_66204415</t>
  </si>
  <si>
    <t>07.07.2022 17:09:00</t>
  </si>
  <si>
    <t>07.07.2022 18:37:39</t>
  </si>
  <si>
    <t>KINIK TR-9 35-24-L00009__72410556_72410556</t>
  </si>
  <si>
    <t>07.07.2022 00:01:03</t>
  </si>
  <si>
    <t>07.07.2022 01:55:30</t>
  </si>
  <si>
    <t>K-960 35-02-K00960_B b1b_5839382</t>
  </si>
  <si>
    <t>AG Box / Sdk Giriş Sigorta Atığı</t>
  </si>
  <si>
    <t>07.07.2022 15:13:05</t>
  </si>
  <si>
    <t>07.07.2022 17:03:34</t>
  </si>
  <si>
    <t>SULUDERE KÖK 35-31-L00057_AYDOĞDU L04_2337260</t>
  </si>
  <si>
    <t>07.07.2022 10:06:02</t>
  </si>
  <si>
    <t>07.07.2022 12:52:07</t>
  </si>
  <si>
    <t>K-2485 35-01-K02485_911363187_911363187</t>
  </si>
  <si>
    <t>07.07.2022 09:19:40</t>
  </si>
  <si>
    <t>07.07.2022 10:39:02</t>
  </si>
  <si>
    <t>HALKAVLU TR-1 45-76-M00159_955238548_955238548</t>
  </si>
  <si>
    <t>07.07.2022 18:12:47</t>
  </si>
  <si>
    <t>07.07.2022 21:10:16</t>
  </si>
  <si>
    <t>SARIKAYA KÖK 35-31-L00284_İĞDELİ L01_2337273</t>
  </si>
  <si>
    <t>07.07.2022 11:46:22</t>
  </si>
  <si>
    <t>07.07.2022 17:36:51</t>
  </si>
  <si>
    <t>07.07.2022 07:41:38</t>
  </si>
  <si>
    <t>07.07.2022 10:55:56</t>
  </si>
  <si>
    <t>YAKAKÖY KÖK 45-75-M00067_KAYACIK KÖK M01_2092153</t>
  </si>
  <si>
    <t>07.07.2022 07:28:02</t>
  </si>
  <si>
    <t>07.07.2022 07:28:52</t>
  </si>
  <si>
    <t>TÜRKELLİ DM (TR-4) 35-28-M00368_ALÇUK-2 M03_56299106</t>
  </si>
  <si>
    <t>07.07.2022 12:33:02</t>
  </si>
  <si>
    <t>07.07.2022 12:43:12</t>
  </si>
  <si>
    <t>ULUKENT KÖK-15 35-28-M00070_ULUKENT TR-6 M05_66524932</t>
  </si>
  <si>
    <t>07.07.2022 09:22:26</t>
  </si>
  <si>
    <t>07.07.2022 10:34:03</t>
  </si>
  <si>
    <t>TURGUTLU TR-1/1 DM 45-83-M00001_45-83-M00001_72159781</t>
  </si>
  <si>
    <t>07.07.2022 10:00:00</t>
  </si>
  <si>
    <t>07.07.2022 10:55:21</t>
  </si>
  <si>
    <t>MAHMUT DÖNMEZ SULAMA GRUBU 35-29-M00224_B_56360571_56360571</t>
  </si>
  <si>
    <t>07.07.2022 16:22:15</t>
  </si>
  <si>
    <t>07.07.2022 17:27:35</t>
  </si>
  <si>
    <t>K-3582 35-01-K03582_910460041_910460041</t>
  </si>
  <si>
    <t>07.07.2022 23:15:22</t>
  </si>
  <si>
    <t>08.07.2022 01:35:45</t>
  </si>
  <si>
    <t>URGANLI TR-4 45-83-M00554_MERA M03_2328740</t>
  </si>
  <si>
    <t>07.07.2022 06:21:58</t>
  </si>
  <si>
    <t>07.07.2022 07:14:26</t>
  </si>
  <si>
    <t>AVDAN TARIMSAL SULAMA KÖK 45-82-M00129_AVDAN TARIMSAL SULAMA TR-1 M01_72199329</t>
  </si>
  <si>
    <t>07.07.2022 21:35:23</t>
  </si>
  <si>
    <t>07.07.2022 23:46:23</t>
  </si>
  <si>
    <t>K-1027 35-01-K01027_F 1F_5861166</t>
  </si>
  <si>
    <t>07.07.2022 19:34:58</t>
  </si>
  <si>
    <t>07.07.2022 21:13:37</t>
  </si>
  <si>
    <t>ÖZGÖRKEY KÖK 35-26-M00256_ÇAPAK M07_65969695</t>
  </si>
  <si>
    <t>07.07.2022 11:44:12</t>
  </si>
  <si>
    <t>07.07.2022 12:35:37</t>
  </si>
  <si>
    <t>K-4136 35-07-K04136_912576644_912576644</t>
  </si>
  <si>
    <t>07.07.2022 16:44:08</t>
  </si>
  <si>
    <t>07.07.2022 17:36:52</t>
  </si>
  <si>
    <t>BOZDAĞ TR-13 35-15-L00303_D_65513899_65513899</t>
  </si>
  <si>
    <t>07.07.2022 16:48:17</t>
  </si>
  <si>
    <t>07.07.2022 21:52:02</t>
  </si>
  <si>
    <t>UMURLU KAHVEÖNÜ TR-8 35-31-L00372_956569158_956569158</t>
  </si>
  <si>
    <t>07.07.2022 23:02:35</t>
  </si>
  <si>
    <t>08.07.2022 02:37:18</t>
  </si>
  <si>
    <t>DEMİRCİ KÖK 35-26-M00779_HatBaşıAyırıcı_72272235 M06_72272235</t>
  </si>
  <si>
    <t>07.07.2022 07:03:54</t>
  </si>
  <si>
    <t>07.07.2022 10:53:05</t>
  </si>
  <si>
    <t>KİPA DM 35-26-M00283_HAVAI HAT DM-4 M03_2309266</t>
  </si>
  <si>
    <t>07.07.2022 14:50:00</t>
  </si>
  <si>
    <t>07.07.2022 16:02:05</t>
  </si>
  <si>
    <t>ZEYTİNALAN İM 35-19-A00002_ZEYTİNALAN TR-101 L10_2308010</t>
  </si>
  <si>
    <t>07.07.2022 12:19:12</t>
  </si>
  <si>
    <t>07.07.2022 12:30:33</t>
  </si>
  <si>
    <t>CELALETTİN AŞKIN TARIMSAL SULAMA TR-2 45-83-M00604_955180190_955180190</t>
  </si>
  <si>
    <t>07.07.2022 14:29:26</t>
  </si>
  <si>
    <t>07.07.2022 15:50:37</t>
  </si>
  <si>
    <t>DM-1/40 45-71-M00052_953215559_953215559</t>
  </si>
  <si>
    <t>07.07.2022 19:41:27</t>
  </si>
  <si>
    <t>07.07.2022 20:15:06</t>
  </si>
  <si>
    <t>TR-2/103 45-83-L00103__72372165_72372165</t>
  </si>
  <si>
    <t>07.07.2022 17:25:36</t>
  </si>
  <si>
    <t>07.07.2022 18:08:58</t>
  </si>
  <si>
    <t>07.07.2022 11:13:56</t>
  </si>
  <si>
    <t>07.07.2022 11:24:08</t>
  </si>
  <si>
    <t>EŞREFPAŞA İM 35-01-A00002_ESKİ İZMİR K06_2309515</t>
  </si>
  <si>
    <t>07.07.2022 03:27:54</t>
  </si>
  <si>
    <t>07.07.2022 04:39:23</t>
  </si>
  <si>
    <t>L-117 OVACIK 35-18-L00117_950466053_950466053</t>
  </si>
  <si>
    <t>07.07.2022 11:55:28</t>
  </si>
  <si>
    <t>07.07.2022 13:32:44</t>
  </si>
  <si>
    <t>YEŞİLLİK MAH TR1 35-27-L00084_A_56381113_56381113</t>
  </si>
  <si>
    <t>07.07.2022 21:55:12</t>
  </si>
  <si>
    <t>07.07.2022 23:43:44</t>
  </si>
  <si>
    <t>ARMUTLU TR-3 35-27-L00003_914387486_914387486</t>
  </si>
  <si>
    <t>07.07.2022 08:06:10</t>
  </si>
  <si>
    <t>07.07.2022 09:37:47</t>
  </si>
  <si>
    <t>K-4283 GÖRECE 35-22-K04283_35-22-K04283_2346784</t>
  </si>
  <si>
    <t>07.07.2022 16:33:52</t>
  </si>
  <si>
    <t>07.07.2022 23:23:15</t>
  </si>
  <si>
    <t>SAMİ YILMAZ VE ARKADAŞLARI TR 35-24-M00022_966357107_966357107</t>
  </si>
  <si>
    <t>07.07.2022 10:48:35</t>
  </si>
  <si>
    <t>07.07.2022 12:55:12</t>
  </si>
  <si>
    <t>TR-1/71 45-72-M00071_956505515_956505515</t>
  </si>
  <si>
    <t>07.07.2022 01:13:45</t>
  </si>
  <si>
    <t>07.07.2022 01:52:55</t>
  </si>
  <si>
    <t>DM-1/5 45-71-M00005_953175053_953175053</t>
  </si>
  <si>
    <t>07.07.2022 15:26:31</t>
  </si>
  <si>
    <t>07.07.2022 18:24:24</t>
  </si>
  <si>
    <t>EKİZLER TR-1 35-16-M00094_A_56400034_56400034</t>
  </si>
  <si>
    <t>07.07.2022 20:54:34</t>
  </si>
  <si>
    <t>07.07.2022 21:56:05</t>
  </si>
  <si>
    <t>DEĞİRMENDERE DM 35-22-M00085_ÇAMÖNÜ - ATAKÖY M09_50066612</t>
  </si>
  <si>
    <t>07.07.2022 19:03:25</t>
  </si>
  <si>
    <t>07.07.2022 19:28:00</t>
  </si>
  <si>
    <t>AŞAĞI ÇAMKÖY TR-1 45-71-M01480__72374631_72374631</t>
  </si>
  <si>
    <t>07.07.2022 10:14:29</t>
  </si>
  <si>
    <t>07.07.2022 13:15:12</t>
  </si>
  <si>
    <t>YELKİ TR-1 DM-2/7  (M-2341) 35-10-M02341_35-10-M02341_2348794</t>
  </si>
  <si>
    <t>07.07.2022 16:56:58</t>
  </si>
  <si>
    <t>07.07.2022 17:12:53</t>
  </si>
  <si>
    <t>K-494 35-01-K00494_911108310_911108310</t>
  </si>
  <si>
    <t>07.07.2022 13:34:46</t>
  </si>
  <si>
    <t>07.07.2022 16:47:20</t>
  </si>
  <si>
    <t>M-891 35-02-M00891_M-32 M03_2064243</t>
  </si>
  <si>
    <t>07.07.2022 19:04:02</t>
  </si>
  <si>
    <t>07.07.2022 19:56:00</t>
  </si>
  <si>
    <t>M-1542 35-01-M01542_910687052_910687052</t>
  </si>
  <si>
    <t>07.07.2022 17:48:32</t>
  </si>
  <si>
    <t>07.07.2022 18:25:15</t>
  </si>
  <si>
    <t>ATALAN KÖK 35-26-L00247_GÖLLÜCE L06_72823413</t>
  </si>
  <si>
    <t>07.07.2022 14:54:49</t>
  </si>
  <si>
    <t>07.07.2022 16:22:00</t>
  </si>
  <si>
    <t>ÇINARKÖY TR-33 35-27-M00033_97500325_97500325</t>
  </si>
  <si>
    <t>07.07.2022 11:28:35</t>
  </si>
  <si>
    <t>07.07.2022 14:02:54</t>
  </si>
  <si>
    <t>KAPAKLI DM 45-72-M00309_KAYIŞLAR M09_2322957</t>
  </si>
  <si>
    <t>07.07.2022 19:58:00</t>
  </si>
  <si>
    <t>YEŞİLOVA TR-1 45-78-M01058_49347202_56406040_56406040</t>
  </si>
  <si>
    <t>AG Nötr İletken Kopması</t>
  </si>
  <si>
    <t>07.07.2022 11:18:57</t>
  </si>
  <si>
    <t>07.07.2022 12:14:56</t>
  </si>
  <si>
    <t>L-377 35-18-L00377_950448650_950448650</t>
  </si>
  <si>
    <t>07.07.2022 00:19:14</t>
  </si>
  <si>
    <t>07.07.2022 02:32:01</t>
  </si>
  <si>
    <t>ALİAĞA TR-43 DM 35-17-M00043_GÜZELHİSAR ÇIKIŞI M13_2315084</t>
  </si>
  <si>
    <t>07.07.2022 06:48:59</t>
  </si>
  <si>
    <t>07.07.2022 07:08:20</t>
  </si>
  <si>
    <t>BAHATTİN DOĞANER KÖK 35-27-M00482_ÇİFTEL KAZAN M05_72166798</t>
  </si>
  <si>
    <t>07.07.2022 05:44:52</t>
  </si>
  <si>
    <t>07.07.2022 06:26:05</t>
  </si>
  <si>
    <t>ALABAŞ TR-7 35-15-L00132_950382208_950382208</t>
  </si>
  <si>
    <t>07.07.2022 20:40:48</t>
  </si>
  <si>
    <t>07.07.2022 23:56:44</t>
  </si>
  <si>
    <t>L-426 ESKİ GARAJ 35-18-L00426_DAĞITIM TRAFOSU L-426 L03_66340328</t>
  </si>
  <si>
    <t>OG Kesici Arızası</t>
  </si>
  <si>
    <t>07.07.2022 07:40:59</t>
  </si>
  <si>
    <t>07.07.2022 09:14:07</t>
  </si>
  <si>
    <t>KÖSEALİ TR-1 45-78-M00781_C_56391059_56391059</t>
  </si>
  <si>
    <t>07.07.2022 16:22:58</t>
  </si>
  <si>
    <t>07.07.2022 17:57:35</t>
  </si>
  <si>
    <t>K-2362 35-02-K02362_35-02-K02362_2376380</t>
  </si>
  <si>
    <t>07.07.2022 11:51:19</t>
  </si>
  <si>
    <t>07.07.2022 12:04:32</t>
  </si>
  <si>
    <t>ÜÇPINAR DM 45-71-M00183_GÖKBEL M09_72249134</t>
  </si>
  <si>
    <t>07.07.2022 09:41:13</t>
  </si>
  <si>
    <t>07.07.2022 09:45:59</t>
  </si>
  <si>
    <t>L-105 35-18-L00105_950461893_950461893</t>
  </si>
  <si>
    <t>07.07.2022 15:16:01</t>
  </si>
  <si>
    <t>07.07.2022 18:53:29</t>
  </si>
  <si>
    <t>TROPİKAL DM 35-27-L00056_HatBaşıAyırıcı_72165053 L04_72165053</t>
  </si>
  <si>
    <t>10.07.2022 14:52:59</t>
  </si>
  <si>
    <t>10.07.2022 17:10:13</t>
  </si>
  <si>
    <t>TR-5 35-31-L00005_KIRKÖY MAH ÇIKIŞ L02_61244129</t>
  </si>
  <si>
    <t>10.07.2022 15:02:01</t>
  </si>
  <si>
    <t>10.07.2022 15:14:32</t>
  </si>
  <si>
    <t>BİMEYKO TR-2 35-30-M00049_95000583859_95000583859</t>
  </si>
  <si>
    <t>10.07.2022 14:55:33</t>
  </si>
  <si>
    <t>10.07.2022 19:38:22</t>
  </si>
  <si>
    <t>DEMİRKÖPRÜ TM 45-78-A00005_HatBaşıAyırıcı_53139846 M05_53139846</t>
  </si>
  <si>
    <t>10.07.2022 15:02:58</t>
  </si>
  <si>
    <t>10.07.2022 17:06:07</t>
  </si>
  <si>
    <t>L-286 35-18-L00286_95000623838_95000623838</t>
  </si>
  <si>
    <t>10.07.2022 15:12:24</t>
  </si>
  <si>
    <t>10.07.2022 17:22:56</t>
  </si>
  <si>
    <t>L-45 JANDARMA SİTESİ 35-14-L00045_5836733_56375182_56375182</t>
  </si>
  <si>
    <t>10.07.2022 15:30:02</t>
  </si>
  <si>
    <t>10.07.2022 18:19:24</t>
  </si>
  <si>
    <t>KARABURUN TR-6 35-21-L00032_953359817_953359817</t>
  </si>
  <si>
    <t>10.07.2022 15:38:41</t>
  </si>
  <si>
    <t>10.07.2022 19:32:25</t>
  </si>
  <si>
    <t>DÜZLEN TR-1 45-71-M01744_953192365_953192365</t>
  </si>
  <si>
    <t>10.07.2022 15:36:38</t>
  </si>
  <si>
    <t>10.07.2022 17:59:19</t>
  </si>
  <si>
    <t>TR-76 35-19-L00076_956675259_956675259</t>
  </si>
  <si>
    <t>10.07.2022 15:41:57</t>
  </si>
  <si>
    <t>10.07.2022 18:15:37</t>
  </si>
  <si>
    <t>SUDELİĞİ KÖK 45-72-L00111_DİNGİLLER ÇIKIŞI L03_66544615</t>
  </si>
  <si>
    <t>10.07.2022 15:44:56</t>
  </si>
  <si>
    <t>10.07.2022 18:14:30</t>
  </si>
  <si>
    <t>MEDAR TR-8 45-72-L00285_C_79409960_79409960</t>
  </si>
  <si>
    <t>10.07.2022 15:42:18</t>
  </si>
  <si>
    <t>10.07.2022 16:39:38</t>
  </si>
  <si>
    <t>TR-111 ZEYTİNALANI 35-19-L00111_956698830_956698830</t>
  </si>
  <si>
    <t>10.07.2022 15:51:25</t>
  </si>
  <si>
    <t>10.07.2022 17:48:05</t>
  </si>
  <si>
    <t>ŞEMSİLER TR-1 35-31-L00098_47983094_56395270_56395270</t>
  </si>
  <si>
    <t>10.07.2022 15:54:04</t>
  </si>
  <si>
    <t>10.07.2022 16:44:36</t>
  </si>
  <si>
    <t>M-2907 35-02-M02907_98431023_98431023</t>
  </si>
  <si>
    <t>10.07.2022 15:59:30</t>
  </si>
  <si>
    <t>10.07.2022 22:13:59</t>
  </si>
  <si>
    <t>SOMA B SANTRALİ TM 45-82-A00004_SOMA KÖYLER DM-2 FİDER-1 (2H09) M018_66326718</t>
  </si>
  <si>
    <t>10.07.2022 15:55:50</t>
  </si>
  <si>
    <t>10.07.2022 16:21:46</t>
  </si>
  <si>
    <t>TR-3 (M-703) 35-30-M00703_955296469_955296469</t>
  </si>
  <si>
    <t>10.07.2022 16:00:26</t>
  </si>
  <si>
    <t>10.07.2022 17:29:11</t>
  </si>
  <si>
    <t>PAYAMLI M-21 35-25-M00171_DIREK TIPI TRAFO HUCRESI H01_2077827</t>
  </si>
  <si>
    <t>OG Kademe Ayarı</t>
  </si>
  <si>
    <t>10.07.2022 16:12:50</t>
  </si>
  <si>
    <t>10.07.2022 19:16:39</t>
  </si>
  <si>
    <t>L-243 35-18-L00243_950445711_950445711</t>
  </si>
  <si>
    <t>10.07.2022 16:13:12</t>
  </si>
  <si>
    <t>10.07.2022 18:53:40</t>
  </si>
  <si>
    <t>TR-17 (DM-2/TR-15) 35-22-M00017_955285438_955285438</t>
  </si>
  <si>
    <t>10.07.2022 16:26:37</t>
  </si>
  <si>
    <t>10.07.2022 17:12:44</t>
  </si>
  <si>
    <t>L-376 PAZARYERİ 35-18-L00376_A a1_5955301</t>
  </si>
  <si>
    <t>10.07.2022 16:27:33</t>
  </si>
  <si>
    <t>10.07.2022 18:55:30</t>
  </si>
  <si>
    <t>SUDELİĞİ KÖK 45-72-L00111_SELCİKLİ ÇIKIŞI L04_66544620</t>
  </si>
  <si>
    <t>10.07.2022 16:32:10</t>
  </si>
  <si>
    <t>10.07.2022 16:32:39</t>
  </si>
  <si>
    <t>TROPİKAL DM 35-27-L00056_Recloser L04_76015984</t>
  </si>
  <si>
    <t>10.07.2022 16:41:19</t>
  </si>
  <si>
    <t>10.07.2022 16:58:29</t>
  </si>
  <si>
    <t>SULUDERE TR-4 DEDE KAHVE ALTI 35-31-L00065_47981828_56395277_56395277</t>
  </si>
  <si>
    <t>10.07.2022 16:45:44</t>
  </si>
  <si>
    <t>10.07.2022 17:23:42</t>
  </si>
  <si>
    <t>KARGIN KÖK 45-71-M00095_HatBaşıAyırıcı_53135142 M07_53135142</t>
  </si>
  <si>
    <t>10.07.2022 16:54:59</t>
  </si>
  <si>
    <t>10.07.2022 21:09:46</t>
  </si>
  <si>
    <t>ÇALTIDERE KÖK 35-17-M00231__56356594_56356594</t>
  </si>
  <si>
    <t>10.07.2022 16:56:45</t>
  </si>
  <si>
    <t>10.07.2022 17:22:51</t>
  </si>
  <si>
    <t>ADALA TR-1 45-78-M00284_ADALA TR-6/10 M04_83647781</t>
  </si>
  <si>
    <t>10.07.2022 16:54:08</t>
  </si>
  <si>
    <t>10.07.2022 17:52:56</t>
  </si>
  <si>
    <t>GÖRDES DM 45-75-M00050_KAŞIKÇI M11_2083718</t>
  </si>
  <si>
    <t>10.07.2022 17:20:13</t>
  </si>
  <si>
    <t>10.07.2022 17:24:48</t>
  </si>
  <si>
    <t>KARABEL KÖK(VİŞNELİ KÖK) 35-26-M01207_KARABEL RES M06_66051330</t>
  </si>
  <si>
    <t>10.07.2022 17:12:28</t>
  </si>
  <si>
    <t>10.07.2022 18:01:07</t>
  </si>
  <si>
    <t>YAHŞELLİ TR-4 35-28-M00194_C_56357467_56357467</t>
  </si>
  <si>
    <t>AG Direk Değişimi</t>
  </si>
  <si>
    <t>10.07.2022 17:59:58</t>
  </si>
  <si>
    <t>10.07.2022 20:11:38</t>
  </si>
  <si>
    <t>SOMA TR-12/1 45-82-M00089_B_56404560_56404560</t>
  </si>
  <si>
    <t>10.07.2022 17:58:10</t>
  </si>
  <si>
    <t>KAYMAKÇI TR-31 35-15-L00243_C_56361631_56361631</t>
  </si>
  <si>
    <t>10.07.2022 17:32:41</t>
  </si>
  <si>
    <t>10.07.2022 18:26:28</t>
  </si>
  <si>
    <t>YUNUSDERE TR-1 45-83-L00287_C_83688251_83688251</t>
  </si>
  <si>
    <t>10.07.2022 17:39:44</t>
  </si>
  <si>
    <t>10.07.2022 19:53:00</t>
  </si>
  <si>
    <t>AKÖREN TR-19 KÖK 45-78-M00974_ÇOBANOĞLU M01_66244779</t>
  </si>
  <si>
    <t>10.07.2022 17:52:18</t>
  </si>
  <si>
    <t>10.07.2022 19:13:16</t>
  </si>
  <si>
    <t>MUSALAR ÇUKURALAN TR-2 35-29-L00223_A_56399866_56399866</t>
  </si>
  <si>
    <t>10.07.2022 17:58:18</t>
  </si>
  <si>
    <t>10.07.2022 23:23:28</t>
  </si>
  <si>
    <t>YEŞİLYURT TR-13 45-73-M00488_A_56393758_56393758</t>
  </si>
  <si>
    <t>10.07.2022 18:11:29</t>
  </si>
  <si>
    <t>10.07.2022 20:03:52</t>
  </si>
  <si>
    <t>TR-1/83 KAPTANOĞLU DM 45-83-M00083_TR-1/83A M011_61292043</t>
  </si>
  <si>
    <t>10.07.2022 18:15:51</t>
  </si>
  <si>
    <t>10.07.2022 18:52:28</t>
  </si>
  <si>
    <t>UZUNALAN TR-1 45-72-M00212_45-72-M00212_2372502</t>
  </si>
  <si>
    <t>10.07.2022 18:26:51</t>
  </si>
  <si>
    <t>10.07.2022 20:16:38</t>
  </si>
  <si>
    <t>TR-1/10 45-72-M00010_TR-1/11 M05_85209825</t>
  </si>
  <si>
    <t>10.07.2022 18:30:35</t>
  </si>
  <si>
    <t>10.07.2022 20:07:03</t>
  </si>
  <si>
    <t>SELENDİ DM 45-81-M00001_HatBaşıAyırıcı_53135367 M14_53135367</t>
  </si>
  <si>
    <t>10.07.2022 18:38:20</t>
  </si>
  <si>
    <t>10.07.2022 18:39:02</t>
  </si>
  <si>
    <t>L-203 35-14-L00203_95000144643_95000144643</t>
  </si>
  <si>
    <t>10.07.2022 18:33:04</t>
  </si>
  <si>
    <t>10.07.2022 21:27:55</t>
  </si>
  <si>
    <t>DEĞİRMENDERE DM 35-22-M00085_HatBaşıAyırıcı_53133261 M08_53133261</t>
  </si>
  <si>
    <t>10.07.2022 18:42:37</t>
  </si>
  <si>
    <t>10.07.2022 19:47:10</t>
  </si>
  <si>
    <t>GÖÇBEYLİ TR-2 35-16-M00017_47430293_56398993_56398993</t>
  </si>
  <si>
    <t>10.07.2022 18:48:40</t>
  </si>
  <si>
    <t>10.07.2022 19:31:22</t>
  </si>
  <si>
    <t>GÖRDES DM 45-75-M00050_HatBaşıAyırıcı_53135807 M11_53135807</t>
  </si>
  <si>
    <t>10.07.2022 18:56:12</t>
  </si>
  <si>
    <t>10.07.2022 20:23:59</t>
  </si>
  <si>
    <t>SARIGÖL TR-25 45-79-M00025_TR-27-28 M01_67085231</t>
  </si>
  <si>
    <t>10.07.2022 19:02:59</t>
  </si>
  <si>
    <t>10.07.2022 20:24:05</t>
  </si>
  <si>
    <t>YENMİŞ KÖK 35-27-M00366_GÜVENİKSAN-ÇAMBEL 2 M01_72163711</t>
  </si>
  <si>
    <t>10.07.2022 19:00:52</t>
  </si>
  <si>
    <t>10.07.2022 19:41:00</t>
  </si>
  <si>
    <t>L-376 PAZARYERİ 35-18-L00376_H h4_5960075</t>
  </si>
  <si>
    <t>10.07.2022 19:14:46</t>
  </si>
  <si>
    <t>10.07.2022 20:48:48</t>
  </si>
  <si>
    <t>L-515 OVACIK 35-18-L00515_A_60983836_60983836</t>
  </si>
  <si>
    <t>10.07.2022 19:25:08</t>
  </si>
  <si>
    <t>10.07.2022 21:08:22</t>
  </si>
  <si>
    <t>BİMEYKO TR-2 35-30-M00049_C_56352679_56352679</t>
  </si>
  <si>
    <t>10.07.2022 19:30:07</t>
  </si>
  <si>
    <t>10.07.2022 19:50:06</t>
  </si>
  <si>
    <t>KUŞÇUBURUN-4 35-26-M00530_7231096_56360207_56360207</t>
  </si>
  <si>
    <t>10.07.2022 19:34:07</t>
  </si>
  <si>
    <t>10.07.2022 22:12:37</t>
  </si>
  <si>
    <t>K-2509 35-02-K02509_913636380_913636380</t>
  </si>
  <si>
    <t>10.07.2022 19:37:11</t>
  </si>
  <si>
    <t>10.07.2022 21:06:14</t>
  </si>
  <si>
    <t>M-1385 35-02-M01385_A_56362845_56362845</t>
  </si>
  <si>
    <t>10.07.2022 19:43:55</t>
  </si>
  <si>
    <t>10.07.2022 22:18:14</t>
  </si>
  <si>
    <t>TR-2/125-1 45-83-L00202__72373820_72373820</t>
  </si>
  <si>
    <t>10.07.2022 19:55:20</t>
  </si>
  <si>
    <t>10.07.2022 20:40:51</t>
  </si>
  <si>
    <t>GERELİ KÖYÜ EKREM DİNÇER SULAMA GRB TR-10 35-15-M00321_A_65499208_65499208</t>
  </si>
  <si>
    <t>10.07.2022 19:59:17</t>
  </si>
  <si>
    <t>10.07.2022 22:41:40</t>
  </si>
  <si>
    <t>YENİKÖY YÖRÜKLER MAH. TR-5 35-15-L00505__83007479_83007479</t>
  </si>
  <si>
    <t>10.07.2022 20:01:03</t>
  </si>
  <si>
    <t>10.07.2022 22:09:02</t>
  </si>
  <si>
    <t>TR-63 35-19-L00063_D_60983691_60983691</t>
  </si>
  <si>
    <t>10.07.2022 19:57:44</t>
  </si>
  <si>
    <t>10.07.2022 21:39:16</t>
  </si>
  <si>
    <t>ÇARIKBALLI DÖRTYOL TR-1 45-77-L00185__72372176_72372176</t>
  </si>
  <si>
    <t>10.07.2022 20:19:49</t>
  </si>
  <si>
    <t>10.07.2022 21:25:25</t>
  </si>
  <si>
    <t>AŞAĞICUMA DM 35-16-M00103_HatBaşıAyırıcı_53140603 M03_53140603</t>
  </si>
  <si>
    <t>10.07.2022 20:24:31</t>
  </si>
  <si>
    <t>10.07.2022 22:31:31</t>
  </si>
  <si>
    <t>GÖKEYÜP ALANBAŞI TR-1 45-78-M00801_49203487_56407940_56407940</t>
  </si>
  <si>
    <t>10.07.2022 20:43:41</t>
  </si>
  <si>
    <t>10.07.2022 22:19:42</t>
  </si>
  <si>
    <t>BEYOBA TR-3 45-72-M00420_956491744_956491744</t>
  </si>
  <si>
    <t>10.07.2022 20:49:19</t>
  </si>
  <si>
    <t>10.07.2022 23:23:51</t>
  </si>
  <si>
    <t>DERBENTALTI TARIMSAL SULAMA TR-1 45-83-M00582_45-83-M00582_2372266</t>
  </si>
  <si>
    <t>10.07.2022 20:53:48</t>
  </si>
  <si>
    <t>10.07.2022 21:53:02</t>
  </si>
  <si>
    <t>YEŞİLOCA ÇAYIR TR-4 35-20-L00129_7257426_56377424_56377424</t>
  </si>
  <si>
    <t>10.07.2022 21:12:20</t>
  </si>
  <si>
    <t>10.07.2022 21:40:32</t>
  </si>
  <si>
    <t>M-2425 35-04-M02425_913188010_913188010</t>
  </si>
  <si>
    <t>10.07.2022 21:17:28</t>
  </si>
  <si>
    <t>11.07.2022 02:02:57</t>
  </si>
  <si>
    <t>SANCAKLI TR-1 35-22-M00157_966462090_966462090</t>
  </si>
  <si>
    <t>10.07.2022 21:17:13</t>
  </si>
  <si>
    <t>10.07.2022 21:48:41</t>
  </si>
  <si>
    <t>KARABURUN TR-18 35-21-L00026_A_56390376_56390376</t>
  </si>
  <si>
    <t>10.07.2022 21:17:12</t>
  </si>
  <si>
    <t>10.07.2022 23:09:07</t>
  </si>
  <si>
    <t>10.07.2022 21:31:33</t>
  </si>
  <si>
    <t>10.07.2022 23:26:26</t>
  </si>
  <si>
    <t>MORDOĞAN TR-38 35-21-L00165_953367089_953367089</t>
  </si>
  <si>
    <t>10.07.2022 21:39:06</t>
  </si>
  <si>
    <t>11.07.2022 00:42:20</t>
  </si>
  <si>
    <t>M-2396 35-02-M02396_E E1B_5855325</t>
  </si>
  <si>
    <t>10.07.2022 22:04:41</t>
  </si>
  <si>
    <t>10.07.2022 23:11:05</t>
  </si>
  <si>
    <t>YENİKÖY YÖRÜKLER MAH. TR-5 35-15-L00505_35-15-L00505_2365938</t>
  </si>
  <si>
    <t>10.07.2022 22:27:56</t>
  </si>
  <si>
    <t>11.07.2022 04:05:33</t>
  </si>
  <si>
    <t>KARAYAĞCI YANIKDAĞ TR-2 45-75-M00194_D_56385231_56385231</t>
  </si>
  <si>
    <t>10.07.2022 22:37:19</t>
  </si>
  <si>
    <t>10.07.2022 23:21:46</t>
  </si>
  <si>
    <t>TR-61 35-19-L00061_956673010_956673010</t>
  </si>
  <si>
    <t>10.07.2022 22:52:59</t>
  </si>
  <si>
    <t>11.07.2022 00:02:05</t>
  </si>
  <si>
    <t>DOMBAYLI TR-1 45-78-M01111_953277561_953277561</t>
  </si>
  <si>
    <t>10.07.2022 23:09:34</t>
  </si>
  <si>
    <t>11.07.2022 00:02:34</t>
  </si>
  <si>
    <t>10.07.2022 23:34:59</t>
  </si>
  <si>
    <t>11.07.2022 01:06:42</t>
  </si>
  <si>
    <t>GÖRECE M-1130 35-22-M00187_M-352 M01_72142245</t>
  </si>
  <si>
    <t>28.07.2022 08:48:55</t>
  </si>
  <si>
    <t>28.07.2022 10:51:45</t>
  </si>
  <si>
    <t>AKÇAPINAR KÖK 45-83-L00131_ÇIKRIKÇI L02_72176521</t>
  </si>
  <si>
    <t>28.07.2022 07:39:21</t>
  </si>
  <si>
    <t>28.07.2022 08:33:05</t>
  </si>
  <si>
    <t>L-376 PAZARYERİ 35-18-L00376_D d1_5946102</t>
  </si>
  <si>
    <t>28.07.2022 14:57:06</t>
  </si>
  <si>
    <t>28.07.2022 18:03:26</t>
  </si>
  <si>
    <t>BELEVİ TR-6 35-13-L00508_35-13-L00508_83158767</t>
  </si>
  <si>
    <t>28.07.2022 09:34:38</t>
  </si>
  <si>
    <t>28.07.2022 14:35:24</t>
  </si>
  <si>
    <t>SASKO SİTESİ TR-2 35-21-L00212_960965471_960965471</t>
  </si>
  <si>
    <t>28.07.2022 21:21:10</t>
  </si>
  <si>
    <t>28.07.2022 23:50:27</t>
  </si>
  <si>
    <t>YENİKÖY TOPRAK SU TR-12 35-15-L00380_35-15-L00380_2365578</t>
  </si>
  <si>
    <t>28.07.2022 13:27:59</t>
  </si>
  <si>
    <t>28.07.2022 19:38:16</t>
  </si>
  <si>
    <t>K-4186 35-03-K04186_960779421_960779421</t>
  </si>
  <si>
    <t>28.07.2022 16:07:51</t>
  </si>
  <si>
    <t>28.07.2022 20:21:38</t>
  </si>
  <si>
    <t>MURADİYE TR-3 45-71-M02147_953243097_953243097</t>
  </si>
  <si>
    <t>28.07.2022 23:44:27</t>
  </si>
  <si>
    <t>29.07.2022 01:45:06</t>
  </si>
  <si>
    <t>TR-74 HAYRETTİN TEKBAŞ GRB. 35-15-M00074_C_56368637_56368637</t>
  </si>
  <si>
    <t>28.07.2022 18:27:51</t>
  </si>
  <si>
    <t>28.07.2022 20:24:28</t>
  </si>
  <si>
    <t>M-528 35-02-M00528_ H_79572389</t>
  </si>
  <si>
    <t>28.07.2022 14:03:18</t>
  </si>
  <si>
    <t>28.07.2022 18:43:57</t>
  </si>
  <si>
    <t>TR-120 35-15-L00120_A a1b_48898509</t>
  </si>
  <si>
    <t>28.07.2022 13:22:37</t>
  </si>
  <si>
    <t>28.07.2022 17:06:17</t>
  </si>
  <si>
    <t>ALÇUK TM 35-17-A00001_HatBaşıAyırıcı_67176398 M29_67176398</t>
  </si>
  <si>
    <t>28.07.2022 17:49:38</t>
  </si>
  <si>
    <t>28.07.2022 20:29:06</t>
  </si>
  <si>
    <t>ÇAVUŞKÖY TR-1 35-28-M00346_953381293_953381293</t>
  </si>
  <si>
    <t>28.07.2022 18:17:59</t>
  </si>
  <si>
    <t>28.07.2022 20:46:18</t>
  </si>
  <si>
    <t>AKGEDİK TR-1 45-71-M01047_B_56395253_56395253</t>
  </si>
  <si>
    <t>28.07.2022 18:06:11</t>
  </si>
  <si>
    <t>28.07.2022 20:22:22</t>
  </si>
  <si>
    <t>L-376 PAZARYERİ 35-18-L00376_DAĞITIM TRAFO L-376 PAZARYERİ L02_72060228</t>
  </si>
  <si>
    <t>28.07.2022 03:34:14</t>
  </si>
  <si>
    <t>28.07.2022 07:51:51</t>
  </si>
  <si>
    <t>K-618 35-04-K00618_K-4772 K01_2042096</t>
  </si>
  <si>
    <t>28.07.2022 22:27:50</t>
  </si>
  <si>
    <t>28.07.2022 22:32:10</t>
  </si>
  <si>
    <t>KÜREKÇİ BEKİREFE TR-2 45-75-M00119_D_56394119_56394119</t>
  </si>
  <si>
    <t>28.07.2022 18:13:12</t>
  </si>
  <si>
    <t>28.07.2022 19:04:05</t>
  </si>
  <si>
    <t>BELEVİ TR-5 35-13-L00064_35-13-L00064_2362043</t>
  </si>
  <si>
    <t>28.07.2022 09:54:44</t>
  </si>
  <si>
    <t>28.07.2022 12:46:18</t>
  </si>
  <si>
    <t>MAHMUT KURU VE ARK.ÖZEL TR 45-73-M00655Ö_DIREK TIPI TRAFO HUCRESI H01_2090334</t>
  </si>
  <si>
    <t>28.07.2022 22:56:00</t>
  </si>
  <si>
    <t>28.07.2022 23:44:01</t>
  </si>
  <si>
    <t>ÇAVUŞOĞLU TR-1 45-71-M01820_45-71-M01820_2377254</t>
  </si>
  <si>
    <t>28.07.2022 13:04:15</t>
  </si>
  <si>
    <t>28.07.2022 15:44:31</t>
  </si>
  <si>
    <t>SELİMŞAHLAR TR-2 45-71-M00137_TOKİ M03_2320416</t>
  </si>
  <si>
    <t>28.07.2022 09:33:25</t>
  </si>
  <si>
    <t>28.07.2022 12:49:06</t>
  </si>
  <si>
    <t>28.07.2022 09:22:43</t>
  </si>
  <si>
    <t>28.07.2022 11:15:55</t>
  </si>
  <si>
    <t>ILGIN TR-566 TARIMSAL SULAMA 45-73-M00586_45-73-M00586_2353508</t>
  </si>
  <si>
    <t>28.07.2022 00:39:35</t>
  </si>
  <si>
    <t>28.07.2022 02:56:45</t>
  </si>
  <si>
    <t>ERDOĞDULAR TARIM ÜRÜNLERİ LTD.ŞTİ. ÖZEL TR 45-71-M01817Ö_45-71-M01817Ö_2371362</t>
  </si>
  <si>
    <t>28.07.2022 07:47:33</t>
  </si>
  <si>
    <t>28.07.2022 08:49:00</t>
  </si>
  <si>
    <t>M-3439(YATIRIM REZERVE) 35-03-M03439_910436942_910436942</t>
  </si>
  <si>
    <t>28.07.2022 09:59:38</t>
  </si>
  <si>
    <t>28.07.2022 14:41:50</t>
  </si>
  <si>
    <t>CUMALI TR 1 35-24-M00094_A_56354171_56354171</t>
  </si>
  <si>
    <t>28.07.2022 19:15:56</t>
  </si>
  <si>
    <t>28.07.2022 20:13:42</t>
  </si>
  <si>
    <t>M-1442 35-04-M01442__79725840_79725840</t>
  </si>
  <si>
    <t>28.07.2022 10:54:35</t>
  </si>
  <si>
    <t>28.07.2022 12:18:36</t>
  </si>
  <si>
    <t>KUMKUYUCAK KÖK 45-80-M00093_ÇİFTLİK M04_72193246</t>
  </si>
  <si>
    <t>28.07.2022 15:39:04</t>
  </si>
  <si>
    <t>28.07.2022 16:57:04</t>
  </si>
  <si>
    <t>KARACALAR TR-1 45-73-M00721_B_74983567_74983567</t>
  </si>
  <si>
    <t>28.07.2022 15:01:31</t>
  </si>
  <si>
    <t>28.07.2022 18:17:13</t>
  </si>
  <si>
    <t>AKGEDİK TR-1 45-71-M01047_A_56395255_56395255</t>
  </si>
  <si>
    <t>28.07.2022 21:31:49</t>
  </si>
  <si>
    <t>29.07.2022 01:24:07</t>
  </si>
  <si>
    <t>GÖRDES DM 45-75-M00050_AKHİSAR - ÖLÇÜ M07_2083712</t>
  </si>
  <si>
    <t>28.07.2022 09:08:54</t>
  </si>
  <si>
    <t>28.07.2022 09:11:44</t>
  </si>
  <si>
    <t>MURADİYE TR-2 SU DEPOSU 45-71-M00199_MURADİYE TR-1 İSTASYON KABİN M01_72233397</t>
  </si>
  <si>
    <t>28.07.2022 19:37:04</t>
  </si>
  <si>
    <t>28.07.2022 22:10:36</t>
  </si>
  <si>
    <t>UMMANDERESİ TR-2 45-75-M00074_B_56369672_56369672</t>
  </si>
  <si>
    <t>28.07.2022 10:15:46</t>
  </si>
  <si>
    <t>28.07.2022 10:50:41</t>
  </si>
  <si>
    <t>KARABURUN İM 35-21-A00001_YENİ LİMAN L03_2314242</t>
  </si>
  <si>
    <t>28.07.2022 10:35:45</t>
  </si>
  <si>
    <t>28.07.2022 15:28:22</t>
  </si>
  <si>
    <t>28.07.2022 06:34:10</t>
  </si>
  <si>
    <t>28.07.2022 06:36:52</t>
  </si>
  <si>
    <t>L-306 35-18-L00306_L-307 L02_72104266</t>
  </si>
  <si>
    <t>28.07.2022 16:59:54</t>
  </si>
  <si>
    <t>28.07.2022 17:34:41</t>
  </si>
  <si>
    <t>AŞAĞIKIRIKLAR DM 35-16-M00448_TOPÇAM M05_2334650</t>
  </si>
  <si>
    <t>28.07.2022 09:59:27</t>
  </si>
  <si>
    <t>28.07.2022 19:01:30</t>
  </si>
  <si>
    <t>TR-2/103 45-83-L00103__72372166_72372166</t>
  </si>
  <si>
    <t>28.07.2022 18:14:37</t>
  </si>
  <si>
    <t>28.07.2022 19:15:25</t>
  </si>
  <si>
    <t>M-1463 35-03-M01463_35-03-M01463_41968755</t>
  </si>
  <si>
    <t>28.07.2022 10:09:34</t>
  </si>
  <si>
    <t>28.07.2022 11:04:00</t>
  </si>
  <si>
    <t>BAHÇELİ KÖK-5 35-30-M00232_TR-1 -2 -3 M01_72078200</t>
  </si>
  <si>
    <t>28.07.2022 12:18:27</t>
  </si>
  <si>
    <t>28.07.2022 15:29:16</t>
  </si>
  <si>
    <t>K-115 35-04-K00115_99332161_99332161</t>
  </si>
  <si>
    <t>28.07.2022 14:37:14</t>
  </si>
  <si>
    <t>28.07.2022 18:45:48</t>
  </si>
  <si>
    <t>ASARLIK TR-7 35-28-M00181_35-28-M00181_2363486</t>
  </si>
  <si>
    <t>28.07.2022 10:56:37</t>
  </si>
  <si>
    <t>28.07.2022 14:02:46</t>
  </si>
  <si>
    <t>METAL İŞLERİ TR-1 35-22-M00101_YANAR DÖKÜM-TUNCAY KAYNAR ÖZEL M03_72102113</t>
  </si>
  <si>
    <t>28.07.2022 11:55:46</t>
  </si>
  <si>
    <t>28.07.2022 15:27:40</t>
  </si>
  <si>
    <t>KAPIKAYA TR-1 35-17-M00185_B_56355976_56355976</t>
  </si>
  <si>
    <t>28.07.2022 15:26:09</t>
  </si>
  <si>
    <t>28.07.2022 18:35:29</t>
  </si>
  <si>
    <t>KAYIŞLAR KÖK 45-80-M00183_DİLEK M03_72195773</t>
  </si>
  <si>
    <t>28.07.2022 15:06:28</t>
  </si>
  <si>
    <t>28.07.2022 15:41:42</t>
  </si>
  <si>
    <t>BÜYÜKBELEN KÖK 45-80-M00066_ÇULLU GÖRECE ENH M03_72191842</t>
  </si>
  <si>
    <t>28.07.2022 12:30:27</t>
  </si>
  <si>
    <t>28.07.2022 13:39:16</t>
  </si>
  <si>
    <t>ŞEMSİLER MANDAL TR-2 35-31-L00102_35-31-L00102_2363557</t>
  </si>
  <si>
    <t>28.07.2022 20:20:47</t>
  </si>
  <si>
    <t>28.07.2022 22:11:27</t>
  </si>
  <si>
    <t>AHMETLİ TR-74 KURTULUŞ 45-84-L00074_45-84-L00074_2367459</t>
  </si>
  <si>
    <t>28.07.2022 09:07:21</t>
  </si>
  <si>
    <t>28.07.2022 11:37:36</t>
  </si>
  <si>
    <t>ELİFLİ TR-6 35-20-L00445_955208152_955208152</t>
  </si>
  <si>
    <t>28.07.2022 17:03:15</t>
  </si>
  <si>
    <t>28.07.2022 18:45:11</t>
  </si>
  <si>
    <t>K-1657 35-02-K01657_99784020_99784020</t>
  </si>
  <si>
    <t>28.07.2022 13:08:05</t>
  </si>
  <si>
    <t>28.07.2022 17:38:08</t>
  </si>
  <si>
    <t>28.07.2022 05:42:56</t>
  </si>
  <si>
    <t>28.07.2022 08:45:00</t>
  </si>
  <si>
    <t>İBRAHİMKUYU DM 35-15-M00286_ARITMA M10_67554617</t>
  </si>
  <si>
    <t>28.07.2022 12:26:10</t>
  </si>
  <si>
    <t>28.07.2022 14:33:55</t>
  </si>
  <si>
    <t>ORTAKÖY SİCİMDAMLARI TR-1 45-78-M00794_45-78-M00794_2372348</t>
  </si>
  <si>
    <t>28.07.2022 10:45:12</t>
  </si>
  <si>
    <t>28.07.2022 13:48:34</t>
  </si>
  <si>
    <t>AKHİSAR İM 45-72-A00001_CAMÖNÜ L03_2308693</t>
  </si>
  <si>
    <t>28.07.2022 07:11:20</t>
  </si>
  <si>
    <t>28.07.2022 07:29:41</t>
  </si>
  <si>
    <t>SANCAKLI BOZKÖY KÖK 45-71-M00087_KÖY İÇİ RİNG-1 M03_61320773</t>
  </si>
  <si>
    <t>28.07.2022 19:27:34</t>
  </si>
  <si>
    <t>28.07.2022 23:02:32</t>
  </si>
  <si>
    <t>DM-2/3 ESKİ ANIT YANI 35-18-L00581_950462851_950462851</t>
  </si>
  <si>
    <t>28.07.2022 23:13:21</t>
  </si>
  <si>
    <t>29.07.2022 03:50:24</t>
  </si>
  <si>
    <t>GÖRDES DM 45-75-M00050_GÜNEŞLİ M13_2322183</t>
  </si>
  <si>
    <t>OG Hatta Yabancı Cisim</t>
  </si>
  <si>
    <t>28.07.2022 14:43:29</t>
  </si>
  <si>
    <t>28.07.2022 16:15:58</t>
  </si>
  <si>
    <t>ARABACI BOZKÖY TR-4 45-72-L00532_45-72-L00532_2360418</t>
  </si>
  <si>
    <t>28.07.2022 12:37:32</t>
  </si>
  <si>
    <t>28.07.2022 17:43:31</t>
  </si>
  <si>
    <t>TİRE İM-DM-1 35-29-A00001_DEREBAŞI M25_2059028</t>
  </si>
  <si>
    <t>28.07.2022 21:21:45</t>
  </si>
  <si>
    <t>28.07.2022 21:27:35</t>
  </si>
  <si>
    <t>K-834 35-01-K00834_911436659_911436659</t>
  </si>
  <si>
    <t>28.07.2022 18:20:57</t>
  </si>
  <si>
    <t>28.07.2022 19:22:55</t>
  </si>
  <si>
    <t>SEFERİHİSAR İM 35-14-A00002_BEYLER L10_72378550</t>
  </si>
  <si>
    <t>28.07.2022 17:58:10</t>
  </si>
  <si>
    <t>28.07.2022 18:21:31</t>
  </si>
  <si>
    <t>KIZLARALANI KÖK 45-72-L00698_HatBaşıAyırıcı_53139880 L02_53139880</t>
  </si>
  <si>
    <t>28.07.2022 16:45:56</t>
  </si>
  <si>
    <t>28.07.2022 16:46:36</t>
  </si>
  <si>
    <t>BEYDAĞ İM 35-32-A00001_MUTAFLAR L14_2049959</t>
  </si>
  <si>
    <t>28.07.2022 06:47:20</t>
  </si>
  <si>
    <t>28.07.2022 06:56:05</t>
  </si>
  <si>
    <t>KARABURÇ HÜSEYİN AYKAN TR-8 35-31-L00257_956581394_956581394</t>
  </si>
  <si>
    <t>28.07.2022 15:17:52</t>
  </si>
  <si>
    <t>28.07.2022 17:44:33</t>
  </si>
  <si>
    <t>BAŞIBÜYÜK KÖK 45-77-L00158_HatBaşıAyırıcı_76441446 L04_76441446</t>
  </si>
  <si>
    <t>28.07.2022 18:07:34</t>
  </si>
  <si>
    <t>28.07.2022 20:06:38</t>
  </si>
  <si>
    <t>TR-23 35-27-M00023_913610726_913610726</t>
  </si>
  <si>
    <t>28.07.2022 10:05:15</t>
  </si>
  <si>
    <t>28.07.2022 11:06:08</t>
  </si>
  <si>
    <t>KILAVUZLAR KÖK 45-74-M00198_HatBaşıAyırıcı_53135284 M03_53135284</t>
  </si>
  <si>
    <t>28.07.2022 19:36:36</t>
  </si>
  <si>
    <t>28.07.2022 20:35:05</t>
  </si>
  <si>
    <t>K-3390 35-04-K03390_913025502_913025502</t>
  </si>
  <si>
    <t>28.07.2022 02:09:19</t>
  </si>
  <si>
    <t>28.07.2022 03:43:43</t>
  </si>
  <si>
    <t>TR-87 35-17-M00087__56393137_56393137</t>
  </si>
  <si>
    <t>28.07.2022 17:35:33</t>
  </si>
  <si>
    <t>28.07.2022 18:26:33</t>
  </si>
  <si>
    <t>FOÇA L-69 35-23-L00069_B_83917741_83917741</t>
  </si>
  <si>
    <t>28.07.2022 22:49:02</t>
  </si>
  <si>
    <t>29.07.2022 00:58:39</t>
  </si>
  <si>
    <t>DM-2/20 35-27-M01092__72840402_72840402</t>
  </si>
  <si>
    <t>28.07.2022 13:44:35</t>
  </si>
  <si>
    <t>28.07.2022 14:10:52</t>
  </si>
  <si>
    <t>28.07.2022 09:21:35</t>
  </si>
  <si>
    <t>28.07.2022 11:10:08</t>
  </si>
  <si>
    <t>GÖKEYÜP TR-1 KÖK 45-78-M00798_45-78-M00798_2372354</t>
  </si>
  <si>
    <t>30.07.2022 10:28:25</t>
  </si>
  <si>
    <t>30.07.2022 11:36:24</t>
  </si>
  <si>
    <t>K-3669 35-08-K03669_98775124_98775124</t>
  </si>
  <si>
    <t>30.07.2022 00:57:06</t>
  </si>
  <si>
    <t>30.07.2022 03:11:00</t>
  </si>
  <si>
    <t>DEVELİ TR-5 35-22-M00287_35-22-M00287_2363702</t>
  </si>
  <si>
    <t>30.07.2022 20:52:40</t>
  </si>
  <si>
    <t>30.07.2022 22:14:56</t>
  </si>
  <si>
    <t>K-3364 35-09-K03364_35-09-K03364_64683022</t>
  </si>
  <si>
    <t>30.07.2022 10:40:12</t>
  </si>
  <si>
    <t>30.07.2022 12:19:14</t>
  </si>
  <si>
    <t>HACIBEY TR-6/A 45-73-M01161__72373727_72373727</t>
  </si>
  <si>
    <t>30.07.2022 12:36:13</t>
  </si>
  <si>
    <t>30.07.2022 13:59:00</t>
  </si>
  <si>
    <t>30.07.2022 13:26:12</t>
  </si>
  <si>
    <t>30.07.2022 17:51:33</t>
  </si>
  <si>
    <t>K-4280 35-02-K04280_B_56375790_56375790</t>
  </si>
  <si>
    <t>Hırsızlık</t>
  </si>
  <si>
    <t>30.07.2022 08:15:50</t>
  </si>
  <si>
    <t>30.07.2022 12:55:53</t>
  </si>
  <si>
    <t>DM-14/2 45-71-M00373_DM-14 M01_66510649</t>
  </si>
  <si>
    <t>30.07.2022 09:31:47</t>
  </si>
  <si>
    <t>30.07.2022 10:56:59</t>
  </si>
  <si>
    <t>TR-49 35-15-M00049_950365262_950365262</t>
  </si>
  <si>
    <t>30.07.2022 09:08:41</t>
  </si>
  <si>
    <t>30.07.2022 14:17:27</t>
  </si>
  <si>
    <t>TİRE İM-DM-1 35-29-A00001_DM-1/66 M04_2059514</t>
  </si>
  <si>
    <t>30.07.2022 07:11:47</t>
  </si>
  <si>
    <t>30.07.2022 07:23:23</t>
  </si>
  <si>
    <t>GÜLBAHÇE TR-1 45-71-M00184_GÜLBAHÇE TR-2/GÜLBAHÇE TR-3 M04_72255609</t>
  </si>
  <si>
    <t>30.07.2022 20:10:54</t>
  </si>
  <si>
    <t>30.07.2022 21:40:12</t>
  </si>
  <si>
    <t>YEŞİLOVA ÇAYIR TR-2 35-20-L00127_6869983_56378168_56378168</t>
  </si>
  <si>
    <t>30.07.2022 18:01:15</t>
  </si>
  <si>
    <t>30.07.2022 18:23:03</t>
  </si>
  <si>
    <t>TR-11/9C 45-71-M01975_953220053_953220053</t>
  </si>
  <si>
    <t>30.07.2022 22:04:36</t>
  </si>
  <si>
    <t>30.07.2022 22:50:34</t>
  </si>
  <si>
    <t>İBRAHİMKUYU DM 35-15-M00286_ARITMA M10_67554489</t>
  </si>
  <si>
    <t>30.07.2022 09:18:06</t>
  </si>
  <si>
    <t>30.07.2022 16:37:06</t>
  </si>
  <si>
    <t>SEYREK TR-2/1 35-28-M00378_953379154_953379154</t>
  </si>
  <si>
    <t>30.07.2022 08:43:17</t>
  </si>
  <si>
    <t>30.07.2022 11:08:22</t>
  </si>
  <si>
    <t>K-4282 35-09-K04282_E_56365234_56365234</t>
  </si>
  <si>
    <t>30.07.2022 20:40:59</t>
  </si>
  <si>
    <t>30.07.2022 21:52:57</t>
  </si>
  <si>
    <t>AŞAĞICUMA DM 35-16-M00103_TERZİHALİLLER M03_72040370</t>
  </si>
  <si>
    <t>30.07.2022 09:43:12</t>
  </si>
  <si>
    <t>30.07.2022 18:06:31</t>
  </si>
  <si>
    <t>MURADİYE TR-3/B 45-71-M00206_B_60984099_60984099</t>
  </si>
  <si>
    <t>30.07.2022 07:53:43</t>
  </si>
  <si>
    <t>30.07.2022 10:46:42</t>
  </si>
  <si>
    <t>MORDOĞAN TR-34 35-21-L00148_95000597030_95000597030</t>
  </si>
  <si>
    <t>30.07.2022 10:47:45</t>
  </si>
  <si>
    <t>30.07.2022 11:32:08</t>
  </si>
  <si>
    <t>M-1309 35-02-M01309_M-338 RASATANE M04_2324279</t>
  </si>
  <si>
    <t>30.07.2022 14:05:00</t>
  </si>
  <si>
    <t>30.07.2022 17:14:55</t>
  </si>
  <si>
    <t>YAKAKÖY KÖK 45-75-M00067_HatBaşıAyırıcı_53134976 M05_53134976</t>
  </si>
  <si>
    <t>30.07.2022 18:31:11</t>
  </si>
  <si>
    <t>30.07.2022 20:19:05</t>
  </si>
  <si>
    <t>KILAVUZLAR KÖK 45-74-M00198_HatBaşıAyırıcı_53134454 M03_53134454</t>
  </si>
  <si>
    <t>30.07.2022 10:11:22</t>
  </si>
  <si>
    <t>30.07.2022 11:21:19</t>
  </si>
  <si>
    <t>AHMETLİ TR-30 MEZARLIK 45-84-L00030_TR-25 L05_81569387</t>
  </si>
  <si>
    <t>30.07.2022 17:08:00</t>
  </si>
  <si>
    <t>30.07.2022 19:01:00</t>
  </si>
  <si>
    <t>M-1932 35-09-M01932_98480016_98480016</t>
  </si>
  <si>
    <t>30.07.2022 22:32:19</t>
  </si>
  <si>
    <t>30.07.2022 23:58:48</t>
  </si>
  <si>
    <t>M-907 35-03-M00907_912812124_912812124</t>
  </si>
  <si>
    <t>30.07.2022 18:17:23</t>
  </si>
  <si>
    <t>30.07.2022 19:46:57</t>
  </si>
  <si>
    <t>M-1570 35-02-M01570_M-1054 M01_2309768</t>
  </si>
  <si>
    <t>30.07.2022 15:03:48</t>
  </si>
  <si>
    <t>30.07.2022 16:36:27</t>
  </si>
  <si>
    <t>OVAKENT İM 35-15-A00003_KONAKLI L04_2057395</t>
  </si>
  <si>
    <t>30.07.2022 09:13:20</t>
  </si>
  <si>
    <t>30.07.2022 16:41:52</t>
  </si>
  <si>
    <t>M-972 35-03-M00972_910379224_910379224</t>
  </si>
  <si>
    <t>30.07.2022 10:55:48</t>
  </si>
  <si>
    <t>30.07.2022 13:46:06</t>
  </si>
  <si>
    <t>ÇANDARLI TR-5 35-30-M00005_A_56366197_56366197</t>
  </si>
  <si>
    <t>30.07.2022 16:03:37</t>
  </si>
  <si>
    <t>30.07.2022 17:49:52</t>
  </si>
  <si>
    <t>KAYNARPINAR TR-1 35-21-L00116_DIREK TIPI TRAFO HUCRESI H01_2085503</t>
  </si>
  <si>
    <t>30.07.2022 08:49:01</t>
  </si>
  <si>
    <t>30.07.2022 09:45:39</t>
  </si>
  <si>
    <t>TR-1/83 KAPTANOĞLU DM 45-83-M00083_BAĞYURDU TM GİRİŞ M010_61292042</t>
  </si>
  <si>
    <t>30.07.2022 09:21:05</t>
  </si>
  <si>
    <t>30.07.2022 14:10:40</t>
  </si>
  <si>
    <t>MENEMEN DM-4/11 35-28-M00723_953375702_953375702</t>
  </si>
  <si>
    <t>30.07.2022 13:23:14</t>
  </si>
  <si>
    <t>30.07.2022 17:40:13</t>
  </si>
  <si>
    <t>TÖYKO KÖK 35-30-M00213_GÜZELEGE SİTESİ M02_2039759</t>
  </si>
  <si>
    <t>30.07.2022 15:29:11</t>
  </si>
  <si>
    <t>30.07.2022 17:02:07</t>
  </si>
  <si>
    <t>GERENKÖY TR-5 35-23-M00151_42127887_56356447_56356447</t>
  </si>
  <si>
    <t>30.07.2022 20:31:33</t>
  </si>
  <si>
    <t>30.07.2022 21:45:20</t>
  </si>
  <si>
    <t>TR-142 YAĞCILAR KÖK 35-19-M00142_OTOBAN GİŞELER M02_72114550</t>
  </si>
  <si>
    <t>30.07.2022 09:50:34</t>
  </si>
  <si>
    <t>30.07.2022 10:29:20</t>
  </si>
  <si>
    <t>TR-2/120 45-83-M00718_45-83-M00718_61201121</t>
  </si>
  <si>
    <t>30.07.2022 16:02:52</t>
  </si>
  <si>
    <t>30.07.2022 18:49:48</t>
  </si>
  <si>
    <t>K-1666 35-02-K01666_99167159_99167159</t>
  </si>
  <si>
    <t>30.07.2022 11:18:28</t>
  </si>
  <si>
    <t>30.07.2022 14:04:04</t>
  </si>
  <si>
    <t>URLA TM-1 35-19-A00004_ALAÇATI-1 M02_2313932</t>
  </si>
  <si>
    <t>30.07.2022 05:25:04</t>
  </si>
  <si>
    <t>30.07.2022 05:33:40</t>
  </si>
  <si>
    <t>L-37 YAT LİMANI 35-14-L00037_B B01_5846699</t>
  </si>
  <si>
    <t>30.07.2022 19:32:46</t>
  </si>
  <si>
    <t>30.07.2022 20:02:44</t>
  </si>
  <si>
    <t>PANCAR TR-1 35-26-M00892__72371991_72371991</t>
  </si>
  <si>
    <t>30.07.2022 15:02:59</t>
  </si>
  <si>
    <t>30.07.2022 18:44:54</t>
  </si>
  <si>
    <t>L-139 35-18-L00139_950443424_950443424</t>
  </si>
  <si>
    <t>31.07.2022 10:46:25</t>
  </si>
  <si>
    <t>31.07.2022 12:24:04</t>
  </si>
  <si>
    <t>TR-1/40 KÖK 45-72-M00040__72374546_72374546</t>
  </si>
  <si>
    <t>31.07.2022 16:41:41</t>
  </si>
  <si>
    <t>31.07.2022 17:36:36</t>
  </si>
  <si>
    <t>CAFERBEY KÖK 45-78-L00231_KURŞUNLU L03_2105189</t>
  </si>
  <si>
    <t>31.07.2022 11:47:19</t>
  </si>
  <si>
    <t>31.07.2022 12:30:23</t>
  </si>
  <si>
    <t>L-243 35-18-L00243_ L01_2324489</t>
  </si>
  <si>
    <t>31.07.2022 18:56:50</t>
  </si>
  <si>
    <t>31.07.2022 20:52:33</t>
  </si>
  <si>
    <t>K-1330 35-02-K01330_35-02-K01330_2350728</t>
  </si>
  <si>
    <t>31.07.2022 14:49:20</t>
  </si>
  <si>
    <t>31.07.2022 17:20:15</t>
  </si>
  <si>
    <t>L-438 35-18-L00438_950449074_950449074</t>
  </si>
  <si>
    <t>31.07.2022 20:56:33</t>
  </si>
  <si>
    <t>31.07.2022 23:27:34</t>
  </si>
  <si>
    <t>ALKORU SİTESİ TR 35-30-M00040_ M01_2307025</t>
  </si>
  <si>
    <t>31.07.2022 07:58:05</t>
  </si>
  <si>
    <t>31.07.2022 09:48:11</t>
  </si>
  <si>
    <t>L-280 35-18-L00280_ H01_2077166</t>
  </si>
  <si>
    <t>31.07.2022 12:39:52</t>
  </si>
  <si>
    <t>31.07.2022 13:28:21</t>
  </si>
  <si>
    <t>ÖZBEY İM 35-26-A00005_TR-1 M06_2314086</t>
  </si>
  <si>
    <t>31.07.2022 06:39:27</t>
  </si>
  <si>
    <t>31.07.2022 07:17:08</t>
  </si>
  <si>
    <t>K-4034 35-01-K04034_911556817_911556817</t>
  </si>
  <si>
    <t>31.07.2022 01:51:47</t>
  </si>
  <si>
    <t>31.07.2022 02:41:03</t>
  </si>
  <si>
    <t>K-141 35-03-K00141_35-03-K00141_41910332</t>
  </si>
  <si>
    <t>31.07.2022 13:36:30</t>
  </si>
  <si>
    <t>31.07.2022 15:07:59</t>
  </si>
  <si>
    <t>KALEMOĞLU KÖK 45-75-M00069_HatBaşıAyırıcı_53135663 M04_53135663</t>
  </si>
  <si>
    <t>31.07.2022 09:27:47</t>
  </si>
  <si>
    <t>31.07.2022 15:20:30</t>
  </si>
  <si>
    <t>YUKARI ÇOBANİSA TR-1 45-71-M00626_953214575_953214575</t>
  </si>
  <si>
    <t>31.07.2022 19:53:39</t>
  </si>
  <si>
    <t>31.07.2022 22:29:13</t>
  </si>
  <si>
    <t>K-2587 35-04-K02587_K-2511 K02_2121252</t>
  </si>
  <si>
    <t>OG Yeraltı Kablo Arızası</t>
  </si>
  <si>
    <t>31.07.2022 11:02:09</t>
  </si>
  <si>
    <t>31.07.2022 11:47:53</t>
  </si>
  <si>
    <t>SELENDİ DM 45-81-M00001_KINIK M06_2077097</t>
  </si>
  <si>
    <t>31.07.2022 09:37:00</t>
  </si>
  <si>
    <t>31.07.2022 09:37:30</t>
  </si>
  <si>
    <t>31.07.2022 14:37:38</t>
  </si>
  <si>
    <t>31.07.2022 14:40:00</t>
  </si>
  <si>
    <t>K-385 35-01-K00385_D_56376796_56376796</t>
  </si>
  <si>
    <t>31.07.2022 10:45:37</t>
  </si>
  <si>
    <t>31.07.2022 12:29:59</t>
  </si>
  <si>
    <t>YUKARIBEY DM (TR-3) 35-16-M00866_AŞAĞICUMA DM M02_79464823</t>
  </si>
  <si>
    <t>31.07.2022 12:44:28</t>
  </si>
  <si>
    <t>31.07.2022 17:51:29</t>
  </si>
  <si>
    <t>DEREKÖY OVA MAH.TR-1 45-72-L00535_A_56394241_56394241</t>
  </si>
  <si>
    <t>31.07.2022 16:56:58</t>
  </si>
  <si>
    <t>31.07.2022 19:57:47</t>
  </si>
  <si>
    <t>PİYADELER TR-411 TARIMSAL SULAMA 45-73-M00177_B_56385659_56385659</t>
  </si>
  <si>
    <t>31.07.2022 08:59:57</t>
  </si>
  <si>
    <t>31.07.2022 09:38:46</t>
  </si>
  <si>
    <t>MURADİYE DM-7/1 45-71-M01854_DM-5/7 KÖK M01_2125935</t>
  </si>
  <si>
    <t>31.07.2022 13:37:37</t>
  </si>
  <si>
    <t>31.07.2022 13:37:44</t>
  </si>
  <si>
    <t>YALLIOĞLU KÖK 35-15-L00361_YENİKÖY L02_66935957</t>
  </si>
  <si>
    <t>31.07.2022 07:50:50</t>
  </si>
  <si>
    <t>31.07.2022 07:51:12</t>
  </si>
  <si>
    <t>KIZILCAOVA TR-2 35-20-L00171_DIREK TIPI TRAFO HUCRESI H01_2048025</t>
  </si>
  <si>
    <t>31.07.2022 07:04:11</t>
  </si>
  <si>
    <t>31.07.2022 07:40:32</t>
  </si>
  <si>
    <t>TOPÇAM SULAMA TR-7 35-16-M00200_953355068_953355068</t>
  </si>
  <si>
    <t>31.07.2022 08:53:29</t>
  </si>
  <si>
    <t>31.07.2022 13:44:46</t>
  </si>
  <si>
    <t>L-400 35-18-L00400_950459104_950459104</t>
  </si>
  <si>
    <t>31.07.2022 11:46:21</t>
  </si>
  <si>
    <t>31.07.2022 14:18:10</t>
  </si>
  <si>
    <t>YOLÜSTÜ TR-4 35-15-L00916_35-15-L00916_79886397</t>
  </si>
  <si>
    <t>31.07.2022 19:55:30</t>
  </si>
  <si>
    <t>31.07.2022 20:48:01</t>
  </si>
  <si>
    <t>KADİR TEZEL GEÇİT 35-26-M01301_ H2_2060804</t>
  </si>
  <si>
    <t>31.07.2022 05:03:01</t>
  </si>
  <si>
    <t>31.07.2022 06:54:27</t>
  </si>
  <si>
    <t>TR-126 35-15-M00126_48885711_56380882_56380882</t>
  </si>
  <si>
    <t>31.07.2022 20:16:07</t>
  </si>
  <si>
    <t>31.07.2022 22:57:47</t>
  </si>
  <si>
    <t>ZEYTİNLİOVA TR-6 45-72-L00414_45-72-L00414_2348062</t>
  </si>
  <si>
    <t>31.07.2022 21:27:09</t>
  </si>
  <si>
    <t>31.07.2022 22:20:25</t>
  </si>
  <si>
    <t>DM-01/TR-91 45-71-M01856_953195346_953195346</t>
  </si>
  <si>
    <t>31.07.2022 12:13:41</t>
  </si>
  <si>
    <t>31.07.2022 16:25:52</t>
  </si>
  <si>
    <t>MURADİYE DM 45-71-M00006_DM-02 ÜÇTEPELER RİNG M04_2076877</t>
  </si>
  <si>
    <t>31.07.2022 15:22:11</t>
  </si>
  <si>
    <t>31.07.2022 15:26:51</t>
  </si>
  <si>
    <t>ARAPBAŞI TR-2 35-20-L00440_955210839_955210839</t>
  </si>
  <si>
    <t>31.07.2022 18:36:46</t>
  </si>
  <si>
    <t>31.07.2022 20:45:41</t>
  </si>
  <si>
    <t>ÇAYBAŞI DM-1/5 35-26-M01194_10093154_56358435_56358435</t>
  </si>
  <si>
    <t>31.07.2022 19:52:55</t>
  </si>
  <si>
    <t>31.07.2022 21:01:57</t>
  </si>
  <si>
    <t>TEPECİK KÖPRÜ DM 35-14-M00332_HatBaşıAyırıcı_53138341 M15_53138341</t>
  </si>
  <si>
    <t>31.07.2022 10:08:22</t>
  </si>
  <si>
    <t>31.07.2022 10:09:10</t>
  </si>
  <si>
    <t>31.07.2022 10:53:22</t>
  </si>
  <si>
    <t>31.07.2022 11:21:12</t>
  </si>
  <si>
    <t>M-516 METAŞ KÖK 35-02-M00516_M-1151 M04_72046138</t>
  </si>
  <si>
    <t>31.07.2022 18:27:40</t>
  </si>
  <si>
    <t>31.07.2022 18:36:36</t>
  </si>
  <si>
    <t>ÖDEMİŞ TM-2 35-15-A00005_GÖKÇEN M01_2334129</t>
  </si>
  <si>
    <t>31.07.2022 09:17:50</t>
  </si>
  <si>
    <t>31.07.2022 12:47:54</t>
  </si>
  <si>
    <t>ZEYTİNALAN İM 35-19-A00002_KEKLİKTEPE M10_2308024</t>
  </si>
  <si>
    <t>31.07.2022 06:59:33</t>
  </si>
  <si>
    <t>31.07.2022 07:57:40</t>
  </si>
  <si>
    <t>AYDINLAR TR-1 45-80-M00165_B_56391027_56391027</t>
  </si>
  <si>
    <t>31.07.2022 12:40:51</t>
  </si>
  <si>
    <t>31.07.2022 14:34:22</t>
  </si>
  <si>
    <t>L-256 (18 KABİN) 35-18-L00256_950451102_950451102</t>
  </si>
  <si>
    <t>31.07.2022 06:53:38</t>
  </si>
  <si>
    <t>31.07.2022 10:04:36</t>
  </si>
  <si>
    <t>KFC KÖK 35-28-M00534_ M01_2108449</t>
  </si>
  <si>
    <t>31.07.2022 02:17:40</t>
  </si>
  <si>
    <t>31.07.2022 03:19:14</t>
  </si>
  <si>
    <t>M-2356 35-01-M02356_912442836_912442836</t>
  </si>
  <si>
    <t>31.07.2022 13:36:32</t>
  </si>
  <si>
    <t>31.07.2022 16:09:32</t>
  </si>
  <si>
    <t>BAŞIBÜYÜK KÖK 45-77-L00158_BALIBEY ÇIKIŞ L06_61353348</t>
  </si>
  <si>
    <t>31.07.2022 09:38:10</t>
  </si>
  <si>
    <t>31.07.2022 09:38:32</t>
  </si>
  <si>
    <t>TR-2/7 45-72-L00007_956496236_956496236</t>
  </si>
  <si>
    <t>31.07.2022 18:34:36</t>
  </si>
  <si>
    <t>31.07.2022 19:34:13</t>
  </si>
  <si>
    <t>TİRE İM-DM-1 35-29-A00001_YENİÇİFTLİK M18_2059040</t>
  </si>
  <si>
    <t>31.07.2022 14:11:54</t>
  </si>
  <si>
    <t>31.07.2022 14:47:10</t>
  </si>
  <si>
    <t>M-1563 35-02-M01563_TRAFO M03_2034668</t>
  </si>
  <si>
    <t>31.07.2022 21:36:03</t>
  </si>
  <si>
    <t>31.07.2022 23:11:15</t>
  </si>
  <si>
    <t>AŞAĞIBEY-2 35-16-M00115_35-16-M00115_2349452</t>
  </si>
  <si>
    <t>31.07.2022 20:23:07</t>
  </si>
  <si>
    <t>31.07.2022 21:39:24</t>
  </si>
  <si>
    <t>K-3294 35-10-K03294_ÖZEL SDP_5906723</t>
  </si>
  <si>
    <t>31.07.2022 15:23:47</t>
  </si>
  <si>
    <t>31.07.2022 16:53:32</t>
  </si>
  <si>
    <t>ARSLANLAR TM 35-26-A00004_TORBALI M20_2307690</t>
  </si>
  <si>
    <t>31.07.2022 09:15:00</t>
  </si>
  <si>
    <t>31.07.2022 09:59:49</t>
  </si>
  <si>
    <t>L-197 GÖLCÜK KÖYÜ 35-14-L00197_35-14-L00197_2356164</t>
  </si>
  <si>
    <t>31.07.2022 00:16:49</t>
  </si>
  <si>
    <t>31.07.2022 01:02:42</t>
  </si>
  <si>
    <t>KİLLİK TR-10 45-73-M00850_B_56405679_56405679</t>
  </si>
  <si>
    <t>31.07.2022 17:12:00</t>
  </si>
  <si>
    <t>31.07.2022 18:06:49</t>
  </si>
  <si>
    <t>ALİAĞA GIS TM 35-17-A00014_KARDEMİR-1 (1H03) M03_66128128</t>
  </si>
  <si>
    <t>31.07.2022 09:27:01</t>
  </si>
  <si>
    <t>31.07.2022 17:57:01</t>
  </si>
  <si>
    <t>SERİNYAYLA KERİMLİ MAH. TR-1 45-73-L00001_45-73-L00001_2365085</t>
  </si>
  <si>
    <t>AG İzolatör Arızası</t>
  </si>
  <si>
    <t>31.07.2022 10:33:26</t>
  </si>
  <si>
    <t>31.07.2022 12:06:25</t>
  </si>
  <si>
    <t>31.07.2022 10:10:40</t>
  </si>
  <si>
    <t>31.07.2022 12:41:00</t>
  </si>
  <si>
    <t>TR-91/A 45-78-L00721_DAĞITIM TRF TR-91/A L03_61302557</t>
  </si>
  <si>
    <t>31.07.2022 05:50:04</t>
  </si>
  <si>
    <t>31.07.2022 06:29:40</t>
  </si>
  <si>
    <t>L-371 35-18-L00371_950438371_950438371</t>
  </si>
  <si>
    <t>31.07.2022 11:28:01</t>
  </si>
  <si>
    <t>31.07.2022 12:11:38</t>
  </si>
  <si>
    <t>DM-4/TR-30 (ESKİ TR-14) 35-22-M00014_A A02b_42569783</t>
  </si>
  <si>
    <t>31.07.2022 17:50:33</t>
  </si>
  <si>
    <t>31.07.2022 18:26:08</t>
  </si>
  <si>
    <t>HÜSEYİN DAĞLI SULAMA GRUBU 35-29-M00292_A_56373865_56373865</t>
  </si>
  <si>
    <t>31.07.2022 05:01:05</t>
  </si>
  <si>
    <t>31.07.2022 08:12:01</t>
  </si>
  <si>
    <t>SİYEKLİ KÖK 45-71-M00185_OSMANCALI M04_72256923</t>
  </si>
  <si>
    <t>31.07.2022 08:38:30</t>
  </si>
  <si>
    <t>31.07.2022 08:49:57</t>
  </si>
  <si>
    <t>TR-2/13 45-83-L00013_TR-2/12 L01_2326580</t>
  </si>
  <si>
    <t>31.07.2022 13:23:19</t>
  </si>
  <si>
    <t>31.07.2022 15:00:01</t>
  </si>
  <si>
    <t>K-499 35-01-K00499_911433564_911433564</t>
  </si>
  <si>
    <t>31.07.2022 22:52:47</t>
  </si>
  <si>
    <t>01.08.2022 05:46:54</t>
  </si>
  <si>
    <t>SAKARLI KÖK 45-76-M00046_HatBaşıAyırıcı_53136509 M04_53136509</t>
  </si>
  <si>
    <t>31.07.2022 00:34:02</t>
  </si>
  <si>
    <t>31.07.2022 01:23:48</t>
  </si>
  <si>
    <t>L-247 35-18-L00247_35-18-L00247_2376419</t>
  </si>
  <si>
    <t>31.07.2022 18:39:19</t>
  </si>
  <si>
    <t>31.07.2022 21:24:28</t>
  </si>
  <si>
    <t>M-639 OLDURUK KÖK 35-03-M00639_35-03-M00639_42868458</t>
  </si>
  <si>
    <t>Trafo Bakım Çalışması</t>
  </si>
  <si>
    <t>31.07.2022 10:30:19</t>
  </si>
  <si>
    <t>31.07.2022 13:53:07</t>
  </si>
  <si>
    <t>AKSELENDİ İM 45-72-A00004_KULAKSIZLAR L20_2326921</t>
  </si>
  <si>
    <t>31.07.2022 09:42:41</t>
  </si>
  <si>
    <t>31.07.2022 10:30:41</t>
  </si>
  <si>
    <t>HACIRAHMANLI TR-1 KÖK 45-80-M00070_İSHAKÇELEBİ M04_72197630</t>
  </si>
  <si>
    <t>31.07.2022 09:32:12</t>
  </si>
  <si>
    <t>31.07.2022 10:15:06</t>
  </si>
  <si>
    <t>K-3212 35-01-K03212_911080397_911080397</t>
  </si>
  <si>
    <t>31.07.2022 00:47:38</t>
  </si>
  <si>
    <t>31.07.2022 03:55:45</t>
  </si>
  <si>
    <t>M-1635 GEÇİT 35-02-M01635_M-660 M04_2329435</t>
  </si>
  <si>
    <t>31.07.2022 09:05:48</t>
  </si>
  <si>
    <t>31.07.2022 16:30:45</t>
  </si>
  <si>
    <t>K-4418 35-04-K04418_A_56371257_56371257</t>
  </si>
  <si>
    <t>31.07.2022 18:04:13</t>
  </si>
  <si>
    <t>31.07.2022 20:41:23</t>
  </si>
  <si>
    <t>YUKARI ÇAMKÖY TR-1 45-71-M01487_45-71-M01487_2369772</t>
  </si>
  <si>
    <t>31.07.2022 08:21:17</t>
  </si>
  <si>
    <t>31.07.2022 09:38:41</t>
  </si>
  <si>
    <t>KARABAĞ TR-4 35-31-L00130_35-31-L00130_2364007</t>
  </si>
  <si>
    <t>31.07.2022 11:18:21</t>
  </si>
  <si>
    <t>31.07.2022 18:08:40</t>
  </si>
  <si>
    <t>K-4034 35-01-K04034_C_56357148_56357148</t>
  </si>
  <si>
    <t>31.07.2022 23:52:38</t>
  </si>
  <si>
    <t>01.08.2022 01:02:31</t>
  </si>
  <si>
    <t>M-1799 35-02-M01799_TRAFO M01_2061993</t>
  </si>
  <si>
    <t>31.07.2022 09:09:00</t>
  </si>
  <si>
    <t>31.07.2022 14:43:48</t>
  </si>
  <si>
    <t>ÖRENCİK AVCILAR YILMAZ KOÇ YANI TR-6 35-31-L00490_B_72227125_72227125</t>
  </si>
  <si>
    <t>31.07.2022 17:20:50</t>
  </si>
  <si>
    <t>31.07.2022 20:29:16</t>
  </si>
  <si>
    <t>AKKEÇİLİ KÖK 45-73-M00239_AKKEÇİLİ M03_72035048</t>
  </si>
  <si>
    <t>31.07.2022 14:32:10</t>
  </si>
  <si>
    <t>31.07.2022 15:15:59</t>
  </si>
  <si>
    <t>TR-290 35-19-M00465_ H_49808983</t>
  </si>
  <si>
    <t>31.07.2022 07:26:58</t>
  </si>
  <si>
    <t>31.07.2022 10:49:14</t>
  </si>
  <si>
    <t>DM-6/28 35-28-M00752_953387053_953387053</t>
  </si>
  <si>
    <t>31.07.2022 18:49:09</t>
  </si>
  <si>
    <t>31.07.2022 20:22:59</t>
  </si>
  <si>
    <t>MIDIKLI TR-1 45-81-M00147_45-81-M00147_2376221</t>
  </si>
  <si>
    <t>31.07.2022 12:44:21</t>
  </si>
  <si>
    <t>31.07.2022 13:38:26</t>
  </si>
  <si>
    <t>CABBAR DM 45-73-M00100_KÖYLER ÇIKIŞI M04_2057594</t>
  </si>
  <si>
    <t>31.07.2022 06:59:18</t>
  </si>
  <si>
    <t>31.07.2022 07:37:08</t>
  </si>
  <si>
    <t>K-4230 35-03-K04230_35-03-K04230_2356606</t>
  </si>
  <si>
    <t>31.07.2022 06:17:37</t>
  </si>
  <si>
    <t>31.07.2022 14:56:52</t>
  </si>
  <si>
    <t>K-3551 35-03-K03551_910556122_910556122</t>
  </si>
  <si>
    <t>31.07.2022 11:44:45</t>
  </si>
  <si>
    <t>31.07.2022 15:10:13</t>
  </si>
  <si>
    <t>GÜMÜLDÜR M-27 35-25-M00027_955262189_955262189</t>
  </si>
  <si>
    <t>31.07.2022 22:04:15</t>
  </si>
  <si>
    <t>01.08.2022 01:16:33</t>
  </si>
  <si>
    <t>K-499 35-01-K00499_911283128_911283128</t>
  </si>
  <si>
    <t>31.07.2022 09:32:54</t>
  </si>
  <si>
    <t>31.07.2022 10:47:13</t>
  </si>
  <si>
    <t>ZEYNEL ÇALAN 35-26-L00079_6639755_56359767_56359767</t>
  </si>
  <si>
    <t>31.07.2022 10:04:25</t>
  </si>
  <si>
    <t>31.07.2022 11:47:58</t>
  </si>
  <si>
    <t>BEYOBA TR-11 45-72-M00426_45-72-M00426_2370574</t>
  </si>
  <si>
    <t>31.07.2022 17:37:32</t>
  </si>
  <si>
    <t>31.07.2022 18:24:04</t>
  </si>
  <si>
    <t>TR-68 ÇAYIRÇEŞME 35-19-L00068_DIREK TIPI TRAFO HUCRESI H01_2053471</t>
  </si>
  <si>
    <t>31.07.2022 07:14:21</t>
  </si>
  <si>
    <t>31.07.2022 09:07:50</t>
  </si>
  <si>
    <t>L-65 GÜNEŞLİKENT 35-14-L00065_35-14-L00065_72210483</t>
  </si>
  <si>
    <t>31.07.2022 17:29:30</t>
  </si>
  <si>
    <t>31.07.2022 17:42:05</t>
  </si>
  <si>
    <t>K-3185 35-04-K03185_99099804_99099804</t>
  </si>
  <si>
    <t>31.07.2022 18:46:51</t>
  </si>
  <si>
    <t>31.07.2022 19:57:16</t>
  </si>
  <si>
    <t>ÖDEMİŞ TM-2 35-15-A00005_OVAKENT M03_2334249</t>
  </si>
  <si>
    <t>31.07.2022 09:12:21</t>
  </si>
  <si>
    <t>31.07.2022 12:42:57</t>
  </si>
  <si>
    <t>K-1371 35-04-K01371_99350871_99350871</t>
  </si>
  <si>
    <t>31.07.2022 12:32:16</t>
  </si>
  <si>
    <t>31.07.2022 14:38:28</t>
  </si>
  <si>
    <t>31.07.2022 06:43:44</t>
  </si>
  <si>
    <t>31.07.2022 06:48:03</t>
  </si>
  <si>
    <t>ÇAMYAYLA TR-1 35-15-L00981_B_56369362_56369362</t>
  </si>
  <si>
    <t>31.07.2022 20:51:49</t>
  </si>
  <si>
    <t>31.07.2022 22:30:36</t>
  </si>
  <si>
    <t>TR-142 YAĞCILAR KÖK 35-19-M00142_OTOBAN GİŞELER M02_72114518</t>
  </si>
  <si>
    <t>31.07.2022 01:52:47</t>
  </si>
  <si>
    <t>31.07.2022 02:15:51</t>
  </si>
  <si>
    <t>İM-2/TR-21 SIĞACIK 35-14-L00301_95001197623_95001197623</t>
  </si>
  <si>
    <t>31.07.2022 10:45:04</t>
  </si>
  <si>
    <t>31.07.2022 13:37:01</t>
  </si>
  <si>
    <t>IŞIKLAR KÖK 45-73-M00467_TEPEKÖY M05_83813302</t>
  </si>
  <si>
    <t>31.07.2022 08:52:50</t>
  </si>
  <si>
    <t>31.07.2022 10:07:46</t>
  </si>
  <si>
    <t>ÇIRPI İM 35-20-A00002_HatBaşıAyırıcı_53138497 M10_53138497</t>
  </si>
  <si>
    <t>31.07.2022 18:12:20</t>
  </si>
  <si>
    <t>31.07.2022 19:57:50</t>
  </si>
  <si>
    <t>31.07.2022 19:57:48</t>
  </si>
  <si>
    <t>31.07.2022 20:08:08</t>
  </si>
  <si>
    <t>31.07.2022 13:35:11</t>
  </si>
  <si>
    <t>31.07.2022 13:54:21</t>
  </si>
  <si>
    <t>KIRMAHALLE  TR-12 35-28-M00271_953395712_953395712</t>
  </si>
  <si>
    <t>31.07.2022 12:39:01</t>
  </si>
  <si>
    <t>31.07.2022 14:17:35</t>
  </si>
  <si>
    <t>YUNTDAĞYENİCE KÖYÜ TR-1 45-71-M01699_953214044_953214044</t>
  </si>
  <si>
    <t>31.07.2022 17:37:18</t>
  </si>
  <si>
    <t>31.07.2022 20:00:09</t>
  </si>
  <si>
    <t>KİLLİK TR-126 TARIMSAL SULAMA 45-73-M00935_45-73-M00935_2352340</t>
  </si>
  <si>
    <t>31.07.2022 12:02:17</t>
  </si>
  <si>
    <t>31.07.2022 13:00:25</t>
  </si>
  <si>
    <t>PINARCIK TR-1 35-17-R00041_6904929_56357478_56357478</t>
  </si>
  <si>
    <t>31.07.2022 14:15:00</t>
  </si>
  <si>
    <t>31.07.2022 14:50:26</t>
  </si>
  <si>
    <t>ÜÇPINAR DM 45-71-M00183_ESKİ ÜÇPINAR M11_72249517</t>
  </si>
  <si>
    <t>31.07.2022 07:04:06</t>
  </si>
  <si>
    <t>31.07.2022 07:37:33</t>
  </si>
  <si>
    <t>GÖKÇEN DM 1-2/3 35-29-L00061_48309556 DM1/e1b_48316396</t>
  </si>
  <si>
    <t>31.07.2022 09:22:03</t>
  </si>
  <si>
    <t>31.07.2022 11:27:29</t>
  </si>
  <si>
    <t>M-1123 35-02-M01123_F f1b_5851667</t>
  </si>
  <si>
    <t>01.07.2022 18:03:26</t>
  </si>
  <si>
    <t>01.07.2022 20:13:43</t>
  </si>
  <si>
    <t>DM-1/TR-18 (TR-47) 35-26-M00047_95000607191_95000607191</t>
  </si>
  <si>
    <t>01.07.2022 19:41:25</t>
  </si>
  <si>
    <t>01.07.2022 21:50:42</t>
  </si>
  <si>
    <t>TR-1/73-A 45-72-M00630_956501992_956501992</t>
  </si>
  <si>
    <t>01.07.2022 08:45:33</t>
  </si>
  <si>
    <t>01.07.2022 11:05:28</t>
  </si>
  <si>
    <t>TR-2/30-A 45-72-L00060_45-72-L00060_66510237</t>
  </si>
  <si>
    <t>01.07.2022 02:28:38</t>
  </si>
  <si>
    <t>01.07.2022 02:49:22</t>
  </si>
  <si>
    <t>KIRKAĞAÇ TR-11 45-76-M00011_45-76-M00011_72217132</t>
  </si>
  <si>
    <t>01.07.2022 09:38:47</t>
  </si>
  <si>
    <t>01.07.2022 11:03:45</t>
  </si>
  <si>
    <t>FOÇA CEZA İNFAZ KURUMU KÖK 35-23-M00302_BAĞARASI DM GİRİŞ M03_67574173</t>
  </si>
  <si>
    <t>01.07.2022 05:42:03</t>
  </si>
  <si>
    <t>01.07.2022 06:22:46</t>
  </si>
  <si>
    <t>YEŞİLKÖY-1 35-26-M00790_966330934_966330934</t>
  </si>
  <si>
    <t>01.07.2022 13:50:05</t>
  </si>
  <si>
    <t>01.07.2022 14:51:25</t>
  </si>
  <si>
    <t>YENİFOÇA TR-37 35-23-M00037_C_56377462_56377462</t>
  </si>
  <si>
    <t>01.07.2022 19:19:01</t>
  </si>
  <si>
    <t>01.07.2022 19:39:32</t>
  </si>
  <si>
    <t>KESİKKÖY DM 35-28-M00309_SAKIPAĞA KÖK M09_2329426</t>
  </si>
  <si>
    <t>01.07.2022 18:21:55</t>
  </si>
  <si>
    <t>01.07.2022 21:16:30</t>
  </si>
  <si>
    <t>MURADİYE DM 45-71-M00006_45-71-M00006_2369054</t>
  </si>
  <si>
    <t>01.07.2022 09:25:49</t>
  </si>
  <si>
    <t>01.07.2022 10:34:53</t>
  </si>
  <si>
    <t>M-85 ORHANLI TEMESALTI 35-14-M00085_956646320_956646320</t>
  </si>
  <si>
    <t>01.07.2022 14:42:32</t>
  </si>
  <si>
    <t>01.07.2022 16:43:39</t>
  </si>
  <si>
    <t>ORTA MAHALLE M-9 35-25-M00117_ÇUKURALTI M-13 ÇAMLIK KÖK M01_72126294</t>
  </si>
  <si>
    <t>01.07.2022 10:08:24</t>
  </si>
  <si>
    <t>01.07.2022 10:12:00</t>
  </si>
  <si>
    <t>SOMA TR-8 45-82-M00008__72374597_72374597</t>
  </si>
  <si>
    <t>01.07.2022 15:58:42</t>
  </si>
  <si>
    <t>01.07.2022 18:06:03</t>
  </si>
  <si>
    <t>01.07.2022 12:46:02</t>
  </si>
  <si>
    <t>01.07.2022 13:11:39</t>
  </si>
  <si>
    <t>KULA İM 45-77-A00001_KULA-3(ŞEHİR-3) L04_2052209</t>
  </si>
  <si>
    <t>01.07.2022 07:27:16</t>
  </si>
  <si>
    <t>01.07.2022 07:31:50</t>
  </si>
  <si>
    <t>01.07.2022 22:12:52</t>
  </si>
  <si>
    <t>01.07.2022 23:16:21</t>
  </si>
  <si>
    <t>MURADİYE TR-2/B (23 NİSAN PARKI) 45-71-M01852_953239391_953239391</t>
  </si>
  <si>
    <t>01.07.2022 21:07:21</t>
  </si>
  <si>
    <t>02.07.2022 00:34:57</t>
  </si>
  <si>
    <t>SARIGÖL DM 45-79-M00069_ULUDERBENT FİDERİ M16_2318415</t>
  </si>
  <si>
    <t>01.07.2022 09:14:13</t>
  </si>
  <si>
    <t>01.07.2022 18:30:42</t>
  </si>
  <si>
    <t>M-3048(YATIRIM REZERVE) 35-04-M03048_D_56371959_56371959</t>
  </si>
  <si>
    <t>01.07.2022 09:04:20</t>
  </si>
  <si>
    <t>01.07.2022 18:10:48</t>
  </si>
  <si>
    <t>SİYEKLİ KÖK 45-71-M00185_MALDAN M05_72256924</t>
  </si>
  <si>
    <t>01.07.2022 12:31:20</t>
  </si>
  <si>
    <t>01.07.2022 12:39:00</t>
  </si>
  <si>
    <t>FOÇA ÇARDAKÇILIK ÖZEL TR 35-17-M00356Ö_DIREK TIPI TRAFO HUCRESI H01_2058409</t>
  </si>
  <si>
    <t>01.07.2022 08:02:32</t>
  </si>
  <si>
    <t>01.07.2022 10:06:21</t>
  </si>
  <si>
    <t>TR-17 35-31-L00017_47982017_56395271_56395271</t>
  </si>
  <si>
    <t>01.07.2022 20:27:18</t>
  </si>
  <si>
    <t>01.07.2022 23:38:01</t>
  </si>
  <si>
    <t>DM-11/05 (TR-39) 45-71-M00283_DM-10 M01_66372594</t>
  </si>
  <si>
    <t>01.07.2022 17:41:47</t>
  </si>
  <si>
    <t>01.07.2022 18:18:14</t>
  </si>
  <si>
    <t>TR-2/15 45-72-L00015_B_56394000_56394000</t>
  </si>
  <si>
    <t>01.07.2022 11:36:46</t>
  </si>
  <si>
    <t>01.07.2022 13:27:59</t>
  </si>
  <si>
    <t>ULUCAK DM 35-27-M00792_HatBaşıAyırıcı_65876684 M06_65876684</t>
  </si>
  <si>
    <t>01.07.2022 07:19:37</t>
  </si>
  <si>
    <t>01.07.2022 11:27:48</t>
  </si>
  <si>
    <t>ARDIÇ TR-8 35-21-L00131_B_56376553_56376553</t>
  </si>
  <si>
    <t>01.07.2022 10:07:35</t>
  </si>
  <si>
    <t>01.07.2022 11:56:40</t>
  </si>
  <si>
    <t>AVDAN TR-5 KÖK 45-82-M00130_CENKYERİ M02_72194308</t>
  </si>
  <si>
    <t>01.07.2022 13:08:48</t>
  </si>
  <si>
    <t>01.07.2022 14:32:08</t>
  </si>
  <si>
    <t>YELKİ TR-11 35-10-L00011_GİRİŞ L01_48439059</t>
  </si>
  <si>
    <t>01.07.2022 09:28:47</t>
  </si>
  <si>
    <t>01.07.2022 10:33:33</t>
  </si>
  <si>
    <t>KARGIN KÖK 45-84-M00004_DAĞITIM TRAFOSU M04_72162932</t>
  </si>
  <si>
    <t>OG Trafo Arızası</t>
  </si>
  <si>
    <t>01.07.2022 00:06:55</t>
  </si>
  <si>
    <t>01.07.2022 09:05:09</t>
  </si>
  <si>
    <t>PANCAR TR-3 35-26-M00894_956603637_956603637</t>
  </si>
  <si>
    <t>01.07.2022 09:02:46</t>
  </si>
  <si>
    <t>01.07.2022 10:22:26</t>
  </si>
  <si>
    <t>GÜZELKÖY KÖK 45-71-M00123_GÜZELKÖY M07_50218082</t>
  </si>
  <si>
    <t>01.07.2022 17:47:00</t>
  </si>
  <si>
    <t>01.07.2022 21:58:56</t>
  </si>
  <si>
    <t>M-1867 35-02-M01867_98713954_98713954</t>
  </si>
  <si>
    <t>01.07.2022 10:27:00</t>
  </si>
  <si>
    <t>01.07.2022 12:20:49</t>
  </si>
  <si>
    <t>L-376 PAZARYERİ 35-18-L00376_950448151_950448151</t>
  </si>
  <si>
    <t>01.07.2022 10:28:46</t>
  </si>
  <si>
    <t>01.07.2022 14:31:16</t>
  </si>
  <si>
    <t>BİÇEROVA KÖK 35-17-M00514_HABAŞ RMS M01_66286733</t>
  </si>
  <si>
    <t>01.07.2022 07:55:00</t>
  </si>
  <si>
    <t>01.07.2022 08:39:12</t>
  </si>
  <si>
    <t>LOKMANKUYU KÖK 35-15-L00903_ÖZEL MÜŞTERİLER L03_67112627</t>
  </si>
  <si>
    <t>01.07.2022 08:35:36</t>
  </si>
  <si>
    <t>01.07.2022 09:02:51</t>
  </si>
  <si>
    <t>SOMA TR-37 45-82-M00527_945523760_945523760</t>
  </si>
  <si>
    <t>01.07.2022 15:25:28</t>
  </si>
  <si>
    <t>01.07.2022 17:16:31</t>
  </si>
  <si>
    <t>K-732 35-01-K00732_910314255_910314255</t>
  </si>
  <si>
    <t>01.07.2022 16:07:26</t>
  </si>
  <si>
    <t>01.07.2022 18:45:08</t>
  </si>
  <si>
    <t>01.07.2022 16:50:29</t>
  </si>
  <si>
    <t>01.07.2022 19:18:00</t>
  </si>
  <si>
    <t>SARNIÇ TR-1 45-77-L00329_C_56385405_56385405</t>
  </si>
  <si>
    <t>01.07.2022 12:44:14</t>
  </si>
  <si>
    <t>01.07.2022 14:19:07</t>
  </si>
  <si>
    <t>EMİRALEM TR-18 KÖK 35-28-M00239_EMİRALEM TR-7/EMİRALEM TR-13 M03_66567574</t>
  </si>
  <si>
    <t>01.07.2022 11:21:03</t>
  </si>
  <si>
    <t>01.07.2022 11:57:18</t>
  </si>
  <si>
    <t>01.07.2022 10:52:21</t>
  </si>
  <si>
    <t>01.07.2022 11:53:28</t>
  </si>
  <si>
    <t>KEMHALLI KÖK 45-86-M00044_HatBaşıAyırıcı_62800049 M03_62800049</t>
  </si>
  <si>
    <t>01.07.2022 14:08:09</t>
  </si>
  <si>
    <t>01.07.2022 15:28:31</t>
  </si>
  <si>
    <t>L-493 (BALANBAKA-2) 35-18-L00493_950453296_950453296</t>
  </si>
  <si>
    <t>01.07.2022 01:17:39</t>
  </si>
  <si>
    <t>01.07.2022 01:52:55</t>
  </si>
  <si>
    <t>TR-81 35-19-L00081_12114947_60982314_60982314</t>
  </si>
  <si>
    <t>01.07.2022 13:25:22</t>
  </si>
  <si>
    <t>01.07.2022 15:30:36</t>
  </si>
  <si>
    <t>ÇİFTLİK SULAMA TR-6 35-16-M00192_35-16-M00192_2374897</t>
  </si>
  <si>
    <t>01.07.2022 10:03:23</t>
  </si>
  <si>
    <t>01.07.2022 19:02:48</t>
  </si>
  <si>
    <t>HARMANDALI DM-2 (M-200) 35-09-M00200_DM-2/1 (M-201) M07_45385840</t>
  </si>
  <si>
    <t>01.07.2022 06:13:13</t>
  </si>
  <si>
    <t>01.07.2022 06:17:18</t>
  </si>
  <si>
    <t>01.07.2022 08:00:26</t>
  </si>
  <si>
    <t>01.07.2022 11:13:38</t>
  </si>
  <si>
    <t>K-1670 35-04-K01670_945385542_945385542</t>
  </si>
  <si>
    <t>01.07.2022 22:38:45</t>
  </si>
  <si>
    <t>01.07.2022 23:46:50</t>
  </si>
  <si>
    <t>TR-66 35-30-L00066_955318518_955318518</t>
  </si>
  <si>
    <t>01.07.2022 09:33:31</t>
  </si>
  <si>
    <t>01.07.2022 11:57:36</t>
  </si>
  <si>
    <t>TR-1/70 45-72-M00070_956505010_956505010</t>
  </si>
  <si>
    <t>01.07.2022 16:49:38</t>
  </si>
  <si>
    <t>01.07.2022 18:36:58</t>
  </si>
  <si>
    <t>TİRE TR-6/A 35-29-L00007_915166629_915166629</t>
  </si>
  <si>
    <t>01.07.2022 10:28:37</t>
  </si>
  <si>
    <t>01.07.2022 17:50:02</t>
  </si>
  <si>
    <t>HALİLBEYLİ DM 35-27-M00620_KARMEZ-2 M09_2306332</t>
  </si>
  <si>
    <t>01.07.2022 09:16:24</t>
  </si>
  <si>
    <t>01.07.2022 17:33:00</t>
  </si>
  <si>
    <t>CAFERBEY KÖK 45-78-L00231_HatBaşıAyırıcı_53132784 L04_53132784</t>
  </si>
  <si>
    <t>01.07.2022 18:03:36</t>
  </si>
  <si>
    <t>01.07.2022 19:00:33</t>
  </si>
  <si>
    <t>ZEYTİNLİK TR-35 35-15-L00751_B_56372774_56372774</t>
  </si>
  <si>
    <t>01.07.2022 11:25:01</t>
  </si>
  <si>
    <t>01.07.2022 15:10:33</t>
  </si>
  <si>
    <t>ÇUKURALTI M-52 35-25-M00087_DAĞITIM TRAFO ÇUKURALTI M-52 M01_72113748</t>
  </si>
  <si>
    <t>01.07.2022 16:23:01</t>
  </si>
  <si>
    <t>01.07.2022 19:12:14</t>
  </si>
  <si>
    <t>MENDERES DM-4/TR-1 35-22-M00004_DM-4/TR-12 M14_2330245</t>
  </si>
  <si>
    <t>01.07.2022 08:50:22</t>
  </si>
  <si>
    <t>01.07.2022 09:58:59</t>
  </si>
  <si>
    <t>FOÇAKÖY TR-2 35-23-M00223_A_56357425_56357425</t>
  </si>
  <si>
    <t>01.07.2022 15:12:25</t>
  </si>
  <si>
    <t>01.07.2022 16:03:23</t>
  </si>
  <si>
    <t>MUSABEY TR-1 35-28-M00348_35-28-M00348_2364256</t>
  </si>
  <si>
    <t>01.07.2022 08:08:48</t>
  </si>
  <si>
    <t>01.07.2022 09:41:49</t>
  </si>
  <si>
    <t>01.07.2022 07:50:23</t>
  </si>
  <si>
    <t>01.07.2022 08:19:00</t>
  </si>
  <si>
    <t>DM-21/18 45-71-M00467_45-71-M00467_72108635</t>
  </si>
  <si>
    <t>01.07.2022 15:55:00</t>
  </si>
  <si>
    <t>01.07.2022 16:54:41</t>
  </si>
  <si>
    <t>YENİ FOÇA TR-26 35-23-M00026_C_56365413_56365413</t>
  </si>
  <si>
    <t>01.07.2022 10:53:48</t>
  </si>
  <si>
    <t>01.07.2022 12:18:57</t>
  </si>
  <si>
    <t>01.07.2022 17:26:12</t>
  </si>
  <si>
    <t>01.07.2022 17:52:47</t>
  </si>
  <si>
    <t>K-217 35-01-K00217_35-01-K00217_2347911</t>
  </si>
  <si>
    <t>01.07.2022 09:22:07</t>
  </si>
  <si>
    <t>01.07.2022 16:37:41</t>
  </si>
  <si>
    <t>TİRE İM-DM-1 35-29-A00001_DEREBAŞI M25_2313894</t>
  </si>
  <si>
    <t>01.07.2022 18:37:34</t>
  </si>
  <si>
    <t>01.07.2022 19:18:12</t>
  </si>
  <si>
    <t>K-3065 35-07-K03065_915144410_915144410</t>
  </si>
  <si>
    <t>01.07.2022 14:31:02</t>
  </si>
  <si>
    <t>01.07.2022 18:45:41</t>
  </si>
  <si>
    <t>GÜMÜLDÜR DM 35-25-M00100_BARAJ M01_2309330</t>
  </si>
  <si>
    <t>01.07.2022 06:40:05</t>
  </si>
  <si>
    <t>01.07.2022 07:02:04</t>
  </si>
  <si>
    <t>L-493 (BALANBAKA-2) 35-18-L00493_950453294_950453294</t>
  </si>
  <si>
    <t>01.07.2022 13:17:18</t>
  </si>
  <si>
    <t>01.07.2022 15:03:39</t>
  </si>
  <si>
    <t>M-3250 35-04-M03250_35-04-M03250_84333437</t>
  </si>
  <si>
    <t>01.07.2022 09:32:50</t>
  </si>
  <si>
    <t>01.07.2022 18:09:10</t>
  </si>
  <si>
    <t>M-2392 35-08-M02392_M-1087 M01_66064947</t>
  </si>
  <si>
    <t>01.07.2022 09:47:04</t>
  </si>
  <si>
    <t>01.07.2022 11:53:56</t>
  </si>
  <si>
    <t>SOMA KÖYLER DM-2 45-82-M00125_BERGAMA M02_2035736</t>
  </si>
  <si>
    <t>01.07.2022 11:05:00</t>
  </si>
  <si>
    <t>01.07.2022 11:11:03</t>
  </si>
  <si>
    <t>VEZİROĞLU TR-1 45-71-M01034_A_56400295_56400295</t>
  </si>
  <si>
    <t>01.07.2022 15:02:46</t>
  </si>
  <si>
    <t>01.07.2022 15:39:09</t>
  </si>
  <si>
    <t>K-3427 35-10-K03427_K-1927 K02_47780927</t>
  </si>
  <si>
    <t>01.07.2022 02:16:13</t>
  </si>
  <si>
    <t>01.07.2022 02:44:59</t>
  </si>
  <si>
    <t>L-317 BAHÇELİEVLER-1 35-18-L00317_950463231_950463231</t>
  </si>
  <si>
    <t>01.07.2022 11:08:28</t>
  </si>
  <si>
    <t>01.07.2022 14:12:57</t>
  </si>
  <si>
    <t>M-1043 35-02-M01043_C c2b_5839238</t>
  </si>
  <si>
    <t>01.07.2022 23:33:59</t>
  </si>
  <si>
    <t>02.07.2022 01:09:46</t>
  </si>
  <si>
    <t>İSMAİL UYSAL SULAMA GRUBU 35-29-L00677_A_56387267_56387267</t>
  </si>
  <si>
    <t>01.07.2022 11:03:07</t>
  </si>
  <si>
    <t>01.07.2022 19:55:35</t>
  </si>
  <si>
    <t>K-4226 35-08-K04226_99070942_99070942</t>
  </si>
  <si>
    <t>01.07.2022 17:36:48</t>
  </si>
  <si>
    <t>01.07.2022 20:27:52</t>
  </si>
  <si>
    <t>ÇAYIRLI TR-1 35-29-L00206__72399352_72399352</t>
  </si>
  <si>
    <t>01.07.2022 15:22:45</t>
  </si>
  <si>
    <t>01.07.2022 18:34:52</t>
  </si>
  <si>
    <t>L-319 BAHÇELİEVLER-2 35-18-L00319_950449623_950449623</t>
  </si>
  <si>
    <t>01.07.2022 08:54:57</t>
  </si>
  <si>
    <t>01.07.2022 12:17:00</t>
  </si>
  <si>
    <t>L-91 ULAMIŞ TEPE KAHVE 35-14-L00091__72373143_72373143</t>
  </si>
  <si>
    <t>01.07.2022 07:00:37</t>
  </si>
  <si>
    <t>01.07.2022 07:45:32</t>
  </si>
  <si>
    <t>KIRCALAR DM 35-16-M00261_KARALAR-KATRANCI ENH GRUBU M02_72041843</t>
  </si>
  <si>
    <t>01.07.2022 11:30:14</t>
  </si>
  <si>
    <t>01.07.2022 12:20:14</t>
  </si>
  <si>
    <t>ÜÇYOL KÖK 45-82-M00128_URUZLAR GES M06_2329339</t>
  </si>
  <si>
    <t>01.07.2022 09:23:26</t>
  </si>
  <si>
    <t>01.07.2022 17:53:30</t>
  </si>
  <si>
    <t>KORDON KÖK 45-78-M00730_HatBaşıAyırıcı_53133054 M04_53133054</t>
  </si>
  <si>
    <t>01.07.2022 15:48:29</t>
  </si>
  <si>
    <t>01.07.2022 17:32:38</t>
  </si>
  <si>
    <t>MAVİDERE TR-4 35-31-L00213_47875646_56391333_56391333</t>
  </si>
  <si>
    <t>01.07.2022 11:10:05</t>
  </si>
  <si>
    <t>01.07.2022 13:26:19</t>
  </si>
  <si>
    <t>BAŞPINAR KÖK 45-76-L00001_ALİ FAKI-BOSTANCI L02_72214040</t>
  </si>
  <si>
    <t>01.07.2022 08:02:07</t>
  </si>
  <si>
    <t>01.07.2022 09:20:58</t>
  </si>
  <si>
    <t>TR-2/124 45-83-M00667_955171919_955171919</t>
  </si>
  <si>
    <t>01.07.2022 08:33:27</t>
  </si>
  <si>
    <t>01.07.2022 09:48:48</t>
  </si>
  <si>
    <t>DM-21/18B 45-71-M01891_45-71-M01891_72102478</t>
  </si>
  <si>
    <t>01.07.2022 14:37:16</t>
  </si>
  <si>
    <t>01.07.2022 15:53:33</t>
  </si>
  <si>
    <t>ÖDEMİŞ İM 35-15-A00001_DONANIMLI YEDEK L06_83647572</t>
  </si>
  <si>
    <t>01.07.2022 10:27:59</t>
  </si>
  <si>
    <t>01.07.2022 10:33:39</t>
  </si>
  <si>
    <t>TOSUNLAR MERKEZ TR-1 35-32-L00038_35-32-L00038_2349404</t>
  </si>
  <si>
    <t>01.07.2022 09:12:19</t>
  </si>
  <si>
    <t>01.07.2022 11:33:19</t>
  </si>
  <si>
    <t>BAHÇECİK TR-1 35-22-M00264_B_56374677_56374677</t>
  </si>
  <si>
    <t>01.07.2022 18:18:21</t>
  </si>
  <si>
    <t>01.07.2022 19:44:36</t>
  </si>
  <si>
    <t>TR-118 35-15-M00118_TR-105 M04_66876725</t>
  </si>
  <si>
    <t>01.07.2022 02:43:56</t>
  </si>
  <si>
    <t>01.07.2022 05:42:08</t>
  </si>
  <si>
    <t>OCAKLI TR-1 35-15-L00770__72372084_72372084</t>
  </si>
  <si>
    <t>01.07.2022 19:16:52</t>
  </si>
  <si>
    <t>01.07.2022 20:38:13</t>
  </si>
  <si>
    <t>YUKARI AVDAN TR-1 45-82-M00241_945532932_945532932</t>
  </si>
  <si>
    <t>01.07.2022 17:41:44</t>
  </si>
  <si>
    <t>01.07.2022 19:24:05</t>
  </si>
  <si>
    <t>DM-2/3 ESKİ ANIT YANI 35-18-L00581_7002135_56389479_56389479</t>
  </si>
  <si>
    <t>01.07.2022 17:24:20</t>
  </si>
  <si>
    <t>01.07.2022 17:57:08</t>
  </si>
  <si>
    <t>TR-80 35-19-L00080_6675073_56393458_56393458</t>
  </si>
  <si>
    <t>01.07.2022 09:25:08</t>
  </si>
  <si>
    <t>01.07.2022 17:02:10</t>
  </si>
  <si>
    <t>ÜRKMEZ M-7 35-25-M00144_35-25-M00144_72077541</t>
  </si>
  <si>
    <t>01.07.2022 09:08:56</t>
  </si>
  <si>
    <t>01.07.2022 16:25:26</t>
  </si>
  <si>
    <t>TR-62 MUSTAFA BOZKURT GRB 35-15-M00062_950363268_950363268</t>
  </si>
  <si>
    <t>01.07.2022 23:48:53</t>
  </si>
  <si>
    <t>02.07.2022 02:56:31</t>
  </si>
  <si>
    <t>GÖKÇEÖREN TR-5 45-77-M00031_B_56386048_56386048</t>
  </si>
  <si>
    <t>01.07.2022 13:41:32</t>
  </si>
  <si>
    <t>01.07.2022 15:04:19</t>
  </si>
  <si>
    <t>BALABANLI TR-1 35-15-L00965_950358061_950358061</t>
  </si>
  <si>
    <t>01.07.2022 14:13:11</t>
  </si>
  <si>
    <t>01.07.2022 18:18:26</t>
  </si>
  <si>
    <t>ZEYTİNOVA TR-6 35-20-L00313_95001217153_95001217153</t>
  </si>
  <si>
    <t>01.07.2022 20:34:59</t>
  </si>
  <si>
    <t>01.07.2022 23:00:05</t>
  </si>
  <si>
    <t>SANCAKLI BOZKÖY KÖK 45-71-M00087_953204167_953204167</t>
  </si>
  <si>
    <t>01.07.2022 21:44:41</t>
  </si>
  <si>
    <t>02.07.2022 03:12:21</t>
  </si>
  <si>
    <t>TURGUT ASLAN SULAMA GRUBU 35-29-L00418_A_56396002_56396002</t>
  </si>
  <si>
    <t>01.07.2022 12:53:54</t>
  </si>
  <si>
    <t>01.07.2022 15:52:48</t>
  </si>
  <si>
    <t>AVDAN TR-5 KÖK 45-82-M00130_HatBaşıAyırıcı_53135909 M02_53135909</t>
  </si>
  <si>
    <t>01.07.2022 11:43:49</t>
  </si>
  <si>
    <t>K-4378 35-03-K04378_913596511_913596511</t>
  </si>
  <si>
    <t>01.07.2022 15:45:10</t>
  </si>
  <si>
    <t>01.07.2022 20:16:12</t>
  </si>
  <si>
    <t>MORALILAR İM 45-72-A00002_HatBaşıAyırıcı_53140328 L03_53140328</t>
  </si>
  <si>
    <t>01.07.2022 20:04:40</t>
  </si>
  <si>
    <t>01.07.2022 22:49:16</t>
  </si>
  <si>
    <t>PAZARKÖY KÖK 45-78-L00700_HatBaşıAyırıcı_53140408 L05_53140408</t>
  </si>
  <si>
    <t>01.07.2022 07:41:16</t>
  </si>
  <si>
    <t>01.07.2022 10:21:25</t>
  </si>
  <si>
    <t>SART TR-3 45-78-M00175_B_56393341_56393341</t>
  </si>
  <si>
    <t>01.07.2022 09:00:20</t>
  </si>
  <si>
    <t>01.07.2022 10:47:44</t>
  </si>
  <si>
    <t>M-2647 35-04-M02647_99241576_99241576</t>
  </si>
  <si>
    <t>01.07.2022 13:39:22</t>
  </si>
  <si>
    <t>01.07.2022 14:20:01</t>
  </si>
  <si>
    <t>YENİKÖY DERE MAH. TR-4 35-31-L00470_35-31-L00470_72242716</t>
  </si>
  <si>
    <t>01.07.2022 19:55:19</t>
  </si>
  <si>
    <t>01.07.2022 22:50:40</t>
  </si>
  <si>
    <t>GÖKÇEALAN TR-4 35-13-L00088_D_76583054_76583054</t>
  </si>
  <si>
    <t>01.07.2022 16:29:08</t>
  </si>
  <si>
    <t>01.07.2022 17:40:08</t>
  </si>
  <si>
    <t>ABDULLAH ERGÜN VE ARK 35-24-M00215_35-24-M00215_2349458</t>
  </si>
  <si>
    <t>01.07.2022 19:19:00</t>
  </si>
  <si>
    <t>01.07.2022 20:06:29</t>
  </si>
  <si>
    <t>MENDERES DM-4/TR-1 35-22-M00004_HatBaşıAyırıcı_65980775 M14_65980775</t>
  </si>
  <si>
    <t>01.07.2022 08:09:24</t>
  </si>
  <si>
    <t>01.07.2022 09:41:21</t>
  </si>
  <si>
    <t>TR-15 ( M-715) 35-30-M00715_TR-75 M01_86966658</t>
  </si>
  <si>
    <t>01.07.2022 07:40:28</t>
  </si>
  <si>
    <t>01.07.2022 09:10:31</t>
  </si>
  <si>
    <t>TR-150 35-15-M00150_DAĞITIM TRAFO TR-150 M03_66882138</t>
  </si>
  <si>
    <t>01.07.2022 05:09:10</t>
  </si>
  <si>
    <t>01.07.2022 06:29:48</t>
  </si>
  <si>
    <t>ULUCAK TM 35-28-A00002_ULUKENT-2 M17_2313763</t>
  </si>
  <si>
    <t>01.07.2022 15:25:00</t>
  </si>
  <si>
    <t>01.07.2022 16:12:52</t>
  </si>
  <si>
    <t>K-4027 35-01-K04027_911459609_911459609</t>
  </si>
  <si>
    <t>01.07.2022 18:20:33</t>
  </si>
  <si>
    <t>01.07.2022 21:15:51</t>
  </si>
  <si>
    <t>L-474 35-18-L00474_950466800_950466800</t>
  </si>
  <si>
    <t>01.07.2022 14:44:24</t>
  </si>
  <si>
    <t>01.07.2022 18:57:35</t>
  </si>
  <si>
    <t>DAĞDERE TR-1 45-72-M00256_DIREK TIPI TRAFO HUCRESI H01_2109232</t>
  </si>
  <si>
    <t>01.07.2022 19:47:55</t>
  </si>
  <si>
    <t>01.07.2022 21:13:00</t>
  </si>
  <si>
    <t>K-697 35-02-K00697_95001170642_95001170642</t>
  </si>
  <si>
    <t>01.07.2022 18:34:47</t>
  </si>
  <si>
    <t>01.07.2022 21:37:32</t>
  </si>
  <si>
    <t>K-1725 35-07-K01725_B_56379111_56379111</t>
  </si>
  <si>
    <t>01.07.2022 21:19:41</t>
  </si>
  <si>
    <t>01.07.2022 22:07:54</t>
  </si>
  <si>
    <t>K-4625 35-03-K04625_D_56366080_56366080</t>
  </si>
  <si>
    <t>01.07.2022 17:25:58</t>
  </si>
  <si>
    <t>01.07.2022 21:27:12</t>
  </si>
  <si>
    <t>K-2550 35-01-K02550_A_56365477_56365477</t>
  </si>
  <si>
    <t>AG Hatta Yabancı Cisim</t>
  </si>
  <si>
    <t>01.07.2022 16:40:32</t>
  </si>
  <si>
    <t>01.07.2022 17:17:27</t>
  </si>
  <si>
    <t>TR-66 35-30-L00066_B_56365502_56365502</t>
  </si>
  <si>
    <t>01.07.2022 11:44:32</t>
  </si>
  <si>
    <t>01.07.2022 13:56:15</t>
  </si>
  <si>
    <t>K-4172 35-10-K04172_KAHRAMANDERE İM K01_47745894</t>
  </si>
  <si>
    <t>01.07.2022 09:01:01</t>
  </si>
  <si>
    <t>01.07.2022 19:24:00</t>
  </si>
  <si>
    <t>M-1046 35-02-M01046_D_56366701_56366701</t>
  </si>
  <si>
    <t>01.07.2022 21:57:29</t>
  </si>
  <si>
    <t>01.07.2022 22:56:34</t>
  </si>
  <si>
    <t>HALİLBEYLİ DM 35-27-M00620_KARMEZ-1 M04_2052969</t>
  </si>
  <si>
    <t>01.07.2022 09:16:51</t>
  </si>
  <si>
    <t>01.07.2022 18:14:18</t>
  </si>
  <si>
    <t>TR-86 TARIMSAL SULAMA 45-80-M01086_45-80-M01086_2355629</t>
  </si>
  <si>
    <t>01.07.2022 11:59:38</t>
  </si>
  <si>
    <t>01.07.2022 14:19:11</t>
  </si>
  <si>
    <t>M-1844 35-02-M01844_35-02-M01844_42315575</t>
  </si>
  <si>
    <t>01.07.2022 09:24:23</t>
  </si>
  <si>
    <t>01.07.2022 11:37:32</t>
  </si>
  <si>
    <t>ALAŞEHİR TR-7 45-73-M00007_TR-8 M02_66754473</t>
  </si>
  <si>
    <t>01.07.2022 09:47:21</t>
  </si>
  <si>
    <t>01.07.2022 12:50:34</t>
  </si>
  <si>
    <t>L-321 35-18-L00321_95001419349_95001419349</t>
  </si>
  <si>
    <t>01.07.2022 20:34:49</t>
  </si>
  <si>
    <t>02.07.2022 05:09:19</t>
  </si>
  <si>
    <t>TR-2/111 45-83-L00111_A A01_65875785</t>
  </si>
  <si>
    <t>01.07.2022 13:53:48</t>
  </si>
  <si>
    <t>01.07.2022 15:20:28</t>
  </si>
  <si>
    <t>K-4502 35-10-K04502_915079307_915079307</t>
  </si>
  <si>
    <t>01.07.2022 20:15:09</t>
  </si>
  <si>
    <t>01.07.2022 21:05:44</t>
  </si>
  <si>
    <t>K-1284 35-01-K01284_911270905_911270905</t>
  </si>
  <si>
    <t>01.07.2022 19:49:21</t>
  </si>
  <si>
    <t>01.07.2022 20:25:19</t>
  </si>
  <si>
    <t>BAKIR TR-5 45-76-M00064_42832964_56388067_56388067</t>
  </si>
  <si>
    <t>01.07.2022 19:32:56</t>
  </si>
  <si>
    <t>01.07.2022 20:07:09</t>
  </si>
  <si>
    <t>DERE MAH. TR-1 45-76-M00156_DIREK TIPI TRAFO HUCRESI H01_2084911</t>
  </si>
  <si>
    <t>01.07.2022 05:47:50</t>
  </si>
  <si>
    <t>01.07.2022 08:13:13</t>
  </si>
  <si>
    <t>AFŞAR TR-3 YENİMAHALLE 45-79-M00346_C_56384557_56384557</t>
  </si>
  <si>
    <t>01.07.2022 19:02:25</t>
  </si>
  <si>
    <t>01.07.2022 20:36:55</t>
  </si>
  <si>
    <t>K-1368 35-08-K01368_97685304_97685304</t>
  </si>
  <si>
    <t>01.07.2022 14:41:16</t>
  </si>
  <si>
    <t>01.07.2022 15:58:32</t>
  </si>
  <si>
    <t>TR-1806 35-28-M00350_A_56356241_56356241</t>
  </si>
  <si>
    <t>01.07.2022 15:51:59</t>
  </si>
  <si>
    <t>01.07.2022 22:06:29</t>
  </si>
  <si>
    <t>KÜÇÜKKALE KÖK 35-29-L00036_MEHMETLER L02_2327050</t>
  </si>
  <si>
    <t>01.07.2022 12:58:04</t>
  </si>
  <si>
    <t>01.07.2022 15:33:23</t>
  </si>
  <si>
    <t>MENEMEN DM-7/15 35-28-L00171_953380195_953380195</t>
  </si>
  <si>
    <t>01.07.2022 10:48:55</t>
  </si>
  <si>
    <t>01.07.2022 15:29:32</t>
  </si>
  <si>
    <t>NEBİ ÖZDEN SLM GRB TR 35-27-M00706_B_56356303_56356303</t>
  </si>
  <si>
    <t>01.07.2022 12:32:30</t>
  </si>
  <si>
    <t>01.07.2022 18:50:41</t>
  </si>
  <si>
    <t>TR-18 35-26-M00018_TR-19/TR-19-1 M03_65921153</t>
  </si>
  <si>
    <t>01.07.2022 15:48:54</t>
  </si>
  <si>
    <t>01.07.2022 17:38:08</t>
  </si>
  <si>
    <t>BAŞLAMIŞ TR-1 45-72-L00209_C_56394337_56394337</t>
  </si>
  <si>
    <t>01.07.2022 09:57:30</t>
  </si>
  <si>
    <t>01.07.2022 11:59:39</t>
  </si>
  <si>
    <t>AŞAĞIKIRIKLAR DM 35-16-M00448_ÇİFTLİK SULAMA M03_2115965</t>
  </si>
  <si>
    <t>01.07.2022 17:48:08</t>
  </si>
  <si>
    <t>01.07.2022 18:50:00</t>
  </si>
  <si>
    <t>SOMA TR-2/1 45-82-M00082_TR-3 M03_72178182</t>
  </si>
  <si>
    <t>01.07.2022 09:05:17</t>
  </si>
  <si>
    <t>01.07.2022 10:44:58</t>
  </si>
  <si>
    <t>TAHTALIÇAY KÖK (M-751) 35-22-M00145_M-1548 TÜFEKÇİOĞLU M02_2330035</t>
  </si>
  <si>
    <t>01.07.2022 08:13:12</t>
  </si>
  <si>
    <t>01.07.2022 09:35:00</t>
  </si>
  <si>
    <t>FAHRİ AKYÜZ SULAMA GRUBU TR 35-27-M00524_98917072_98917072</t>
  </si>
  <si>
    <t>01.07.2022 19:46:08</t>
  </si>
  <si>
    <t>01.07.2022 21:35:03</t>
  </si>
  <si>
    <t>CEVİZLİ GARAJ TR-1 35-16-M00131_47492529_56396084_56396084</t>
  </si>
  <si>
    <t>01.07.2022 20:41:55</t>
  </si>
  <si>
    <t>01.07.2022 23:30:23</t>
  </si>
  <si>
    <t>BÜNYAMİN DOĞAN VE ARK.  TR 45-86-M00062_DIREK TIPI TRAFO HUCRESI H01_2083780</t>
  </si>
  <si>
    <t>01.07.2022 11:28:39</t>
  </si>
  <si>
    <t>01.07.2022 13:01:01</t>
  </si>
  <si>
    <t>İTOB DM 35-22-M00089_TEKELİ SULAMA M08_2328011</t>
  </si>
  <si>
    <t>01.07.2022 11:53:14</t>
  </si>
  <si>
    <t>01.07.2022 12:51:49</t>
  </si>
  <si>
    <t>ABDULLAH BOZYAKA SULAMA TR 45-71-M01304_DIREK TIPI TRAFO HUCRESI H01_2095551</t>
  </si>
  <si>
    <t>01.07.2022 23:27:59</t>
  </si>
  <si>
    <t>02.07.2022 00:36:51</t>
  </si>
  <si>
    <t>ÜÇKONAK TR-2 35-15-L00257_A_56361760_56361760</t>
  </si>
  <si>
    <t>01.07.2022 16:25:16</t>
  </si>
  <si>
    <t>01.07.2022 22:44:35</t>
  </si>
  <si>
    <t>K-4027 35-01-K04027_B_56358073_56358073</t>
  </si>
  <si>
    <t>01.07.2022 09:10:05</t>
  </si>
  <si>
    <t>01.07.2022 15:57:55</t>
  </si>
  <si>
    <t>İSMET ÇAMLIOĞLU GRUP SULAMA 35-29-L00100_35-29-L00100_2365870</t>
  </si>
  <si>
    <t>01.07.2022 07:56:18</t>
  </si>
  <si>
    <t>01.07.2022 13:15:33</t>
  </si>
  <si>
    <t>URGANLI TR-3 45-83-M00571_45-83-M00571_2356430</t>
  </si>
  <si>
    <t>01.07.2022 15:59:32</t>
  </si>
  <si>
    <t>01.07.2022 17:28:02</t>
  </si>
  <si>
    <t>M-271 KARAKAYALAR DM 35-14-M00271_SAZLIGÖL M02_2326227</t>
  </si>
  <si>
    <t>01.07.2022 07:00:26</t>
  </si>
  <si>
    <t>01.07.2022 07:34:06</t>
  </si>
  <si>
    <t>KIRCALAR DM 35-16-M00261_ÜRKÜTLER-SINIRADA GRUP KÖYLER ENH M03_72041844</t>
  </si>
  <si>
    <t>01.07.2022 10:01:52</t>
  </si>
  <si>
    <t>01.07.2022 17:37:50</t>
  </si>
  <si>
    <t>CEVİZLİ GARAJ TR-3 35-16-M00133_47492450_56396100_56396100</t>
  </si>
  <si>
    <t>01.07.2022 06:39:19</t>
  </si>
  <si>
    <t>01.07.2022 07:24:32</t>
  </si>
  <si>
    <t>SAKARLI KÖK 45-76-M00046_HACET M04_72214505</t>
  </si>
  <si>
    <t>01.07.2022 10:08:44</t>
  </si>
  <si>
    <t>01.07.2022 13:01:03</t>
  </si>
  <si>
    <t>DM-5/TR-12 URLA 35-19-M00468_956697899_956697899</t>
  </si>
  <si>
    <t>01.07.2022 18:10:25</t>
  </si>
  <si>
    <t>01.07.2022 19:31:07</t>
  </si>
  <si>
    <t>SAFFET KARADİŞ SULAMA GRUBU 35-29-M00218_A_56361344_56361344</t>
  </si>
  <si>
    <t>01.07.2022 13:52:27</t>
  </si>
  <si>
    <t>01.07.2022 17:11:09</t>
  </si>
  <si>
    <t>TR-2/85 45-83-L00085_48122374_56385646_56385646</t>
  </si>
  <si>
    <t>01.07.2022 19:16:03</t>
  </si>
  <si>
    <t>01.07.2022 20:22:10</t>
  </si>
  <si>
    <t>01.07.2022 22:23:17</t>
  </si>
  <si>
    <t>01.07.2022 23:48:26</t>
  </si>
  <si>
    <t>M-3048(YATIRIM REZERVE) 35-04-M03048_E_56371958_56371958</t>
  </si>
  <si>
    <t>01.07.2022 09:08:27</t>
  </si>
  <si>
    <t>01.07.2022 18:04:55</t>
  </si>
  <si>
    <t>K-2689 35-10-K02689_35-10-K02689_2354719</t>
  </si>
  <si>
    <t>01.07.2022 19:26:41</t>
  </si>
  <si>
    <t>01.07.2022 20:10:26</t>
  </si>
  <si>
    <t>GÖKÇELER TR-1 45-72-M00233_A_56402322_56402322</t>
  </si>
  <si>
    <t>01.07.2022 21:23:37</t>
  </si>
  <si>
    <t>01.07.2022 22:28:49</t>
  </si>
  <si>
    <t>K-289 35-04-K00289_99377834_99377834</t>
  </si>
  <si>
    <t>01.07.2022 18:38:31</t>
  </si>
  <si>
    <t>01.07.2022 20:07:58</t>
  </si>
  <si>
    <t>K-2807 35-01-K02807_A_56357208_56357208</t>
  </si>
  <si>
    <t>01.07.2022 01:55:33</t>
  </si>
  <si>
    <t>01.07.2022 03:51:35</t>
  </si>
  <si>
    <t>SOMA TR-40/3 45-82-M00075_945537284_945537284</t>
  </si>
  <si>
    <t>01.07.2022 13:25:26</t>
  </si>
  <si>
    <t>01.07.2022 15:06:33</t>
  </si>
  <si>
    <t>ÇAMÖNÜ TR-2 35-22-M00166_DIREK TIPI TRAFO HUCRESI H01_2126249</t>
  </si>
  <si>
    <t>01.07.2022 06:13:20</t>
  </si>
  <si>
    <t>KÖREZ KÖK 45-77-L00284_BORBİMS BETON L03_74395403</t>
  </si>
  <si>
    <t>01.07.2022 10:31:57</t>
  </si>
  <si>
    <t>01.07.2022 11:42:04</t>
  </si>
  <si>
    <t>CANLI TR-2 35-20-L00133_915024205_915024205</t>
  </si>
  <si>
    <t>01.07.2022 12:38:44</t>
  </si>
  <si>
    <t>01.07.2022 20:52:58</t>
  </si>
  <si>
    <t>K-1128 35-03-K01128_B_56375874_56375874</t>
  </si>
  <si>
    <t>01.07.2022 11:11:34</t>
  </si>
  <si>
    <t>01.07.2022 12:42:27</t>
  </si>
  <si>
    <t>TR-53 45-78-L00053_45-78-L00053_65905034</t>
  </si>
  <si>
    <t>01.07.2022 11:57:17</t>
  </si>
  <si>
    <t>01.07.2022 13:45:40</t>
  </si>
  <si>
    <t>MURADİYE TR-3 KÖPRÜYANI 45-71-M00254_953221239_953221239</t>
  </si>
  <si>
    <t>02.07.2022 15:47:29</t>
  </si>
  <si>
    <t>02.07.2022 20:50:47</t>
  </si>
  <si>
    <t>L-247 AHMETBEY ÇEŞMESİ 35-14-L00247_6970150_56358232_56358232</t>
  </si>
  <si>
    <t>02.07.2022 22:55:52</t>
  </si>
  <si>
    <t>03.07.2022 00:07:31</t>
  </si>
  <si>
    <t>KARAPINAR TR-1 45-78-M01107_A_56387618_56387618</t>
  </si>
  <si>
    <t>02.07.2022 10:52:57</t>
  </si>
  <si>
    <t>02.07.2022 13:52:26</t>
  </si>
  <si>
    <t>DİNGİLLER ÇAYBAŞI TR-1 45-72-L00170_956532923_956532923</t>
  </si>
  <si>
    <t>02.07.2022 19:36:12</t>
  </si>
  <si>
    <t>02.07.2022 21:05:43</t>
  </si>
  <si>
    <t>BEREKETLİ TR-1 45-79-M00323_45-79-M00323_2350252</t>
  </si>
  <si>
    <t>02.07.2022 10:02:43</t>
  </si>
  <si>
    <t>02.07.2022 14:18:45</t>
  </si>
  <si>
    <t>UZUNBURUN TR-1 45-71-M01048_43156012_56395170_56395170</t>
  </si>
  <si>
    <t>02.07.2022 18:37:01</t>
  </si>
  <si>
    <t>02.07.2022 21:51:06</t>
  </si>
  <si>
    <t>TR-1-4/3 ANIRGANKAYA 35-20-L00031_11310049_56359731_56359731</t>
  </si>
  <si>
    <t>02.07.2022 01:35:34</t>
  </si>
  <si>
    <t>02.07.2022 02:18:30</t>
  </si>
  <si>
    <t>KAVAKLIDERE TR-12 45-73-M00145_TR-17 M01_2093007</t>
  </si>
  <si>
    <t>02.07.2022 14:07:52</t>
  </si>
  <si>
    <t>02.07.2022 15:36:00</t>
  </si>
  <si>
    <t>KULA İM 45-77-A00001_TR-2 L06_2052206</t>
  </si>
  <si>
    <t>02.07.2022 13:42:44</t>
  </si>
  <si>
    <t>02.07.2022 13:51:51</t>
  </si>
  <si>
    <t>K-4027 35-01-K04027_913499912_913499912</t>
  </si>
  <si>
    <t>02.07.2022 12:52:24</t>
  </si>
  <si>
    <t>02.07.2022 19:48:25</t>
  </si>
  <si>
    <t>YENMİŞ KÖK 35-27-M00366_GÜVENİKSAN-ÇAMBEL 2 M01_72163662</t>
  </si>
  <si>
    <t>02.07.2022 12:51:34</t>
  </si>
  <si>
    <t>02.07.2022 17:46:06</t>
  </si>
  <si>
    <t>ÜRKMEZ DM-4 (ÜRKMEZ M-21) 35-25-M00155_956644761_956644761</t>
  </si>
  <si>
    <t>02.07.2022 12:32:23</t>
  </si>
  <si>
    <t>02.07.2022 14:58:28</t>
  </si>
  <si>
    <t>TİRE TR-4 35-29-L00004_C C01b_66335365</t>
  </si>
  <si>
    <t>02.07.2022 13:14:33</t>
  </si>
  <si>
    <t>02.07.2022 14:39:35</t>
  </si>
  <si>
    <t>ÇAMÖNÜ TR-3 35-22-M00168_DIREK TIPI TRAFO HUCRESI H01_2126250</t>
  </si>
  <si>
    <t>02.07.2022 05:31:28</t>
  </si>
  <si>
    <t>02.07.2022 07:02:36</t>
  </si>
  <si>
    <t>İSTASYONALTI KÖK 45-83-M00131_CELALETTİN AŞKIN M08_2329824</t>
  </si>
  <si>
    <t>02.07.2022 19:34:00</t>
  </si>
  <si>
    <t>02.07.2022 20:52:09</t>
  </si>
  <si>
    <t>K-4494 35-03-K04494_914980707_914980707</t>
  </si>
  <si>
    <t>02.07.2022 11:54:12</t>
  </si>
  <si>
    <t>02.07.2022 17:40:25</t>
  </si>
  <si>
    <t>M-2001 GÜZELBAHÇE ÇAMLI KÖK 35-10-M02001_M-2501 M03_47756320</t>
  </si>
  <si>
    <t>02.07.2022 05:44:18</t>
  </si>
  <si>
    <t>02.07.2022 06:45:09</t>
  </si>
  <si>
    <t>K-1927 35-10-K01927_K-3427 / K-4614 K01_48163426</t>
  </si>
  <si>
    <t>02.07.2022 02:02:56</t>
  </si>
  <si>
    <t>02.07.2022 02:30:33</t>
  </si>
  <si>
    <t>İLHAMİ ERMAN VE ARK 35-24-M00212_11815260_56354762_56354762</t>
  </si>
  <si>
    <t>02.07.2022 19:14:54</t>
  </si>
  <si>
    <t>02.07.2022 19:58:51</t>
  </si>
  <si>
    <t>KULA TM 45-77-A00002_AHMETLİ DM M22_2334806</t>
  </si>
  <si>
    <t>02.07.2022 09:59:00</t>
  </si>
  <si>
    <t>02.07.2022 13:19:01</t>
  </si>
  <si>
    <t>PAYAMLI M-7 35-25-M00179_956651915_956651915</t>
  </si>
  <si>
    <t>02.07.2022 12:46:14</t>
  </si>
  <si>
    <t>02.07.2022 13:31:56</t>
  </si>
  <si>
    <t>AYVACIK TR-1 45-71-M00787_45-71-M00787_2358224</t>
  </si>
  <si>
    <t>02.07.2022 08:59:21</t>
  </si>
  <si>
    <t>02.07.2022 13:01:04</t>
  </si>
  <si>
    <t>BAĞLICA TR-9 TARIMSAL SULAMA 45-79-M00245_45-79-M00245_2366502</t>
  </si>
  <si>
    <t>02.07.2022 11:03:59</t>
  </si>
  <si>
    <t>02.07.2022 12:16:39</t>
  </si>
  <si>
    <t>PAYAMLI M-21 35-25-M00171_C_56377710_56377710</t>
  </si>
  <si>
    <t>02.07.2022 14:21:08</t>
  </si>
  <si>
    <t>02.07.2022 16:00:31</t>
  </si>
  <si>
    <t>K-1284 35-01-K01284_911733060_911733060</t>
  </si>
  <si>
    <t>02.07.2022 09:15:08</t>
  </si>
  <si>
    <t>02.07.2022 10:23:01</t>
  </si>
  <si>
    <t>K-2572 35-01-K02572_35-01-K02572_2372359</t>
  </si>
  <si>
    <t>02.07.2022 20:34:23</t>
  </si>
  <si>
    <t>02.07.2022 21:05:33</t>
  </si>
  <si>
    <t>TR-52 35-16-L00052_35-16-L00052_2347001</t>
  </si>
  <si>
    <t>02.07.2022 16:48:19</t>
  </si>
  <si>
    <t>02.07.2022 18:07:02</t>
  </si>
  <si>
    <t>02.07.2022 21:44:39</t>
  </si>
  <si>
    <t>02.07.2022 22:06:54</t>
  </si>
  <si>
    <t>TR-99 ZEYTİNALANI 35-19-L00099_DIREK TIPI TRAFO HUCRESI H01_2057294</t>
  </si>
  <si>
    <t>02.07.2022 09:33:30</t>
  </si>
  <si>
    <t>02.07.2022 17:01:09</t>
  </si>
  <si>
    <t>TAŞLIYOL KÖK 35-27-M00495_TAŞLIYOL M03_72168905</t>
  </si>
  <si>
    <t>02.07.2022 07:33:55</t>
  </si>
  <si>
    <t>02.07.2022 12:32:27</t>
  </si>
  <si>
    <t>02.07.2022 17:29:12</t>
  </si>
  <si>
    <t>02.07.2022 17:58:05</t>
  </si>
  <si>
    <t>SELÇUK İM/DM 35-13-A00004_SELÇUK ZİRAİ SULAMA L05_65986069</t>
  </si>
  <si>
    <t>02.07.2022 13:47:46</t>
  </si>
  <si>
    <t>02.07.2022 13:52:30</t>
  </si>
  <si>
    <t>SARISU TR-2 35-31-L00080_956578054_956578054</t>
  </si>
  <si>
    <t>02.07.2022 10:23:41</t>
  </si>
  <si>
    <t>02.07.2022 14:01:49</t>
  </si>
  <si>
    <t>TR-1/64 DM 45-72-M00064_B_65510524_65510524</t>
  </si>
  <si>
    <t>02.07.2022 15:12:12</t>
  </si>
  <si>
    <t>02.07.2022 17:04:55</t>
  </si>
  <si>
    <t>ÇANDARLI TR-1 35-30-M00001_955322153_955322153</t>
  </si>
  <si>
    <t>02.07.2022 17:16:45</t>
  </si>
  <si>
    <t>02.07.2022 19:47:16</t>
  </si>
  <si>
    <t>SARIGÖL DM 45-79-M00069_ULUDERBENT FİDERİ M16_2076610</t>
  </si>
  <si>
    <t>02.07.2022 17:38:11</t>
  </si>
  <si>
    <t>02.07.2022 18:40:30</t>
  </si>
  <si>
    <t>TAYLAN SAVRAN SULAMA GRUBU 35-29-M00307_A_56360538_56360538</t>
  </si>
  <si>
    <t>02.07.2022 11:57:17</t>
  </si>
  <si>
    <t>02.07.2022 13:44:18</t>
  </si>
  <si>
    <t>ÇUKURALTI M-11 35-25-M00057__81569965_81569965</t>
  </si>
  <si>
    <t>02.07.2022 12:37:22</t>
  </si>
  <si>
    <t>02.07.2022 13:15:38</t>
  </si>
  <si>
    <t>SARUHANLI TR-14 45-80-M00014_956563216_956563216</t>
  </si>
  <si>
    <t>02.07.2022 20:10:11</t>
  </si>
  <si>
    <t>02.07.2022 22:05:40</t>
  </si>
  <si>
    <t>02.07.2022 07:24:08</t>
  </si>
  <si>
    <t>02.07.2022 07:48:58</t>
  </si>
  <si>
    <t>KAPAKLI TR-4 45-72-M00313_B_56394659_56394659</t>
  </si>
  <si>
    <t>02.07.2022 13:25:05</t>
  </si>
  <si>
    <t>02.07.2022 14:48:51</t>
  </si>
  <si>
    <t>DM-16 45-71-M00309_TR-16/15 M04_2321062</t>
  </si>
  <si>
    <t>02.07.2022 16:38:41</t>
  </si>
  <si>
    <t>02.07.2022 17:08:54</t>
  </si>
  <si>
    <t>TOPÇAM SULAMA TR-5 35-16-M00198_47522162_56396758_56396758</t>
  </si>
  <si>
    <t>02.07.2022 06:22:41</t>
  </si>
  <si>
    <t>02.07.2022 10:39:37</t>
  </si>
  <si>
    <t>DM-21/18A 45-71-M00476_953193655_953193655</t>
  </si>
  <si>
    <t>02.07.2022 13:51:46</t>
  </si>
  <si>
    <t>02.07.2022 15:54:54</t>
  </si>
  <si>
    <t>L-437 ŞEHİTLİK 35-18-L00437_6197188 A01_5962531</t>
  </si>
  <si>
    <t>02.07.2022 20:22:01</t>
  </si>
  <si>
    <t>02.07.2022 23:23:39</t>
  </si>
  <si>
    <t>IŞIKLAR KÖK 45-73-M00467_IŞIKLAR MERKEZ M08_83813305</t>
  </si>
  <si>
    <t>02.07.2022 19:27:46</t>
  </si>
  <si>
    <t>02.07.2022 23:26:12</t>
  </si>
  <si>
    <t>SARUHANLI TR-16 45-80-M00016_956560006_956560006</t>
  </si>
  <si>
    <t>02.07.2022 17:51:31</t>
  </si>
  <si>
    <t>02.07.2022 19:24:20</t>
  </si>
  <si>
    <t>K-3830 35-03-K03830_GÜRÇEŞME İ.M. K01_41917251</t>
  </si>
  <si>
    <t>02.07.2022 09:04:17</t>
  </si>
  <si>
    <t>02.07.2022 19:48:00</t>
  </si>
  <si>
    <t>M-458 (DM-3/5) 35-17-M00458_A A01_60819596</t>
  </si>
  <si>
    <t>02.07.2022 09:45:25</t>
  </si>
  <si>
    <t>02.07.2022 16:47:19</t>
  </si>
  <si>
    <t>TR-2/24 45-83-L00024_955145910_955145910</t>
  </si>
  <si>
    <t>02.07.2022 22:01:37</t>
  </si>
  <si>
    <t>02.07.2022 23:13:29</t>
  </si>
  <si>
    <t>L-280 35-18-L00280_950460398_950460398</t>
  </si>
  <si>
    <t>02.07.2022 15:56:30</t>
  </si>
  <si>
    <t>02.07.2022 22:04:36</t>
  </si>
  <si>
    <t>M-2530 35-07-M02530_913713766_913713766</t>
  </si>
  <si>
    <t>02.07.2022 14:46:46</t>
  </si>
  <si>
    <t>02.07.2022 16:00:30</t>
  </si>
  <si>
    <t>GÜNEŞLİ KÖK 45-75-M00056_HatBaşıAyırıcı_53134967 M01_53134967</t>
  </si>
  <si>
    <t>02.07.2022 09:22:05</t>
  </si>
  <si>
    <t>02.07.2022 16:58:34</t>
  </si>
  <si>
    <t>K-1865 35-09-K01865_97709479_97709479</t>
  </si>
  <si>
    <t>02.07.2022 09:34:04</t>
  </si>
  <si>
    <t>02.07.2022 14:04:26</t>
  </si>
  <si>
    <t>GÖKFER YAPI KOOP 35-30-M00668_35-30-M00668_72076350</t>
  </si>
  <si>
    <t>02.07.2022 19:41:26</t>
  </si>
  <si>
    <t>02.07.2022 22:55:21</t>
  </si>
  <si>
    <t>L-336 REİSDERE 35-18-L00336_950460733_950460733</t>
  </si>
  <si>
    <t>02.07.2022 10:30:41</t>
  </si>
  <si>
    <t>02.07.2022 18:35:35</t>
  </si>
  <si>
    <t>CABBAR DM 45-73-M00100_KEMALİYE-1 ÇIKIŞ M09_2058104</t>
  </si>
  <si>
    <t>02.07.2022 16:19:37</t>
  </si>
  <si>
    <t>02.07.2022 16:30:00</t>
  </si>
  <si>
    <t>L-440 35-18-L00440_964655628_964655628</t>
  </si>
  <si>
    <t>02.07.2022 21:23:27</t>
  </si>
  <si>
    <t>02.07.2022 23:04:53</t>
  </si>
  <si>
    <t>YENMİŞ KÖK 35-27-M00366_Recloser M03_2303188</t>
  </si>
  <si>
    <t>02.07.2022 07:27:38</t>
  </si>
  <si>
    <t>02.07.2022 09:45:07</t>
  </si>
  <si>
    <t>YENİKÖY-4 35-26-L00143_11977889_56358529_56358529</t>
  </si>
  <si>
    <t>02.07.2022 20:41:47</t>
  </si>
  <si>
    <t>02.07.2022 22:00:03</t>
  </si>
  <si>
    <t>K-731 35-03-K00731_TRAFO K05_41956688</t>
  </si>
  <si>
    <t>02.07.2022 20:13:10</t>
  </si>
  <si>
    <t>02.07.2022 22:10:08</t>
  </si>
  <si>
    <t>02.07.2022 19:36:38</t>
  </si>
  <si>
    <t>02.07.2022 20:21:18</t>
  </si>
  <si>
    <t>DM-3 35-29-M00003_DM-3/2 M04_72188083</t>
  </si>
  <si>
    <t>02.07.2022 07:35:31</t>
  </si>
  <si>
    <t>02.07.2022 07:55:09</t>
  </si>
  <si>
    <t>ÜÇYOL KÖK 45-82-M00128_HatBaşıAyırıcı_53136128 M06_53136128</t>
  </si>
  <si>
    <t>02.07.2022 20:40:40</t>
  </si>
  <si>
    <t>03.07.2022 04:00:37</t>
  </si>
  <si>
    <t>HECİZ İSTASYON MAH. TR-1 45-82-L00005_A_56387279_56387279</t>
  </si>
  <si>
    <t>02.07.2022 11:07:23</t>
  </si>
  <si>
    <t>02.07.2022 13:00:52</t>
  </si>
  <si>
    <t>ULUKENT DM-1 35-28-M00001_ULUKENT DM-1/13 M02_66562046</t>
  </si>
  <si>
    <t>02.07.2022 12:59:34</t>
  </si>
  <si>
    <t>02.07.2022 13:27:56</t>
  </si>
  <si>
    <t>K-3303 35-04-K03303_99368073_99368073</t>
  </si>
  <si>
    <t>02.07.2022 15:17:14</t>
  </si>
  <si>
    <t>02.07.2022 17:33:59</t>
  </si>
  <si>
    <t>M-2846 35-03-M02846__83841857_83841857</t>
  </si>
  <si>
    <t>02.07.2022 11:27:57</t>
  </si>
  <si>
    <t>02.07.2022 17:33:26</t>
  </si>
  <si>
    <t>M-1201 35-10-M01201_A_56366388_56366388</t>
  </si>
  <si>
    <t>02.07.2022 13:50:31</t>
  </si>
  <si>
    <t>02.07.2022 15:28:08</t>
  </si>
  <si>
    <t>K-4240 35-02-K04240_A_56378793_56378793</t>
  </si>
  <si>
    <t>02.07.2022 10:29:53</t>
  </si>
  <si>
    <t>02.07.2022 12:36:10</t>
  </si>
  <si>
    <t>M-1335 KAYADİBİ KÖK 35-02-M01335_M-640 TRT ÇIKIŞI M03_2118176</t>
  </si>
  <si>
    <t>02.07.2022 10:16:08</t>
  </si>
  <si>
    <t>02.07.2022 10:18:11</t>
  </si>
  <si>
    <t>İSMAİL BUDAK ÖZEL TR 35-27-L00191Ö_DIREK TIPI TRAFO HUCRESI H01_2055703</t>
  </si>
  <si>
    <t>02.07.2022 09:10:18</t>
  </si>
  <si>
    <t>02.07.2022 12:16:52</t>
  </si>
  <si>
    <t>TR-1/53B 45-71-M02141_953240002_953240002</t>
  </si>
  <si>
    <t>02.07.2022 21:17:57</t>
  </si>
  <si>
    <t>02.07.2022 22:49:02</t>
  </si>
  <si>
    <t>KIRANŞEYH TR-4 45-86-M00390_ H_83995263</t>
  </si>
  <si>
    <t>02.07.2022 19:10:29</t>
  </si>
  <si>
    <t>02.07.2022 19:47:22</t>
  </si>
  <si>
    <t>SEFERİHİSAR İM 35-14-A00002_HatBaşıAyırıcı_53138824 L09_53138824</t>
  </si>
  <si>
    <t>02.07.2022 17:49:07</t>
  </si>
  <si>
    <t>02.07.2022 18:37:39</t>
  </si>
  <si>
    <t>BOZDAĞ TR-14 35-15-L00306_C_65499306_65499306</t>
  </si>
  <si>
    <t>02.07.2022 09:22:47</t>
  </si>
  <si>
    <t>02.07.2022 11:49:37</t>
  </si>
  <si>
    <t>MORDOĞAN TR-41 35-21-L00164_B_56379218_56379218</t>
  </si>
  <si>
    <t>02.07.2022 21:30:46</t>
  </si>
  <si>
    <t>02.07.2022 21:59:26</t>
  </si>
  <si>
    <t>İCİKLER TR-3 45-74-M00253_945583267_945583267</t>
  </si>
  <si>
    <t>02.07.2022 15:46:38</t>
  </si>
  <si>
    <t>02.07.2022 17:46:22</t>
  </si>
  <si>
    <t>YENMİŞ KÖK 35-27-M00366_ÇAMBEL-1 M03_72163706</t>
  </si>
  <si>
    <t>02.07.2022 09:20:09</t>
  </si>
  <si>
    <t>02.07.2022 17:43:02</t>
  </si>
  <si>
    <t>TR-62 MUSTAFA BOZKURT GRB 35-15-M00062_48857536_56406814_56406814</t>
  </si>
  <si>
    <t>02.07.2022 19:22:23</t>
  </si>
  <si>
    <t>02.07.2022 23:02:00</t>
  </si>
  <si>
    <t>02.07.2022 14:02:22</t>
  </si>
  <si>
    <t>02.07.2022 14:52:25</t>
  </si>
  <si>
    <t>IRLAMAZ KÖK 45-83-L00153_ÇEPİNDERE TR-1 L02_72158531</t>
  </si>
  <si>
    <t>02.07.2022 09:48:31</t>
  </si>
  <si>
    <t>02.07.2022 10:21:18</t>
  </si>
  <si>
    <t>AKHİSAR İM 45-72-A00001_HatBaşıAyırıcı_53139881 L03_53139881</t>
  </si>
  <si>
    <t>02.07.2022 16:42:43</t>
  </si>
  <si>
    <t>02.07.2022 18:58:48</t>
  </si>
  <si>
    <t>GERMİYAN İM 35-18-A00004_ILDIR-1 L02_2064606</t>
  </si>
  <si>
    <t>02.07.2022 11:33:17</t>
  </si>
  <si>
    <t>02.07.2022 12:11:28</t>
  </si>
  <si>
    <t>K-1032 35-04-K01032_99775581_99775581</t>
  </si>
  <si>
    <t>02.07.2022 19:48:33</t>
  </si>
  <si>
    <t>02.07.2022 20:47:13</t>
  </si>
  <si>
    <t>K-2887 35-03-K02887_C_56365332_56365332</t>
  </si>
  <si>
    <t>02.07.2022 16:21:37</t>
  </si>
  <si>
    <t>02.07.2022 19:42:57</t>
  </si>
  <si>
    <t>DUALAR KÖK 45-82-M00126_DUALAR M02_72193838</t>
  </si>
  <si>
    <t>02.07.2022 08:29:18</t>
  </si>
  <si>
    <t>02.07.2022 09:07:21</t>
  </si>
  <si>
    <t>TR-1-1/6 HATAY KABİN 35-20-L00006_955196070_955196070</t>
  </si>
  <si>
    <t>02.07.2022 12:38:28</t>
  </si>
  <si>
    <t>02.07.2022 16:26:25</t>
  </si>
  <si>
    <t>ÖZBEY İM 35-26-A00005_CEZA EVİ L12_2066112</t>
  </si>
  <si>
    <t>02.07.2022 18:05:34</t>
  </si>
  <si>
    <t>02.07.2022 18:55:46</t>
  </si>
  <si>
    <t>TR-17 35-31-L00017_35-31-L00017_2350088</t>
  </si>
  <si>
    <t>02.07.2022 20:57:35</t>
  </si>
  <si>
    <t>02.07.2022 22:25:44</t>
  </si>
  <si>
    <t>GERENKÖY KÖK 35-23-M00156_BAĞARASI M04_72155662</t>
  </si>
  <si>
    <t>02.07.2022 12:04:39</t>
  </si>
  <si>
    <t>02.07.2022 18:47:11</t>
  </si>
  <si>
    <t>TİRE İM-DM-1 35-29-A00001_AKÇAŞEHİR L19_2060156</t>
  </si>
  <si>
    <t>02.07.2022 09:28:54</t>
  </si>
  <si>
    <t>02.07.2022 09:29:31</t>
  </si>
  <si>
    <t>KOYUNDERE DM 35-28-M00165_KOYUNDERE TR-5 M04_66524414</t>
  </si>
  <si>
    <t>02.07.2022 05:20:23</t>
  </si>
  <si>
    <t>02.07.2022 05:57:36</t>
  </si>
  <si>
    <t>DM-5/TR-12 45-72-M00619_956530562_956530562</t>
  </si>
  <si>
    <t>02.07.2022 10:07:05</t>
  </si>
  <si>
    <t>02.07.2022 13:37:23</t>
  </si>
  <si>
    <t>TEKKEDERE DM 35-16-M00137_ZEYTİNDAĞ DM-2 M10_2306325</t>
  </si>
  <si>
    <t>02.07.2022 21:18:43</t>
  </si>
  <si>
    <t>02.07.2022 22:41:50</t>
  </si>
  <si>
    <t>TR-38 35-17-M00038_7196005_56394744_56394744</t>
  </si>
  <si>
    <t>02.07.2022 13:25:10</t>
  </si>
  <si>
    <t>02.07.2022 14:20:45</t>
  </si>
  <si>
    <t>02.07.2022 15:53:24</t>
  </si>
  <si>
    <t>02.07.2022 16:37:03</t>
  </si>
  <si>
    <t>ŞAMAR TR-1 45-71-M01445_DIREK TIPI TRAFO HUCRESI H01_2086899</t>
  </si>
  <si>
    <t>02.07.2022 01:38:36</t>
  </si>
  <si>
    <t>02.07.2022 03:07:24</t>
  </si>
  <si>
    <t>ADİLOBA TR-3 45-80-M00158_45-80-M00158_2363801</t>
  </si>
  <si>
    <t>02.07.2022 22:36:35</t>
  </si>
  <si>
    <t>02.07.2022 22:59:46</t>
  </si>
  <si>
    <t>YAĞCILI TR-1 45-82-M00331_45-82-M00331_2353949</t>
  </si>
  <si>
    <t>02.07.2022 17:58:13</t>
  </si>
  <si>
    <t>02.07.2022 19:50:34</t>
  </si>
  <si>
    <t>ARPADERE TR-2 35-24-M00258_ H_72334689</t>
  </si>
  <si>
    <t>02.07.2022 21:23:16</t>
  </si>
  <si>
    <t>03.07.2022 00:16:59</t>
  </si>
  <si>
    <t>MURADİYE TR-5 (ESKİ MEZARLIK YANI) 45-71-M00204_COCA COLA M02_2321022</t>
  </si>
  <si>
    <t>02.07.2022 20:23:50</t>
  </si>
  <si>
    <t>02.07.2022 21:06:34</t>
  </si>
  <si>
    <t>BEYLER KÖK 45-85-L00034_YENİKÖY L02_72102937</t>
  </si>
  <si>
    <t>02.07.2022 13:06:50</t>
  </si>
  <si>
    <t>02.07.2022 13:31:39</t>
  </si>
  <si>
    <t>TIRAZLI KÖK 45-79-M00079_BAHARLAR M06_72036291</t>
  </si>
  <si>
    <t>02.07.2022 09:18:04</t>
  </si>
  <si>
    <t>02.07.2022 17:04:48</t>
  </si>
  <si>
    <t>SARUHANLI TR-20 45-80-M00020_956560827_956560827</t>
  </si>
  <si>
    <t>02.07.2022 10:57:48</t>
  </si>
  <si>
    <t>02.07.2022 12:59:21</t>
  </si>
  <si>
    <t>KAYMAKÇI TR-12 35-15-M00249_950396786_950396786</t>
  </si>
  <si>
    <t>02.07.2022 17:35:16</t>
  </si>
  <si>
    <t>02.07.2022 21:11:46</t>
  </si>
  <si>
    <t>DAĞDERE DM 45-72-M00097_ÇITAK M05_2329940</t>
  </si>
  <si>
    <t>02.07.2022 06:46:01</t>
  </si>
  <si>
    <t>02.07.2022 07:10:34</t>
  </si>
  <si>
    <t>TR-104 45-78-L00104_95001174758_95001174758</t>
  </si>
  <si>
    <t>02.07.2022 09:45:39</t>
  </si>
  <si>
    <t>02.07.2022 12:44:25</t>
  </si>
  <si>
    <t>SOMA A SANTRALİ İM/DM 45-82-A00001_HatBaşıAyırıcı_53136169 L14_53136169</t>
  </si>
  <si>
    <t>02.07.2022 16:19:59</t>
  </si>
  <si>
    <t>02.07.2022 19:17:07</t>
  </si>
  <si>
    <t>DOĞANÇAY İM 35-04-A00004_KÖRFEZ EVLERİ K05_77533611</t>
  </si>
  <si>
    <t>02.07.2022 04:58:20</t>
  </si>
  <si>
    <t>02.07.2022 05:59:00</t>
  </si>
  <si>
    <t>K-3628 35-01-K03628_35-01-K03628_2348599</t>
  </si>
  <si>
    <t>02.07.2022 11:48:56</t>
  </si>
  <si>
    <t>02.07.2022 12:23:15</t>
  </si>
  <si>
    <t>BERGAMA TM 35-16-A00004_KOZAK M10_2057050</t>
  </si>
  <si>
    <t>TEİAŞ Hat Bakım Çalışması</t>
  </si>
  <si>
    <t>02.07.2022 16:03:47</t>
  </si>
  <si>
    <t>02.07.2022 16:16:08</t>
  </si>
  <si>
    <t>ULUDERBENT DM 45-73-M00491_ÖRENCİK M01_66856544</t>
  </si>
  <si>
    <t>02.07.2022 08:32:55</t>
  </si>
  <si>
    <t>02.07.2022 10:04:35</t>
  </si>
  <si>
    <t>L-437 ŞEHİTLİK 35-18-L00437_950448091_950448091</t>
  </si>
  <si>
    <t>02.07.2022 07:46:11</t>
  </si>
  <si>
    <t>02.07.2022 13:51:55</t>
  </si>
  <si>
    <t>ÇAKIRCA ALİ TR-4 45-73-M00367_45-73-M00367_2355706</t>
  </si>
  <si>
    <t>02.07.2022 13:43:22</t>
  </si>
  <si>
    <t>02.07.2022 15:56:51</t>
  </si>
  <si>
    <t>M-3390(YATIRIM REZERVE) 35-03-M03390_E_56365347_56365347</t>
  </si>
  <si>
    <t>02.07.2022 10:16:57</t>
  </si>
  <si>
    <t>02.07.2022 12:08:30</t>
  </si>
  <si>
    <t>02.07.2022 19:47:20</t>
  </si>
  <si>
    <t>02.07.2022 20:37:15</t>
  </si>
  <si>
    <t>TEKKEDERE DM 35-16-M00137_HatBaşıAyırıcı_75293611 M03_75293611</t>
  </si>
  <si>
    <t>OG İzolatör Arızası</t>
  </si>
  <si>
    <t>02.07.2022 19:00:38</t>
  </si>
  <si>
    <t>03.07.2022 11:47:50</t>
  </si>
  <si>
    <t>DM-4/8 (YENİ MALİYE) 45-71-M00279_45-71-M00279_72071451</t>
  </si>
  <si>
    <t>02.07.2022 23:53:37</t>
  </si>
  <si>
    <t>03.07.2022 00:22:39</t>
  </si>
  <si>
    <t>GÜNYAKA TR-1 45-79-M00480_B_56384525_56384525</t>
  </si>
  <si>
    <t>02.07.2022 17:19:32</t>
  </si>
  <si>
    <t>02.07.2022 23:00:37</t>
  </si>
  <si>
    <t>AKÇAALAN YEDİEVLER TR-5 35-22-M00844_35-22-M00844_66066143</t>
  </si>
  <si>
    <t>02.07.2022 19:52:10</t>
  </si>
  <si>
    <t>02.07.2022 21:34:48</t>
  </si>
  <si>
    <t>L-90 RAINBOW DM 35-18-L00090_HatBaşıAyırıcı_53132216 L01_53132216</t>
  </si>
  <si>
    <t>02.07.2022 05:36:52</t>
  </si>
  <si>
    <t>02.07.2022 10:31:38</t>
  </si>
  <si>
    <t>SÜLEYMANLI KÖK 35-28-M00606_BOZALAN M04_66870996</t>
  </si>
  <si>
    <t>02.07.2022 07:32:41</t>
  </si>
  <si>
    <t>02.07.2022 08:23:37</t>
  </si>
  <si>
    <t>YENİKÖY İSMAİL AFACAN SULAMA GRUBU 35-31-L00185_47967940_56399528_56399528</t>
  </si>
  <si>
    <t>02.07.2022 15:51:08</t>
  </si>
  <si>
    <t>02.07.2022 18:53:14</t>
  </si>
  <si>
    <t>KARAKÖY TR-1 45-72-L00275_956490044_956490044</t>
  </si>
  <si>
    <t>02.07.2022 16:09:42</t>
  </si>
  <si>
    <t>02.07.2022 18:35:50</t>
  </si>
  <si>
    <t>HALİTPAŞA TR-10 45-80-M00081_956564207_956564207</t>
  </si>
  <si>
    <t>02.07.2022 19:25:54</t>
  </si>
  <si>
    <t>02.07.2022 21:13:02</t>
  </si>
  <si>
    <t>BOZYAKA TM 35-01-A00007_BOZYAKA-5 K17_2314208</t>
  </si>
  <si>
    <t>02.07.2022 06:56:24</t>
  </si>
  <si>
    <t>02.07.2022 07:55:13</t>
  </si>
  <si>
    <t>MURADİYE DM-4 45-71-M00190_TR-4/20 M03_56295589</t>
  </si>
  <si>
    <t>02.07.2022 09:59:53</t>
  </si>
  <si>
    <t>02.07.2022 10:29:00</t>
  </si>
  <si>
    <t>GÖÇBEYLİ TR-5 35-16-M00020_47430456_56399644_56399644</t>
  </si>
  <si>
    <t>02.07.2022 12:38:46</t>
  </si>
  <si>
    <t>02.07.2022 22:53:45</t>
  </si>
  <si>
    <t>GÖKÇEAHMET-YİĞİTALİ TARIMSAL SULAMA 45-72-L00145_95000151872_95000151872</t>
  </si>
  <si>
    <t>02.07.2022 11:04:10</t>
  </si>
  <si>
    <t>02.07.2022 11:53:56</t>
  </si>
  <si>
    <t>TR-1805 35-28-M00565_C_56356939_56356939</t>
  </si>
  <si>
    <t>02.07.2022 20:36:00</t>
  </si>
  <si>
    <t>02.07.2022 21:20:23</t>
  </si>
  <si>
    <t>02.07.2022 18:12:51</t>
  </si>
  <si>
    <t>02.07.2022 18:13:44</t>
  </si>
  <si>
    <t>OZANCA TR-2 45-85-L00215_A_79153646_79153646</t>
  </si>
  <si>
    <t>02.07.2022 08:49:54</t>
  </si>
  <si>
    <t>02.07.2022 12:11:56</t>
  </si>
  <si>
    <t>UZUNBURUN TR-1 45-71-M01048_43156011_56399985_56399985</t>
  </si>
  <si>
    <t>02.07.2022 13:47:03</t>
  </si>
  <si>
    <t>02.07.2022 17:17:03</t>
  </si>
  <si>
    <t>KADIDAĞ OVA MAH.TR-1 45-72-L00133__72372698_72372698</t>
  </si>
  <si>
    <t>02.07.2022 09:30:25</t>
  </si>
  <si>
    <t>02.07.2022 10:34:24</t>
  </si>
  <si>
    <t>KADIDEĞİRMENİ KÖK 45-82-M00127_HatBaşıAyırıcı_53135610 M02_53135610</t>
  </si>
  <si>
    <t>02.07.2022 22:59:47</t>
  </si>
  <si>
    <t>03.07.2022 08:13:45</t>
  </si>
  <si>
    <t>TİRE TR-6 35-29-L00006_950336856_950336856</t>
  </si>
  <si>
    <t>02.07.2022 10:05:08</t>
  </si>
  <si>
    <t>02.07.2022 18:23:34</t>
  </si>
  <si>
    <t>KUMKUYUCAK KÖK 45-80-M00093_KUMKUYUCAK ŞEHİR M05_72193247</t>
  </si>
  <si>
    <t>02.07.2022 19:05:03</t>
  </si>
  <si>
    <t>02.07.2022 19:57:06</t>
  </si>
  <si>
    <t>ÖZBEY İM 35-26-A00005_KAPLANCIK L03_2314109</t>
  </si>
  <si>
    <t>02.07.2022 10:31:11</t>
  </si>
  <si>
    <t>02.07.2022 11:43:55</t>
  </si>
  <si>
    <t>GÖRDES DM 45-75-M00050_KÜREKÇİ M09_2083715</t>
  </si>
  <si>
    <t>02.07.2022 05:48:15</t>
  </si>
  <si>
    <t>02.07.2022 05:49:05</t>
  </si>
  <si>
    <t>KARABURUN TR-6 35-21-L00032_953359791_953359791</t>
  </si>
  <si>
    <t>02.07.2022 15:17:36</t>
  </si>
  <si>
    <t>02.07.2022 17:59:13</t>
  </si>
  <si>
    <t>M-3090 35-09-M03090_97743424_97743424</t>
  </si>
  <si>
    <t>02.07.2022 11:55:26</t>
  </si>
  <si>
    <t>02.07.2022 17:11:43</t>
  </si>
  <si>
    <t>AKHİSAR İM 45-72-A00001_TR-A L08_2058441</t>
  </si>
  <si>
    <t>02.07.2022 16:33:00</t>
  </si>
  <si>
    <t>02.07.2022 16:35:00</t>
  </si>
  <si>
    <t>SUBATAN TR-5 35-15-L00340_35-15-L00340_2365328</t>
  </si>
  <si>
    <t>02.07.2022 16:02:35</t>
  </si>
  <si>
    <t>02.07.2022 16:48:24</t>
  </si>
  <si>
    <t>KÖSEDERE TR-1 35-21-L00124_953359524_953359524</t>
  </si>
  <si>
    <t>02.07.2022 17:35:06</t>
  </si>
  <si>
    <t>02.07.2022 19:45:19</t>
  </si>
  <si>
    <t>M-1309 35-02-M01309_M-338 RASATANE M04_2102196</t>
  </si>
  <si>
    <t>02.07.2022 19:25:00</t>
  </si>
  <si>
    <t>02.07.2022 20:14:56</t>
  </si>
  <si>
    <t>M-639 OLDURUK KÖK 35-03-M00639_HatBaşıAyırıcı_53137787 M02_53137787</t>
  </si>
  <si>
    <t>02.07.2022 07:15:02</t>
  </si>
  <si>
    <t>02.07.2022 10:57:02</t>
  </si>
  <si>
    <t>BURUNCUK KÖK 35-20-L00273_ZEYTİNOVA DAĞ GRUBU L02_66528810</t>
  </si>
  <si>
    <t>02.07.2022 09:29:24</t>
  </si>
  <si>
    <t>02.07.2022 09:31:00</t>
  </si>
  <si>
    <t>DM-4/TR-15 (ESKİ TR-14) 35-26-M00014_A_56358474_56358474</t>
  </si>
  <si>
    <t>02.07.2022 20:37:59</t>
  </si>
  <si>
    <t>02.07.2022 21:23:30</t>
  </si>
  <si>
    <t>AKÇAŞEHİR AKKUYU TR-3 35-29-L00175__81571106_81571106</t>
  </si>
  <si>
    <t>02.07.2022 14:45:22</t>
  </si>
  <si>
    <t>02.07.2022 15:45:50</t>
  </si>
  <si>
    <t>K-4709 35-04-K04709__72410332_72410332</t>
  </si>
  <si>
    <t>02.07.2022 09:40:07</t>
  </si>
  <si>
    <t>02.07.2022 12:12:13</t>
  </si>
  <si>
    <t>K-2572 35-01-K02572__72410481_72410481</t>
  </si>
  <si>
    <t>02.07.2022 17:46:58</t>
  </si>
  <si>
    <t>02.07.2022 22:16:18</t>
  </si>
  <si>
    <t>02.07.2022 08:09:59</t>
  </si>
  <si>
    <t>02.07.2022 08:43:00</t>
  </si>
  <si>
    <t>M-2189 KARAAĞAÇ TR-2 35-03-M02189_B_56397542_56397542</t>
  </si>
  <si>
    <t>02.07.2022 23:19:17</t>
  </si>
  <si>
    <t>03.07.2022 01:08:19</t>
  </si>
  <si>
    <t>ÇUKURKÖY KÖK 35-29-L00034_ÇUKURKÖY ENH L06_2329347</t>
  </si>
  <si>
    <t>02.07.2022 09:32:22</t>
  </si>
  <si>
    <t>02.07.2022 17:47:22</t>
  </si>
  <si>
    <t>AŞAĞIKIRIKLAR DM 35-16-M00448_TEKKEDERE-2 M12_2115984</t>
  </si>
  <si>
    <t>02.07.2022 20:09:38</t>
  </si>
  <si>
    <t>02.07.2022 20:47:37</t>
  </si>
  <si>
    <t>KESKİNOĞLU KESİMHANE KÖK 45-72-M00096_KESKİNOĞLU M04_66563318</t>
  </si>
  <si>
    <t>02.07.2022 08:55:51</t>
  </si>
  <si>
    <t>02.07.2022 09:54:32</t>
  </si>
  <si>
    <t>URGANLI TR-4 45-83-M00554_MERA M03_2103479</t>
  </si>
  <si>
    <t>02.07.2022 11:50:50</t>
  </si>
  <si>
    <t>02.07.2022 12:59:25</t>
  </si>
  <si>
    <t>02.07.2022 15:19:25</t>
  </si>
  <si>
    <t>02.07.2022 19:40:59</t>
  </si>
  <si>
    <t>ARPALIK TARIMSAL SULAMA TR-4 45-83-M00341_45-83-M00341_2359575</t>
  </si>
  <si>
    <t>02.07.2022 08:14:22</t>
  </si>
  <si>
    <t>02.07.2022 09:36:43</t>
  </si>
  <si>
    <t>02.07.2022 20:54:20</t>
  </si>
  <si>
    <t>03.07.2022 00:19:00</t>
  </si>
  <si>
    <t>SİNDEL TR-1 35-16-M00029_47495718_56396418_56396418</t>
  </si>
  <si>
    <t>02.07.2022 21:20:58</t>
  </si>
  <si>
    <t>03.07.2022 01:27:04</t>
  </si>
  <si>
    <t>YEŞİLYURT DM 45-73-M00476_B_56389553_56389553</t>
  </si>
  <si>
    <t>02.07.2022 08:22:18</t>
  </si>
  <si>
    <t>02.07.2022 10:49:41</t>
  </si>
  <si>
    <t>ÇANDARLI DM-TR-20 35-30-M00020_HatBaşıAyırıcı_66251437 M06_66251437</t>
  </si>
  <si>
    <t>02.07.2022 19:41:49</t>
  </si>
  <si>
    <t>02.07.2022 22:11:30</t>
  </si>
  <si>
    <t>L-30 TAŞDİBİ 35-14-L00030_956659468_956659468</t>
  </si>
  <si>
    <t>02.07.2022 17:50:48</t>
  </si>
  <si>
    <t>02.07.2022 20:10:48</t>
  </si>
  <si>
    <t>FOÇA JANDARMA ALAYI KÖK 35-23-M00240_YENİFOÇA 7.JANDARMA ÖZEL M02_72144102</t>
  </si>
  <si>
    <t>02.07.2022 22:26:49</t>
  </si>
  <si>
    <t>02.07.2022 22:57:42</t>
  </si>
  <si>
    <t>YEŞİLKÖY TR-2 45-86-M00107_45-86-M00107_2357604</t>
  </si>
  <si>
    <t>02.07.2022 16:42:29</t>
  </si>
  <si>
    <t>02.07.2022 18:27:01</t>
  </si>
  <si>
    <t>PAZARKÖY TR-2 45-78-L00651_49253224_56391112_56391112</t>
  </si>
  <si>
    <t>02.07.2022 19:30:59</t>
  </si>
  <si>
    <t>02.07.2022 20:51:43</t>
  </si>
  <si>
    <t>02.07.2022 08:50:17</t>
  </si>
  <si>
    <t>02.07.2022 13:20:40</t>
  </si>
  <si>
    <t>SARIÇALI TR-2 45-72-L00777_B_56390207_56390207</t>
  </si>
  <si>
    <t>02.07.2022 18:39:57</t>
  </si>
  <si>
    <t>02.07.2022 20:03:33</t>
  </si>
  <si>
    <t>OSMANGAZİ İM 35-02-A00004_BAYRAKLI M04_2321764</t>
  </si>
  <si>
    <t>02.07.2022 05:13:00</t>
  </si>
  <si>
    <t>02.07.2022 06:24:31</t>
  </si>
  <si>
    <t>02.07.2022 15:27:01</t>
  </si>
  <si>
    <t>02.07.2022 15:40:24</t>
  </si>
  <si>
    <t>ARAPBAŞI TR-2 35-20-M00032_6908101_56359297_56359297</t>
  </si>
  <si>
    <t>02.07.2022 14:52:21</t>
  </si>
  <si>
    <t>02.07.2022 16:29:21</t>
  </si>
  <si>
    <t>K-1049 35-02-K01049_913101175_913101175</t>
  </si>
  <si>
    <t>02.07.2022 09:43:10</t>
  </si>
  <si>
    <t>02.07.2022 10:53:33</t>
  </si>
  <si>
    <t>M-1335 KAYADİBİ KÖK 35-02-M01335_M-868 EĞRİDERE M02_2118177</t>
  </si>
  <si>
    <t>02.07.2022 10:16:13</t>
  </si>
  <si>
    <t>02.07.2022 10:19:33</t>
  </si>
  <si>
    <t>SÜLEYMANLI KÖK 35-28-M00606_HatBaşıAyırıcı_53134122 M04_53134122</t>
  </si>
  <si>
    <t>02.07.2022 06:36:02</t>
  </si>
  <si>
    <t>02.07.2022 08:19:38</t>
  </si>
  <si>
    <t>ALÇUK TM 35-17-A00001_HABAŞ-1 M31_2307956</t>
  </si>
  <si>
    <t>02.07.2022 04:44:57</t>
  </si>
  <si>
    <t>02.07.2022 07:34:34</t>
  </si>
  <si>
    <t>UZUNBURUN TR-1 35-30-M00158_DIREK TIPI TRAFO HUCRESI H01_2042884</t>
  </si>
  <si>
    <t>02.07.2022 10:33:33</t>
  </si>
  <si>
    <t>02.07.2022 12:51:05</t>
  </si>
  <si>
    <t>TAHİR UNCU SULAMA GRUBU 35-29-M00395_B_56398092_56398092</t>
  </si>
  <si>
    <t>02.07.2022 12:14:36</t>
  </si>
  <si>
    <t>02.07.2022 13:57:54</t>
  </si>
  <si>
    <t>ULUKENT DM-1/11 35-28-M00569_ULUCAK T.M. M03_66555232</t>
  </si>
  <si>
    <t>02.07.2022 09:21:39</t>
  </si>
  <si>
    <t>02.07.2022 13:22:37</t>
  </si>
  <si>
    <t>NİHAT ÇORUM SULAMA GRUBU TR 35-27-M00207_35-27-M00207_2349198</t>
  </si>
  <si>
    <t>02.07.2022 08:27:02</t>
  </si>
  <si>
    <t>02.07.2022 10:39:56</t>
  </si>
  <si>
    <t>K-77 35-01-K00077_A_56376423_56376423</t>
  </si>
  <si>
    <t>02.07.2022 13:17:18</t>
  </si>
  <si>
    <t>02.07.2022 16:53:49</t>
  </si>
  <si>
    <t>PINARLI TR-1 35-20-M00100_95001440371_95001440371</t>
  </si>
  <si>
    <t>02.07.2022 19:49:33</t>
  </si>
  <si>
    <t>02.07.2022 21:51:37</t>
  </si>
  <si>
    <t>TR-99 KIZMEZARLIĞI 35-26-M00099_956616150_956616150</t>
  </si>
  <si>
    <t>02.07.2022 23:25:54</t>
  </si>
  <si>
    <t>03.07.2022 00:34:26</t>
  </si>
  <si>
    <t>ÇAYLI KARŞIYAKA TR-14 35-32-L00041_35-32-L00041_2360935</t>
  </si>
  <si>
    <t>02.07.2022 13:29:12</t>
  </si>
  <si>
    <t>02.07.2022 20:50:49</t>
  </si>
  <si>
    <t>02.07.2022 21:04:55</t>
  </si>
  <si>
    <t>SUBATAN TR-5 35-15-L00340_B_56371050_56371050</t>
  </si>
  <si>
    <t>02.07.2022 17:12:35</t>
  </si>
  <si>
    <t>02.07.2022 21:10:43</t>
  </si>
  <si>
    <t>OCAKLI TR-1 35-15-L00770_A_56406996_56406996</t>
  </si>
  <si>
    <t>02.07.2022 07:34:40</t>
  </si>
  <si>
    <t>02.07.2022 11:28:06</t>
  </si>
  <si>
    <t>TR-65 35-30-L00065_43006571_56403514_56403514</t>
  </si>
  <si>
    <t>02.07.2022 15:06:01</t>
  </si>
  <si>
    <t>02.07.2022 15:43:46</t>
  </si>
  <si>
    <t>M-2769 35-02-M02769_M-2778 M02_66230115</t>
  </si>
  <si>
    <t>02.07.2022 06:23:54</t>
  </si>
  <si>
    <t>02.07.2022 06:42:50</t>
  </si>
  <si>
    <t>KALEMOĞLU FINDIKOĞLU TR-1 45-75-M00306_DIREK TIPI TRAFO HUCRESI H01_2089550</t>
  </si>
  <si>
    <t>02.07.2022 09:44:12</t>
  </si>
  <si>
    <t>02.07.2022 11:32:54</t>
  </si>
  <si>
    <t>SIRIMLI TR-1 35-31-L00201_DIREK TIPI TRAFO HUCRESI H01_2050383</t>
  </si>
  <si>
    <t>02.07.2022 20:19:19</t>
  </si>
  <si>
    <t>02.07.2022 23:25:14</t>
  </si>
  <si>
    <t>L-119 OVACIK 35-18-L00119_950440329_950440329</t>
  </si>
  <si>
    <t>02.07.2022 22:15:45</t>
  </si>
  <si>
    <t>03.07.2022 00:03:29</t>
  </si>
  <si>
    <t>ALÇUK TM 35-17-A00001_KESİKKÖY M29_2055289</t>
  </si>
  <si>
    <t>02.07.2022 00:28:02</t>
  </si>
  <si>
    <t>02.07.2022 07:36:29</t>
  </si>
  <si>
    <t>SELÇUK İM/DM 35-13-A00004_OTELLER M03_65986040</t>
  </si>
  <si>
    <t>02.07.2022 09:04:59</t>
  </si>
  <si>
    <t>02.07.2022 09:12:30</t>
  </si>
  <si>
    <t>BORNOVA 380 GIS TM 35-02-A00015_WESTPARK M09_73019608</t>
  </si>
  <si>
    <t>02.07.2022 05:01:01</t>
  </si>
  <si>
    <t>BÜYÜKBELEN TR-7 45-80-M00098_956548572_956548572</t>
  </si>
  <si>
    <t>02.07.2022 16:03:15</t>
  </si>
  <si>
    <t>02.07.2022 17:53:16</t>
  </si>
  <si>
    <t>EVCİLER KARAKEÇİLİ TR-2 45-77-L00410_ H_65944994</t>
  </si>
  <si>
    <t>02.07.2022 15:35:53</t>
  </si>
  <si>
    <t>02.07.2022 17:21:38</t>
  </si>
  <si>
    <t>KARAKUYU-7 35-26-M00446_956620233_956620233</t>
  </si>
  <si>
    <t>02.07.2022 10:47:19</t>
  </si>
  <si>
    <t>02.07.2022 14:56:42</t>
  </si>
  <si>
    <t>MADEN KÖK 45-83-M00128_İZZETTİN M03_47316670</t>
  </si>
  <si>
    <t>02.07.2022 06:27:53</t>
  </si>
  <si>
    <t>02.07.2022 07:12:23</t>
  </si>
  <si>
    <t>02.07.2022 15:01:17</t>
  </si>
  <si>
    <t>02.07.2022 15:37:07</t>
  </si>
  <si>
    <t>K-224 35-01-K00224_910448359_910448359</t>
  </si>
  <si>
    <t>02.07.2022 10:34:03</t>
  </si>
  <si>
    <t>02.07.2022 11:47:19</t>
  </si>
  <si>
    <t>M-1335 KAYADİBİ KÖK 35-02-M01335_M-1157 KARAÇAM M05_2053136</t>
  </si>
  <si>
    <t>02.07.2022 10:04:00</t>
  </si>
  <si>
    <t>02.07.2022 10:20:04</t>
  </si>
  <si>
    <t>VEZİROĞLU TR-2 45-71-M02020_ H_47774155</t>
  </si>
  <si>
    <t>02.07.2022 18:14:54</t>
  </si>
  <si>
    <t>03.07.2022 01:56:20</t>
  </si>
  <si>
    <t>ARAPBAŞI TR-2 35-20-M00032_11664373_56359676_56359676</t>
  </si>
  <si>
    <t>02.07.2022 12:12:41</t>
  </si>
  <si>
    <t>02.07.2022 14:23:23</t>
  </si>
  <si>
    <t>M-2929 35-01-M02929_M-1106 M01_74189681</t>
  </si>
  <si>
    <t>02.07.2022 09:20:10</t>
  </si>
  <si>
    <t>02.07.2022 13:59:03</t>
  </si>
  <si>
    <t>K-750 35-01-K00750_C 2C_5846547</t>
  </si>
  <si>
    <t>02.07.2022 14:03:40</t>
  </si>
  <si>
    <t>02.07.2022 16:00:25</t>
  </si>
  <si>
    <t>AŞAĞIKIRIKLAR DM 35-16-M00448_TEKKEDERE-1 M01_2336316</t>
  </si>
  <si>
    <t>03.07.2022 05:42:28</t>
  </si>
  <si>
    <t>PAYAMLI M-21 35-25-M00171_D_56377712_56377712</t>
  </si>
  <si>
    <t>02.07.2022 18:48:26</t>
  </si>
  <si>
    <t>02.07.2022 19:43:10</t>
  </si>
  <si>
    <t>KARAMAN OKUL YANI TR-2 35-31-L00052_956598231_956598231</t>
  </si>
  <si>
    <t>02.07.2022 14:14:17</t>
  </si>
  <si>
    <t>02.07.2022 17:36:56</t>
  </si>
  <si>
    <t>02.07.2022 21:24:14</t>
  </si>
  <si>
    <t>02.07.2022 21:57:45</t>
  </si>
  <si>
    <t>SEFERİHİSAR İM 35-14-A00002_KÖYLER L09_72378551</t>
  </si>
  <si>
    <t>02.07.2022 17:38:44</t>
  </si>
  <si>
    <t>02.07.2022 17:45:04</t>
  </si>
  <si>
    <t>TR-22 35-16-L00022_TR-27 L02_72009205</t>
  </si>
  <si>
    <t>02.07.2022 09:08:11</t>
  </si>
  <si>
    <t>02.07.2022 17:00:55</t>
  </si>
  <si>
    <t>L-401 ALTINYUNUS DM 35-18-L00401_VERİCİLER L17_2094037</t>
  </si>
  <si>
    <t>02.07.2022 10:06:20</t>
  </si>
  <si>
    <t>02.07.2022 10:36:42</t>
  </si>
  <si>
    <t>OĞUZLAR TR-1 35-15-L00739_C_56374512_56374512</t>
  </si>
  <si>
    <t>02.07.2022 16:45:06</t>
  </si>
  <si>
    <t>02.07.2022 18:31:37</t>
  </si>
  <si>
    <t>02.07.2022 08:44:56</t>
  </si>
  <si>
    <t>02.07.2022 12:48:49</t>
  </si>
  <si>
    <t>KIRDAMLARI TR-1 45-78-M00504_49232563_56392318_56392318</t>
  </si>
  <si>
    <t>02.07.2022 21:09:23</t>
  </si>
  <si>
    <t>02.07.2022 22:41:42</t>
  </si>
  <si>
    <t>KALEKÖY TR-4 35-31-L00236_47918401_56386865_56386865</t>
  </si>
  <si>
    <t>02.07.2022 07:48:08</t>
  </si>
  <si>
    <t>02.07.2022 09:12:11</t>
  </si>
  <si>
    <t>YUNTDAĞYENİCE KÖYÜ TR-1 45-71-M01699_953214132_953214132</t>
  </si>
  <si>
    <t>02.07.2022 16:05:10</t>
  </si>
  <si>
    <t>02.07.2022 22:53:44</t>
  </si>
  <si>
    <t>AKÇAŞEHİR KÖK 35-29-L00035_AKÇAŞEHİR-1 L01_72208769</t>
  </si>
  <si>
    <t>02.07.2022 09:36:01</t>
  </si>
  <si>
    <t>GÜNEYDAMLARI TR-1 45-79-M00117_A_56387130_56387130</t>
  </si>
  <si>
    <t>02.07.2022 19:54:30</t>
  </si>
  <si>
    <t>03.07.2022 01:07:09</t>
  </si>
  <si>
    <t>OVAKENT İM 35-15-A00003_OVAKENT GİRİŞ M01_2057379</t>
  </si>
  <si>
    <t>02.07.2022 08:10:12</t>
  </si>
  <si>
    <t>02.07.2022 08:57:36</t>
  </si>
  <si>
    <t>DM-1/TR-17 SEFERİHİSAR 35-14-M00329_95001332431_95001332431</t>
  </si>
  <si>
    <t>02.07.2022 14:50:51</t>
  </si>
  <si>
    <t>02.07.2022 16:07:39</t>
  </si>
  <si>
    <t>YUNTDAĞYENİCE KÖYÜ TR-1 45-71-M01699_43175956_56384147_56384147</t>
  </si>
  <si>
    <t>02.07.2022 22:46:11</t>
  </si>
  <si>
    <t>03.07.2022 02:00:42</t>
  </si>
  <si>
    <t>DOĞANÇAY İM 35-04-A00004_VADİ EVLERİ M06_77533413</t>
  </si>
  <si>
    <t>02.07.2022 05:44:17</t>
  </si>
  <si>
    <t>02.07.2022 05:47:45</t>
  </si>
  <si>
    <t>TR-34 35-30-L00034_B_56398342_56398342</t>
  </si>
  <si>
    <t>02.07.2022 17:16:36</t>
  </si>
  <si>
    <t>02.07.2022 18:41:13</t>
  </si>
  <si>
    <t>KAYMAKÇI İM 35-15-A00004_YEŞİLKÖY L05_2315163</t>
  </si>
  <si>
    <t>02.07.2022 09:29:44</t>
  </si>
  <si>
    <t>02.07.2022 15:53:21</t>
  </si>
  <si>
    <t>KAYAKÖY İMAMOĞLU TR-13 35-15-L00515_A_56397686_56397686</t>
  </si>
  <si>
    <t>02.07.2022 15:47:24</t>
  </si>
  <si>
    <t>02.07.2022 18:46:33</t>
  </si>
  <si>
    <t>MENEMEN TR-13 35-28-L00013_7002873_56393154_56393154</t>
  </si>
  <si>
    <t>02.07.2022 19:16:54</t>
  </si>
  <si>
    <t>02.07.2022 19:50:27</t>
  </si>
  <si>
    <t>KOYUNDERE TR-11 35-28-M00157_11870123 _73618352</t>
  </si>
  <si>
    <t>02.07.2022 18:54:46</t>
  </si>
  <si>
    <t>02.07.2022 19:15:45</t>
  </si>
  <si>
    <t>HARMANDALI KÖK 45-71-M00061_HatBaşıAyırıcı_53135219 M011_53135219</t>
  </si>
  <si>
    <t>02.07.2022 21:35:55</t>
  </si>
  <si>
    <t>03.07.2022 04:01:39</t>
  </si>
  <si>
    <t>TR-1/13 45-72-M00013_942120155_942120155</t>
  </si>
  <si>
    <t>02.07.2022 10:45:46</t>
  </si>
  <si>
    <t>02.07.2022 15:27:53</t>
  </si>
  <si>
    <t>K-3303 35-04-K03303_99338951_99338951</t>
  </si>
  <si>
    <t>02.07.2022 10:58:36</t>
  </si>
  <si>
    <t>02.07.2022 14:44:08</t>
  </si>
  <si>
    <t>ARIKBAŞI TOPRAK SU KOOP TR-2 35-20-L00216_95000524943_95000524943</t>
  </si>
  <si>
    <t>02.07.2022 17:44:50</t>
  </si>
  <si>
    <t>02.07.2022 19:12:01</t>
  </si>
  <si>
    <t>L-208 35-18-L00208_L-207 MERKEZTUR - L-205 BOYALIK APART OTEL L01_2326195</t>
  </si>
  <si>
    <t>OG Hatta Ağaç Kesimi</t>
  </si>
  <si>
    <t>02.07.2022 14:31:48</t>
  </si>
  <si>
    <t>02.07.2022 14:56:06</t>
  </si>
  <si>
    <t>K-3212 35-01-K03212_K-1374 K02_2046364</t>
  </si>
  <si>
    <t>02.07.2022 07:49:14</t>
  </si>
  <si>
    <t>02.07.2022 09:43:00</t>
  </si>
  <si>
    <t>ŞEMSİLER MANDAL TR-2 35-31-L00102_47982559_56400201_56400201</t>
  </si>
  <si>
    <t>02.07.2022 16:50:24</t>
  </si>
  <si>
    <t>02.07.2022 22:29:08</t>
  </si>
  <si>
    <t>ABALIOĞLU DM 45-83-M00136_BAĞYURDU-DOĞALGAZ-OZAN BLOK M09_72134517</t>
  </si>
  <si>
    <t>02.07.2022 08:36:05</t>
  </si>
  <si>
    <t>02.07.2022 09:02:17</t>
  </si>
  <si>
    <t>M-1148 35-09-M01148_M-388 M04_47617195</t>
  </si>
  <si>
    <t>02.07.2022 11:37:58</t>
  </si>
  <si>
    <t>02.07.2022 11:46:04</t>
  </si>
  <si>
    <t>DEREÇİFTLİK ESENÇAY 45-75-M00234_945612995_945612995</t>
  </si>
  <si>
    <t>02.07.2022 20:59:42</t>
  </si>
  <si>
    <t>02.07.2022 22:32:23</t>
  </si>
  <si>
    <t>ALİAĞA TR-43 DM 35-17-M00043_HatBaşıAyırıcı_72522410 M13_72522410</t>
  </si>
  <si>
    <t>02.07.2022 10:21:02</t>
  </si>
  <si>
    <t>02.07.2022 12:14:39</t>
  </si>
  <si>
    <t>AĞAÇ İŞLERİ TR-11 35-22-M00111_955294280_955294280</t>
  </si>
  <si>
    <t>02.07.2022 12:36:52</t>
  </si>
  <si>
    <t>02.07.2022 15:56:17</t>
  </si>
  <si>
    <t>ULUCAK DM-2 35-27-M00331_DONANIMLI YEDEK M02_72170824</t>
  </si>
  <si>
    <t>02.07.2022 05:47:17</t>
  </si>
  <si>
    <t>02.07.2022 06:39:40</t>
  </si>
  <si>
    <t>M-294 ÖZEL 35-02-M00294Ö_ M01_2310864</t>
  </si>
  <si>
    <t>02.07.2022 16:45:37</t>
  </si>
  <si>
    <t>02.07.2022 19:52:53</t>
  </si>
  <si>
    <t>KINIK İM 35-24-A00001_SOMA M01_2059065</t>
  </si>
  <si>
    <t>02.07.2022 06:27:36</t>
  </si>
  <si>
    <t>02.07.2022 06:31:42</t>
  </si>
  <si>
    <t>YEŞİLOCA ÇAYIR TR-4 35-20-L00129_955214636_955214636</t>
  </si>
  <si>
    <t>02.07.2022 19:11:16</t>
  </si>
  <si>
    <t>02.07.2022 21:40:45</t>
  </si>
  <si>
    <t>MAVİKÖŞE TR-4 35-17-M00228_A_56356558_56356558</t>
  </si>
  <si>
    <t>02.07.2022 17:35:48</t>
  </si>
  <si>
    <t>02.07.2022 18:21:16</t>
  </si>
  <si>
    <t>TR-11 35-16-L00011_953320408_953320408</t>
  </si>
  <si>
    <t>02.07.2022 12:37:39</t>
  </si>
  <si>
    <t>02.07.2022 14:56:03</t>
  </si>
  <si>
    <t>TARIMSAL SULAMA TR-45 45-85-L00157_DIREK TIPI TRAFO HUCRESI H01_2090901</t>
  </si>
  <si>
    <t>02.07.2022 11:06:37</t>
  </si>
  <si>
    <t>02.07.2022 13:27:32</t>
  </si>
  <si>
    <t>TR-293 (İM-1/TR-5) 35-19-L00348_TR-60 ÇIKIŞI L02_49811926</t>
  </si>
  <si>
    <t>02.07.2022 09:04:56</t>
  </si>
  <si>
    <t>02.07.2022 10:44:26</t>
  </si>
  <si>
    <t>K-1865 35-09-K01865_F f1b_5883625</t>
  </si>
  <si>
    <t>02.07.2022 23:27:38</t>
  </si>
  <si>
    <t>03.07.2022 00:17:16</t>
  </si>
  <si>
    <t>L-404 35-18-L00404_950270870_950270870</t>
  </si>
  <si>
    <t>02.07.2022 10:08:55</t>
  </si>
  <si>
    <t>02.07.2022 13:38:59</t>
  </si>
  <si>
    <t>02.07.2022 21:57:19</t>
  </si>
  <si>
    <t>02.07.2022 22:48:32</t>
  </si>
  <si>
    <t>02.07.2022 09:43:19</t>
  </si>
  <si>
    <t>02.07.2022 09:46:00</t>
  </si>
  <si>
    <t>AŞAĞIKIRIKLAR DM 35-16-M00448_DEMİRTAŞ ÇIKIŞ M10_2116112</t>
  </si>
  <si>
    <t>02.07.2022 17:48:24</t>
  </si>
  <si>
    <t>02.07.2022 18:38:04</t>
  </si>
  <si>
    <t>DM-2/2 35-28-M00128_TR-90 M01_83507416</t>
  </si>
  <si>
    <t>02.07.2022 17:15:23</t>
  </si>
  <si>
    <t>02.07.2022 18:21:19</t>
  </si>
  <si>
    <t>DM06/TR-5A 45-73-M00090_945676976_945676976</t>
  </si>
  <si>
    <t>02.07.2022 09:03:10</t>
  </si>
  <si>
    <t>02.07.2022 10:17:34</t>
  </si>
  <si>
    <t>02.07.2022 13:28:08</t>
  </si>
  <si>
    <t>02.07.2022 17:57:14</t>
  </si>
  <si>
    <t>L-178 35-18-L00178_11998582_56369843_56369843</t>
  </si>
  <si>
    <t>02.07.2022 22:57:43</t>
  </si>
  <si>
    <t>03.07.2022 00:42:57</t>
  </si>
  <si>
    <t>YENMİŞ KÖK 35-27-M00366_DSİ M06_72163709</t>
  </si>
  <si>
    <t>02.07.2022 17:07:31</t>
  </si>
  <si>
    <t>02.07.2022 17:49:37</t>
  </si>
  <si>
    <t>YASEMİN DM 35-19-M00002_ÖZBEK M03_2055959</t>
  </si>
  <si>
    <t>02.07.2022 08:21:43</t>
  </si>
  <si>
    <t>02.07.2022 08:24:40</t>
  </si>
  <si>
    <t>DM-17 45-71-M00400_45-71-M00400_73387913</t>
  </si>
  <si>
    <t>02.07.2022 15:00:00</t>
  </si>
  <si>
    <t>02.07.2022 15:27:49</t>
  </si>
  <si>
    <t>AHMET  OLGUN VE ARK. T-SULAMA GRB. 35-13-L00127_DIREK TIPI TRAFO HUCRESI H01_2044503</t>
  </si>
  <si>
    <t>02.07.2022 11:51:42</t>
  </si>
  <si>
    <t>02.07.2022 13:56:04</t>
  </si>
  <si>
    <t>M-1199 35-10-M01199_915153669_915153669</t>
  </si>
  <si>
    <t>02.07.2022 16:14:43</t>
  </si>
  <si>
    <t>02.07.2022 17:38:57</t>
  </si>
  <si>
    <t>SEFERİHİSAR İM 35-14-A00002_KÖYLER L09_72378371</t>
  </si>
  <si>
    <t>02.07.2022 18:00:41</t>
  </si>
  <si>
    <t>02.07.2022 18:35:30</t>
  </si>
  <si>
    <t>02.07.2022 08:31:13</t>
  </si>
  <si>
    <t>02.07.2022 08:43:11</t>
  </si>
  <si>
    <t>ÜÇPINAR DM 45-71-M00183_ESKİ YAĞCILAR M10_72249340</t>
  </si>
  <si>
    <t>02.07.2022 16:40:06</t>
  </si>
  <si>
    <t>02.07.2022 16:44:53</t>
  </si>
  <si>
    <t>TR-2/34-A 45-72-L00061_956500397_956500397</t>
  </si>
  <si>
    <t>02.07.2022 20:08:03</t>
  </si>
  <si>
    <t>02.07.2022 22:38:33</t>
  </si>
  <si>
    <t>02.07.2022 19:35:33</t>
  </si>
  <si>
    <t>02.07.2022 20:36:50</t>
  </si>
  <si>
    <t>K-1854 35-07-K01854_B_56381121_56381121</t>
  </si>
  <si>
    <t>02.07.2022 19:44:28</t>
  </si>
  <si>
    <t>02.07.2022 21:23:20</t>
  </si>
  <si>
    <t>02.07.2022 10:02:38</t>
  </si>
  <si>
    <t>02.07.2022 10:05:30</t>
  </si>
  <si>
    <t>ÇUKURALTI M-37 35-25-M00078__81571098_81571098</t>
  </si>
  <si>
    <t>02.07.2022 18:33:49</t>
  </si>
  <si>
    <t>02.07.2022 19:31:49</t>
  </si>
  <si>
    <t>EŞREF GÜNGÖR SULAMA GRUBU 35-29-M00396_950405888_950405888</t>
  </si>
  <si>
    <t>02.07.2022 17:04:12</t>
  </si>
  <si>
    <t>02.07.2022 19:45:13</t>
  </si>
  <si>
    <t>K-2587 35-04-K02587_35-04-K02587_2370800</t>
  </si>
  <si>
    <t>02.07.2022 09:00:46</t>
  </si>
  <si>
    <t>02.07.2022 18:03:54</t>
  </si>
  <si>
    <t>K-1865 35-09-K01865_913174186_913174186</t>
  </si>
  <si>
    <t>02.07.2022 17:49:58</t>
  </si>
  <si>
    <t>02.07.2022 20:14:49</t>
  </si>
  <si>
    <t>GÜLBAHÇE TR-1 45-71-M00184_GÜLBAHÇE TR-2/GÜLBAHÇE TR-3 M04_72255576</t>
  </si>
  <si>
    <t>02.07.2022 12:48:26</t>
  </si>
  <si>
    <t>02.07.2022 14:25:27</t>
  </si>
  <si>
    <t>URGANLI TR-4 45-83-M00554_45-83-M00554_2370717</t>
  </si>
  <si>
    <t>02.07.2022 18:37:58</t>
  </si>
  <si>
    <t>02.07.2022 21:09:03</t>
  </si>
  <si>
    <t>TEKELİ DM 35-22-M00088_ESKİ AHMETBEYLİ M08_48495873</t>
  </si>
  <si>
    <t>02.07.2022 18:09:53</t>
  </si>
  <si>
    <t>02.07.2022 18:57:50</t>
  </si>
  <si>
    <t>L-364 BORNOVALILAR SİTESİ 35-18-L00364_DIREK TIPI TRAFO HUCRESI H01_2102797</t>
  </si>
  <si>
    <t>02.07.2022 09:12:51</t>
  </si>
  <si>
    <t>02.07.2022 12:26:55</t>
  </si>
  <si>
    <t>K-1865 35-09-K01865_B_56384019_56384019</t>
  </si>
  <si>
    <t>02.07.2022 21:53:36</t>
  </si>
  <si>
    <t>02.07.2022 22:50:33</t>
  </si>
  <si>
    <t>L-139 35-18-L00139_950436538_950436538</t>
  </si>
  <si>
    <t>02.07.2022 14:35:16</t>
  </si>
  <si>
    <t>02.07.2022 18:32:06</t>
  </si>
  <si>
    <t>ALÇUK TM 35-17-A00001_MENEMEN-2 M28_2307838</t>
  </si>
  <si>
    <t>02.07.2022 00:15:59</t>
  </si>
  <si>
    <t>02.07.2022 04:43:48</t>
  </si>
  <si>
    <t>02.07.2022 23:11:55</t>
  </si>
  <si>
    <t>03.07.2022 00:02:33</t>
  </si>
  <si>
    <t>KULA İM 45-77-A00001_KONURCA M01_2049499</t>
  </si>
  <si>
    <t>02.07.2022 05:00:09</t>
  </si>
  <si>
    <t>02.07.2022 05:10:20</t>
  </si>
  <si>
    <t>YEŞİLYURT DM 45-73-M00476_A_56389554_56389554</t>
  </si>
  <si>
    <t>02.07.2022 13:06:42</t>
  </si>
  <si>
    <t>02.07.2022 13:53:33</t>
  </si>
  <si>
    <t>K-1865 35-09-K01865_F f2b_5883545</t>
  </si>
  <si>
    <t>02.07.2022 15:15:11</t>
  </si>
  <si>
    <t>02.07.2022 16:30:45</t>
  </si>
  <si>
    <t>TEPEKÖY TR-461 TARIMSAL SULAMA 45-73-M00740_DIREK TIPI TRAFO HUCRESI H01_2094308</t>
  </si>
  <si>
    <t>02.07.2022 08:04:23</t>
  </si>
  <si>
    <t>02.07.2022 09:09:16</t>
  </si>
  <si>
    <t>KAPAKLI TR-7 45-72-M00314_956490653_956490653</t>
  </si>
  <si>
    <t>02.07.2022 17:32:02</t>
  </si>
  <si>
    <t>02.07.2022 19:34:26</t>
  </si>
  <si>
    <t>ULUDERBENT DM 45-73-M00491_ÖRENCİK M01_66856542</t>
  </si>
  <si>
    <t>02.07.2022 19:06:45</t>
  </si>
  <si>
    <t>02.07.2022 19:36:04</t>
  </si>
  <si>
    <t>02.07.2022 13:29:46</t>
  </si>
  <si>
    <t>02.07.2022 14:48:44</t>
  </si>
  <si>
    <t>K-3778 35-04-K03778_35-04-K03778_2375615</t>
  </si>
  <si>
    <t>02.07.2022 09:27:18</t>
  </si>
  <si>
    <t>02.07.2022 13:39:04</t>
  </si>
  <si>
    <t>K-1438 35-01-K01438_911054719_911054719</t>
  </si>
  <si>
    <t>02.07.2022 13:45:46</t>
  </si>
  <si>
    <t>02.07.2022 17:54:35</t>
  </si>
  <si>
    <t>DM-05/02 45-71-M00048_HatBaşıAyırıcı_53139084 M03_53139084</t>
  </si>
  <si>
    <t>02.07.2022 17:56:08</t>
  </si>
  <si>
    <t>02.07.2022 18:36:05</t>
  </si>
  <si>
    <t>M-476 (DM-3/23) 35-17-M00476_C C03_5762494</t>
  </si>
  <si>
    <t>02.07.2022 22:28:45</t>
  </si>
  <si>
    <t>02.07.2022 22:59:31</t>
  </si>
  <si>
    <t>02.07.2022 07:27:47</t>
  </si>
  <si>
    <t>02.07.2022 08:54:00</t>
  </si>
  <si>
    <t>GÜMÜŞÇAY KÖK 45-73-M00477_GÜMÜŞÇAY M03_2056798</t>
  </si>
  <si>
    <t>02.07.2022 12:58:02</t>
  </si>
  <si>
    <t>02.07.2022 14:03:46</t>
  </si>
  <si>
    <t>SİYEKLİ KÖK 45-71-M00185_HatBaşıAyırıcı_53134945 M05_53134945</t>
  </si>
  <si>
    <t>02.07.2022 20:23:00</t>
  </si>
  <si>
    <t>03.07.2022 01:49:00</t>
  </si>
  <si>
    <t>DM-2/2 35-28-M00128_DM-2 M02_83507409</t>
  </si>
  <si>
    <t>02.07.2022 11:21:39</t>
  </si>
  <si>
    <t>02.07.2022 15:06:19</t>
  </si>
  <si>
    <t>SÜLEYMANLI TR-11 45-72-L00331_956529590_956529590</t>
  </si>
  <si>
    <t>02.07.2022 16:52:16</t>
  </si>
  <si>
    <t>02.07.2022 22:31:21</t>
  </si>
  <si>
    <t>ALÇUK TM 35-17-A00001_MENEMEN-1 M30_2307955</t>
  </si>
  <si>
    <t>02.07.2022 00:30:41</t>
  </si>
  <si>
    <t>02.07.2022 07:34:49</t>
  </si>
  <si>
    <t>K-3012 35-04-K03012_95000100081_95000100081</t>
  </si>
  <si>
    <t>02.07.2022 12:16:37</t>
  </si>
  <si>
    <t>02.07.2022 13:24:37</t>
  </si>
  <si>
    <t>02.07.2022 06:34:41</t>
  </si>
  <si>
    <t>02.07.2022 07:19:09</t>
  </si>
  <si>
    <t>02.07.2022 11:40:10</t>
  </si>
  <si>
    <t>02.07.2022 12:12:47</t>
  </si>
  <si>
    <t>K-653 35-01-K00653_35-01-K00653_49788132</t>
  </si>
  <si>
    <t>02.07.2022 10:06:21</t>
  </si>
  <si>
    <t>02.07.2022 10:27:45</t>
  </si>
  <si>
    <t>L-438 35-18-L00438_950448978_950448978</t>
  </si>
  <si>
    <t>02.07.2022 17:16:20</t>
  </si>
  <si>
    <t>02.07.2022 19:47:14</t>
  </si>
  <si>
    <t>L-280 35-18-L00280_95001182230_95001182230</t>
  </si>
  <si>
    <t>02.07.2022 14:57:30</t>
  </si>
  <si>
    <t>02.07.2022 21:30:20</t>
  </si>
  <si>
    <t>K-4133 35-04-K04133_C_56369572_56369572</t>
  </si>
  <si>
    <t>02.07.2022 12:06:49</t>
  </si>
  <si>
    <t>02.07.2022 13:35:56</t>
  </si>
  <si>
    <t>K-567 35-02-K00567_35-02-K00567_76583272</t>
  </si>
  <si>
    <t>02.07.2022 17:29:27</t>
  </si>
  <si>
    <t>02.07.2022 19:29:28</t>
  </si>
  <si>
    <t>TÜRKELLİ DM (TR-4) 35-28-M00368_HatBaşıAyırıcı_53133529 M14_53133529</t>
  </si>
  <si>
    <t>02.07.2022 20:14:20</t>
  </si>
  <si>
    <t>02.07.2022 22:31:34</t>
  </si>
  <si>
    <t>AŞAĞIKIRIKLAR DM 35-16-M00448_BERGAMA TM-1 GİRİŞ M02_2115963</t>
  </si>
  <si>
    <t>02.07.2022 17:54:37</t>
  </si>
  <si>
    <t>02.07.2022 19:08:33</t>
  </si>
  <si>
    <t>PAYAMLI M-21 35-25-M00171_A_56376323_56376323</t>
  </si>
  <si>
    <t>02.07.2022 20:52:12</t>
  </si>
  <si>
    <t>02.07.2022 21:53:24</t>
  </si>
  <si>
    <t>BUCA TM 35-03-A00003_Buca-1 K03_2311763</t>
  </si>
  <si>
    <t>02.07.2022 01:12:42</t>
  </si>
  <si>
    <t>02.07.2022 01:22:00</t>
  </si>
  <si>
    <t>YAZIBAŞI TOKİ TR-2 35-26-M00768_35-26-M00768_65956369</t>
  </si>
  <si>
    <t>02.07.2022 22:10:49</t>
  </si>
  <si>
    <t>TR-80 35-19-L00080_6149632 tr80c3_5932175</t>
  </si>
  <si>
    <t>02.07.2022 13:53:46</t>
  </si>
  <si>
    <t>02.07.2022 15:51:05</t>
  </si>
  <si>
    <t>DEREBAŞI TR-12 35-29-L00258_A_56407300_56407300</t>
  </si>
  <si>
    <t>02.07.2022 09:43:46</t>
  </si>
  <si>
    <t>02.07.2022 10:57:53</t>
  </si>
  <si>
    <t>L-245 35-18-L00245_950457550_950457550</t>
  </si>
  <si>
    <t>02.07.2022 14:02:51</t>
  </si>
  <si>
    <t>02.07.2022 17:29:28</t>
  </si>
  <si>
    <t>ULUKENT KÖK-15 35-28-M00070_ULUKENT TR-6 M05_66524969</t>
  </si>
  <si>
    <t>02.07.2022 09:48:00</t>
  </si>
  <si>
    <t>02.07.2022 12:50:20</t>
  </si>
  <si>
    <t>L-426 ESKİ GARAJ 35-18-L00426_95000022899_95000022899</t>
  </si>
  <si>
    <t>02.07.2022 16:41:25</t>
  </si>
  <si>
    <t>02.07.2022 19:35:36</t>
  </si>
  <si>
    <t>ARMUTLU DM 35-27-M00879_TANBOĞA ÇIKIŞI M07_2329962</t>
  </si>
  <si>
    <t>02.07.2022 06:40:41</t>
  </si>
  <si>
    <t>02.07.2022 07:00:47</t>
  </si>
  <si>
    <t>02.07.2022 16:18:19</t>
  </si>
  <si>
    <t>02.07.2022 18:23:48</t>
  </si>
  <si>
    <t>M-1335 KAYADİBİ KÖK 35-02-M01335_M-2625 M07_72281500</t>
  </si>
  <si>
    <t>02.07.2022 10:16:32</t>
  </si>
  <si>
    <t>02.07.2022 10:20:24</t>
  </si>
  <si>
    <t>02.07.2022 11:37:47</t>
  </si>
  <si>
    <t>02.07.2022 12:27:20</t>
  </si>
  <si>
    <t>AHMETBEYLİ TR-2 35-22-M00240_35-22-M00240_2362245</t>
  </si>
  <si>
    <t>02.07.2022 10:51:00</t>
  </si>
  <si>
    <t>02.07.2022 11:51:35</t>
  </si>
  <si>
    <t>KÖREZ TR-1 45-77-L00367__72373185_72373185</t>
  </si>
  <si>
    <t>02.07.2022 14:57:06</t>
  </si>
  <si>
    <t>02.07.2022 15:30:12</t>
  </si>
  <si>
    <t>02.07.2022 08:33:13</t>
  </si>
  <si>
    <t>02.07.2022 11:50:02</t>
  </si>
  <si>
    <t>MENEMEN TR-46 35-28-L00046_MENEMEN TR-45 L03_66723955</t>
  </si>
  <si>
    <t>02.07.2022 12:13:17</t>
  </si>
  <si>
    <t>02.07.2022 13:25:48</t>
  </si>
  <si>
    <t>BALLICA TR-1 45-72-L00547_45-72-L00547_66549897</t>
  </si>
  <si>
    <t>02.07.2022 17:13:20</t>
  </si>
  <si>
    <t>02.07.2022 17:56:24</t>
  </si>
  <si>
    <t>HUZURYURDU KOOP TR 35-27-L00098_A_56362476_56362476</t>
  </si>
  <si>
    <t>02.07.2022 23:36:47</t>
  </si>
  <si>
    <t>03.07.2022 01:54:23</t>
  </si>
  <si>
    <t>TR-122 ZEYTİNALANI 35-19-L00122_956669758_956669758</t>
  </si>
  <si>
    <t>02.07.2022 19:49:29</t>
  </si>
  <si>
    <t>02.07.2022 20:40:38</t>
  </si>
  <si>
    <t>SARIKAYA MERKEZ TR-1 35-32-L00063_35-32-L00063_2361361</t>
  </si>
  <si>
    <t>02.07.2022 09:26:31</t>
  </si>
  <si>
    <t>02.07.2022 11:57:43</t>
  </si>
  <si>
    <t>ŞEMİKLER TM 35-04-A00003_ŞEMİKLER-8 K33_2312123</t>
  </si>
  <si>
    <t>02.07.2022 13:32:42</t>
  </si>
  <si>
    <t>02.07.2022 14:37:29</t>
  </si>
  <si>
    <t>ÇAPAKLI KÖK 45-78-M01161_HatBaşıAyırıcı_53138965 M07_53138965</t>
  </si>
  <si>
    <t>OG İletken Kopması</t>
  </si>
  <si>
    <t>03.07.2022 18:58:27</t>
  </si>
  <si>
    <t>03.07.2022 21:55:29</t>
  </si>
  <si>
    <t>ÇOBANLAR SUBATAN TR-2 35-15-L00357_B_56369348_56369348</t>
  </si>
  <si>
    <t>03.07.2022 19:17:18</t>
  </si>
  <si>
    <t>03.07.2022 20:31:05</t>
  </si>
  <si>
    <t>03.07.2022 15:37:22</t>
  </si>
  <si>
    <t>03.07.2022 22:27:02</t>
  </si>
  <si>
    <t>03.07.2022 23:10:23</t>
  </si>
  <si>
    <t>04.07.2022 00:28:41</t>
  </si>
  <si>
    <t>03.07.2022 01:23:29</t>
  </si>
  <si>
    <t>03.07.2022 02:04:59</t>
  </si>
  <si>
    <t>ÖZLEMTUR SAHİL SİTESİ 35-21-L00084_95000518805_95000518805</t>
  </si>
  <si>
    <t>03.07.2022 16:53:50</t>
  </si>
  <si>
    <t>03.07.2022 18:25:20</t>
  </si>
  <si>
    <t>AKÖREN TR-19 KÖK 45-78-M00974_ÇOBANOĞLU M01_66244827</t>
  </si>
  <si>
    <t>03.07.2022 18:34:48</t>
  </si>
  <si>
    <t>03.07.2022 19:57:48</t>
  </si>
  <si>
    <t>NİHAT  ÖZKAN VE ARK. T-SULAMA GRB. 35-13-L00106_946425699_946425699</t>
  </si>
  <si>
    <t>03.07.2022 11:27:32</t>
  </si>
  <si>
    <t>03.07.2022 12:33:12</t>
  </si>
  <si>
    <t>SOMA TR-12/1 45-82-M00089_A_56404866_56404866</t>
  </si>
  <si>
    <t>03.07.2022 15:41:37</t>
  </si>
  <si>
    <t>03.07.2022 16:45:00</t>
  </si>
  <si>
    <t>K-2302 35-04-K02302_99166598_99166598</t>
  </si>
  <si>
    <t>03.07.2022 20:52:50</t>
  </si>
  <si>
    <t>03.07.2022 22:14:38</t>
  </si>
  <si>
    <t>BAYRAM BALCI VE ARKADAŞLARI GRB.TR 35-13-L00093_DIREK TIPI TRAFO HUCRESI H01_2039027</t>
  </si>
  <si>
    <t>03.07.2022 19:40:48</t>
  </si>
  <si>
    <t>03.07.2022 21:48:32</t>
  </si>
  <si>
    <t>ÇIRPI İM 35-20-A00002_HASKÖY L13_2056287</t>
  </si>
  <si>
    <t>03.07.2022 08:03:24</t>
  </si>
  <si>
    <t>03.07.2022 08:09:41</t>
  </si>
  <si>
    <t>L-292 35-18-L00292_966227118_966227118</t>
  </si>
  <si>
    <t>03.07.2022 10:12:56</t>
  </si>
  <si>
    <t>03.07.2022 11:33:50</t>
  </si>
  <si>
    <t>KOVALIK SULAMA TR-3 35-16-M00258_35-16-M00258_2346673</t>
  </si>
  <si>
    <t>03.07.2022 08:39:18</t>
  </si>
  <si>
    <t>03.07.2022 13:19:33</t>
  </si>
  <si>
    <t>03.07.2022 20:45:00</t>
  </si>
  <si>
    <t>04.07.2022 04:39:09</t>
  </si>
  <si>
    <t>M-1046 35-02-M01046_35-02-M01046_2367177</t>
  </si>
  <si>
    <t>03.07.2022 13:57:35</t>
  </si>
  <si>
    <t>03.07.2022 14:27:29</t>
  </si>
  <si>
    <t>M-2367 35-02-M02367_913655260_913655260</t>
  </si>
  <si>
    <t>03.07.2022 12:49:10</t>
  </si>
  <si>
    <t>03.07.2022 15:06:41</t>
  </si>
  <si>
    <t>YENİCE KÖK 45-86-M00234_HatBaşıAyırıcı_66088412 M02_66088412</t>
  </si>
  <si>
    <t>03.07.2022 21:22:59</t>
  </si>
  <si>
    <t>03.07.2022 22:23:36</t>
  </si>
  <si>
    <t>İLKYANKI TR-62 35-30-M00062_955319951_955319951</t>
  </si>
  <si>
    <t>03.07.2022 12:12:37</t>
  </si>
  <si>
    <t>03.07.2022 15:04:55</t>
  </si>
  <si>
    <t>FOÇA TR-57 35-23-L00057_42040462_56355592_56355592</t>
  </si>
  <si>
    <t>03.07.2022 21:58:50</t>
  </si>
  <si>
    <t>03.07.2022 23:38:40</t>
  </si>
  <si>
    <t>K-1746 35-04-K01746_35-04-K01746_2359438</t>
  </si>
  <si>
    <t>03.07.2022 09:24:04</t>
  </si>
  <si>
    <t>03.07.2022 12:07:37</t>
  </si>
  <si>
    <t>GÖLMARMARA İM 45-85-A00001_HatBaşıAyırıcı_66364388 L26_66364388</t>
  </si>
  <si>
    <t>03.07.2022 19:13:33</t>
  </si>
  <si>
    <t>03.07.2022 23:18:42</t>
  </si>
  <si>
    <t>TR-65 45-77-L00065_TR-73 L02_2109415</t>
  </si>
  <si>
    <t>03.07.2022 11:00:25</t>
  </si>
  <si>
    <t>03.07.2022 17:12:38</t>
  </si>
  <si>
    <t>ÇEPNİDERE TR-1 45-83-L00222_955162303_955162303</t>
  </si>
  <si>
    <t>03.07.2022 10:45:38</t>
  </si>
  <si>
    <t>03.07.2022 14:36:45</t>
  </si>
  <si>
    <t>BOZYAKA TM 35-01-A00007_GÜRÇEŞME-1 M11_2312203</t>
  </si>
  <si>
    <t>03.07.2022 14:34:09</t>
  </si>
  <si>
    <t>İSTASYONALTI KÖK 45-83-M00131_ARPALIK KÖK-1 M03_2099100</t>
  </si>
  <si>
    <t>03.07.2022 20:08:00</t>
  </si>
  <si>
    <t>03.07.2022 21:22:11</t>
  </si>
  <si>
    <t>DM-20/13 (ÇAPRA KABİN) 45-71-M00272_DM20/TR9-A M04_84188544</t>
  </si>
  <si>
    <t>03.07.2022 06:29:22</t>
  </si>
  <si>
    <t>03.07.2022 06:46:15</t>
  </si>
  <si>
    <t>K-3555 35-01-K03555_910701894_910701894</t>
  </si>
  <si>
    <t>03.07.2022 00:43:59</t>
  </si>
  <si>
    <t>03.07.2022 04:11:24</t>
  </si>
  <si>
    <t>03.07.2022 18:58:30</t>
  </si>
  <si>
    <t>03.07.2022 19:53:23</t>
  </si>
  <si>
    <t>KARABURUN GIS TM 35-19-A00008_KARAREİS M05_2317316</t>
  </si>
  <si>
    <t>03.07.2022 13:11:01</t>
  </si>
  <si>
    <t>03.07.2022 14:52:13</t>
  </si>
  <si>
    <t>KAYMAKÇI TR-29 35-15-L00241_B_56368313_56368313</t>
  </si>
  <si>
    <t>03.07.2022 07:58:45</t>
  </si>
  <si>
    <t>03.07.2022 09:21:35</t>
  </si>
  <si>
    <t>ALAŞEHİR TR-74 45-73-M00074_A_56404198_56404198</t>
  </si>
  <si>
    <t>03.07.2022 19:47:11</t>
  </si>
  <si>
    <t>03.07.2022 20:35:41</t>
  </si>
  <si>
    <t>ÇAYAĞZI KÖK 35-31-L00259_ÇAYAGZI L05_2113765</t>
  </si>
  <si>
    <t>03.07.2022 17:14:43</t>
  </si>
  <si>
    <t>03.07.2022 18:14:32</t>
  </si>
  <si>
    <t>DOĞANCI TR-1 35-31-L00334_47797482_56352252_56352252</t>
  </si>
  <si>
    <t>03.07.2022 11:29:07</t>
  </si>
  <si>
    <t>03.07.2022 15:20:16</t>
  </si>
  <si>
    <t>GÜNEŞLİ EVCİLER TR-3 45-75-M00060_TR-4 M03_2324673</t>
  </si>
  <si>
    <t>03.07.2022 09:19:50</t>
  </si>
  <si>
    <t>03.07.2022 14:48:25</t>
  </si>
  <si>
    <t>SİYEKLİ KÖK 45-71-M00185_DAĞYENİCE M07_72256926</t>
  </si>
  <si>
    <t>03.07.2022 10:16:58</t>
  </si>
  <si>
    <t>03.07.2022 10:22:49</t>
  </si>
  <si>
    <t>HACIRAHMANLI TR-1 KÖK 45-80-M00070_HACIRAHMANLI M05_72197691</t>
  </si>
  <si>
    <t>03.07.2022 08:34:40</t>
  </si>
  <si>
    <t>03.07.2022 10:57:36</t>
  </si>
  <si>
    <t>K-598 35-01-K00598_35-01-K00598_2348435</t>
  </si>
  <si>
    <t>03.07.2022 20:05:05</t>
  </si>
  <si>
    <t>03.07.2022 21:10:07</t>
  </si>
  <si>
    <t>BAKIR KÖK 45-76-M00047_KUPLAJ M05_72212576</t>
  </si>
  <si>
    <t>03.07.2022 07:40:36</t>
  </si>
  <si>
    <t>03.07.2022 08:42:38</t>
  </si>
  <si>
    <t>RAHMANLAR TR-1 45-81-M00108_C_56399530_56399530</t>
  </si>
  <si>
    <t>03.07.2022 13:47:47</t>
  </si>
  <si>
    <t>03.07.2022 14:54:01</t>
  </si>
  <si>
    <t>TAHTALIÇAY KÖK (M-751) 35-22-M00145_M-1548 TÜFEKÇİOĞLU M02_2112935</t>
  </si>
  <si>
    <t>03.07.2022 21:20:22</t>
  </si>
  <si>
    <t>03.07.2022 21:47:48</t>
  </si>
  <si>
    <t>KADIDEĞİRMENİ KÖK 45-82-M00127_BERGAMA KINIK (AVDAN) M02_2329331</t>
  </si>
  <si>
    <t>03.07.2022 09:23:51</t>
  </si>
  <si>
    <t>03.07.2022 09:40:18</t>
  </si>
  <si>
    <t>03.07.2022 12:47:40</t>
  </si>
  <si>
    <t>03.07.2022 13:22:11</t>
  </si>
  <si>
    <t>03.07.2022 05:56:48</t>
  </si>
  <si>
    <t>03.07.2022 07:06:33</t>
  </si>
  <si>
    <t>TR-2/80 45-83-L00080_955146934_955146934</t>
  </si>
  <si>
    <t>03.07.2022 16:49:28</t>
  </si>
  <si>
    <t>03.07.2022 18:26:47</t>
  </si>
  <si>
    <t>DM-3/19 35-19-M00019_6674360_56377660_56377660</t>
  </si>
  <si>
    <t>03.07.2022 09:45:08</t>
  </si>
  <si>
    <t>03.07.2022 11:04:13</t>
  </si>
  <si>
    <t>YUKARI SÜTÇÜLER KÖYÜ TR-1 35-27-M00410_35-27-M00410_80310454</t>
  </si>
  <si>
    <t>03.07.2022 14:25:07</t>
  </si>
  <si>
    <t>03.07.2022 14:46:07</t>
  </si>
  <si>
    <t>PERLİT KÖK 35-22-M00094_YENİKÖY TR-1/TR-2/TR-3 M02_72139681</t>
  </si>
  <si>
    <t>03.07.2022 08:46:23</t>
  </si>
  <si>
    <t>03.07.2022 09:48:12</t>
  </si>
  <si>
    <t>AKÇAPINAR TR-1 45-83-L00438_D_56355293_56355293</t>
  </si>
  <si>
    <t>03.07.2022 16:54:49</t>
  </si>
  <si>
    <t>03.07.2022 19:38:37</t>
  </si>
  <si>
    <t>İSTASYONALTI KÖK 45-83-M00131_ARPALIK KÖK-1 M03_2329934</t>
  </si>
  <si>
    <t>03.07.2022 06:51:02</t>
  </si>
  <si>
    <t>03.07.2022 07:22:29</t>
  </si>
  <si>
    <t>EMİNKENT ÖZEL TR 35-23-M00050Ö_DIREK TIPI TRAFO HUCRESI H01_2057995</t>
  </si>
  <si>
    <t>03.07.2022 16:31:45</t>
  </si>
  <si>
    <t>03.07.2022 19:57:30</t>
  </si>
  <si>
    <t>L-287 SCOTCH PARK 35-18-L00287_950462321_950462321</t>
  </si>
  <si>
    <t>03.07.2022 13:12:44</t>
  </si>
  <si>
    <t>03.07.2022 15:53:27</t>
  </si>
  <si>
    <t>YELKİ TR-5 (M-2339) 35-10-M02339_G_56385683_56385683</t>
  </si>
  <si>
    <t>03.07.2022 19:48:05</t>
  </si>
  <si>
    <t>03.07.2022 21:52:15</t>
  </si>
  <si>
    <t>DM-2 / 27 35-26-M01517_DM-2/34 M02_77103463</t>
  </si>
  <si>
    <t>03.07.2022 09:09:14</t>
  </si>
  <si>
    <t>03.07.2022 09:45:44</t>
  </si>
  <si>
    <t>K-3203 35-04-K03203_99393494_99393494</t>
  </si>
  <si>
    <t>03.07.2022 19:36:26</t>
  </si>
  <si>
    <t>03.07.2022 20:57:45</t>
  </si>
  <si>
    <t>ÇERKEZ MAHMUDİYE KÖYÜ TR-1 45-71-M01095_45-71-M01095_2357180</t>
  </si>
  <si>
    <t>03.07.2022 21:04:47</t>
  </si>
  <si>
    <t>03.07.2022 22:23:34</t>
  </si>
  <si>
    <t>BÜYÜKBELEN TR-2 45-80-M00067_A_56391448_56391448</t>
  </si>
  <si>
    <t>03.07.2022 18:57:28</t>
  </si>
  <si>
    <t>03.07.2022 21:14:42</t>
  </si>
  <si>
    <t>K-3949 35-02-K03949_A_56362775_56362775</t>
  </si>
  <si>
    <t>03.07.2022 02:03:44</t>
  </si>
  <si>
    <t>03.07.2022 06:53:50</t>
  </si>
  <si>
    <t>HILAL GIS TM 35-01-A00010_HİLAL-9 K02_2313229</t>
  </si>
  <si>
    <t>03.07.2022 01:34:24</t>
  </si>
  <si>
    <t>03.07.2022 01:37:09</t>
  </si>
  <si>
    <t>ÖDEMİŞ İM 35-15-A00001_LİBERO L03_83647584</t>
  </si>
  <si>
    <t>03.07.2022 10:13:23</t>
  </si>
  <si>
    <t>03.07.2022 16:44:47</t>
  </si>
  <si>
    <t>ALAÇATI TM 35-18-A00005_URLA-1 M09_2311010</t>
  </si>
  <si>
    <t>03.07.2022 14:07:58</t>
  </si>
  <si>
    <t>03.07.2022 14:38:55</t>
  </si>
  <si>
    <t>OĞLANANASI TR-8 35-22-M00261_C_56353751_56353751</t>
  </si>
  <si>
    <t>03.07.2022 18:48:04</t>
  </si>
  <si>
    <t>03.07.2022 20:37:35</t>
  </si>
  <si>
    <t>M-443 35-02-M00443_35-02-M00443_2356579</t>
  </si>
  <si>
    <t>03.07.2022 09:26:33</t>
  </si>
  <si>
    <t>03.07.2022 12:03:39</t>
  </si>
  <si>
    <t>03.07.2022 18:18:56</t>
  </si>
  <si>
    <t>03.07.2022 19:10:31</t>
  </si>
  <si>
    <t>TR-27(M-727) 35-30-M00727_955324026_955324026</t>
  </si>
  <si>
    <t>03.07.2022 21:10:10</t>
  </si>
  <si>
    <t>03.07.2022 23:28:15</t>
  </si>
  <si>
    <t>MEHMET KARAMAN SULAMA GRUBU TR 35-27-M00191_35-27-M00191_2359756</t>
  </si>
  <si>
    <t>03.07.2022 20:16:34</t>
  </si>
  <si>
    <t>03.07.2022 21:22:03</t>
  </si>
  <si>
    <t>KABAKUM KÖK-9 35-30-L00126_SALİHLER- BAHÇELİ L07_72067074</t>
  </si>
  <si>
    <t>03.07.2022 19:54:17</t>
  </si>
  <si>
    <t>03.07.2022 21:24:59</t>
  </si>
  <si>
    <t>ARMUTLU İM 35-27-A00001_ARMUTLU L03_2307122</t>
  </si>
  <si>
    <t>03.07.2022 16:54:03</t>
  </si>
  <si>
    <t>03.07.2022 17:02:00</t>
  </si>
  <si>
    <t>TR-158 35-16-L00158_953316853_953316853</t>
  </si>
  <si>
    <t>03.07.2022 08:09:14</t>
  </si>
  <si>
    <t>03.07.2022 15:41:04</t>
  </si>
  <si>
    <t>K-3413 35-08-K03413_K-3414 K02_42841397</t>
  </si>
  <si>
    <t>03.07.2022 19:28:38</t>
  </si>
  <si>
    <t>03.07.2022 20:49:43</t>
  </si>
  <si>
    <t>DM-2 35-17-M00002_M-15 M03_2321746</t>
  </si>
  <si>
    <t>03.07.2022 12:11:09</t>
  </si>
  <si>
    <t>03.07.2022 14:04:40</t>
  </si>
  <si>
    <t>K-3815 35-08-K03815_K-810 K01_42465280</t>
  </si>
  <si>
    <t>03.07.2022 09:03:57</t>
  </si>
  <si>
    <t>03.07.2022 18:25:30</t>
  </si>
  <si>
    <t>BOSTANLI GIS TM 35-04-A00001_TR-B K12_2055504</t>
  </si>
  <si>
    <t>03.07.2022 03:03:34</t>
  </si>
  <si>
    <t>03.07.2022 03:08:59</t>
  </si>
  <si>
    <t>GENCERLER TR-7 35-20-L00044_955211254_955211254</t>
  </si>
  <si>
    <t>03.07.2022 15:45:47</t>
  </si>
  <si>
    <t>03.07.2022 17:36:08</t>
  </si>
  <si>
    <t>GÜNEYDAMLARI TR-2 45-79-M00118_B_56403587_56403587</t>
  </si>
  <si>
    <t>03.07.2022 07:59:32</t>
  </si>
  <si>
    <t>03.07.2022 09:22:26</t>
  </si>
  <si>
    <t>DM-2/14 35-29-M00099_48384661 b1b_48385818</t>
  </si>
  <si>
    <t>03.07.2022 09:14:29</t>
  </si>
  <si>
    <t>03.07.2022 15:09:30</t>
  </si>
  <si>
    <t>TR-38 TARIMSAL SULAMA 45-80-M01038_45-80-M01038_2358174</t>
  </si>
  <si>
    <t>03.07.2022 13:50:44</t>
  </si>
  <si>
    <t>03.07.2022 18:58:52</t>
  </si>
  <si>
    <t>TR-2/52 45-83-L00052_TR-2/58 GÜLLÜPINAR L04_2324092</t>
  </si>
  <si>
    <t>03.07.2022 09:52:10</t>
  </si>
  <si>
    <t>03.07.2022 13:10:00</t>
  </si>
  <si>
    <t>YELKİ TR-5 (M-2339) 35-10-M02339_913349570_913349570</t>
  </si>
  <si>
    <t>03.07.2022 21:57:46</t>
  </si>
  <si>
    <t>03.07.2022 22:26:30</t>
  </si>
  <si>
    <t>ATAKENT DM (M-2214) 35-09-M02214_M-1143 M05_2309034</t>
  </si>
  <si>
    <t>03.07.2022 01:35:59</t>
  </si>
  <si>
    <t>03.07.2022 02:29:09</t>
  </si>
  <si>
    <t>K-1659 35-01-K01659_B_56365786_56365786</t>
  </si>
  <si>
    <t>03.07.2022 08:46:32</t>
  </si>
  <si>
    <t>03.07.2022 10:54:50</t>
  </si>
  <si>
    <t>KIRANKÖY ALANYAKA TR-1 45-75-M00189_B_56385893_56385893</t>
  </si>
  <si>
    <t>03.07.2022 19:03:54</t>
  </si>
  <si>
    <t>03.07.2022 20:55:53</t>
  </si>
  <si>
    <t>03.07.2022 17:21:58</t>
  </si>
  <si>
    <t>03.07.2022 19:05:49</t>
  </si>
  <si>
    <t>TEKKEDERE DM 35-16-M00137_ZEYTİNDAĞ İÇME SUYU-DÖNMEZ ÇIRÇIR M04_2306337</t>
  </si>
  <si>
    <t>03.07.2022 06:18:30</t>
  </si>
  <si>
    <t>03.07.2022 06:37:27</t>
  </si>
  <si>
    <t>TR-17 35-31-L00017_47982013_56399872_56399872</t>
  </si>
  <si>
    <t>03.07.2022 20:10:02</t>
  </si>
  <si>
    <t>03.07.2022 21:42:12</t>
  </si>
  <si>
    <t>TURGUTLU İM 45-83-A00001_ŞEHİR-2 L20_42295558</t>
  </si>
  <si>
    <t>03.07.2022 14:17:14</t>
  </si>
  <si>
    <t>03.07.2022 14:49:39</t>
  </si>
  <si>
    <t>TR-1/17 45-72-M00017_49742852 b3_49745900</t>
  </si>
  <si>
    <t>03.07.2022 21:11:20</t>
  </si>
  <si>
    <t>03.07.2022 22:22:31</t>
  </si>
  <si>
    <t>K-4778 35-04-K04778_DIREK TIPI TRAFO HUCRESI H01_2089920</t>
  </si>
  <si>
    <t>03.07.2022 17:38:42</t>
  </si>
  <si>
    <t>03.07.2022 20:16:00</t>
  </si>
  <si>
    <t>HACIRAHMANLAR TARIMSAL SULAMA ÖZEL KÖK 45-80-M02000Ö_HACIRAHMANLI TST-1 M02_2323505</t>
  </si>
  <si>
    <t>03.07.2022 19:47:46</t>
  </si>
  <si>
    <t>03.07.2022 20:16:57</t>
  </si>
  <si>
    <t>K-1746 35-04-K01746_99315109_99315109</t>
  </si>
  <si>
    <t>03.07.2022 14:30:09</t>
  </si>
  <si>
    <t>03.07.2022 16:03:26</t>
  </si>
  <si>
    <t>L-376 PAZARYERİ 35-18-L00376_B b1_5946094</t>
  </si>
  <si>
    <t>03.07.2022 17:07:17</t>
  </si>
  <si>
    <t>03.07.2022 18:10:51</t>
  </si>
  <si>
    <t>MERKEZ BODAMAS TR-4 45-75-M00141_D_56398570_56398570</t>
  </si>
  <si>
    <t>03.07.2022 08:16:00</t>
  </si>
  <si>
    <t>03.07.2022 08:53:21</t>
  </si>
  <si>
    <t>ÇAMYAYLA LÜBBEY TR-2 35-15-L00486_B_56368309_56368309</t>
  </si>
  <si>
    <t>03.07.2022 13:24:54</t>
  </si>
  <si>
    <t>03.07.2022 16:38:14</t>
  </si>
  <si>
    <t>BEYDERE KÖK 45-71-M00128_HatBaşıAyırıcı_53135138 M07_53135138</t>
  </si>
  <si>
    <t>03.07.2022 22:31:59</t>
  </si>
  <si>
    <t>04.07.2022 02:46:36</t>
  </si>
  <si>
    <t>K-886 35-04-K00886_35-04-K00886_2370801</t>
  </si>
  <si>
    <t>03.07.2022 09:13:17</t>
  </si>
  <si>
    <t>03.07.2022 16:30:53</t>
  </si>
  <si>
    <t>K-141 35-03-K00141_910379422_910379422</t>
  </si>
  <si>
    <t>03.07.2022 15:55:32</t>
  </si>
  <si>
    <t>03.07.2022 17:20:17</t>
  </si>
  <si>
    <t>TR-39 35-17-M00039_DONANIMLI YEDEK/DAĞITIM TRAFO TR-39(M-39) M04_66463335</t>
  </si>
  <si>
    <t>03.07.2022 15:08:29</t>
  </si>
  <si>
    <t>03.07.2022 16:42:57</t>
  </si>
  <si>
    <t>UMURCALI TR 3 35-31-L00106_35-31-L00106_2361881</t>
  </si>
  <si>
    <t>03.07.2022 16:16:32</t>
  </si>
  <si>
    <t>03.07.2022 17:35:59</t>
  </si>
  <si>
    <t>KULA İM 45-77-A00001_TR-2 M09_2049425</t>
  </si>
  <si>
    <t>03.07.2022 05:09:40</t>
  </si>
  <si>
    <t>03.07.2022 05:28:55</t>
  </si>
  <si>
    <t>KÖPRÜBAŞI TR-19 45-86-M00019_KÖPRÜBAŞI TR-20 M01_72222873</t>
  </si>
  <si>
    <t>03.07.2022 06:57:00</t>
  </si>
  <si>
    <t>03.07.2022 07:16:00</t>
  </si>
  <si>
    <t>HACIHALİLLER TR-4 45-71-M01783_953189994_953189994</t>
  </si>
  <si>
    <t>03.07.2022 17:27:17</t>
  </si>
  <si>
    <t>03.07.2022 19:56:12</t>
  </si>
  <si>
    <t>BÜYÜKBELEN KÖK 45-80-M00066_ALİBEYLİ DM M01_72191844</t>
  </si>
  <si>
    <t>03.07.2022 09:37:00</t>
  </si>
  <si>
    <t>03.07.2022 09:48:25</t>
  </si>
  <si>
    <t>03.07.2022 16:35:36</t>
  </si>
  <si>
    <t>03.07.2022 17:26:29</t>
  </si>
  <si>
    <t>03.07.2022 19:05:12</t>
  </si>
  <si>
    <t>03.07.2022 20:46:03</t>
  </si>
  <si>
    <t>TİRE İM-DM-1 35-29-A00001_MAHMUTLAR L13_2060148</t>
  </si>
  <si>
    <t>03.07.2022 10:13:35</t>
  </si>
  <si>
    <t>03.07.2022 18:13:01</t>
  </si>
  <si>
    <t>K-174 35-02-K00174_E_56379928_56379928</t>
  </si>
  <si>
    <t>03.07.2022 13:10:50</t>
  </si>
  <si>
    <t>03.07.2022 14:00:57</t>
  </si>
  <si>
    <t>K-3769 35-04-K03769_99554799_99554799</t>
  </si>
  <si>
    <t>03.07.2022 17:21:24</t>
  </si>
  <si>
    <t>03.07.2022 19:44:10</t>
  </si>
  <si>
    <t>ALİBEYLİ DM 45-80-M00064_BÜYÜK BELEN M04_72190830</t>
  </si>
  <si>
    <t>03.07.2022 17:01:16</t>
  </si>
  <si>
    <t>03.07.2022 17:43:06</t>
  </si>
  <si>
    <t>AVŞAR İM 45-83-A00002_H KOLU L10_81661205</t>
  </si>
  <si>
    <t>03.07.2022 08:12:16</t>
  </si>
  <si>
    <t>03.07.2022 09:25:19</t>
  </si>
  <si>
    <t>GÖKÇEÖREN TR-10 45-77-M00029_C_56386802_56386802</t>
  </si>
  <si>
    <t>03.07.2022 14:11:26</t>
  </si>
  <si>
    <t>03.07.2022 14:29:12</t>
  </si>
  <si>
    <t>BAĞYOLU TR-2 45-71-M01599_45-71-M01599_2355064</t>
  </si>
  <si>
    <t>03.07.2022 21:01:39</t>
  </si>
  <si>
    <t>03.07.2022 23:08:39</t>
  </si>
  <si>
    <t>KORDON KÖK 45-78-M00730_ÇAKALDOĞAN M03_2105508</t>
  </si>
  <si>
    <t>03.07.2022 06:51:10</t>
  </si>
  <si>
    <t>03.07.2022 07:36:09</t>
  </si>
  <si>
    <t>DM02/TR01 45-73-M00037_DM-2/14 M11_2082142</t>
  </si>
  <si>
    <t>03.07.2022 12:02:49</t>
  </si>
  <si>
    <t>03.07.2022 17:11:08</t>
  </si>
  <si>
    <t>YEŞİLYURT DM 45-73-M00476_ALAŞEHİR DM GİRİŞ M03_2086184</t>
  </si>
  <si>
    <t>Fiziki İrtibat</t>
  </si>
  <si>
    <t>03.07.2022 09:11:23</t>
  </si>
  <si>
    <t>03.07.2022 09:56:55</t>
  </si>
  <si>
    <t>PAYAMLI M-9 35-25-M00165_B_60984019_60984019</t>
  </si>
  <si>
    <t>03.07.2022 18:47:15</t>
  </si>
  <si>
    <t>03.07.2022 23:25:18</t>
  </si>
  <si>
    <t>M-195 35-02-M00195_TRF M01_2046538</t>
  </si>
  <si>
    <t>03.07.2022 09:53:30</t>
  </si>
  <si>
    <t>03.07.2022 10:10:14</t>
  </si>
  <si>
    <t>03.07.2022 13:31:12</t>
  </si>
  <si>
    <t>03.07.2022 15:35:36</t>
  </si>
  <si>
    <t>ARKACILAR TR-3 35-31-L00100_47982721_56395301_56395301</t>
  </si>
  <si>
    <t>03.07.2022 15:17:40</t>
  </si>
  <si>
    <t>03.07.2022 17:27:57</t>
  </si>
  <si>
    <t>SULUDERE TR-12 35-31-L00391_35-31-L00391_2355663</t>
  </si>
  <si>
    <t>03.07.2022 02:18:31</t>
  </si>
  <si>
    <t>03.07.2022 03:29:01</t>
  </si>
  <si>
    <t>BAKIR KÖK 45-76-M00047_KIRKAĞAÇ OTOYOL DM M06_72212577</t>
  </si>
  <si>
    <t>03.07.2022 07:36:15</t>
  </si>
  <si>
    <t>03.07.2022 07:41:30</t>
  </si>
  <si>
    <t>03.07.2022 12:13:12</t>
  </si>
  <si>
    <t>03.07.2022 12:28:14</t>
  </si>
  <si>
    <t>YENİ HARMANDALI TR-3 45-71-M00894_43142796_56401194_56401194</t>
  </si>
  <si>
    <t>03.07.2022 09:58:03</t>
  </si>
  <si>
    <t>03.07.2022 10:20:36</t>
  </si>
  <si>
    <t>K-1040 35-04-K01040_912544490_912544490</t>
  </si>
  <si>
    <t>03.07.2022 10:30:05</t>
  </si>
  <si>
    <t>TR-53 35-17-M00053_M-56 M05_66222804</t>
  </si>
  <si>
    <t>03.07.2022 09:32:26</t>
  </si>
  <si>
    <t>03.07.2022 11:06:09</t>
  </si>
  <si>
    <t>MENEMEN DM-3/10 35-28-L00096_C_56359221_56359221</t>
  </si>
  <si>
    <t>03.07.2022 12:20:08</t>
  </si>
  <si>
    <t>03.07.2022 13:34:56</t>
  </si>
  <si>
    <t>SARIGÖL TR-37 45-79-M00037_TR-29 M03_2315975</t>
  </si>
  <si>
    <t>03.07.2022 14:03:00</t>
  </si>
  <si>
    <t>03.07.2022 15:27:14</t>
  </si>
  <si>
    <t>03.07.2022 08:55:01</t>
  </si>
  <si>
    <t>03.07.2022 09:59:30</t>
  </si>
  <si>
    <t>BOSTANLI KÜME EVLERİ TR-3 45-83-M00692_A_65510720_65510720</t>
  </si>
  <si>
    <t>03.07.2022 19:03:24</t>
  </si>
  <si>
    <t>03.07.2022 20:02:53</t>
  </si>
  <si>
    <t>M-2957 35-04-M02957_M-2959 M01_76337203</t>
  </si>
  <si>
    <t>03.07.2022 16:21:53</t>
  </si>
  <si>
    <t>03.07.2022 17:04:16</t>
  </si>
  <si>
    <t>K-4380 35-07-K04380_K-3066 K01_48418526</t>
  </si>
  <si>
    <t>03.07.2022 21:58:00</t>
  </si>
  <si>
    <t>KURUDERE TR-4 35-32-L00081_35-32-L00081_2361878</t>
  </si>
  <si>
    <t>03.07.2022 13:36:09</t>
  </si>
  <si>
    <t>03.07.2022 16:58:51</t>
  </si>
  <si>
    <t>BÜYÜKIŞIKLAR TR-1 45-82-L00008_945549547_945549547</t>
  </si>
  <si>
    <t>03.07.2022 18:54:12</t>
  </si>
  <si>
    <t>03.07.2022 20:23:33</t>
  </si>
  <si>
    <t>L-179 35-18-L00179_954766622_954766622</t>
  </si>
  <si>
    <t>03.07.2022 20:34:10</t>
  </si>
  <si>
    <t>03.07.2022 22:14:25</t>
  </si>
  <si>
    <t>M-1251 35-01-M01251_A A1_5853497</t>
  </si>
  <si>
    <t>03.07.2022 09:18:27</t>
  </si>
  <si>
    <t>03.07.2022 14:02:01</t>
  </si>
  <si>
    <t>DM-1/52 45-71-M00325_953201901_953201901</t>
  </si>
  <si>
    <t>03.07.2022 07:58:16</t>
  </si>
  <si>
    <t>03.07.2022 09:47:13</t>
  </si>
  <si>
    <t>SOMA A SANTRALİ İM/DM 45-82-A00001_HatBaşıAyırıcı_53137208 L14_53137208</t>
  </si>
  <si>
    <t>03.07.2022 10:12:42</t>
  </si>
  <si>
    <t>03.07.2022 10:56:03</t>
  </si>
  <si>
    <t>OKLUİSA KÖK 45-81-M00046_HatBaşıAyırıcı_53135349 M05_53135349</t>
  </si>
  <si>
    <t>03.07.2022 17:49:03</t>
  </si>
  <si>
    <t>03.07.2022 17:49:39</t>
  </si>
  <si>
    <t>ÇAPAKLI KÖK 45-78-M01161_HatBaşıAyırıcı_53139031 M06_53139031</t>
  </si>
  <si>
    <t>03.07.2022 08:01:17</t>
  </si>
  <si>
    <t>03.07.2022 09:41:31</t>
  </si>
  <si>
    <t>MUSTAFA BAHÇIVAN VE ARK 35-24-M00040_B_56352511_56352511</t>
  </si>
  <si>
    <t>03.07.2022 12:10:53</t>
  </si>
  <si>
    <t>03.07.2022 13:32:44</t>
  </si>
  <si>
    <t>MURADİYE DM-7/1 45-71-M01854_DM-5/7 KÖK M01_2328818</t>
  </si>
  <si>
    <t>03.07.2022 08:46:16</t>
  </si>
  <si>
    <t>03.07.2022 09:45:55</t>
  </si>
  <si>
    <t>SART TR-3 45-78-M00175_TR-9 M05_2109145</t>
  </si>
  <si>
    <t>03.07.2022 12:53:57</t>
  </si>
  <si>
    <t>03.07.2022 13:43:13</t>
  </si>
  <si>
    <t>TR-23 35-27-M00023_98778578_98778578</t>
  </si>
  <si>
    <t>03.07.2022 12:11:29</t>
  </si>
  <si>
    <t>03.07.2022 18:58:06</t>
  </si>
  <si>
    <t>GELENBE TR-4 45-76-L00065_B_56384114_56384114</t>
  </si>
  <si>
    <t>03.07.2022 21:19:10</t>
  </si>
  <si>
    <t>03.07.2022 22:32:43</t>
  </si>
  <si>
    <t>TAHTALIÇAY KÖK (M-751) 35-22-M00145_M-52 BASIN YAYIN M05_2330031</t>
  </si>
  <si>
    <t>03.07.2022 05:48:08</t>
  </si>
  <si>
    <t>03.07.2022 06:23:45</t>
  </si>
  <si>
    <t>MURADİYE TR-5 (ESKİ MEZARLIK YANI) 45-71-M00204_967172756_967172756</t>
  </si>
  <si>
    <t>03.07.2022 10:54:13</t>
  </si>
  <si>
    <t>03.07.2022 14:30:45</t>
  </si>
  <si>
    <t>TR-31(M-731) 35-30-M00731_955297666_955297666</t>
  </si>
  <si>
    <t>03.07.2022 14:23:02</t>
  </si>
  <si>
    <t>03.07.2022 15:53:17</t>
  </si>
  <si>
    <t>ORTA MAHALLE M-2 35-25-M00109_ORTA MAHALLE M-9 M03_72126918</t>
  </si>
  <si>
    <t>03.07.2022 18:05:10</t>
  </si>
  <si>
    <t>03.07.2022 19:59:08</t>
  </si>
  <si>
    <t>03.07.2022 09:42:10</t>
  </si>
  <si>
    <t>03.07.2022 10:14:05</t>
  </si>
  <si>
    <t>K-3830 35-03-K03830_C_56364937_56364937</t>
  </si>
  <si>
    <t>03.07.2022 23:17:54</t>
  </si>
  <si>
    <t>04.07.2022 00:33:27</t>
  </si>
  <si>
    <t>GÖLCÜK TR-19 35-15-L00336_48779347_56368986_56368986</t>
  </si>
  <si>
    <t>03.07.2022 19:16:58</t>
  </si>
  <si>
    <t>03.07.2022 21:23:36</t>
  </si>
  <si>
    <t>ALİ TUNCEL SLM TR 35-26-L00351_DIREK TIPI TRAFO HUCRESI H01_2039786</t>
  </si>
  <si>
    <t>03.07.2022 15:36:50</t>
  </si>
  <si>
    <t>03.07.2022 18:01:41</t>
  </si>
  <si>
    <t>03.07.2022 16:23:51</t>
  </si>
  <si>
    <t>03.07.2022 16:36:19</t>
  </si>
  <si>
    <t>K-941 35-02-K00941_D_56366190_56366190</t>
  </si>
  <si>
    <t>03.07.2022 07:52:17</t>
  </si>
  <si>
    <t>03.07.2022 11:40:47</t>
  </si>
  <si>
    <t>K-3414 35-08-K03414_K-3430 K02_42818471</t>
  </si>
  <si>
    <t>03.07.2022 09:19:10</t>
  </si>
  <si>
    <t>03.07.2022 19:19:46</t>
  </si>
  <si>
    <t>K-2302 35-04-K02302_99474584_99474584</t>
  </si>
  <si>
    <t>03.07.2022 02:50:48</t>
  </si>
  <si>
    <t>03.07.2022 03:24:32</t>
  </si>
  <si>
    <t>KIRDAMLARI TR-1 45-78-M00504_49232550_56391562_56391562</t>
  </si>
  <si>
    <t>03.07.2022 10:10:20</t>
  </si>
  <si>
    <t>03.07.2022 17:38:08</t>
  </si>
  <si>
    <t>03.07.2022 16:33:26</t>
  </si>
  <si>
    <t>03.07.2022 22:24:35</t>
  </si>
  <si>
    <t>03.07.2022 17:03:11</t>
  </si>
  <si>
    <t>03.07.2022 17:14:00</t>
  </si>
  <si>
    <t>HAMZABÜKÜ TR-1 35-21-L00069_953357791_953357791</t>
  </si>
  <si>
    <t>03.07.2022 13:45:47</t>
  </si>
  <si>
    <t>03.07.2022 16:08:12</t>
  </si>
  <si>
    <t>TR-1/53 45-72-M00053_TR-1/56 M03_83505978</t>
  </si>
  <si>
    <t>03.07.2022 12:12:36</t>
  </si>
  <si>
    <t>03.07.2022 13:00:35</t>
  </si>
  <si>
    <t>TR-68 35-16-L00068_953335022_953335022</t>
  </si>
  <si>
    <t>03.07.2022 16:17:37</t>
  </si>
  <si>
    <t>03.07.2022 20:49:38</t>
  </si>
  <si>
    <t>KEMALPAŞA TM 35-27-A00002_IŞIKLAR-2 M04_2048966</t>
  </si>
  <si>
    <t>03.07.2022 09:16:14</t>
  </si>
  <si>
    <t>03.07.2022 11:13:52</t>
  </si>
  <si>
    <t>TR-1/89 (DEMİRELLER) 45-83-M00089_OĞUZ- DAĞ BLOK M05_72156196</t>
  </si>
  <si>
    <t>03.07.2022 08:31:16</t>
  </si>
  <si>
    <t>03.07.2022 17:46:29</t>
  </si>
  <si>
    <t>03.07.2022 19:46:00</t>
  </si>
  <si>
    <t>PAŞATIMARI TARIMSAL SULAMA TR-4 45-83-M00246_48140662_56396289_56396289</t>
  </si>
  <si>
    <t>03.07.2022 09:47:35</t>
  </si>
  <si>
    <t>03.07.2022 10:39:03</t>
  </si>
  <si>
    <t>UĞURLU KÖK 45-86-M00045_GÜNDOĞDU UĞURLU M02_72226051</t>
  </si>
  <si>
    <t>03.07.2022 14:31:59</t>
  </si>
  <si>
    <t>03.07.2022 15:19:18</t>
  </si>
  <si>
    <t>ALİBEYLİ DM 45-80-M00064_HALİTPAŞA DM-ÖLÇÜ M01_72190759</t>
  </si>
  <si>
    <t>03.07.2022 08:58:43</t>
  </si>
  <si>
    <t>03.07.2022 16:59:15</t>
  </si>
  <si>
    <t>M-2704 35-01-M02704_911350369_911350369</t>
  </si>
  <si>
    <t>03.07.2022 10:44:24</t>
  </si>
  <si>
    <t>03.07.2022 15:14:13</t>
  </si>
  <si>
    <t>YABACI KÖYÜ TR-1 45-86-M00187_A_56400464_56400464</t>
  </si>
  <si>
    <t>03.07.2022 14:59:12</t>
  </si>
  <si>
    <t>03.07.2022 16:13:38</t>
  </si>
  <si>
    <t>GÜMÜLDÜR DM 35-25-M00100_DM-6/1 M15_2054398</t>
  </si>
  <si>
    <t>03.07.2022 17:14:03</t>
  </si>
  <si>
    <t>03.07.2022 18:51:30</t>
  </si>
  <si>
    <t>ÖZDERE ORTA MAHALLE DM (M-1) 35-25-M00120_ORTA MAHALLE M-46 M04_72127258</t>
  </si>
  <si>
    <t>03.07.2022 20:00:34</t>
  </si>
  <si>
    <t>03.07.2022 22:06:32</t>
  </si>
  <si>
    <t>RIZA ŞAHBAZ VE ARK.SULAMA GRUBU 45-71-M00899__76654955_76654955</t>
  </si>
  <si>
    <t>03.07.2022 17:31:11</t>
  </si>
  <si>
    <t>03.07.2022 20:48:36</t>
  </si>
  <si>
    <t>TR-39 35-17-M00039_950301712_950301712</t>
  </si>
  <si>
    <t>03.07.2022 19:02:08</t>
  </si>
  <si>
    <t>04.07.2022 03:21:14</t>
  </si>
  <si>
    <t>M-2135 35-07-M02135_915120106_915120106</t>
  </si>
  <si>
    <t>03.07.2022 19:23:39</t>
  </si>
  <si>
    <t>03.07.2022 20:16:19</t>
  </si>
  <si>
    <t>TURGUTLU TR-1/1 DM 45-83-M00001_BLOKSAN M03_72159676</t>
  </si>
  <si>
    <t>03.07.2022 01:21:29</t>
  </si>
  <si>
    <t>03.07.2022 02:10:41</t>
  </si>
  <si>
    <t>03.07.2022 07:59:18</t>
  </si>
  <si>
    <t>03.07.2022 09:04:40</t>
  </si>
  <si>
    <t>M-2704 35-01-M02704_911735837_911735837</t>
  </si>
  <si>
    <t>03.07.2022 15:46:35</t>
  </si>
  <si>
    <t>03.07.2022 19:04:25</t>
  </si>
  <si>
    <t>K-3794 35-08-K03794_F f2b_5832568</t>
  </si>
  <si>
    <t>03.07.2022 20:53:56</t>
  </si>
  <si>
    <t>03.07.2022 22:15:00</t>
  </si>
  <si>
    <t>KURUDERE TR-3 35-32-L00023_35-32-L00023_2352092</t>
  </si>
  <si>
    <t>03.07.2022 09:12:41</t>
  </si>
  <si>
    <t>03.07.2022 11:48:23</t>
  </si>
  <si>
    <t>ABDULKADİR BULUK ÖZEL TR 35-18-M00057Ö_DIREK TIPI TRAFO HUCRESI H01_2045644</t>
  </si>
  <si>
    <t>03.07.2022 11:53:00</t>
  </si>
  <si>
    <t>03.07.2022 14:44:37</t>
  </si>
  <si>
    <t>K-4327 35-04-K04327_35-04-K04327_2370798</t>
  </si>
  <si>
    <t>03.07.2022 09:04:52</t>
  </si>
  <si>
    <t>03.07.2022 16:43:24</t>
  </si>
  <si>
    <t>TR-22 35-16-L00022_TR-21 L01_72010504</t>
  </si>
  <si>
    <t>03.07.2022 09:40:40</t>
  </si>
  <si>
    <t>03.07.2022 17:57:29</t>
  </si>
  <si>
    <t>K-1390 35-01-K01390_C C1_5926886</t>
  </si>
  <si>
    <t>03.07.2022 01:33:15</t>
  </si>
  <si>
    <t>03.07.2022 02:30:26</t>
  </si>
  <si>
    <t>K-2595 35-04-K02595_K-2596 K01_65777723</t>
  </si>
  <si>
    <t>03.07.2022 13:50:40</t>
  </si>
  <si>
    <t>03.07.2022 13:55:19</t>
  </si>
  <si>
    <t>03.07.2022 14:35:15</t>
  </si>
  <si>
    <t>03.07.2022 16:28:43</t>
  </si>
  <si>
    <t>ÇUKURALTI M-52 35-25-M00087__72455166_72455166</t>
  </si>
  <si>
    <t>03.07.2022 09:01:13</t>
  </si>
  <si>
    <t>03.07.2022 10:08:22</t>
  </si>
  <si>
    <t>YEŞİLYURT DM 45-73-M00476_45-73-M00476_2354845</t>
  </si>
  <si>
    <t>03.07.2022 20:15:06</t>
  </si>
  <si>
    <t>03.07.2022 21:11:35</t>
  </si>
  <si>
    <t>MUTAFLAR ORTA MAH. TR-2 35-32-L00071_DIREK TIPI TRAFO HUCRESI H01_2044871</t>
  </si>
  <si>
    <t>03.07.2022 19:00:39</t>
  </si>
  <si>
    <t>03.07.2022 22:04:04</t>
  </si>
  <si>
    <t>PANCAR TM 35-26-A00003_PANCAR-5 M09_2322981</t>
  </si>
  <si>
    <t>03.07.2022 09:58:13</t>
  </si>
  <si>
    <t>03.07.2022 12:11:32</t>
  </si>
  <si>
    <t>ARMUTLU TR-5 35-27-L00005__72373171_72373171</t>
  </si>
  <si>
    <t>03.07.2022 16:54:29</t>
  </si>
  <si>
    <t>03.07.2022 20:02:22</t>
  </si>
  <si>
    <t>TR-81 35-19-L00081_9632153_60982316_60982316</t>
  </si>
  <si>
    <t>03.07.2022 16:52:50</t>
  </si>
  <si>
    <t>03.07.2022 18:46:38</t>
  </si>
  <si>
    <t>BOSTANLI GIS TM 35-04-A00001_TR-A K06_2055497</t>
  </si>
  <si>
    <t>03.07.2022 03:02:54</t>
  </si>
  <si>
    <t>03.07.2022 03:08:29</t>
  </si>
  <si>
    <t>DM-1/TR-12 35-14-L00294_A A01_5931471</t>
  </si>
  <si>
    <t>03.07.2022 15:40:50</t>
  </si>
  <si>
    <t>03.07.2022 17:15:37</t>
  </si>
  <si>
    <t>03.07.2022 16:33:46</t>
  </si>
  <si>
    <t>03.07.2022 16:41:09</t>
  </si>
  <si>
    <t>DM-2 35-17-M00002_DOLUM TESİSİ M23_2321736</t>
  </si>
  <si>
    <t>03.07.2022 06:48:58</t>
  </si>
  <si>
    <t>03.07.2022 07:10:22</t>
  </si>
  <si>
    <t>ULUCAK TM 35-28-A00002_HatBaşıAyırıcı_53133662 M13_53133662</t>
  </si>
  <si>
    <t>03.07.2022 19:38:23</t>
  </si>
  <si>
    <t>03.07.2022 20:52:28</t>
  </si>
  <si>
    <t>DM-9/12-A 45-71-M01919_DIREK TIPI TRAFO HUCRESI H01_2116718</t>
  </si>
  <si>
    <t>03.07.2022 09:07:13</t>
  </si>
  <si>
    <t>03.07.2022 12:24:06</t>
  </si>
  <si>
    <t>TR-137 35-15-M00137_950358474_950358474</t>
  </si>
  <si>
    <t>03.07.2022 18:35:21</t>
  </si>
  <si>
    <t>03.07.2022 20:19:51</t>
  </si>
  <si>
    <t>GERELİ KÖYÜ ALİ BOZKAN SULAMA GRB TR-11 35-15-M00312_C_56368250_56368250</t>
  </si>
  <si>
    <t>03.07.2022 11:56:44</t>
  </si>
  <si>
    <t>03.07.2022 15:20:42</t>
  </si>
  <si>
    <t>03.07.2022 21:56:23</t>
  </si>
  <si>
    <t>03.07.2022 23:02:02</t>
  </si>
  <si>
    <t>ULUKENT KÖK-15 35-28-M00070_HatBaşıAyırıcı_53133890 M04_53133890</t>
  </si>
  <si>
    <t>03.07.2022 09:49:29</t>
  </si>
  <si>
    <t>03.07.2022 11:41:10</t>
  </si>
  <si>
    <t>GÖRDES DM 45-75-M00050_HatBaşıAyırıcı_53135562 M09_53135562</t>
  </si>
  <si>
    <t>03.07.2022 17:45:12</t>
  </si>
  <si>
    <t>03.07.2022 19:42:23</t>
  </si>
  <si>
    <t>KARŞIYAKA GIS TM 35-04-A00002_Karşıyaka-20 K34_2311898</t>
  </si>
  <si>
    <t>03.07.2022 09:22:27</t>
  </si>
  <si>
    <t>03.07.2022 10:41:40</t>
  </si>
  <si>
    <t>L-376 PAZARYERİ 35-18-L00376_950448324_950448324</t>
  </si>
  <si>
    <t>AG Box / Sdk Abone Çıkış Faz Sigorta Atığı</t>
  </si>
  <si>
    <t>03.07.2022 11:04:21</t>
  </si>
  <si>
    <t>03.07.2022 12:11:18</t>
  </si>
  <si>
    <t>TR-11 35-26-M00011_956618944_956618944</t>
  </si>
  <si>
    <t>03.07.2022 20:17:06</t>
  </si>
  <si>
    <t>03.07.2022 21:49:24</t>
  </si>
  <si>
    <t>TR-68 35-30-L00068_43004765_56362703_56362703</t>
  </si>
  <si>
    <t>03.07.2022 18:29:37</t>
  </si>
  <si>
    <t>03.07.2022 19:24:41</t>
  </si>
  <si>
    <t>SOMA TR-23 45-82-M00023_945524086_945524086</t>
  </si>
  <si>
    <t>03.07.2022 12:18:26</t>
  </si>
  <si>
    <t>03.07.2022 12:52:28</t>
  </si>
  <si>
    <t>SUBAŞI İM 35-26-A00002_NAİME L03_2035579</t>
  </si>
  <si>
    <t>03.07.2022 15:20:13</t>
  </si>
  <si>
    <t>03.07.2022 16:18:00</t>
  </si>
  <si>
    <t>ÇAYAĞZI TR-11 35-31-L00275_956576932_956576932</t>
  </si>
  <si>
    <t>03.07.2022 16:30:44</t>
  </si>
  <si>
    <t>03.07.2022 19:13:58</t>
  </si>
  <si>
    <t>YAVUZ ÖZECE GRB 35-20-M00021_DIREK TIPI TRAFO HUCRESI H01_2049508</t>
  </si>
  <si>
    <t>03.07.2022 10:55:15</t>
  </si>
  <si>
    <t>03.07.2022 12:52:07</t>
  </si>
  <si>
    <t>TİRE İM-DM-1 35-29-A00001_TİRE ŞEHİR-4 L21_2060277</t>
  </si>
  <si>
    <t>03.07.2022 08:51:47</t>
  </si>
  <si>
    <t>03.07.2022 09:01:15</t>
  </si>
  <si>
    <t>DM06/TR-01 45-73-M00053_TR-52 (DM-6/2) M08_67583629</t>
  </si>
  <si>
    <t>03.07.2022 10:25:54</t>
  </si>
  <si>
    <t>03.07.2022 14:21:00</t>
  </si>
  <si>
    <t>03.07.2022 18:12:47</t>
  </si>
  <si>
    <t>03.07.2022 18:32:17</t>
  </si>
  <si>
    <t>K-1231 35-03-K01231_910680936_910680936</t>
  </si>
  <si>
    <t>03.07.2022 21:00:33</t>
  </si>
  <si>
    <t>03.07.2022 22:59:29</t>
  </si>
  <si>
    <t>KIZILDAM BADEMLİ TR-1 45-75-M00142_DIREK TIPI TRAFO HUCRESI H01_2085450</t>
  </si>
  <si>
    <t>03.07.2022 21:37:37</t>
  </si>
  <si>
    <t>04.07.2022 00:06:40</t>
  </si>
  <si>
    <t>ŞEYHDAVUTLAR TR-1 45-79-M00123_943054393_943054393</t>
  </si>
  <si>
    <t>03.07.2022 08:56:39</t>
  </si>
  <si>
    <t>03.07.2022 11:55:30</t>
  </si>
  <si>
    <t>BAŞPINAR KÖK 45-76-L00001_ALİ FAKI-BOSTANCI L02_72214097</t>
  </si>
  <si>
    <t>03.07.2022 08:09:30</t>
  </si>
  <si>
    <t>03.07.2022 09:06:20</t>
  </si>
  <si>
    <t>ÇETMEN DM 35-26-M00924_EGE KENT M09_2307165</t>
  </si>
  <si>
    <t>03.07.2022 09:54:59</t>
  </si>
  <si>
    <t>03.07.2022 11:47:32</t>
  </si>
  <si>
    <t>KURUDERE OVA TR-2 35-32-L00051_35-32-L00051_2346771</t>
  </si>
  <si>
    <t>03.07.2022 13:32:56</t>
  </si>
  <si>
    <t>03.07.2022 17:51:33</t>
  </si>
  <si>
    <t>HALİL ÖNEN KAZIM SULAMA GRUBU 35-29-M00329_DIREK TIPI TRAFO HUCRESI H01_2101142</t>
  </si>
  <si>
    <t>03.07.2022 20:30:15</t>
  </si>
  <si>
    <t>03.07.2022 22:29:12</t>
  </si>
  <si>
    <t>TR-150 35-16-L00150_C_56353136_56353136</t>
  </si>
  <si>
    <t>03.07.2022 11:59:03</t>
  </si>
  <si>
    <t>03.07.2022 15:28:32</t>
  </si>
  <si>
    <t>HALİTPAŞA TR-6 45-80-M00062__72410366_72410366</t>
  </si>
  <si>
    <t>03.07.2022 19:36:30</t>
  </si>
  <si>
    <t>03.07.2022 20:53:07</t>
  </si>
  <si>
    <t>PINARLI KÖK 35-20-M00085_TR-6 - TR-7 M06_72358874</t>
  </si>
  <si>
    <t>03.07.2022 16:59:42</t>
  </si>
  <si>
    <t>03.07.2022 18:13:22</t>
  </si>
  <si>
    <t>ŞEREMET KÖYÜ TR-1 45-77-M00067_45-77-M00067_83869504</t>
  </si>
  <si>
    <t>03.07.2022 16:11:46</t>
  </si>
  <si>
    <t>03.07.2022 18:01:12</t>
  </si>
  <si>
    <t>YEŞİLYURT DM 45-73-M00476_YEŞİLYURT MERKEZ (TR-2) M05_2318330</t>
  </si>
  <si>
    <t>03.07.2022 17:42:11</t>
  </si>
  <si>
    <t>ALİ ERİSEV GRB 35-20-L00059_955210892_955210892</t>
  </si>
  <si>
    <t>03.07.2022 16:17:06</t>
  </si>
  <si>
    <t>03.07.2022 17:45:06</t>
  </si>
  <si>
    <t>BEYOBA TR-12 45-72-M00414_TR-10 M01_2331533</t>
  </si>
  <si>
    <t>03.07.2022 12:32:44</t>
  </si>
  <si>
    <t>03.07.2022 12:54:51</t>
  </si>
  <si>
    <t>KAYMAKÇI İM 35-15-A00004_EMİRLİOVA L07_2121823</t>
  </si>
  <si>
    <t>03.07.2022 09:33:57</t>
  </si>
  <si>
    <t>03.07.2022 17:48:06</t>
  </si>
  <si>
    <t>CEVİZALAN TR-1 35-15-L01021_950403110_950403110</t>
  </si>
  <si>
    <t>03.07.2022 19:56:13</t>
  </si>
  <si>
    <t>03.07.2022 23:59:09</t>
  </si>
  <si>
    <t>GÜZELKÖY SULAMA TR 45-71-M01300_44420226_56389204_56389204</t>
  </si>
  <si>
    <t>03.07.2022 08:54:15</t>
  </si>
  <si>
    <t>03.07.2022 17:15:50</t>
  </si>
  <si>
    <t>KIRMAHALLE  TR-12 35-28-M00271_B_65504752_65504752</t>
  </si>
  <si>
    <t>03.07.2022 20:27:35</t>
  </si>
  <si>
    <t>03.07.2022 21:17:38</t>
  </si>
  <si>
    <t>ÇİÇEKLİ KÖK 45-75-M00070_HatBaşıAyırıcı_53135614 M03_53135614</t>
  </si>
  <si>
    <t>03.07.2022 20:39:48</t>
  </si>
  <si>
    <t>03.07.2022 22:57:33</t>
  </si>
  <si>
    <t>ÇAPAKLI KÖK 45-78-M01161_SÜLEYMANİYE M06_78225835</t>
  </si>
  <si>
    <t>03.07.2022 09:15:13</t>
  </si>
  <si>
    <t>03.07.2022 09:40:48</t>
  </si>
  <si>
    <t>L-264 ŞİFNE CAD. SONU 35-18-L00264_950450546_950450546</t>
  </si>
  <si>
    <t>03.07.2022 02:25:00</t>
  </si>
  <si>
    <t>03.07.2022 06:01:22</t>
  </si>
  <si>
    <t>03.07.2022 16:15:52</t>
  </si>
  <si>
    <t>03.07.2022 20:51:13</t>
  </si>
  <si>
    <t>ÖZBEK TR-9 35-19-M00090_35-19-M00090_2353314</t>
  </si>
  <si>
    <t>03.07.2022 01:49:10</t>
  </si>
  <si>
    <t>03.07.2022 03:10:07</t>
  </si>
  <si>
    <t>HILAL GIS TM 35-01-A00010_HİLAL-4 K14_2313222</t>
  </si>
  <si>
    <t>03.07.2022 12:40:24</t>
  </si>
  <si>
    <t>03.07.2022 19:28:14</t>
  </si>
  <si>
    <t>MURADİYE SAĞLAM YAPI TR 45-71-M00215_45-71-M00215_66369258</t>
  </si>
  <si>
    <t>03.07.2022 15:22:32</t>
  </si>
  <si>
    <t>03.07.2022 17:25:56</t>
  </si>
  <si>
    <t>ALAŞEHİR TR-49 45-73-M00049_DM-6/3 M03_66704650</t>
  </si>
  <si>
    <t>03.07.2022 14:56:51</t>
  </si>
  <si>
    <t>03.07.2022 16:21:37</t>
  </si>
  <si>
    <t>L-523 ALTINKUM 35-18-L00523_950466026_950466026</t>
  </si>
  <si>
    <t>03.07.2022 19:53:11</t>
  </si>
  <si>
    <t>04.07.2022 00:00:52</t>
  </si>
  <si>
    <t>M-59 35-18-M00182_966300927_966300927</t>
  </si>
  <si>
    <t>03.07.2022 17:27:48</t>
  </si>
  <si>
    <t>03.07.2022 20:14:40</t>
  </si>
  <si>
    <t>K-598 35-01-K00598_A_56373369_56373369</t>
  </si>
  <si>
    <t>03.07.2022 18:58:07</t>
  </si>
  <si>
    <t>03.07.2022 20:57:29</t>
  </si>
  <si>
    <t>L-376 PAZARYERİ 35-18-L00376_H h1_5950677</t>
  </si>
  <si>
    <t>03.07.2022 00:15:09</t>
  </si>
  <si>
    <t>03.07.2022 04:37:49</t>
  </si>
  <si>
    <t>T.C.D.D.Y BAKIR HARTA ÖZEL TR 45-76-M00205Ö_ H_43073327</t>
  </si>
  <si>
    <t>03.07.2022 09:37:06</t>
  </si>
  <si>
    <t>03.07.2022 11:57:35</t>
  </si>
  <si>
    <t>UMMANDERESİ TR-1 45-75-M00075_945608679_945608679</t>
  </si>
  <si>
    <t>04.07.2022 17:22:46</t>
  </si>
  <si>
    <t>04.07.2022 20:29:54</t>
  </si>
  <si>
    <t>ŞEYHDAVUTLAR TR-4 KEMİKLİ 45-79-M00121_A_56387154_56387154</t>
  </si>
  <si>
    <t>04.07.2022 17:55:44</t>
  </si>
  <si>
    <t>04.07.2022 21:01:49</t>
  </si>
  <si>
    <t>YENİKÖY TR-10 35-15-L00506_C_56406173_56406173</t>
  </si>
  <si>
    <t>04.07.2022 10:50:32</t>
  </si>
  <si>
    <t>04.07.2022 13:30:53</t>
  </si>
  <si>
    <t>ÇATAK TR-7 35-31-L00177_956586527_956586527</t>
  </si>
  <si>
    <t>04.07.2022 18:23:52</t>
  </si>
  <si>
    <t>05.07.2022 01:17:02</t>
  </si>
  <si>
    <t>04.07.2022 21:33:08</t>
  </si>
  <si>
    <t>05.07.2022 00:44:15</t>
  </si>
  <si>
    <t>M-2379 35-01-M02379_M-2752 M02_80313296</t>
  </si>
  <si>
    <t>04.07.2022 02:13:36</t>
  </si>
  <si>
    <t>04.07.2022 02:40:21</t>
  </si>
  <si>
    <t>UMURLU TR-4 35-31-L00359_47784650_56352355_56352355</t>
  </si>
  <si>
    <t>04.07.2022 20:51:30</t>
  </si>
  <si>
    <t>04.07.2022 23:21:40</t>
  </si>
  <si>
    <t>DM-3/15 (ESKİ TR-2/71) 45-83-L00071_DM-3/19 L01_50192561</t>
  </si>
  <si>
    <t>04.07.2022 14:06:14</t>
  </si>
  <si>
    <t>04.07.2022 17:56:57</t>
  </si>
  <si>
    <t>AŞAĞIÇOBANİSA TR-3 45-71-M00103_45-71-M00103_72236852</t>
  </si>
  <si>
    <t>04.07.2022 15:04:30</t>
  </si>
  <si>
    <t>04.07.2022 15:39:49</t>
  </si>
  <si>
    <t>ÇİLEME TR-2 35-22-M00161_955266762_955266762</t>
  </si>
  <si>
    <t>04.07.2022 12:31:06</t>
  </si>
  <si>
    <t>04.07.2022 14:44:40</t>
  </si>
  <si>
    <t>ILICA GIS TM 35-07-A00002_ILICA-13 K19_2313380</t>
  </si>
  <si>
    <t>04.07.2022 06:34:11</t>
  </si>
  <si>
    <t>04.07.2022 06:54:23</t>
  </si>
  <si>
    <t>KEMALİYE DM (TR-1) 45-73-M00150_HatBaşıAyırıcı_53135428 M02_53135428</t>
  </si>
  <si>
    <t>04.07.2022 08:16:44</t>
  </si>
  <si>
    <t>04.07.2022 10:23:59</t>
  </si>
  <si>
    <t>KULA İM 45-77-A00001_HatBaşıAyırıcı_79939740 M07_79939740</t>
  </si>
  <si>
    <t>04.07.2022 11:31:43</t>
  </si>
  <si>
    <t>04.07.2022 14:44:24</t>
  </si>
  <si>
    <t>TR-1/78 45-72-M00078_45-72-M00078_2365100</t>
  </si>
  <si>
    <t>04.07.2022 21:03:16</t>
  </si>
  <si>
    <t>04.07.2022 21:43:43</t>
  </si>
  <si>
    <t>04.07.2022 19:40:25</t>
  </si>
  <si>
    <t>04.07.2022 20:14:19</t>
  </si>
  <si>
    <t>DİNDARLI KÖK TR-3 KAKLIK 45-79-M00395_DİNDARLI KÖY MERKEZİ M04_72035419</t>
  </si>
  <si>
    <t>04.07.2022 09:09:01</t>
  </si>
  <si>
    <t>04.07.2022 17:13:33</t>
  </si>
  <si>
    <t>04.07.2022 20:19:52</t>
  </si>
  <si>
    <t>04.07.2022 21:32:53</t>
  </si>
  <si>
    <t>04.07.2022 13:22:54</t>
  </si>
  <si>
    <t>04.07.2022 14:11:48</t>
  </si>
  <si>
    <t>TEPECİK KÖPRÜ DM 35-14-M00332_TEPECİK ÇIKIŞI (M-78) M04_49833964</t>
  </si>
  <si>
    <t>04.07.2022 11:20:37</t>
  </si>
  <si>
    <t>04.07.2022 11:45:28</t>
  </si>
  <si>
    <t>KÜÇÜKKALE KÖK 35-29-L00036_HatBaşıAyırıcı_53133163 L06_53133163</t>
  </si>
  <si>
    <t>04.07.2022 14:36:13</t>
  </si>
  <si>
    <t>04.07.2022 20:22:01</t>
  </si>
  <si>
    <t>04.07.2022 17:01:44</t>
  </si>
  <si>
    <t>04.07.2022 18:42:08</t>
  </si>
  <si>
    <t>DAĞDERE DM 45-72-M00097_DAĞDERE MERKEZ M04_2106084</t>
  </si>
  <si>
    <t>04.07.2022 15:34:21</t>
  </si>
  <si>
    <t>04.07.2022 16:17:51</t>
  </si>
  <si>
    <t>K-1231 35-03-K01231_910541622_910541622</t>
  </si>
  <si>
    <t>04.07.2022 02:02:10</t>
  </si>
  <si>
    <t>04.07.2022 02:58:30</t>
  </si>
  <si>
    <t>PANCAR OSB DM-1 35-26-M00869_AYRANCILAR-1 (ÇETMEN-SELAMPEN) M13_2303466</t>
  </si>
  <si>
    <t>04.07.2022 06:51:15</t>
  </si>
  <si>
    <t>04.07.2022 07:28:00</t>
  </si>
  <si>
    <t>04.07.2022 16:49:54</t>
  </si>
  <si>
    <t>04.07.2022 18:03:06</t>
  </si>
  <si>
    <t>04.07.2022 18:47:37</t>
  </si>
  <si>
    <t>04.07.2022 19:25:53</t>
  </si>
  <si>
    <t>KFC KÖK 35-28-M00534_ M01_2329272</t>
  </si>
  <si>
    <t>04.07.2022 10:52:05</t>
  </si>
  <si>
    <t>04.07.2022 13:16:37</t>
  </si>
  <si>
    <t>SANDAL TR-5 45-77-M00009_45-77-M00009_2366766</t>
  </si>
  <si>
    <t>04.07.2022 09:12:54</t>
  </si>
  <si>
    <t>04.07.2022 10:44:07</t>
  </si>
  <si>
    <t>M-1439 35-01-M01439_B_56358144_56358144</t>
  </si>
  <si>
    <t>04.07.2022 08:13:29</t>
  </si>
  <si>
    <t>04.07.2022 10:58:12</t>
  </si>
  <si>
    <t>DEMİRKÖPRÜ TM 45-78-A00005_HatBaşıAyırıcı_53139856 M05_53139856</t>
  </si>
  <si>
    <t>04.07.2022 15:00:06</t>
  </si>
  <si>
    <t>04.07.2022 15:51:00</t>
  </si>
  <si>
    <t>TR-58 35-19-L00058_95000136363_95000136363</t>
  </si>
  <si>
    <t>04.07.2022 11:50:47</t>
  </si>
  <si>
    <t>04.07.2022 16:07:44</t>
  </si>
  <si>
    <t>DM-14 45-71-M00361_DM-1 M08_72258986</t>
  </si>
  <si>
    <t>04.07.2022 16:13:32</t>
  </si>
  <si>
    <t>04.07.2022 16:31:00</t>
  </si>
  <si>
    <t>SEYREK TR-2/1 35-28-M00378_95001174629_95001174629</t>
  </si>
  <si>
    <t>04.07.2022 11:23:50</t>
  </si>
  <si>
    <t>04.07.2022 13:55:37</t>
  </si>
  <si>
    <t>04.07.2022 11:11:40</t>
  </si>
  <si>
    <t>04.07.2022 11:50:40</t>
  </si>
  <si>
    <t>AKÇAKÖY TR-1 45-71-M01662_43182686_56392030_56392030</t>
  </si>
  <si>
    <t>04.07.2022 20:59:23</t>
  </si>
  <si>
    <t>04.07.2022 23:41:17</t>
  </si>
  <si>
    <t>ÜRKMEZ M-14 35-25-M00154_C_60983664_60983664</t>
  </si>
  <si>
    <t>04.07.2022 18:24:55</t>
  </si>
  <si>
    <t>04.07.2022 19:50:46</t>
  </si>
  <si>
    <t>BELEVİ İM 35-13-A00002_BELEVİ OTOBAN SULAMA L01_2313338</t>
  </si>
  <si>
    <t>04.07.2022 10:21:45</t>
  </si>
  <si>
    <t>04.07.2022 10:50:14</t>
  </si>
  <si>
    <t>BADEMLER TR-3 35-19-L00299_956676837_956676837</t>
  </si>
  <si>
    <t>04.07.2022 09:40:03</t>
  </si>
  <si>
    <t>04.07.2022 11:21:32</t>
  </si>
  <si>
    <t>SADULLAH SEZER GRB 35-30-M00197_35-30-M00197_2371559</t>
  </si>
  <si>
    <t>04.07.2022 15:29:48</t>
  </si>
  <si>
    <t>04.07.2022 18:37:57</t>
  </si>
  <si>
    <t>L-367 ERBAY SİTESİ 35-18-L00367_950454880_950454880</t>
  </si>
  <si>
    <t>04.07.2022 15:26:42</t>
  </si>
  <si>
    <t>04.07.2022 18:16:36</t>
  </si>
  <si>
    <t>04.07.2022 12:12:02</t>
  </si>
  <si>
    <t>04.07.2022 12:40:57</t>
  </si>
  <si>
    <t>AŞAĞIKIRIKLAR DM 35-16-M00448_BERGAMA TM-2 GİRİŞ M15_2115979</t>
  </si>
  <si>
    <t>04.07.2022 09:35:53</t>
  </si>
  <si>
    <t>04.07.2022 09:37:26</t>
  </si>
  <si>
    <t>04.07.2022 10:33:03</t>
  </si>
  <si>
    <t>04.07.2022 17:06:13</t>
  </si>
  <si>
    <t>GÖKÇEN MEZARLIK YANI TR 35-29-L00775_ H_72353682</t>
  </si>
  <si>
    <t>04.07.2022 08:33:18</t>
  </si>
  <si>
    <t>04.07.2022 11:09:09</t>
  </si>
  <si>
    <t>DM-13/06 (ÇAN ALTI) 45-71-M00307_45-71-M00307_72075006</t>
  </si>
  <si>
    <t>04.07.2022 14:36:00</t>
  </si>
  <si>
    <t>04.07.2022 15:55:55</t>
  </si>
  <si>
    <t>CEVİZLİ GARAJ TR-3 35-16-M00133_35-16-M00133_2346543</t>
  </si>
  <si>
    <t>04.07.2022 07:00:24</t>
  </si>
  <si>
    <t>04.07.2022 09:18:39</t>
  </si>
  <si>
    <t>HARMANDALI KÖK 45-71-M00061_NURİ SORMAN M11_72231091</t>
  </si>
  <si>
    <t>04.07.2022 18:49:56</t>
  </si>
  <si>
    <t>04.07.2022 21:15:08</t>
  </si>
  <si>
    <t>_95001301251_95001301251</t>
  </si>
  <si>
    <t>04.07.2022 11:38:14</t>
  </si>
  <si>
    <t>04.07.2022 15:54:05</t>
  </si>
  <si>
    <t>L-332 SERKANKENT 35-18-L00332_12269839_56358032_56358032</t>
  </si>
  <si>
    <t>04.07.2022 18:34:12</t>
  </si>
  <si>
    <t>04.07.2022 23:15:17</t>
  </si>
  <si>
    <t>ÇAPAKLI KÖK 45-78-M01161_HatBaşıAyırıcı_53140090 M07_53140090</t>
  </si>
  <si>
    <t>04.07.2022 18:55:01</t>
  </si>
  <si>
    <t>04.07.2022 20:12:43</t>
  </si>
  <si>
    <t>K-653 35-01-K00653_A_65498394_65498394</t>
  </si>
  <si>
    <t>04.07.2022 16:19:05</t>
  </si>
  <si>
    <t>04.07.2022 17:30:33</t>
  </si>
  <si>
    <t>M-1439 35-01-M01439_35-01-M01439_2369924</t>
  </si>
  <si>
    <t>04.07.2022 09:14:52</t>
  </si>
  <si>
    <t>04.07.2022 11:02:03</t>
  </si>
  <si>
    <t>K-3423 35-07-K03423_35-07-K03423_48271885</t>
  </si>
  <si>
    <t>04.07.2022 19:53:23</t>
  </si>
  <si>
    <t>04.07.2022 21:20:34</t>
  </si>
  <si>
    <t>L-424 AKTAŞ MARKET 35-18-L00424_950456921_950456921</t>
  </si>
  <si>
    <t>04.07.2022 13:03:59</t>
  </si>
  <si>
    <t>04.07.2022 19:59:59</t>
  </si>
  <si>
    <t>TR-83 35-30-L00083_955293087_955293087</t>
  </si>
  <si>
    <t>04.07.2022 13:32:38</t>
  </si>
  <si>
    <t>04.07.2022 18:10:36</t>
  </si>
  <si>
    <t>L-288 MENDERES MAH. 35-18-L00288_950464858_950464858</t>
  </si>
  <si>
    <t>04.07.2022 20:26:34</t>
  </si>
  <si>
    <t>05.07.2022 01:06:51</t>
  </si>
  <si>
    <t>K-136 35-01-K00136_910425470_910425470</t>
  </si>
  <si>
    <t>04.07.2022 21:57:18</t>
  </si>
  <si>
    <t>05.07.2022 00:39:40</t>
  </si>
  <si>
    <t>YEŞİLKÖY TR-1 45-71-M01821_43139057_56387949_56387949</t>
  </si>
  <si>
    <t>04.07.2022 10:09:14</t>
  </si>
  <si>
    <t>04.07.2022 12:58:16</t>
  </si>
  <si>
    <t>TR-23 35-31-L00023_A_56399071_56399071</t>
  </si>
  <si>
    <t>04.07.2022 09:41:32</t>
  </si>
  <si>
    <t>04.07.2022 11:46:20</t>
  </si>
  <si>
    <t>KORDON KÖK 45-78-M00730_ESKİ KABAZLI M04_2105511</t>
  </si>
  <si>
    <t>04.07.2022 09:57:22</t>
  </si>
  <si>
    <t>04.07.2022 09:58:02</t>
  </si>
  <si>
    <t>04.07.2022 13:14:58</t>
  </si>
  <si>
    <t>04.07.2022 14:13:24</t>
  </si>
  <si>
    <t>TR-48 35-22-M00048_35-22-M00048_42451550</t>
  </si>
  <si>
    <t>04.07.2022 09:27:49</t>
  </si>
  <si>
    <t>04.07.2022 12:00:59</t>
  </si>
  <si>
    <t>04.07.2022 07:04:29</t>
  </si>
  <si>
    <t>04.07.2022 08:04:47</t>
  </si>
  <si>
    <t>M-292 OĞLANANASI HAVUZ TR 35-22-M00643_C_56356844_56356844</t>
  </si>
  <si>
    <t>04.07.2022 18:09:14</t>
  </si>
  <si>
    <t>04.07.2022 19:40:03</t>
  </si>
  <si>
    <t>M-10 35-02-M00010_M-280 M06_2046898</t>
  </si>
  <si>
    <t>04.07.2022 19:27:18</t>
  </si>
  <si>
    <t>04.07.2022 20:58:45</t>
  </si>
  <si>
    <t>DİKİLİ İM 35-30-A00001_DELİCETEPE M07_72357027</t>
  </si>
  <si>
    <t>04.07.2022 11:43:43</t>
  </si>
  <si>
    <t>04.07.2022 11:54:48</t>
  </si>
  <si>
    <t>TEOMAN AVCIOĞLU SLM GRB TR 35-27-M00549_C_56371343_56371343</t>
  </si>
  <si>
    <t>04.07.2022 15:50:28</t>
  </si>
  <si>
    <t>04.07.2022 17:47:22</t>
  </si>
  <si>
    <t>IŞIKLAR TM 35-02-A00006_KARAYOLLARI M25_2308414</t>
  </si>
  <si>
    <t>04.07.2022 18:33:00</t>
  </si>
  <si>
    <t>04.07.2022 19:30:00</t>
  </si>
  <si>
    <t>AG Box Arızası</t>
  </si>
  <si>
    <t>04.07.2022 11:36:26</t>
  </si>
  <si>
    <t>04.07.2022 14:48:20</t>
  </si>
  <si>
    <t>DM-05/02 45-71-M00048_DM-5/3 M04_66503090</t>
  </si>
  <si>
    <t>04.07.2022 06:57:41</t>
  </si>
  <si>
    <t>04.07.2022 10:14:30</t>
  </si>
  <si>
    <t>K-1954 35-09-K01954_35-09-K01954_45345901</t>
  </si>
  <si>
    <t>04.07.2022 09:14:43</t>
  </si>
  <si>
    <t>04.07.2022 12:25:38</t>
  </si>
  <si>
    <t>KARAYAĞCI FIRINLI TR-1 45-72-L00862_DIREK TIPI TRAFO HUCRESI H01_2111380</t>
  </si>
  <si>
    <t>04.07.2022 21:00:31</t>
  </si>
  <si>
    <t>04.07.2022 22:42:25</t>
  </si>
  <si>
    <t>M-1573 35-01-M01573_911491485_911491485</t>
  </si>
  <si>
    <t>04.07.2022 10:56:48</t>
  </si>
  <si>
    <t>04.07.2022 12:56:07</t>
  </si>
  <si>
    <t>DEREKÖY TR-33 35-22-M00867_D_80027270_80027270</t>
  </si>
  <si>
    <t>04.07.2022 19:43:38</t>
  </si>
  <si>
    <t>04.07.2022 20:32:32</t>
  </si>
  <si>
    <t>ZEYTİNDAĞ GALİP GEÇİDİ SULAMA TR 35-16-M00180_A_56396457_56396457</t>
  </si>
  <si>
    <t>04.07.2022 08:11:52</t>
  </si>
  <si>
    <t>04.07.2022 13:52:18</t>
  </si>
  <si>
    <t>BAĞYOLU TR-2 45-71-M01599_DIREK TIPI TRAFO HUCRESI H01_2080928</t>
  </si>
  <si>
    <t>04.07.2022 05:10:02</t>
  </si>
  <si>
    <t>04.07.2022 06:16:34</t>
  </si>
  <si>
    <t>KINIK TR-24 35-24-M00024_955232329_955232329</t>
  </si>
  <si>
    <t>04.07.2022 22:09:49</t>
  </si>
  <si>
    <t>04.07.2022 23:23:14</t>
  </si>
  <si>
    <t>MALTEPE TR-2 35-28-M00445_953373865_953373865</t>
  </si>
  <si>
    <t>04.07.2022 21:06:26</t>
  </si>
  <si>
    <t>04.07.2022 23:04:56</t>
  </si>
  <si>
    <t>04.07.2022 09:50:23</t>
  </si>
  <si>
    <t>04.07.2022 13:32:59</t>
  </si>
  <si>
    <t>DAYIOĞLU TR-1 45-72-L00339_B_56389964_56389964</t>
  </si>
  <si>
    <t>04.07.2022 18:08:22</t>
  </si>
  <si>
    <t>04.07.2022 19:48:11</t>
  </si>
  <si>
    <t>AŞAĞIKIRIKLAR DM 35-16-M00448_TOPÇAM M05_2115968</t>
  </si>
  <si>
    <t>04.07.2022 09:41:40</t>
  </si>
  <si>
    <t>04.07.2022 17:27:30</t>
  </si>
  <si>
    <t>04.07.2022 09:03:04</t>
  </si>
  <si>
    <t>04.07.2022 18:06:25</t>
  </si>
  <si>
    <t>BALIKLIOVA TR-1 35-19-L00271_95000532432_95000532432</t>
  </si>
  <si>
    <t>04.07.2022 17:12:01</t>
  </si>
  <si>
    <t>04.07.2022 18:47:16</t>
  </si>
  <si>
    <t>MURADİYE TR 2/A 45-71-M00201_C C02_5985659</t>
  </si>
  <si>
    <t>04.07.2022 20:36:28</t>
  </si>
  <si>
    <t>04.07.2022 22:12:44</t>
  </si>
  <si>
    <t>GÜLBAHÇE TR-1 45-71-M00184_GÜLBAHÇE TR-2/GÜLBAHÇE TR-3 M04_72255580</t>
  </si>
  <si>
    <t>04.07.2022 20:49:39</t>
  </si>
  <si>
    <t>04.07.2022 21:48:24</t>
  </si>
  <si>
    <t>M-207(DM-2/20) 35-09-M00207_B_56366179_56366179</t>
  </si>
  <si>
    <t>04.07.2022 12:45:16</t>
  </si>
  <si>
    <t>04.07.2022 13:13:46</t>
  </si>
  <si>
    <t>04.07.2022 19:28:10</t>
  </si>
  <si>
    <t>04.07.2022 20:23:20</t>
  </si>
  <si>
    <t>KUYUCAK KARAPINAR BEYGİRLER MAH. TR 45-75-M00092_A_56391361_56391361</t>
  </si>
  <si>
    <t>04.07.2022 17:58:37</t>
  </si>
  <si>
    <t>04.07.2022 19:03:12</t>
  </si>
  <si>
    <t>SART TR-2 45-78-M00171_953253040_953253040</t>
  </si>
  <si>
    <t>04.07.2022 20:01:36</t>
  </si>
  <si>
    <t>04.07.2022 21:27:18</t>
  </si>
  <si>
    <t>PINAR KÖYÜ TR-1 45-71-M01686_43175948_56389173_56389173</t>
  </si>
  <si>
    <t>04.07.2022 16:43:00</t>
  </si>
  <si>
    <t>04.07.2022 21:17:23</t>
  </si>
  <si>
    <t>ÖZBEY İM 35-26-A00005_İÇME SUYU L11_2066114</t>
  </si>
  <si>
    <t>04.07.2022 06:15:07</t>
  </si>
  <si>
    <t>04.07.2022 06:23:01</t>
  </si>
  <si>
    <t>TR-24 35-13-M00024_946425901_946425901</t>
  </si>
  <si>
    <t>04.07.2022 08:45:40</t>
  </si>
  <si>
    <t>04.07.2022 09:02:31</t>
  </si>
  <si>
    <t>KFC KÖK 35-28-M00534_HatBaşıAyırıcı_53133578 M01_53133578</t>
  </si>
  <si>
    <t>04.07.2022 14:46:30</t>
  </si>
  <si>
    <t>04.07.2022 18:14:14</t>
  </si>
  <si>
    <t>ÇİFTLİK RUMBEYLİ TR-1 35-32-L00036_35-32-L00036_2349867</t>
  </si>
  <si>
    <t>04.07.2022 13:43:31</t>
  </si>
  <si>
    <t>04.07.2022 16:59:21</t>
  </si>
  <si>
    <t>TR-2 35-31-L00002_47983116_56395280_56395280</t>
  </si>
  <si>
    <t>04.07.2022 09:20:50</t>
  </si>
  <si>
    <t>04.07.2022 15:54:30</t>
  </si>
  <si>
    <t>ÇİLE DM 35-22-M00086_ÇAKALTEPE M04_50064098</t>
  </si>
  <si>
    <t>04.07.2022 10:00:57</t>
  </si>
  <si>
    <t>04.07.2022 17:44:53</t>
  </si>
  <si>
    <t>MURADİYE TR-10 45-71-M02143_953242958_953242958</t>
  </si>
  <si>
    <t>04.07.2022 09:10:57</t>
  </si>
  <si>
    <t>04.07.2022 09:46:38</t>
  </si>
  <si>
    <t>DM-1/TR-26 35-14-M00302_956657624_956657624</t>
  </si>
  <si>
    <t>04.07.2022 11:01:54</t>
  </si>
  <si>
    <t>04.07.2022 13:48:36</t>
  </si>
  <si>
    <t>ÇINARKÖY TR-33 35-27-M00033_913623104_913623104</t>
  </si>
  <si>
    <t>04.07.2022 14:30:57</t>
  </si>
  <si>
    <t>04.07.2022 15:26:54</t>
  </si>
  <si>
    <t>GÜMÜLDÜR M-23 35-25-M00023_955262748_955262748</t>
  </si>
  <si>
    <t>04.07.2022 07:14:17</t>
  </si>
  <si>
    <t>04.07.2022 08:58:20</t>
  </si>
  <si>
    <t>L-210 35-18-L00210_950430439_950430439</t>
  </si>
  <si>
    <t>04.07.2022 08:55:22</t>
  </si>
  <si>
    <t>04.07.2022 10:11:58</t>
  </si>
  <si>
    <t>KABAAĞAÇKIRAN TR-1 45-72-L00266_DIREK TIPI TRAFO HUCRESI H01_2107948</t>
  </si>
  <si>
    <t>04.07.2022 13:40:53</t>
  </si>
  <si>
    <t>04.07.2022 15:08:22</t>
  </si>
  <si>
    <t>KABAZLI KÖK 45-78-M00675_KÖSEALİ KORDON 1/0 HAT M05_65971361</t>
  </si>
  <si>
    <t>04.07.2022 09:30:55</t>
  </si>
  <si>
    <t>04.07.2022 17:18:43</t>
  </si>
  <si>
    <t>K-724 35-01-K00724_912901588_912901588</t>
  </si>
  <si>
    <t>04.07.2022 17:09:57</t>
  </si>
  <si>
    <t>04.07.2022 19:23:22</t>
  </si>
  <si>
    <t>K-1670 35-04-K01670_D D1B_5872572</t>
  </si>
  <si>
    <t>04.07.2022 22:38:38</t>
  </si>
  <si>
    <t>04.07.2022 23:44:34</t>
  </si>
  <si>
    <t>PAYAMLI M-23 35-25-M00190_B_56355089_56355089</t>
  </si>
  <si>
    <t>04.07.2022 15:27:22</t>
  </si>
  <si>
    <t>04.07.2022 15:53:21</t>
  </si>
  <si>
    <t>K-1915 35-10-K01915_97985262_97985262</t>
  </si>
  <si>
    <t>04.07.2022 22:21:45</t>
  </si>
  <si>
    <t>05.07.2022 03:53:18</t>
  </si>
  <si>
    <t>TR-158 35-16-L00158_953316836_953316836</t>
  </si>
  <si>
    <t>04.07.2022 10:18:51</t>
  </si>
  <si>
    <t>04.07.2022 11:53:16</t>
  </si>
  <si>
    <t>KIRANŞEYH TR-3 45-86-M00122_A_56391373_56391373</t>
  </si>
  <si>
    <t>04.07.2022 12:15:03</t>
  </si>
  <si>
    <t>04.07.2022 14:35:04</t>
  </si>
  <si>
    <t>KARAKOVA KÖK 35-15-L01205_KARAKOVA KÖYİÇİ M03_85269010</t>
  </si>
  <si>
    <t>04.07.2022 09:33:20</t>
  </si>
  <si>
    <t>04.07.2022 10:34:27</t>
  </si>
  <si>
    <t>GÜLBAHÇE TR-1 45-71-M00184_BAĞYOLU TR-1 M03_72255579</t>
  </si>
  <si>
    <t>04.07.2022 00:56:15</t>
  </si>
  <si>
    <t>04.07.2022 03:39:51</t>
  </si>
  <si>
    <t>BAĞARASI TR-8 35-23-M00177__72371978_72371978</t>
  </si>
  <si>
    <t>04.07.2022 20:44:08</t>
  </si>
  <si>
    <t>04.07.2022 22:09:54</t>
  </si>
  <si>
    <t>04.07.2022 15:13:35</t>
  </si>
  <si>
    <t>04.07.2022 16:51:13</t>
  </si>
  <si>
    <t>TR-1/77 45-72-M00077_TR-1/80 M02_83461222</t>
  </si>
  <si>
    <t>04.07.2022 13:19:53</t>
  </si>
  <si>
    <t>04.07.2022 14:08:32</t>
  </si>
  <si>
    <t>KOÇCAZ TR-1 35-24-M00264_B_79387726_79387726</t>
  </si>
  <si>
    <t>04.07.2022 15:59:08</t>
  </si>
  <si>
    <t>04.07.2022 19:37:42</t>
  </si>
  <si>
    <t>ZEYTİNALAN İM 35-19-A00002_KEKLİKTEPE M10_2052153</t>
  </si>
  <si>
    <t>04.07.2022 15:48:37</t>
  </si>
  <si>
    <t>04.07.2022 17:04:46</t>
  </si>
  <si>
    <t>PAYAMLI M-23 35-25-M00190_956646243_956646243</t>
  </si>
  <si>
    <t>04.07.2022 19:35:49</t>
  </si>
  <si>
    <t>04.07.2022 20:40:38</t>
  </si>
  <si>
    <t>ÇIRPI TR-1-2/4 35-20-M00009_949189198_949189198</t>
  </si>
  <si>
    <t>04.07.2022 10:44:59</t>
  </si>
  <si>
    <t>04.07.2022 18:03:05</t>
  </si>
  <si>
    <t>KÜÇÜKKALE KÖK 35-29-L00036_HASAN ÇAVUŞLAR L06_2327051</t>
  </si>
  <si>
    <t>04.07.2022 10:52:41</t>
  </si>
  <si>
    <t>04.07.2022 13:06:00</t>
  </si>
  <si>
    <t>GÜMÜLDÜR M-32 35-25-M00032_955263040_955263040</t>
  </si>
  <si>
    <t>04.07.2022 09:49:11</t>
  </si>
  <si>
    <t>04.07.2022 12:23:50</t>
  </si>
  <si>
    <t>ARMUTLU İM 35-27-A00001_KIZILCA L05_49920723</t>
  </si>
  <si>
    <t>04.07.2022 06:06:52</t>
  </si>
  <si>
    <t>04.07.2022 06:23:41</t>
  </si>
  <si>
    <t>VELİLER DM 35-15-L00840_YUSUFDERE-MENTBAŞI L05_66946043</t>
  </si>
  <si>
    <t>04.07.2022 09:20:43</t>
  </si>
  <si>
    <t>04.07.2022 12:54:30</t>
  </si>
  <si>
    <t>KEMAL TOPAL VE ARK. TR 35-24-M00047_35-24-M00047_2373561</t>
  </si>
  <si>
    <t>04.07.2022 11:22:03</t>
  </si>
  <si>
    <t>04.07.2022 13:49:54</t>
  </si>
  <si>
    <t>K-4137 35-07-K04137_TRAFO K03_48276344</t>
  </si>
  <si>
    <t>04.07.2022 19:35:21</t>
  </si>
  <si>
    <t>04.07.2022 20:33:07</t>
  </si>
  <si>
    <t>GÖRDES TR-6 45-75-M00006_TRAFO KORUMA VE TR-3 M01_61372024</t>
  </si>
  <si>
    <t>04.07.2022 08:03:37</t>
  </si>
  <si>
    <t>04.07.2022 10:09:57</t>
  </si>
  <si>
    <t>COŞKUN KOÇ SULAMA GRUBU 35-29-M00322_A_56395680_56395680</t>
  </si>
  <si>
    <t>04.07.2022 11:04:21</t>
  </si>
  <si>
    <t>04.07.2022 15:40:03</t>
  </si>
  <si>
    <t>M-1120 35-02-M01120_35-02-M01120_2351444</t>
  </si>
  <si>
    <t>04.07.2022 10:48:56</t>
  </si>
  <si>
    <t>04.07.2022 12:10:39</t>
  </si>
  <si>
    <t>TR-127 35-16-L00127_35-16-L00127_2347076</t>
  </si>
  <si>
    <t>04.07.2022 15:14:08</t>
  </si>
  <si>
    <t>04.07.2022 15:41:16</t>
  </si>
  <si>
    <t>SARISU TR-3 35-31-L00081_47816444_56352574_56352574</t>
  </si>
  <si>
    <t>04.07.2022 22:34:06</t>
  </si>
  <si>
    <t>05.07.2022 01:58:09</t>
  </si>
  <si>
    <t>GÜZELBAHÇE İM 35-10-A00001_İSTİKLAL M07_77678696</t>
  </si>
  <si>
    <t>04.07.2022 07:23:41</t>
  </si>
  <si>
    <t>04.07.2022 08:07:51</t>
  </si>
  <si>
    <t>AKÖREN TR-1 45-78-M00891_45-78-M00891_2373392</t>
  </si>
  <si>
    <t>04.07.2022 12:18:18</t>
  </si>
  <si>
    <t>04.07.2022 14:29:17</t>
  </si>
  <si>
    <t>04.07.2022 06:48:05</t>
  </si>
  <si>
    <t>04.07.2022 07:23:39</t>
  </si>
  <si>
    <t>PANCAR OSB DM-1 35-26-M00869_TAHTALI-1 M36_2303823</t>
  </si>
  <si>
    <t>04.07.2022 07:37:24</t>
  </si>
  <si>
    <t>04.07.2022 07:48:00</t>
  </si>
  <si>
    <t>GÖLMARMARA TR-14 45-85-L00014_945469551_945469551</t>
  </si>
  <si>
    <t>04.07.2022 14:09:46</t>
  </si>
  <si>
    <t>04.07.2022 19:19:41</t>
  </si>
  <si>
    <t>PAYAMLI M-17 35-25-M00168_956641748_956641748</t>
  </si>
  <si>
    <t>04.07.2022 17:28:50</t>
  </si>
  <si>
    <t>SÜTÇÜLER TR-7 35-27-M00919_913716907_913716907</t>
  </si>
  <si>
    <t>04.07.2022 18:35:09</t>
  </si>
  <si>
    <t>04.07.2022 21:05:47</t>
  </si>
  <si>
    <t>YENİKÖY TR-1 35-23-M00085_950414530_950414530</t>
  </si>
  <si>
    <t>04.07.2022 18:44:10</t>
  </si>
  <si>
    <t>04.07.2022 21:44:34</t>
  </si>
  <si>
    <t>TR-1/61 45-72-M00061_95000485174_95000485174</t>
  </si>
  <si>
    <t>04.07.2022 14:54:07</t>
  </si>
  <si>
    <t>04.07.2022 16:49:52</t>
  </si>
  <si>
    <t>KARAKÖY ÜÇYOL TR-2 45-72-L00195_A_56390914_56390914</t>
  </si>
  <si>
    <t>04.07.2022 10:52:13</t>
  </si>
  <si>
    <t>04.07.2022 11:23:35</t>
  </si>
  <si>
    <t>04.07.2022 16:10:35</t>
  </si>
  <si>
    <t>04.07.2022 17:37:03</t>
  </si>
  <si>
    <t>SARIGÖL TR-27 45-79-M00027_45-79-M00027_2359669</t>
  </si>
  <si>
    <t>04.07.2022 10:06:11</t>
  </si>
  <si>
    <t>04.07.2022 12:12:47</t>
  </si>
  <si>
    <t>FOÇAKÖY TR-1 35-23-M00222_42066416_56357421_56357421</t>
  </si>
  <si>
    <t>04.07.2022 16:13:48</t>
  </si>
  <si>
    <t>04.07.2022 16:53:51</t>
  </si>
  <si>
    <t>TR-80 35-19-L00080_12346994_60983791_60983791</t>
  </si>
  <si>
    <t>04.07.2022 09:11:09</t>
  </si>
  <si>
    <t>04.07.2022 16:59:55</t>
  </si>
  <si>
    <t>ÇAVUŞOĞLU TR-1 45-71-M01820_DIREK TIPI TRAFO HUCRESI H01_2094690</t>
  </si>
  <si>
    <t>04.07.2022 03:03:28</t>
  </si>
  <si>
    <t>04.07.2022 07:18:28</t>
  </si>
  <si>
    <t>M-207(DM-2/20) 35-09-M00207_913488598_913488598</t>
  </si>
  <si>
    <t>04.07.2022 09:36:18</t>
  </si>
  <si>
    <t>04.07.2022 13:17:01</t>
  </si>
  <si>
    <t>ALAŞEHİR TR-34 45-73-M00034_B B1B_65947459</t>
  </si>
  <si>
    <t>04.07.2022 16:42:37</t>
  </si>
  <si>
    <t>04.07.2022 22:54:01</t>
  </si>
  <si>
    <t>ÜRKMEZ DM-4 (ÜRKMEZ M-21) 35-25-M00155_HatBaşıAyırıcı_53133345 M03_53133345</t>
  </si>
  <si>
    <t>04.07.2022 08:57:07</t>
  </si>
  <si>
    <t>04.07.2022 12:48:48</t>
  </si>
  <si>
    <t>BALLICA İM 45-72-A00005_HAMİDİYE L07_2095866</t>
  </si>
  <si>
    <t>04.07.2022 13:26:42</t>
  </si>
  <si>
    <t>04.07.2022 13:29:20</t>
  </si>
  <si>
    <t>YENİFOÇA TR-45 35-23-M00045_D_56365096_56365096</t>
  </si>
  <si>
    <t>04.07.2022 12:19:11</t>
  </si>
  <si>
    <t>04.07.2022 17:40:17</t>
  </si>
  <si>
    <t>M-1188 35-04-M01188_913472956_913472956</t>
  </si>
  <si>
    <t>04.07.2022 16:50:08</t>
  </si>
  <si>
    <t>04.07.2022 18:15:25</t>
  </si>
  <si>
    <t>K-3414 35-08-K03414_915081295_915081295</t>
  </si>
  <si>
    <t>04.07.2022 07:27:26</t>
  </si>
  <si>
    <t>04.07.2022 09:52:44</t>
  </si>
  <si>
    <t>SANDAL TR-5 45-77-M00009_B_56393382_56393382</t>
  </si>
  <si>
    <t>04.07.2022 10:57:49</t>
  </si>
  <si>
    <t>04.07.2022 13:28:21</t>
  </si>
  <si>
    <t>M-1147 GEÇİT 35-09-M01147_M-362 M02_47553534</t>
  </si>
  <si>
    <t>04.07.2022 07:02:23</t>
  </si>
  <si>
    <t>04.07.2022 08:44:00</t>
  </si>
  <si>
    <t>_945542495_945542495</t>
  </si>
  <si>
    <t>04.07.2022 14:39:57</t>
  </si>
  <si>
    <t>04.07.2022 15:11:18</t>
  </si>
  <si>
    <t>K-3686 35-04-K03686_99639646_99639646</t>
  </si>
  <si>
    <t>04.07.2022 17:00:30</t>
  </si>
  <si>
    <t>DM-9 45-71-M00386_DAĞITIM TRAFOSU DM-9 M11_66182338</t>
  </si>
  <si>
    <t>04.07.2022 06:36:41</t>
  </si>
  <si>
    <t>04.07.2022 07:13:06</t>
  </si>
  <si>
    <t>ÇİLEME TR-3 35-22-M00162_955268033_955268033</t>
  </si>
  <si>
    <t>04.07.2022 19:38:22</t>
  </si>
  <si>
    <t>05.07.2022 00:31:01</t>
  </si>
  <si>
    <t>GÜNEŞLİ TR-1 35-16-M00125_953324433_953324433</t>
  </si>
  <si>
    <t>04.07.2022 13:47:58</t>
  </si>
  <si>
    <t>04.07.2022 15:31:41</t>
  </si>
  <si>
    <t>ÜRKMEZ DM-4 (ÜRKMEZ M-21) 35-25-M00155_ÜRKMEZ DM-2(ÜRKMEZ M-1) M02_72072819</t>
  </si>
  <si>
    <t>04.07.2022 08:23:07</t>
  </si>
  <si>
    <t>04.07.2022 08:56:47</t>
  </si>
  <si>
    <t>VELİ KOYUNCU SULAMA GRUBU TR 35-27-M00514_DIREK TIPI TRAFO HUCRESI H01_2051177</t>
  </si>
  <si>
    <t>04.07.2022 12:47:28</t>
  </si>
  <si>
    <t>04.07.2022 14:34:25</t>
  </si>
  <si>
    <t>ÇAMÖNÜ TR-1 35-22-M00165_955281729_955281729</t>
  </si>
  <si>
    <t>04.07.2022 15:33:38</t>
  </si>
  <si>
    <t>04.07.2022 17:41:18</t>
  </si>
  <si>
    <t>K-1231 35-03-K01231_910441397_910441397</t>
  </si>
  <si>
    <t>04.07.2022 08:55:48</t>
  </si>
  <si>
    <t>04.07.2022 10:06:22</t>
  </si>
  <si>
    <t>YENİKÖY TR-4 35-22-M00271_35-22-M00271_2349678</t>
  </si>
  <si>
    <t>04.07.2022 12:21:38</t>
  </si>
  <si>
    <t>04.07.2022 16:12:03</t>
  </si>
  <si>
    <t>M-1984 35-09-M01984_E e1b_5881234</t>
  </si>
  <si>
    <t>04.07.2022 09:11:34</t>
  </si>
  <si>
    <t>04.07.2022 14:38:17</t>
  </si>
  <si>
    <t>MENDERES DM-2/TR-1 35-22-M00300_PERLİT M18_2328467</t>
  </si>
  <si>
    <t>04.07.2022 20:20:55</t>
  </si>
  <si>
    <t>04.07.2022 20:40:00</t>
  </si>
  <si>
    <t>KELLETEPE KÖK 35-31-L00035_ŞEMSİLER TR-1 L04_72230944</t>
  </si>
  <si>
    <t>04.07.2022 09:22:52</t>
  </si>
  <si>
    <t>04.07.2022 11:02:51</t>
  </si>
  <si>
    <t>AŞAĞIKIRIKLAR DM 35-16-M00448_YENİKENT SULAMA M11_2334658</t>
  </si>
  <si>
    <t>04.07.2022 09:44:46</t>
  </si>
  <si>
    <t>04.07.2022 18:17:38</t>
  </si>
  <si>
    <t>İKİZTEPE KÖK 45-78-M00258_İKİZTEPE M03_66251203</t>
  </si>
  <si>
    <t>04.07.2022 09:01:29</t>
  </si>
  <si>
    <t>04.07.2022 15:17:32</t>
  </si>
  <si>
    <t>DM-1/TR-9 35-28-M00880_HatBaşıAyırıcı_77855726 M01_77855726</t>
  </si>
  <si>
    <t>04.07.2022 19:20:04</t>
  </si>
  <si>
    <t>04.07.2022 20:12:35</t>
  </si>
  <si>
    <t>KARAOBA ÇİFTE KUYULAR TR-2 35-32-L00060_35-32-L00060_82002569</t>
  </si>
  <si>
    <t>04.07.2022 09:37:25</t>
  </si>
  <si>
    <t>04.07.2022 11:43:45</t>
  </si>
  <si>
    <t>K-3246 35-07-K03246_35-07-K03246_2362478</t>
  </si>
  <si>
    <t>04.07.2022 20:28:01</t>
  </si>
  <si>
    <t>04.07.2022 21:23:04</t>
  </si>
  <si>
    <t>04.07.2022 13:22:50</t>
  </si>
  <si>
    <t>04.07.2022 15:24:14</t>
  </si>
  <si>
    <t>TR-131 35-16-L00131_953316914_953316914</t>
  </si>
  <si>
    <t>04.07.2022 19:15:19</t>
  </si>
  <si>
    <t>04.07.2022 21:00:35</t>
  </si>
  <si>
    <t>M-3199 (YATIRIM REZERVE) 35-01-M03199_910882158_910882158</t>
  </si>
  <si>
    <t>04.07.2022 15:10:04</t>
  </si>
  <si>
    <t>04.07.2022 16:51:11</t>
  </si>
  <si>
    <t>ÇANAKÇI KÖK 45-79-M00194_ÇİMENTEPE YENİKÖY M01_67098847</t>
  </si>
  <si>
    <t>04.07.2022 06:48:38</t>
  </si>
  <si>
    <t>04.07.2022 07:56:00</t>
  </si>
  <si>
    <t>KIRCALAR TR-2 35-24-M00070_955232583_955232583</t>
  </si>
  <si>
    <t>04.07.2022 13:53:45</t>
  </si>
  <si>
    <t>04.07.2022 15:17:41</t>
  </si>
  <si>
    <t>TR-28 35-15-M00028_950365099_950365099</t>
  </si>
  <si>
    <t>04.07.2022 08:41:05</t>
  </si>
  <si>
    <t>04.07.2022 11:29:31</t>
  </si>
  <si>
    <t>IŞIKLAR TM 35-02-A00006_BATIÇİM-1 M24_2056921</t>
  </si>
  <si>
    <t>04.07.2022 18:36:19</t>
  </si>
  <si>
    <t>04.07.2022 18:50:51</t>
  </si>
  <si>
    <t>ULUDERBENT DM 45-73-M00491_D.YUSUF GRUBU M05_66856612</t>
  </si>
  <si>
    <t>04.07.2022 11:02:04</t>
  </si>
  <si>
    <t>04.07.2022 17:26:47</t>
  </si>
  <si>
    <t>ÇAMLIK DM 35-17-M00173_ZEYTİNDAĞ-1 M08_66328235</t>
  </si>
  <si>
    <t>04.07.2022 09:15:46</t>
  </si>
  <si>
    <t>04.07.2022 09:41:52</t>
  </si>
  <si>
    <t>TR-78 HULUSİ İZLEYEN GRB. 35-15-M00078_A_56372042_56372042</t>
  </si>
  <si>
    <t>04.07.2022 17:38:29</t>
  </si>
  <si>
    <t>K-3065 35-07-K03065_TRAFO K04_48411836</t>
  </si>
  <si>
    <t>04.07.2022 09:05:00</t>
  </si>
  <si>
    <t>04.07.2022 19:47:00</t>
  </si>
  <si>
    <t>ÇİLE DM 35-22-M00086_ÇAKALTEPE M04_50064042</t>
  </si>
  <si>
    <t>04.07.2022 05:55:47</t>
  </si>
  <si>
    <t>04.07.2022 06:05:11</t>
  </si>
  <si>
    <t>ALİZE KÖK 35-18-M00059_TATAR DM (İYTE)-1 M09_72185134</t>
  </si>
  <si>
    <t>04.07.2022 23:59:37</t>
  </si>
  <si>
    <t>05.07.2022 00:34:45</t>
  </si>
  <si>
    <t>K-126 35-01-K00126_A_56373521_56373521</t>
  </si>
  <si>
    <t>04.07.2022 10:39:40</t>
  </si>
  <si>
    <t>04.07.2022 12:16:48</t>
  </si>
  <si>
    <t>K-510 35-01-K00510_910287977_910287977</t>
  </si>
  <si>
    <t>04.07.2022 13:36:22</t>
  </si>
  <si>
    <t>04.07.2022 16:02:16</t>
  </si>
  <si>
    <t>L-321 35-18-L00321_95001317559_95001317559</t>
  </si>
  <si>
    <t>04.07.2022 09:47:07</t>
  </si>
  <si>
    <t>04.07.2022 11:54:41</t>
  </si>
  <si>
    <t>ÜÇPINAR DM 45-71-M00183_PELİTALAN M03_72249125</t>
  </si>
  <si>
    <t>04.07.2022 12:05:25</t>
  </si>
  <si>
    <t>04.07.2022 12:18:27</t>
  </si>
  <si>
    <t>HALİL TAŞPINAR VE ARK. T-SULAMA GRB. 35-13-L00092_C_56356094_56356094</t>
  </si>
  <si>
    <t>04.07.2022 18:53:08</t>
  </si>
  <si>
    <t>04.07.2022 19:54:32</t>
  </si>
  <si>
    <t>ŞEREMET KÖYÜ TR-1 45-77-M00067_A_83869512_83869512</t>
  </si>
  <si>
    <t>04.07.2022 17:14:41</t>
  </si>
  <si>
    <t>04.07.2022 19:16:27</t>
  </si>
  <si>
    <t>M-3250(YATIRIM REZERVE) 35-04-M03250_D_56364518_56364518</t>
  </si>
  <si>
    <t>04.07.2022 09:30:53</t>
  </si>
  <si>
    <t>04.07.2022 13:39:37</t>
  </si>
  <si>
    <t>TEKKE TR-1 35-15-L00123_C_56361897_56361897</t>
  </si>
  <si>
    <t>04.07.2022 11:18:58</t>
  </si>
  <si>
    <t>04.07.2022 15:34:26</t>
  </si>
  <si>
    <t>ÇIRPI İM 35-20-A00002_ÇIPPI TİRE SULAMA M10_2307616</t>
  </si>
  <si>
    <t>04.07.2022 09:03:05</t>
  </si>
  <si>
    <t>04.07.2022 17:27:19</t>
  </si>
  <si>
    <t>M-271 KARAKAYALAR DM 35-14-M00271_BAHÇEŞEHİR M01_2307467</t>
  </si>
  <si>
    <t>04.07.2022 20:33:38</t>
  </si>
  <si>
    <t>04.07.2022 21:29:13</t>
  </si>
  <si>
    <t>TR-99 35-15-L00099_TR-3 HASTANE İÇİ L02_66734644</t>
  </si>
  <si>
    <t>04.07.2022 09:17:55</t>
  </si>
  <si>
    <t>04.07.2022 16:09:25</t>
  </si>
  <si>
    <t>DİNDARLI KÖK TR-3 KAKLIK 45-79-M00395_YEŞİLOVA M01_72035416</t>
  </si>
  <si>
    <t>04.07.2022 17:14:53</t>
  </si>
  <si>
    <t>04.07.2022 08:31:45</t>
  </si>
  <si>
    <t>04.07.2022 09:19:58</t>
  </si>
  <si>
    <t>SÜLEYMANKÖY TR-1 45-72-L00507_956516391_956516391</t>
  </si>
  <si>
    <t>04.07.2022 11:37:47</t>
  </si>
  <si>
    <t>04.07.2022 18:02:00</t>
  </si>
  <si>
    <t>K-1915 35-10-K01915_98002121_98002121</t>
  </si>
  <si>
    <t>04.07.2022 12:08:05</t>
  </si>
  <si>
    <t>MEDAR TR-9 45-72-L00278_A_56392267_56392267</t>
  </si>
  <si>
    <t>04.07.2022 19:36:41</t>
  </si>
  <si>
    <t>04.07.2022 20:04:04</t>
  </si>
  <si>
    <t>K-2906 35-07-K02906_ILICA TM K01_48361306</t>
  </si>
  <si>
    <t>04.07.2022 09:11:48</t>
  </si>
  <si>
    <t>04.07.2022 18:44:54</t>
  </si>
  <si>
    <t>AYASKENT DM-1 35-16-M00009_AYASKENT DM-2 M10_82964601</t>
  </si>
  <si>
    <t>04.07.2022 18:36:58</t>
  </si>
  <si>
    <t>04.07.2022 19:57:20</t>
  </si>
  <si>
    <t>DAĞDERE DM 45-72-M00097_DAĞDERE MERKEZ M04_2329941</t>
  </si>
  <si>
    <t>04.07.2022 11:00:59</t>
  </si>
  <si>
    <t>04.07.2022 11:17:28</t>
  </si>
  <si>
    <t>KARABURÇ TR-5 DURSUN BEY 35-31-L00264_47946125_56399555_56399555</t>
  </si>
  <si>
    <t>04.07.2022 09:54:18</t>
  </si>
  <si>
    <t>04.07.2022 12:18:17</t>
  </si>
  <si>
    <t>04.07.2022 16:23:45</t>
  </si>
  <si>
    <t>04.07.2022 17:52:44</t>
  </si>
  <si>
    <t>K-2540 35-02-K02540_35-02-K02540_65678868</t>
  </si>
  <si>
    <t>04.07.2022 13:56:45</t>
  </si>
  <si>
    <t>04.07.2022 14:51:55</t>
  </si>
  <si>
    <t>K-1655 35-02-K01655_R_56382041_56382041</t>
  </si>
  <si>
    <t>04.07.2022 11:44:18</t>
  </si>
  <si>
    <t>04.07.2022 12:59:10</t>
  </si>
  <si>
    <t>TR-2/37 45-72-L00037_B_56407072_56407072</t>
  </si>
  <si>
    <t>04.07.2022 13:58:12</t>
  </si>
  <si>
    <t>04.07.2022 15:45:58</t>
  </si>
  <si>
    <t>GÖKEYÜP TR-6(DEMİRTEPE) 45-78-M00800_953301300_953301300</t>
  </si>
  <si>
    <t>04.07.2022 10:41:07</t>
  </si>
  <si>
    <t>04.07.2022 16:08:21</t>
  </si>
  <si>
    <t>İZZETTİN BATISI TARIMSAL SULAMA TR-1 45-83-M00442_DIREK TIPI TRAFO HUCRESI H01_2109327</t>
  </si>
  <si>
    <t>04.07.2022 07:09:04</t>
  </si>
  <si>
    <t>04.07.2022 10:47:05</t>
  </si>
  <si>
    <t>M-2135 35-07-M02135_99419376_99419376</t>
  </si>
  <si>
    <t>04.07.2022 03:51:54</t>
  </si>
  <si>
    <t>04.07.2022 04:42:20</t>
  </si>
  <si>
    <t>KARAOBA ÇİFTEKUYULAR TR-3 35-32-L00147_35-32-L00147_82002748</t>
  </si>
  <si>
    <t>04.07.2022 13:16:02</t>
  </si>
  <si>
    <t>04.07.2022 17:35:11</t>
  </si>
  <si>
    <t>URLA TM-1 35-19-A00004_HatBaşıAyırıcı_75048334 M07_75048334</t>
  </si>
  <si>
    <t>04.07.2022 15:39:08</t>
  </si>
  <si>
    <t>04.07.2022 16:55:55</t>
  </si>
  <si>
    <t>MAVİDERE TR-3 35-31-L00212_35-31-L00212_2363082</t>
  </si>
  <si>
    <t>04.07.2022 10:28:08</t>
  </si>
  <si>
    <t>04.07.2022 14:40:18</t>
  </si>
  <si>
    <t>04.07.2022 07:54:12</t>
  </si>
  <si>
    <t>04.07.2022 08:01:01</t>
  </si>
  <si>
    <t>MORDOĞAN TR-5 35-21-L00146_B_56377313_56377313</t>
  </si>
  <si>
    <t>04.07.2022 17:14:36</t>
  </si>
  <si>
    <t>04.07.2022 20:00:24</t>
  </si>
  <si>
    <t>KARAKOVA KÖK 35-15-L01205_SEYREKLİ M01_85269012</t>
  </si>
  <si>
    <t>04.07.2022 15:16:44</t>
  </si>
  <si>
    <t>04.07.2022 15:37:45</t>
  </si>
  <si>
    <t>K-4137 35-07-K04137_ILICA TM K04_48276346</t>
  </si>
  <si>
    <t>04.07.2022 09:11:52</t>
  </si>
  <si>
    <t>04.07.2022 19:37:00</t>
  </si>
  <si>
    <t>K-3197 35-02-K03197_35-02-K03197_2347913</t>
  </si>
  <si>
    <t>04.07.2022 09:31:35</t>
  </si>
  <si>
    <t>04.07.2022 10:33:33</t>
  </si>
  <si>
    <t>YELKİ TR-8 (M-2340) 35-10-M02340_913698322_913698322</t>
  </si>
  <si>
    <t>04.07.2022 22:25:01</t>
  </si>
  <si>
    <t>05.07.2022 00:43:54</t>
  </si>
  <si>
    <t>TR-22 35-15-M00022_950374163_950374163</t>
  </si>
  <si>
    <t>04.07.2022 11:15:06</t>
  </si>
  <si>
    <t>04.07.2022 18:33:50</t>
  </si>
  <si>
    <t>04.07.2022 14:21:14</t>
  </si>
  <si>
    <t>04.07.2022 15:45:34</t>
  </si>
  <si>
    <t>KARAPINAR İM 45-78-A00002_ERDELEK M02_66243663</t>
  </si>
  <si>
    <t>04.07.2022 01:37:23</t>
  </si>
  <si>
    <t>04.07.2022 02:02:21</t>
  </si>
  <si>
    <t>K-1906 35-10-K01906_E E02b_5915610</t>
  </si>
  <si>
    <t>04.07.2022 21:23:56</t>
  </si>
  <si>
    <t>04.07.2022 22:52:05</t>
  </si>
  <si>
    <t>K-215 35-04-K00215_35-04-K00215_2372147</t>
  </si>
  <si>
    <t>04.07.2022 20:44:09</t>
  </si>
  <si>
    <t>04.07.2022 21:22:34</t>
  </si>
  <si>
    <t>TR-2/103 45-83-L00103_B B01_65883066</t>
  </si>
  <si>
    <t>04.07.2022 14:09:38</t>
  </si>
  <si>
    <t>04.07.2022 14:51:41</t>
  </si>
  <si>
    <t>M-2662 35-02-M02662_DAĞITIM TRAFOSU M-2662 M03_61322565</t>
  </si>
  <si>
    <t>04.07.2022 15:57:36</t>
  </si>
  <si>
    <t>04.07.2022 19:01:10</t>
  </si>
  <si>
    <t>ADİLOBA TR-2 45-80-M00157_956533698_956533698</t>
  </si>
  <si>
    <t>04.07.2022 20:58:22</t>
  </si>
  <si>
    <t>04.07.2022 22:06:28</t>
  </si>
  <si>
    <t>IŞIKLAR KÖK 45-73-M00467_CABERFAKILI SULAMA M09_83813306</t>
  </si>
  <si>
    <t>04.07.2022 18:36:40</t>
  </si>
  <si>
    <t>04.07.2022 22:02:16</t>
  </si>
  <si>
    <t>YENİFOÇA TR-45 35-23-M00045_35-23-M00045_2367964</t>
  </si>
  <si>
    <t>04.07.2022 09:58:09</t>
  </si>
  <si>
    <t>04.07.2022 12:15:46</t>
  </si>
  <si>
    <t>KURUCUOVA TR-5 35-15-L00247_C_56361704_56361704</t>
  </si>
  <si>
    <t>04.07.2022 17:47:59</t>
  </si>
  <si>
    <t>04.07.2022 19:20:42</t>
  </si>
  <si>
    <t>DM-14/10 45-71-M00559_DAĞITIM TRAFOSU M03_66508882</t>
  </si>
  <si>
    <t>04.07.2022 16:11:37</t>
  </si>
  <si>
    <t>04.07.2022 16:41:44</t>
  </si>
  <si>
    <t>DM-3/19 (ESKİ TR-2/72) 45-83-L00072_DM-3/20 L02_61326667</t>
  </si>
  <si>
    <t>04.07.2022 09:19:53</t>
  </si>
  <si>
    <t>04.07.2022 17:56:14</t>
  </si>
  <si>
    <t>04.07.2022 06:48:03</t>
  </si>
  <si>
    <t>04.07.2022 06:51:51</t>
  </si>
  <si>
    <t>TR-62 MUSTAFA BOZKURT GRB 35-15-M00062_48857544_56371412_56371412</t>
  </si>
  <si>
    <t>04.07.2022 06:07:15</t>
  </si>
  <si>
    <t>04.07.2022 07:42:31</t>
  </si>
  <si>
    <t>KARŞIYAKA GIS TM 35-04-A00002_Karşıyaka-12 K21_2309966</t>
  </si>
  <si>
    <t>04.07.2022 14:44:38</t>
  </si>
  <si>
    <t>04.07.2022 16:00:42</t>
  </si>
  <si>
    <t>04.07.2022 08:56:56</t>
  </si>
  <si>
    <t>04.07.2022 09:13:25</t>
  </si>
  <si>
    <t>TULUM TR-1 35-26-L00353_95000488044_95000488044</t>
  </si>
  <si>
    <t>04.07.2022 08:12:18</t>
  </si>
  <si>
    <t>04.07.2022 09:10:22</t>
  </si>
  <si>
    <t>BODAMAS TR-3 45-75-M00299_945607817_945607817</t>
  </si>
  <si>
    <t>04.07.2022 13:57:44</t>
  </si>
  <si>
    <t>04.07.2022 15:39:01</t>
  </si>
  <si>
    <t>04.07.2022 08:47:41</t>
  </si>
  <si>
    <t>04.07.2022 12:25:03</t>
  </si>
  <si>
    <t>TR-1-5/5 35-20-L00063_10263400_56375607_56375607</t>
  </si>
  <si>
    <t>04.07.2022 11:04:47</t>
  </si>
  <si>
    <t>04.07.2022 13:19:59</t>
  </si>
  <si>
    <t>KEMALİYE DM (TR-1) 45-73-M00150_JANDARMA M06_66715934</t>
  </si>
  <si>
    <t>04.07.2022 09:17:05</t>
  </si>
  <si>
    <t>04.07.2022 16:58:28</t>
  </si>
  <si>
    <t>04.07.2022 07:26:25</t>
  </si>
  <si>
    <t>04.07.2022 10:03:08</t>
  </si>
  <si>
    <t>KARABURUN TR-4/18 35-21-L00012_953360240_953360240</t>
  </si>
  <si>
    <t>04.07.2022 18:26:24</t>
  </si>
  <si>
    <t>04.07.2022 20:47:28</t>
  </si>
  <si>
    <t>DİNDARLI KÖK TR-3 KAKLIK 45-79-M00395_ALEMŞAHLI M05_72035420</t>
  </si>
  <si>
    <t>04.07.2022 09:08:55</t>
  </si>
  <si>
    <t>04.07.2022 17:16:08</t>
  </si>
  <si>
    <t>KİRAZ İM 35-31-A00001_KELLETEPE L04_2328560</t>
  </si>
  <si>
    <t>04.07.2022 11:19:25</t>
  </si>
  <si>
    <t>PAŞAKÖY KÖK 45-80-M00052_SARUHANLI TM GİRİŞ/TR-13 M02_72063777</t>
  </si>
  <si>
    <t>04.07.2022 10:22:51</t>
  </si>
  <si>
    <t>04.07.2022 11:11:13</t>
  </si>
  <si>
    <t>K-510 35-01-K00510_910271901_910271901</t>
  </si>
  <si>
    <t>04.07.2022 09:32:12</t>
  </si>
  <si>
    <t>04.07.2022 12:49:20</t>
  </si>
  <si>
    <t>04.07.2022 13:24:15</t>
  </si>
  <si>
    <t>04.07.2022 15:51:44</t>
  </si>
  <si>
    <t>GÖÇBEYLİ GERDEME MEVKİİ TARIMSAL SULAMA TR 35-16-M00281_95000009827_95000009827</t>
  </si>
  <si>
    <t>04.07.2022 22:51:22</t>
  </si>
  <si>
    <t>05.07.2022 01:05:32</t>
  </si>
  <si>
    <t>MÜTEVELLİ KÖK 45-80-M00100_MÜTEVELLİ ŞEHİR-2(MÜTEVELLİ TR-5/TR-6/TR-7) M04_72196255</t>
  </si>
  <si>
    <t>04.07.2022 20:00:28</t>
  </si>
  <si>
    <t>04.07.2022 20:40:34</t>
  </si>
  <si>
    <t>ALANYOLU TR-1 45-86-M00112_A_56394253_56394253</t>
  </si>
  <si>
    <t>04.07.2022 20:52:03</t>
  </si>
  <si>
    <t>04.07.2022 21:23:58</t>
  </si>
  <si>
    <t>GÖLCÜK TR-13 35-15-L00325_ L01_2105760</t>
  </si>
  <si>
    <t>04.07.2022 13:18:58</t>
  </si>
  <si>
    <t>04.07.2022 17:22:18</t>
  </si>
  <si>
    <t>TR-112 SANAYİ İÇİ 35-26-M00112_6638690_56359275_56359275</t>
  </si>
  <si>
    <t>04.07.2022 13:40:18</t>
  </si>
  <si>
    <t>04.07.2022 14:15:01</t>
  </si>
  <si>
    <t>M-2453 35-03-M02453_910374539_910374539</t>
  </si>
  <si>
    <t>04.07.2022 16:06:21</t>
  </si>
  <si>
    <t>04.07.2022 20:48:58</t>
  </si>
  <si>
    <t>ÇANAKÇI KÖK 45-79-M00194_HatBaşıAyırıcı_53134324 M01_53134324</t>
  </si>
  <si>
    <t>04.07.2022 09:13:43</t>
  </si>
  <si>
    <t>04.07.2022 10:48:17</t>
  </si>
  <si>
    <t>M-3250(YATIRIM REZERVE) 35-04-M03250_R_56364520_56364520</t>
  </si>
  <si>
    <t>04.07.2022 10:01:31</t>
  </si>
  <si>
    <t>04.07.2022 13:37:48</t>
  </si>
  <si>
    <t>İĞDELİ DAMLAR SOKAK TR-4 35-31-L00344_35-31-L00344_2365273</t>
  </si>
  <si>
    <t>04.07.2022 14:44:42</t>
  </si>
  <si>
    <t>04.07.2022 19:32:59</t>
  </si>
  <si>
    <t>04.07.2022 06:23:02</t>
  </si>
  <si>
    <t>04.07.2022 07:40:39</t>
  </si>
  <si>
    <t>KIZILAVLU KÖK 45-78-M00837_DELİBAŞLI GRUBU M02_66247833</t>
  </si>
  <si>
    <t>04.07.2022 18:45:02</t>
  </si>
  <si>
    <t>04.07.2022 18:45:32</t>
  </si>
  <si>
    <t>ALİAĞA TR-43 DM 35-17-M00043_HatBaşıAyırıcı_72727542 M13_72727542</t>
  </si>
  <si>
    <t>04.07.2022 08:05:27</t>
  </si>
  <si>
    <t>04.07.2022 09:56:38</t>
  </si>
  <si>
    <t>TR-7/A 45-77-L00352_945488181_945488181</t>
  </si>
  <si>
    <t>04.07.2022 08:54:38</t>
  </si>
  <si>
    <t>04.07.2022 10:16:58</t>
  </si>
  <si>
    <t>GÜNEŞLİ KÖK 45-75-M00056_HatBaşıAyırıcı_53135488 M01_53135488</t>
  </si>
  <si>
    <t>04.07.2022 09:08:49</t>
  </si>
  <si>
    <t>04.07.2022 17:05:46</t>
  </si>
  <si>
    <t>KADIDAĞ TR-1 45-72-L00122_956532679_956532679</t>
  </si>
  <si>
    <t>04.07.2022 16:49:15</t>
  </si>
  <si>
    <t>04.07.2022 21:35:47</t>
  </si>
  <si>
    <t>K-1467 35-03-K01467_E_56369821_56369821</t>
  </si>
  <si>
    <t>04.07.2022 07:14:39</t>
  </si>
  <si>
    <t>04.07.2022 10:43:38</t>
  </si>
  <si>
    <t>TR-273 35-19-L00273_961999576_961999576</t>
  </si>
  <si>
    <t>04.07.2022 18:22:22</t>
  </si>
  <si>
    <t>04.07.2022 23:12:41</t>
  </si>
  <si>
    <t>ARDIÇ MAHALLESİ TR-12 35-21-L00134_TR-8 - TR-9 - TR-17 L01_72192707</t>
  </si>
  <si>
    <t>04.07.2022 09:34:00</t>
  </si>
  <si>
    <t>04.07.2022 12:23:27</t>
  </si>
  <si>
    <t>L-325 (ALBAYRAK) 35-18-L00325_B_56358007_56358007</t>
  </si>
  <si>
    <t>04.07.2022 10:24:21</t>
  </si>
  <si>
    <t>04.07.2022 12:38:37</t>
  </si>
  <si>
    <t>SARILAR TR-2 35-29-L00691_35-29-L00691_72349302</t>
  </si>
  <si>
    <t>04.07.2022 18:38:04</t>
  </si>
  <si>
    <t>04.07.2022 20:59:06</t>
  </si>
  <si>
    <t>ULUCAK DM-2/14 35-27-M00332_D_56355943_56355943</t>
  </si>
  <si>
    <t>04.07.2022 19:15:56</t>
  </si>
  <si>
    <t>04.07.2022 20:15:35</t>
  </si>
  <si>
    <t>04.07.2022 02:45:13</t>
  </si>
  <si>
    <t>04.07.2022 02:49:45</t>
  </si>
  <si>
    <t>DOĞANCI TR-13 35-31-L00368_47904264_56392350_56392350</t>
  </si>
  <si>
    <t>04.07.2022 17:53:35</t>
  </si>
  <si>
    <t>04.07.2022 21:07:29</t>
  </si>
  <si>
    <t>BOZDAĞ TR-12 35-15-L00299_B_65513156_65513156</t>
  </si>
  <si>
    <t>04.07.2022 09:19:04</t>
  </si>
  <si>
    <t>04.07.2022 16:42:31</t>
  </si>
  <si>
    <t>PAYAMLI TR-1 35-10-L00056_912644339_912644339</t>
  </si>
  <si>
    <t>04.07.2022 21:15:26</t>
  </si>
  <si>
    <t>04.07.2022 22:16:58</t>
  </si>
  <si>
    <t>TİYENLİ TR-1 45-85-M00009_945473029_945473029</t>
  </si>
  <si>
    <t>04.07.2022 19:43:03</t>
  </si>
  <si>
    <t>04.07.2022 23:38:28</t>
  </si>
  <si>
    <t>DM-12/TR-1 45-73-M00067_ÜNİVERSİTE BAKLACI M01_65917902</t>
  </si>
  <si>
    <t>04.07.2022 16:05:57</t>
  </si>
  <si>
    <t>04.07.2022 18:19:00</t>
  </si>
  <si>
    <t>EYKO TR-5 35-30-M00031_95001294794_95001294794</t>
  </si>
  <si>
    <t>04.07.2022 12:21:36</t>
  </si>
  <si>
    <t>04.07.2022 14:18:53</t>
  </si>
  <si>
    <t>M-3090 35-09-M03090_97795485_97795485</t>
  </si>
  <si>
    <t>04.07.2022 21:54:38</t>
  </si>
  <si>
    <t>05.07.2022 00:54:57</t>
  </si>
  <si>
    <t>L-513 REİSDERE 35-18-L00513_950464272_950464272</t>
  </si>
  <si>
    <t>04.07.2022 13:09:21</t>
  </si>
  <si>
    <t>04.07.2022 19:09:25</t>
  </si>
  <si>
    <t>K-684 35-03-K00684_35-03-K00684_2376510</t>
  </si>
  <si>
    <t>04.07.2022 09:29:26</t>
  </si>
  <si>
    <t>04.07.2022 10:57:27</t>
  </si>
  <si>
    <t>M-1442 35-04-M01442__79725837_79725837</t>
  </si>
  <si>
    <t>04.07.2022 23:41:41</t>
  </si>
  <si>
    <t>05.07.2022 01:04:19</t>
  </si>
  <si>
    <t>YAKUP ÇAKAR GRUBU 35-26-M01200_DIREK TIPI TRAFO HUCRESI H01_2041793</t>
  </si>
  <si>
    <t>04.07.2022 12:01:51</t>
  </si>
  <si>
    <t>04.07.2022 14:36:18</t>
  </si>
  <si>
    <t>KARABAĞ TR-1 35-31-L00127_47853509_56393204_56393204</t>
  </si>
  <si>
    <t>04.07.2022 19:11:06</t>
  </si>
  <si>
    <t>04.07.2022 20:44:31</t>
  </si>
  <si>
    <t>SAKARLI KÖK 45-76-M00046_BADEMLİ M02_72214544</t>
  </si>
  <si>
    <t>04.07.2022 11:19:30</t>
  </si>
  <si>
    <t>04.07.2022 11:21:36</t>
  </si>
  <si>
    <t>KİLLİK TR-12 45-73-M00351_945642699_945642699</t>
  </si>
  <si>
    <t>04.07.2022 10:37:00</t>
  </si>
  <si>
    <t>04.07.2022 13:43:24</t>
  </si>
  <si>
    <t>DM-12/04 45-71-M01868_45-71-M01868_2362163</t>
  </si>
  <si>
    <t>04.07.2022 09:02:00</t>
  </si>
  <si>
    <t>04.07.2022 10:11:43</t>
  </si>
  <si>
    <t>ÇAMLIK DM 35-17-M00173_HatBaşıAyırıcı_53140696 M04_53140696</t>
  </si>
  <si>
    <t>04.07.2022 10:34:42</t>
  </si>
  <si>
    <t>04.07.2022 18:25:41</t>
  </si>
  <si>
    <t>ÇATALCA TR-4 35-22-M00823_B_56384970_56384970</t>
  </si>
  <si>
    <t>04.07.2022 07:40:05</t>
  </si>
  <si>
    <t>04.07.2022 09:06:52</t>
  </si>
  <si>
    <t>PANCAR TM 35-26-A00003_PANCAR-4 M05_2331033</t>
  </si>
  <si>
    <t>04.07.2022 06:54:58</t>
  </si>
  <si>
    <t>04.07.2022 07:15:24</t>
  </si>
  <si>
    <t>M-906 35-03-M00906_95000126399_95000126399</t>
  </si>
  <si>
    <t>04.07.2022 19:48:59</t>
  </si>
  <si>
    <t>04.07.2022 22:10:43</t>
  </si>
  <si>
    <t>ŞEVKİ OLGUN VE ARK. T-SULAMA GRB.OTOBAN 35-13-L00131_DIREK TIPI TRAFO HUCRESI H01_2044505</t>
  </si>
  <si>
    <t>04.07.2022 08:16:12</t>
  </si>
  <si>
    <t>04.07.2022 10:41:15</t>
  </si>
  <si>
    <t>M-3250(YATIRIM REZERVE) 35-04-M03250_B_56364515_56364515</t>
  </si>
  <si>
    <t>04.07.2022 10:07:10</t>
  </si>
  <si>
    <t>04.07.2022 13:35:47</t>
  </si>
  <si>
    <t>M-1857 YAKAKÖY TR-1 35-02-M01857_910005222_910005222</t>
  </si>
  <si>
    <t>04.07.2022 11:22:12</t>
  </si>
  <si>
    <t>04.07.2022 13:55:26</t>
  </si>
  <si>
    <t>İZZET HANAY SULAMA GRUBU 35-29-M00359_B_65512172_65512172</t>
  </si>
  <si>
    <t>04.07.2022 18:44:19</t>
  </si>
  <si>
    <t>04.07.2022 20:52:42</t>
  </si>
  <si>
    <t>04.07.2022 10:40:38</t>
  </si>
  <si>
    <t>04.07.2022 12:15:38</t>
  </si>
  <si>
    <t>KARAOBA TEKELİLER TR-4 35-32-L00058_35-32-L00058_2350729</t>
  </si>
  <si>
    <t>04.07.2022 13:05:09</t>
  </si>
  <si>
    <t>04.07.2022 17:29:26</t>
  </si>
  <si>
    <t>ORTA MAHALLE M-8 35-25-M00116_35-25-M00116_2374710</t>
  </si>
  <si>
    <t>04.07.2022 20:21:34</t>
  </si>
  <si>
    <t>04.07.2022 21:36:59</t>
  </si>
  <si>
    <t>MANİSA TM-1 45-71-A00001_DONANIMLI YEDEK M05_2309458</t>
  </si>
  <si>
    <t>04.07.2022 09:27:10</t>
  </si>
  <si>
    <t>L-145 DALYAN DM 35-18-L00145_95001218153_95001218153</t>
  </si>
  <si>
    <t>04.07.2022 13:18:39</t>
  </si>
  <si>
    <t>04.07.2022 18:08:58</t>
  </si>
  <si>
    <t>04.07.2022 12:28:58</t>
  </si>
  <si>
    <t>04.07.2022 13:27:57</t>
  </si>
  <si>
    <t>04.07.2022 21:01:37</t>
  </si>
  <si>
    <t>04.07.2022 22:11:28</t>
  </si>
  <si>
    <t>GÜRÇEŞME İM 35-03-A00001_TR-1 K03_2036875</t>
  </si>
  <si>
    <t>04.07.2022 03:40:00</t>
  </si>
  <si>
    <t>04.07.2022 03:42:38</t>
  </si>
  <si>
    <t>ARSLANLAR TM 35-26-A00004_KUTLUTAŞ M29_2307568</t>
  </si>
  <si>
    <t>04.07.2022 07:06:49</t>
  </si>
  <si>
    <t>04.07.2022 07:17:36</t>
  </si>
  <si>
    <t>DM-18/10 45-71-M02376_45-71-M02376_84429931</t>
  </si>
  <si>
    <t>04.07.2022 09:00:33</t>
  </si>
  <si>
    <t>04.07.2022 10:14:44</t>
  </si>
  <si>
    <t>L-278 DM-1/TR-19 35-14-L00278_956643410_956643410</t>
  </si>
  <si>
    <t>04.07.2022 15:36:11</t>
  </si>
  <si>
    <t>04.07.2022 16:42:13</t>
  </si>
  <si>
    <t>ÇAPAKLI KÖK 45-78-M01161_ÇAPAKLI MERKEZ M03_78225838</t>
  </si>
  <si>
    <t>04.07.2022 07:31:43</t>
  </si>
  <si>
    <t>04.07.2022 08:24:18</t>
  </si>
  <si>
    <t>OKLUİSA KÖK 45-81-M00046_HatBaşıAyırıcı_73063133 M04_73063133</t>
  </si>
  <si>
    <t>04.07.2022 17:04:18</t>
  </si>
  <si>
    <t>04.07.2022 17:04:55</t>
  </si>
  <si>
    <t>ÖREN TR-2 35-27-L00217_97560332_97560332</t>
  </si>
  <si>
    <t>04.07.2022 16:37:02</t>
  </si>
  <si>
    <t>04.07.2022 17:58:44</t>
  </si>
  <si>
    <t>ÇAMLIK DM 35-17-M00173_ZEYTİNDAĞ-2 M04_66328243</t>
  </si>
  <si>
    <t>04.07.2022 09:42:02</t>
  </si>
  <si>
    <t>04.07.2022 10:12:30</t>
  </si>
  <si>
    <t>DİNDARLI KÖK TR-3 KAKLIK 45-79-M00395_DADAĞLI OVA M03_72035418</t>
  </si>
  <si>
    <t>04.07.2022 09:06:05</t>
  </si>
  <si>
    <t>04.07.2022 17:14:21</t>
  </si>
  <si>
    <t>KUYUCAK TR-1 35-22-M00273_DIREK TIPI TRAFO HUCRESI H01_2112518</t>
  </si>
  <si>
    <t>04.07.2022 19:59:04</t>
  </si>
  <si>
    <t>04.07.2022 21:01:01</t>
  </si>
  <si>
    <t>KEMAL ÖZBAŞ SULAMA GRUBU TR 35-27-M00530_95000061294_95000061294</t>
  </si>
  <si>
    <t>04.07.2022 08:22:53</t>
  </si>
  <si>
    <t>04.07.2022 11:01:49</t>
  </si>
  <si>
    <t>OSMANLAR TR-1 35-20-M00040_95000159310_95000159310</t>
  </si>
  <si>
    <t>04.07.2022 18:36:01</t>
  </si>
  <si>
    <t>04.07.2022 21:22:04</t>
  </si>
  <si>
    <t>ÖDEMİŞ İM 35-15-A00001_ESKİ OVAKENT L15_2310686</t>
  </si>
  <si>
    <t>04.07.2022 10:06:20</t>
  </si>
  <si>
    <t>04.07.2022 13:08:17</t>
  </si>
  <si>
    <t>İZZETTİN KÖK 45-83-M00132_SİNİRLİ M02_2327937</t>
  </si>
  <si>
    <t>04.07.2022 11:08:08</t>
  </si>
  <si>
    <t>04.07.2022 12:02:28</t>
  </si>
  <si>
    <t>MURADİYE TR-10 45-71-M02143_953221637_953221637</t>
  </si>
  <si>
    <t>04.07.2022 03:58:24</t>
  </si>
  <si>
    <t>04.07.2022 06:13:01</t>
  </si>
  <si>
    <t>L-325 (ALBAYRAK) 35-18-L00325_C_56357515_56357515</t>
  </si>
  <si>
    <t>04.07.2022 13:24:56</t>
  </si>
  <si>
    <t>04.07.2022 17:45:36</t>
  </si>
  <si>
    <t>YASEMİN DM 35-19-M00002_KUŞÇULAR DM-2 M02_2333721</t>
  </si>
  <si>
    <t>04.07.2022 10:12:19</t>
  </si>
  <si>
    <t>04.07.2022 10:42:00</t>
  </si>
  <si>
    <t>YENİPAZAR TR-1 45-78-M00686_45-78-M00686_2352423</t>
  </si>
  <si>
    <t>04.07.2022 10:45:30</t>
  </si>
  <si>
    <t>04.07.2022 13:33:37</t>
  </si>
  <si>
    <t>04.07.2022 07:48:52</t>
  </si>
  <si>
    <t>04.07.2022 14:43:30</t>
  </si>
  <si>
    <t>SARIGÖL DM 45-79-M00069_SELİMİYE FİDERİ M18_2318413</t>
  </si>
  <si>
    <t>04.07.2022 10:11:22</t>
  </si>
  <si>
    <t>04.07.2022 10:26:00</t>
  </si>
  <si>
    <t>SOMA KÖYLER DM-2 45-82-M00125_KÖYLER 34.5 M08_2304026</t>
  </si>
  <si>
    <t>04.07.2022 11:25:48</t>
  </si>
  <si>
    <t>04.07.2022 11:29:01</t>
  </si>
  <si>
    <t>GÜME KÖYÜ TR-1 35-29-L00340_95000495803_95000495803</t>
  </si>
  <si>
    <t>04.07.2022 14:17:07</t>
  </si>
  <si>
    <t>04.07.2022 20:10:27</t>
  </si>
  <si>
    <t>KIZILÇUKUR TR-2 45-79-M00472_D_56387427_56387427</t>
  </si>
  <si>
    <t>04.07.2022 17:09:31</t>
  </si>
  <si>
    <t>04.07.2022 18:54:47</t>
  </si>
  <si>
    <t>SELÇİKLİ TR-2 45-72-L00164_956483903_956483903</t>
  </si>
  <si>
    <t>04.07.2022 00:15:01</t>
  </si>
  <si>
    <t>04.07.2022 01:24:02</t>
  </si>
  <si>
    <t>04.07.2022 01:17:50</t>
  </si>
  <si>
    <t>04.07.2022 02:46:07</t>
  </si>
  <si>
    <t>DM-2/18 (YENİHAN) 45-71-M00155_953193975_953193975</t>
  </si>
  <si>
    <t>04.07.2022 18:23:23</t>
  </si>
  <si>
    <t>04.07.2022 19:44:38</t>
  </si>
  <si>
    <t>DURASILLI TR-23 45-78-M01137_49274713_56392066_56392066</t>
  </si>
  <si>
    <t>04.07.2022 11:22:21</t>
  </si>
  <si>
    <t>04.07.2022 13:57:30</t>
  </si>
  <si>
    <t>MEHMET BABACAN SLM TR 35-26-M00177_35-26-M00177_2349709</t>
  </si>
  <si>
    <t>04.07.2022 20:03:01</t>
  </si>
  <si>
    <t>04.07.2022 21:18:20</t>
  </si>
  <si>
    <t>M-2031 GEÇİT 35-02-M02031_M-2034 M10_66686898</t>
  </si>
  <si>
    <t>04.07.2022 17:19:42</t>
  </si>
  <si>
    <t>04.07.2022 17:46:01</t>
  </si>
  <si>
    <t>BAŞPINAR TR-1 45-76-L00017_45-76-L00017_2354063</t>
  </si>
  <si>
    <t>04.07.2022 19:30:53</t>
  </si>
  <si>
    <t>04.07.2022 20:45:25</t>
  </si>
  <si>
    <t>ŞEMİKLER TM 35-04-A00003_ŞEMİKLER-14 K44_2312133</t>
  </si>
  <si>
    <t>04.07.2022 15:56:32</t>
  </si>
  <si>
    <t>04.07.2022 16:11:48</t>
  </si>
  <si>
    <t>DM06/TR-5A 45-73-M00090_A a1_45147563</t>
  </si>
  <si>
    <t>04.07.2022 16:04:10</t>
  </si>
  <si>
    <t>04.07.2022 18:25:49</t>
  </si>
  <si>
    <t>K-200 35-04-K00200_35-04-K00200_2370846</t>
  </si>
  <si>
    <t>04.07.2022 09:59:40</t>
  </si>
  <si>
    <t>04.07.2022 18:04:49</t>
  </si>
  <si>
    <t>K-4695 35-04-K04695_913287260_913287260</t>
  </si>
  <si>
    <t>04.07.2022 17:29:58</t>
  </si>
  <si>
    <t>04.07.2022 20:41:03</t>
  </si>
  <si>
    <t>04.07.2022 06:11:11</t>
  </si>
  <si>
    <t>04.07.2022 07:33:19</t>
  </si>
  <si>
    <t>04.07.2022 11:40:47</t>
  </si>
  <si>
    <t>04.07.2022 14:11:11</t>
  </si>
  <si>
    <t>04.07.2022 09:14:21</t>
  </si>
  <si>
    <t>04.07.2022 11:36:09</t>
  </si>
  <si>
    <t>M-1853 YAKAKÖY (TR-284) 35-02-M01853_35-02-M01853_2359972</t>
  </si>
  <si>
    <t>04.07.2022 14:26:52</t>
  </si>
  <si>
    <t>04.07.2022 21:18:18</t>
  </si>
  <si>
    <t>M-1883 GEÇİT 35-09-M01883_M-3090 M02_2102724</t>
  </si>
  <si>
    <t>04.07.2022 07:07:05</t>
  </si>
  <si>
    <t>04.07.2022 17:51:33</t>
  </si>
  <si>
    <t>ABALIOĞLU DM 45-83-M00136_MASNA PLASTİK KÖK M011_72134613</t>
  </si>
  <si>
    <t>04.07.2022 23:58:58</t>
  </si>
  <si>
    <t>05.07.2022 02:30:08</t>
  </si>
  <si>
    <t>ÇAVLU TR-3 45-78-L00626_49263031_56391057_56391057</t>
  </si>
  <si>
    <t>04.07.2022 10:36:03</t>
  </si>
  <si>
    <t>04.07.2022 12:41:02</t>
  </si>
  <si>
    <t>OKÇULAR-2 35-16-M00108_953355878_953355878</t>
  </si>
  <si>
    <t>04.07.2022 20:14:32</t>
  </si>
  <si>
    <t>M-2549 35-09-M02549_F_56392078_56392078</t>
  </si>
  <si>
    <t>04.07.2022 20:22:56</t>
  </si>
  <si>
    <t>04.07.2022 21:17:56</t>
  </si>
  <si>
    <t>MORDOĞAN TR-38 35-21-L00165_953358383_953358383</t>
  </si>
  <si>
    <t>04.07.2022 09:28:46</t>
  </si>
  <si>
    <t>04.07.2022 14:37:35</t>
  </si>
  <si>
    <t>DAĞDERE TR-9 45-72-M00589_956524079_956524079</t>
  </si>
  <si>
    <t>04.07.2022 17:15:18</t>
  </si>
  <si>
    <t>04.07.2022 20:53:09</t>
  </si>
  <si>
    <t>MÜTEVELLİ TR-2 45-80-M00101_A_56389044_56389044</t>
  </si>
  <si>
    <t>05.07.2022 18:23:26</t>
  </si>
  <si>
    <t>05.07.2022 18:47:29</t>
  </si>
  <si>
    <t>TR-1/40 KÖK 45-72-M00040_TR-1/41 M04_61318173</t>
  </si>
  <si>
    <t>05.07.2022 18:57:48</t>
  </si>
  <si>
    <t>05.07.2022 19:39:34</t>
  </si>
  <si>
    <t>KIZLARALANI KÖK 45-72-L00698_HatBaşıAyırıcı_53140455 L02_53140455</t>
  </si>
  <si>
    <t>05.07.2022 22:55:11</t>
  </si>
  <si>
    <t>05.07.2022 23:59:30</t>
  </si>
  <si>
    <t>ÖDEMİŞ İM 35-15-A00001_YENİ KENT L16_2310687</t>
  </si>
  <si>
    <t>05.07.2022 14:05:21</t>
  </si>
  <si>
    <t>05.07.2022 14:27:08</t>
  </si>
  <si>
    <t>M-2144 35-07-M02144_912279419_912279419</t>
  </si>
  <si>
    <t>05.07.2022 17:31:20</t>
  </si>
  <si>
    <t>05.07.2022 20:20:40</t>
  </si>
  <si>
    <t>AKKOCALI TR-1 45-72-L00206_A_79437026_79437026</t>
  </si>
  <si>
    <t>05.07.2022 09:05:11</t>
  </si>
  <si>
    <t>05.07.2022 11:06:38</t>
  </si>
  <si>
    <t>KARABURUN TR-7 35-21-L00033_953359576_953359576</t>
  </si>
  <si>
    <t>05.07.2022 15:47:22</t>
  </si>
  <si>
    <t>05.07.2022 19:33:18</t>
  </si>
  <si>
    <t>K-3286 35-08-K03286_912139946_912139946</t>
  </si>
  <si>
    <t>05.07.2022 11:17:14</t>
  </si>
  <si>
    <t>05.07.2022 12:16:07</t>
  </si>
  <si>
    <t>YENİ FOÇA TR-25 35-23-M00025_42098011_56375046_56375046</t>
  </si>
  <si>
    <t>05.07.2022 21:35:30</t>
  </si>
  <si>
    <t>05.07.2022 22:22:52</t>
  </si>
  <si>
    <t>05.07.2022 23:01:37</t>
  </si>
  <si>
    <t>06.07.2022 02:34:09</t>
  </si>
  <si>
    <t>SİNANCILAR KÖYÜ TR-2 35-27-L00260_98819410_98819410</t>
  </si>
  <si>
    <t>05.07.2022 18:49:23</t>
  </si>
  <si>
    <t>05.07.2022 21:40:33</t>
  </si>
  <si>
    <t>ÇANDARLI TR-2 35-30-M00002_A a3_42961465</t>
  </si>
  <si>
    <t>05.07.2022 05:17:31</t>
  </si>
  <si>
    <t>05.07.2022 06:52:12</t>
  </si>
  <si>
    <t>K-1915 35-10-K01915_K-4097 K03_2073032</t>
  </si>
  <si>
    <t>05.07.2022 08:55:00</t>
  </si>
  <si>
    <t>05.07.2022 19:56:01</t>
  </si>
  <si>
    <t>05.07.2022 16:18:19</t>
  </si>
  <si>
    <t>05.07.2022 16:55:56</t>
  </si>
  <si>
    <t>05.07.2022 20:13:01</t>
  </si>
  <si>
    <t>05.07.2022 20:36:22</t>
  </si>
  <si>
    <t>K-3133 35-07-K03133_A_56381648_56381648</t>
  </si>
  <si>
    <t>05.07.2022 12:17:29</t>
  </si>
  <si>
    <t>05.07.2022 15:14:57</t>
  </si>
  <si>
    <t>L-215 35-18-L00215_950451542_950451542</t>
  </si>
  <si>
    <t>05.07.2022 17:15:28</t>
  </si>
  <si>
    <t>05.07.2022 21:03:10</t>
  </si>
  <si>
    <t>SADULLAH SEZER GRB 35-30-M00197_A_56353315_56353315</t>
  </si>
  <si>
    <t>05.07.2022 16:46:47</t>
  </si>
  <si>
    <t>05.07.2022 20:32:07</t>
  </si>
  <si>
    <t>M-11 GERMİYAN 35-18-M00011_95000156387_95000156387</t>
  </si>
  <si>
    <t>05.07.2022 18:28:54</t>
  </si>
  <si>
    <t>05.07.2022 21:31:00</t>
  </si>
  <si>
    <t>DM-2/2 ESKİ KUYUYANI 35-18-L00583_DAĞITIM TRAFO DM-2/2 ESKİ KUYUYANI L03_72048887</t>
  </si>
  <si>
    <t>05.07.2022 14:13:21</t>
  </si>
  <si>
    <t>05.07.2022 14:16:21</t>
  </si>
  <si>
    <t>DÜNDARLI TR-2 35-24-M00203_C_56355767_56355767</t>
  </si>
  <si>
    <t>05.07.2022 12:50:40</t>
  </si>
  <si>
    <t>05.07.2022 14:03:50</t>
  </si>
  <si>
    <t>KAREL DM 35-17-M00247_BAZTAŞ DM M05_66441215</t>
  </si>
  <si>
    <t>05.07.2022 18:07:16</t>
  </si>
  <si>
    <t>05.07.2022 19:09:52</t>
  </si>
  <si>
    <t>05.07.2022 16:49:24</t>
  </si>
  <si>
    <t>05.07.2022 18:06:28</t>
  </si>
  <si>
    <t>FUNDACIK KÖK 45-75-M00068_FUNDACIK M03_67108815</t>
  </si>
  <si>
    <t>05.07.2022 00:44:57</t>
  </si>
  <si>
    <t>05.07.2022 00:46:05</t>
  </si>
  <si>
    <t>TR-147 35-15-M00147_TR-40 - TR-41 - ÖZEL ASLAN TEKSTİL M02_66583686</t>
  </si>
  <si>
    <t>05.07.2022 09:33:44</t>
  </si>
  <si>
    <t>05.07.2022 11:32:52</t>
  </si>
  <si>
    <t>IRLAMAZ KÖK 45-83-L00153_IRLAMAZ L03_72158563</t>
  </si>
  <si>
    <t>05.07.2022 06:52:31</t>
  </si>
  <si>
    <t>05.07.2022 09:20:23</t>
  </si>
  <si>
    <t>K-4709 35-04-K04709_A_60982310_60982310</t>
  </si>
  <si>
    <t>05.07.2022 10:50:59</t>
  </si>
  <si>
    <t>05.07.2022 12:41:56</t>
  </si>
  <si>
    <t>K-3757 35-02-K03757_912572322_912572322</t>
  </si>
  <si>
    <t>05.07.2022 19:56:32</t>
  </si>
  <si>
    <t>05.07.2022 21:39:01</t>
  </si>
  <si>
    <t>TEPEKÖY TR-514 TARIMSAL SULAMA 45-73-M00676_45-73-M00676_2352301</t>
  </si>
  <si>
    <t>05.07.2022 08:03:51</t>
  </si>
  <si>
    <t>05.07.2022 12:28:56</t>
  </si>
  <si>
    <t>L-243 35-18-L00243_950461491_950461491</t>
  </si>
  <si>
    <t>05.07.2022 21:34:28</t>
  </si>
  <si>
    <t>05.07.2022 23:44:17</t>
  </si>
  <si>
    <t>TR-1/26 45-72-M00026_956506528_956506528</t>
  </si>
  <si>
    <t>05.07.2022 08:48:53</t>
  </si>
  <si>
    <t>05.07.2022 11:29:31</t>
  </si>
  <si>
    <t>TSK RADAR ÖZEL KÖK 35-21-M00008Ö_ H4_2073882</t>
  </si>
  <si>
    <t>05.07.2022 04:50:57</t>
  </si>
  <si>
    <t>05.07.2022 05:15:40</t>
  </si>
  <si>
    <t>K-3305 35-08-K03305_35-08-K03305_2367507</t>
  </si>
  <si>
    <t>05.07.2022 09:16:42</t>
  </si>
  <si>
    <t>05.07.2022 17:43:53</t>
  </si>
  <si>
    <t>MÜTEVELLİ TR-5 45-80-M00106_45-80-M00106_2376624</t>
  </si>
  <si>
    <t>05.07.2022 12:21:47</t>
  </si>
  <si>
    <t>05.07.2022 12:59:27</t>
  </si>
  <si>
    <t>TR-36 35-15-M00036_48891384_56379854_56379854</t>
  </si>
  <si>
    <t>05.07.2022 12:13:52</t>
  </si>
  <si>
    <t>05.07.2022 12:44:16</t>
  </si>
  <si>
    <t>SOMA TR-37 45-82-M00527_945522925_945522925</t>
  </si>
  <si>
    <t>05.07.2022 15:07:29</t>
  </si>
  <si>
    <t>05.07.2022 15:44:34</t>
  </si>
  <si>
    <t>YASEMİN DM 35-19-M00002_KUŞÇULAR DM-2 M02_2116640</t>
  </si>
  <si>
    <t>05.07.2022 07:37:02</t>
  </si>
  <si>
    <t>05.07.2022 07:56:12</t>
  </si>
  <si>
    <t>CENKYERİ TR-1 45-82-M00131_CENKYERİ TR-4 M04_72195032</t>
  </si>
  <si>
    <t>05.07.2022 05:53:12</t>
  </si>
  <si>
    <t>05.07.2022 09:30:18</t>
  </si>
  <si>
    <t>TR-99 35-16-L00099_47577940_56352861_56352861</t>
  </si>
  <si>
    <t>05.07.2022 01:17:47</t>
  </si>
  <si>
    <t>05.07.2022 03:00:31</t>
  </si>
  <si>
    <t>DERBENT TM 45-83-A00003_TURGUTLU-1 M06_2312535</t>
  </si>
  <si>
    <t>05.07.2022 09:01:15</t>
  </si>
  <si>
    <t>05.07.2022 09:38:00</t>
  </si>
  <si>
    <t>L-27 İZMİRLİ LİMANLAR 35-18-L00027_6674541 a1_5775902</t>
  </si>
  <si>
    <t>05.07.2022 19:31:15</t>
  </si>
  <si>
    <t>05.07.2022 20:01:39</t>
  </si>
  <si>
    <t>BAKIR YÖRÜKLER TR-2 35-32-L00054_35-32-L00054_2362988</t>
  </si>
  <si>
    <t>05.07.2022 13:50:49</t>
  </si>
  <si>
    <t>05.07.2022 14:47:58</t>
  </si>
  <si>
    <t>05.07.2022 09:27:47</t>
  </si>
  <si>
    <t>05.07.2022 09:45:18</t>
  </si>
  <si>
    <t>M-1335 KAYADİBİ KÖK 35-02-M01335_M-640 TRT ÇIKIŞI M03_2333770</t>
  </si>
  <si>
    <t>05.07.2022 13:02:32</t>
  </si>
  <si>
    <t>05.07.2022 13:39:05</t>
  </si>
  <si>
    <t>DM-5/TR13 (TR-57) ALPKENT 35-26-M00057_966109818_966109818</t>
  </si>
  <si>
    <t>05.07.2022 12:24:42</t>
  </si>
  <si>
    <t>05.07.2022 13:27:12</t>
  </si>
  <si>
    <t>BEYDERE KÖK 45-71-M00128_ESKİ KARAAĞAÇLI M07_50217231</t>
  </si>
  <si>
    <t>05.07.2022 16:34:39</t>
  </si>
  <si>
    <t>05.07.2022 21:24:23</t>
  </si>
  <si>
    <t>M-290 35-30-M00290_955324028_955324028</t>
  </si>
  <si>
    <t>05.07.2022 14:18:22</t>
  </si>
  <si>
    <t>05.07.2022 18:11:58</t>
  </si>
  <si>
    <t>TR-35 35-22-M00035_955284612_955284612</t>
  </si>
  <si>
    <t>05.07.2022 20:19:40</t>
  </si>
  <si>
    <t>05.07.2022 22:39:12</t>
  </si>
  <si>
    <t>ULUCAK DM-2/12 35-27-M00320_E_56369202_56369202</t>
  </si>
  <si>
    <t>05.07.2022 10:40:15</t>
  </si>
  <si>
    <t>05.07.2022 12:03:02</t>
  </si>
  <si>
    <t>FOÇAKÖY TR-3 35-23-M00224_A_56357414_56357414</t>
  </si>
  <si>
    <t>05.07.2022 11:39:28</t>
  </si>
  <si>
    <t>05.07.2022 12:38:05</t>
  </si>
  <si>
    <t>YELKİ TR-5 (M-2339) 35-10-M02339_912600923_912600923</t>
  </si>
  <si>
    <t>05.07.2022 20:29:05</t>
  </si>
  <si>
    <t>05.07.2022 21:17:05</t>
  </si>
  <si>
    <t>PAŞAKÖY KÖK 45-80-M00052_TAŞDİBİ ÇIKIŞI M010_72063859</t>
  </si>
  <si>
    <t>05.07.2022 15:06:26</t>
  </si>
  <si>
    <t>05.07.2022 16:24:24</t>
  </si>
  <si>
    <t>M-1229 35-01-M01229_913421819_913421819</t>
  </si>
  <si>
    <t>05.07.2022 19:11:51</t>
  </si>
  <si>
    <t>05.07.2022 21:00:25</t>
  </si>
  <si>
    <t>MURADİYE DM-4/5 KÖK 45-71-M00823_ESKİ HAVAİ HAT M11_72129686</t>
  </si>
  <si>
    <t>05.07.2022 01:41:12</t>
  </si>
  <si>
    <t>05.07.2022 03:02:56</t>
  </si>
  <si>
    <t>ÇAPAKLI KÖK 45-78-M01161_HatBaşıAyırıcı_53138968 M05_53138968</t>
  </si>
  <si>
    <t>05.07.2022 09:44:27</t>
  </si>
  <si>
    <t>05.07.2022 09:45:45</t>
  </si>
  <si>
    <t>AŞAĞIGÜLLÜCE TR-2 45-81-M00170_A_56401953_56401953</t>
  </si>
  <si>
    <t>05.07.2022 16:46:51</t>
  </si>
  <si>
    <t>05.07.2022 18:49:54</t>
  </si>
  <si>
    <t>TEPECİK KÖYÜ TR-2 45-71-M01287_44415723_56387787_56387787</t>
  </si>
  <si>
    <t>05.07.2022 08:55:32</t>
  </si>
  <si>
    <t>05.07.2022 10:36:31</t>
  </si>
  <si>
    <t>05.07.2022 23:08:10</t>
  </si>
  <si>
    <t>05.07.2022 23:48:44</t>
  </si>
  <si>
    <t>AHMETAĞA TR-10 TARIMSAL SULAMA 45-79-M00326_45-79-M00326_2350254</t>
  </si>
  <si>
    <t>05.07.2022 18:41:18</t>
  </si>
  <si>
    <t>05.07.2022 21:06:03</t>
  </si>
  <si>
    <t>K-217 35-01-K00217_C_56376760_56376760</t>
  </si>
  <si>
    <t>05.07.2022 09:18:45</t>
  </si>
  <si>
    <t>05.07.2022 16:43:51</t>
  </si>
  <si>
    <t>TR-1/3 45-83-M00003_PAŞATIMARI TR-1 M05_2331761</t>
  </si>
  <si>
    <t>05.07.2022 09:49:48</t>
  </si>
  <si>
    <t>05.07.2022 11:30:55</t>
  </si>
  <si>
    <t>DAYIOĞLU TR-1 45-72-L00339_956533124_956533124</t>
  </si>
  <si>
    <t>05.07.2022 20:10:16</t>
  </si>
  <si>
    <t>05.07.2022 22:46:13</t>
  </si>
  <si>
    <t>05.07.2022 05:40:05</t>
  </si>
  <si>
    <t>05.07.2022 06:42:44</t>
  </si>
  <si>
    <t>KIRDAMLARI TR-1 45-78-M00504_49232548_56391561_56391561</t>
  </si>
  <si>
    <t>05.07.2022 09:56:31</t>
  </si>
  <si>
    <t>05.07.2022 17:48:07</t>
  </si>
  <si>
    <t>KARABAĞ TR-1 35-31-L00127_47853506_56393202_56393202</t>
  </si>
  <si>
    <t>05.07.2022 12:06:57</t>
  </si>
  <si>
    <t>05.07.2022 12:33:30</t>
  </si>
  <si>
    <t>_C_56390895_56390895</t>
  </si>
  <si>
    <t>05.07.2022 21:11:21</t>
  </si>
  <si>
    <t>05.07.2022 22:52:17</t>
  </si>
  <si>
    <t>GÜZELKÖY KÖK 45-71-M00123_45-71-M00123_50218083</t>
  </si>
  <si>
    <t>05.07.2022 15:17:00</t>
  </si>
  <si>
    <t>05.07.2022 17:18:44</t>
  </si>
  <si>
    <t>05.07.2022 13:58:38</t>
  </si>
  <si>
    <t>05.07.2022 18:32:59</t>
  </si>
  <si>
    <t>GÖRECE TR-2 35-22-M00128_95000646544_95000646544</t>
  </si>
  <si>
    <t>05.07.2022 17:01:57</t>
  </si>
  <si>
    <t>05.07.2022 19:20:28</t>
  </si>
  <si>
    <t>DM-25 (ÇAĞLAYAN DM) 45-71-M00060_45-71-M00060_72440870</t>
  </si>
  <si>
    <t>05.07.2022 10:31:00</t>
  </si>
  <si>
    <t>05.07.2022 12:07:30</t>
  </si>
  <si>
    <t>TR-58 (SERAY SÜT) 45-81-M00152_A_56387274_56387274</t>
  </si>
  <si>
    <t>05.07.2022 07:56:28</t>
  </si>
  <si>
    <t>05.07.2022 08:50:37</t>
  </si>
  <si>
    <t>KIZILCAOVA TR-5 35-20-L00428_B_56407699_56407699</t>
  </si>
  <si>
    <t>05.07.2022 18:06:46</t>
  </si>
  <si>
    <t>05.07.2022 19:26:35</t>
  </si>
  <si>
    <t>M-1111 35-08-M01111_35-08-M01111_42042933</t>
  </si>
  <si>
    <t>05.07.2022 09:01:05</t>
  </si>
  <si>
    <t>05.07.2022 12:15:02</t>
  </si>
  <si>
    <t>M-2139 35-07-M02139_97576956_97576956</t>
  </si>
  <si>
    <t>05.07.2022 10:39:23</t>
  </si>
  <si>
    <t>05.07.2022 11:17:57</t>
  </si>
  <si>
    <t>05.07.2022 21:00:30</t>
  </si>
  <si>
    <t>05.07.2022 23:14:11</t>
  </si>
  <si>
    <t>K-535 35-02-K00535_97956311_97956311</t>
  </si>
  <si>
    <t>05.07.2022 13:25:31</t>
  </si>
  <si>
    <t>05.07.2022 14:26:35</t>
  </si>
  <si>
    <t>KAYMAKÇI DM 35-15-M00254_TR-2 M011_66813631</t>
  </si>
  <si>
    <t>05.07.2022 10:18:05</t>
  </si>
  <si>
    <t>05.07.2022 12:00:27</t>
  </si>
  <si>
    <t>TR-48 35-30-L00048_35-30-L00048_72065195</t>
  </si>
  <si>
    <t>05.07.2022 09:38:46</t>
  </si>
  <si>
    <t>05.07.2022 11:45:01</t>
  </si>
  <si>
    <t>ÇUKURALTI M-53 35-25-M00088_955277770_955277770</t>
  </si>
  <si>
    <t>05.07.2022 09:21:34</t>
  </si>
  <si>
    <t>05.07.2022 11:23:40</t>
  </si>
  <si>
    <t>K-3920 35-08-K03920_K-4060 K01_42458397</t>
  </si>
  <si>
    <t>05.07.2022 09:04:28</t>
  </si>
  <si>
    <t>05.07.2022 19:38:11</t>
  </si>
  <si>
    <t>K-4097 35-10-K04097_K-2371 K01_47773375</t>
  </si>
  <si>
    <t>05.07.2022 02:14:40</t>
  </si>
  <si>
    <t>05.07.2022 02:28:30</t>
  </si>
  <si>
    <t>ALANKÖY TR-1 35-20-L00288_955209617_955209617</t>
  </si>
  <si>
    <t>05.07.2022 10:02:25</t>
  </si>
  <si>
    <t>05.07.2022 14:18:11</t>
  </si>
  <si>
    <t>M-1 35-02-M00001_M-1269 M12_78582590</t>
  </si>
  <si>
    <t>05.07.2022 06:12:35</t>
  </si>
  <si>
    <t>05.07.2022 06:55:40</t>
  </si>
  <si>
    <t>AYRANCILAR DM-2 35-26-M00825_956628239_956628239</t>
  </si>
  <si>
    <t>05.07.2022 09:11:18</t>
  </si>
  <si>
    <t>05.07.2022 09:59:27</t>
  </si>
  <si>
    <t>DM02/TR-14  BULVAR ÜZERİ 45-73-M00031_945678935_945678935</t>
  </si>
  <si>
    <t>05.07.2022 22:12:19</t>
  </si>
  <si>
    <t>06.07.2022 07:13:10</t>
  </si>
  <si>
    <t>BİLKENT SİTESİ 35-30-M00658_955326510_955326510</t>
  </si>
  <si>
    <t>05.07.2022 14:31:39</t>
  </si>
  <si>
    <t>05.07.2022 17:55:41</t>
  </si>
  <si>
    <t>K-123 35-01-K00123_D_56375266_56375266</t>
  </si>
  <si>
    <t>05.07.2022 08:29:00</t>
  </si>
  <si>
    <t>05.07.2022 10:20:34</t>
  </si>
  <si>
    <t>MAVİDERE TR-4 35-31-L00213_35-31-L00213_2363084</t>
  </si>
  <si>
    <t>05.07.2022 06:05:11</t>
  </si>
  <si>
    <t>05.07.2022 10:54:16</t>
  </si>
  <si>
    <t>SARIGÖL TR-37 45-79-M00037_TR-40 M05_2076475</t>
  </si>
  <si>
    <t>05.07.2022 20:32:57</t>
  </si>
  <si>
    <t>05.07.2022 21:53:42</t>
  </si>
  <si>
    <t>05.07.2022 19:04:55</t>
  </si>
  <si>
    <t>05.07.2022 19:55:03</t>
  </si>
  <si>
    <t>BAHRİBABA İM-DM 35-01-A00014_TRAFO-B K04_60323435</t>
  </si>
  <si>
    <t>05.07.2022 19:51:00</t>
  </si>
  <si>
    <t>05.07.2022 20:45:00</t>
  </si>
  <si>
    <t>SADUN AVİNÇ ÖZEL TR 35-26-M00155Ö_93550966_93550966</t>
  </si>
  <si>
    <t>05.07.2022 16:45:49</t>
  </si>
  <si>
    <t>05.07.2022 17:31:32</t>
  </si>
  <si>
    <t>HACIHIDIR TR-1 45-78-M00673_49423600_56393908_56393908</t>
  </si>
  <si>
    <t>05.07.2022 16:53:26</t>
  </si>
  <si>
    <t>05.07.2022 19:32:18</t>
  </si>
  <si>
    <t>ALİAĞA TR-43 DM 35-17-M00043_M-54 ÇIKIŞI M12_2315083</t>
  </si>
  <si>
    <t>05.07.2022 09:02:10</t>
  </si>
  <si>
    <t>05.07.2022 09:13:24</t>
  </si>
  <si>
    <t>DM-18/08 45-71-M00257_45-71-M00257_72077971</t>
  </si>
  <si>
    <t>05.07.2022 23:50:42</t>
  </si>
  <si>
    <t>06.07.2022 01:27:15</t>
  </si>
  <si>
    <t>SEYDİKÖY İM 35-08-A00002_MİLLET K06_2309386</t>
  </si>
  <si>
    <t>05.07.2022 06:31:27</t>
  </si>
  <si>
    <t>05.07.2022 08:07:15</t>
  </si>
  <si>
    <t>M-251 35-09-M00251_M-252 M03_47547415</t>
  </si>
  <si>
    <t>05.07.2022 11:49:26</t>
  </si>
  <si>
    <t>05.07.2022 12:06:28</t>
  </si>
  <si>
    <t>DADAĞLI TR-3 OVA 45-79-M00402_A_56386160_56386160</t>
  </si>
  <si>
    <t>05.07.2022 20:27:01</t>
  </si>
  <si>
    <t>05.07.2022 19:57:29</t>
  </si>
  <si>
    <t>05.07.2022 20:39:00</t>
  </si>
  <si>
    <t>KARAOBA MERKEZ TR-1 35-32-L00061_35-32-L00061_2350246</t>
  </si>
  <si>
    <t>05.07.2022 09:12:57</t>
  </si>
  <si>
    <t>05.07.2022 11:21:15</t>
  </si>
  <si>
    <t>MURADİYE DM-7/1 45-71-M01854_DM-7/1A M05_2125942</t>
  </si>
  <si>
    <t>05.07.2022 09:09:00</t>
  </si>
  <si>
    <t>BOYNUYOĞUN KÖK 35-29-L00051_ÖDEMİŞ KAVAĞI L04_72215393</t>
  </si>
  <si>
    <t>05.07.2022 21:59:51</t>
  </si>
  <si>
    <t>05.07.2022 23:03:00</t>
  </si>
  <si>
    <t>BADEMBÜKÜ TR-2 35-21-L00218_953361457_953361457</t>
  </si>
  <si>
    <t>05.07.2022 11:10:11</t>
  </si>
  <si>
    <t>05.07.2022 18:18:36</t>
  </si>
  <si>
    <t>05.07.2022 12:39:02</t>
  </si>
  <si>
    <t>05.07.2022 17:00:54</t>
  </si>
  <si>
    <t>KIRKÖY NECİPFAZIL CAD. TR-12 35-31-L00474_35-31-L00474_72252914</t>
  </si>
  <si>
    <t>05.07.2022 22:40:28</t>
  </si>
  <si>
    <t>05.07.2022 23:25:01</t>
  </si>
  <si>
    <t>M-2447 35-03-M02447_35-03-M02447_44430513</t>
  </si>
  <si>
    <t>05.07.2022 12:00:00</t>
  </si>
  <si>
    <t>05.07.2022 13:12:46</t>
  </si>
  <si>
    <t>DM-5 45-71-M00947_DAĞITIM TRAFOSU M09_66502149</t>
  </si>
  <si>
    <t>05.07.2022 16:49:21</t>
  </si>
  <si>
    <t>05.07.2022 17:33:25</t>
  </si>
  <si>
    <t>YUKARI ÇOBANİSA ŞİRİN MAHALLE 45-71-M00622_43137513_56393425_56393425</t>
  </si>
  <si>
    <t>05.07.2022 23:04:37</t>
  </si>
  <si>
    <t>06.07.2022 01:06:33</t>
  </si>
  <si>
    <t>DELEMENLER KÖK 45-73-M00490_BAHÇEARASI MAH. M04_2081982</t>
  </si>
  <si>
    <t>05.07.2022 10:28:01</t>
  </si>
  <si>
    <t>05.07.2022 13:13:05</t>
  </si>
  <si>
    <t>ALİAĞA TR-43 DM 35-17-M00043_HatBaşıAyırıcı_53134056 M12_53134056</t>
  </si>
  <si>
    <t>05.07.2022 09:19:03</t>
  </si>
  <si>
    <t>05.07.2022 10:52:55</t>
  </si>
  <si>
    <t>DM-2/35 (VERİCİLER) 45-71-M00531_953182823_953182823</t>
  </si>
  <si>
    <t>05.07.2022 00:31:23</t>
  </si>
  <si>
    <t>05.07.2022 02:24:15</t>
  </si>
  <si>
    <t>KARAKOVA TR-2 35-15-L00448_B_65499250_65499250</t>
  </si>
  <si>
    <t>05.07.2022 00:08:08</t>
  </si>
  <si>
    <t>05.07.2022 02:40:49</t>
  </si>
  <si>
    <t>DM-13/20 (HAFSA SULTAN CAMİİ YANI) 45-71-M00334_953219377_953219377</t>
  </si>
  <si>
    <t>05.07.2022 15:38:32</t>
  </si>
  <si>
    <t>05.07.2022 19:33:40</t>
  </si>
  <si>
    <t>DM-9/10 45-71-M01168_45-71-M01168_66149940</t>
  </si>
  <si>
    <t>05.07.2022 14:47:49</t>
  </si>
  <si>
    <t>05.07.2022 15:34:38</t>
  </si>
  <si>
    <t>TR-14 35-32-L00014_946411289_946411289</t>
  </si>
  <si>
    <t>05.07.2022 10:54:44</t>
  </si>
  <si>
    <t>05.07.2022 12:36:24</t>
  </si>
  <si>
    <t>PANCAR KÖK 35-26-M00891_KARAKUYU M02_2302862</t>
  </si>
  <si>
    <t>05.07.2022 09:47:17</t>
  </si>
  <si>
    <t>05.07.2022 11:45:53</t>
  </si>
  <si>
    <t>MANİSA TM-1 45-71-A00001_MÜESSESE-1 M02_2335295</t>
  </si>
  <si>
    <t>05.07.2022 06:40:24</t>
  </si>
  <si>
    <t>05.07.2022 07:20:20</t>
  </si>
  <si>
    <t>TR-1/46 (25/17c) 45-71-M00146_A_56403130_56403130</t>
  </si>
  <si>
    <t>05.07.2022 17:09:42</t>
  </si>
  <si>
    <t>05.07.2022 21:09:21</t>
  </si>
  <si>
    <t>TAYTAN GEDİZ MAH. TR-2 45-78-M00356_45-78-M00356_2372228</t>
  </si>
  <si>
    <t>05.07.2022 18:41:44</t>
  </si>
  <si>
    <t>05.07.2022 20:30:58</t>
  </si>
  <si>
    <t>PAYAMLI M-27 (SAKIZAĞACI KÖK) 35-25-M00188_956644985_956644985</t>
  </si>
  <si>
    <t>05.07.2022 16:19:29</t>
  </si>
  <si>
    <t>05.07.2022 19:40:44</t>
  </si>
  <si>
    <t>ÇAPAKLI KÖK 45-78-M01161_YAĞBASAN M07_78225762</t>
  </si>
  <si>
    <t>05.07.2022 12:56:38</t>
  </si>
  <si>
    <t>TR-129 35-15-M00129_950359607_950359607</t>
  </si>
  <si>
    <t>05.07.2022 18:51:39</t>
  </si>
  <si>
    <t>05.07.2022 19:32:19</t>
  </si>
  <si>
    <t>M-2846 35-03-M02846_966271863_966271863</t>
  </si>
  <si>
    <t>05.07.2022 12:48:10</t>
  </si>
  <si>
    <t>05.07.2022 17:07:45</t>
  </si>
  <si>
    <t>L-309 35-18-L00309_950456166_950456166</t>
  </si>
  <si>
    <t>05.07.2022 22:49:23</t>
  </si>
  <si>
    <t>06.07.2022 00:48:25</t>
  </si>
  <si>
    <t>DM-1/04 45-71-M00017_45-71-M00017_66500380</t>
  </si>
  <si>
    <t>05.07.2022 13:14:13</t>
  </si>
  <si>
    <t>05.07.2022 14:05:26</t>
  </si>
  <si>
    <t>L-280 35-18-L00280_95001169975_95001169975</t>
  </si>
  <si>
    <t>05.07.2022 21:27:00</t>
  </si>
  <si>
    <t>05.07.2022 22:05:07</t>
  </si>
  <si>
    <t>CAVİT YALÇIN GRB 35-20-M00022_DIREK TIPI TRAFO HUCRESI H01_2049509</t>
  </si>
  <si>
    <t>05.07.2022 17:34:47</t>
  </si>
  <si>
    <t>05.07.2022 20:39:09</t>
  </si>
  <si>
    <t>TR-1/40-A 45-72-M00639_956480019_956480019</t>
  </si>
  <si>
    <t>05.07.2022 16:51:08</t>
  </si>
  <si>
    <t>05.07.2022 18:17:52</t>
  </si>
  <si>
    <t>K-1526 35-02-K01526_910065690_910065690</t>
  </si>
  <si>
    <t>05.07.2022 15:28:03</t>
  </si>
  <si>
    <t>05.07.2022 18:01:06</t>
  </si>
  <si>
    <t>MENDERES DM-2/TR-1 35-22-M00300_KÖYLER-1 M15_2328470</t>
  </si>
  <si>
    <t>05.07.2022 09:05:42</t>
  </si>
  <si>
    <t>05.07.2022 18:15:52</t>
  </si>
  <si>
    <t>K-84 35-02-K00084_35-02-K00084_2359917</t>
  </si>
  <si>
    <t>05.07.2022 09:32:47</t>
  </si>
  <si>
    <t>05.07.2022 12:33:55</t>
  </si>
  <si>
    <t>ŞEYHDAVUTLAR TR-4 KEMİKLİ 45-79-M00121_C_56387153_56387153</t>
  </si>
  <si>
    <t>05.07.2022 08:08:43</t>
  </si>
  <si>
    <t>05.07.2022 11:51:48</t>
  </si>
  <si>
    <t>SARUHANLI TR-22 45-80-M00022_D_60985052_60985052</t>
  </si>
  <si>
    <t>05.07.2022 20:45:27</t>
  </si>
  <si>
    <t>05.07.2022 22:13:37</t>
  </si>
  <si>
    <t>05.07.2022 08:52:36</t>
  </si>
  <si>
    <t>05.07.2022 09:32:26</t>
  </si>
  <si>
    <t>MECİDİYE TR-5 45-72-L00578_956517293_956517293</t>
  </si>
  <si>
    <t>05.07.2022 10:49:28</t>
  </si>
  <si>
    <t>05.07.2022 12:43:29</t>
  </si>
  <si>
    <t>MORDOĞAN TR-41 35-21-L00164_ÇATALKAYA KÖYÜ TR-1 L02_72179974</t>
  </si>
  <si>
    <t>05.07.2022 10:19:57</t>
  </si>
  <si>
    <t>05.07.2022 12:33:03</t>
  </si>
  <si>
    <t>TEKELİ DM 35-22-M00088_PANCAR-2 M07_48495816</t>
  </si>
  <si>
    <t>05.07.2022 09:34:04</t>
  </si>
  <si>
    <t>05.07.2022 10:57:00</t>
  </si>
  <si>
    <t>EMİRLİ TR-3 35-15-L00859_35-15-L00859_65832108</t>
  </si>
  <si>
    <t>05.07.2022 16:16:35</t>
  </si>
  <si>
    <t>05.07.2022 16:41:13</t>
  </si>
  <si>
    <t>05.07.2022 14:56:23</t>
  </si>
  <si>
    <t>05.07.2022 17:23:35</t>
  </si>
  <si>
    <t>05.07.2022 14:44:32</t>
  </si>
  <si>
    <t>05.07.2022 14:56:56</t>
  </si>
  <si>
    <t>BEYDERE KÖK 45-71-M00128_IŞIKAL MOBİLYA M01_50217223</t>
  </si>
  <si>
    <t>05.07.2022 08:58:39</t>
  </si>
  <si>
    <t>05.07.2022 10:53:17</t>
  </si>
  <si>
    <t>TR-133 ÇAMLIK 35-19-L00133_956671584_956671584</t>
  </si>
  <si>
    <t>05.07.2022 12:17:41</t>
  </si>
  <si>
    <t>05.07.2022 13:40:42</t>
  </si>
  <si>
    <t>05.07.2022 09:54:47</t>
  </si>
  <si>
    <t>05.07.2022 10:43:23</t>
  </si>
  <si>
    <t>05.07.2022 18:28:41</t>
  </si>
  <si>
    <t>05.07.2022 19:35:51</t>
  </si>
  <si>
    <t>YAĞLAR TR-7 35-31-L00045_DIREK TIPI TRAFO HUCRESI H01_2048875</t>
  </si>
  <si>
    <t>05.07.2022 18:52:31</t>
  </si>
  <si>
    <t>05.07.2022 21:23:39</t>
  </si>
  <si>
    <t>ÇAPAKLI KÖK 45-78-M01161_HatBaşıAyırıcı_53139969 M05_53139969</t>
  </si>
  <si>
    <t>05.07.2022 10:39:39</t>
  </si>
  <si>
    <t>05.07.2022 11:07:22</t>
  </si>
  <si>
    <t>KARAVELİLER TR-3 35-20-L00142_A_56407434_56407434</t>
  </si>
  <si>
    <t>05.07.2022 19:32:30</t>
  </si>
  <si>
    <t>05.07.2022 21:03:26</t>
  </si>
  <si>
    <t>GÖRDES DM 45-75-M00050_GÜNEŞLİ M13_2083729</t>
  </si>
  <si>
    <t>05.07.2022 06:07:01</t>
  </si>
  <si>
    <t>05.07.2022 06:42:00</t>
  </si>
  <si>
    <t>KARABURUN TR-2 35-21-L00014_953368006_953368006</t>
  </si>
  <si>
    <t>05.07.2022 18:31:41</t>
  </si>
  <si>
    <t>05.07.2022 20:54:38</t>
  </si>
  <si>
    <t>05.07.2022 01:39:18</t>
  </si>
  <si>
    <t>05.07.2022 03:04:21</t>
  </si>
  <si>
    <t>YAYAKENT DM 35-24-M00209_BALABAN M05_72093612</t>
  </si>
  <si>
    <t>05.07.2022 14:04:44</t>
  </si>
  <si>
    <t>05.07.2022 15:20:53</t>
  </si>
  <si>
    <t>M-2913 35-01-M02913_F_56374294_56374294</t>
  </si>
  <si>
    <t>05.07.2022 09:00:12</t>
  </si>
  <si>
    <t>05.07.2022 16:22:40</t>
  </si>
  <si>
    <t>ŞAMDANLAR TR-1 45-81-M00154_A_56399157_56399157</t>
  </si>
  <si>
    <t>05.07.2022 15:59:50</t>
  </si>
  <si>
    <t>05.07.2022 17:07:15</t>
  </si>
  <si>
    <t>K-60 35-01-K00060_911010705_911010705</t>
  </si>
  <si>
    <t>05.07.2022 20:57:11</t>
  </si>
  <si>
    <t>05.07.2022 22:34:16</t>
  </si>
  <si>
    <t>05.07.2022 07:06:22</t>
  </si>
  <si>
    <t>05.07.2022 07:37:00</t>
  </si>
  <si>
    <t>05.07.2022 11:53:56</t>
  </si>
  <si>
    <t>05.07.2022 19:30:36</t>
  </si>
  <si>
    <t>TR-41 35-30-L00041_B_56398678_56398678</t>
  </si>
  <si>
    <t>05.07.2022 22:02:42</t>
  </si>
  <si>
    <t>05.07.2022 23:00:11</t>
  </si>
  <si>
    <t>TR-37 TARIMSAL SULAMA 45-80-M01037_45-80-M01037_2367877</t>
  </si>
  <si>
    <t>05.07.2022 08:58:21</t>
  </si>
  <si>
    <t>05.07.2022 10:47:46</t>
  </si>
  <si>
    <t>EĞLENHOCA TR-2 35-21-L00119_B_56374482_56374482</t>
  </si>
  <si>
    <t>05.07.2022 11:56:10</t>
  </si>
  <si>
    <t>05.07.2022 14:16:38</t>
  </si>
  <si>
    <t>TR-73 35-19-L00073_6376321_56376018_56376018</t>
  </si>
  <si>
    <t>05.07.2022 18:30:25</t>
  </si>
  <si>
    <t>05.07.2022 19:53:27</t>
  </si>
  <si>
    <t>MURADİYE TARIMSAL SULAMA-1 45-71-M01388_45-71-M01388_2370758</t>
  </si>
  <si>
    <t>05.07.2022 08:17:17</t>
  </si>
  <si>
    <t>05.07.2022 12:05:35</t>
  </si>
  <si>
    <t>ALANDAMLARI TR-2 45-75-M00130_A_56386667_56386667</t>
  </si>
  <si>
    <t>05.07.2022 20:13:11</t>
  </si>
  <si>
    <t>05.07.2022 21:53:19</t>
  </si>
  <si>
    <t>05.07.2022 05:40:06</t>
  </si>
  <si>
    <t>05.07.2022 06:24:45</t>
  </si>
  <si>
    <t>05.07.2022 01:12:40</t>
  </si>
  <si>
    <t>05.07.2022 02:37:53</t>
  </si>
  <si>
    <t>K-270 35-01-K00270_910682098_910682098</t>
  </si>
  <si>
    <t>05.07.2022 13:40:29</t>
  </si>
  <si>
    <t>05.07.2022 16:19:11</t>
  </si>
  <si>
    <t>05.07.2022 05:47:10</t>
  </si>
  <si>
    <t>05.07.2022 10:54:25</t>
  </si>
  <si>
    <t>ALAŞEHİR TR-83 45-73-M00083_45-73-M00083_2352962</t>
  </si>
  <si>
    <t>05.07.2022 14:06:26</t>
  </si>
  <si>
    <t>05.07.2022 15:55:04</t>
  </si>
  <si>
    <t>K-779 35-07-K00779_35-07-K00779_49846753</t>
  </si>
  <si>
    <t>05.07.2022 17:59:38</t>
  </si>
  <si>
    <t>05.07.2022 19:24:52</t>
  </si>
  <si>
    <t>K-1683 35-01-K01683_910920049_910920049</t>
  </si>
  <si>
    <t>05.07.2022 15:03:51</t>
  </si>
  <si>
    <t>05.07.2022 18:35:00</t>
  </si>
  <si>
    <t>M-1965 35-02-M01965_912861095_912861095</t>
  </si>
  <si>
    <t>05.07.2022 19:02:12</t>
  </si>
  <si>
    <t>05.07.2022 20:59:18</t>
  </si>
  <si>
    <t>HÜSEYİN DAĞLI SULAMA GRUBU 35-29-M00292_DIREK TIPI TRAFO HUCRESI H01_2065376</t>
  </si>
  <si>
    <t>05.07.2022 21:06:20</t>
  </si>
  <si>
    <t>05.07.2022 23:29:52</t>
  </si>
  <si>
    <t>ARMUTLU İM 35-27-A00001_BAĞYURDU L15_73034160</t>
  </si>
  <si>
    <t>05.07.2022 07:09:17</t>
  </si>
  <si>
    <t>05.07.2022 07:24:00</t>
  </si>
  <si>
    <t>K-1526 35-02-K01526_A a1b_5854217</t>
  </si>
  <si>
    <t>05.07.2022 19:24:53</t>
  </si>
  <si>
    <t>06.07.2022 03:32:49</t>
  </si>
  <si>
    <t>K-4366 35-01-K04366_A_56369141_56369141</t>
  </si>
  <si>
    <t>05.07.2022 15:45:47</t>
  </si>
  <si>
    <t>05.07.2022 19:14:46</t>
  </si>
  <si>
    <t>ÖRENCİK TR-5 45-73-M00555_945652280_945652280</t>
  </si>
  <si>
    <t>05.07.2022 16:49:52</t>
  </si>
  <si>
    <t>05.07.2022 19:47:20</t>
  </si>
  <si>
    <t>05.07.2022 10:41:05</t>
  </si>
  <si>
    <t>05.07.2022 18:09:27</t>
  </si>
  <si>
    <t>M-1828 35-01-M01828_A_56379423_56379423</t>
  </si>
  <si>
    <t>05.07.2022 23:47:30</t>
  </si>
  <si>
    <t>06.07.2022 00:26:04</t>
  </si>
  <si>
    <t>05.07.2022 12:23:03</t>
  </si>
  <si>
    <t>05.07.2022 17:43:15</t>
  </si>
  <si>
    <t>GÖÇBEYLİ DM 35-16-M00139_GÖÇBEYLİ TARIMSAL SULAMA M02_72044677</t>
  </si>
  <si>
    <t>05.07.2022 08:58:26</t>
  </si>
  <si>
    <t>05.07.2022 17:01:09</t>
  </si>
  <si>
    <t>GELENBE TR-1 45-76-L00060_A_56386703_56386703</t>
  </si>
  <si>
    <t>05.07.2022 11:50:02</t>
  </si>
  <si>
    <t>05.07.2022 12:51:46</t>
  </si>
  <si>
    <t>M-1106 35-01-M01106_M_56355134_56355134</t>
  </si>
  <si>
    <t>05.07.2022 09:08:38</t>
  </si>
  <si>
    <t>05.07.2022 17:02:45</t>
  </si>
  <si>
    <t>BAYINDIR İM 35-20-A00001_ZEYTİNOVA-1 L07_2313518</t>
  </si>
  <si>
    <t>05.07.2022 11:24:44</t>
  </si>
  <si>
    <t>05.07.2022 12:56:24</t>
  </si>
  <si>
    <t>GÖRDES TR-31 45-75-M00031_45-75-M00031_2368278</t>
  </si>
  <si>
    <t>05.07.2022 16:16:07</t>
  </si>
  <si>
    <t>05.07.2022 17:12:12</t>
  </si>
  <si>
    <t>05.07.2022 20:09:44</t>
  </si>
  <si>
    <t>05.07.2022 20:20:05</t>
  </si>
  <si>
    <t>AKHİSAR İM 45-72-A00001_956476955_956476955</t>
  </si>
  <si>
    <t>05.07.2022 21:54:16</t>
  </si>
  <si>
    <t>05.07.2022 23:36:50</t>
  </si>
  <si>
    <t>HAVVA KULAK SULAMA GRUBU TR 35-27-L00148_DIREK TIPI TRAFO HUCRESI H01_2051065</t>
  </si>
  <si>
    <t>05.07.2022 16:06:56</t>
  </si>
  <si>
    <t>05.07.2022 19:31:58</t>
  </si>
  <si>
    <t>GÖKÇEÖREN KÖK 45-77-M00024_GÖKÇEÖREN TR-1 M01_72216606</t>
  </si>
  <si>
    <t>05.07.2022 08:35:45</t>
  </si>
  <si>
    <t>05.07.2022 08:38:00</t>
  </si>
  <si>
    <t>K-1229 35-01-K01229_E_56375665_56375665</t>
  </si>
  <si>
    <t>05.07.2022 07:45:34</t>
  </si>
  <si>
    <t>05.07.2022 13:01:47</t>
  </si>
  <si>
    <t>TR-1-4/1 YENİ SANAYİ KABİN 35-20-L00025_955198966_955198966</t>
  </si>
  <si>
    <t>05.07.2022 15:07:20</t>
  </si>
  <si>
    <t>05.07.2022 18:31:03</t>
  </si>
  <si>
    <t>HALİLBEYLİ TR-5 35-27-M01054_966571216_966571216</t>
  </si>
  <si>
    <t>05.07.2022 11:30:41</t>
  </si>
  <si>
    <t>05.07.2022 19:27:56</t>
  </si>
  <si>
    <t>GÜNEŞLİ EVCİLER TR-3 45-75-M00060_945599483_945599483</t>
  </si>
  <si>
    <t>05.07.2022 12:06:00</t>
  </si>
  <si>
    <t>05.07.2022 13:16:08</t>
  </si>
  <si>
    <t>DURASILLI TR-7 45-78-M01118_TR-8 M05_2327267</t>
  </si>
  <si>
    <t>05.07.2022 13:10:31</t>
  </si>
  <si>
    <t>05.07.2022 13:32:36</t>
  </si>
  <si>
    <t>KABAZLI TR-4 45-78-M00678_953292058_953292058</t>
  </si>
  <si>
    <t>05.07.2022 19:46:40</t>
  </si>
  <si>
    <t>05.07.2022 22:17:36</t>
  </si>
  <si>
    <t>05.07.2022 17:07:19</t>
  </si>
  <si>
    <t>05.07.2022 18:15:33</t>
  </si>
  <si>
    <t>05.07.2022 20:38:18</t>
  </si>
  <si>
    <t>05.07.2022 21:36:56</t>
  </si>
  <si>
    <t>K-273 35-01-K00273_910674383_910674383</t>
  </si>
  <si>
    <t>05.07.2022 10:46:33</t>
  </si>
  <si>
    <t>05.07.2022 12:01:35</t>
  </si>
  <si>
    <t>ŞEMSİLER TR-1 35-31-L00098_47983230_56395327_56395327</t>
  </si>
  <si>
    <t>05.07.2022 19:07:40</t>
  </si>
  <si>
    <t>05.07.2022 20:11:04</t>
  </si>
  <si>
    <t>DM-2/TR-12 (ESKİ TR-6) 35-13-L00006_946421476_946421476</t>
  </si>
  <si>
    <t>05.07.2022 09:21:45</t>
  </si>
  <si>
    <t>05.07.2022 09:45:06</t>
  </si>
  <si>
    <t>UMURCALI TR-7 35-31-L00110_47966694_56381602_56381602</t>
  </si>
  <si>
    <t>05.07.2022 16:52:00</t>
  </si>
  <si>
    <t>05.07.2022 19:37:43</t>
  </si>
  <si>
    <t>ARMAĞAN TR-1 45-86-M00177_C_56402178_56402178</t>
  </si>
  <si>
    <t>05.07.2022 13:51:57</t>
  </si>
  <si>
    <t>05.07.2022 15:58:43</t>
  </si>
  <si>
    <t>M-1360 35-04-M01360_35-04-M01360_72035142</t>
  </si>
  <si>
    <t>05.07.2022 20:53:45</t>
  </si>
  <si>
    <t>05.07.2022 21:39:23</t>
  </si>
  <si>
    <t>KISIKKÖY YENİ MAH. TR-1 35-22-M00137_DIREK TIPI TRAFO HUCRESI H01_2035392</t>
  </si>
  <si>
    <t>05.07.2022 15:18:11</t>
  </si>
  <si>
    <t>05.07.2022 18:37:15</t>
  </si>
  <si>
    <t>SARUHANLI DM 45-80-M00001_BEYDERE M08_2324160</t>
  </si>
  <si>
    <t>05.07.2022 08:46:51</t>
  </si>
  <si>
    <t>05.07.2022 08:49:50</t>
  </si>
  <si>
    <t>TR-1/82 HAYDAR TRAFO 45-83-M00082__82530807_82530807</t>
  </si>
  <si>
    <t>05.07.2022 03:30:06</t>
  </si>
  <si>
    <t>05.07.2022 06:22:17</t>
  </si>
  <si>
    <t>DM-3/13 (KIRMIZI KÖPRÜ) 45-71-M00102_45-71-M00102_66425482</t>
  </si>
  <si>
    <t>05.07.2022 14:47:15</t>
  </si>
  <si>
    <t>05.07.2022 16:05:02</t>
  </si>
  <si>
    <t>BAKIR OVA YÖRÜKLER MAH.TR-3 35-32-L00080_35-32-L00080_2362987</t>
  </si>
  <si>
    <t>05.07.2022 13:02:53</t>
  </si>
  <si>
    <t>05.07.2022 14:42:30</t>
  </si>
  <si>
    <t>L-470 KÖK 35-18-L00470_A_56357366_56357366</t>
  </si>
  <si>
    <t>05.07.2022 00:03:02</t>
  </si>
  <si>
    <t>05.07.2022 02:52:57</t>
  </si>
  <si>
    <t>BİMEYKO TR-2 35-30-M00049_A_56352912_56352912</t>
  </si>
  <si>
    <t>05.07.2022 10:05:42</t>
  </si>
  <si>
    <t>05.07.2022 12:47:10</t>
  </si>
  <si>
    <t>L-325 (ALBAYRAK) 35-18-L00325_D_56357516_56357516</t>
  </si>
  <si>
    <t>05.07.2022 08:03:57</t>
  </si>
  <si>
    <t>05.07.2022 10:19:53</t>
  </si>
  <si>
    <t>BÖLCEK DM 35-16-M00153_MEZARLIKALTI M06_82962757</t>
  </si>
  <si>
    <t>05.07.2022 09:23:17</t>
  </si>
  <si>
    <t>05.07.2022 17:09:00</t>
  </si>
  <si>
    <t>BAYINDIR İM 35-20-A00001_CANLI L09_2058779</t>
  </si>
  <si>
    <t>05.07.2022 06:36:05</t>
  </si>
  <si>
    <t>05.07.2022 06:52:00</t>
  </si>
  <si>
    <t>K-2635 35-02-K02635_35-02-K02635_2373995</t>
  </si>
  <si>
    <t>05.07.2022 09:44:13</t>
  </si>
  <si>
    <t>05.07.2022 13:38:00</t>
  </si>
  <si>
    <t>KÖREZ KÖK 45-77-L00284_DEREKÖY KÖK L04_2060290</t>
  </si>
  <si>
    <t>05.07.2022 09:10:05</t>
  </si>
  <si>
    <t>05.07.2022 09:54:58</t>
  </si>
  <si>
    <t>K-1579 35-01-K01579_35-01-K01579_2362779</t>
  </si>
  <si>
    <t>05.07.2022 22:15:25</t>
  </si>
  <si>
    <t>05.07.2022 22:36:37</t>
  </si>
  <si>
    <t>ARDIÇ MAHALLESİ TR-9 35-21-L00130_95001423689_95001423689</t>
  </si>
  <si>
    <t>05.07.2022 12:11:42</t>
  </si>
  <si>
    <t>05.07.2022 16:01:51</t>
  </si>
  <si>
    <t>SARUHANLI TR-22 45-80-M00022_D D06b_5981316</t>
  </si>
  <si>
    <t>05.07.2022 11:41:10</t>
  </si>
  <si>
    <t>05.07.2022 13:40:59</t>
  </si>
  <si>
    <t>KALEKÖY TR-4 35-31-L00236_47918399_56386864_56386864</t>
  </si>
  <si>
    <t>05.07.2022 22:41:14</t>
  </si>
  <si>
    <t>06.07.2022 01:20:35</t>
  </si>
  <si>
    <t>TR-2/30 45-72-L00030_956479835_956479835</t>
  </si>
  <si>
    <t>05.07.2022 16:36:23</t>
  </si>
  <si>
    <t>05.07.2022 17:19:49</t>
  </si>
  <si>
    <t>05.07.2022 17:05:41</t>
  </si>
  <si>
    <t>05.07.2022 18:45:19</t>
  </si>
  <si>
    <t>L-45 JANDARMA SİTESİ 35-14-L00045_956652685_956652685</t>
  </si>
  <si>
    <t>05.07.2022 19:42:17</t>
  </si>
  <si>
    <t>05.07.2022 21:23:21</t>
  </si>
  <si>
    <t>05.07.2022 01:53:51</t>
  </si>
  <si>
    <t>05.07.2022 03:57:50</t>
  </si>
  <si>
    <t>KİLLİK TR-2 KÖK 45-73-M00343_KİLLİK MERKEZ TR-4 M02_2309304</t>
  </si>
  <si>
    <t>05.07.2022 09:20:35</t>
  </si>
  <si>
    <t>05.07.2022 15:56:27</t>
  </si>
  <si>
    <t>ARPALIK KÖK 45-83-M00137_ARPALIK TR-1 M02_2096632</t>
  </si>
  <si>
    <t>05.07.2022 18:06:27</t>
  </si>
  <si>
    <t>05.07.2022 18:45:32</t>
  </si>
  <si>
    <t>K-4481 35-02-K04481_913399481_913399481</t>
  </si>
  <si>
    <t>05.07.2022 10:03:34</t>
  </si>
  <si>
    <t>05.07.2022 12:02:53</t>
  </si>
  <si>
    <t>TR-4/A 45-77-L00005_945511935_945511935</t>
  </si>
  <si>
    <t>05.07.2022 19:10:27</t>
  </si>
  <si>
    <t>05.07.2022 20:13:09</t>
  </si>
  <si>
    <t>DM-2 45-71-M00002_TR-94 ÇIKIŞI ŞEHİTLER KAB M23_2048818</t>
  </si>
  <si>
    <t>05.07.2022 02:23:35</t>
  </si>
  <si>
    <t>05.07.2022 02:56:33</t>
  </si>
  <si>
    <t>SELÇUK İM/DM 35-13-A00004_ŞİRİNCE L04_65986070</t>
  </si>
  <si>
    <t>05.07.2022 09:48:54</t>
  </si>
  <si>
    <t>05.07.2022 09:54:17</t>
  </si>
  <si>
    <t>K-4458 35-01-K04458_B_56359563_56359563</t>
  </si>
  <si>
    <t>05.07.2022 13:08:33</t>
  </si>
  <si>
    <t>05.07.2022 14:12:34</t>
  </si>
  <si>
    <t>REMZİ DEMİRBAĞ SULAMA GRUBU 35-29-M00196_A_56360451_56360451</t>
  </si>
  <si>
    <t>05.07.2022 12:31:15</t>
  </si>
  <si>
    <t>05.07.2022 15:53:29</t>
  </si>
  <si>
    <t>YAZIBAŞI DM-5 35-26-M00550_DM-5/41 M08_2335562</t>
  </si>
  <si>
    <t>05.07.2022 06:23:47</t>
  </si>
  <si>
    <t>05.07.2022 07:10:33</t>
  </si>
  <si>
    <t>TR-42 35-19-M00042_956697610_956697610</t>
  </si>
  <si>
    <t>05.07.2022 17:31:45</t>
  </si>
  <si>
    <t>05.07.2022 18:53:11</t>
  </si>
  <si>
    <t>BALABAN TAŞLI TR-1 35-24-M00255__72374424_72374424</t>
  </si>
  <si>
    <t>05.07.2022 11:12:41</t>
  </si>
  <si>
    <t>05.07.2022 13:01:57</t>
  </si>
  <si>
    <t>ZAFER YILMAZ GRUBU 35-26-M01142_DIREK TIPI TRAFO HUCRESI H01_2041792</t>
  </si>
  <si>
    <t>05.07.2022 16:07:50</t>
  </si>
  <si>
    <t>05.07.2022 18:21:10</t>
  </si>
  <si>
    <t>İSTASYONALTI KÖK 45-83-M00131_GÜRKÖY M09_2329930</t>
  </si>
  <si>
    <t>05.07.2022 18:37:36</t>
  </si>
  <si>
    <t>05.07.2022 19:49:45</t>
  </si>
  <si>
    <t>K-4024 35-01-K04024_A_56376848_56376848</t>
  </si>
  <si>
    <t>05.07.2022 09:13:02</t>
  </si>
  <si>
    <t>05.07.2022 16:42:01</t>
  </si>
  <si>
    <t>ÇANDARLI TR-11(CANKENT1) 35-30-M00011_C_56367287_56367287</t>
  </si>
  <si>
    <t>05.07.2022 22:21:40</t>
  </si>
  <si>
    <t>05.07.2022 22:56:21</t>
  </si>
  <si>
    <t>05.07.2022 11:11:44</t>
  </si>
  <si>
    <t>05.07.2022 12:33:26</t>
  </si>
  <si>
    <t>TR-97 45-78-L00097_A A03_65778371</t>
  </si>
  <si>
    <t>05.07.2022 14:38:17</t>
  </si>
  <si>
    <t>05.07.2022 17:43:59</t>
  </si>
  <si>
    <t>NİLSAN KÖK 35-26-M00725_ANADOLU YEM M04_65911194</t>
  </si>
  <si>
    <t>06.07.2022 11:00:42</t>
  </si>
  <si>
    <t>06.07.2022 11:48:14</t>
  </si>
  <si>
    <t>SEYDİKÖY İM 35-08-A00002_AKÇAY K05_2309387</t>
  </si>
  <si>
    <t>06.07.2022 23:55:36</t>
  </si>
  <si>
    <t>07.07.2022 01:32:16</t>
  </si>
  <si>
    <t>TİRE İM-DM-1 35-29-A00001_MAHMUTLAR L13_2312356</t>
  </si>
  <si>
    <t>OG Parafudr Patlaması</t>
  </si>
  <si>
    <t>06.07.2022 01:17:46</t>
  </si>
  <si>
    <t>06.07.2022 04:24:18</t>
  </si>
  <si>
    <t>M-1128 35-01-M01128_911281304_911281304</t>
  </si>
  <si>
    <t>06.07.2022 12:36:57</t>
  </si>
  <si>
    <t>06.07.2022 14:28:37</t>
  </si>
  <si>
    <t>HACIHALİLLER TR-1 KÖK 45-71-M00066_SULAMA M02_72238379</t>
  </si>
  <si>
    <t>Yabani Hayvan Teması</t>
  </si>
  <si>
    <t>06.07.2022 20:59:36</t>
  </si>
  <si>
    <t>06.07.2022 22:19:46</t>
  </si>
  <si>
    <t>TR-5 35-16-L00005_C_56353605_56353605</t>
  </si>
  <si>
    <t>06.07.2022 17:57:00</t>
  </si>
  <si>
    <t>06.07.2022 18:28:09</t>
  </si>
  <si>
    <t>L-62 İSTUR 35-14-L00062_956639499_956639499</t>
  </si>
  <si>
    <t>06.07.2022 07:52:15</t>
  </si>
  <si>
    <t>06.07.2022 10:01:08</t>
  </si>
  <si>
    <t>MENDERES DM-2/TR-1 35-22-M00300_PERLİT M18_2095706</t>
  </si>
  <si>
    <t>06.07.2022 09:17:17</t>
  </si>
  <si>
    <t>06.07.2022 17:04:54</t>
  </si>
  <si>
    <t>K-2312 35-03-K02312_D_56355632_56355632</t>
  </si>
  <si>
    <t>06.07.2022 08:48:59</t>
  </si>
  <si>
    <t>06.07.2022 09:26:26</t>
  </si>
  <si>
    <t>GÜNEŞLİ KÖK 45-75-M00056_KÖSELER - ULGAR M01_67577915</t>
  </si>
  <si>
    <t>06.07.2022 09:07:42</t>
  </si>
  <si>
    <t>06.07.2022 16:43:41</t>
  </si>
  <si>
    <t>TR-24 35-13-M00024_B_56356326_56356326</t>
  </si>
  <si>
    <t>06.07.2022 09:57:37</t>
  </si>
  <si>
    <t>06.07.2022 12:49:25</t>
  </si>
  <si>
    <t>AVDAN TR-5 KÖK 45-82-M00130_AVDAN TR-3 M04_72194310</t>
  </si>
  <si>
    <t>06.07.2022 09:00:13</t>
  </si>
  <si>
    <t>06.07.2022 11:37:34</t>
  </si>
  <si>
    <t>K-4240 35-02-K04240_K-4608 K03_2059932</t>
  </si>
  <si>
    <t>06.07.2022 18:45:38</t>
  </si>
  <si>
    <t>06.07.2022 19:16:58</t>
  </si>
  <si>
    <t>06.07.2022 01:02:59</t>
  </si>
  <si>
    <t>06.07.2022 02:04:45</t>
  </si>
  <si>
    <t>ŞEHİTLER TR-1 35-26-L00161_956601690_956601690</t>
  </si>
  <si>
    <t>06.07.2022 17:52:46</t>
  </si>
  <si>
    <t>06.07.2022 21:15:58</t>
  </si>
  <si>
    <t>M-417 35-02-M00417_914657453_914657453</t>
  </si>
  <si>
    <t>06.07.2022 16:31:21</t>
  </si>
  <si>
    <t>06.07.2022 17:22:12</t>
  </si>
  <si>
    <t>ALİZE KÖK 35-18-M00059_ALAÇATI TM (URLA-1) M10_72185135</t>
  </si>
  <si>
    <t>06.07.2022 01:48:25</t>
  </si>
  <si>
    <t>06.07.2022 02:24:51</t>
  </si>
  <si>
    <t>TR-1/46 (25/17c) 45-71-M00146_953242429_953242429</t>
  </si>
  <si>
    <t>06.07.2022 21:07:05</t>
  </si>
  <si>
    <t>06.07.2022 23:03:29</t>
  </si>
  <si>
    <t>GELENBE İM 45-76-A00001_GEBELER L12_2092293</t>
  </si>
  <si>
    <t>06.07.2022 08:09:50</t>
  </si>
  <si>
    <t>06.07.2022 08:16:28</t>
  </si>
  <si>
    <t>M-1676 35-04-M01676_E _54714902</t>
  </si>
  <si>
    <t>06.07.2022 10:37:42</t>
  </si>
  <si>
    <t>06.07.2022 11:11:40</t>
  </si>
  <si>
    <t>MURADİYE DM 45-71-M00006_SİYEKLİ DM M03_2076873</t>
  </si>
  <si>
    <t>06.07.2022 09:08:39</t>
  </si>
  <si>
    <t>06.07.2022 15:28:21</t>
  </si>
  <si>
    <t>ARPALIK KÖK 45-83-M00137_ÇAMPINAR TARIMSAL SULAMA - TR-6 M06_72124446</t>
  </si>
  <si>
    <t>06.07.2022 10:02:22</t>
  </si>
  <si>
    <t>06.07.2022 10:45:59</t>
  </si>
  <si>
    <t>K-178 35-03-K00178_910358448_910358448</t>
  </si>
  <si>
    <t>06.07.2022 13:53:12</t>
  </si>
  <si>
    <t>06.07.2022 16:47:11</t>
  </si>
  <si>
    <t>DM-1/52 45-71-M00325_DM-1/53B GİRİŞ M01_61063715</t>
  </si>
  <si>
    <t>06.07.2022 09:41:59</t>
  </si>
  <si>
    <t>06.07.2022 10:37:41</t>
  </si>
  <si>
    <t>KAVAKLIDERE TR-18 45-73-M01017_945658309_945658309</t>
  </si>
  <si>
    <t>06.07.2022 15:44:07</t>
  </si>
  <si>
    <t>06.07.2022 18:48:35</t>
  </si>
  <si>
    <t>TR-77 HULUSİ İZLEYEN GRB. 35-15-M00077_DIREK TIPI TRAFO HUCRESI H01_2045839</t>
  </si>
  <si>
    <t>06.07.2022 12:24:49</t>
  </si>
  <si>
    <t>06.07.2022 15:13:53</t>
  </si>
  <si>
    <t>M-3046 ALİ ACAR İNŞAAT ÖZEL TR 35-02-M03046Ö_ H_79551984</t>
  </si>
  <si>
    <t>06.07.2022 10:44:00</t>
  </si>
  <si>
    <t>06.07.2022 11:58:22</t>
  </si>
  <si>
    <t>MUSACALI TR-1 35-24-M00107_B_56373219_56373219</t>
  </si>
  <si>
    <t>06.07.2022 20:21:20</t>
  </si>
  <si>
    <t>06.07.2022 23:16:50</t>
  </si>
  <si>
    <t>KILAVUZLAR KÖK 45-74-M00198_HatBaşıAyırıcı_53135285 M03_53135285</t>
  </si>
  <si>
    <t>06.07.2022 19:01:44</t>
  </si>
  <si>
    <t>06.07.2022 20:00:15</t>
  </si>
  <si>
    <t>GÖLMARMARA TR-19 45-85-L00019_TR-17 L03_72105875</t>
  </si>
  <si>
    <t>06.07.2022 06:27:50</t>
  </si>
  <si>
    <t>06.07.2022 07:31:16</t>
  </si>
  <si>
    <t>TR-32 35-13-L00032_95000576975_95000576975</t>
  </si>
  <si>
    <t>06.07.2022 20:32:07</t>
  </si>
  <si>
    <t>06.07.2022 21:11:00</t>
  </si>
  <si>
    <t>SEYDİKÖY İM 35-08-A00002_ARİFAĞA K12_2053308</t>
  </si>
  <si>
    <t>06.07.2022 09:02:10</t>
  </si>
  <si>
    <t>06.07.2022 17:47:04</t>
  </si>
  <si>
    <t>ALAŞEHİR TR-26/A 45-73-M01171__72371787_72371787</t>
  </si>
  <si>
    <t>06.07.2022 08:18:03</t>
  </si>
  <si>
    <t>06.07.2022 09:39:51</t>
  </si>
  <si>
    <t>06.07.2022 14:11:28</t>
  </si>
  <si>
    <t>06.07.2022 15:12:40</t>
  </si>
  <si>
    <t>06.07.2022 15:27:11</t>
  </si>
  <si>
    <t>06.07.2022 15:56:31</t>
  </si>
  <si>
    <t>ORHANLI ORTA M-90 35-14-M00090_6712039_56358769_56358769</t>
  </si>
  <si>
    <t>06.07.2022 19:10:09</t>
  </si>
  <si>
    <t>06.07.2022 20:28:10</t>
  </si>
  <si>
    <t>06.07.2022 08:28:07</t>
  </si>
  <si>
    <t>06.07.2022 12:19:22</t>
  </si>
  <si>
    <t>DEREKÖY OVA MAH.TR-1 45-72-L00535_956527820_956527820</t>
  </si>
  <si>
    <t>06.07.2022 17:35:07</t>
  </si>
  <si>
    <t>06.07.2022 18:24:14</t>
  </si>
  <si>
    <t>FOÇA M-259 BAĞARASI 35-23-M00259_A_56364324_56364324</t>
  </si>
  <si>
    <t>06.07.2022 20:06:03</t>
  </si>
  <si>
    <t>06.07.2022 20:30:58</t>
  </si>
  <si>
    <t>TR-158 KEKLİKTEPE 35-19-M00158_5853275_56373288_56373288</t>
  </si>
  <si>
    <t>06.07.2022 13:23:55</t>
  </si>
  <si>
    <t>06.07.2022 15:43:43</t>
  </si>
  <si>
    <t>M-417 35-02-M00417_913281596_913281596</t>
  </si>
  <si>
    <t>06.07.2022 11:50:50</t>
  </si>
  <si>
    <t>06.07.2022 14:20:09</t>
  </si>
  <si>
    <t>ALACALI TR-2 35-29-L00776__72399346_72399346</t>
  </si>
  <si>
    <t>06.07.2022 16:14:50</t>
  </si>
  <si>
    <t>06.07.2022 16:54:53</t>
  </si>
  <si>
    <t>L-493 (BALANBAKA-2) 35-18-L00493_950453281_950453281</t>
  </si>
  <si>
    <t>06.07.2022 10:36:03</t>
  </si>
  <si>
    <t>06.07.2022 11:33:14</t>
  </si>
  <si>
    <t>L-210 35-18-L00210_L-211 ZÜMRÜT EVLERİ L03_2326791</t>
  </si>
  <si>
    <t>06.07.2022 23:02:22</t>
  </si>
  <si>
    <t>06.07.2022 23:51:44</t>
  </si>
  <si>
    <t>IŞIKLAR KÖK 45-73-M00467_CABERFAKILI KÖY MERKEZ M010_83813307</t>
  </si>
  <si>
    <t>06.07.2022 07:06:25</t>
  </si>
  <si>
    <t>06.07.2022 10:37:15</t>
  </si>
  <si>
    <t>GÜLBAHÇE TR-2 45-71-M01600_45-71-M01600_2354657</t>
  </si>
  <si>
    <t>06.07.2022 11:23:29</t>
  </si>
  <si>
    <t>06.07.2022 15:14:44</t>
  </si>
  <si>
    <t>K-1517 35-01-K01517_910876087_910876087</t>
  </si>
  <si>
    <t>06.07.2022 08:56:07</t>
  </si>
  <si>
    <t>06.07.2022 10:53:31</t>
  </si>
  <si>
    <t>L-427 35-18-L00427_950457009_950457009</t>
  </si>
  <si>
    <t>06.07.2022 12:49:26</t>
  </si>
  <si>
    <t>06.07.2022 14:25:46</t>
  </si>
  <si>
    <t>YENİFOÇA TR-48 35-23-M00048_B_56365419_56365419</t>
  </si>
  <si>
    <t>06.07.2022 13:44:42</t>
  </si>
  <si>
    <t>06.07.2022 14:07:09</t>
  </si>
  <si>
    <t>06.07.2022 14:14:04</t>
  </si>
  <si>
    <t>06.07.2022 16:52:54</t>
  </si>
  <si>
    <t>K-387 35-08-K00387_B b2b_5834579</t>
  </si>
  <si>
    <t>06.07.2022 19:12:56</t>
  </si>
  <si>
    <t>06.07.2022 19:55:06</t>
  </si>
  <si>
    <t>K-2413 35-07-K02413_35-07-K02413_50072524</t>
  </si>
  <si>
    <t>06.07.2022 21:41:15</t>
  </si>
  <si>
    <t>06.07.2022 22:34:46</t>
  </si>
  <si>
    <t>EMİRALEM TR-11 35-28-M00236_953395752_953395752</t>
  </si>
  <si>
    <t>06.07.2022 11:54:59</t>
  </si>
  <si>
    <t>06.07.2022 13:16:33</t>
  </si>
  <si>
    <t>KORDON KÖK 45-78-M00730_KÖSEALİ KABAZLI GÖBEKLİ M02_2327656</t>
  </si>
  <si>
    <t>06.07.2022 09:19:41</t>
  </si>
  <si>
    <t>06.07.2022 15:23:30</t>
  </si>
  <si>
    <t>TR-2/13 45-83-L00013_DAĞITIM TRAFOSU TR-2/13 L04_2326583</t>
  </si>
  <si>
    <t>06.07.2022 15:57:50</t>
  </si>
  <si>
    <t>06.07.2022 17:32:06</t>
  </si>
  <si>
    <t>KIRTEPE KÖK 35-29-L00055_YİĞENLİ FİDERİ L02_72212737</t>
  </si>
  <si>
    <t>06.07.2022 16:17:50</t>
  </si>
  <si>
    <t>06.07.2022 17:36:35</t>
  </si>
  <si>
    <t>EMİNKENT ÖZEL TR 35-23-M00050Ö_42135611_56398346_56398346</t>
  </si>
  <si>
    <t>06.07.2022 11:29:47</t>
  </si>
  <si>
    <t>06.07.2022 12:10:07</t>
  </si>
  <si>
    <t>TR-1/76 45-72-M00076_956502367_956502367</t>
  </si>
  <si>
    <t>06.07.2022 12:00:34</t>
  </si>
  <si>
    <t>06.07.2022 15:00:22</t>
  </si>
  <si>
    <t>TR-111 ZEYTİNALANI 35-19-L00111_DAĞITIM TRAFOSU L04_2333959</t>
  </si>
  <si>
    <t>06.07.2022 10:49:03</t>
  </si>
  <si>
    <t>06.07.2022 11:33:07</t>
  </si>
  <si>
    <t>İSHAKÇELEBİ TR-3 45-80-M00155_956540436_956540436</t>
  </si>
  <si>
    <t>06.07.2022 10:17:18</t>
  </si>
  <si>
    <t>06.07.2022 13:55:51</t>
  </si>
  <si>
    <t>GÖKÇEN İM 35-29-A00004_HatBaşıAyırıcı_53138852 L15_53138852</t>
  </si>
  <si>
    <t>06.07.2022 14:12:54</t>
  </si>
  <si>
    <t>06.07.2022 14:57:28</t>
  </si>
  <si>
    <t>TR-1/46 (25/17c) 45-71-M00146_B_56402453_56402453</t>
  </si>
  <si>
    <t>06.07.2022 02:09:58</t>
  </si>
  <si>
    <t>06.07.2022 03:58:54</t>
  </si>
  <si>
    <t>TR-1/80 45-72-M00080_956505605_956505605</t>
  </si>
  <si>
    <t>06.07.2022 12:57:05</t>
  </si>
  <si>
    <t>06.07.2022 13:41:20</t>
  </si>
  <si>
    <t>SARISU TR-4 35-31-L00082_47816467_56352592_56352592</t>
  </si>
  <si>
    <t>06.07.2022 09:42:26</t>
  </si>
  <si>
    <t>06.07.2022 14:02:59</t>
  </si>
  <si>
    <t>BIÇAKÇI OVACIK TR-5 35-15-L00084_C_56362281_56362281</t>
  </si>
  <si>
    <t>06.07.2022 22:45:33</t>
  </si>
  <si>
    <t>06.07.2022 23:32:06</t>
  </si>
  <si>
    <t>L-347 MASİSA BURCU SİTESİ-2 35-18-L00347_950441910_950441910</t>
  </si>
  <si>
    <t>06.07.2022 20:31:27</t>
  </si>
  <si>
    <t>07.07.2022 01:16:43</t>
  </si>
  <si>
    <t>TR-5 35-32-L00005_DIREK TIPI TRAFO HUCRESI H01_2042371</t>
  </si>
  <si>
    <t>06.07.2022 14:18:15</t>
  </si>
  <si>
    <t>06.07.2022 16:24:39</t>
  </si>
  <si>
    <t>DERBENT ALTI TST KÖK 45-83-M00127_DERBENT TARIMSAL SULAMA M04_72202044</t>
  </si>
  <si>
    <t>06.07.2022 23:15:32</t>
  </si>
  <si>
    <t>07.07.2022 03:29:09</t>
  </si>
  <si>
    <t>SARAÇLAR KÖK 45-77-L00104_HAMİDİYE L05_72240038</t>
  </si>
  <si>
    <t>06.07.2022 16:14:36</t>
  </si>
  <si>
    <t>06.07.2022 17:50:57</t>
  </si>
  <si>
    <t>KİLLİK TR-19 45-73-M00873_B_56405469_56405469</t>
  </si>
  <si>
    <t>06.07.2022 01:03:45</t>
  </si>
  <si>
    <t>06.07.2022 03:25:50</t>
  </si>
  <si>
    <t>06.07.2022 14:34:31</t>
  </si>
  <si>
    <t>06.07.2022 15:22:50</t>
  </si>
  <si>
    <t>K-843 35-03-K00843_910065393_910065393</t>
  </si>
  <si>
    <t>06.07.2022 15:18:51</t>
  </si>
  <si>
    <t>06.07.2022 18:10:31</t>
  </si>
  <si>
    <t>KİRELLİ KÖK 35-29-L00809_PEŞREVLİ L04_74719160</t>
  </si>
  <si>
    <t>06.07.2022 21:59:17</t>
  </si>
  <si>
    <t>06.07.2022 22:18:21</t>
  </si>
  <si>
    <t>ULUCAK DM-2/15 35-27-M00334_914546513_914546513</t>
  </si>
  <si>
    <t>06.07.2022 20:41:27</t>
  </si>
  <si>
    <t>06.07.2022 21:36:38</t>
  </si>
  <si>
    <t>ALTINKÖY DUMANDAMLARI TR-1 45-81-M00118_A_56399515_56399515</t>
  </si>
  <si>
    <t>06.07.2022 20:56:04</t>
  </si>
  <si>
    <t>06.07.2022 22:05:04</t>
  </si>
  <si>
    <t>ÖZBEK DM (TR-315) 35-19-M00044_HatBaşıAyırıcı_53137474 M04_53137474</t>
  </si>
  <si>
    <t>06.07.2022 07:48:43</t>
  </si>
  <si>
    <t>06.07.2022 09:50:08</t>
  </si>
  <si>
    <t>ABDURRAHMA KUNDAKÇI SLM GRB TR 35-27-M00680_C_56381938_56381938</t>
  </si>
  <si>
    <t>06.07.2022 10:23:02</t>
  </si>
  <si>
    <t>06.07.2022 12:33:13</t>
  </si>
  <si>
    <t>TR-2/27 45-83-L00027_955141446_955141446</t>
  </si>
  <si>
    <t>06.07.2022 18:39:35</t>
  </si>
  <si>
    <t>06.07.2022 20:46:38</t>
  </si>
  <si>
    <t>DM-1/TR-15 35-13-M00029_DM-1/TR-24 M03_66202386</t>
  </si>
  <si>
    <t>06.07.2022 08:49:24</t>
  </si>
  <si>
    <t>06.07.2022 12:56:52</t>
  </si>
  <si>
    <t>K-4410 35-01-K04410_912941970_912941970</t>
  </si>
  <si>
    <t>06.07.2022 07:31:08</t>
  </si>
  <si>
    <t>06.07.2022 09:12:15</t>
  </si>
  <si>
    <t>ÇÖMLEKÇİ TR-7/A 35-31-L00467_C_65512109_65512109</t>
  </si>
  <si>
    <t>06.07.2022 09:28:01</t>
  </si>
  <si>
    <t>06.07.2022 13:32:52</t>
  </si>
  <si>
    <t>ADİLKÖY TR-1 45-82-L00054_DIREK TIPI TRAFO HUCRESI H01_2090124</t>
  </si>
  <si>
    <t>06.07.2022 13:06:39</t>
  </si>
  <si>
    <t>06.07.2022 18:19:33</t>
  </si>
  <si>
    <t>YAHŞELLİ TR-2 35-28-M00188__72538692_72538692</t>
  </si>
  <si>
    <t>06.07.2022 18:11:20</t>
  </si>
  <si>
    <t>06.07.2022 18:40:38</t>
  </si>
  <si>
    <t>ERGENEKON TR-10 45-83-M00625_ÜÇÜNCÜ KISIM SANAYİ TR-1 M03_61287345</t>
  </si>
  <si>
    <t>06.07.2022 11:00:00</t>
  </si>
  <si>
    <t>06.07.2022 11:50:11</t>
  </si>
  <si>
    <t>BIÇAKÇI OVACIK TR-3 35-15-L00082_950399282_950399282</t>
  </si>
  <si>
    <t>06.07.2022 23:26:12</t>
  </si>
  <si>
    <t>06.07.2022 23:57:06</t>
  </si>
  <si>
    <t>K-4493 35-02-K04493_A_56359957_56359957</t>
  </si>
  <si>
    <t>06.07.2022 05:07:04</t>
  </si>
  <si>
    <t>06.07.2022 08:57:55</t>
  </si>
  <si>
    <t>M-3124 35-10-M03124_35-10-M03124_81756907</t>
  </si>
  <si>
    <t>06.07.2022 11:08:28</t>
  </si>
  <si>
    <t>06.07.2022 16:02:14</t>
  </si>
  <si>
    <t>TR-58 TARIMSAL SULAMA 45-80-M01058_45-80-M01058_2376983</t>
  </si>
  <si>
    <t>06.07.2022 15:30:16</t>
  </si>
  <si>
    <t>06.07.2022 19:02:21</t>
  </si>
  <si>
    <t>FUNDACIK KÖK 45-75-M00068_HatBaşıAyırıcı_53135520 M03_53135520</t>
  </si>
  <si>
    <t>06.07.2022 20:07:43</t>
  </si>
  <si>
    <t>06.07.2022 21:27:34</t>
  </si>
  <si>
    <t>K-1928 35-10-K01928_C_56374383_56374383</t>
  </si>
  <si>
    <t>06.07.2022 09:00:00</t>
  </si>
  <si>
    <t>06.07.2022 11:37:28</t>
  </si>
  <si>
    <t>KINIK TR-14 KÖK 35-24-L00014_955220392_955220392</t>
  </si>
  <si>
    <t>06.07.2022 13:41:18</t>
  </si>
  <si>
    <t>06.07.2022 15:47:55</t>
  </si>
  <si>
    <t>TR-1-5/2A 35-20-L00286_95000491015_95000491015</t>
  </si>
  <si>
    <t>06.07.2022 09:01:18</t>
  </si>
  <si>
    <t>06.07.2022 12:34:07</t>
  </si>
  <si>
    <t>YENİ LİMAN TR-1 35-21-L00050_953357585_953357585</t>
  </si>
  <si>
    <t>06.07.2022 13:02:39</t>
  </si>
  <si>
    <t>06.07.2022 15:56:36</t>
  </si>
  <si>
    <t>TR-2/24 45-83-L00024_48136812_56384787_56384787</t>
  </si>
  <si>
    <t>06.07.2022 12:19:58</t>
  </si>
  <si>
    <t>06.07.2022 16:06:02</t>
  </si>
  <si>
    <t>TR-31(M-731) 35-30-M00731_955297057_955297057</t>
  </si>
  <si>
    <t>06.07.2022 08:35:29</t>
  </si>
  <si>
    <t>06.07.2022 09:08:00</t>
  </si>
  <si>
    <t>DM02/TR17 45-73-M00018_945674887_945674887</t>
  </si>
  <si>
    <t>06.07.2022 09:01:50</t>
  </si>
  <si>
    <t>06.07.2022 10:56:28</t>
  </si>
  <si>
    <t>YENİKÖY TR-1 45-71-M01046_B_56353009_56353009</t>
  </si>
  <si>
    <t>06.07.2022 23:45:30</t>
  </si>
  <si>
    <t>07.07.2022 01:34:55</t>
  </si>
  <si>
    <t>SARIGÖL DM 45-79-M00069_DADAĞLI FİDERİ M17_2076608</t>
  </si>
  <si>
    <t>06.07.2022 06:23:26</t>
  </si>
  <si>
    <t>06.07.2022 06:47:28</t>
  </si>
  <si>
    <t>K-123 35-01-K00123_911900399_911900399</t>
  </si>
  <si>
    <t>06.07.2022 17:15:17</t>
  </si>
  <si>
    <t>06.07.2022 18:38:52</t>
  </si>
  <si>
    <t>YUKARI AKTEPE HACIHALİLLER TR-3 35-32-L00072_B_65499169_65499169</t>
  </si>
  <si>
    <t>06.07.2022 18:04:25</t>
  </si>
  <si>
    <t>06.07.2022 18:41:12</t>
  </si>
  <si>
    <t>FOÇA TR-4 35-23-L00004_42134324_56398922_56398922</t>
  </si>
  <si>
    <t>06.07.2022 13:13:11</t>
  </si>
  <si>
    <t>06.07.2022 13:52:26</t>
  </si>
  <si>
    <t>MENDERES DM-2/TR-1 35-22-M00300_MENDERES-1 M17_2328468</t>
  </si>
  <si>
    <t>06.07.2022 19:47:32</t>
  </si>
  <si>
    <t>06.07.2022 20:22:24</t>
  </si>
  <si>
    <t>SOMA TR-37 45-82-M00527_945523759_945523759</t>
  </si>
  <si>
    <t>06.07.2022 11:48:40</t>
  </si>
  <si>
    <t>06.07.2022 13:13:22</t>
  </si>
  <si>
    <t>YUKARI ÇOBANİSA ŞİRİN MAHALLE 45-71-M00622_43137449_56393031_56393031</t>
  </si>
  <si>
    <t>06.07.2022 09:38:31</t>
  </si>
  <si>
    <t>06.07.2022 10:40:24</t>
  </si>
  <si>
    <t>06.07.2022 11:07:27</t>
  </si>
  <si>
    <t>06.07.2022 13:54:17</t>
  </si>
  <si>
    <t>OKLUİSA KÖK 45-81-M00046_ESKİN GRUP M03_71994400</t>
  </si>
  <si>
    <t>06.07.2022 19:03:14</t>
  </si>
  <si>
    <t>06.07.2022 19:03:41</t>
  </si>
  <si>
    <t>KULA İM 45-77-A00001_DEMİRKÖPRÜ M03_2049496</t>
  </si>
  <si>
    <t>06.07.2022 09:03:15</t>
  </si>
  <si>
    <t>TR-23 45-77-L00023_945505818_945505818</t>
  </si>
  <si>
    <t>06.07.2022 22:50:46</t>
  </si>
  <si>
    <t>06.07.2022 23:58:18</t>
  </si>
  <si>
    <t>06.07.2022 20:34:45</t>
  </si>
  <si>
    <t>06.07.2022 22:56:36</t>
  </si>
  <si>
    <t>MAVİKENT TR-2 35-30-M00136_95000516776_95000516776</t>
  </si>
  <si>
    <t>06.07.2022 16:29:47</t>
  </si>
  <si>
    <t>06.07.2022 19:03:36</t>
  </si>
  <si>
    <t>ALOSBİ TM 35-17-A00006_ŞAKRAN M05_2310717</t>
  </si>
  <si>
    <t>06.07.2022 14:13:15</t>
  </si>
  <si>
    <t>06.07.2022 14:32:48</t>
  </si>
  <si>
    <t>TR-1-5/7 35-20-L00065__72731381_72731381</t>
  </si>
  <si>
    <t>06.07.2022 09:07:12</t>
  </si>
  <si>
    <t>06.07.2022 10:54:58</t>
  </si>
  <si>
    <t>MEDAR TR-9 45-72-L00278_SU KUYULARI ÇIKIŞI L01_66521802</t>
  </si>
  <si>
    <t>06.07.2022 17:50:42</t>
  </si>
  <si>
    <t>06.07.2022 19:27:28</t>
  </si>
  <si>
    <t>SARIGÖL DM 45-79-M00069_HatBaşıAyırıcı_53134451 M17_53134451</t>
  </si>
  <si>
    <t>06.07.2022 21:04:13</t>
  </si>
  <si>
    <t>06.07.2022 23:03:10</t>
  </si>
  <si>
    <t>TATAR DM 35-19-M00256_HatBaşıAyırıcı_66054586 M12_66054586</t>
  </si>
  <si>
    <t>06.07.2022 08:00:23</t>
  </si>
  <si>
    <t>06.07.2022 10:04:32</t>
  </si>
  <si>
    <t>KABAZLI KÖK 45-78-M00675_KÖSEALİ KORDON 1/0 HAT M05_65971406</t>
  </si>
  <si>
    <t>06.07.2022 10:10:15</t>
  </si>
  <si>
    <t>06.07.2022 14:19:18</t>
  </si>
  <si>
    <t>K-2814 35-04-K02814_H H1B_5889242</t>
  </si>
  <si>
    <t>06.07.2022 14:05:03</t>
  </si>
  <si>
    <t>06.07.2022 16:47:58</t>
  </si>
  <si>
    <t>AŞAĞIÇOBANİSA KÖK 45-71-M00096_AŞAĞIÇOBANİSA TR-3 M06_2076283</t>
  </si>
  <si>
    <t>06.07.2022 16:42:56</t>
  </si>
  <si>
    <t>06.07.2022 17:35:52</t>
  </si>
  <si>
    <t>TR-1/76 45-72-M00076_B_56392681_56392681</t>
  </si>
  <si>
    <t>06.07.2022 09:56:35</t>
  </si>
  <si>
    <t>06.07.2022 10:59:06</t>
  </si>
  <si>
    <t>TIRAZLI KÖK 45-79-M00079_BAHARLAR M06_72036244</t>
  </si>
  <si>
    <t>06.07.2022 08:56:00</t>
  </si>
  <si>
    <t>06.07.2022 08:56:45</t>
  </si>
  <si>
    <t>SELENDİ TR-12 45-81-M00012_TR-11 M02_2321242</t>
  </si>
  <si>
    <t>06.07.2022 18:55:04</t>
  </si>
  <si>
    <t>06.07.2022 19:24:17</t>
  </si>
  <si>
    <t>BAŞIBÜYÜK TR-2 45-77-L00217_B_56398892_56398892</t>
  </si>
  <si>
    <t>06.07.2022 20:33:18</t>
  </si>
  <si>
    <t>07.07.2022 01:15:36</t>
  </si>
  <si>
    <t>M-147 SAKIZLIKOY 35-18-M00147_949457799_949457799</t>
  </si>
  <si>
    <t>06.07.2022 15:31:43</t>
  </si>
  <si>
    <t>06.07.2022 18:16:43</t>
  </si>
  <si>
    <t>HELVACI-1 35-26-M00468_8486576_56358396_56358396</t>
  </si>
  <si>
    <t>06.07.2022 20:06:01</t>
  </si>
  <si>
    <t>06.07.2022 20:56:07</t>
  </si>
  <si>
    <t>K-2617 35-08-K02617_35-08-K02617_42039322</t>
  </si>
  <si>
    <t>06.07.2022 17:24:39</t>
  </si>
  <si>
    <t>06.07.2022 18:43:29</t>
  </si>
  <si>
    <t>HORZUM TR-1 35-15-L01137_950398220_950398220</t>
  </si>
  <si>
    <t>06.07.2022 10:24:50</t>
  </si>
  <si>
    <t>06.07.2022 13:20:31</t>
  </si>
  <si>
    <t>TR-1-3/4 PARK YANI KABİN 35-20-L00020_95001265224_95001265224</t>
  </si>
  <si>
    <t>06.07.2022 11:55:11</t>
  </si>
  <si>
    <t>06.07.2022 18:28:21</t>
  </si>
  <si>
    <t>06.07.2022 09:27:10</t>
  </si>
  <si>
    <t>06.07.2022 09:56:24</t>
  </si>
  <si>
    <t>ADAKÜRE KÖYÜ TR-1 35-32-L00027_ H_72220476</t>
  </si>
  <si>
    <t>06.07.2022 09:20:43</t>
  </si>
  <si>
    <t>06.07.2022 10:28:45</t>
  </si>
  <si>
    <t>M-1006 35-03-M01006_E E1_61116247</t>
  </si>
  <si>
    <t>06.07.2022 00:11:50</t>
  </si>
  <si>
    <t>06.07.2022 01:47:22</t>
  </si>
  <si>
    <t>K-4027 35-01-K04027_35-01-K04027_2360449</t>
  </si>
  <si>
    <t>06.07.2022 09:06:00</t>
  </si>
  <si>
    <t>06.07.2022 19:01:00</t>
  </si>
  <si>
    <t>HAYRİ ALADAĞ TARIMSAL SULAMA 45-78-M00236_45-78-M00236_2353108</t>
  </si>
  <si>
    <t>06.07.2022 07:27:54</t>
  </si>
  <si>
    <t>06.07.2022 13:11:58</t>
  </si>
  <si>
    <t>K-3187 35-01-K03187_911454034_911454034</t>
  </si>
  <si>
    <t>06.07.2022 12:05:19</t>
  </si>
  <si>
    <t>06.07.2022 18:30:05</t>
  </si>
  <si>
    <t>ÇUKURALTI M-11 35-25-M00057_955279072_955279072</t>
  </si>
  <si>
    <t>06.07.2022 15:14:21</t>
  </si>
  <si>
    <t>06.07.2022 16:43:57</t>
  </si>
  <si>
    <t>YENİOBA KÖK 35-29-M00125_HatBaşıAyırıcı_53138811 M06_53138811</t>
  </si>
  <si>
    <t>06.07.2022 08:59:13</t>
  </si>
  <si>
    <t>06.07.2022 12:29:39</t>
  </si>
  <si>
    <t>M-639 OLDURUK KÖK 35-03-M00639_M-738  ( GÖLET) M02_42868422</t>
  </si>
  <si>
    <t>06.07.2022 18:15:42</t>
  </si>
  <si>
    <t>06.07.2022 18:30:41</t>
  </si>
  <si>
    <t>MUAMMER SARISAÇ VE ARK. TR 35-24-M00048_35-24-M00048_58186049</t>
  </si>
  <si>
    <t>06.07.2022 09:37:52</t>
  </si>
  <si>
    <t>06.07.2022 11:10:05</t>
  </si>
  <si>
    <t>K-1867 35-09-K01867_E_56373572_56373572</t>
  </si>
  <si>
    <t>06.07.2022 17:59:04</t>
  </si>
  <si>
    <t>06.07.2022 20:09:19</t>
  </si>
  <si>
    <t>MUSTAFA ÇAKMAK VE ARKADAŞLARI TR 35-24-M00028_35-24-M00028_2373813</t>
  </si>
  <si>
    <t>06.07.2022 09:57:43</t>
  </si>
  <si>
    <t>06.07.2022 12:47:05</t>
  </si>
  <si>
    <t>K-3193 35-03-K03193_TRAFO K03_41940227</t>
  </si>
  <si>
    <t>06.07.2022 10:31:25</t>
  </si>
  <si>
    <t>06.07.2022 10:58:46</t>
  </si>
  <si>
    <t>ESENYAZI TR-2 45-77-M00018_945513009_945513009</t>
  </si>
  <si>
    <t>06.07.2022 17:38:16</t>
  </si>
  <si>
    <t>06.07.2022 18:38:15</t>
  </si>
  <si>
    <t>K-3974 35-01-K03974_912066014_912066014</t>
  </si>
  <si>
    <t>06.07.2022 23:15:04</t>
  </si>
  <si>
    <t>07.07.2022 00:51:38</t>
  </si>
  <si>
    <t>06.07.2022 11:23:59</t>
  </si>
  <si>
    <t>06.07.2022 11:55:03</t>
  </si>
  <si>
    <t>K-601 35-01-K00601_911225509_911225509</t>
  </si>
  <si>
    <t>06.07.2022 11:32:41</t>
  </si>
  <si>
    <t>06.07.2022 13:05:57</t>
  </si>
  <si>
    <t>GÖRDES TR-34 45-75-M00034_945604545_945604545</t>
  </si>
  <si>
    <t>06.07.2022 16:24:24</t>
  </si>
  <si>
    <t>06.07.2022 19:31:05</t>
  </si>
  <si>
    <t>06.07.2022 08:27:04</t>
  </si>
  <si>
    <t>06.07.2022 09:01:14</t>
  </si>
  <si>
    <t>URGANLI TR-1 KÖK 45-83-M00129_TR-9 M01_2331300</t>
  </si>
  <si>
    <t>06.07.2022 07:16:10</t>
  </si>
  <si>
    <t>06.07.2022 08:01:44</t>
  </si>
  <si>
    <t>K-619 35-01-K00619_B b1_5899220</t>
  </si>
  <si>
    <t>06.07.2022 18:13:01</t>
  </si>
  <si>
    <t>06.07.2022 19:47:44</t>
  </si>
  <si>
    <t>KIRCALAR TR-2 35-24-M00070_7091532_56352519_56352519</t>
  </si>
  <si>
    <t>06.07.2022 10:55:02</t>
  </si>
  <si>
    <t>06.07.2022 19:01:30</t>
  </si>
  <si>
    <t>ORHANLI ORTA M-90 35-14-M00090_7822183_56358770_56358770</t>
  </si>
  <si>
    <t>06.07.2022 09:47:43</t>
  </si>
  <si>
    <t>06.07.2022 12:50:50</t>
  </si>
  <si>
    <t>TR-1/86 45-72-M00086_956506571_956506571</t>
  </si>
  <si>
    <t>06.07.2022 11:35:02</t>
  </si>
  <si>
    <t>06.07.2022 12:54:49</t>
  </si>
  <si>
    <t>YENİFOÇA TR-48 35-23-M00048_D_56399979_56399979</t>
  </si>
  <si>
    <t>06.07.2022 17:21:14</t>
  </si>
  <si>
    <t>06.07.2022 19:02:53</t>
  </si>
  <si>
    <t>DERBENTALTI TARIMSAL SULAMA TR-2 45-83-M00576_DIREK TIPI TRAFO HUCRESI H01_2101207</t>
  </si>
  <si>
    <t>06.07.2022 21:58:14</t>
  </si>
  <si>
    <t>07.07.2022 03:01:37</t>
  </si>
  <si>
    <t>DM-14/3A 45-71-M02249_954728611_954728611</t>
  </si>
  <si>
    <t>06.07.2022 19:40:46</t>
  </si>
  <si>
    <t>06.07.2022 20:57:00</t>
  </si>
  <si>
    <t>_956592284_956592284</t>
  </si>
  <si>
    <t>06.07.2022 16:10:58</t>
  </si>
  <si>
    <t>06.07.2022 16:57:22</t>
  </si>
  <si>
    <t>BURUNCUK TR-1 35-28-M00331_B_65502192_65502192</t>
  </si>
  <si>
    <t>06.07.2022 11:07:10</t>
  </si>
  <si>
    <t>06.07.2022 11:45:23</t>
  </si>
  <si>
    <t>İZZETTİN KÖK 45-83-M00132_ARPALIK M04_2327938</t>
  </si>
  <si>
    <t>06.07.2022 08:08:05</t>
  </si>
  <si>
    <t>06.07.2022 09:44:36</t>
  </si>
  <si>
    <t>AHMETBEYLER DM 35-16-M00154_FERİZLER SULAMA M06_82965208</t>
  </si>
  <si>
    <t>06.07.2022 09:38:43</t>
  </si>
  <si>
    <t>06.07.2022 13:11:52</t>
  </si>
  <si>
    <t>SEYDİKÖY İM 35-08-A00002_AVCILAR K07_2053169</t>
  </si>
  <si>
    <t>06.07.2022 09:05:13</t>
  </si>
  <si>
    <t>06.07.2022 18:46:57</t>
  </si>
  <si>
    <t>06.07.2022 13:53:38</t>
  </si>
  <si>
    <t>GÜNEŞLİ OVA TR 45-75-M00166_A_56368680_56368680</t>
  </si>
  <si>
    <t>06.07.2022 16:58:07</t>
  </si>
  <si>
    <t>06.07.2022 17:55:05</t>
  </si>
  <si>
    <t>KARABULU TR-6 35-31-L00354_DIREK TIPI TRAFO HUCRESI H01_2040506</t>
  </si>
  <si>
    <t>06.07.2022 10:01:56</t>
  </si>
  <si>
    <t>06.07.2022 12:24:01</t>
  </si>
  <si>
    <t>KİLLİK TR-17 45-73-M00874_45-73-M00874_2353739</t>
  </si>
  <si>
    <t>06.07.2022 08:42:07</t>
  </si>
  <si>
    <t>06.07.2022 13:27:34</t>
  </si>
  <si>
    <t>ÖZBEK DM (TR-315) 35-19-M00044_EĞRİLİMAN M04_72140384</t>
  </si>
  <si>
    <t>06.07.2022 09:09:41</t>
  </si>
  <si>
    <t>06.07.2022 09:54:09</t>
  </si>
  <si>
    <t>M-2877 35-07-M02877_MALTEPE M04_75276736</t>
  </si>
  <si>
    <t>06.07.2022 19:00:02</t>
  </si>
  <si>
    <t>06.07.2022 19:23:43</t>
  </si>
  <si>
    <t>06.07.2022 20:18:16</t>
  </si>
  <si>
    <t>06.07.2022 21:42:27</t>
  </si>
  <si>
    <t>ÇANDARLI DM-TR-20 35-30-M00020_ŞEHİR-1 M13_72352934</t>
  </si>
  <si>
    <t>06.07.2022 06:02:30</t>
  </si>
  <si>
    <t>06.07.2022 07:58:00</t>
  </si>
  <si>
    <t>OVAKENT TR-1 35-15-L00631_950405752_950405752</t>
  </si>
  <si>
    <t>06.07.2022 14:27:31</t>
  </si>
  <si>
    <t>06.07.2022 18:26:57</t>
  </si>
  <si>
    <t>TR-4 35-32-L00004_946410868_946410868</t>
  </si>
  <si>
    <t>06.07.2022 11:01:45</t>
  </si>
  <si>
    <t>06.07.2022 15:03:53</t>
  </si>
  <si>
    <t>06.07.2022 18:32:43</t>
  </si>
  <si>
    <t>06.07.2022 19:34:25</t>
  </si>
  <si>
    <t>ANADOLU İM 35-02-A00001_OTOGAR K14_2308895</t>
  </si>
  <si>
    <t>06.07.2022 15:30:40</t>
  </si>
  <si>
    <t>06.07.2022 18:42:11</t>
  </si>
  <si>
    <t>GÜLBAHÇE TR-13 (KARAPINAR) 35-19-L00143_956676799_956676799</t>
  </si>
  <si>
    <t>06.07.2022 23:54:42</t>
  </si>
  <si>
    <t>07.07.2022 01:06:51</t>
  </si>
  <si>
    <t>06.07.2022 09:28:35</t>
  </si>
  <si>
    <t>06.07.2022 15:26:33</t>
  </si>
  <si>
    <t>AKÇAAVLU TR-1 45-82-M00167_DIREK TIPI TRAFO HUCRESI H01_2090772</t>
  </si>
  <si>
    <t>06.07.2022 19:33:36</t>
  </si>
  <si>
    <t>06.07.2022 20:44:23</t>
  </si>
  <si>
    <t>TR-2/24 45-83-L00024_955146044_955146044</t>
  </si>
  <si>
    <t>06.07.2022 07:52:20</t>
  </si>
  <si>
    <t>06.07.2022 10:38:49</t>
  </si>
  <si>
    <t>HALKAVLU TR-1 45-76-M00159_955238546_955238546</t>
  </si>
  <si>
    <t>06.07.2022 17:43:07</t>
  </si>
  <si>
    <t>06.07.2022 18:54:22</t>
  </si>
  <si>
    <t>06.07.2022 20:55:18</t>
  </si>
  <si>
    <t>06.07.2022 21:35:48</t>
  </si>
  <si>
    <t>L-332 SERKANKENT 35-18-L00332_950437029_950437029</t>
  </si>
  <si>
    <t>06.07.2022 10:35:13</t>
  </si>
  <si>
    <t>06.07.2022 11:55:46</t>
  </si>
  <si>
    <t>TR-18 45-77-L00018_DIREK TIPI TRAFO HUCRESI H01_2051390</t>
  </si>
  <si>
    <t>06.07.2022 14:46:49</t>
  </si>
  <si>
    <t>06.07.2022 17:45:56</t>
  </si>
  <si>
    <t>BAHRİ DUMAN SULAMA 35-26-M00495_49431208_56406476_56406476</t>
  </si>
  <si>
    <t>06.07.2022 14:35:22</t>
  </si>
  <si>
    <t>06.07.2022 15:52:45</t>
  </si>
  <si>
    <t>POYRAZ KÖK 45-78-M00651_HatBaşıAyırıcı_53140094 M03_53140094</t>
  </si>
  <si>
    <t>06.07.2022 14:28:42</t>
  </si>
  <si>
    <t>06.07.2022 17:31:59</t>
  </si>
  <si>
    <t>YUKARI KIZILCA TR-4 35-27-L00054_95001260033_95001260033</t>
  </si>
  <si>
    <t>06.07.2022 08:49:47</t>
  </si>
  <si>
    <t>06.07.2022 12:53:06</t>
  </si>
  <si>
    <t>MEDAR TR-5 45-72-L00288_49607699_56393252_56393252</t>
  </si>
  <si>
    <t>06.07.2022 07:40:38</t>
  </si>
  <si>
    <t>06.07.2022 09:26:09</t>
  </si>
  <si>
    <t>M-1676 35-04-M01676__72410811_72410811</t>
  </si>
  <si>
    <t>06.07.2022 09:31:29</t>
  </si>
  <si>
    <t>06.07.2022 10:50:06</t>
  </si>
  <si>
    <t>TÜRKELLİ TR-1 35-28-M00462_D_56374020_56374020</t>
  </si>
  <si>
    <t>06.07.2022 09:20:55</t>
  </si>
  <si>
    <t>06.07.2022 10:18:59</t>
  </si>
  <si>
    <t>KESİKKÖY DM 35-28-M00309_HatBaşıAyırıcı_53133592 M14_53133592</t>
  </si>
  <si>
    <t>06.07.2022 05:29:44</t>
  </si>
  <si>
    <t>06.07.2022 06:24:24</t>
  </si>
  <si>
    <t>ALANDAMLARI TR-2 45-75-M00130_45-75-M00130_2373198</t>
  </si>
  <si>
    <t>06.07.2022 23:27:21</t>
  </si>
  <si>
    <t>06.07.2022 23:44:36</t>
  </si>
  <si>
    <t>06.07.2022 17:04:30</t>
  </si>
  <si>
    <t>06.07.2022 18:42:13</t>
  </si>
  <si>
    <t>06.07.2022 20:30:22</t>
  </si>
  <si>
    <t>06.07.2022 21:41:30</t>
  </si>
  <si>
    <t>DM-2/3 ESKİ ANIT YANI 35-18-L00581_10630961_56393867_56393867</t>
  </si>
  <si>
    <t>06.07.2022 11:11:39</t>
  </si>
  <si>
    <t>06.07.2022 13:35:50</t>
  </si>
  <si>
    <t>MURSALLI TR-1 35-15-L00744_950402582_950402582</t>
  </si>
  <si>
    <t>06.07.2022 12:40:24</t>
  </si>
  <si>
    <t>06.07.2022 17:35:43</t>
  </si>
  <si>
    <t>M-2511 35-02-M02511_C C1_66382981</t>
  </si>
  <si>
    <t>06.07.2022 09:01:48</t>
  </si>
  <si>
    <t>06.07.2022 12:20:13</t>
  </si>
  <si>
    <t>TR-1/87 45-72-M00087_A_56389970_56389970</t>
  </si>
  <si>
    <t>06.07.2022 14:12:51</t>
  </si>
  <si>
    <t>06.07.2022 17:15:54</t>
  </si>
  <si>
    <t>AHMETLİ DM 45-77-M00187_ESKİ SELENDİ M08_80367394</t>
  </si>
  <si>
    <t>06.07.2022 06:30:43</t>
  </si>
  <si>
    <t>06.07.2022 07:25:59</t>
  </si>
  <si>
    <t>K-4386 35-01-K04386_35-01-K04386_65827122</t>
  </si>
  <si>
    <t>06.07.2022 01:30:09</t>
  </si>
  <si>
    <t>06.07.2022 02:07:48</t>
  </si>
  <si>
    <t>K-2314 35-03-K02314_35-03-K02314_41912019</t>
  </si>
  <si>
    <t>06.07.2022 18:01:00</t>
  </si>
  <si>
    <t>06.07.2022 20:50:34</t>
  </si>
  <si>
    <t>K-4183 35-10-K04183_98062451_98062451</t>
  </si>
  <si>
    <t>06.07.2022 11:50:40</t>
  </si>
  <si>
    <t>06.07.2022 13:28:28</t>
  </si>
  <si>
    <t>06.07.2022 09:14:25</t>
  </si>
  <si>
    <t>06.07.2022 10:03:31</t>
  </si>
  <si>
    <t>AHMETBEYLİ MAYDANOZ M-7 35-22-M00245_B_56353707_56353707</t>
  </si>
  <si>
    <t>06.07.2022 10:38:05</t>
  </si>
  <si>
    <t>06.07.2022 11:44:06</t>
  </si>
  <si>
    <t>K-2981 35-07-K02981_A_56381091_56381091</t>
  </si>
  <si>
    <t>06.07.2022 14:51:09</t>
  </si>
  <si>
    <t>06.07.2022 16:33:00</t>
  </si>
  <si>
    <t>TR-8 35-15-L00008_TR-98 - BELEDİYE SİNEMA ÖZEL L03_67551198</t>
  </si>
  <si>
    <t>06.07.2022 09:43:59</t>
  </si>
  <si>
    <t>06.07.2022 16:53:53</t>
  </si>
  <si>
    <t>06.07.2022 17:42:14</t>
  </si>
  <si>
    <t>06.07.2022 18:36:19</t>
  </si>
  <si>
    <t>SARIGÖL TR-37 45-79-M00037_945567781_945567781</t>
  </si>
  <si>
    <t>06.07.2022 14:09:10</t>
  </si>
  <si>
    <t>06.07.2022 15:26:43</t>
  </si>
  <si>
    <t>K-1922 35-10-K01922_TRAFO K03_47771970</t>
  </si>
  <si>
    <t>06.07.2022 09:02:25</t>
  </si>
  <si>
    <t>06.07.2022 18:53:00</t>
  </si>
  <si>
    <t>AYRANCILAR DM-3 35-26-M00795_DM-2/20 M13_2335346</t>
  </si>
  <si>
    <t>06.07.2022 06:23:23</t>
  </si>
  <si>
    <t>06.07.2022 07:29:31</t>
  </si>
  <si>
    <t>TİYENLİ KÖK 45-85-M00004_TİYENLİ -  KAPASİTÖR M05_72102276</t>
  </si>
  <si>
    <t>06.07.2022 08:18:49</t>
  </si>
  <si>
    <t>06.07.2022 13:44:26</t>
  </si>
  <si>
    <t>TR-115 35-26-M00115__56359054_56359054</t>
  </si>
  <si>
    <t>06.07.2022 13:08:41</t>
  </si>
  <si>
    <t>06.07.2022 14:31:02</t>
  </si>
  <si>
    <t>SULTAN YAYLASI TR-3 45-71-M01768_45-71-M01768_49025791</t>
  </si>
  <si>
    <t>06.07.2022 09:11:07</t>
  </si>
  <si>
    <t>06.07.2022 11:28:11</t>
  </si>
  <si>
    <t>DAĞHACIYUSUF TR-3 45-73-M01227_945651474_945651474</t>
  </si>
  <si>
    <t>06.07.2022 11:50:52</t>
  </si>
  <si>
    <t>06.07.2022 15:32:31</t>
  </si>
  <si>
    <t>K-772 35-01-K00772_911698659_911698659</t>
  </si>
  <si>
    <t>06.07.2022 21:00:58</t>
  </si>
  <si>
    <t>07.07.2022 02:29:27</t>
  </si>
  <si>
    <t>DOĞANCI HACILAR TR-10 35-31-L00330_DIREK TIPI TRAFO HUCRESI H01_2050201</t>
  </si>
  <si>
    <t>06.07.2022 21:05:42</t>
  </si>
  <si>
    <t>06.07.2022 23:15:05</t>
  </si>
  <si>
    <t>K-3385 35-04-K03385_B K3385B1B_5817425</t>
  </si>
  <si>
    <t>06.07.2022 13:24:50</t>
  </si>
  <si>
    <t>06.07.2022 14:17:00</t>
  </si>
  <si>
    <t>K-4735 35-03-K04735__72410441_72410441</t>
  </si>
  <si>
    <t>06.07.2022 14:55:43</t>
  </si>
  <si>
    <t>06.07.2022 16:52:49</t>
  </si>
  <si>
    <t>CAFERBEY KÖK 45-78-L00231_HatBaşıAyırıcı_53139509 L04_53139509</t>
  </si>
  <si>
    <t>06.07.2022 09:41:15</t>
  </si>
  <si>
    <t>06.07.2022 10:41:41</t>
  </si>
  <si>
    <t>06.07.2022 02:29:54</t>
  </si>
  <si>
    <t>06.07.2022 03:56:22</t>
  </si>
  <si>
    <t>06.07.2022 10:04:23</t>
  </si>
  <si>
    <t>06.07.2022 11:28:07</t>
  </si>
  <si>
    <t>TR-80 35-19-L00080_6873943_60983788_60983788</t>
  </si>
  <si>
    <t>06.07.2022 14:02:51</t>
  </si>
  <si>
    <t>06.07.2022 14:57:26</t>
  </si>
  <si>
    <t>LOKMANKUYU KÖK 35-15-L00903_OVAKENT İM L04_67112585</t>
  </si>
  <si>
    <t>06.07.2022 06:57:50</t>
  </si>
  <si>
    <t>06.07.2022 08:05:51</t>
  </si>
  <si>
    <t>YUKARIBEY DM (TR-3) 35-16-M00866_HatBaşıAyırıcı_53140753 M05_53140753</t>
  </si>
  <si>
    <t>06.07.2022 18:51:44</t>
  </si>
  <si>
    <t>06.07.2022 21:44:26</t>
  </si>
  <si>
    <t>TR-1/87 45-72-M00087_956515972_956515972</t>
  </si>
  <si>
    <t>06.07.2022 11:21:33</t>
  </si>
  <si>
    <t>06.07.2022 12:13:52</t>
  </si>
  <si>
    <t>DM-2/TR-12 35-22-M00299_955280372_955280372</t>
  </si>
  <si>
    <t>06.07.2022 16:32:07</t>
  </si>
  <si>
    <t>06.07.2022 18:27:15</t>
  </si>
  <si>
    <t>YENİ ŞAKRAN KÖK 35-17-M00174_KÖYLER M02_66296526</t>
  </si>
  <si>
    <t>06.07.2022 20:37:30</t>
  </si>
  <si>
    <t>06.07.2022 22:16:09</t>
  </si>
  <si>
    <t>TR-4 35-31-M00004_956594651_956594651</t>
  </si>
  <si>
    <t>06.07.2022 08:59:46</t>
  </si>
  <si>
    <t>06.07.2022 12:37:26</t>
  </si>
  <si>
    <t>PAYAMLI M-21 35-25-M00171_956642044_956642044</t>
  </si>
  <si>
    <t>06.07.2022 12:48:33</t>
  </si>
  <si>
    <t>06.07.2022 14:18:02</t>
  </si>
  <si>
    <t>PAYAMLI M-5 35-25-M00161_956637542_956637542</t>
  </si>
  <si>
    <t>06.07.2022 21:46:32</t>
  </si>
  <si>
    <t>06.07.2022 22:55:02</t>
  </si>
  <si>
    <t>K-4294 35-02-K04294_35-02-K04294_2352259</t>
  </si>
  <si>
    <t>06.07.2022 16:27:32</t>
  </si>
  <si>
    <t>06.07.2022 17:44:03</t>
  </si>
  <si>
    <t>06.07.2022 20:41:36</t>
  </si>
  <si>
    <t>06.07.2022 22:24:24</t>
  </si>
  <si>
    <t>SUBAŞI TR-5 45-73-M00814_A_56389942_56389942</t>
  </si>
  <si>
    <t>06.07.2022 19:36:46</t>
  </si>
  <si>
    <t>06.07.2022 20:42:26</t>
  </si>
  <si>
    <t>YEŞİLKÖY-2 35-26-M00791_956621905_956621905</t>
  </si>
  <si>
    <t>06.07.2022 21:36:46</t>
  </si>
  <si>
    <t>06.07.2022 23:13:21</t>
  </si>
  <si>
    <t>ASARLIK TR-10 35-28-M00593__72410586_72410586</t>
  </si>
  <si>
    <t>06.07.2022 14:38:55</t>
  </si>
  <si>
    <t>06.07.2022 15:28:37</t>
  </si>
  <si>
    <t>TR-20 35-17-M00020_950309500_950309500</t>
  </si>
  <si>
    <t>06.07.2022 13:27:15</t>
  </si>
  <si>
    <t>06.07.2022 14:19:30</t>
  </si>
  <si>
    <t>M-1145 35-09-M01145_C_56379586_56379586</t>
  </si>
  <si>
    <t>06.07.2022 17:32:58</t>
  </si>
  <si>
    <t>06.07.2022 18:38:03</t>
  </si>
  <si>
    <t>SAĞANCI İM 35-16-A00003_SÜLEYMANLI L05_2072980</t>
  </si>
  <si>
    <t>06.07.2022 07:22:46</t>
  </si>
  <si>
    <t>06.07.2022 07:30:27</t>
  </si>
  <si>
    <t>ÖREN TR-1 KÖK 35-27-L00213_965432366_965432366</t>
  </si>
  <si>
    <t>06.07.2022 12:13:54</t>
  </si>
  <si>
    <t>06.07.2022 15:52:37</t>
  </si>
  <si>
    <t>TR-1/78 45-72-M00078_956502378_956502378</t>
  </si>
  <si>
    <t>06.07.2022 16:24:35</t>
  </si>
  <si>
    <t>06.07.2022 17:59:01</t>
  </si>
  <si>
    <t>M-1106 35-01-M01106_F_56354782_56354782</t>
  </si>
  <si>
    <t>06.07.2022 09:02:41</t>
  </si>
  <si>
    <t>06.07.2022 14:07:13</t>
  </si>
  <si>
    <t>M-2973 35-01-M02973_912166607_912166607</t>
  </si>
  <si>
    <t>06.07.2022 10:55:13</t>
  </si>
  <si>
    <t>06.07.2022 14:04:42</t>
  </si>
  <si>
    <t>BADEMLİ KARAHAYIT MEV. TR-27 35-15-L01024_950404992_950404992</t>
  </si>
  <si>
    <t>06.07.2022 18:19:32</t>
  </si>
  <si>
    <t>06.07.2022 20:28:02</t>
  </si>
  <si>
    <t>06.07.2022 14:06:03</t>
  </si>
  <si>
    <t>06.07.2022 14:21:29</t>
  </si>
  <si>
    <t>ÇOBANLAR SUBATAN TR-2 35-15-L00357_D_56369350_56369350</t>
  </si>
  <si>
    <t>06.07.2022 20:39:19</t>
  </si>
  <si>
    <t>06.07.2022 21:54:57</t>
  </si>
  <si>
    <t>ÇANDARLI TR-3 35-30-M00003_A_56362672_56362672</t>
  </si>
  <si>
    <t>06.07.2022 08:24:28</t>
  </si>
  <si>
    <t>06.07.2022 10:48:02</t>
  </si>
  <si>
    <t>06.07.2022 11:45:33</t>
  </si>
  <si>
    <t>06.07.2022 11:55:49</t>
  </si>
  <si>
    <t>ÇINARDİBİ TR-1 35-20-M00049_A_65513193_65513193</t>
  </si>
  <si>
    <t>06.07.2022 19:30:53</t>
  </si>
  <si>
    <t>06.07.2022 21:52:06</t>
  </si>
  <si>
    <t>06.07.2022 00:19:42</t>
  </si>
  <si>
    <t>06.07.2022 01:38:20</t>
  </si>
  <si>
    <t>06.07.2022 07:35:45</t>
  </si>
  <si>
    <t>06.07.2022 07:43:46</t>
  </si>
  <si>
    <t>L-245 35-18-L00245_950445993_950445993</t>
  </si>
  <si>
    <t>06.07.2022 12:10:13</t>
  </si>
  <si>
    <t>06.07.2022 18:29:32</t>
  </si>
  <si>
    <t>DM-25 (ÇAĞLAYAN DM) 45-71-M00060_DM-1/TR-91 M04_72440863</t>
  </si>
  <si>
    <t>06.07.2022 08:48:55</t>
  </si>
  <si>
    <t>06.07.2022 09:45:00</t>
  </si>
  <si>
    <t>SART TR-4/A 45-78-M00169_49315364_56394342_56394342</t>
  </si>
  <si>
    <t>06.07.2022 17:05:01</t>
  </si>
  <si>
    <t>06.07.2022 19:08:25</t>
  </si>
  <si>
    <t>AĞAÇ İŞLERİ TR-11 35-22-M00111_955269887_955269887</t>
  </si>
  <si>
    <t>06.07.2022 11:31:18</t>
  </si>
  <si>
    <t>06.07.2022 13:41:02</t>
  </si>
  <si>
    <t>ÇUKURALTI M-12 35-25-M00058_955267176_955267176</t>
  </si>
  <si>
    <t>06.07.2022 10:49:17</t>
  </si>
  <si>
    <t>06.07.2022 15:36:11</t>
  </si>
  <si>
    <t>ASARLIK TR-23 35-28-M00596_35-28-M00596_66845778</t>
  </si>
  <si>
    <t>06.07.2022 17:14:04</t>
  </si>
  <si>
    <t>06.07.2022 17:28:20</t>
  </si>
  <si>
    <t>TR-140 35-26-M00140_11827934 TR140B8B_5798848</t>
  </si>
  <si>
    <t>06.07.2022 09:38:55</t>
  </si>
  <si>
    <t>06.07.2022 11:05:54</t>
  </si>
  <si>
    <t>ÇAMLIK DM 35-17-M00173_TR-10 M11_66328135</t>
  </si>
  <si>
    <t>06.07.2022 04:40:37</t>
  </si>
  <si>
    <t>06.07.2022 05:23:54</t>
  </si>
  <si>
    <t>GÖKÇELER TR-1 45-72-M00233_956523675_956523675</t>
  </si>
  <si>
    <t>06.07.2022 18:24:13</t>
  </si>
  <si>
    <t>06.07.2022 21:25:47</t>
  </si>
  <si>
    <t>ARSLANLAR TR-6 35-27-M01472_A_83026135_83026135</t>
  </si>
  <si>
    <t>07.07.2022 21:40:50</t>
  </si>
  <si>
    <t>07.07.2022 23:12:14</t>
  </si>
  <si>
    <t>BAĞARASI TR-10 KÖK 35-23-M00179_YENİBAĞARASI M05_72143180</t>
  </si>
  <si>
    <t>07.07.2022 14:32:56</t>
  </si>
  <si>
    <t>07.07.2022 15:05:16</t>
  </si>
  <si>
    <t>L-105 35-18-L00105_OVACIK KÖYÜ AZMAK MEVKİ L03_2324753</t>
  </si>
  <si>
    <t>07.07.2022 03:09:35</t>
  </si>
  <si>
    <t>07.07.2022 04:05:26</t>
  </si>
  <si>
    <t>ÇUKURALTI M-13 ÇAMLIK KÖK 35-25-M00059_955266977_955266977</t>
  </si>
  <si>
    <t>07.07.2022 11:43:27</t>
  </si>
  <si>
    <t>07.07.2022 13:41:13</t>
  </si>
  <si>
    <t>07.07.2022 13:22:45</t>
  </si>
  <si>
    <t>07.07.2022 15:10:56</t>
  </si>
  <si>
    <t>TR-13 35-27-M00013_35-27-M00013_72169893</t>
  </si>
  <si>
    <t>07.07.2022 18:06:55</t>
  </si>
  <si>
    <t>07.07.2022 18:40:59</t>
  </si>
  <si>
    <t>TR-1/87 45-72-M00087_45-72-M00087_2349402</t>
  </si>
  <si>
    <t>07.07.2022 08:46:24</t>
  </si>
  <si>
    <t>07.07.2022 11:22:22</t>
  </si>
  <si>
    <t>YENİ ŞAKRAN TR-12 35-17-M00212__56355757_56355757</t>
  </si>
  <si>
    <t>07.07.2022 09:25:02</t>
  </si>
  <si>
    <t>07.07.2022 10:40:30</t>
  </si>
  <si>
    <t>ÇANDARLI TR-5 35-30-M00005_955318934_955318934</t>
  </si>
  <si>
    <t>07.07.2022 16:09:56</t>
  </si>
  <si>
    <t>07.07.2022 17:16:21</t>
  </si>
  <si>
    <t>TATAR DM 35-19-M00256_HatBaşıAyırıcı_53134107 M11_53134107</t>
  </si>
  <si>
    <t>07.07.2022 09:25:35</t>
  </si>
  <si>
    <t>07.07.2022 11:21:08</t>
  </si>
  <si>
    <t>BEKİR TASLAK GRB 35-30-M00367_955326927_955326927</t>
  </si>
  <si>
    <t>07.07.2022 13:32:39</t>
  </si>
  <si>
    <t>07.07.2022 14:59:19</t>
  </si>
  <si>
    <t>K-499 35-01-K00499_911222246_911222246</t>
  </si>
  <si>
    <t>07.07.2022 12:26:41</t>
  </si>
  <si>
    <t>07.07.2022 18:40:54</t>
  </si>
  <si>
    <t>07.07.2022 06:37:52</t>
  </si>
  <si>
    <t>07.07.2022 06:44:18</t>
  </si>
  <si>
    <t>K-123 35-01-K00123_35-01-K00123_2375634</t>
  </si>
  <si>
    <t>07.07.2022 09:05:34</t>
  </si>
  <si>
    <t>07.07.2022 09:38:06</t>
  </si>
  <si>
    <t>M-1038 35-04-M01038_915024088_915024088</t>
  </si>
  <si>
    <t>07.07.2022 14:33:18</t>
  </si>
  <si>
    <t>07.07.2022 16:09:01</t>
  </si>
  <si>
    <t>K-1295 35-01-K01295_TRAFO K04_2071654</t>
  </si>
  <si>
    <t>07.07.2022 04:41:12</t>
  </si>
  <si>
    <t>07.07.2022 05:54:04</t>
  </si>
  <si>
    <t>07.07.2022 20:24:54</t>
  </si>
  <si>
    <t>07.07.2022 22:14:17</t>
  </si>
  <si>
    <t>DM-16/22 45-71-M02398_953200098_953200098</t>
  </si>
  <si>
    <t>07.07.2022 21:18:23</t>
  </si>
  <si>
    <t>07.07.2022 22:07:40</t>
  </si>
  <si>
    <t>İZZETTİN KÖK 45-83-M00132_DAĞITIM TRAFOSU M01_2107100</t>
  </si>
  <si>
    <t>07.07.2022 14:15:48</t>
  </si>
  <si>
    <t>07.07.2022 14:23:58</t>
  </si>
  <si>
    <t>NURİ SORMAN TARIMSAL SULAMA GRB TR-2 45-71-M00929_45-71-M00929_2353518</t>
  </si>
  <si>
    <t>07.07.2022 11:47:59</t>
  </si>
  <si>
    <t>07.07.2022 13:48:10</t>
  </si>
  <si>
    <t>07.07.2022 07:52:44</t>
  </si>
  <si>
    <t>07.07.2022 08:03:27</t>
  </si>
  <si>
    <t>YENİOBA KÖK 35-29-M00125_YENİOBA M013_72190941</t>
  </si>
  <si>
    <t>07.07.2022 16:55:16</t>
  </si>
  <si>
    <t>07.07.2022 17:38:58</t>
  </si>
  <si>
    <t>07.07.2022 09:00:38</t>
  </si>
  <si>
    <t>07.07.2022 09:56:27</t>
  </si>
  <si>
    <t>POYRAZDAMLARI TR-3 45-78-M00574_45-78-M00574_66076336</t>
  </si>
  <si>
    <t>07.07.2022 17:37:34</t>
  </si>
  <si>
    <t>07.07.2022 19:25:43</t>
  </si>
  <si>
    <t>07.07.2022 10:03:24</t>
  </si>
  <si>
    <t>07.07.2022 10:37:02</t>
  </si>
  <si>
    <t>ÇULLUGÖRECE TR-1 45-80-M00096_A_56390815_56390815</t>
  </si>
  <si>
    <t>07.07.2022 16:21:41</t>
  </si>
  <si>
    <t>07.07.2022 19:21:47</t>
  </si>
  <si>
    <t>07.07.2022 07:03:57</t>
  </si>
  <si>
    <t>07.07.2022 08:32:46</t>
  </si>
  <si>
    <t>BAĞYURDU TR-1 35-27-L00403_35-27-L00403_81515697</t>
  </si>
  <si>
    <t>07.07.2022 23:25:38</t>
  </si>
  <si>
    <t>08.07.2022 01:19:07</t>
  </si>
  <si>
    <t>YENİ ŞAKRAN TR-6 35-17-M00206__65503823_65503823</t>
  </si>
  <si>
    <t>07.07.2022 11:06:41</t>
  </si>
  <si>
    <t>07.07.2022 12:07:09</t>
  </si>
  <si>
    <t>SOLAKLAR TR-1 (MERKEZ) 35-31-L00249_956576163_956576163</t>
  </si>
  <si>
    <t>07.07.2022 11:53:29</t>
  </si>
  <si>
    <t>07.07.2022 13:03:41</t>
  </si>
  <si>
    <t>07.07.2022 17:17:44</t>
  </si>
  <si>
    <t>07.07.2022 20:53:47</t>
  </si>
  <si>
    <t>AKÇAPINAR TR-1 45-83-L00438_45-83-L00438_2371746</t>
  </si>
  <si>
    <t>07.07.2022 08:31:22</t>
  </si>
  <si>
    <t>07.07.2022 13:21:09</t>
  </si>
  <si>
    <t>ÇAYIR TR-3/A 35-20-L00459_955214985_955214985</t>
  </si>
  <si>
    <t>07.07.2022 18:49:16</t>
  </si>
  <si>
    <t>07.07.2022 20:25:48</t>
  </si>
  <si>
    <t>M-279 35-02-M00279_M-281 M02_2311444</t>
  </si>
  <si>
    <t>07.07.2022 11:43:50</t>
  </si>
  <si>
    <t>07.07.2022 13:27:31</t>
  </si>
  <si>
    <t>M-860 35-02-M00860_910011779_910011779</t>
  </si>
  <si>
    <t>07.07.2022 16:31:54</t>
  </si>
  <si>
    <t>07.07.2022 19:29:22</t>
  </si>
  <si>
    <t>KIRKAĞAÇ DM 45-76-M00043_GELENBE M03_72247483</t>
  </si>
  <si>
    <t>07.07.2022 08:06:13</t>
  </si>
  <si>
    <t>07.07.2022 08:11:00</t>
  </si>
  <si>
    <t>İSTASYONALTI KÖK 45-83-M00131_MANİSA-2 ÇIKIŞ M01_2329936</t>
  </si>
  <si>
    <t>07.07.2022 09:40:16</t>
  </si>
  <si>
    <t>07.07.2022 11:05:36</t>
  </si>
  <si>
    <t>TR-1/71 45-72-M00071_956505490_956505490</t>
  </si>
  <si>
    <t>07.07.2022 15:18:30</t>
  </si>
  <si>
    <t>07.07.2022 17:29:03</t>
  </si>
  <si>
    <t>K-2354 35-02-K02354_910054885_910054885</t>
  </si>
  <si>
    <t>07.07.2022 10:34:31</t>
  </si>
  <si>
    <t>07.07.2022 11:55:36</t>
  </si>
  <si>
    <t>07.07.2022 10:33:42</t>
  </si>
  <si>
    <t>07.07.2022 11:47:41</t>
  </si>
  <si>
    <t>DM-4/TR-25 35-22-M00082_955261607_955261607</t>
  </si>
  <si>
    <t>07.07.2022 16:02:09</t>
  </si>
  <si>
    <t>07.07.2022 16:46:12</t>
  </si>
  <si>
    <t>07.07.2022 06:03:50</t>
  </si>
  <si>
    <t>07.07.2022 06:08:11</t>
  </si>
  <si>
    <t>HALİTPAŞA DM 45-80-M00060_DEVELİ-ÇAMLIYURT M03_72188716</t>
  </si>
  <si>
    <t>07.07.2022 22:25:12</t>
  </si>
  <si>
    <t>07.07.2022 23:25:33</t>
  </si>
  <si>
    <t>YENİKÖY TR-10 35-15-L00506_B_56361790_56361790</t>
  </si>
  <si>
    <t>07.07.2022 06:36:06</t>
  </si>
  <si>
    <t>07.07.2022 11:00:43</t>
  </si>
  <si>
    <t>DEĞİRMENDERE DM 35-22-M00085_HatBaşıAyırıcı_79410704 M09_79410704</t>
  </si>
  <si>
    <t>07.07.2022 17:11:31</t>
  </si>
  <si>
    <t>07.07.2022 19:31:39</t>
  </si>
  <si>
    <t>KARAARZMAK TARIMSAL SULAMA TR-1 45-83-M00259_DIREK TIPI TRAFO HUCRESI H01_2038565</t>
  </si>
  <si>
    <t>07.07.2022 09:15:55</t>
  </si>
  <si>
    <t>07.07.2022 10:15:08</t>
  </si>
  <si>
    <t>KURTULMUŞ KÖK 45-72-L00080_SARILAR ÇIKIŞI L03_66546761</t>
  </si>
  <si>
    <t>07.07.2022 11:54:27</t>
  </si>
  <si>
    <t>07.07.2022 14:13:31</t>
  </si>
  <si>
    <t>M-2845 35-03-M02845_ M06_82471648</t>
  </si>
  <si>
    <t>07.07.2022 09:32:33</t>
  </si>
  <si>
    <t>07.07.2022 10:12:00</t>
  </si>
  <si>
    <t>L-158 ONTUR 35-18-L00158_950457399_950457399</t>
  </si>
  <si>
    <t>07.07.2022 20:58:50</t>
  </si>
  <si>
    <t>08.07.2022 01:40:31</t>
  </si>
  <si>
    <t>SOMA TR-40 45-82-M00040_TR-40/1 M03_72180053</t>
  </si>
  <si>
    <t>07.07.2022 18:38:33</t>
  </si>
  <si>
    <t>07.07.2022 19:49:16</t>
  </si>
  <si>
    <t>TR-301 ÖZPETEK SİTESİ 35-19-M00187__81637342_81637342</t>
  </si>
  <si>
    <t>07.07.2022 13:58:42</t>
  </si>
  <si>
    <t>07.07.2022 18:06:12</t>
  </si>
  <si>
    <t>KAYMAKÇI TR-10 35-15-M00244_950402725_950402725</t>
  </si>
  <si>
    <t>07.07.2022 20:58:56</t>
  </si>
  <si>
    <t>07.07.2022 23:39:39</t>
  </si>
  <si>
    <t>AVDAN TARIMSAL SULAMA TR-1 45-82-M00223_DIREK TIPI TRAFO HUCRESI H01_2091924</t>
  </si>
  <si>
    <t>07.07.2022 20:14:11</t>
  </si>
  <si>
    <t>07.07.2022 23:28:48</t>
  </si>
  <si>
    <t>SOMA TR-20/1 45-82-M00111_945524436_945524436</t>
  </si>
  <si>
    <t>07.07.2022 10:52:51</t>
  </si>
  <si>
    <t>07.07.2022 11:43:04</t>
  </si>
  <si>
    <t>SULTANİYE KÖYÜ TR-1 35-13-L00080_DIREK TIPI TRAFO HUCRESI H01_2039951</t>
  </si>
  <si>
    <t>07.07.2022 10:18:39</t>
  </si>
  <si>
    <t>07.07.2022 11:09:47</t>
  </si>
  <si>
    <t>TAYTAN OFİS KÖK 45-78-M00314_HatBaşıAyırıcı_53139467 M06_53139467</t>
  </si>
  <si>
    <t>07.07.2022 12:35:03</t>
  </si>
  <si>
    <t>07.07.2022 14:34:54</t>
  </si>
  <si>
    <t>07.07.2022 09:18:02</t>
  </si>
  <si>
    <t>07.07.2022 10:03:00</t>
  </si>
  <si>
    <t>BALABANLI DM 35-15-M00280_A_56398701_56398701</t>
  </si>
  <si>
    <t>07.07.2022 22:43:46</t>
  </si>
  <si>
    <t>08.07.2022 01:21:22</t>
  </si>
  <si>
    <t>ALOSBİ TM 35-17-A00006_ALİAĞA RES M06_2310718</t>
  </si>
  <si>
    <t>07.07.2022 20:40:19</t>
  </si>
  <si>
    <t>07.07.2022 21:06:11</t>
  </si>
  <si>
    <t>07.07.2022 09:54:55</t>
  </si>
  <si>
    <t>07.07.2022 10:05:02</t>
  </si>
  <si>
    <t>BİMEYKO TR-4 35-30-M00051_C_56353116_56353116</t>
  </si>
  <si>
    <t>07.07.2022 18:02:34</t>
  </si>
  <si>
    <t>07.07.2022 18:35:14</t>
  </si>
  <si>
    <t>ILIPINAR TR-3 35-23-M00083_DIREK TIPI TRAFO HUCRESI H01_2056541</t>
  </si>
  <si>
    <t>07.07.2022 15:04:09</t>
  </si>
  <si>
    <t>07.07.2022 16:45:51</t>
  </si>
  <si>
    <t>07.07.2022 03:01:11</t>
  </si>
  <si>
    <t>07.07.2022 03:11:42</t>
  </si>
  <si>
    <t>TR-5 35-13-L00005_946420646_946420646</t>
  </si>
  <si>
    <t>07.07.2022 11:30:45</t>
  </si>
  <si>
    <t>07.07.2022 15:41:44</t>
  </si>
  <si>
    <t>07.07.2022 16:37:45</t>
  </si>
  <si>
    <t>07.07.2022 20:28:29</t>
  </si>
  <si>
    <t>BALABAN TR-1 35-24-M00106_955222709_955222709</t>
  </si>
  <si>
    <t>07.07.2022 16:04:33</t>
  </si>
  <si>
    <t>07.07.2022 20:01:24</t>
  </si>
  <si>
    <t>07.07.2022 06:10:32</t>
  </si>
  <si>
    <t>07.07.2022 11:54:30</t>
  </si>
  <si>
    <t>KUŞÇULAR TR-6 35-19-M00218_6745837_56373319_56373319</t>
  </si>
  <si>
    <t>07.07.2022 22:54:22</t>
  </si>
  <si>
    <t>07.07.2022 23:52:45</t>
  </si>
  <si>
    <t>ASARLIK TR-4 35-28-M00179_DIREK TIPI TRAFO HUCRESI H01_2110293</t>
  </si>
  <si>
    <t>07.07.2022 10:53:14</t>
  </si>
  <si>
    <t>07.07.2022 14:33:52</t>
  </si>
  <si>
    <t>07.07.2022 07:06:57</t>
  </si>
  <si>
    <t>07.07.2022 08:49:44</t>
  </si>
  <si>
    <t>07.07.2022 08:50:22</t>
  </si>
  <si>
    <t>07.07.2022 12:21:00</t>
  </si>
  <si>
    <t>DELİÇOBAN TR-2 45-75-M00370_945598755_945598755</t>
  </si>
  <si>
    <t>07.07.2022 15:35:11</t>
  </si>
  <si>
    <t>07.07.2022 17:45:26</t>
  </si>
  <si>
    <t>07.07.2022 12:53:47</t>
  </si>
  <si>
    <t>07.07.2022 17:15:26</t>
  </si>
  <si>
    <t>MURADİYE TR-5(BELEDİYE KABİN) 45-71-M00194_953221926_953221926</t>
  </si>
  <si>
    <t>07.07.2022 14:19:37</t>
  </si>
  <si>
    <t>07.07.2022 18:58:35</t>
  </si>
  <si>
    <t>YAHŞELLİ KÖK 35-28-M00293_HAYKIRAN M01_66582309</t>
  </si>
  <si>
    <t>07.07.2022 19:44:13</t>
  </si>
  <si>
    <t>07.07.2022 19:45:00</t>
  </si>
  <si>
    <t>GÜRES KÖK 45-80-M00053_KOLDERE-GÜMÜRCELİ-MTV M01_72195951</t>
  </si>
  <si>
    <t>07.07.2022 17:27:42</t>
  </si>
  <si>
    <t>07.07.2022 18:14:00</t>
  </si>
  <si>
    <t>TAYTAN OFİS KÖK 45-78-M00314_DEMİRKÖPRÜ DM-2 ÇIKIŞI (DEMİRKÖPRÜ-2) M06_60669744</t>
  </si>
  <si>
    <t>07.07.2022 14:18:45</t>
  </si>
  <si>
    <t>07.07.2022 14:30:33</t>
  </si>
  <si>
    <t>TOPÇAM SULAMA TR-5 35-16-M00198_47522142_56396726_56396726</t>
  </si>
  <si>
    <t>07.07.2022 10:02:54</t>
  </si>
  <si>
    <t>07.07.2022 13:45:56</t>
  </si>
  <si>
    <t>ÇANDARLI TATİL KÖYÜ KÖK-11 35-30-M00079_SULAMA M02_72085946</t>
  </si>
  <si>
    <t>07.07.2022 20:24:34</t>
  </si>
  <si>
    <t>07.07.2022 22:30:50</t>
  </si>
  <si>
    <t>K-2814 35-04-K02814_911968639_911968639</t>
  </si>
  <si>
    <t>07.07.2022 10:39:03</t>
  </si>
  <si>
    <t>07.07.2022 14:26:40</t>
  </si>
  <si>
    <t>SELENDİ TR-16 45-81-M00016_TR-15 M02_71987620</t>
  </si>
  <si>
    <t>07.07.2022 07:17:21</t>
  </si>
  <si>
    <t>07.07.2022 08:26:02</t>
  </si>
  <si>
    <t>M-10 35-02-M00010_M-1344 M03_2333592</t>
  </si>
  <si>
    <t>07.07.2022 15:36:52</t>
  </si>
  <si>
    <t>07.07.2022 16:36:44</t>
  </si>
  <si>
    <t>NURİ ERCAN TARIMSAL SULAMA TR-1 45-83-M00732_A_72094615_72094615</t>
  </si>
  <si>
    <t>07.07.2022 11:35:59</t>
  </si>
  <si>
    <t>07.07.2022 17:23:58</t>
  </si>
  <si>
    <t>M-32 CUMHURİYET 35-25-M00103_955254470_955254470</t>
  </si>
  <si>
    <t>07.07.2022 13:02:16</t>
  </si>
  <si>
    <t>07.07.2022 13:58:28</t>
  </si>
  <si>
    <t>SÜLEYMANLI TR-3 35-28-M00726_D_56352399_56352399</t>
  </si>
  <si>
    <t>07.07.2022 14:27:30</t>
  </si>
  <si>
    <t>07.07.2022 15:14:06</t>
  </si>
  <si>
    <t>K-3833 35-02-K03833_35-02-K03833_2349671</t>
  </si>
  <si>
    <t>07.07.2022 11:02:03</t>
  </si>
  <si>
    <t>07.07.2022 11:14:19</t>
  </si>
  <si>
    <t>ELİFLİ TR-6 35-20-L00445_A_56384009_56384009</t>
  </si>
  <si>
    <t>07.07.2022 10:24:10</t>
  </si>
  <si>
    <t>07.07.2022 13:05:52</t>
  </si>
  <si>
    <t>MURADİYE TR-3/A 45-71-M02046_953243933_953243933</t>
  </si>
  <si>
    <t>07.07.2022 16:09:39</t>
  </si>
  <si>
    <t>07.07.2022 20:46:04</t>
  </si>
  <si>
    <t>07.07.2022 06:22:24</t>
  </si>
  <si>
    <t>07.07.2022 06:27:08</t>
  </si>
  <si>
    <t>07.07.2022 06:43:23</t>
  </si>
  <si>
    <t>07.07.2022 13:54:09</t>
  </si>
  <si>
    <t>SIĞIRTMAÇLI TR-1 45-79-M00097_D_56395874_56395874</t>
  </si>
  <si>
    <t>07.07.2022 21:34:43</t>
  </si>
  <si>
    <t>07.07.2022 22:52:33</t>
  </si>
  <si>
    <t>K-2340 35-01-K02340_A_56376899_56376899</t>
  </si>
  <si>
    <t>07.07.2022 16:19:59</t>
  </si>
  <si>
    <t>07.07.2022 18:40:17</t>
  </si>
  <si>
    <t>KAYIŞLAR TR-4 45-80-M00135_45-80-M00135_2369268</t>
  </si>
  <si>
    <t>07.07.2022 07:53:21</t>
  </si>
  <si>
    <t>07.07.2022 10:04:19</t>
  </si>
  <si>
    <t>SOMA DM-1 45-82-M00050_TR-41 M06_60207296</t>
  </si>
  <si>
    <t>07.07.2022 18:17:31</t>
  </si>
  <si>
    <t>07.07.2022 18:40:42</t>
  </si>
  <si>
    <t>07.07.2022 09:26:32</t>
  </si>
  <si>
    <t>07.07.2022 10:46:00</t>
  </si>
  <si>
    <t>M-328 35-03-M00328_944454389_944454389</t>
  </si>
  <si>
    <t>07.07.2022 17:39:17</t>
  </si>
  <si>
    <t>07.07.2022 19:33:50</t>
  </si>
  <si>
    <t>OKLUİSA KÖK 45-81-M00046_ESKİN GRUP M03_71994463</t>
  </si>
  <si>
    <t>07.07.2022 18:55:32</t>
  </si>
  <si>
    <t>07.07.2022 18:56:32</t>
  </si>
  <si>
    <t>K-1478 35-03-K01478_E_56373200_56373200</t>
  </si>
  <si>
    <t>07.07.2022 13:29:27</t>
  </si>
  <si>
    <t>07.07.2022 17:27:57</t>
  </si>
  <si>
    <t>OĞLANANASI TR-7 35-22-M00260_955270040_955270040</t>
  </si>
  <si>
    <t>07.07.2022 16:59:13</t>
  </si>
  <si>
    <t>07.07.2022 18:11:41</t>
  </si>
  <si>
    <t>TR-1/14-D 45-72-M00101_45-72-M00101_2359988</t>
  </si>
  <si>
    <t>07.07.2022 10:32:00</t>
  </si>
  <si>
    <t>07.07.2022 12:14:58</t>
  </si>
  <si>
    <t>07.07.2022 06:24:31</t>
  </si>
  <si>
    <t>07.07.2022 06:45:35</t>
  </si>
  <si>
    <t>K-4145 35-01-K04145_95000019385_95000019385</t>
  </si>
  <si>
    <t>07.07.2022 22:09:30</t>
  </si>
  <si>
    <t>07.07.2022 23:41:29</t>
  </si>
  <si>
    <t>TR-1/10 45-72-M00010_TR-1/8-9 M03_85209778</t>
  </si>
  <si>
    <t>07.07.2022 20:01:34</t>
  </si>
  <si>
    <t>07.07.2022 20:54:00</t>
  </si>
  <si>
    <t>M-1929 GEÇİT 35-03-M01929_HatBaşıAyırıcı_67553885 M02_67553885</t>
  </si>
  <si>
    <t>07.07.2022 08:59:30</t>
  </si>
  <si>
    <t>07.07.2022 17:14:59</t>
  </si>
  <si>
    <t>07.07.2022 14:37:24</t>
  </si>
  <si>
    <t>07.07.2022 15:12:37</t>
  </si>
  <si>
    <t>07.07.2022 11:57:53</t>
  </si>
  <si>
    <t>07.07.2022 18:29:43</t>
  </si>
  <si>
    <t>KUŞÇULAR DM 35-19-M00461_ALAÇATI-1 ÇIKIŞ M02_46998946</t>
  </si>
  <si>
    <t>07.07.2022 11:21:37</t>
  </si>
  <si>
    <t>07.07.2022 11:23:15</t>
  </si>
  <si>
    <t>07.07.2022 03:03:35</t>
  </si>
  <si>
    <t>07.07.2022 03:04:58</t>
  </si>
  <si>
    <t>BEKİRLER TR-4 45-72-L00361_45-72-L00361_2372970</t>
  </si>
  <si>
    <t>07.07.2022 14:58:32</t>
  </si>
  <si>
    <t>07.07.2022 17:34:35</t>
  </si>
  <si>
    <t>DERBENT İM-DM 45-83-A00004_FABRİKALAR L06_2097157</t>
  </si>
  <si>
    <t>07.07.2022 06:40:50</t>
  </si>
  <si>
    <t>07.07.2022 06:53:57</t>
  </si>
  <si>
    <t>07.07.2022 15:48:01</t>
  </si>
  <si>
    <t>07.07.2022 18:52:37</t>
  </si>
  <si>
    <t>KARAAĞAÇ TR-1 45-78-L00503_B_56392641_56392641</t>
  </si>
  <si>
    <t>07.07.2022 20:44:29</t>
  </si>
  <si>
    <t>07.07.2022 21:49:10</t>
  </si>
  <si>
    <t>SOLAKLAR TR-6 (ÇAVUŞLAR) 35-31-L00461__72374000_72374000</t>
  </si>
  <si>
    <t>07.07.2022 10:34:54</t>
  </si>
  <si>
    <t>07.07.2022 11:57:36</t>
  </si>
  <si>
    <t>07.07.2022 00:34:00</t>
  </si>
  <si>
    <t>07.07.2022 02:35:20</t>
  </si>
  <si>
    <t>M-1128 35-01-M01128_911750029_911750029</t>
  </si>
  <si>
    <t>07.07.2022 11:42:28</t>
  </si>
  <si>
    <t>07.07.2022 13:21:31</t>
  </si>
  <si>
    <t>DELİDEMİRCİ TR-1 45-74-M00237_945581246_945581246</t>
  </si>
  <si>
    <t>07.07.2022 07:44:35</t>
  </si>
  <si>
    <t>07.07.2022 10:54:36</t>
  </si>
  <si>
    <t>YENİ HARMANDALI TR-2 45-71-M00892_953216058_953216058</t>
  </si>
  <si>
    <t>07.07.2022 18:22:22</t>
  </si>
  <si>
    <t>08.07.2022 02:09:35</t>
  </si>
  <si>
    <t>L-130 35-18-L00130_950438992_950438992</t>
  </si>
  <si>
    <t>07.07.2022 20:41:02</t>
  </si>
  <si>
    <t>07.07.2022 22:17:27</t>
  </si>
  <si>
    <t>K-499 35-01-K00499_911199294_911199294</t>
  </si>
  <si>
    <t>07.07.2022 09:31:10</t>
  </si>
  <si>
    <t>07.07.2022 11:34:39</t>
  </si>
  <si>
    <t>GÜNEŞLİ TR-1 35-16-M00125_47470213_56394924_56394924</t>
  </si>
  <si>
    <t>07.07.2022 16:44:05</t>
  </si>
  <si>
    <t>07.07.2022 18:06:11</t>
  </si>
  <si>
    <t>ELDELEK TR-2 45-78-L00601_A_56405774_56405774</t>
  </si>
  <si>
    <t>07.07.2022 19:51:18</t>
  </si>
  <si>
    <t>07.07.2022 21:02:34</t>
  </si>
  <si>
    <t>ÇUKURALTI M-18 35-25-M00066_955290489_955290489</t>
  </si>
  <si>
    <t>07.07.2022 14:40:45</t>
  </si>
  <si>
    <t>07.07.2022 16:42:42</t>
  </si>
  <si>
    <t>ÖREN TR-2 35-31-L00315_DIREK TIPI TRAFO HUCRESI H01_2050061</t>
  </si>
  <si>
    <t>07.07.2022 11:15:06</t>
  </si>
  <si>
    <t>07.07.2022 17:02:09</t>
  </si>
  <si>
    <t>TR-25 35-19-L00025_9033265_56394795_56394795</t>
  </si>
  <si>
    <t>07.07.2022 09:08:53</t>
  </si>
  <si>
    <t>07.07.2022 12:10:53</t>
  </si>
  <si>
    <t>YENİCE KÖK 45-86-M00234_İÇİKLER ÇIKIŞ M02_41955371</t>
  </si>
  <si>
    <t>07.07.2022 08:21:35</t>
  </si>
  <si>
    <t>07.07.2022 09:22:45</t>
  </si>
  <si>
    <t>MECİDİYE TR-3 45-72-L00576_B_56354522_56354522</t>
  </si>
  <si>
    <t>07.07.2022 17:54:52</t>
  </si>
  <si>
    <t>07.07.2022 19:01:23</t>
  </si>
  <si>
    <t>OVAKENT İM 35-15-A00003_OVAKENT L03_2308503</t>
  </si>
  <si>
    <t>07.07.2022 09:14:26</t>
  </si>
  <si>
    <t>07.07.2022 10:26:47</t>
  </si>
  <si>
    <t>KAZANLI TR-2 35-15-L00976_35-15-L00976_2352930</t>
  </si>
  <si>
    <t>07.07.2022 19:04:36</t>
  </si>
  <si>
    <t>07.07.2022 19:26:27</t>
  </si>
  <si>
    <t>TR-1/72 45-72-M00072_956505917_956505917</t>
  </si>
  <si>
    <t>07.07.2022 16:41:47</t>
  </si>
  <si>
    <t>07.07.2022 18:26:29</t>
  </si>
  <si>
    <t>07.07.2022 07:04:45</t>
  </si>
  <si>
    <t>07.07.2022 09:41:11</t>
  </si>
  <si>
    <t>07.07.2022 14:16:18</t>
  </si>
  <si>
    <t>07.07.2022 17:08:54</t>
  </si>
  <si>
    <t>KARABAĞLAR TM 35-01-A00012_KARABAĞLAR-10 K30_2310503</t>
  </si>
  <si>
    <t>07.07.2022 02:12:11</t>
  </si>
  <si>
    <t>07.07.2022 02:14:25</t>
  </si>
  <si>
    <t>TR-70 35-30-L00070_955333958_955333958</t>
  </si>
  <si>
    <t>07.07.2022 14:16:54</t>
  </si>
  <si>
    <t>07.07.2022 15:53:09</t>
  </si>
  <si>
    <t>ÜRKMEZ M-25 35-25-M00159_35-25-M00159_72071358</t>
  </si>
  <si>
    <t>07.07.2022 10:53:39</t>
  </si>
  <si>
    <t>07.07.2022 11:42:22</t>
  </si>
  <si>
    <t>M-3430(YATIRIM REZERVE) 35-03-M03430_915154869_915154869</t>
  </si>
  <si>
    <t>07.07.2022 21:09:50</t>
  </si>
  <si>
    <t>07.07.2022 22:40:31</t>
  </si>
  <si>
    <t>M-1624 35-02-M01624_915124832_915124832</t>
  </si>
  <si>
    <t>07.07.2022 16:07:04</t>
  </si>
  <si>
    <t>07.07.2022 18:07:21</t>
  </si>
  <si>
    <t>M-3335 35-04-M03335_99581238_99581238</t>
  </si>
  <si>
    <t>07.07.2022 20:27:43</t>
  </si>
  <si>
    <t>07.07.2022 22:28:59</t>
  </si>
  <si>
    <t>TR-5 35-32-L00005_946412762_946412762</t>
  </si>
  <si>
    <t>07.07.2022 14:50:24</t>
  </si>
  <si>
    <t>07.07.2022 17:02:04</t>
  </si>
  <si>
    <t>L-266 35-18-L00266_950445563_950445563</t>
  </si>
  <si>
    <t>07.07.2022 12:50:03</t>
  </si>
  <si>
    <t>07.07.2022 14:53:25</t>
  </si>
  <si>
    <t>GEDİK KATRANDERE TR-2 35-31-L00133_DIREK TIPI TRAFO HUCRESI H01_2050103</t>
  </si>
  <si>
    <t>07.07.2022 10:13:02</t>
  </si>
  <si>
    <t>07.07.2022 14:57:34</t>
  </si>
  <si>
    <t>M-2075 35-02-M02075_99721569_99721569</t>
  </si>
  <si>
    <t>07.07.2022 18:50:18</t>
  </si>
  <si>
    <t>07.07.2022 21:02:32</t>
  </si>
  <si>
    <t>TR-1/31 45-83-M00031_45-83-M00031_72155828</t>
  </si>
  <si>
    <t>07.07.2022 09:29:03</t>
  </si>
  <si>
    <t>07.07.2022 10:39:25</t>
  </si>
  <si>
    <t>07.07.2022 17:46:27</t>
  </si>
  <si>
    <t>07.07.2022 18:45:14</t>
  </si>
  <si>
    <t>ALAÇATI İM 35-18-A00002_L-424 L18_2307549</t>
  </si>
  <si>
    <t>07.07.2022 06:04:14</t>
  </si>
  <si>
    <t>07.07.2022 06:23:30</t>
  </si>
  <si>
    <t>M-2543 35-02-M02543_WESTPARK(OSMANGAZİ-1) M24_73560524</t>
  </si>
  <si>
    <t>07.07.2022 09:17:32</t>
  </si>
  <si>
    <t>07.07.2022 09:50:44</t>
  </si>
  <si>
    <t>K-938 35-02-K00938_C_56366275_56366275</t>
  </si>
  <si>
    <t>07.07.2022 14:12:11</t>
  </si>
  <si>
    <t>07.07.2022 17:09:14</t>
  </si>
  <si>
    <t>GÜNEŞLİ KÖK 45-75-M00056_SALUR M03_67577842</t>
  </si>
  <si>
    <t>07.07.2022 09:01:52</t>
  </si>
  <si>
    <t>07.07.2022 17:02:40</t>
  </si>
  <si>
    <t>MORALILAR İM 45-72-A00002_45-72-A00002_2371320</t>
  </si>
  <si>
    <t>07.07.2022 20:03:04</t>
  </si>
  <si>
    <t>07.07.2022 21:52:40</t>
  </si>
  <si>
    <t>07.07.2022 09:18:55</t>
  </si>
  <si>
    <t>07.07.2022 11:11:05</t>
  </si>
  <si>
    <t>K-4240 35-02-K04240_TRAFO K01_2059931</t>
  </si>
  <si>
    <t>07.07.2022 17:54:22</t>
  </si>
  <si>
    <t>07.07.2022 18:14:10</t>
  </si>
  <si>
    <t>KERPİÇLİK TR-1 45-74-M00103_945591328_945591328</t>
  </si>
  <si>
    <t>07.07.2022 10:00:31</t>
  </si>
  <si>
    <t>07.07.2022 11:22:51</t>
  </si>
  <si>
    <t>BEYDAĞ İM 35-32-A00001_SANAYİ M01_2048610</t>
  </si>
  <si>
    <t>07.07.2022 06:58:04</t>
  </si>
  <si>
    <t>07.07.2022 07:01:33</t>
  </si>
  <si>
    <t>PAYAMLI M-27 (SAKIZAĞACI KÖK) 35-25-M00188_M-26/M-28/DERYA SİTESİ M02_72070682</t>
  </si>
  <si>
    <t>07.07.2022 20:26:14</t>
  </si>
  <si>
    <t>07.07.2022 21:28:12</t>
  </si>
  <si>
    <t>BALABANLI DM 35-15-M00280_C_56398700_56398700</t>
  </si>
  <si>
    <t>07.07.2022 08:35:42</t>
  </si>
  <si>
    <t>07.07.2022 15:00:53</t>
  </si>
  <si>
    <t>OCAKLI TR-3 35-15-L00769_48853315_56371756_56371756</t>
  </si>
  <si>
    <t>07.07.2022 21:05:12</t>
  </si>
  <si>
    <t>07.07.2022 21:58:11</t>
  </si>
  <si>
    <t>07.07.2022 16:39:57</t>
  </si>
  <si>
    <t>07.07.2022 18:25:25</t>
  </si>
  <si>
    <t>DM-16/20 45-71-M02397_953200219_953200219</t>
  </si>
  <si>
    <t>07.07.2022 10:37:31</t>
  </si>
  <si>
    <t>07.07.2022 12:02:39</t>
  </si>
  <si>
    <t>K-1685 35-01-K01685_911275544_911275544</t>
  </si>
  <si>
    <t>07.07.2022 21:05:50</t>
  </si>
  <si>
    <t>08.07.2022 01:42:55</t>
  </si>
  <si>
    <t>L-274 35-18-L00274_5719475_56371872_56371872</t>
  </si>
  <si>
    <t>07.07.2022 15:03:24</t>
  </si>
  <si>
    <t>07.07.2022 21:13:24</t>
  </si>
  <si>
    <t>TEKKE EYÜP YAVUZ GRB. TR-6 35-15-L00128_B_56368302_56368302</t>
  </si>
  <si>
    <t>07.07.2022 15:34:24</t>
  </si>
  <si>
    <t>07.07.2022 17:11:52</t>
  </si>
  <si>
    <t>TR-30 35-32-M00030_TR-31 M01_65885600</t>
  </si>
  <si>
    <t>07.07.2022 07:04:38</t>
  </si>
  <si>
    <t>07.07.2022 08:22:12</t>
  </si>
  <si>
    <t>TR-62 35-19-L00062_10036052_56377725_56377725</t>
  </si>
  <si>
    <t>07.07.2022 23:08:05</t>
  </si>
  <si>
    <t>08.07.2022 02:10:24</t>
  </si>
  <si>
    <t>BALABANLI DM 35-15-M00280_OTURAKKUYU M04_72306393</t>
  </si>
  <si>
    <t>07.07.2022 14:21:45</t>
  </si>
  <si>
    <t>07.07.2022 15:44:24</t>
  </si>
  <si>
    <t>SIĞIRTMAÇLI TR-1 45-79-M00097_D_56396973_56396973</t>
  </si>
  <si>
    <t>07.07.2022 12:52:27</t>
  </si>
  <si>
    <t>07.07.2022 13:46:24</t>
  </si>
  <si>
    <t>ZIRAMAN TR-1 45-81-M00116_B_56399482_56399482</t>
  </si>
  <si>
    <t>07.07.2022 16:05:46</t>
  </si>
  <si>
    <t>07.07.2022 17:49:14</t>
  </si>
  <si>
    <t>ÇALTIDERE TR-6 35-17-M00236_950305271_950305271</t>
  </si>
  <si>
    <t>07.07.2022 13:45:13</t>
  </si>
  <si>
    <t>07.07.2022 16:19:17</t>
  </si>
  <si>
    <t>07.07.2022 22:47:15</t>
  </si>
  <si>
    <t>07.07.2022 22:54:00</t>
  </si>
  <si>
    <t>SANCAKLI BOZKÖY KÖK 45-71-M00087_KÖY İÇİ RİNG-2 M04_61320834</t>
  </si>
  <si>
    <t>07.07.2022 08:25:01</t>
  </si>
  <si>
    <t>07.07.2022 10:10:15</t>
  </si>
  <si>
    <t>HACIVELİLER KÖK 45-85-L00035_HACIVELİLER KÖY L02_2321298</t>
  </si>
  <si>
    <t>07.07.2022 10:30:35</t>
  </si>
  <si>
    <t>07.07.2022 11:08:21</t>
  </si>
  <si>
    <t>GÜMÜLDÜR M-21 35-25-M00021_10090613 m21/e2b_5784803</t>
  </si>
  <si>
    <t>07.07.2022 19:18:38</t>
  </si>
  <si>
    <t>07.07.2022 20:11:06</t>
  </si>
  <si>
    <t>GEDİK DUTLUDERE TR-3 35-31-L00132_DIREK TIPI TRAFO HUCRESI H01_2050102</t>
  </si>
  <si>
    <t>07.07.2022 09:52:03</t>
  </si>
  <si>
    <t>BALABANLI DM 35-15-M00280_HANAYLIKUYU M08_72306397</t>
  </si>
  <si>
    <t>07.07.2022 15:13:02</t>
  </si>
  <si>
    <t>07.07.2022 16:50:47</t>
  </si>
  <si>
    <t>07.07.2022 16:41:33</t>
  </si>
  <si>
    <t>07.07.2022 16:56:53</t>
  </si>
  <si>
    <t>SELİMŞAHLAR TR-7 45-71-M01294_A_56352392_56352392</t>
  </si>
  <si>
    <t>07.07.2022 12:01:54</t>
  </si>
  <si>
    <t>07.07.2022 16:18:47</t>
  </si>
  <si>
    <t>ÇAYLI TR-9 35-15-L00202_B_56369645_56369645</t>
  </si>
  <si>
    <t>07.07.2022 06:59:51</t>
  </si>
  <si>
    <t>DM-20/TR09-A 45-71-M02372_953244686_953244686</t>
  </si>
  <si>
    <t>07.07.2022 15:27:03</t>
  </si>
  <si>
    <t>07.07.2022 16:45:36</t>
  </si>
  <si>
    <t>MURADİYE TR-3/A 45-71-M02046_B_60984149_60984149</t>
  </si>
  <si>
    <t>07.07.2022 23:00:16</t>
  </si>
  <si>
    <t>07.07.2022 23:39:13</t>
  </si>
  <si>
    <t>HURŞİTLER TR-1 45-81-M00090_A_56388927_56388927</t>
  </si>
  <si>
    <t>07.07.2022 10:36:52</t>
  </si>
  <si>
    <t>07.07.2022 11:49:09</t>
  </si>
  <si>
    <t>MUSTAFA TAŞKIN SULAMA GRUBU TR 35-27-L00155_35-27-L00155_2369451</t>
  </si>
  <si>
    <t>07.07.2022 20:59:58</t>
  </si>
  <si>
    <t>07.07.2022 23:06:51</t>
  </si>
  <si>
    <t>DEMİRCİ KÖK 35-26-M00779_KARACAAĞAÇ ENH M06_42707151</t>
  </si>
  <si>
    <t>07.07.2022 12:15:26</t>
  </si>
  <si>
    <t>07.07.2022 13:06:17</t>
  </si>
  <si>
    <t>K-4027 35-01-K04027_TRAFO K02_2048319</t>
  </si>
  <si>
    <t>07.07.2022 11:29:00</t>
  </si>
  <si>
    <t>07.07.2022 17:21:49</t>
  </si>
  <si>
    <t>ALİ ERİSEV GRB 35-20-L00059_955210889_955210889</t>
  </si>
  <si>
    <t>07.07.2022 17:18:46</t>
  </si>
  <si>
    <t>07.07.2022 18:55:34</t>
  </si>
  <si>
    <t>07.07.2022 08:48:09</t>
  </si>
  <si>
    <t>07.07.2022 09:09:07</t>
  </si>
  <si>
    <t>İZZETTİN KÖK 45-83-M00132_45-83-M00132_2370922</t>
  </si>
  <si>
    <t>07.07.2022 14:26:20</t>
  </si>
  <si>
    <t>07.07.2022 15:03:40</t>
  </si>
  <si>
    <t>YİĞİTLER TR-1 35-27-L00225_98887471_98887471</t>
  </si>
  <si>
    <t>07.07.2022 12:54:39</t>
  </si>
  <si>
    <t>07.07.2022 13:45:17</t>
  </si>
  <si>
    <t>HALİLLER KÖK 35-31-L00228_HatBaşıAyırıcı_66346730 L011_66346730</t>
  </si>
  <si>
    <t>08.07.2022 18:32:30</t>
  </si>
  <si>
    <t>08.07.2022 22:24:29</t>
  </si>
  <si>
    <t>BELEVİ TR-2 35-13-L00061_A_56383512_56383512</t>
  </si>
  <si>
    <t>08.07.2022 17:12:20</t>
  </si>
  <si>
    <t>08.07.2022 17:59:10</t>
  </si>
  <si>
    <t>HALİL İBRAHİM SAĞLAM VE ARK TR 35-27-M00211_35-27-M00211_2368443</t>
  </si>
  <si>
    <t>08.07.2022 16:13:49</t>
  </si>
  <si>
    <t>08.07.2022 22:47:20</t>
  </si>
  <si>
    <t>K-32 35-01-K00032_910546572_910546572</t>
  </si>
  <si>
    <t>08.07.2022 11:00:14</t>
  </si>
  <si>
    <t>08.07.2022 13:30:20</t>
  </si>
  <si>
    <t>KOZLUCA TR-2 45-73-M00502_A_56389540_56389540</t>
  </si>
  <si>
    <t>08.07.2022 23:15:37</t>
  </si>
  <si>
    <t>09.07.2022 00:35:36</t>
  </si>
  <si>
    <t>URLA İM 35-19-A00001_TR-2 ŞEHİR FİDERİ L02_2307113</t>
  </si>
  <si>
    <t>08.07.2022 05:33:39</t>
  </si>
  <si>
    <t>08.07.2022 06:16:28</t>
  </si>
  <si>
    <t>ORTA MAHALLE M-46 35-25-M00122_B_56354728_56354728</t>
  </si>
  <si>
    <t>08.07.2022 20:15:40</t>
  </si>
  <si>
    <t>08.07.2022 20:52:05</t>
  </si>
  <si>
    <t>AKSA 86 SİTESİ TR 35-19-M00172_10564681_60982268_60982268</t>
  </si>
  <si>
    <t>08.07.2022 15:14:17</t>
  </si>
  <si>
    <t>08.07.2022 16:07:28</t>
  </si>
  <si>
    <t>YAKAPINAR TR-2 35-20-L00152_955193987_955193987</t>
  </si>
  <si>
    <t>08.07.2022 21:06:24</t>
  </si>
  <si>
    <t>08.07.2022 22:52:46</t>
  </si>
  <si>
    <t>AVDAN TARIMSAL SULAMA TR-2 45-82-M00224_45-82-M00224_2376139</t>
  </si>
  <si>
    <t>08.07.2022 16:34:15</t>
  </si>
  <si>
    <t>08.07.2022 17:45:19</t>
  </si>
  <si>
    <t>DİKİLİ TM 35-30-A00003_DİKİLİ M012_47431166</t>
  </si>
  <si>
    <t>08.07.2022 19:07:51</t>
  </si>
  <si>
    <t>08.07.2022 19:24:00</t>
  </si>
  <si>
    <t>K-4528 35-02-K04528_B_72922903_72922903</t>
  </si>
  <si>
    <t>08.07.2022 07:18:10</t>
  </si>
  <si>
    <t>08.07.2022 09:04:35</t>
  </si>
  <si>
    <t>TEKKEDERE DM 35-16-M00137_YENİKENT M03_2306338</t>
  </si>
  <si>
    <t>08.07.2022 12:25:13</t>
  </si>
  <si>
    <t>08.07.2022 13:42:37</t>
  </si>
  <si>
    <t>SOMA TR-17/2 45-82-M00110_B B01_5984348</t>
  </si>
  <si>
    <t>08.07.2022 11:42:07</t>
  </si>
  <si>
    <t>08.07.2022 13:33:46</t>
  </si>
  <si>
    <t>TURGUTALP TR-1 45-71-M01762_45-71-M01762_2349726</t>
  </si>
  <si>
    <t>08.07.2022 00:16:23</t>
  </si>
  <si>
    <t>08.07.2022 03:36:58</t>
  </si>
  <si>
    <t>BALLICA İM 45-72-A00005_HAMİDİYE L07_2327273</t>
  </si>
  <si>
    <t>08.07.2022 06:13:04</t>
  </si>
  <si>
    <t>08.07.2022 08:35:45</t>
  </si>
  <si>
    <t>M-1155 35-03-M01155_910171597_910171597</t>
  </si>
  <si>
    <t>08.07.2022 10:31:41</t>
  </si>
  <si>
    <t>08.07.2022 11:43:07</t>
  </si>
  <si>
    <t>TR-73 YAŞAR KAHRAMAN GRB. 35-15-M00073_A_56369307_56369307</t>
  </si>
  <si>
    <t>08.07.2022 11:17:38</t>
  </si>
  <si>
    <t>08.07.2022 15:31:56</t>
  </si>
  <si>
    <t>SARIGÜL TR-2 35-30-M00217_955326174_955326174</t>
  </si>
  <si>
    <t>08.07.2022 16:32:15</t>
  </si>
  <si>
    <t>08.07.2022 18:47:18</t>
  </si>
  <si>
    <t>L-110 OVACIK 35-18-L00110_11812830_56353720_56353720</t>
  </si>
  <si>
    <t>08.07.2022 10:05:05</t>
  </si>
  <si>
    <t>08.07.2022 15:53:56</t>
  </si>
  <si>
    <t>08.07.2022 04:37:56</t>
  </si>
  <si>
    <t>08.07.2022 06:32:57</t>
  </si>
  <si>
    <t>MUSTAFA DAMLA SULAMA GRUBU 35-29-M00393_A_56398066_56398066</t>
  </si>
  <si>
    <t>08.07.2022 18:10:37</t>
  </si>
  <si>
    <t>08.07.2022 23:32:36</t>
  </si>
  <si>
    <t>08.07.2022 08:10:59</t>
  </si>
  <si>
    <t>08.07.2022 08:31:46</t>
  </si>
  <si>
    <t>K-3273 35-07-K03273_F E03_79889963</t>
  </si>
  <si>
    <t>08.07.2022 15:33:00</t>
  </si>
  <si>
    <t>08.07.2022 20:58:21</t>
  </si>
  <si>
    <t>YAKAPINAR TR-4 35-20-L00154_35-20-L00154_2371184</t>
  </si>
  <si>
    <t>08.07.2022 21:54:17</t>
  </si>
  <si>
    <t>08.07.2022 22:55:30</t>
  </si>
  <si>
    <t>TR-2 DM (M-702) 35-30-M00702_962021587_962021587</t>
  </si>
  <si>
    <t>08.07.2022 15:00:05</t>
  </si>
  <si>
    <t>08.07.2022 15:57:01</t>
  </si>
  <si>
    <t>ŞEHİTLİOĞLU ÇAKIRCA MAH TR 45-77-L00331_945499953_945499953</t>
  </si>
  <si>
    <t>08.07.2022 21:12:12</t>
  </si>
  <si>
    <t>08.07.2022 22:50:15</t>
  </si>
  <si>
    <t>DURASILLI TR-24 45-78-M01138_TR-25 M03_2328805</t>
  </si>
  <si>
    <t>08.07.2022 08:57:42</t>
  </si>
  <si>
    <t>08.07.2022 10:01:37</t>
  </si>
  <si>
    <t>M-10 35-02-M00010_C_56369216_56369216</t>
  </si>
  <si>
    <t>08.07.2022 12:15:48</t>
  </si>
  <si>
    <t>08.07.2022 13:34:28</t>
  </si>
  <si>
    <t>SOMA TR-16/6 45-82-M00098_B B5b_5982804</t>
  </si>
  <si>
    <t>08.07.2022 12:22:11</t>
  </si>
  <si>
    <t>08.07.2022 13:58:40</t>
  </si>
  <si>
    <t>KELLETEPE KÖK 35-31-L00035_HatBaşıAyırıcı_61335857 L04_61335857</t>
  </si>
  <si>
    <t>08.07.2022 07:04:51</t>
  </si>
  <si>
    <t>08.07.2022 09:14:14</t>
  </si>
  <si>
    <t>ÇANDARLI TR-23 35-30-M00023__79530021_79530021</t>
  </si>
  <si>
    <t>08.07.2022 11:51:03</t>
  </si>
  <si>
    <t>08.07.2022 14:33:41</t>
  </si>
  <si>
    <t>TR-2/92 45-83-L00092__72410774_72410774</t>
  </si>
  <si>
    <t>08.07.2022 12:45:23</t>
  </si>
  <si>
    <t>08.07.2022 13:49:39</t>
  </si>
  <si>
    <t>SEYREK TR-7 KÖK 35-28-M00379_GÜNERLİ M05_2329493</t>
  </si>
  <si>
    <t>08.07.2022 09:06:52</t>
  </si>
  <si>
    <t>08.07.2022 10:04:33</t>
  </si>
  <si>
    <t>08.07.2022 07:42:50</t>
  </si>
  <si>
    <t>08.07.2022 07:51:22</t>
  </si>
  <si>
    <t>08.07.2022 06:13:51</t>
  </si>
  <si>
    <t>08.07.2022 06:51:35</t>
  </si>
  <si>
    <t>OĞLANANASI TR-6 35-22-M00259_B_56354548_56354548</t>
  </si>
  <si>
    <t>08.07.2022 16:04:59</t>
  </si>
  <si>
    <t>08.07.2022 20:39:12</t>
  </si>
  <si>
    <t>KARABURUN TR-15 35-21-L00013_A_56357705_56357705</t>
  </si>
  <si>
    <t>08.07.2022 20:38:14</t>
  </si>
  <si>
    <t>08.07.2022 22:06:20</t>
  </si>
  <si>
    <t>ÖZBEK TR-4 (TR-234) 35-19-M00233_956664154_956664154</t>
  </si>
  <si>
    <t>08.07.2022 11:15:02</t>
  </si>
  <si>
    <t>08.07.2022 12:33:23</t>
  </si>
  <si>
    <t>ÇİFTLİK SULAMA TR-4 35-16-M00555_C_56396435_56396435</t>
  </si>
  <si>
    <t>08.07.2022 17:47:03</t>
  </si>
  <si>
    <t>08.07.2022 19:48:07</t>
  </si>
  <si>
    <t>ULUKENT DM-4/12 35-28-M00030__75604521_75604521</t>
  </si>
  <si>
    <t>08.07.2022 18:49:23</t>
  </si>
  <si>
    <t>08.07.2022 19:58:23</t>
  </si>
  <si>
    <t>TARIMSAL SULAMA TR-73 45-85-L00121_DIREK TIPI TRAFO HUCRESI H01_2047094</t>
  </si>
  <si>
    <t>08.07.2022 09:25:39</t>
  </si>
  <si>
    <t>08.07.2022 10:35:18</t>
  </si>
  <si>
    <t>DURHASAN TR-1 45-74-M00263_945580845_945580845</t>
  </si>
  <si>
    <t>08.07.2022 19:41:08</t>
  </si>
  <si>
    <t>08.07.2022 21:09:28</t>
  </si>
  <si>
    <t>08.07.2022 21:25:03</t>
  </si>
  <si>
    <t>08.07.2022 22:51:13</t>
  </si>
  <si>
    <t>ULUKENT DM-3/3 35-28-M00049_A A1_5759178</t>
  </si>
  <si>
    <t>08.07.2022 10:44:27</t>
  </si>
  <si>
    <t>08.07.2022 12:41:03</t>
  </si>
  <si>
    <t>İĞDECİK KÖK 45-71-M00077_95000024742_95000024742</t>
  </si>
  <si>
    <t>08.07.2022 14:37:45</t>
  </si>
  <si>
    <t>08.07.2022 15:41:41</t>
  </si>
  <si>
    <t>M-2543 35-02-M02543_M-2565 M13_73560523</t>
  </si>
  <si>
    <t>08.07.2022 13:31:00</t>
  </si>
  <si>
    <t>08.07.2022 14:01:27</t>
  </si>
  <si>
    <t>ÖREN TOPRAK SU KÖK 35-27-M00760_ÖREN TOPRAK SULAMA KOOP. M01_80024024</t>
  </si>
  <si>
    <t>08.07.2022 07:19:44</t>
  </si>
  <si>
    <t>08.07.2022 10:16:33</t>
  </si>
  <si>
    <t>EBSO TM 35-09-A00001_BORNOVA-1 M05_2311191</t>
  </si>
  <si>
    <t>08.07.2022 12:47:55</t>
  </si>
  <si>
    <t>08.07.2022 22:39:00</t>
  </si>
  <si>
    <t>DAVUTLAR TR-1 45-71-M01557_D_56404194_56404194</t>
  </si>
  <si>
    <t>08.07.2022 08:23:09</t>
  </si>
  <si>
    <t>08.07.2022 12:37:16</t>
  </si>
  <si>
    <t>KABAKUM TR-3 35-30-L00129_B_56369064_56369064</t>
  </si>
  <si>
    <t>08.07.2022 22:39:21</t>
  </si>
  <si>
    <t>09.07.2022 00:38:19</t>
  </si>
  <si>
    <t>08.07.2022 10:04:05</t>
  </si>
  <si>
    <t>08.07.2022 10:51:49</t>
  </si>
  <si>
    <t>TAYTAN TR-3 45-78-M00306_95001357567_95001357567</t>
  </si>
  <si>
    <t>08.07.2022 18:01:17</t>
  </si>
  <si>
    <t>08.07.2022 19:41:12</t>
  </si>
  <si>
    <t>TOKMAKLI KÖK 45-86-M00047_HatBaşıAyırıcı_53135549 M05_53135549</t>
  </si>
  <si>
    <t>08.07.2022 17:39:47</t>
  </si>
  <si>
    <t>08.07.2022 18:58:33</t>
  </si>
  <si>
    <t>DEMİRCİLİ DM 35-15-L00895_ÜZÜMLÜ L06_85268577</t>
  </si>
  <si>
    <t>08.07.2022 17:07:22</t>
  </si>
  <si>
    <t>08.07.2022 17:07:42</t>
  </si>
  <si>
    <t>08.07.2022 07:27:16</t>
  </si>
  <si>
    <t>08.07.2022 08:55:43</t>
  </si>
  <si>
    <t>TR-48 ARSİTESİ TR 35-14-L00048_956640190_956640190</t>
  </si>
  <si>
    <t>08.07.2022 19:08:47</t>
  </si>
  <si>
    <t>08.07.2022 22:03:24</t>
  </si>
  <si>
    <t>K-4506 35-03-K04506_910178863_910178863</t>
  </si>
  <si>
    <t>08.07.2022 15:02:46</t>
  </si>
  <si>
    <t>08.07.2022 16:56:06</t>
  </si>
  <si>
    <t>GAYLAN TR-1 35-16-M00030_35-16-M00030_2361765</t>
  </si>
  <si>
    <t>08.07.2022 09:32:40</t>
  </si>
  <si>
    <t>08.07.2022 09:51:07</t>
  </si>
  <si>
    <t>BİOKÜTLE SANTRAL KÖK 45-72-M00616_TR-1/90 M02_72239387</t>
  </si>
  <si>
    <t>08.07.2022 07:47:24</t>
  </si>
  <si>
    <t>08.07.2022 08:46:41</t>
  </si>
  <si>
    <t>ALACALI TR-1 35-29-L00072_ H_72347331</t>
  </si>
  <si>
    <t>08.07.2022 10:20:31</t>
  </si>
  <si>
    <t>08.07.2022 11:57:54</t>
  </si>
  <si>
    <t>K-1051 35-04-K01051_99164684_99164684</t>
  </si>
  <si>
    <t>08.07.2022 23:13:54</t>
  </si>
  <si>
    <t>09.07.2022 04:31:57</t>
  </si>
  <si>
    <t>TR-19 45-77-L00019_945511634_945511634</t>
  </si>
  <si>
    <t>08.07.2022 18:27:19</t>
  </si>
  <si>
    <t>08.07.2022 19:05:46</t>
  </si>
  <si>
    <t>GÖRDES TR-10 45-75-M00010_DAĞITIM TRAFOSU M08_67567067</t>
  </si>
  <si>
    <t>08.07.2022 03:35:10</t>
  </si>
  <si>
    <t>08.07.2022 04:01:19</t>
  </si>
  <si>
    <t>IŞIKLAR TM 35-02-A00006_HatBaşıAyırıcı_53137696 M05_53137696</t>
  </si>
  <si>
    <t>08.07.2022 13:07:00</t>
  </si>
  <si>
    <t>08.07.2022 14:49:31</t>
  </si>
  <si>
    <t>08.07.2022 12:15:21</t>
  </si>
  <si>
    <t>08.07.2022 12:40:52</t>
  </si>
  <si>
    <t>TR-2/8 45-83-L00008_48078090_56386841_56386841</t>
  </si>
  <si>
    <t>08.07.2022 15:11:41</t>
  </si>
  <si>
    <t>08.07.2022 17:33:02</t>
  </si>
  <si>
    <t>M-3337 35-04-M03337_912410645_912410645</t>
  </si>
  <si>
    <t>08.07.2022 21:53:55</t>
  </si>
  <si>
    <t>09.07.2022 01:00:07</t>
  </si>
  <si>
    <t>TAT DM 35-26-M00070_RABİA GİRGİN M013_64662314</t>
  </si>
  <si>
    <t>08.07.2022 06:45:43</t>
  </si>
  <si>
    <t>08.07.2022 08:12:55</t>
  </si>
  <si>
    <t>DOMİNOS KÖK 35-26-M00208_HatBaşıAyırıcı_53133914 M03_53133914</t>
  </si>
  <si>
    <t>08.07.2022 09:42:36</t>
  </si>
  <si>
    <t>08.07.2022 11:14:41</t>
  </si>
  <si>
    <t>ABDURRAHMA KUNDAKÇI SLM GRB TR 35-27-M00680_B_56381570_56381570</t>
  </si>
  <si>
    <t>08.07.2022 15:00:21</t>
  </si>
  <si>
    <t>08.07.2022 22:14:33</t>
  </si>
  <si>
    <t>M-32 CUMHURİYET 35-25-M00103_DIREK TIPI TRAFO HUCRESI H01_2043626</t>
  </si>
  <si>
    <t>08.07.2022 10:07:56</t>
  </si>
  <si>
    <t>08.07.2022 10:54:24</t>
  </si>
  <si>
    <t>SOMA A SANTRALİ İM/DM 45-82-A00001_SAVAŞTEPE 15.8 L14_2091657</t>
  </si>
  <si>
    <t>08.07.2022 07:46:54</t>
  </si>
  <si>
    <t>08.07.2022 08:16:30</t>
  </si>
  <si>
    <t>TORBALI DM-5/TR-1 (TR-101) 35-26-M00101_ORMAN FİD. (TR-103-104-105) M07_66227400</t>
  </si>
  <si>
    <t>08.07.2022 16:15:43</t>
  </si>
  <si>
    <t>08.07.2022 16:39:58</t>
  </si>
  <si>
    <t>DM-1/59 45-71-M00020_KUŞLUBAHÇE M02_66398587</t>
  </si>
  <si>
    <t>08.07.2022 02:36:08</t>
  </si>
  <si>
    <t>08.07.2022 03:10:06</t>
  </si>
  <si>
    <t>YENİÇİFTLİK KÖK 35-20-L00373_ L01_2331265</t>
  </si>
  <si>
    <t>08.07.2022 18:08:02</t>
  </si>
  <si>
    <t>08.07.2022 18:09:00</t>
  </si>
  <si>
    <t>ÇAPAKLI KÖK 45-78-M01161_HatBaşıAyırıcı_53139860 M06_53139860</t>
  </si>
  <si>
    <t>08.07.2022 11:22:05</t>
  </si>
  <si>
    <t>08.07.2022 12:54:39</t>
  </si>
  <si>
    <t>KALEKÖY TR-3 35-31-L00239_DIREK TIPI TRAFO HUCRESI H01_2037300</t>
  </si>
  <si>
    <t>08.07.2022 19:46:08</t>
  </si>
  <si>
    <t>08.07.2022 21:20:34</t>
  </si>
  <si>
    <t>KARABULU KÖK 35-31-L00227_KARABULU L05_2119139</t>
  </si>
  <si>
    <t>08.07.2022 14:03:52</t>
  </si>
  <si>
    <t>08.07.2022 14:28:12</t>
  </si>
  <si>
    <t>URUZLAR TR-1 45-82-M00165_DIREK TIPI TRAFO HUCRESI H01_2090770</t>
  </si>
  <si>
    <t>08.07.2022 21:56:39</t>
  </si>
  <si>
    <t>08.07.2022 22:39:49</t>
  </si>
  <si>
    <t>MEDAR DM 45-72-L00079_KÖYLER L03_66588723</t>
  </si>
  <si>
    <t>08.07.2022 06:43:22</t>
  </si>
  <si>
    <t>08.07.2022 07:22:15</t>
  </si>
  <si>
    <t>HALİLLER KÖK 35-31-L00228_KALEKÖY L02_72238538</t>
  </si>
  <si>
    <t>08.07.2022 07:05:32</t>
  </si>
  <si>
    <t>08.07.2022 07:38:33</t>
  </si>
  <si>
    <t>08.07.2022 11:47:38</t>
  </si>
  <si>
    <t>08.07.2022 12:17:22</t>
  </si>
  <si>
    <t>MIDIKLI KÖK 45-81-M00043_KINIK M03_2101974</t>
  </si>
  <si>
    <t>08.07.2022 06:14:52</t>
  </si>
  <si>
    <t>08.07.2022 06:15:32</t>
  </si>
  <si>
    <t>TR-33 45-78-L00033_TR-27 L03_61244316</t>
  </si>
  <si>
    <t>08.07.2022 07:37:02</t>
  </si>
  <si>
    <t>08.07.2022 07:56:12</t>
  </si>
  <si>
    <t>YUKARI AVUNDUK TR-1 35-16-M00033_DIREK TIPI TRAFO HUCRESI H01_2043371</t>
  </si>
  <si>
    <t>08.07.2022 11:03:01</t>
  </si>
  <si>
    <t>08.07.2022 11:25:41</t>
  </si>
  <si>
    <t>08.07.2022 10:33:52</t>
  </si>
  <si>
    <t>08.07.2022 10:35:02</t>
  </si>
  <si>
    <t>TR-68 H.İBRAHİM ÇAYLIOĞLU 35-15-L00068_35-15-L00068_2365767</t>
  </si>
  <si>
    <t>08.07.2022 16:36:58</t>
  </si>
  <si>
    <t>08.07.2022 17:41:05</t>
  </si>
  <si>
    <t>08.07.2022 10:07:30</t>
  </si>
  <si>
    <t>08.07.2022 12:06:37</t>
  </si>
  <si>
    <t>08.07.2022 20:23:29</t>
  </si>
  <si>
    <t>08.07.2022 21:13:21</t>
  </si>
  <si>
    <t>ÇANŞA KÖK 45-81-M00047_ M03_2097355</t>
  </si>
  <si>
    <t>08.07.2022 08:15:02</t>
  </si>
  <si>
    <t>08.07.2022 08:15:22</t>
  </si>
  <si>
    <t>VİLLAKENT TR-7 35-28-M00383_C TR7C1_5926495</t>
  </si>
  <si>
    <t>08.07.2022 16:52:55</t>
  </si>
  <si>
    <t>08.07.2022 17:51:32</t>
  </si>
  <si>
    <t>YAHŞELLİ KÖK 35-28-M00293_HatBaşıAyırıcı_53133933 M01_53133933</t>
  </si>
  <si>
    <t>08.07.2022 15:47:59</t>
  </si>
  <si>
    <t>08.07.2022 16:51:04</t>
  </si>
  <si>
    <t>TR-1-5-/15 35-20-L00058_A_82710448_82710448</t>
  </si>
  <si>
    <t>08.07.2022 22:08:19</t>
  </si>
  <si>
    <t>08.07.2022 23:46:18</t>
  </si>
  <si>
    <t>ZEYTİNDAĞ DM 35-16-M00138_ZEYTİNDAĞ M05_76071944</t>
  </si>
  <si>
    <t>08.07.2022 23:53:50</t>
  </si>
  <si>
    <t>09.07.2022 02:00:27</t>
  </si>
  <si>
    <t>ULUKENT DM-3/17 35-28-M00057_C C2_5828791</t>
  </si>
  <si>
    <t>08.07.2022 10:41:36</t>
  </si>
  <si>
    <t>08.07.2022 11:20:23</t>
  </si>
  <si>
    <t>K-1478 35-03-K01478_D_56373239_56373239</t>
  </si>
  <si>
    <t>08.07.2022 17:15:33</t>
  </si>
  <si>
    <t>08.07.2022 17:55:52</t>
  </si>
  <si>
    <t>M-1801 35-04-M01801_TRAFO M03_2118536</t>
  </si>
  <si>
    <t>08.07.2022 19:38:29</t>
  </si>
  <si>
    <t>08.07.2022 21:42:11</t>
  </si>
  <si>
    <t>08.07.2022 05:30:58</t>
  </si>
  <si>
    <t>08.07.2022 06:33:51</t>
  </si>
  <si>
    <t>08.07.2022 10:00:13</t>
  </si>
  <si>
    <t>08.07.2022 12:07:45</t>
  </si>
  <si>
    <t>AHMETBEYLER DM 35-16-M00154_PAŞAKÖY (ARAPLIOVASI) GES DM M03_82985721</t>
  </si>
  <si>
    <t>08.07.2022 13:24:52</t>
  </si>
  <si>
    <t>08.07.2022 13:25:32</t>
  </si>
  <si>
    <t>L-427 35-18-L00427_950457010_950457010</t>
  </si>
  <si>
    <t>08.07.2022 13:35:48</t>
  </si>
  <si>
    <t>08.07.2022 17:27:32</t>
  </si>
  <si>
    <t>OĞLANANASI TR-6 35-22-M00259_955281446_955281446</t>
  </si>
  <si>
    <t>08.07.2022 15:24:23</t>
  </si>
  <si>
    <t>08.07.2022 20:24:33</t>
  </si>
  <si>
    <t>AHMET YAR KÖK 35-27-M00067_KLEMSAN KÖK M03_72177223</t>
  </si>
  <si>
    <t>08.07.2022 10:42:42</t>
  </si>
  <si>
    <t>08.07.2022 11:49:54</t>
  </si>
  <si>
    <t>08.07.2022 21:23:18</t>
  </si>
  <si>
    <t>08.07.2022 22:57:47</t>
  </si>
  <si>
    <t>K-527 35-01-K00527_A_56374589_56374589</t>
  </si>
  <si>
    <t>08.07.2022 09:12:30</t>
  </si>
  <si>
    <t>08.07.2022 11:00:54</t>
  </si>
  <si>
    <t>M-1147 GEÇİT 35-09-M01147_M-1302 M05_47553537</t>
  </si>
  <si>
    <t>08.07.2022 13:50:22</t>
  </si>
  <si>
    <t>08.07.2022 16:17:10</t>
  </si>
  <si>
    <t>KARGIN KÖK 45-71-M00095_ŞİRVAN M04_2076271</t>
  </si>
  <si>
    <t>08.07.2022 07:51:14</t>
  </si>
  <si>
    <t>08.07.2022 10:03:05</t>
  </si>
  <si>
    <t>K-527 35-01-K00527_35-01-K00527_2350137</t>
  </si>
  <si>
    <t>08.07.2022 10:17:36</t>
  </si>
  <si>
    <t>08.07.2022 11:12:35</t>
  </si>
  <si>
    <t>CAMBAZLI KÖK 45-84-M00005_MADEN KÖK M03_50241539</t>
  </si>
  <si>
    <t>08.07.2022 11:17:15</t>
  </si>
  <si>
    <t>08.07.2022 11:47:59</t>
  </si>
  <si>
    <t>KIRKAĞAÇ TR-1 45-76-M00001_42855144_56387697_56387697</t>
  </si>
  <si>
    <t>08.07.2022 22:46:24</t>
  </si>
  <si>
    <t>09.07.2022 00:27:24</t>
  </si>
  <si>
    <t>08.07.2022 01:45:16</t>
  </si>
  <si>
    <t>08.07.2022 02:02:20</t>
  </si>
  <si>
    <t>MUSTAFA TAŞKIN SULAMA GRUBU TR 35-27-L00155_C_56382117_56382117</t>
  </si>
  <si>
    <t>08.07.2022 20:33:39</t>
  </si>
  <si>
    <t>08.07.2022 22:03:31</t>
  </si>
  <si>
    <t>M-869 EĞRİDERE KÖYÜ 35-02-M00869_DIREK TIPI TRAFO HUCRESI H01_2062305</t>
  </si>
  <si>
    <t>08.07.2022 02:42:23</t>
  </si>
  <si>
    <t>08.07.2022 07:06:53</t>
  </si>
  <si>
    <t>HARMANDALI DM-2 (M-200) 35-09-M00200_M-2166Ö M01_45385845</t>
  </si>
  <si>
    <t>08.07.2022 10:00:00</t>
  </si>
  <si>
    <t>08.07.2022 10:10:49</t>
  </si>
  <si>
    <t>L-306 35-18-L00306_950446628_950446628</t>
  </si>
  <si>
    <t>08.07.2022 18:11:04</t>
  </si>
  <si>
    <t>08.07.2022 19:55:38</t>
  </si>
  <si>
    <t>TR-1-7/1 BEKLEME KABİN 35-20-L00032_9750509_56360075_56360075</t>
  </si>
  <si>
    <t>08.07.2022 18:40:33</t>
  </si>
  <si>
    <t>08.07.2022 20:51:52</t>
  </si>
  <si>
    <t>GÜLBAHÇE TR-3 45-71-M01601_45-71-M01601_2368953</t>
  </si>
  <si>
    <t>08.07.2022 06:42:13</t>
  </si>
  <si>
    <t>08.07.2022 07:37:05</t>
  </si>
  <si>
    <t>TR-29 45-77-L00029_945504342_945504342</t>
  </si>
  <si>
    <t>08.07.2022 19:29:04</t>
  </si>
  <si>
    <t>08.07.2022 21:49:52</t>
  </si>
  <si>
    <t>L-130 35-18-L00130_950438969_950438969</t>
  </si>
  <si>
    <t>08.07.2022 09:20:54</t>
  </si>
  <si>
    <t>08.07.2022 14:58:57</t>
  </si>
  <si>
    <t>TİRE İM-DM-1 35-29-A00001_ESKİOBA L03_2059644</t>
  </si>
  <si>
    <t>08.07.2022 06:24:04</t>
  </si>
  <si>
    <t>08.07.2022 06:30:06</t>
  </si>
  <si>
    <t>BENLİELİ TR-1 45-75-M00162_B_56362366_56362366</t>
  </si>
  <si>
    <t>08.07.2022 14:53:50</t>
  </si>
  <si>
    <t>08.07.2022 18:29:34</t>
  </si>
  <si>
    <t>BARAJ KÖK 35-17-M00461_HatBaşıAyırıcı_65631794 M01_65631794</t>
  </si>
  <si>
    <t>08.07.2022 07:53:22</t>
  </si>
  <si>
    <t>08.07.2022 09:09:58</t>
  </si>
  <si>
    <t>DM-14/3A 45-71-M02249__73720629_73720629</t>
  </si>
  <si>
    <t>08.07.2022 02:22:42</t>
  </si>
  <si>
    <t>08.07.2022 03:35:29</t>
  </si>
  <si>
    <t>TR-1-3/4 PARK YANI KABİN 35-20-L00020_955192457_955192457</t>
  </si>
  <si>
    <t>08.07.2022 09:59:59</t>
  </si>
  <si>
    <t>08.07.2022 12:57:23</t>
  </si>
  <si>
    <t>K-3850 35-04-K03850_A_56380614_56380614</t>
  </si>
  <si>
    <t>08.07.2022 11:15:44</t>
  </si>
  <si>
    <t>08.07.2022 14:29:28</t>
  </si>
  <si>
    <t>AKÇAPINAR KÖK 45-83-L00131_ÇIKRIKÇI L02_72176478</t>
  </si>
  <si>
    <t>08.07.2022 16:13:12</t>
  </si>
  <si>
    <t>08.07.2022 16:49:25</t>
  </si>
  <si>
    <t>ÇAMLICA KÖK 45-81-M00048_HatBaşıAyırıcı_53134908 M03_53134908</t>
  </si>
  <si>
    <t>08.07.2022 17:54:22</t>
  </si>
  <si>
    <t>08.07.2022 17:58:02</t>
  </si>
  <si>
    <t>TR-2/27 45-83-L00027_955141393_955141393</t>
  </si>
  <si>
    <t>08.07.2022 11:22:16</t>
  </si>
  <si>
    <t>08.07.2022 13:03:40</t>
  </si>
  <si>
    <t>K-3850 35-04-K03850_C_56380352_56380352</t>
  </si>
  <si>
    <t>08.07.2022 18:52:53</t>
  </si>
  <si>
    <t>08.07.2022 20:12:21</t>
  </si>
  <si>
    <t>EĞERCİ KÖYÜ-1 35-26-L00167_35-26-L00167_2355278</t>
  </si>
  <si>
    <t>08.07.2022 19:48:42</t>
  </si>
  <si>
    <t>08.07.2022 20:19:39</t>
  </si>
  <si>
    <t>K-4498 35-02-K04498_912893271_912893271</t>
  </si>
  <si>
    <t>08.07.2022 16:47:07</t>
  </si>
  <si>
    <t>08.07.2022 18:23:08</t>
  </si>
  <si>
    <t>TR-90 35-15-M00359_950360230_950360230</t>
  </si>
  <si>
    <t>08.07.2022 14:36:49</t>
  </si>
  <si>
    <t>08.07.2022 17:09:17</t>
  </si>
  <si>
    <t>ÇINAROBA KÖYÜ TR-1 45-80-M00077_956546063_956546063</t>
  </si>
  <si>
    <t>08.07.2022 11:01:27</t>
  </si>
  <si>
    <t>08.07.2022 13:25:51</t>
  </si>
  <si>
    <t>L-55 ÖZMET 35-14-L00055_956640031_956640031</t>
  </si>
  <si>
    <t>08.07.2022 16:24:42</t>
  </si>
  <si>
    <t>08.07.2022 17:33:05</t>
  </si>
  <si>
    <t>L-184 35-18-L00184_6347487_56368109_56368109</t>
  </si>
  <si>
    <t>08.07.2022 08:40:02</t>
  </si>
  <si>
    <t>08.07.2022 10:33:24</t>
  </si>
  <si>
    <t>08.07.2022 09:33:12</t>
  </si>
  <si>
    <t>08.07.2022 09:54:35</t>
  </si>
  <si>
    <t>K-4283 GÖRECE 35-22-K04283__72372056_72372056</t>
  </si>
  <si>
    <t>08.07.2022 13:55:26</t>
  </si>
  <si>
    <t>08.07.2022 14:58:55</t>
  </si>
  <si>
    <t>KAYIŞLAR TR-1 45-80-M00140_A_56388478_56388478</t>
  </si>
  <si>
    <t>08.07.2022 20:18:33</t>
  </si>
  <si>
    <t>08.07.2022 21:18:52</t>
  </si>
  <si>
    <t>TR-35/A 45-78-L00715_TR-33 L03_61212334</t>
  </si>
  <si>
    <t>08.07.2022 07:59:33</t>
  </si>
  <si>
    <t>08.07.2022 08:35:20</t>
  </si>
  <si>
    <t>SELENDİ TR-30 (HÜKÜMET KONAĞI) 45-81-M00030_A A01_66020611</t>
  </si>
  <si>
    <t>08.07.2022 18:20:31</t>
  </si>
  <si>
    <t>08.07.2022 19:32:01</t>
  </si>
  <si>
    <t>BARAJ KÖK 35-17-M00461_ÇITAK M04_2336610</t>
  </si>
  <si>
    <t>08.07.2022 07:05:40</t>
  </si>
  <si>
    <t>08.07.2022 07:40:36</t>
  </si>
  <si>
    <t>EBSO TM 35-09-A00001_BORNOVA-2 M07_2311195</t>
  </si>
  <si>
    <t>08.07.2022 12:25:42</t>
  </si>
  <si>
    <t>08.07.2022 12:50:18</t>
  </si>
  <si>
    <t>08.07.2022 14:03:17</t>
  </si>
  <si>
    <t>08.07.2022 20:32:45</t>
  </si>
  <si>
    <t>ÇUKURALTI M-16 35-25-M00062_DIREK TIPI TRAFO HUCRESI H01_2126181</t>
  </si>
  <si>
    <t>08.07.2022 10:47:44</t>
  </si>
  <si>
    <t>08.07.2022 11:23:20</t>
  </si>
  <si>
    <t>İZCİ TARIMSAL SULAMA 45-71-M01108__86536404_86536404</t>
  </si>
  <si>
    <t>08.07.2022 08:59:58</t>
  </si>
  <si>
    <t>08.07.2022 11:13:50</t>
  </si>
  <si>
    <t>ARSLANLAR TR-6 35-27-M01472_35-27-M01472_83026127</t>
  </si>
  <si>
    <t>08.07.2022 17:09:39</t>
  </si>
  <si>
    <t>08.07.2022 18:04:03</t>
  </si>
  <si>
    <t>K-476 35-04-K00476_A_56378655_56378655</t>
  </si>
  <si>
    <t>08.07.2022 16:17:38</t>
  </si>
  <si>
    <t>08.07.2022 17:34:42</t>
  </si>
  <si>
    <t>MURADİYE TR-3/A 45-71-M02046_A_60984147_60984147</t>
  </si>
  <si>
    <t>08.07.2022 10:33:12</t>
  </si>
  <si>
    <t>08.07.2022 13:20:41</t>
  </si>
  <si>
    <t>TOKMAKLI KÖK 45-86-M00047_TOKMAKLI M05_72227672</t>
  </si>
  <si>
    <t>08.07.2022 10:26:58</t>
  </si>
  <si>
    <t>08.07.2022 12:24:03</t>
  </si>
  <si>
    <t>08.07.2022 09:40:47</t>
  </si>
  <si>
    <t>08.07.2022 10:37:33</t>
  </si>
  <si>
    <t>DOĞANCI TR-2 35-31-L00335_47797529_56352356_56352356</t>
  </si>
  <si>
    <t>08.07.2022 20:19:33</t>
  </si>
  <si>
    <t>09.07.2022 01:57:00</t>
  </si>
  <si>
    <t>KILAVUZLAR KÖK 45-74-M00198_HatBaşıAyırıcı_53134306 M03_53134306</t>
  </si>
  <si>
    <t>08.07.2022 07:56:25</t>
  </si>
  <si>
    <t>08.07.2022 09:22:30</t>
  </si>
  <si>
    <t>GALİP TURANLI TARIMSAL SULAMA-1 TR 45-78-L00662_45-78-L00662_2351350</t>
  </si>
  <si>
    <t>08.07.2022 08:03:56</t>
  </si>
  <si>
    <t>08.07.2022 09:28:24</t>
  </si>
  <si>
    <t>ÇEŞME İM 35-18-A00001_OTELLER-GERİLİM ÖLÇÜ M08_2101726</t>
  </si>
  <si>
    <t>08.07.2022 04:09:11</t>
  </si>
  <si>
    <t>08.07.2022 04:18:15</t>
  </si>
  <si>
    <t>AMBARSEKİ KÖYÜ TR-1 35-21-L00105_B_56376924_56376924</t>
  </si>
  <si>
    <t>08.07.2022 14:11:37</t>
  </si>
  <si>
    <t>08.07.2022 15:22:34</t>
  </si>
  <si>
    <t>KÜPELER TR-1 45-74-M00123_945577675_945577675</t>
  </si>
  <si>
    <t>08.07.2022 21:54:52</t>
  </si>
  <si>
    <t>09.07.2022 01:18:51</t>
  </si>
  <si>
    <t>ÖREN TOPRAK SULAMA TR-9 35-27-M01096_966515660_966515660</t>
  </si>
  <si>
    <t>08.07.2022 15:10:45</t>
  </si>
  <si>
    <t>08.07.2022 22:49:32</t>
  </si>
  <si>
    <t>08.07.2022 19:05:01</t>
  </si>
  <si>
    <t>08.07.2022 20:37:19</t>
  </si>
  <si>
    <t>K-3791 35-07-K03791_913358481_913358481</t>
  </si>
  <si>
    <t>08.07.2022 10:59:52</t>
  </si>
  <si>
    <t>08.07.2022 11:55:02</t>
  </si>
  <si>
    <t>TR-1/28 45-72-M00028_TR-1/29 YENİ TARİŞ VE ARITMA TESİSLERİ M02_66492532</t>
  </si>
  <si>
    <t>08.07.2022 06:38:54</t>
  </si>
  <si>
    <t>08.07.2022 06:57:41</t>
  </si>
  <si>
    <t>KESKİNOĞLU KÖK 45-80-M00107_ALİRIZA BEY/TR-37/TR-38 TARIMSAL SULAMA M01_72195195</t>
  </si>
  <si>
    <t>08.07.2022 06:33:47</t>
  </si>
  <si>
    <t>08.07.2022 07:37:13</t>
  </si>
  <si>
    <t>SUBAŞI-2 35-26-L00329_956611767_956611767</t>
  </si>
  <si>
    <t>08.07.2022 11:34:45</t>
  </si>
  <si>
    <t>08.07.2022 12:35:28</t>
  </si>
  <si>
    <t>K-2711 35-03-K02711_910289727_910289727</t>
  </si>
  <si>
    <t>08.07.2022 01:14:03</t>
  </si>
  <si>
    <t>08.07.2022 02:30:47</t>
  </si>
  <si>
    <t>KUŞÇULAR TR-12 35-19-M00266_50034151_56394767_56394767</t>
  </si>
  <si>
    <t>08.07.2022 19:06:42</t>
  </si>
  <si>
    <t>08.07.2022 20:24:45</t>
  </si>
  <si>
    <t>FAHRETTİN GÖREN SLM GRB TR 35-27-M00712_B_56371656_56371656</t>
  </si>
  <si>
    <t>08.07.2022 06:05:21</t>
  </si>
  <si>
    <t>08.07.2022 08:28:09</t>
  </si>
  <si>
    <t>08.07.2022 09:56:18</t>
  </si>
  <si>
    <t>08.07.2022 10:28:54</t>
  </si>
  <si>
    <t>08.07.2022 08:17:44</t>
  </si>
  <si>
    <t>08.07.2022 09:45:08</t>
  </si>
  <si>
    <t>K-4590 35-01-K04590_35-01-K04590_67100648</t>
  </si>
  <si>
    <t>08.07.2022 16:43:54</t>
  </si>
  <si>
    <t>08.07.2022 18:14:11</t>
  </si>
  <si>
    <t>BALABANLI DM 35-15-M00280_B_56398702_56398702</t>
  </si>
  <si>
    <t>08.07.2022 07:20:11</t>
  </si>
  <si>
    <t>08.07.2022 09:13:42</t>
  </si>
  <si>
    <t>YEŞİLOVA ÇAYIR TR-2 35-20-L00127_95000553280_95000553280</t>
  </si>
  <si>
    <t>08.07.2022 10:42:55</t>
  </si>
  <si>
    <t>08.07.2022 13:58:04</t>
  </si>
  <si>
    <t>DAĞISTAN KÖK 35-16-M00186_HatBaşıAyırıcı_53138907 M03_53138907</t>
  </si>
  <si>
    <t>08.07.2022 14:15:29</t>
  </si>
  <si>
    <t>08.07.2022 18:44:10</t>
  </si>
  <si>
    <t>MUZAFFER ERİNCE SULAMA GRUBU 35-20-L00388_DIREK TIPI TRAFO HUCRESI H01_2095335</t>
  </si>
  <si>
    <t>08.07.2022 09:15:27</t>
  </si>
  <si>
    <t>08.07.2022 11:53:39</t>
  </si>
  <si>
    <t>M-531 KAVAKLIDERE KÖK 35-02-M00531_M-530 / M529 M11_72200151</t>
  </si>
  <si>
    <t>08.07.2022 07:31:13</t>
  </si>
  <si>
    <t>08.07.2022 09:58:54</t>
  </si>
  <si>
    <t>YAHŞELLİ DM-5 35-28-M00882_EMİRALEM SULAMA M10_66811804</t>
  </si>
  <si>
    <t>08.07.2022 11:38:09</t>
  </si>
  <si>
    <t>08.07.2022 13:11:27</t>
  </si>
  <si>
    <t>TR-76 45-78-L00076_TR-77 L02_2331108</t>
  </si>
  <si>
    <t>08.07.2022 01:01:12</t>
  </si>
  <si>
    <t>08.07.2022 01:43:07</t>
  </si>
  <si>
    <t>EBSO TM 35-09-A00001_İSTASYONALTI M11_2314250</t>
  </si>
  <si>
    <t>08.07.2022 11:12:01</t>
  </si>
  <si>
    <t>08.07.2022 11:50:48</t>
  </si>
  <si>
    <t>ŞEVKET ŞAKI SULAMA GRUBU 35-29-M00361_35-29-M00361_2371931</t>
  </si>
  <si>
    <t>08.07.2022 06:14:58</t>
  </si>
  <si>
    <t>08.07.2022 08:50:04</t>
  </si>
  <si>
    <t>SÖĞÜTÖREN TR-2 35-20-L00348_35-20-L00348_2360690</t>
  </si>
  <si>
    <t>08.07.2022 10:08:31</t>
  </si>
  <si>
    <t>08.07.2022 11:22:23</t>
  </si>
  <si>
    <t>TR-1/80 45-72-M00080_956504629_956504629</t>
  </si>
  <si>
    <t>08.07.2022 16:53:53</t>
  </si>
  <si>
    <t>08.07.2022 18:07:40</t>
  </si>
  <si>
    <t>ÜÇYOL KÖK 45-82-M00128_HatBaşıAyırıcı_53135900 M04_53135900</t>
  </si>
  <si>
    <t>08.07.2022 18:40:17</t>
  </si>
  <si>
    <t>08.07.2022 20:34:52</t>
  </si>
  <si>
    <t>YAHŞELLİ DM-5 35-28-M00882_EMİRALEM SULAMA M10_66811691</t>
  </si>
  <si>
    <t>08.07.2022 10:41:54</t>
  </si>
  <si>
    <t>08.07.2022 11:06:23</t>
  </si>
  <si>
    <t>YAĞLAR TR-3 35-31-L00421_35-31-L00421_2375273</t>
  </si>
  <si>
    <t>08.07.2022 09:14:54</t>
  </si>
  <si>
    <t>08.07.2022 09:46:49</t>
  </si>
  <si>
    <t>M-2775 35-02-M02775__81571168_81571168</t>
  </si>
  <si>
    <t>08.07.2022 14:36:18</t>
  </si>
  <si>
    <t>08.07.2022 16:58:37</t>
  </si>
  <si>
    <t>K-3850 35-04-K03850_R R1B_5790831</t>
  </si>
  <si>
    <t>08.07.2022 13:52:51</t>
  </si>
  <si>
    <t>08.07.2022 15:29:53</t>
  </si>
  <si>
    <t>DM-3/31 (KAYNAK MAH.MUHTARLIK) 45-71-M00089_953211530_953211530</t>
  </si>
  <si>
    <t>08.07.2022 10:20:49</t>
  </si>
  <si>
    <t>08.07.2022 11:38:37</t>
  </si>
  <si>
    <t>ÇUKURKÖY KÖK 35-29-L00034_HALİM İNMEZ L04_2327031</t>
  </si>
  <si>
    <t>08.07.2022 08:33:32</t>
  </si>
  <si>
    <t>08.07.2022 10:24:43</t>
  </si>
  <si>
    <t>SEYREK TR-7 KÖK 35-28-M00379_HatBaşıAyırıcı_53133800 M05_53133800</t>
  </si>
  <si>
    <t>08.07.2022 07:52:10</t>
  </si>
  <si>
    <t>08.07.2022 09:37:55</t>
  </si>
  <si>
    <t>HAYKIRAN TR-1 35-28-M00200_953386415_953386415</t>
  </si>
  <si>
    <t>08.07.2022 18:14:02</t>
  </si>
  <si>
    <t>08.07.2022 20:27:50</t>
  </si>
  <si>
    <t>BADINCA KÖK 45-73-M00341_EVRENLİ KÖK M03_75912950</t>
  </si>
  <si>
    <t>08.07.2022 02:24:32</t>
  </si>
  <si>
    <t>08.07.2022 02:25:32</t>
  </si>
  <si>
    <t>L-92 35-18-L00092_950458697_950458697</t>
  </si>
  <si>
    <t>08.07.2022 22:58:21</t>
  </si>
  <si>
    <t>09.07.2022 01:43:07</t>
  </si>
  <si>
    <t>DM-8 45-72-L00980_956527125_956527125</t>
  </si>
  <si>
    <t>08.07.2022 17:51:58</t>
  </si>
  <si>
    <t>08.07.2022 19:18:48</t>
  </si>
  <si>
    <t>M-12 GERMİYAN 35-18-M00183_956332585_956332585</t>
  </si>
  <si>
    <t>08.07.2022 11:21:55</t>
  </si>
  <si>
    <t>08.07.2022 15:32:17</t>
  </si>
  <si>
    <t>TARIMSAL SULAMA TR-7 45-85-L00071_45-85-L00071_2349936</t>
  </si>
  <si>
    <t>08.07.2022 18:51:42</t>
  </si>
  <si>
    <t>08.07.2022 20:27:12</t>
  </si>
  <si>
    <t>KILAVUZLAR TR-2 45-74-M00200_945593244_945593244</t>
  </si>
  <si>
    <t>08.07.2022 19:48:38</t>
  </si>
  <si>
    <t>08.07.2022 23:12:28</t>
  </si>
  <si>
    <t>ARDIÇ MAHALLESİ TR-9 35-21-L00130_D_56378007_56378007</t>
  </si>
  <si>
    <t>08.07.2022 13:57:23</t>
  </si>
  <si>
    <t>08.07.2022 18:23:50</t>
  </si>
  <si>
    <t>AVDAN TARIMSAL SULAMA TR-4 45-82-M00226_DIREK TIPI TRAFO HUCRESI H01_2091927</t>
  </si>
  <si>
    <t>08.07.2022 06:24:35</t>
  </si>
  <si>
    <t>08.07.2022 15:45:44</t>
  </si>
  <si>
    <t>IŞIKLAR TM 35-02-A00006_CUMAOVASI-2 M05_2307646</t>
  </si>
  <si>
    <t>08.07.2022 10:54:16</t>
  </si>
  <si>
    <t>08.07.2022 11:12:50</t>
  </si>
  <si>
    <t>BAHADIR TR-1 45-73-M01209_45-73-M01209_81259570</t>
  </si>
  <si>
    <t>08.07.2022 21:26:47</t>
  </si>
  <si>
    <t>08.07.2022 22:28:50</t>
  </si>
  <si>
    <t>K-3273 35-07-K03273_F F03_79889957</t>
  </si>
  <si>
    <t>08.07.2022 13:49:14</t>
  </si>
  <si>
    <t>08.07.2022 15:33:47</t>
  </si>
  <si>
    <t>08.07.2022 07:45:36</t>
  </si>
  <si>
    <t>08.07.2022 09:43:28</t>
  </si>
  <si>
    <t>BALABANLI DM 35-15-M00280_OTURAKKUYU M04_72306326</t>
  </si>
  <si>
    <t>08.07.2022 08:43:08</t>
  </si>
  <si>
    <t>08.07.2022 09:38:37</t>
  </si>
  <si>
    <t>K-2496 35-08-K02496_911737442_911737442</t>
  </si>
  <si>
    <t>08.07.2022 09:53:55</t>
  </si>
  <si>
    <t>08.07.2022 11:01:32</t>
  </si>
  <si>
    <t>PAZARKÖY TR-1 45-78-L00699_B_56391461_56391461</t>
  </si>
  <si>
    <t>08.07.2022 23:06:51</t>
  </si>
  <si>
    <t>09.07.2022 00:31:14</t>
  </si>
  <si>
    <t>YAHŞELLİ KÖK 35-28-M00293_EMİRALEM M03_66582307</t>
  </si>
  <si>
    <t>08.07.2022 10:53:52</t>
  </si>
  <si>
    <t>08.07.2022 11:46:19</t>
  </si>
  <si>
    <t>ÇARIKBALLI KÖSELER TR 45-77-L00187_A_56384903_56384903</t>
  </si>
  <si>
    <t>08.07.2022 18:54:38</t>
  </si>
  <si>
    <t>08.07.2022 20:38:50</t>
  </si>
  <si>
    <t>TİYENLİ KÖK 45-85-M00004_TİYENLİ KÖY ÇIKIŞI M01_72102279</t>
  </si>
  <si>
    <t>08.07.2022 06:43:52</t>
  </si>
  <si>
    <t>08.07.2022 08:20:49</t>
  </si>
  <si>
    <t>GÜZELKÖY KÖK 45-71-M00123_HatBaşıAyırıcı_53134958 M07_53134958</t>
  </si>
  <si>
    <t>08.07.2022 17:03:43</t>
  </si>
  <si>
    <t>08.07.2022 18:20:50</t>
  </si>
  <si>
    <t>09.07.2022 00:00:53</t>
  </si>
  <si>
    <t>09.07.2022 00:58:44</t>
  </si>
  <si>
    <t>09.07.2022 01:04:22</t>
  </si>
  <si>
    <t>09.07.2022 02:24:04</t>
  </si>
  <si>
    <t>ORHANLI TR-1 35-14-M00284_7581043_56357613_56357613</t>
  </si>
  <si>
    <t>09.07.2022 01:12:43</t>
  </si>
  <si>
    <t>09.07.2022 02:40:46</t>
  </si>
  <si>
    <t>SEYİTOBA TR-1 45-80-L00177_C_56385957_56385957</t>
  </si>
  <si>
    <t>09.07.2022 01:36:19</t>
  </si>
  <si>
    <t>09.07.2022 02:33:49</t>
  </si>
  <si>
    <t>İLTUR TR-2 35-19-M00434_956688416_956688416</t>
  </si>
  <si>
    <t>09.07.2022 01:46:35</t>
  </si>
  <si>
    <t>09.07.2022 05:32:30</t>
  </si>
  <si>
    <t>TR-46 35-30-L00046_35-30-L00046_2352198</t>
  </si>
  <si>
    <t>09.07.2022 01:47:05</t>
  </si>
  <si>
    <t>09.07.2022 02:11:59</t>
  </si>
  <si>
    <t>L-275 35-18-L00275_950444984_950444984</t>
  </si>
  <si>
    <t>09.07.2022 02:09:39</t>
  </si>
  <si>
    <t>09.07.2022 04:13:20</t>
  </si>
  <si>
    <t>09.07.2022 04:21:46</t>
  </si>
  <si>
    <t>09.07.2022 05:46:26</t>
  </si>
  <si>
    <t>ALAŞEHİR TM 45-73-A00001_KEMALİYE-2 M20_2058706</t>
  </si>
  <si>
    <t>09.07.2022 04:42:22</t>
  </si>
  <si>
    <t>09.07.2022 04:50:00</t>
  </si>
  <si>
    <t>PİYADELER KÖK 45-73-M00136_ŞAHYAR M03_66674749</t>
  </si>
  <si>
    <t>09.07.2022 04:58:33</t>
  </si>
  <si>
    <t>09.07.2022 06:21:53</t>
  </si>
  <si>
    <t>M-650 35-02-M00650_M-652 M02_2325058</t>
  </si>
  <si>
    <t>09.07.2022 05:53:34</t>
  </si>
  <si>
    <t>09.07.2022 06:24:47</t>
  </si>
  <si>
    <t>K-2807 35-01-K02807_B_56357209_56357209</t>
  </si>
  <si>
    <t>09.07.2022 06:00:10</t>
  </si>
  <si>
    <t>09.07.2022 09:00:01</t>
  </si>
  <si>
    <t>YAKAPINAR TR-2 35-20-L00152_12042022_56375302_56375302</t>
  </si>
  <si>
    <t>09.07.2022 06:07:23</t>
  </si>
  <si>
    <t>09.07.2022 08:04:52</t>
  </si>
  <si>
    <t>PAZARKÖY TR-1 45-78-L00699_C_56391768_56391768</t>
  </si>
  <si>
    <t>09.07.2022 06:11:48</t>
  </si>
  <si>
    <t>09.07.2022 07:25:17</t>
  </si>
  <si>
    <t>09.07.2022 06:16:20</t>
  </si>
  <si>
    <t>09.07.2022 06:45:51</t>
  </si>
  <si>
    <t>HALİLLER KÖK 35-31-L00228_UMURCALI L09_72238623</t>
  </si>
  <si>
    <t>09.07.2022 06:14:41</t>
  </si>
  <si>
    <t>09.07.2022 06:57:54</t>
  </si>
  <si>
    <t>KARTAL İM 35-08-A00003_M-1807 EGEYILDIZ M14_80521500</t>
  </si>
  <si>
    <t>09.07.2022 06:14:24</t>
  </si>
  <si>
    <t>09.07.2022 09:09:42</t>
  </si>
  <si>
    <t>09.07.2022 06:20:11</t>
  </si>
  <si>
    <t>09.07.2022 07:41:48</t>
  </si>
  <si>
    <t>KARGIN KÖK 45-71-M00095_KARGIN GİRİŞ M08_2076279</t>
  </si>
  <si>
    <t>09.07.2022 06:25:51</t>
  </si>
  <si>
    <t>09.07.2022 06:31:02</t>
  </si>
  <si>
    <t>M-1149 35-09-M01149_M-344 M03_47615662</t>
  </si>
  <si>
    <t>09.07.2022 06:30:53</t>
  </si>
  <si>
    <t>09.07.2022 06:37:26</t>
  </si>
  <si>
    <t>DM-14/4 45-71-M00544_A_56402443_56402443</t>
  </si>
  <si>
    <t>09.07.2022 06:33:30</t>
  </si>
  <si>
    <t>09.07.2022 07:32:15</t>
  </si>
  <si>
    <t>09.07.2022 06:34:10</t>
  </si>
  <si>
    <t>09.07.2022 06:44:01</t>
  </si>
  <si>
    <t>DM02/TR01 45-73-M00037_DM-2/30 M12_2319239</t>
  </si>
  <si>
    <t>09.07.2022 06:25:45</t>
  </si>
  <si>
    <t>09.07.2022 07:09:23</t>
  </si>
  <si>
    <t>09.07.2022 07:00:38</t>
  </si>
  <si>
    <t>09.07.2022 07:08:02</t>
  </si>
  <si>
    <t>09.07.2022 07:04:01</t>
  </si>
  <si>
    <t>09.07.2022 09:16:07</t>
  </si>
  <si>
    <t>ERCAN MERAL SULAMA GRUBU 35-29-M00282_DIREK TIPI TRAFO HUCRESI H01_2095324</t>
  </si>
  <si>
    <t>09.07.2022 07:10:28</t>
  </si>
  <si>
    <t>09.07.2022 12:04:06</t>
  </si>
  <si>
    <t>09.07.2022 07:06:20</t>
  </si>
  <si>
    <t>09.07.2022 08:41:02</t>
  </si>
  <si>
    <t>GELENBE İM 45-76-A00001_ÇALTICAK(KARAKURT-İLYASLAR) L03_2092597</t>
  </si>
  <si>
    <t>09.07.2022 07:15:02</t>
  </si>
  <si>
    <t>09.07.2022 07:25:00</t>
  </si>
  <si>
    <t>M-236 35-02-M00236_M-630 M03_2121910</t>
  </si>
  <si>
    <t>09.07.2022 07:12:16</t>
  </si>
  <si>
    <t>09.07.2022 09:06:15</t>
  </si>
  <si>
    <t>TR-78 HULUSİ İZLEYEN GRB. 35-15-M00078_B_56371781_56371781</t>
  </si>
  <si>
    <t>09.07.2022 07:25:29</t>
  </si>
  <si>
    <t>09.07.2022 09:35:10</t>
  </si>
  <si>
    <t>TR-65 KANLICAKONAĞI MEVKİİ 35-15-L00065_B_56372430_56372430</t>
  </si>
  <si>
    <t>09.07.2022 07:37:51</t>
  </si>
  <si>
    <t>09.07.2022 09:32:36</t>
  </si>
  <si>
    <t>ARSLANLAR TM 35-26-A00004_KÖYLER-3 L45_2305569</t>
  </si>
  <si>
    <t>09.07.2022 07:41:10</t>
  </si>
  <si>
    <t>09.07.2022 07:47:12</t>
  </si>
  <si>
    <t>ÇİLE DM 35-22-M00086_ÇİLE KÖYÜ M05_50064043</t>
  </si>
  <si>
    <t>09.07.2022 07:59:40</t>
  </si>
  <si>
    <t>09.07.2022 08:13:26</t>
  </si>
  <si>
    <t>KAVAKLIDERE TR-12 45-73-M00145_TR-14 M05_2317559</t>
  </si>
  <si>
    <t>09.07.2022 07:47:11</t>
  </si>
  <si>
    <t>09.07.2022 09:03:04</t>
  </si>
  <si>
    <t>YEŞİLOBA TR-2 45-74-M00319_ H_49840980</t>
  </si>
  <si>
    <t>09.07.2022 07:59:15</t>
  </si>
  <si>
    <t>09.07.2022 09:16:30</t>
  </si>
  <si>
    <t>MORALILAR İM 45-72-A00002_PINARCIK L03_2097901</t>
  </si>
  <si>
    <t>09.07.2022 08:04:51</t>
  </si>
  <si>
    <t>09.07.2022 08:08:42</t>
  </si>
  <si>
    <t>ULUCAK DM 35-27-M00792_EĞRİDERE-1 M06_2310311</t>
  </si>
  <si>
    <t>09.07.2022 07:59:31</t>
  </si>
  <si>
    <t>09.07.2022 09:37:52</t>
  </si>
  <si>
    <t>09.07.2022 08:08:01</t>
  </si>
  <si>
    <t>09.07.2022 08:57:14</t>
  </si>
  <si>
    <t>TR-2/52 45-72-L00052_45-72-L00052_2373704</t>
  </si>
  <si>
    <t>09.07.2022 08:05:01</t>
  </si>
  <si>
    <t>09.07.2022 08:39:20</t>
  </si>
  <si>
    <t>NATURAL GAZ KÖK 35-26-M00276_ABALIOĞLU TAVUKÇULUK M02_65968750</t>
  </si>
  <si>
    <t>09.07.2022 08:11:05</t>
  </si>
  <si>
    <t>09.07.2022 09:23:07</t>
  </si>
  <si>
    <t>ESKİBOYNUYOĞUN KÖK 35-29-L00052_HatBaşıAyırıcı_53133450 L01_53133450</t>
  </si>
  <si>
    <t>09.07.2022 08:34:01</t>
  </si>
  <si>
    <t>09.07.2022 08:34:21</t>
  </si>
  <si>
    <t>YAĞCILAR KÖK 45-71-M00179_YAĞCILAR M04_72258057</t>
  </si>
  <si>
    <t>09.07.2022 08:38:21</t>
  </si>
  <si>
    <t>09.07.2022 09:11:33</t>
  </si>
  <si>
    <t>CERİTLER MERKEZ TR-3 35-31-L00482_35-31-L00482_72255101</t>
  </si>
  <si>
    <t>09.07.2022 08:37:57</t>
  </si>
  <si>
    <t>09.07.2022 08:54:09</t>
  </si>
  <si>
    <t>ARMUTLU TR-9 35-27-M00566_RTS BETON-BANVİT M05_72163308</t>
  </si>
  <si>
    <t>09.07.2022 08:41:47</t>
  </si>
  <si>
    <t>09.07.2022 10:18:52</t>
  </si>
  <si>
    <t>09.07.2022 08:48:35</t>
  </si>
  <si>
    <t>09.07.2022 09:43:18</t>
  </si>
  <si>
    <t>DİLEK TR-6 45-80-M02952_45-80-M02952_84186061</t>
  </si>
  <si>
    <t>09.07.2022 08:47:47</t>
  </si>
  <si>
    <t>09.07.2022 09:50:55</t>
  </si>
  <si>
    <t>AKSELENDİ TR-3 45-72-L00825_ L01_66579538</t>
  </si>
  <si>
    <t>09.07.2022 08:42:52</t>
  </si>
  <si>
    <t>09.07.2022 09:44:27</t>
  </si>
  <si>
    <t>EĞLENHOCA DM 35-21-M00013_KARABURUN-1 M05_72178729</t>
  </si>
  <si>
    <t>09.07.2022 09:03:26</t>
  </si>
  <si>
    <t>09.07.2022 09:14:15</t>
  </si>
  <si>
    <t>MORDOĞAN İM 35-21-A00002_KARABURUN M04_2061842</t>
  </si>
  <si>
    <t>09.07.2022 09:03:30</t>
  </si>
  <si>
    <t>09.07.2022 09:37:00</t>
  </si>
  <si>
    <t>09.07.2022 09:07:44</t>
  </si>
  <si>
    <t>KARABURUN İM 35-21-A00001_KARABURUN-1 - RADAR M03_2055250</t>
  </si>
  <si>
    <t>09.07.2022 10:09:14</t>
  </si>
  <si>
    <t>SOMA KÖYLER DM-2 45-82-M00125_KÖYLER 34.5 M08_2035836</t>
  </si>
  <si>
    <t>09.07.2022 09:03:41</t>
  </si>
  <si>
    <t>09.07.2022 09:29:00</t>
  </si>
  <si>
    <t>09.07.2022 08:52:41</t>
  </si>
  <si>
    <t>09.07.2022 10:19:32</t>
  </si>
  <si>
    <t>FIRINLI TR-5 35-20-L00092_955199324_955199324</t>
  </si>
  <si>
    <t>09.07.2022 09:07:14</t>
  </si>
  <si>
    <t>09.07.2022 10:42:33</t>
  </si>
  <si>
    <t>VELİLER KÖK 35-31-L00116_VELİLER TR-1 L02_2337022</t>
  </si>
  <si>
    <t>09.07.2022 09:04:17</t>
  </si>
  <si>
    <t>09.07.2022 10:36:33</t>
  </si>
  <si>
    <t>09.07.2022 09:13:37</t>
  </si>
  <si>
    <t>09.07.2022 09:32:01</t>
  </si>
  <si>
    <t>KARABURUN MERKEZ DM 35-21-L00002_KARABURUN TR-4/18 İSKELE L04_72170412</t>
  </si>
  <si>
    <t>09.07.2022 09:11:42</t>
  </si>
  <si>
    <t>09.07.2022 09:57:26</t>
  </si>
  <si>
    <t>DM-14 45-71-M00361_ATATÜRK MAH M05_72258988</t>
  </si>
  <si>
    <t>09.07.2022 10:17:00</t>
  </si>
  <si>
    <t>TR-47 35-30-L00047_DIREK TIPI TRAFO HUCRESI H01_2044004</t>
  </si>
  <si>
    <t>09.07.2022 09:18:14</t>
  </si>
  <si>
    <t>09.07.2022 10:15:30</t>
  </si>
  <si>
    <t>KİRAZ İM 35-31-A00001_VELİLER L12_2328564</t>
  </si>
  <si>
    <t>09.07.2022 09:30:21</t>
  </si>
  <si>
    <t>09.07.2022 09:51:00</t>
  </si>
  <si>
    <t>L-261 SİTESPOR 35-18-L00261_950450814_950450814</t>
  </si>
  <si>
    <t>09.07.2022 09:34:44</t>
  </si>
  <si>
    <t>09.07.2022 13:13:42</t>
  </si>
  <si>
    <t>ÇUKURALTI M-15 35-25-M00061_955278619_955278619</t>
  </si>
  <si>
    <t>09.07.2022 09:35:38</t>
  </si>
  <si>
    <t>09.07.2022 11:17:56</t>
  </si>
  <si>
    <t>MURADİYE DM 45-71-M00006_ORMAN FİDANLIĞI M12_2322535</t>
  </si>
  <si>
    <t>09.07.2022 09:33:00</t>
  </si>
  <si>
    <t>09.07.2022 10:03:07</t>
  </si>
  <si>
    <t>09.07.2022 09:29:11</t>
  </si>
  <si>
    <t>09.07.2022 10:00:28</t>
  </si>
  <si>
    <t>L-59 GÜVENTUR 35-14-L00059_956635120_956635120</t>
  </si>
  <si>
    <t>09.07.2022 09:41:12</t>
  </si>
  <si>
    <t>09.07.2022 10:38:47</t>
  </si>
  <si>
    <t>UĞURLU KÖK 45-86-M00045_HatBaşıAyırıcı_53134902 M04_53134902</t>
  </si>
  <si>
    <t>09.07.2022 09:49:05</t>
  </si>
  <si>
    <t>09.07.2022 10:59:28</t>
  </si>
  <si>
    <t>09.07.2022 10:00:50</t>
  </si>
  <si>
    <t>09.07.2022 10:06:37</t>
  </si>
  <si>
    <t>09.07.2022 10:07:51</t>
  </si>
  <si>
    <t>09.07.2022 10:22:44</t>
  </si>
  <si>
    <t>DM-14/3B 45-71-M02250_DAĞITIM TRAFO DM-14/3B M03_73387479</t>
  </si>
  <si>
    <t>09.07.2022 10:18:00</t>
  </si>
  <si>
    <t>09.07.2022 10:46:27</t>
  </si>
  <si>
    <t>L-59 GÜVENTUR 35-14-L00059_8754195_60982880_60982880</t>
  </si>
  <si>
    <t>09.07.2022 10:17:50</t>
  </si>
  <si>
    <t>09.07.2022 10:43:02</t>
  </si>
  <si>
    <t>ALOSBİ TM 35-17-A00006_HatBaşıAyırıcı_65632082 M05_65632082</t>
  </si>
  <si>
    <t>09.07.2022 10:24:03</t>
  </si>
  <si>
    <t>09.07.2022 12:34:22</t>
  </si>
  <si>
    <t>09.07.2022 10:15:20</t>
  </si>
  <si>
    <t>09.07.2022 14:46:23</t>
  </si>
  <si>
    <t>09.07.2022 10:20:18</t>
  </si>
  <si>
    <t>09.07.2022 10:49:24</t>
  </si>
  <si>
    <t>TR-62 MUSTAFA BOZKURT GRB 35-15-M00062_48857578_65499321_65499321</t>
  </si>
  <si>
    <t>09.07.2022 10:42:56</t>
  </si>
  <si>
    <t>09.07.2022 12:19:12</t>
  </si>
  <si>
    <t>TR-19 35-32-L00019_946411655_946411655</t>
  </si>
  <si>
    <t>09.07.2022 10:45:32</t>
  </si>
  <si>
    <t>09.07.2022 12:12:24</t>
  </si>
  <si>
    <t>MORDOĞAN TR-38 35-21-L00165_953367078_953367078</t>
  </si>
  <si>
    <t>09.07.2022 10:51:41</t>
  </si>
  <si>
    <t>09.07.2022 12:00:08</t>
  </si>
  <si>
    <t>09.07.2022 10:51:21</t>
  </si>
  <si>
    <t>09.07.2022 11:27:16</t>
  </si>
  <si>
    <t>09.07.2022 10:52:28</t>
  </si>
  <si>
    <t>09.07.2022 11:48:40</t>
  </si>
  <si>
    <t>ELİFLİ TR-6 35-20-L00445_ H_48404479</t>
  </si>
  <si>
    <t>09.07.2022 11:13:51</t>
  </si>
  <si>
    <t>09.07.2022 13:24:14</t>
  </si>
  <si>
    <t>09.07.2022 11:19:31</t>
  </si>
  <si>
    <t>09.07.2022 11:23:54</t>
  </si>
  <si>
    <t>SELİMŞAHLAR TR-4 45-71-M00136_45-71-M00136_2357163</t>
  </si>
  <si>
    <t>09.07.2022 11:16:57</t>
  </si>
  <si>
    <t>09.07.2022 12:58:40</t>
  </si>
  <si>
    <t>K-3278 35-01-K03278_C 1C_5861446</t>
  </si>
  <si>
    <t>09.07.2022 11:24:56</t>
  </si>
  <si>
    <t>09.07.2022 13:01:41</t>
  </si>
  <si>
    <t>KINIK TR-1 45-81-M00139_A_56384178_56384178</t>
  </si>
  <si>
    <t>09.07.2022 10:39:38</t>
  </si>
  <si>
    <t>09.07.2022 11:53:23</t>
  </si>
  <si>
    <t>ESKİOBA KÖK 35-29-L00037_MAHMUTLAR L02_2093166</t>
  </si>
  <si>
    <t>09.07.2022 11:50:32</t>
  </si>
  <si>
    <t>09.07.2022 12:24:59</t>
  </si>
  <si>
    <t>ÇIPLAK KÖK 35-29-M00126_YENİÇİFTLİK ENH M09_72190075</t>
  </si>
  <si>
    <t>09.07.2022 11:53:42</t>
  </si>
  <si>
    <t>09.07.2022 12:05:19</t>
  </si>
  <si>
    <t>DEĞİRMENDERE DM 35-22-M00085_ÇAMÖNÜ - ATAKÖY M09_50066540</t>
  </si>
  <si>
    <t>09.07.2022 12:10:21</t>
  </si>
  <si>
    <t>09.07.2022 12:11:01</t>
  </si>
  <si>
    <t>AKHİSAR İM 45-72-A00001_ESKİ ZEYTİN OVA L06_2058306</t>
  </si>
  <si>
    <t>09.07.2022 12:12:51</t>
  </si>
  <si>
    <t>09.07.2022 12:29:41</t>
  </si>
  <si>
    <t>ÇATALOLUK DM 45-74-M00227_HatBaşıAyırıcı_53134400 M10_53134400</t>
  </si>
  <si>
    <t>09.07.2022 12:11:14</t>
  </si>
  <si>
    <t>09.07.2022 15:05:49</t>
  </si>
  <si>
    <t>09.07.2022 12:27:04</t>
  </si>
  <si>
    <t>09.07.2022 14:30:37</t>
  </si>
  <si>
    <t>ŞAŞAL TR-1 35-22-M00283_B_56375341_56375341</t>
  </si>
  <si>
    <t>09.07.2022 12:29:39</t>
  </si>
  <si>
    <t>09.07.2022 14:00:43</t>
  </si>
  <si>
    <t>TR-162 35-15-L00162_35-15-L00162_2366031</t>
  </si>
  <si>
    <t>09.07.2022 12:53:21</t>
  </si>
  <si>
    <t>09.07.2022 13:13:07</t>
  </si>
  <si>
    <t>DİKİLİ İM 35-30-A00001_ALTINOVA-1 M08_72357026</t>
  </si>
  <si>
    <t>09.07.2022 12:43:34</t>
  </si>
  <si>
    <t>09.07.2022 14:04:00</t>
  </si>
  <si>
    <t>ÇAMLICA TR-2 45-81-M00189_B_56400769_56400769</t>
  </si>
  <si>
    <t>09.07.2022 12:41:29</t>
  </si>
  <si>
    <t>09.07.2022 14:24:03</t>
  </si>
  <si>
    <t>H.İBRAHİM ELGÜN TARIMSAL SULAMA 45-71-M01000_44420174_56388861_56388861</t>
  </si>
  <si>
    <t>09.07.2022 12:42:50</t>
  </si>
  <si>
    <t>09.07.2022 15:29:30</t>
  </si>
  <si>
    <t>MUSTAFA ÇAKMAK VE ARKADAŞLARI TR 35-24-M00028_966246325_966246325</t>
  </si>
  <si>
    <t>09.07.2022 13:03:32</t>
  </si>
  <si>
    <t>09.07.2022 14:09:18</t>
  </si>
  <si>
    <t>ZEYTİNDAĞ DM 35-16-M00138_ÇAMLIK DM-2 M07_76071946</t>
  </si>
  <si>
    <t>09.07.2022 13:06:53</t>
  </si>
  <si>
    <t>09.07.2022 18:56:15</t>
  </si>
  <si>
    <t>RAHMİYE-2 SULAMA TR-12 45-72-M00376_45-72-M00376_2362701</t>
  </si>
  <si>
    <t>09.07.2022 13:10:55</t>
  </si>
  <si>
    <t>09.07.2022 14:54:04</t>
  </si>
  <si>
    <t>TR-60 BAYRAMKUYU 35-15-L00060_C_56371353_56371353</t>
  </si>
  <si>
    <t>09.07.2022 13:29:25</t>
  </si>
  <si>
    <t>09.07.2022 15:22:20</t>
  </si>
  <si>
    <t>K-1984 35-02-K01984_A A1_60968219</t>
  </si>
  <si>
    <t>09.07.2022 14:01:44</t>
  </si>
  <si>
    <t>09.07.2022 15:45:49</t>
  </si>
  <si>
    <t>KIRKAĞAÇ DM 45-76-M00043_AKHİSAR M08_72247473</t>
  </si>
  <si>
    <t>09.07.2022 14:16:00</t>
  </si>
  <si>
    <t>09.07.2022 14:25:00</t>
  </si>
  <si>
    <t>MESCİTLİ S. KASAP GRB. TR-5 35-15-L01011_B_56361622_56361622</t>
  </si>
  <si>
    <t>09.07.2022 14:01:48</t>
  </si>
  <si>
    <t>09.07.2022 15:41:36</t>
  </si>
  <si>
    <t>TÖYKO KÖK 35-30-M00213_TR-2 M05_2039758</t>
  </si>
  <si>
    <t>09.07.2022 14:04:01</t>
  </si>
  <si>
    <t>09.07.2022 16:37:51</t>
  </si>
  <si>
    <t>İZSU YENİCE SU KUYUSU ÖZEL TR 35-15-L00405Ö_DIREK TIPI TRAFO HUCRESI H01_2043688</t>
  </si>
  <si>
    <t>09.07.2022 14:27:03</t>
  </si>
  <si>
    <t>09.07.2022 15:05:02</t>
  </si>
  <si>
    <t>KIZILÜZÜM TR-1 35-27-M00080_DIREK TIPI TRAFO HUCRESI H01_2050920</t>
  </si>
  <si>
    <t>09.07.2022 14:41:34</t>
  </si>
  <si>
    <t>09.07.2022 16:19:39</t>
  </si>
  <si>
    <t>09.07.2022 14:41:19</t>
  </si>
  <si>
    <t>09.07.2022 20:13:36</t>
  </si>
  <si>
    <t>ÖDEMİŞ İM 35-15-A00001_DONANIMLI YEDEK L06_83647578</t>
  </si>
  <si>
    <t>09.07.2022 14:56:01</t>
  </si>
  <si>
    <t>09.07.2022 15:11:22</t>
  </si>
  <si>
    <t>L-73 BANKACILAR 35-14-L00073_956636118_956636118</t>
  </si>
  <si>
    <t>09.07.2022 14:58:44</t>
  </si>
  <si>
    <t>09.07.2022 17:26:27</t>
  </si>
  <si>
    <t>09.07.2022 14:57:51</t>
  </si>
  <si>
    <t>09.07.2022 15:08:00</t>
  </si>
  <si>
    <t>09.07.2022 14:59:03</t>
  </si>
  <si>
    <t>09.07.2022 17:17:58</t>
  </si>
  <si>
    <t>09.07.2022 15:15:44</t>
  </si>
  <si>
    <t>09.07.2022 15:50:52</t>
  </si>
  <si>
    <t>KESTELLİ TR-1 45-84-L00036_6821121_56385582_56385582</t>
  </si>
  <si>
    <t>09.07.2022 15:29:08</t>
  </si>
  <si>
    <t>09.07.2022 16:14:31</t>
  </si>
  <si>
    <t>ALAÇATI İM 35-18-A00002_L-307 L06_2307538</t>
  </si>
  <si>
    <t>09.07.2022 15:24:51</t>
  </si>
  <si>
    <t>09.07.2022 16:46:23</t>
  </si>
  <si>
    <t>L-277 35-18-L00277_950444766_950444766</t>
  </si>
  <si>
    <t>09.07.2022 15:25:41</t>
  </si>
  <si>
    <t>09.07.2022 17:51:07</t>
  </si>
  <si>
    <t>YAĞCILLI TR-3 45-82-M00329_45-82-M00329_2373185</t>
  </si>
  <si>
    <t>09.07.2022 15:26:41</t>
  </si>
  <si>
    <t>09.07.2022 15:58:29</t>
  </si>
  <si>
    <t>09.07.2022 15:26:10</t>
  </si>
  <si>
    <t>09.07.2022 16:29:41</t>
  </si>
  <si>
    <t>09.07.2022 15:38:16</t>
  </si>
  <si>
    <t>09.07.2022 15:48:00</t>
  </si>
  <si>
    <t>ÇIKRIKÇI TR-3 45-83-L00466__72373875_72373875</t>
  </si>
  <si>
    <t>09.07.2022 15:43:39</t>
  </si>
  <si>
    <t>09.07.2022 17:19:53</t>
  </si>
  <si>
    <t>TR-1/59 45-72-M00059__81571123_81571123</t>
  </si>
  <si>
    <t>09.07.2022 15:42:33</t>
  </si>
  <si>
    <t>09.07.2022 17:02:01</t>
  </si>
  <si>
    <t>ZEYTİNLİOVA TR-7 45-72-L00421_ÜÇ AVLU ÇIKIŞI L02_66556393</t>
  </si>
  <si>
    <t>09.07.2022 15:49:23</t>
  </si>
  <si>
    <t>09.07.2022 18:23:59</t>
  </si>
  <si>
    <t>KAREL KÖK 35-18-L00528_ L03_72061187</t>
  </si>
  <si>
    <t>09.07.2022 15:52:28</t>
  </si>
  <si>
    <t>09.07.2022 18:05:09</t>
  </si>
  <si>
    <t>L-325 (ALBAYRAK) 35-18-L00325_950450012_950450012</t>
  </si>
  <si>
    <t>09.07.2022 15:56:56</t>
  </si>
  <si>
    <t>09.07.2022 18:42:42</t>
  </si>
  <si>
    <t>EBSO TM 35-09-A00001_EBSO-4 K35_2312291</t>
  </si>
  <si>
    <t>09.07.2022 16:01:51</t>
  </si>
  <si>
    <t>09.07.2022 17:07:01</t>
  </si>
  <si>
    <t>09.07.2022 16:04:21</t>
  </si>
  <si>
    <t>09.07.2022 16:17:00</t>
  </si>
  <si>
    <t>SOMA KÖYLER DM-2 45-82-M00125_HatBaşıAyırıcı_53136198 M08_53136198</t>
  </si>
  <si>
    <t>09.07.2022 15:43:00</t>
  </si>
  <si>
    <t>09.07.2022 18:58:06</t>
  </si>
  <si>
    <t>TÜRKELLİ DM (TR-4) 35-28-M00368_HatBaşıAyırıcı_53133801 M04_53133801</t>
  </si>
  <si>
    <t>09.07.2022 16:07:44</t>
  </si>
  <si>
    <t>09.07.2022 17:46:05</t>
  </si>
  <si>
    <t>MESTANLAR TR-1 45-72-L00739_B_56406198_56406198</t>
  </si>
  <si>
    <t>09.07.2022 16:14:16</t>
  </si>
  <si>
    <t>09.07.2022 21:36:27</t>
  </si>
  <si>
    <t>K-29 35-03-K00029_910168256_910168256</t>
  </si>
  <si>
    <t>09.07.2022 16:31:04</t>
  </si>
  <si>
    <t>09.07.2022 19:09:51</t>
  </si>
  <si>
    <t>K-587 35-04-K00587_99563101_99563101</t>
  </si>
  <si>
    <t>09.07.2022 16:33:58</t>
  </si>
  <si>
    <t>09.07.2022 17:16:20</t>
  </si>
  <si>
    <t>KURTULMUŞ KÖK 45-72-L00080_SARILAR ÇIKIŞI L03_66546764</t>
  </si>
  <si>
    <t>09.07.2022 16:36:21</t>
  </si>
  <si>
    <t>09.07.2022 21:01:37</t>
  </si>
  <si>
    <t>DEMİRCİLİ DM 35-15-L00895_ÜZÜMLÜ L06_85268684</t>
  </si>
  <si>
    <t>09.07.2022 16:23:31</t>
  </si>
  <si>
    <t>09.07.2022 17:20:37</t>
  </si>
  <si>
    <t>L-425 BELLONA KABİN 35-18-L00425_7044416_56368757_56368757</t>
  </si>
  <si>
    <t>09.07.2022 16:38:36</t>
  </si>
  <si>
    <t>09.07.2022 17:20:22</t>
  </si>
  <si>
    <t>09.07.2022 16:42:40</t>
  </si>
  <si>
    <t>09.07.2022 17:47:07</t>
  </si>
  <si>
    <t>09.07.2022 16:42:46</t>
  </si>
  <si>
    <t>09.07.2022 17:45:39</t>
  </si>
  <si>
    <t>ŞEMİKLER TM 35-04-A00003_İMBAT M03_2310728</t>
  </si>
  <si>
    <t>09.07.2022 16:52:00</t>
  </si>
  <si>
    <t>09.07.2022 17:43:41</t>
  </si>
  <si>
    <t>YILMAZ İM 45-78-A00003_49330005_56384343_56384343</t>
  </si>
  <si>
    <t>09.07.2022 16:53:27</t>
  </si>
  <si>
    <t>09.07.2022 17:41:40</t>
  </si>
  <si>
    <t>DEMİRCİ TM 45-74-A00001_HatBaşıAyırıcı_53134851 M15_53134851</t>
  </si>
  <si>
    <t>09.07.2022 17:02:46</t>
  </si>
  <si>
    <t>09.07.2022 18:06:07</t>
  </si>
  <si>
    <t>EBSO TM 35-09-A00001_EBSO-10 K36_2312290</t>
  </si>
  <si>
    <t>09.07.2022 17:06:39</t>
  </si>
  <si>
    <t>09.07.2022 17:08:21</t>
  </si>
  <si>
    <t>KINIK ORGANİZE DM 35-24-M00208_KOCAÖMERLİ KÖYLER M13_83158733</t>
  </si>
  <si>
    <t>09.07.2022 17:07:38</t>
  </si>
  <si>
    <t>09.07.2022 18:07:55</t>
  </si>
  <si>
    <t>09.07.2022 17:14:03</t>
  </si>
  <si>
    <t>09.07.2022 18:42:10</t>
  </si>
  <si>
    <t>YUKARIBEY DM (TR-3) 35-16-M00866_HatBaşıAyırıcı_53140757 M05_53140757</t>
  </si>
  <si>
    <t>09.07.2022 17:22:51</t>
  </si>
  <si>
    <t>09.07.2022 18:59:55</t>
  </si>
  <si>
    <t>M-115 ARAPTEPESİ TR-1 35-14-M00115_5835468_56376181_56376181</t>
  </si>
  <si>
    <t>09.07.2022 17:35:36</t>
  </si>
  <si>
    <t>09.07.2022 18:47:24</t>
  </si>
  <si>
    <t>TOKATBAŞI TR-3 35-20-L00103_955207788_955207788</t>
  </si>
  <si>
    <t>09.07.2022 17:32:09</t>
  </si>
  <si>
    <t>09.07.2022 19:56:11</t>
  </si>
  <si>
    <t>GÖKTAŞ SİTESİ TR 35-30-M00310_955304262_955304262</t>
  </si>
  <si>
    <t>09.07.2022 17:39:11</t>
  </si>
  <si>
    <t>09.07.2022 19:17:52</t>
  </si>
  <si>
    <t>M-1031 35-04-M01031_M-1032 M03_2117888</t>
  </si>
  <si>
    <t>09.07.2022 17:43:36</t>
  </si>
  <si>
    <t>09.07.2022 18:06:42</t>
  </si>
  <si>
    <t>AKDERE TR-1 45-74-M00161_DIREK TIPI TRAFO HUCRESI H01_2054878</t>
  </si>
  <si>
    <t>09.07.2022 17:44:06</t>
  </si>
  <si>
    <t>09.07.2022 20:56:42</t>
  </si>
  <si>
    <t>DEMİRCİ DM 45-74-M00347_DEMİRCİ TM KÖYLER GİRİŞ M07_84598226</t>
  </si>
  <si>
    <t>09.07.2022 17:57:41</t>
  </si>
  <si>
    <t>09.07.2022 18:24:00</t>
  </si>
  <si>
    <t>HÜSNÜ MOLA SULAMA TR 45-71-M01342_43117832_56352544_56352544</t>
  </si>
  <si>
    <t>09.07.2022 17:55:55</t>
  </si>
  <si>
    <t>09.07.2022 18:54:59</t>
  </si>
  <si>
    <t>KALEMOĞLU KÖK 45-75-M00069_FUNDACIK KÖK M01_2101948</t>
  </si>
  <si>
    <t>09.07.2022 18:03:01</t>
  </si>
  <si>
    <t>09.07.2022 18:03:31</t>
  </si>
  <si>
    <t>L-425 BELLONA KABİN 35-18-L00425_950456179_950456179</t>
  </si>
  <si>
    <t>09.07.2022 17:03:58</t>
  </si>
  <si>
    <t>09.07.2022 18:13:22</t>
  </si>
  <si>
    <t>KAVAKLIDERE TR-4 45-73-M00142_C_56388491_56388491</t>
  </si>
  <si>
    <t>09.07.2022 18:03:53</t>
  </si>
  <si>
    <t>09.07.2022 19:42:50</t>
  </si>
  <si>
    <t>M-1032 35-04-M01032_M-3048 M04_67581300</t>
  </si>
  <si>
    <t>09.07.2022 18:07:38</t>
  </si>
  <si>
    <t>09.07.2022 18:36:46</t>
  </si>
  <si>
    <t>DAĞDERE DM 45-72-M00097_GÖRDES M01_2106584</t>
  </si>
  <si>
    <t>09.07.2022 18:08:23</t>
  </si>
  <si>
    <t>09.07.2022 18:12:10</t>
  </si>
  <si>
    <t>POYRAZ KÖK 45-78-M00651_HACIHIDIR M02_2307303</t>
  </si>
  <si>
    <t>09.07.2022 18:05:56</t>
  </si>
  <si>
    <t>09.07.2022 19:05:41</t>
  </si>
  <si>
    <t>KARAPINAR İM 45-78-A00002_HatBaşıAyırıcı_53139312 M02_53139312</t>
  </si>
  <si>
    <t>09.07.2022 18:10:39</t>
  </si>
  <si>
    <t>09.07.2022 20:01:31</t>
  </si>
  <si>
    <t>GÜNEŞLİ KÖK 45-75-M00056_HatBaşıAyırıcı_53135486 M03_53135486</t>
  </si>
  <si>
    <t>09.07.2022 18:14:17</t>
  </si>
  <si>
    <t>09.07.2022 21:30:45</t>
  </si>
  <si>
    <t>09.07.2022 18:28:03</t>
  </si>
  <si>
    <t>09.07.2022 19:23:11</t>
  </si>
  <si>
    <t>K-3413 35-08-K03413_912096968_912096968</t>
  </si>
  <si>
    <t>09.07.2022 18:30:58</t>
  </si>
  <si>
    <t>09.07.2022 20:42:24</t>
  </si>
  <si>
    <t>AHMETLİ DM 45-77-M00187_ESKİ SELENDİ M08_80367319</t>
  </si>
  <si>
    <t>09.07.2022 18:18:31</t>
  </si>
  <si>
    <t>09.07.2022 19:49:45</t>
  </si>
  <si>
    <t>09.07.2022 18:34:00</t>
  </si>
  <si>
    <t>09.07.2022 18:46:07</t>
  </si>
  <si>
    <t>ÇARIKBALLI PAMUCAK TR-2 45-77-L00477_945497300_945497300</t>
  </si>
  <si>
    <t>09.07.2022 18:19:06</t>
  </si>
  <si>
    <t>09.07.2022 22:16:26</t>
  </si>
  <si>
    <t>09.07.2022 18:38:39</t>
  </si>
  <si>
    <t>09.07.2022 18:42:00</t>
  </si>
  <si>
    <t>AVŞAR İM 45-83-A00002_G KOLU L09_81661206</t>
  </si>
  <si>
    <t>09.07.2022 18:47:42</t>
  </si>
  <si>
    <t>09.07.2022 19:21:05</t>
  </si>
  <si>
    <t>ULUCAK DM-2 35-27-M00331_ULUCAK DM-2/14-ULUCAK DM-2/15 M06_72170828</t>
  </si>
  <si>
    <t>09.07.2022 19:00:24</t>
  </si>
  <si>
    <t>09.07.2022 19:53:29</t>
  </si>
  <si>
    <t>GÜZELKÖY KÖK 45-71-M00123_HatBaşıAyırıcı_53134943 M07_53134943</t>
  </si>
  <si>
    <t>09.07.2022 19:07:19</t>
  </si>
  <si>
    <t>09.07.2022 20:07:22</t>
  </si>
  <si>
    <t>BANKSİS TR-2 35-14-M00362_D D1b_5953213</t>
  </si>
  <si>
    <t>09.07.2022 19:11:19</t>
  </si>
  <si>
    <t>09.07.2022 20:31:10</t>
  </si>
  <si>
    <t>KÖSELER ÇATALÇEŞME TR-1 45-75-M00175_DIREK TIPI TRAFO HUCRESI H01_2086095</t>
  </si>
  <si>
    <t>09.07.2022 18:38:46</t>
  </si>
  <si>
    <t>09.07.2022 22:21:51</t>
  </si>
  <si>
    <t>MAHMUTLAR KÖK 45-74-M00354_HatBaşıAyırıcı_53135345 M04_53135345</t>
  </si>
  <si>
    <t>09.07.2022 19:12:36</t>
  </si>
  <si>
    <t>09.07.2022 21:25:45</t>
  </si>
  <si>
    <t>MALAZ TR-1 45-75-M00290_A_56398877_56398877</t>
  </si>
  <si>
    <t>09.07.2022 18:49:27</t>
  </si>
  <si>
    <t>10.07.2022 00:59:03</t>
  </si>
  <si>
    <t>TR-70 35-30-L00070_955330797_955330797</t>
  </si>
  <si>
    <t>09.07.2022 19:13:21</t>
  </si>
  <si>
    <t>09.07.2022 21:26:58</t>
  </si>
  <si>
    <t>SOMA TR-44 45-82-M00044_TR-43 M05_2091598</t>
  </si>
  <si>
    <t>09.07.2022 18:56:39</t>
  </si>
  <si>
    <t>09.07.2022 20:40:50</t>
  </si>
  <si>
    <t>SEFER YILDIZ TR 35-26-L00080_10214914_56360680_56360680</t>
  </si>
  <si>
    <t>09.07.2022 19:24:41</t>
  </si>
  <si>
    <t>09.07.2022 20:54:57</t>
  </si>
  <si>
    <t>SARICALAR SULAMA TR-1 35-16-M00267_35-16-M00267_2361953</t>
  </si>
  <si>
    <t>09.07.2022 19:31:34</t>
  </si>
  <si>
    <t>09.07.2022 23:21:56</t>
  </si>
  <si>
    <t>MAHMUTLAR KÖK 45-74-M00354_HatBaşıAyırıcı_77952968 M09_77952968</t>
  </si>
  <si>
    <t>09.07.2022 19:35:29</t>
  </si>
  <si>
    <t>09.07.2022 22:41:42</t>
  </si>
  <si>
    <t>M-516 METAŞ KÖK 35-02-M00516_M-41 M05_72046091</t>
  </si>
  <si>
    <t>09.07.2022 19:39:09</t>
  </si>
  <si>
    <t>09.07.2022 20:06:11</t>
  </si>
  <si>
    <t>POYRAZDAMLARI TR-11 45-78-M00576_KEMERDAMLARI YUKARIKEMER M05_2106463</t>
  </si>
  <si>
    <t>09.07.2022 19:42:20</t>
  </si>
  <si>
    <t>09.07.2022 19:43:11</t>
  </si>
  <si>
    <t>TR-2 35-31-L00002_35-31-L00002_2355069</t>
  </si>
  <si>
    <t>09.07.2022 19:39:52</t>
  </si>
  <si>
    <t>09.07.2022 20:02:47</t>
  </si>
  <si>
    <t>ARAPBAŞI TR-2 35-20-M00032_955210963_955210963</t>
  </si>
  <si>
    <t>09.07.2022 19:42:04</t>
  </si>
  <si>
    <t>09.07.2022 23:32:05</t>
  </si>
  <si>
    <t>GÖLCÜK TR-19 35-15-L00336__81569939_81569939</t>
  </si>
  <si>
    <t>09.07.2022 19:51:10</t>
  </si>
  <si>
    <t>09.07.2022 22:52:48</t>
  </si>
  <si>
    <t>MURADİYE DM 45-71-M00006_HatBaşıAyırıcı_53135844 M13_53135844</t>
  </si>
  <si>
    <t>09.07.2022 19:50:31</t>
  </si>
  <si>
    <t>09.07.2022 21:25:33</t>
  </si>
  <si>
    <t>ÇANAKÇI KÖK 45-79-M00194_ÇİMENTEPE YENİKÖY M01_67098831</t>
  </si>
  <si>
    <t>09.07.2022 19:47:18</t>
  </si>
  <si>
    <t>09.07.2022 20:50:40</t>
  </si>
  <si>
    <t>FIRINLI TR-6 35-20-L00371_A_56360420_56360420</t>
  </si>
  <si>
    <t>09.07.2022 19:58:11</t>
  </si>
  <si>
    <t>09.07.2022 21:39:59</t>
  </si>
  <si>
    <t>ALAŞEHİR TR-26/A 45-73-M01171__72371788_72371788</t>
  </si>
  <si>
    <t>09.07.2022 19:53:32</t>
  </si>
  <si>
    <t>09.07.2022 20:51:07</t>
  </si>
  <si>
    <t>09.07.2022 20:00:50</t>
  </si>
  <si>
    <t>09.07.2022 20:24:51</t>
  </si>
  <si>
    <t>09.07.2022 20:07:14</t>
  </si>
  <si>
    <t>09.07.2022 20:59:10</t>
  </si>
  <si>
    <t>09.07.2022 20:14:29</t>
  </si>
  <si>
    <t>09.07.2022 21:41:02</t>
  </si>
  <si>
    <t>OLGUNLAR TR-2 35-31-L00220_47890964_56390996_56390996</t>
  </si>
  <si>
    <t>09.07.2022 20:29:21</t>
  </si>
  <si>
    <t>09.07.2022 22:33:25</t>
  </si>
  <si>
    <t>YENİCEKÖY BEYLER TR-1 45-72-L00274_B_72372268_72372268</t>
  </si>
  <si>
    <t>09.07.2022 20:21:29</t>
  </si>
  <si>
    <t>09.07.2022 21:21:35</t>
  </si>
  <si>
    <t>09.07.2022 20:29:12</t>
  </si>
  <si>
    <t>09.07.2022 22:06:12</t>
  </si>
  <si>
    <t>L-456 35-18-L00456_L-291 L01_72110691</t>
  </si>
  <si>
    <t>09.07.2022 20:33:12</t>
  </si>
  <si>
    <t>09.07.2022 20:46:09</t>
  </si>
  <si>
    <t>ÇATALOLUK DM 45-74-M00227_HatBaşıAyırıcı_53134201 M10_53134201</t>
  </si>
  <si>
    <t>09.07.2022 20:33:05</t>
  </si>
  <si>
    <t>09.07.2022 21:50:41</t>
  </si>
  <si>
    <t>ALGÜN SİTESİ TR 35-30-M00026_DAĞITIM TRAFOSU M01_72082995</t>
  </si>
  <si>
    <t>09.07.2022 20:48:45</t>
  </si>
  <si>
    <t>09.07.2022 21:12:01</t>
  </si>
  <si>
    <t>TR-2/70 45-83-L00070_955151128_955151128</t>
  </si>
  <si>
    <t>09.07.2022 20:58:51</t>
  </si>
  <si>
    <t>09.07.2022 21:49:04</t>
  </si>
  <si>
    <t>M-1068 35-02-M01068_M-590 M02_85876005</t>
  </si>
  <si>
    <t>09.07.2022 20:30:47</t>
  </si>
  <si>
    <t>09.07.2022 22:53:26</t>
  </si>
  <si>
    <t>KEMALİYE DM (TR-1) 45-73-M00150_AKKEÇİLİ ÇIKIŞ M01_66716009</t>
  </si>
  <si>
    <t>09.07.2022 20:58:42</t>
  </si>
  <si>
    <t>09.07.2022 21:27:24</t>
  </si>
  <si>
    <t>L-444 35-18-L00444_950446585_950446585</t>
  </si>
  <si>
    <t>09.07.2022 21:07:41</t>
  </si>
  <si>
    <t>09.07.2022 22:39:49</t>
  </si>
  <si>
    <t>KAYNARPINAR TR-1 35-21-L00116_953364039_953364039</t>
  </si>
  <si>
    <t>09.07.2022 21:01:43</t>
  </si>
  <si>
    <t>10.07.2022 01:15:29</t>
  </si>
  <si>
    <t>ABDURRAHMA KUNDAKÇI SLM GRB TR 35-27-M00680_914550383_914550383</t>
  </si>
  <si>
    <t>09.07.2022 21:27:11</t>
  </si>
  <si>
    <t>09.07.2022 23:31:15</t>
  </si>
  <si>
    <t>L-306 35-18-L00306_950446954_950446954</t>
  </si>
  <si>
    <t>09.07.2022 21:25:03</t>
  </si>
  <si>
    <t>09.07.2022 22:49:56</t>
  </si>
  <si>
    <t>ARABACI BOZKÖY TR-1 45-72-L00529_DIREK TIPI TRAFO HUCRESI H01_2038020</t>
  </si>
  <si>
    <t>09.07.2022 21:12:45</t>
  </si>
  <si>
    <t>09.07.2022 23:36:57</t>
  </si>
  <si>
    <t>MURADİYE DM-7/2 45-71-M02162_915854796_915854796</t>
  </si>
  <si>
    <t>09.07.2022 21:40:25</t>
  </si>
  <si>
    <t>09.07.2022 23:35:22</t>
  </si>
  <si>
    <t>BÖLCEK DM 35-16-M00153_SARICALAR M07_82962828</t>
  </si>
  <si>
    <t>09.07.2022 22:25:50</t>
  </si>
  <si>
    <t>09.07.2022 22:40:16</t>
  </si>
  <si>
    <t>09.07.2022 22:13:44</t>
  </si>
  <si>
    <t>09.07.2022 23:42:42</t>
  </si>
  <si>
    <t>ARMUTLU TR-9 35-27-M00566_RTS BETON-BANVİT M05_72163258</t>
  </si>
  <si>
    <t>09.07.2022 22:04:53</t>
  </si>
  <si>
    <t>09.07.2022 23:16:52</t>
  </si>
  <si>
    <t>TR-119 GÜNEŞ SANAYİ 35-26-L00041__65203126_65203126</t>
  </si>
  <si>
    <t>09.07.2022 22:16:23</t>
  </si>
  <si>
    <t>09.07.2022 23:17:31</t>
  </si>
  <si>
    <t>TR-2/104-1 45-83-L00460_E_56355373_56355373</t>
  </si>
  <si>
    <t>09.07.2022 22:15:19</t>
  </si>
  <si>
    <t>09.07.2022 23:37:28</t>
  </si>
  <si>
    <t>L-376 PAZARYERİ 35-18-L00376_H h3_5960083</t>
  </si>
  <si>
    <t>09.07.2022 22:44:15</t>
  </si>
  <si>
    <t>09.07.2022 23:15:38</t>
  </si>
  <si>
    <t>09.07.2022 22:41:12</t>
  </si>
  <si>
    <t>09.07.2022 23:33:59</t>
  </si>
  <si>
    <t>M-331 35-02-M00331_M-429 M02_2034177</t>
  </si>
  <si>
    <t>09.07.2022 22:49:22</t>
  </si>
  <si>
    <t>09.07.2022 22:50:55</t>
  </si>
  <si>
    <t>K-1608 35-04-K01608_912483842_912483842</t>
  </si>
  <si>
    <t>09.07.2022 22:50:48</t>
  </si>
  <si>
    <t>10.07.2022 00:57:03</t>
  </si>
  <si>
    <t>KOBAŞDERE TR-1 45-72-L00205_45-72-L00205_2376941</t>
  </si>
  <si>
    <t>09.07.2022 22:42:30</t>
  </si>
  <si>
    <t>10.07.2022 02:11:28</t>
  </si>
  <si>
    <t>BÜYÜK AVULCUK TR-2 35-15-L00703_35-15-L00703_2364959</t>
  </si>
  <si>
    <t>09.07.2022 22:57:10</t>
  </si>
  <si>
    <t>10.07.2022 00:01:31</t>
  </si>
  <si>
    <t>KABAKOZ TR-1 45-75-M00286_D_56398548_56398548</t>
  </si>
  <si>
    <t>09.07.2022 23:00:02</t>
  </si>
  <si>
    <t>10.07.2022 02:40:33</t>
  </si>
  <si>
    <t>DM-2/3 ESKİ ANIT YANI 35-18-L00581_950454742_950454742</t>
  </si>
  <si>
    <t>09.07.2022 23:17:52</t>
  </si>
  <si>
    <t>10.07.2022 01:25:52</t>
  </si>
  <si>
    <t>OSMANLAR TR-1 45-75-M00128_45-75-M00128_2354559</t>
  </si>
  <si>
    <t>09.07.2022 23:08:32</t>
  </si>
  <si>
    <t>10.07.2022 03:49:40</t>
  </si>
  <si>
    <t>BAŞPINAR KÖK 45-76-L00001_HatBaşıAyırıcı_53136551 L04_53136551</t>
  </si>
  <si>
    <t>09.07.2022 23:13:36</t>
  </si>
  <si>
    <t>10.07.2022 00:51:14</t>
  </si>
  <si>
    <t>POYRAZDAMLARI TR-1 KÖK 45-78-M00571_TR-11 M04_66081176</t>
  </si>
  <si>
    <t>09.07.2022 23:29:00</t>
  </si>
  <si>
    <t>10.07.2022 01:06:30</t>
  </si>
  <si>
    <t>K-18 35-04-K00018_911959414_911959414</t>
  </si>
  <si>
    <t>09.07.2022 23:51:39</t>
  </si>
  <si>
    <t>10.07.2022 01:02:31</t>
  </si>
  <si>
    <t>TR-54 35-30-L00054_955332486_955332486</t>
  </si>
  <si>
    <t>09.07.2022 23:59:02</t>
  </si>
  <si>
    <t>10.07.2022 01:21:44</t>
  </si>
  <si>
    <t>GRUPKENT KÖK 35-30-M00200_Recloser M03_2335304</t>
  </si>
  <si>
    <t>09.07.2022 16:38:00</t>
  </si>
  <si>
    <t>M-2599 35-02-M02599_M-1068 M11_72137776</t>
  </si>
  <si>
    <t>09.07.2022 19:33:00</t>
  </si>
  <si>
    <t>TR-84 35-19-L00084_956695615_956695615</t>
  </si>
  <si>
    <t>10.07.2022 00:58:36</t>
  </si>
  <si>
    <t>10.07.2022 05:53:40</t>
  </si>
  <si>
    <t>10.07.2022 01:20:52</t>
  </si>
  <si>
    <t>10.07.2022 01:44:50</t>
  </si>
  <si>
    <t>YOLÜSTÜ İM 35-15-A00002_KÜÇÜKAVULCUK L05_2074342</t>
  </si>
  <si>
    <t>10.07.2022 01:48:25</t>
  </si>
  <si>
    <t>10.07.2022 02:01:11</t>
  </si>
  <si>
    <t>M-1050 35-02-M01050_912919955_912919955</t>
  </si>
  <si>
    <t>10.07.2022 05:28:27</t>
  </si>
  <si>
    <t>10.07.2022 10:47:52</t>
  </si>
  <si>
    <t>10.07.2022 05:51:01</t>
  </si>
  <si>
    <t>10.07.2022 06:52:49</t>
  </si>
  <si>
    <t>10.07.2022 05:45:00</t>
  </si>
  <si>
    <t>10.07.2022 06:15:23</t>
  </si>
  <si>
    <t>10.07.2022 05:55:45</t>
  </si>
  <si>
    <t>10.07.2022 06:55:13</t>
  </si>
  <si>
    <t>SOMA KÖYLER DM-2 45-82-M00125_SAVAŞTEPE 34.5 M09_2035838</t>
  </si>
  <si>
    <t>10.07.2022 06:06:49</t>
  </si>
  <si>
    <t>10.07.2022 07:16:20</t>
  </si>
  <si>
    <t>KÖPRÜBAŞI TR-3 DAMLAR MAH. 45-86-M00003_TR-18 M03_84596480</t>
  </si>
  <si>
    <t>10.07.2022 06:08:21</t>
  </si>
  <si>
    <t>10.07.2022 06:54:00</t>
  </si>
  <si>
    <t>GÜMÜLDÜR M-61 35-25-M00365_955263363_955263363</t>
  </si>
  <si>
    <t>10.07.2022 06:31:19</t>
  </si>
  <si>
    <t>10.07.2022 08:01:19</t>
  </si>
  <si>
    <t>K-1873 35-09-K01873_D_56380874_56380874</t>
  </si>
  <si>
    <t>10.07.2022 06:36:12</t>
  </si>
  <si>
    <t>10.07.2022 09:09:36</t>
  </si>
  <si>
    <t>HALİLBEYLİ DM 35-27-M00620_HALİLBEYLİ TR-1 KÖK M12_2306341</t>
  </si>
  <si>
    <t>10.07.2022 06:39:02</t>
  </si>
  <si>
    <t>10.07.2022 06:50:00</t>
  </si>
  <si>
    <t>UĞURLU KÖK 45-86-M00045_HatBaşıAyırıcı_53135437 M04_53135437</t>
  </si>
  <si>
    <t>10.07.2022 07:22:00</t>
  </si>
  <si>
    <t>10.07.2022 07:23:00</t>
  </si>
  <si>
    <t>10.07.2022 07:21:55</t>
  </si>
  <si>
    <t>10.07.2022 07:42:23</t>
  </si>
  <si>
    <t>SELENDİ DM 45-81-M00001_SELENDİ ŞEHİR-3 M11_2321597</t>
  </si>
  <si>
    <t>10.07.2022 07:27:34</t>
  </si>
  <si>
    <t>10.07.2022 08:14:36</t>
  </si>
  <si>
    <t>TR-2/86 45-83-L00086_G I01_83944897</t>
  </si>
  <si>
    <t>10.07.2022 07:37:27</t>
  </si>
  <si>
    <t>10.07.2022 08:53:16</t>
  </si>
  <si>
    <t>SANCAKLI BOZKÖY KÖK 45-71-M00087_KÖY İÇİ RİNG-2 M04_61320774</t>
  </si>
  <si>
    <t>10.07.2022 07:38:39</t>
  </si>
  <si>
    <t>10.07.2022 08:48:11</t>
  </si>
  <si>
    <t>DEĞİRMENCİ AHMET TR 35-16-M00172_949025633_949025633</t>
  </si>
  <si>
    <t>10.07.2022 07:48:25</t>
  </si>
  <si>
    <t>10.07.2022 10:00:04</t>
  </si>
  <si>
    <t>10.07.2022 07:49:12</t>
  </si>
  <si>
    <t>10.07.2022 08:58:36</t>
  </si>
  <si>
    <t>KARAAĞAÇ DEDEBAŞI TR-1 45-75-M00229_DIREK TIPI TRAFO HUCRESI H01_2086749</t>
  </si>
  <si>
    <t>10.07.2022 08:04:31</t>
  </si>
  <si>
    <t>10.07.2022 13:05:36</t>
  </si>
  <si>
    <t>BADEMLİ TR-9 35-15-L01046_A_56370679_56370679</t>
  </si>
  <si>
    <t>10.07.2022 08:18:35</t>
  </si>
  <si>
    <t>10.07.2022 09:22:09</t>
  </si>
  <si>
    <t>L-242 35-18-L00242_8663856_56375470_56375470</t>
  </si>
  <si>
    <t>10.07.2022 08:21:47</t>
  </si>
  <si>
    <t>10.07.2022 11:32:26</t>
  </si>
  <si>
    <t>GERELİ KÖYÜ KAVAKKUYU TR 7 35-15-M00224_DIREK TIPI TRAFO HUCRESI H01_2043193</t>
  </si>
  <si>
    <t>10.07.2022 08:20:56</t>
  </si>
  <si>
    <t>10.07.2022 11:44:38</t>
  </si>
  <si>
    <t>PANAZTEPE DM 35-28-M00732_MALTEPE M03_2055980</t>
  </si>
  <si>
    <t>10.07.2022 08:25:53</t>
  </si>
  <si>
    <t>10.07.2022 08:56:38</t>
  </si>
  <si>
    <t>MENEMEN İM 35-28-A00001_MENEMEN ŞEHİR-2 L11_2311526</t>
  </si>
  <si>
    <t>10.07.2022 08:39:50</t>
  </si>
  <si>
    <t>10.07.2022 09:00:26</t>
  </si>
  <si>
    <t>TR-40 35-22-M00040_A_56355187_56355187</t>
  </si>
  <si>
    <t>10.07.2022 08:38:25</t>
  </si>
  <si>
    <t>10.07.2022 11:40:36</t>
  </si>
  <si>
    <t>10.07.2022 08:50:39</t>
  </si>
  <si>
    <t>10.07.2022 08:52:20</t>
  </si>
  <si>
    <t>10.07.2022 08:50:49</t>
  </si>
  <si>
    <t>10.07.2022 08:53:00</t>
  </si>
  <si>
    <t>FARUK ÜLGÜDÜR SULAMA GRUBU 35-29-M00323_35-29-M00323_2376754</t>
  </si>
  <si>
    <t>10.07.2022 08:54:47</t>
  </si>
  <si>
    <t>10.07.2022 09:55:56</t>
  </si>
  <si>
    <t>10.07.2022 08:57:19</t>
  </si>
  <si>
    <t>10.07.2022 09:03:03</t>
  </si>
  <si>
    <t>10.07.2022 09:04:33</t>
  </si>
  <si>
    <t>10.07.2022 09:16:00</t>
  </si>
  <si>
    <t>MENEMEN DM-7 35-28-M00967_TR-40 L07_83531039</t>
  </si>
  <si>
    <t>10.07.2022 09:01:58</t>
  </si>
  <si>
    <t>10.07.2022 10:07:21</t>
  </si>
  <si>
    <t>K-916 35-01-K00916_911809068_911809068</t>
  </si>
  <si>
    <t>10.07.2022 09:03:04</t>
  </si>
  <si>
    <t>10.07.2022 11:11:58</t>
  </si>
  <si>
    <t>TR-16 35-19-M00016_956663197_956663197</t>
  </si>
  <si>
    <t>10.07.2022 09:09:33</t>
  </si>
  <si>
    <t>10.07.2022 10:21:20</t>
  </si>
  <si>
    <t>KAVAKLIDERE TR-12 45-73-M00145_TR-14 M05_2093011</t>
  </si>
  <si>
    <t>10.07.2022 09:13:30</t>
  </si>
  <si>
    <t>10.07.2022 10:16:05</t>
  </si>
  <si>
    <t>TR-23 TARIMSAL SULAMA 45-80-M01023_45-80-M01023_2364081</t>
  </si>
  <si>
    <t>10.07.2022 09:21:12</t>
  </si>
  <si>
    <t>10.07.2022 11:33:27</t>
  </si>
  <si>
    <t>MAHMUTLAR TR-2 45-74-M00351_945590469_945590469</t>
  </si>
  <si>
    <t>10.07.2022 09:23:46</t>
  </si>
  <si>
    <t>10.07.2022 10:49:01</t>
  </si>
  <si>
    <t>10.07.2022 09:35:33</t>
  </si>
  <si>
    <t>10.07.2022 11:55:57</t>
  </si>
  <si>
    <t>TR-29 YILDIZ AKYOKUŞ 45-81-M00029_A_56401213_56401213</t>
  </si>
  <si>
    <t>10.07.2022 09:33:56</t>
  </si>
  <si>
    <t>10.07.2022 10:44:24</t>
  </si>
  <si>
    <t>MENEMEN DM-6/TR-7 35-28-L00172_TR-48 ÇIKIŞI L02_58182014</t>
  </si>
  <si>
    <t>10.07.2022 10:04:48</t>
  </si>
  <si>
    <t>10.07.2022 11:26:40</t>
  </si>
  <si>
    <t>ÜRKMEZ M-14 35-25-M00154_956644219_956644219</t>
  </si>
  <si>
    <t>10.07.2022 10:08:47</t>
  </si>
  <si>
    <t>10.07.2022 13:20:04</t>
  </si>
  <si>
    <t>M-2512 35-02-M02512_99473503_99473503</t>
  </si>
  <si>
    <t>10.07.2022 10:14:56</t>
  </si>
  <si>
    <t>10.07.2022 11:49:14</t>
  </si>
  <si>
    <t>MENDERES DM-2/TR-1 35-22-M00300_HatBaşıAyırıcı_78961041 M15_78961041</t>
  </si>
  <si>
    <t>10.07.2022 10:25:07</t>
  </si>
  <si>
    <t>10.07.2022 12:22:28</t>
  </si>
  <si>
    <t>DÜZLEN TR-1 45-71-M01744_953192358_953192358</t>
  </si>
  <si>
    <t>10.07.2022 10:28:58</t>
  </si>
  <si>
    <t>10.07.2022 12:32:02</t>
  </si>
  <si>
    <t>K-4785 35-02-K04785_99543359_99543359</t>
  </si>
  <si>
    <t>10.07.2022 10:26:22</t>
  </si>
  <si>
    <t>10.07.2022 12:47:29</t>
  </si>
  <si>
    <t>DM-08/10-B 45-71-M00289_953242562_953242562</t>
  </si>
  <si>
    <t>10.07.2022 10:32:26</t>
  </si>
  <si>
    <t>10.07.2022 12:02:18</t>
  </si>
  <si>
    <t>YEŞİLKÖY TR-1 45-86-M00106_B_56392863_56392863</t>
  </si>
  <si>
    <t>10.07.2022 10:29:53</t>
  </si>
  <si>
    <t>10.07.2022 11:50:58</t>
  </si>
  <si>
    <t>SARIGÖL TR-54 45-79-M00054_945560245_945560245</t>
  </si>
  <si>
    <t>10.07.2022 10:29:20</t>
  </si>
  <si>
    <t>10.07.2022 11:26:07</t>
  </si>
  <si>
    <t>TAYLAN SAVRAN SULAMA GRUBU 35-29-M00307_DIREK TIPI TRAFO HUCRESI H01_2095981</t>
  </si>
  <si>
    <t>10.07.2022 10:37:51</t>
  </si>
  <si>
    <t>10.07.2022 12:53:32</t>
  </si>
  <si>
    <t>KAYACIK ÇATALKAYA TR-3 45-75-M00213_B_56387471_56387471</t>
  </si>
  <si>
    <t>10.07.2022 10:48:25</t>
  </si>
  <si>
    <t>10.07.2022 11:44:26</t>
  </si>
  <si>
    <t>UMURLU TR-5 35-31-L00358_47784512_56352994_56352994</t>
  </si>
  <si>
    <t>10.07.2022 10:56:19</t>
  </si>
  <si>
    <t>10.07.2022 12:53:50</t>
  </si>
  <si>
    <t>HALİL TAŞPINAR VE ARK. T-SULAMA GRB. 35-13-L00092_915027030_915027030</t>
  </si>
  <si>
    <t>10.07.2022 10:56:38</t>
  </si>
  <si>
    <t>10.07.2022 12:06:49</t>
  </si>
  <si>
    <t>GENCERLER TR-2 35-20-L00424_A_56407846_56407846</t>
  </si>
  <si>
    <t>10.07.2022 10:54:45</t>
  </si>
  <si>
    <t>10.07.2022 11:24:12</t>
  </si>
  <si>
    <t>TAHTALI TM 35-22-A00001_ARITMA-1 M16_2307944</t>
  </si>
  <si>
    <t>10.07.2022 11:03:27</t>
  </si>
  <si>
    <t>10.07.2022 11:37:07</t>
  </si>
  <si>
    <t>YOLÜSTÜ İM 35-15-A00002_KAVAKKUYU M04_2074354</t>
  </si>
  <si>
    <t>10.07.2022 11:04:48</t>
  </si>
  <si>
    <t>10.07.2022 11:29:01</t>
  </si>
  <si>
    <t>K-848 35-04-K00848_K-3857 K02_2314300</t>
  </si>
  <si>
    <t>10.07.2022 10:52:40</t>
  </si>
  <si>
    <t>10.07.2022 11:35:48</t>
  </si>
  <si>
    <t>K-891 35-02-K00891_99295847_99295847</t>
  </si>
  <si>
    <t>10.07.2022 11:09:18</t>
  </si>
  <si>
    <t>10.07.2022 13:31:50</t>
  </si>
  <si>
    <t>DEMİRTAŞ TR-2 35-30-M00151_35-30-M00151_2365761</t>
  </si>
  <si>
    <t>10.07.2022 11:06:01</t>
  </si>
  <si>
    <t>10.07.2022 14:47:03</t>
  </si>
  <si>
    <t>KILAVUZLAR TR-3 45-74-M00201_A_65497087_65497087</t>
  </si>
  <si>
    <t>10.07.2022 11:17:27</t>
  </si>
  <si>
    <t>10.07.2022 12:09:53</t>
  </si>
  <si>
    <t>M-1498 35-03-M01498_910339552_910339552</t>
  </si>
  <si>
    <t>10.07.2022 11:22:20</t>
  </si>
  <si>
    <t>10.07.2022 14:51:00</t>
  </si>
  <si>
    <t>MENEMEN TR-48 35-28-L00048_DIREK TIPI TRAFO HUCRESI H01_2108611</t>
  </si>
  <si>
    <t>10.07.2022 11:27:50</t>
  </si>
  <si>
    <t>10.07.2022 15:41:30</t>
  </si>
  <si>
    <t>ATAKÖY OVA TR-1 35-22-M00182_B_56354322_56354322</t>
  </si>
  <si>
    <t>10.07.2022 11:19:47</t>
  </si>
  <si>
    <t>10.07.2022 12:28:47</t>
  </si>
  <si>
    <t>AĞAÇ İŞLERİ KÖK-1 35-22-M00122_BK.TASARIM AYAKABI-AĞAÇ İŞLERİ TR-11/12 M04_72110192</t>
  </si>
  <si>
    <t>10.07.2022 11:21:14</t>
  </si>
  <si>
    <t>10.07.2022 13:31:47</t>
  </si>
  <si>
    <t>PINARCIK TR-1 35-17-R00041_9853793_56357197_56357197</t>
  </si>
  <si>
    <t>10.07.2022 11:34:57</t>
  </si>
  <si>
    <t>10.07.2022 13:30:31</t>
  </si>
  <si>
    <t>EROL YILMAZ SLM TR 35-26-L00364_DIREK TIPI TRAFO HUCRESI H01_2040382</t>
  </si>
  <si>
    <t>10.07.2022 11:44:56</t>
  </si>
  <si>
    <t>10.07.2022 12:31:17</t>
  </si>
  <si>
    <t>TR-80 35-19-L00080_956667390_956667390</t>
  </si>
  <si>
    <t>10.07.2022 11:43:38</t>
  </si>
  <si>
    <t>10.07.2022 12:20:54</t>
  </si>
  <si>
    <t>M-2367 35-02-M02367_953097167_953097167</t>
  </si>
  <si>
    <t>10.07.2022 11:51:20</t>
  </si>
  <si>
    <t>10.07.2022 12:50:28</t>
  </si>
  <si>
    <t>L-96 TURGUT KÖYÜ 35-14-L00096_956634114_956634114</t>
  </si>
  <si>
    <t>10.07.2022 11:54:00</t>
  </si>
  <si>
    <t>10.07.2022 14:04:31</t>
  </si>
  <si>
    <t>GERELİ KÖYÜ KAVAKKUYU TR 9 35-15-M00226_DIREK TIPI TRAFO HUCRESI H01_2043195</t>
  </si>
  <si>
    <t>10.07.2022 11:51:45</t>
  </si>
  <si>
    <t>10.07.2022 14:20:12</t>
  </si>
  <si>
    <t>KÖPRÜBAŞI TR-3 DAMLAR MAH. 45-86-M00003_TR-31 M02_84596448</t>
  </si>
  <si>
    <t>10.07.2022 12:05:33</t>
  </si>
  <si>
    <t>10.07.2022 12:18:44</t>
  </si>
  <si>
    <t>10.07.2022 12:10:02</t>
  </si>
  <si>
    <t>10.07.2022 15:21:34</t>
  </si>
  <si>
    <t>GÖLMARMARA İM 45-85-A00001_HatBaşıAyırıcı_53135782 L28_53135782</t>
  </si>
  <si>
    <t>10.07.2022 12:13:30</t>
  </si>
  <si>
    <t>10.07.2022 13:09:34</t>
  </si>
  <si>
    <t>TR-128 35-15-M00128_48830914_56361715_56361715</t>
  </si>
  <si>
    <t>10.07.2022 12:18:35</t>
  </si>
  <si>
    <t>10.07.2022 17:29:13</t>
  </si>
  <si>
    <t>K-1383 35-01-K01383_911022576_911022576</t>
  </si>
  <si>
    <t>10.07.2022 12:16:44</t>
  </si>
  <si>
    <t>10.07.2022 13:48:17</t>
  </si>
  <si>
    <t>TAYTAN OFİS KÖK 45-78-M00314_TAYTAN TR-1 ÇIKIŞI M012_60669842</t>
  </si>
  <si>
    <t>10.07.2022 12:20:00</t>
  </si>
  <si>
    <t>10.07.2022 12:47:23</t>
  </si>
  <si>
    <t>10.07.2022 12:31:01</t>
  </si>
  <si>
    <t>10.07.2022 12:53:58</t>
  </si>
  <si>
    <t>ÇUKURALTI M-18 35-25-M00066_915943898_915943898</t>
  </si>
  <si>
    <t>10.07.2022 12:29:37</t>
  </si>
  <si>
    <t>10.07.2022 16:05:57</t>
  </si>
  <si>
    <t>10.07.2022 12:37:00</t>
  </si>
  <si>
    <t>10.07.2022 12:47:12</t>
  </si>
  <si>
    <t>KAZANCI ÇAT ÇİFTLİĞİ KÖK 45-74-M00349__84624711_84624711</t>
  </si>
  <si>
    <t>10.07.2022 12:36:34</t>
  </si>
  <si>
    <t>10.07.2022 15:04:36</t>
  </si>
  <si>
    <t>DM-25/16 45-71-M00392_C_60985029_60985029</t>
  </si>
  <si>
    <t>10.07.2022 12:45:05</t>
  </si>
  <si>
    <t>10.07.2022 13:47:30</t>
  </si>
  <si>
    <t>ÇAYLI TR-4 35-15-L00191_48679351_56406650_56406650</t>
  </si>
  <si>
    <t>10.07.2022 12:43:10</t>
  </si>
  <si>
    <t>10.07.2022 16:43:15</t>
  </si>
  <si>
    <t>ABDURRAHMA KUNDAKÇI SLM GRB TR 35-27-M00680_35-27-M00680_2355293</t>
  </si>
  <si>
    <t>10.07.2022 12:52:23</t>
  </si>
  <si>
    <t>10.07.2022 15:05:36</t>
  </si>
  <si>
    <t>AKSELENDİ İM 45-72-A00004_HatBaşıAyırıcı_53139758 L23_53139758</t>
  </si>
  <si>
    <t>10.07.2022 12:49:36</t>
  </si>
  <si>
    <t>10.07.2022 14:55:47</t>
  </si>
  <si>
    <t>L-293 YENİ MECİDİYE 35-18-L00293_950448876_950448876</t>
  </si>
  <si>
    <t>10.07.2022 13:01:01</t>
  </si>
  <si>
    <t>10.07.2022 16:23:29</t>
  </si>
  <si>
    <t>10.07.2022 13:12:09</t>
  </si>
  <si>
    <t>10.07.2022 14:59:55</t>
  </si>
  <si>
    <t>K-4547 35-03-K04547_910252309_910252309</t>
  </si>
  <si>
    <t>10.07.2022 12:54:32</t>
  </si>
  <si>
    <t>10.07.2022 14:51:31</t>
  </si>
  <si>
    <t>AKÇAPINAR TR-3 45-83-L00441_45-83-L00441_2371747</t>
  </si>
  <si>
    <t>10.07.2022 13:16:14</t>
  </si>
  <si>
    <t>10.07.2022 14:03:15</t>
  </si>
  <si>
    <t>K-1383 35-01-K01383_35-01-K01383_2360163</t>
  </si>
  <si>
    <t>10.07.2022 13:14:20</t>
  </si>
  <si>
    <t>10.07.2022 14:06:05</t>
  </si>
  <si>
    <t>KARAAĞAÇLI TR-3 45-71-M01083_953244391_953244391</t>
  </si>
  <si>
    <t>10.07.2022 13:27:25</t>
  </si>
  <si>
    <t>10.07.2022 15:06:14</t>
  </si>
  <si>
    <t>TROPİKAL DM 35-27-L00056_ÖRNEKKÖY L04_72201760</t>
  </si>
  <si>
    <t>10.07.2022 13:39:07</t>
  </si>
  <si>
    <t>10.07.2022 14:22:00</t>
  </si>
  <si>
    <t>K-3592 35-01-K03592__79680390_79680390</t>
  </si>
  <si>
    <t>10.07.2022 13:39:14</t>
  </si>
  <si>
    <t>10.07.2022 15:18:31</t>
  </si>
  <si>
    <t>K-587 35-04-K00587_912301597_912301597</t>
  </si>
  <si>
    <t>10.07.2022 13:50:24</t>
  </si>
  <si>
    <t>10.07.2022 15:59:35</t>
  </si>
  <si>
    <t>M-1348 35-01-M01348_E_56355755_56355755</t>
  </si>
  <si>
    <t>10.07.2022 13:54:57</t>
  </si>
  <si>
    <t>10.07.2022 15:12:58</t>
  </si>
  <si>
    <t>10.07.2022 13:58:22</t>
  </si>
  <si>
    <t>10.07.2022 14:00:50</t>
  </si>
  <si>
    <t>L-346 MANİSA BURCU SİTESİ 35-18-L00346_6110995_56357182_56357182</t>
  </si>
  <si>
    <t>10.07.2022 14:01:56</t>
  </si>
  <si>
    <t>10.07.2022 14:31:14</t>
  </si>
  <si>
    <t>10.07.2022 14:08:26</t>
  </si>
  <si>
    <t>10.07.2022 15:16:41</t>
  </si>
  <si>
    <t>KARAYAHŞİ TARIMSAL SULAMA TR-5 45-78-L00438_45-78-L00438_2350809</t>
  </si>
  <si>
    <t>10.07.2022 14:16:22</t>
  </si>
  <si>
    <t>10.07.2022 14:52:15</t>
  </si>
  <si>
    <t>M-328 35-03-M00328_910884082_910884082</t>
  </si>
  <si>
    <t>10.07.2022 14:28:49</t>
  </si>
  <si>
    <t>10.07.2022 17:47:23</t>
  </si>
  <si>
    <t>DM-25/16 45-71-M00392_A_56403366_56403366</t>
  </si>
  <si>
    <t>10.07.2022 14:29:05</t>
  </si>
  <si>
    <t>10.07.2022 18:30:21</t>
  </si>
  <si>
    <t>M-2573 35-01-M02573_911846763_911846763</t>
  </si>
  <si>
    <t>10.07.2022 14:48:50</t>
  </si>
  <si>
    <t>10.07.2022 16:43:09</t>
  </si>
  <si>
    <t>K-916 35-01-K00916_B B2_60879320</t>
  </si>
  <si>
    <t>10.07.2022 14:51:48</t>
  </si>
  <si>
    <t>10.07.2022 17:33:39</t>
  </si>
  <si>
    <t>L-277 GÖLCÜK GÖDENCE KÖK 35-14-L00277_HatBaşıAyırıcı_53133306 L04_53133306</t>
  </si>
  <si>
    <t>10.07.2022 14:57:06</t>
  </si>
  <si>
    <t>10.07.2022 16:09:27</t>
  </si>
  <si>
    <t>10.07.2022 22:49:48</t>
  </si>
  <si>
    <t>11.07.2022 01:03:02</t>
  </si>
  <si>
    <t>11.07.2022 00:19:47</t>
  </si>
  <si>
    <t>11.07.2022 01:00:07</t>
  </si>
  <si>
    <t>ULUDERBENT TR-5 45-73-M00536_45-73-M00536_2353030</t>
  </si>
  <si>
    <t>11.07.2022 00:12:18</t>
  </si>
  <si>
    <t>11.07.2022 01:57:30</t>
  </si>
  <si>
    <t>KÖMÜRCÜ TR-2 45-72-M00199_B_56387173_56387173</t>
  </si>
  <si>
    <t>11.07.2022 00:37:56</t>
  </si>
  <si>
    <t>11.07.2022 04:34:41</t>
  </si>
  <si>
    <t>TR-1-4/2 DEMİRCİLİK KABİN 35-20-L00026_955197222_955197222</t>
  </si>
  <si>
    <t>11.07.2022 01:02:11</t>
  </si>
  <si>
    <t>11.07.2022 02:34:40</t>
  </si>
  <si>
    <t>K-95 35-02-K00095_C_56366072_56366072</t>
  </si>
  <si>
    <t>11.07.2022 08:14:31</t>
  </si>
  <si>
    <t>11.07.2022 13:15:03</t>
  </si>
  <si>
    <t>11.07.2022 05:46:50</t>
  </si>
  <si>
    <t>11.07.2022 06:00:35</t>
  </si>
  <si>
    <t>11.07.2022 05:43:49</t>
  </si>
  <si>
    <t>11.07.2022 08:01:46</t>
  </si>
  <si>
    <t>YUKARIBEY DM (TR-3) 35-16-M00866_BERGAMA TM M01_79464765</t>
  </si>
  <si>
    <t>11.07.2022 05:59:49</t>
  </si>
  <si>
    <t>11.07.2022 06:00:19</t>
  </si>
  <si>
    <t>TR-1/3 45-83-M00003_TR-1/6 M03_2331764</t>
  </si>
  <si>
    <t>11.07.2022 06:02:22</t>
  </si>
  <si>
    <t>11.07.2022 07:50:39</t>
  </si>
  <si>
    <t>11.07.2022 06:07:53</t>
  </si>
  <si>
    <t>11.07.2022 07:02:57</t>
  </si>
  <si>
    <t>11.07.2022 06:20:43</t>
  </si>
  <si>
    <t>11.07.2022 06:50:24</t>
  </si>
  <si>
    <t>ÖDEMİŞ İM 35-15-A00001_GÜNLÜCE L13_2062377</t>
  </si>
  <si>
    <t>11.07.2022 06:25:19</t>
  </si>
  <si>
    <t>11.07.2022 06:35:57</t>
  </si>
  <si>
    <t>ÇEŞME İM 35-18-A00001_VAKIFLAR L06_2308114</t>
  </si>
  <si>
    <t>11.07.2022 06:38:09</t>
  </si>
  <si>
    <t>11.07.2022 06:50:00</t>
  </si>
  <si>
    <t>11.07.2022 06:28:27</t>
  </si>
  <si>
    <t>11.07.2022 07:00:26</t>
  </si>
  <si>
    <t>L-105 35-18-L00105_OVACIK KÖYÜ VE VERİCİLER L02_2324754</t>
  </si>
  <si>
    <t>11.07.2022 06:42:21</t>
  </si>
  <si>
    <t>11.07.2022 06:54:25</t>
  </si>
  <si>
    <t>KIZILAVLU KÖK 45-78-M00837_HatBaşıAyırıcı_53137221 M02_53137221</t>
  </si>
  <si>
    <t>11.07.2022 06:42:25</t>
  </si>
  <si>
    <t>11.07.2022 10:06:23</t>
  </si>
  <si>
    <t>SARAÇLAR KÖK 45-77-L00104_SARAÇLAR L04_72240087</t>
  </si>
  <si>
    <t>11.07.2022 06:32:52</t>
  </si>
  <si>
    <t>11.07.2022 07:09:40</t>
  </si>
  <si>
    <t>MURADİYE TR-5 (ESKİ MEZARLIK YANI) 45-71-M00204_COCA COLA M02_2091441</t>
  </si>
  <si>
    <t>11.07.2022 06:49:07</t>
  </si>
  <si>
    <t>11.07.2022 08:35:30</t>
  </si>
  <si>
    <t>TR-15 ( M-715) 35-30-M00715_TR-75 M01_2103300</t>
  </si>
  <si>
    <t>11.07.2022 06:48:59</t>
  </si>
  <si>
    <t>11.07.2022 07:33:19</t>
  </si>
  <si>
    <t>GELENBE İM 45-76-A00001_ÇALTICAK(KARAKURT-İLYASLAR) L03_2326028</t>
  </si>
  <si>
    <t>11.07.2022 07:04:26</t>
  </si>
  <si>
    <t>11.07.2022 07:07:00</t>
  </si>
  <si>
    <t>ÇİLE DM 35-22-M00086_HatBaşıAyırıcı_54668784 M04_54668784</t>
  </si>
  <si>
    <t>11.07.2022 07:13:22</t>
  </si>
  <si>
    <t>11.07.2022 09:19:57</t>
  </si>
  <si>
    <t>KARAHALİLLİ KÖK 35-20-L00087_ÖLÇÜ-GERİLİM - CANLI L01_66504964</t>
  </si>
  <si>
    <t>11.07.2022 07:21:09</t>
  </si>
  <si>
    <t>11.07.2022 07:21:39</t>
  </si>
  <si>
    <t>11.07.2022 07:23:18</t>
  </si>
  <si>
    <t>11.07.2022 09:46:12</t>
  </si>
  <si>
    <t>SOMA A SANTRALİ İM/DM 45-82-A00001_KIRKAĞAÇ L15_2091660</t>
  </si>
  <si>
    <t>11.07.2022 07:24:59</t>
  </si>
  <si>
    <t>11.07.2022 08:18:45</t>
  </si>
  <si>
    <t>11.07.2022 07:25:58</t>
  </si>
  <si>
    <t>11.07.2022 07:35:07</t>
  </si>
  <si>
    <t>M-1149 35-09-M01149_M-538 M07_47615666</t>
  </si>
  <si>
    <t>11.07.2022 07:29:19</t>
  </si>
  <si>
    <t>11.07.2022 07:35:32</t>
  </si>
  <si>
    <t>ÇOBANKÖY KÖK 35-29-L00066_HAMAMKÖY FİDERİ L05_72212415</t>
  </si>
  <si>
    <t>11.07.2022 07:31:06</t>
  </si>
  <si>
    <t>11.07.2022 07:53:29</t>
  </si>
  <si>
    <t>BİRGİ KÖK 35-19-M00041_KÖYLER M03_72152144</t>
  </si>
  <si>
    <t>11.07.2022 07:45:09</t>
  </si>
  <si>
    <t>11.07.2022 09:43:40</t>
  </si>
  <si>
    <t>11.07.2022 07:48:36</t>
  </si>
  <si>
    <t>11.07.2022 07:57:13</t>
  </si>
  <si>
    <t>ZEYTİNALAN İM 35-19-A00002_TR-69 L12_2308008</t>
  </si>
  <si>
    <t>11.07.2022 07:28:42</t>
  </si>
  <si>
    <t>11.07.2022 08:54:59</t>
  </si>
  <si>
    <t>11.07.2022 10:21:12</t>
  </si>
  <si>
    <t>11.07.2022 10:59:00</t>
  </si>
  <si>
    <t>SOMA KÖYLER DM-2 45-82-M00125_DM-1 ÇIKIŞI DM-2 FİDER-2 M10_66332640</t>
  </si>
  <si>
    <t>11.07.2022 08:18:33</t>
  </si>
  <si>
    <t>11.07.2022 08:38:00</t>
  </si>
  <si>
    <t>SARUHANLI TM 45-80-A00001_ŞEHİR-2 M05_2312620</t>
  </si>
  <si>
    <t>11.07.2022 08:20:39</t>
  </si>
  <si>
    <t>11.07.2022 08:37:02</t>
  </si>
  <si>
    <t>TR-1-7/1 BEKLEME KABİN 35-20-L00032_A_56407948_56407948</t>
  </si>
  <si>
    <t>11.07.2022 08:17:24</t>
  </si>
  <si>
    <t>11.07.2022 09:16:14</t>
  </si>
  <si>
    <t>L-104 DÜZCE AZMAK 35-14-L00104_956659841_956659841</t>
  </si>
  <si>
    <t>11.07.2022 08:30:59</t>
  </si>
  <si>
    <t>11.07.2022 09:53:53</t>
  </si>
  <si>
    <t>SALUR KÖK 45-75-M00062_HatBaşıAyırıcı_53135513 M03_53135513</t>
  </si>
  <si>
    <t>11.07.2022 08:40:27</t>
  </si>
  <si>
    <t>11.07.2022 10:02:07</t>
  </si>
  <si>
    <t>M-236 35-02-M00236_M-630 M03_2311438</t>
  </si>
  <si>
    <t>11.07.2022 08:25:50</t>
  </si>
  <si>
    <t>11.07.2022 09:37:39</t>
  </si>
  <si>
    <t>ÇAYAĞZI TR-21 35-31-L00280_C_65514121_65514121</t>
  </si>
  <si>
    <t>11.07.2022 08:44:54</t>
  </si>
  <si>
    <t>11.07.2022 10:11:31</t>
  </si>
  <si>
    <t>11.07.2022 08:46:45</t>
  </si>
  <si>
    <t>11.07.2022 09:39:15</t>
  </si>
  <si>
    <t>SOMA KÖYLER DM-2 45-82-M00125_HatBaşıAyırıcı_53135526 M08_53135526</t>
  </si>
  <si>
    <t>11.07.2022 08:53:08</t>
  </si>
  <si>
    <t>11.07.2022 11:05:43</t>
  </si>
  <si>
    <t>UMURLU TR-5 35-31-L00358_47784500_56352976_56352976</t>
  </si>
  <si>
    <t>11.07.2022 09:03:12</t>
  </si>
  <si>
    <t>11.07.2022 14:32:53</t>
  </si>
  <si>
    <t>KIRKAĞAÇ TR-14 45-76-M00014_B_56403688_56403688</t>
  </si>
  <si>
    <t>11.07.2022 09:04:52</t>
  </si>
  <si>
    <t>11.07.2022 12:04:50</t>
  </si>
  <si>
    <t>M-2188 KARAAĞAÇ TR-1 35-03-M02188_910352676_910352676</t>
  </si>
  <si>
    <t>11.07.2022 09:04:24</t>
  </si>
  <si>
    <t>11.07.2022 11:10:41</t>
  </si>
  <si>
    <t>11.07.2022 09:04:49</t>
  </si>
  <si>
    <t>11.07.2022 09:13:00</t>
  </si>
  <si>
    <t>GÖRECE M-351 35-22-M00351_GÖRECE M-352 M05_72142995</t>
  </si>
  <si>
    <t>11.07.2022 09:09:47</t>
  </si>
  <si>
    <t>11.07.2022 09:58:30</t>
  </si>
  <si>
    <t>TR-62 35-19-L00062_TR-55 L01_72126594</t>
  </si>
  <si>
    <t>11.07.2022 08:55:09</t>
  </si>
  <si>
    <t>11.07.2022 10:11:03</t>
  </si>
  <si>
    <t>SELCE TR-1 45-73-M00716__72373655_72373655</t>
  </si>
  <si>
    <t>11.07.2022 09:13:11</t>
  </si>
  <si>
    <t>11.07.2022 11:09:53</t>
  </si>
  <si>
    <t>11.07.2022 09:08:11</t>
  </si>
  <si>
    <t>11.07.2022 10:49:09</t>
  </si>
  <si>
    <t>DÜNDARLI KÖK 35-29-L00053_DALLIK GRB. ENH. L02_72215840</t>
  </si>
  <si>
    <t>11.07.2022 09:19:02</t>
  </si>
  <si>
    <t>11.07.2022 09:20:00</t>
  </si>
  <si>
    <t>DM-14/24-A 45-71-M02217__73560696_73560696</t>
  </si>
  <si>
    <t>11.07.2022 09:22:13</t>
  </si>
  <si>
    <t>11.07.2022 12:57:45</t>
  </si>
  <si>
    <t>TR-14 45-77-L00014_A_56396170_56396170</t>
  </si>
  <si>
    <t>11.07.2022 09:16:46</t>
  </si>
  <si>
    <t>11.07.2022 09:49:15</t>
  </si>
  <si>
    <t>11.07.2022 09:16:00</t>
  </si>
  <si>
    <t>11.07.2022 10:19:05</t>
  </si>
  <si>
    <t>YAKAKÖY KÖK 45-75-M00067_HatBaşıAyırıcı_53135485 M02_53135485</t>
  </si>
  <si>
    <t>11.07.2022 09:35:24</t>
  </si>
  <si>
    <t>11.07.2022 13:19:44</t>
  </si>
  <si>
    <t>11.07.2022 07:45:54</t>
  </si>
  <si>
    <t>11.07.2022 10:21:45</t>
  </si>
  <si>
    <t>RAMAZANLAR TR-1 45-81-M00145_945636680_945636680</t>
  </si>
  <si>
    <t>11.07.2022 09:42:56</t>
  </si>
  <si>
    <t>11.07.2022 14:45:53</t>
  </si>
  <si>
    <t>AYDINLAR MADENCİLİK ÖZEL TR 35-27-M00692Ö_DIREK TIPI TRAFO HUCRESI H01_2054341</t>
  </si>
  <si>
    <t>11.07.2022 09:40:20</t>
  </si>
  <si>
    <t>11.07.2022 11:46:23</t>
  </si>
  <si>
    <t>DM-2/2 35-28-M00128_TR-90 M01_83507415</t>
  </si>
  <si>
    <t>11.07.2022 09:54:31</t>
  </si>
  <si>
    <t>11.07.2022 11:03:39</t>
  </si>
  <si>
    <t>BALIKLI KAYADİBİ TR-1 45-75-M00220_B_56388836_56388836</t>
  </si>
  <si>
    <t>11.07.2022 09:55:28</t>
  </si>
  <si>
    <t>11.07.2022 12:03:18</t>
  </si>
  <si>
    <t>11.07.2022 10:01:39</t>
  </si>
  <si>
    <t>11.07.2022 10:18:29</t>
  </si>
  <si>
    <t>TR-2/87 45-83-L00087_TR-2/97 L05_2327089</t>
  </si>
  <si>
    <t>11.07.2022 09:57:14</t>
  </si>
  <si>
    <t>11.07.2022 11:26:32</t>
  </si>
  <si>
    <t>L-203 35-14-L00203_95001258525_95001258525</t>
  </si>
  <si>
    <t>11.07.2022 10:08:32</t>
  </si>
  <si>
    <t>11.07.2022 11:42:28</t>
  </si>
  <si>
    <t>GÜLPINAR TR-1 45-73-M01041_45-73-M01041_2353780</t>
  </si>
  <si>
    <t>11.07.2022 10:16:06</t>
  </si>
  <si>
    <t>11.07.2022 11:05:36</t>
  </si>
  <si>
    <t>SUBAŞI İM 35-26-A00002_KIRBAŞ L01_2035575</t>
  </si>
  <si>
    <t>11.07.2022 10:19:29</t>
  </si>
  <si>
    <t>11.07.2022 10:50:59</t>
  </si>
  <si>
    <t>DM-20/20 45-71-M00445_DM-20 M02_65995939</t>
  </si>
  <si>
    <t>11.07.2022 10:08:50</t>
  </si>
  <si>
    <t>11.07.2022 15:39:57</t>
  </si>
  <si>
    <t>AKÇAPINAR KÖK 45-83-L00131_ÇIKRIKÇI L02_72176473</t>
  </si>
  <si>
    <t>11.07.2022 10:20:56</t>
  </si>
  <si>
    <t>11.07.2022 11:01:02</t>
  </si>
  <si>
    <t>11.07.2022 10:39:34</t>
  </si>
  <si>
    <t>11.07.2022 15:46:18</t>
  </si>
  <si>
    <t>11.07.2022 10:44:12</t>
  </si>
  <si>
    <t>11.07.2022 11:14:53</t>
  </si>
  <si>
    <t>BAĞYURDU TR-7 (DM-1/6) 35-27-L00248_ST DM1/6F1B_5822999</t>
  </si>
  <si>
    <t>11.07.2022 10:59:28</t>
  </si>
  <si>
    <t>11.07.2022 12:50:01</t>
  </si>
  <si>
    <t>TR-16 35-13-L00016_946423157_946423157</t>
  </si>
  <si>
    <t>11.07.2022 10:58:34</t>
  </si>
  <si>
    <t>11.07.2022 11:29:20</t>
  </si>
  <si>
    <t>BUCA TM 35-03-A00003_Buca-16 K16_2311893</t>
  </si>
  <si>
    <t>11.07.2022 11:06:19</t>
  </si>
  <si>
    <t>11.07.2022 12:31:18</t>
  </si>
  <si>
    <t>ÖDEMİŞ İM 35-15-A00001_TR-110 M04_2058913</t>
  </si>
  <si>
    <t>11.07.2022 11:11:49</t>
  </si>
  <si>
    <t>11.07.2022 11:29:59</t>
  </si>
  <si>
    <t>M-2904 35-02-M02904_A A1b_83760873</t>
  </si>
  <si>
    <t>11.07.2022 11:15:38</t>
  </si>
  <si>
    <t>11.07.2022 14:50:25</t>
  </si>
  <si>
    <t>LEZİTA DM 35-27-M00950_AYDINLAR M09_49855400</t>
  </si>
  <si>
    <t>11.07.2022 11:21:01</t>
  </si>
  <si>
    <t>11.07.2022 12:18:04</t>
  </si>
  <si>
    <t>11.07.2022 11:18:04</t>
  </si>
  <si>
    <t>11.07.2022 11:49:34</t>
  </si>
  <si>
    <t>KURUCUOVA TR-6 35-15-L00250_35-15-L00250_2365158</t>
  </si>
  <si>
    <t>11.07.2022 11:21:03</t>
  </si>
  <si>
    <t>11.07.2022 13:40:59</t>
  </si>
  <si>
    <t>L-225 35-18-L00225_950467590_950467590</t>
  </si>
  <si>
    <t>11.07.2022 11:09:56</t>
  </si>
  <si>
    <t>11.07.2022 13:24:22</t>
  </si>
  <si>
    <t>11.07.2022 11:30:13</t>
  </si>
  <si>
    <t>11.07.2022 12:13:04</t>
  </si>
  <si>
    <t>BEĞENLER SUBAŞI TR-1 45-75-M00176_A_56392063_56392063</t>
  </si>
  <si>
    <t>11.07.2022 11:35:28</t>
  </si>
  <si>
    <t>11.07.2022 13:35:11</t>
  </si>
  <si>
    <t>11.07.2022 11:44:38</t>
  </si>
  <si>
    <t>11.07.2022 13:25:49</t>
  </si>
  <si>
    <t>K-1676 35-01-K01676_F_56358296_56358296</t>
  </si>
  <si>
    <t>11.07.2022 12:13:57</t>
  </si>
  <si>
    <t>11.07.2022 12:50:13</t>
  </si>
  <si>
    <t>ESKİN TR-2 45-81-M00234_B_56389047_56389047</t>
  </si>
  <si>
    <t>11.07.2022 11:54:50</t>
  </si>
  <si>
    <t>11.07.2022 12:31:07</t>
  </si>
  <si>
    <t>M-2512 35-02-M02512_A A1b_5811027</t>
  </si>
  <si>
    <t>11.07.2022 11:55:02</t>
  </si>
  <si>
    <t>11.07.2022 14:58:21</t>
  </si>
  <si>
    <t>YENİŞEHİR TR-5 35-31-L00111_47863448_56361614_56361614</t>
  </si>
  <si>
    <t>11.07.2022 11:58:15</t>
  </si>
  <si>
    <t>11.07.2022 13:04:44</t>
  </si>
  <si>
    <t>KAYMAKÇI TR-30 35-15-L00240_A_56368661_56368661</t>
  </si>
  <si>
    <t>11.07.2022 12:06:32</t>
  </si>
  <si>
    <t>11.07.2022 15:04:36</t>
  </si>
  <si>
    <t>A. CANCAN SLM GRB TR-1 35-27-M00602_99193372_99193372</t>
  </si>
  <si>
    <t>11.07.2022 12:01:26</t>
  </si>
  <si>
    <t>11.07.2022 13:57:11</t>
  </si>
  <si>
    <t>MURADİYE TR-2 SU DEPOSU 45-71-M00199_D_60985261_60985261</t>
  </si>
  <si>
    <t>11.07.2022 12:07:06</t>
  </si>
  <si>
    <t>11.07.2022 16:05:05</t>
  </si>
  <si>
    <t>KOCAİSKAN TR-1 45-76-M00179_955241066_955241066</t>
  </si>
  <si>
    <t>11.07.2022 12:08:27</t>
  </si>
  <si>
    <t>11.07.2022 13:30:23</t>
  </si>
  <si>
    <t>GEMİ SÖKÜM(M-130) TR 35-17-M00130_ANADOLU M05_79389034</t>
  </si>
  <si>
    <t>11.07.2022 12:11:42</t>
  </si>
  <si>
    <t>11.07.2022 12:46:38</t>
  </si>
  <si>
    <t>K-3846 35-03-K03846_TRAFO K03_41964596</t>
  </si>
  <si>
    <t>11.07.2022 12:31:48</t>
  </si>
  <si>
    <t>11.07.2022 12:50:00</t>
  </si>
  <si>
    <t>TERZİLER MAH TR-1 45-74-M00218_A_56352167_56352167</t>
  </si>
  <si>
    <t>11.07.2022 12:51:29</t>
  </si>
  <si>
    <t>11.07.2022 14:17:58</t>
  </si>
  <si>
    <t>M-2511 35-02-M02511_35-02-M02511_48000457</t>
  </si>
  <si>
    <t>11.07.2022 12:50:16</t>
  </si>
  <si>
    <t>11.07.2022 14:05:13</t>
  </si>
  <si>
    <t>11.07.2022 12:56:15</t>
  </si>
  <si>
    <t>11.07.2022 15:16:18</t>
  </si>
  <si>
    <t>AĞAÇ İŞLERİ TR-11 35-22-M00111_955270064_955270064</t>
  </si>
  <si>
    <t>11.07.2022 13:03:39</t>
  </si>
  <si>
    <t>11.07.2022 14:20:13</t>
  </si>
  <si>
    <t>M-1089 35-09-M01089_910213456_910213456</t>
  </si>
  <si>
    <t>11.07.2022 13:10:03</t>
  </si>
  <si>
    <t>11.07.2022 14:44:25</t>
  </si>
  <si>
    <t>YEŞİLKÖY ÇİFTLİK MAHALLESİ TR 35-32-L00055_B_56370348_56370348</t>
  </si>
  <si>
    <t>11.07.2022 13:19:45</t>
  </si>
  <si>
    <t>11.07.2022 13:56:16</t>
  </si>
  <si>
    <t>11.07.2022 13:22:24</t>
  </si>
  <si>
    <t>11.07.2022 14:11:06</t>
  </si>
  <si>
    <t>L-456 35-18-L00456_950452201_950452201</t>
  </si>
  <si>
    <t>11.07.2022 13:30:41</t>
  </si>
  <si>
    <t>11.07.2022 14:02:28</t>
  </si>
  <si>
    <t>ÖZLEM SİTESİ TR 35-30-M00613_955322351_955322351</t>
  </si>
  <si>
    <t>11.07.2022 13:38:05</t>
  </si>
  <si>
    <t>11.07.2022 16:03:00</t>
  </si>
  <si>
    <t>BİRGİ TR-15 35-15-L00269_950400203_950400203</t>
  </si>
  <si>
    <t>11.07.2022 13:46:41</t>
  </si>
  <si>
    <t>11.07.2022 15:56:22</t>
  </si>
  <si>
    <t>K-9 35-01-K00009_912359043_912359043</t>
  </si>
  <si>
    <t>11.07.2022 13:47:58</t>
  </si>
  <si>
    <t>11.07.2022 16:17:22</t>
  </si>
  <si>
    <t>ABDURRAHMA KUNDAKÇI SLM GRB TR 35-27-M00680_950206950_950206950</t>
  </si>
  <si>
    <t>11.07.2022 13:44:06</t>
  </si>
  <si>
    <t>11.07.2022 15:10:00</t>
  </si>
  <si>
    <t>AHMET EVİŞ VE ARK. SULAMA GRB. 45-84-L00041_45-84-L00041_2360399</t>
  </si>
  <si>
    <t>11.07.2022 13:53:57</t>
  </si>
  <si>
    <t>11.07.2022 14:56:53</t>
  </si>
  <si>
    <t>MORDOĞAN TR-38 35-21-L00165_F_56379508_56379508</t>
  </si>
  <si>
    <t>11.07.2022 13:39:33</t>
  </si>
  <si>
    <t>11.07.2022 15:33:54</t>
  </si>
  <si>
    <t>K-619 35-01-K00619_35-01-K00619_2374806</t>
  </si>
  <si>
    <t>11.07.2022 14:01:32</t>
  </si>
  <si>
    <t>11.07.2022 15:00:41</t>
  </si>
  <si>
    <t>MUZAFFER ERİNCE SULAMA GRUBU 35-20-L00388_7191826_56382249_56382249</t>
  </si>
  <si>
    <t>11.07.2022 14:08:09</t>
  </si>
  <si>
    <t>11.07.2022 17:25:38</t>
  </si>
  <si>
    <t>ŞENLER ÇIRÇIR FABRİKASI ÖZEL 45-78-L00512Ö_93555964_93555964</t>
  </si>
  <si>
    <t>11.07.2022 14:13:49</t>
  </si>
  <si>
    <t>11.07.2022 15:34:19</t>
  </si>
  <si>
    <t>AZİZ TEKELİ ÖZEL TR 45-71-M01182Ö_DIREK TIPI TRAFO HUCRESI H01_2081586</t>
  </si>
  <si>
    <t>11.07.2022 14:03:13</t>
  </si>
  <si>
    <t>11.07.2022 15:13:51</t>
  </si>
  <si>
    <t>DM-2/34 (MEVLANA YOLU) 45-71-M00532_953186608_953186608</t>
  </si>
  <si>
    <t>11.07.2022 14:15:43</t>
  </si>
  <si>
    <t>11.07.2022 15:30:40</t>
  </si>
  <si>
    <t>KAYMAKÇI TR-34 35-15-L00239_A_56368592_56368592</t>
  </si>
  <si>
    <t>11.07.2022 14:27:33</t>
  </si>
  <si>
    <t>11.07.2022 15:35:10</t>
  </si>
  <si>
    <t>11.07.2022 14:31:36</t>
  </si>
  <si>
    <t>11.07.2022 14:37:48</t>
  </si>
  <si>
    <t>K-1362 35-02-K01362_911481148_911481148</t>
  </si>
  <si>
    <t>11.07.2022 14:21:56</t>
  </si>
  <si>
    <t>11.07.2022 18:09:03</t>
  </si>
  <si>
    <t>DM-25/2 45-71-M00056_953195558_953195558</t>
  </si>
  <si>
    <t>11.07.2022 14:37:12</t>
  </si>
  <si>
    <t>11.07.2022 19:44:11</t>
  </si>
  <si>
    <t>11.07.2022 14:31:09</t>
  </si>
  <si>
    <t>11.07.2022 14:51:25</t>
  </si>
  <si>
    <t>ALİ KOYUNCU GRB 35-30-M00198_B_56404477_56404477</t>
  </si>
  <si>
    <t>11.07.2022 14:43:51</t>
  </si>
  <si>
    <t>11.07.2022 18:16:03</t>
  </si>
  <si>
    <t>L-376 PAZARYERİ 35-18-L00376_950448113_950448113</t>
  </si>
  <si>
    <t>11.07.2022 14:49:22</t>
  </si>
  <si>
    <t>11.07.2022 18:25:02</t>
  </si>
  <si>
    <t>TİRE İM-DM-1 35-29-A00001_YENİÇİFTLİK M18_2312218</t>
  </si>
  <si>
    <t>11.07.2022 15:02:48</t>
  </si>
  <si>
    <t>11.07.2022 15:34:39</t>
  </si>
  <si>
    <t>M-317 35-02-M00317_957955018_957955018</t>
  </si>
  <si>
    <t>11.07.2022 15:11:32</t>
  </si>
  <si>
    <t>11.07.2022 18:01:26</t>
  </si>
  <si>
    <t>EFEMÇUKURU TR-1 35-22-L00001_8846579_56355108_56355108</t>
  </si>
  <si>
    <t>11.07.2022 15:08:35</t>
  </si>
  <si>
    <t>11.07.2022 17:31:27</t>
  </si>
  <si>
    <t>SOMA TR-44/3 45-82-M00123_45-82-M00123_2356418</t>
  </si>
  <si>
    <t>11.07.2022 15:22:14</t>
  </si>
  <si>
    <t>11.07.2022 16:03:32</t>
  </si>
  <si>
    <t>K-1037 35-01-K01037_910827972_910827972</t>
  </si>
  <si>
    <t>11.07.2022 15:28:12</t>
  </si>
  <si>
    <t>11.07.2022 16:59:11</t>
  </si>
  <si>
    <t>11.07.2022 15:50:28</t>
  </si>
  <si>
    <t>11.07.2022 18:41:14</t>
  </si>
  <si>
    <t>11.07.2022 15:59:42</t>
  </si>
  <si>
    <t>11.07.2022 17:08:29</t>
  </si>
  <si>
    <t>TR-830 KÖK 35-28-M00619_ M03_2328676</t>
  </si>
  <si>
    <t>11.07.2022 16:09:21</t>
  </si>
  <si>
    <t>11.07.2022 16:47:49</t>
  </si>
  <si>
    <t>11.07.2022 16:08:44</t>
  </si>
  <si>
    <t>12.07.2022 00:44:30</t>
  </si>
  <si>
    <t>HACITUFAN MORDONLULAR MAH. 45-77-L00163_DIREK TIPI TRAFO HUCRESI H01_2058166</t>
  </si>
  <si>
    <t>11.07.2022 16:04:36</t>
  </si>
  <si>
    <t>11.07.2022 17:43:40</t>
  </si>
  <si>
    <t>ALÇUK TM 35-17-A00001_KESİKKÖY M29_2307839</t>
  </si>
  <si>
    <t>11.07.2022 16:18:32</t>
  </si>
  <si>
    <t>11.07.2022 18:49:00</t>
  </si>
  <si>
    <t>DM-2/34 (MEVLANA YOLU) 45-71-M00532_953186605_953186605</t>
  </si>
  <si>
    <t>11.07.2022 16:22:45</t>
  </si>
  <si>
    <t>11.07.2022 17:10:36</t>
  </si>
  <si>
    <t>ATAKÖY TR-4 35-22-M00193_DIREK TIPI TRAFO HUCRESI H01_2126883</t>
  </si>
  <si>
    <t>11.07.2022 16:21:49</t>
  </si>
  <si>
    <t>11.07.2022 17:39:22</t>
  </si>
  <si>
    <t>BALABANLI MUSTAFA ÖZDEMIR GRB-4 35-15-L00974_35-15-L00974_2352926</t>
  </si>
  <si>
    <t>11.07.2022 16:23:28</t>
  </si>
  <si>
    <t>11.07.2022 20:03:09</t>
  </si>
  <si>
    <t>YENİ ÇİFTLİK TR-3 35-32-L00079_A_56390062_56390062</t>
  </si>
  <si>
    <t>11.07.2022 16:29:41</t>
  </si>
  <si>
    <t>11.07.2022 16:46:37</t>
  </si>
  <si>
    <t>M-865 ÇAMİÇİ KÖYÜ 35-02-M00865_A_56372994_56372994</t>
  </si>
  <si>
    <t>11.07.2022 16:32:06</t>
  </si>
  <si>
    <t>11.07.2022 17:12:42</t>
  </si>
  <si>
    <t>ÜÇYOL KÖK 45-82-M00128_KARAÇAM GES M05_2090481</t>
  </si>
  <si>
    <t>11.07.2022 16:35:05</t>
  </si>
  <si>
    <t>11.07.2022 17:00:55</t>
  </si>
  <si>
    <t>11.07.2022 16:35:19</t>
  </si>
  <si>
    <t>11.07.2022 17:18:50</t>
  </si>
  <si>
    <t>K-1037 35-01-K01037_910802223_910802223</t>
  </si>
  <si>
    <t>11.07.2022 16:57:20</t>
  </si>
  <si>
    <t>11.07.2022 19:24:04</t>
  </si>
  <si>
    <t>ÇAYLI TR-8 35-15-L00199_A_56368586_56368586</t>
  </si>
  <si>
    <t>11.07.2022 17:01:15</t>
  </si>
  <si>
    <t>11.07.2022 17:48:54</t>
  </si>
  <si>
    <t>SALİHLİ TR-91 45-78-L00720__72410576_72410576</t>
  </si>
  <si>
    <t>11.07.2022 17:04:43</t>
  </si>
  <si>
    <t>11.07.2022 18:05:51</t>
  </si>
  <si>
    <t>ASARLIK DM-3/8 35-28-M00175_B_56376774_56376774</t>
  </si>
  <si>
    <t>11.07.2022 17:09:30</t>
  </si>
  <si>
    <t>11.07.2022 17:40:17</t>
  </si>
  <si>
    <t>ÜÇYOL KÖK 45-82-M00128_HatBaşıAyırıcı_53136004 M05_53136004</t>
  </si>
  <si>
    <t>11.07.2022 17:17:15</t>
  </si>
  <si>
    <t>11.07.2022 18:59:41</t>
  </si>
  <si>
    <t>HACIRAHMANLI TR-18 45-80-M00082_HACIRAHMANLI TR-19/HACIRAHMANLI TR-20 M02_72199274</t>
  </si>
  <si>
    <t>11.07.2022 17:14:02</t>
  </si>
  <si>
    <t>11.07.2022 18:03:17</t>
  </si>
  <si>
    <t>GÖKEYÜP SARISU TR-4 45-78-M00804_49194117_56388403_56388403</t>
  </si>
  <si>
    <t>11.07.2022 17:21:21</t>
  </si>
  <si>
    <t>11.07.2022 18:30:00</t>
  </si>
  <si>
    <t>ÇİFTLİK RUMBEYLİ TR-2 35-32-L00053_A_56376681_56376681</t>
  </si>
  <si>
    <t>11.07.2022 17:43:11</t>
  </si>
  <si>
    <t>11.07.2022 19:37:55</t>
  </si>
  <si>
    <t>K-1522 GÖRECE ATA MAH. 35-22-K01522_955270428_955270428</t>
  </si>
  <si>
    <t>11.07.2022 17:47:19</t>
  </si>
  <si>
    <t>11.07.2022 20:09:12</t>
  </si>
  <si>
    <t>K-1362 35-02-K01362_35-02-K01362_2352592</t>
  </si>
  <si>
    <t>11.07.2022 17:51:29</t>
  </si>
  <si>
    <t>11.07.2022 18:13:59</t>
  </si>
  <si>
    <t>DM-09/13-A 45-71-M00382_A_56403044_56403044</t>
  </si>
  <si>
    <t>11.07.2022 18:02:36</t>
  </si>
  <si>
    <t>11.07.2022 18:32:53</t>
  </si>
  <si>
    <t>ASNUR SİTESİ TR 35-30-M00117_A c1b_43037120</t>
  </si>
  <si>
    <t>11.07.2022 18:13:31</t>
  </si>
  <si>
    <t>11.07.2022 19:58:08</t>
  </si>
  <si>
    <t>11.07.2022 18:09:54</t>
  </si>
  <si>
    <t>11.07.2022 18:49:20</t>
  </si>
  <si>
    <t>YAĞCILAR TR-2 35-19-M00227__72372855_72372855</t>
  </si>
  <si>
    <t>11.07.2022 18:17:35</t>
  </si>
  <si>
    <t>11.07.2022 19:29:58</t>
  </si>
  <si>
    <t>11.07.2022 18:20:53</t>
  </si>
  <si>
    <t>11.07.2022 19:06:11</t>
  </si>
  <si>
    <t>ALABAŞ TR-15 35-15-L00133_DIREK TIPI TRAFO HUCRESI H01_2036738</t>
  </si>
  <si>
    <t>11.07.2022 18:21:35</t>
  </si>
  <si>
    <t>11.07.2022 22:23:31</t>
  </si>
  <si>
    <t>ÇUKURALTI M-27 35-25-M00075_35-25-M00075_2376935</t>
  </si>
  <si>
    <t>11.07.2022 18:24:02</t>
  </si>
  <si>
    <t>11.07.2022 19:03:25</t>
  </si>
  <si>
    <t>K-4036 35-02-K04036_35-02-K04036_2363579</t>
  </si>
  <si>
    <t>11.07.2022 18:25:07</t>
  </si>
  <si>
    <t>11.07.2022 19:39:25</t>
  </si>
  <si>
    <t>NURİYE DM 45-80-M00090_LÜTFİYE M01_72194602</t>
  </si>
  <si>
    <t>11.07.2022 18:28:38</t>
  </si>
  <si>
    <t>11.07.2022 18:50:37</t>
  </si>
  <si>
    <t>11.07.2022 18:27:05</t>
  </si>
  <si>
    <t>12.07.2022 00:01:29</t>
  </si>
  <si>
    <t>11.07.2022 18:20:41</t>
  </si>
  <si>
    <t>11.07.2022 19:47:05</t>
  </si>
  <si>
    <t>11.07.2022 18:36:36</t>
  </si>
  <si>
    <t>11.07.2022 18:42:30</t>
  </si>
  <si>
    <t>KARAKÖY ÜÇYOL TR-2 45-72-L00195_B_56390556_56390556</t>
  </si>
  <si>
    <t>11.07.2022 18:46:57</t>
  </si>
  <si>
    <t>11.07.2022 20:45:52</t>
  </si>
  <si>
    <t>11.07.2022 18:52:12</t>
  </si>
  <si>
    <t>11.07.2022 19:49:56</t>
  </si>
  <si>
    <t>BEREKETLİ TR-2 YEĞENLER 45-79-M00322_A_56386814_56386814</t>
  </si>
  <si>
    <t>11.07.2022 18:58:32</t>
  </si>
  <si>
    <t>11.07.2022 19:38:00</t>
  </si>
  <si>
    <t>CAFERBEY KÖK 45-78-L00231_CAFERBEY ÇALTILI L04_2105187</t>
  </si>
  <si>
    <t>11.07.2022 19:12:48</t>
  </si>
  <si>
    <t>11.07.2022 19:13:42</t>
  </si>
  <si>
    <t>AFŞAR TR-7 TARIMSAL SULAMA 45-79-M00340_45-79-M00340_2356293</t>
  </si>
  <si>
    <t>11.07.2022 19:09:23</t>
  </si>
  <si>
    <t>11.07.2022 20:20:47</t>
  </si>
  <si>
    <t>L-191 35-18-L00191_950443113_950443113</t>
  </si>
  <si>
    <t>11.07.2022 19:15:02</t>
  </si>
  <si>
    <t>11.07.2022 20:57:43</t>
  </si>
  <si>
    <t>KALEKÖY TR-4 35-31-L00236_35-31-L00236_2365450</t>
  </si>
  <si>
    <t>11.07.2022 19:22:37</t>
  </si>
  <si>
    <t>11.07.2022 20:28:46</t>
  </si>
  <si>
    <t>ÇAYLI TR-10 35-15-L00203_D_56371157_56371157</t>
  </si>
  <si>
    <t>11.07.2022 19:37:23</t>
  </si>
  <si>
    <t>11.07.2022 22:41:18</t>
  </si>
  <si>
    <t>ARDIÇ MAHALLESİ TR-12 35-21-L00134_C_56378242_56378242</t>
  </si>
  <si>
    <t>11.07.2022 19:52:59</t>
  </si>
  <si>
    <t>11.07.2022 23:22:47</t>
  </si>
  <si>
    <t>TR-10 (M-710) 35-30-M00710_915041673_915041673</t>
  </si>
  <si>
    <t>11.07.2022 19:57:30</t>
  </si>
  <si>
    <t>11.07.2022 21:01:40</t>
  </si>
  <si>
    <t>11.07.2022 20:00:42</t>
  </si>
  <si>
    <t>11.07.2022 20:07:02</t>
  </si>
  <si>
    <t>KEMALİYE DM (TR-1) 45-73-M00150_İSMETİYE M02_66715937</t>
  </si>
  <si>
    <t>11.07.2022 19:52:28</t>
  </si>
  <si>
    <t>12.07.2022 01:13:09</t>
  </si>
  <si>
    <t>YENİKÖY YÖRÜKLER MAH. TR-5 35-15-L00505_C_56406125_56406125</t>
  </si>
  <si>
    <t>11.07.2022 20:08:12</t>
  </si>
  <si>
    <t>11.07.2022 21:06:28</t>
  </si>
  <si>
    <t>KARABURUN TR-8 35-21-L00015_A_56357682_56357682</t>
  </si>
  <si>
    <t>11.07.2022 20:09:20</t>
  </si>
  <si>
    <t>11.07.2022 21:19:40</t>
  </si>
  <si>
    <t>HALİL TAŞPINAR VE ARK. T-SULAMA GRB. 35-13-L00092_946418726_946418726</t>
  </si>
  <si>
    <t>11.07.2022 20:13:41</t>
  </si>
  <si>
    <t>11.07.2022 22:17:43</t>
  </si>
  <si>
    <t>11.07.2022 20:28:35</t>
  </si>
  <si>
    <t>11.07.2022 21:41:18</t>
  </si>
  <si>
    <t>DM-2/34 (MEVLANA YOLU) 45-71-M00532_953185918_953185918</t>
  </si>
  <si>
    <t>11.07.2022 20:38:11</t>
  </si>
  <si>
    <t>11.07.2022 23:30:58</t>
  </si>
  <si>
    <t>HALIKÖY OVACIK MAH. TR-4 35-32-L00125_946416949_946416949</t>
  </si>
  <si>
    <t>11.07.2022 20:56:03</t>
  </si>
  <si>
    <t>11.07.2022 23:05:30</t>
  </si>
  <si>
    <t>ÇIKRIKÇI TR-1 45-81-M00206_45-81-M00206_2376292</t>
  </si>
  <si>
    <t>11.07.2022 21:05:26</t>
  </si>
  <si>
    <t>11.07.2022 21:57:14</t>
  </si>
  <si>
    <t>BALABANLI TR-3 35-15-L00969_35-15-L00969_2352591</t>
  </si>
  <si>
    <t>11.07.2022 21:02:58</t>
  </si>
  <si>
    <t>12.07.2022 02:39:05</t>
  </si>
  <si>
    <t>_B_56388537_56388537</t>
  </si>
  <si>
    <t>11.07.2022 21:22:57</t>
  </si>
  <si>
    <t>11.07.2022 22:41:38</t>
  </si>
  <si>
    <t>ÇALTILI TR-1 45-78-L00365_49333277_56407548_56407548</t>
  </si>
  <si>
    <t>11.07.2022 21:36:28</t>
  </si>
  <si>
    <t>11.07.2022 22:11:06</t>
  </si>
  <si>
    <t>KARABÖRGLÜ TR-3 45-72-L00176_B_56394016_56394016</t>
  </si>
  <si>
    <t>11.07.2022 21:21:46</t>
  </si>
  <si>
    <t>11.07.2022 22:13:25</t>
  </si>
  <si>
    <t>DM-4/TR-14 35-26-M01288_DM4/TR8 M05_42462298</t>
  </si>
  <si>
    <t>11.07.2022 21:47:26</t>
  </si>
  <si>
    <t>12.07.2022 00:15:11</t>
  </si>
  <si>
    <t>LÜTUFLAR TR-2 35-20-L00470_ H_72377829</t>
  </si>
  <si>
    <t>11.07.2022 21:25:12</t>
  </si>
  <si>
    <t>11.07.2022 23:52:45</t>
  </si>
  <si>
    <t>K-916 35-01-K00916_911269512_911269512</t>
  </si>
  <si>
    <t>11.07.2022 21:45:11</t>
  </si>
  <si>
    <t>11.07.2022 22:49:21</t>
  </si>
  <si>
    <t>ÇEŞME İM 35-18-A00001_ALAÇATI-1 M04_2053064</t>
  </si>
  <si>
    <t>11.07.2022 22:03:52</t>
  </si>
  <si>
    <t>11.07.2022 22:25:00</t>
  </si>
  <si>
    <t>ALAÇATI TM 35-18-A00005_KARABURUN-1 M19_2310585</t>
  </si>
  <si>
    <t>11.07.2022 22:04:34</t>
  </si>
  <si>
    <t>12.07.2022 04:42:47</t>
  </si>
  <si>
    <t>11.07.2022 22:25:38</t>
  </si>
  <si>
    <t>11.07.2022 22:46:35</t>
  </si>
  <si>
    <t>11.07.2022 22:20:32</t>
  </si>
  <si>
    <t>11.07.2022 23:45:59</t>
  </si>
  <si>
    <t>11.07.2022 22:30:07</t>
  </si>
  <si>
    <t>11.07.2022 23:18:08</t>
  </si>
  <si>
    <t>L-56 HUZURKENT 35-14-L00056_956640205_956640205</t>
  </si>
  <si>
    <t>11.07.2022 22:31:52</t>
  </si>
  <si>
    <t>11.07.2022 23:12:36</t>
  </si>
  <si>
    <t>ÇİFTLİK İM 35-18-A00003_ÇEŞME MARİNA YERALTI M09_2307814</t>
  </si>
  <si>
    <t>12.07.2022 00:35:58</t>
  </si>
  <si>
    <t>M-399 EGEMER 35-02-M00399Ö_ M02_2314282</t>
  </si>
  <si>
    <t>11.07.2022 22:55:05</t>
  </si>
  <si>
    <t>12.07.2022 00:36:18</t>
  </si>
  <si>
    <t>SALİHLİ TR-91 45-78-L00720__72410574_72410574</t>
  </si>
  <si>
    <t>11.07.2022 23:31:30</t>
  </si>
  <si>
    <t>12.07.2022 00:57:24</t>
  </si>
  <si>
    <t>11.07.2022 23:32:10</t>
  </si>
  <si>
    <t>12.07.2022 02:14:39</t>
  </si>
  <si>
    <t>TOKMAKLI KÖK 45-86-M00047_ÇATALOLUK ENH.(BORLU KÖK) M01_72227668</t>
  </si>
  <si>
    <t>11.07.2022 23:45:12</t>
  </si>
  <si>
    <t>11.07.2022 23:48:00</t>
  </si>
  <si>
    <t>11.07.2022 19:30:00</t>
  </si>
  <si>
    <t>11.07.2022 20:51:00</t>
  </si>
  <si>
    <t>ÇEŞME İM 35-18-A00001_ALAÇATI-1 M04_2053065</t>
  </si>
  <si>
    <t>12.07.2022 00:07:58</t>
  </si>
  <si>
    <t>12.07.2022 00:39:08</t>
  </si>
  <si>
    <t>ŞEREMET KÖYÜ TR-1 45-77-M00067_945499567_945499567</t>
  </si>
  <si>
    <t>12.07.2022 00:09:54</t>
  </si>
  <si>
    <t>12.07.2022 01:10:09</t>
  </si>
  <si>
    <t>M-3176(YATIRIM REZERVE) 35-03-M03176_B_56364678_56364678</t>
  </si>
  <si>
    <t>12.07.2022 00:16:51</t>
  </si>
  <si>
    <t>12.07.2022 01:28:06</t>
  </si>
  <si>
    <t>M-42 ÇEŞME MARİNA 35-18-M00042_ M01_2093345</t>
  </si>
  <si>
    <t>12.07.2022 00:36:56</t>
  </si>
  <si>
    <t>12.07.2022 01:55:44</t>
  </si>
  <si>
    <t>12.07.2022 02:19:04</t>
  </si>
  <si>
    <t>12.07.2022 04:18:48</t>
  </si>
  <si>
    <t>TR-94 TARIMSAL SULAMA 45-80-M01094_45-80-M01094_2373887</t>
  </si>
  <si>
    <t>12.07.2022 02:29:31</t>
  </si>
  <si>
    <t>12.07.2022 04:01:05</t>
  </si>
  <si>
    <t>M-263 35-09-M00263_M-261 M04_47547858</t>
  </si>
  <si>
    <t>12.07.2022 03:06:50</t>
  </si>
  <si>
    <t>12.07.2022 05:21:44</t>
  </si>
  <si>
    <t>AKSELENDİ İM 45-72-A00004_AKSELENDİ TR7 L11_75948385</t>
  </si>
  <si>
    <t>12.07.2022 04:30:26</t>
  </si>
  <si>
    <t>12.07.2022 05:11:12</t>
  </si>
  <si>
    <t>K-1873 35-09-K01873_35-09-K01873_2364233</t>
  </si>
  <si>
    <t>12.07.2022 04:58:38</t>
  </si>
  <si>
    <t>12.07.2022 06:21:18</t>
  </si>
  <si>
    <t>L-105 35-18-L00105_OVACIK KÖYÜ AZMAK MEVKİ L03_2095908</t>
  </si>
  <si>
    <t>12.07.2022 05:50:37</t>
  </si>
  <si>
    <t>12.07.2022 07:14:23</t>
  </si>
  <si>
    <t>12.07.2022 05:55:03</t>
  </si>
  <si>
    <t>12.07.2022 06:34:32</t>
  </si>
  <si>
    <t>ÖDEMİŞ İM 35-15-A00001_ŞEHİR-2 L03_83647066</t>
  </si>
  <si>
    <t>12.07.2022 06:06:08</t>
  </si>
  <si>
    <t>12.07.2022 06:10:00</t>
  </si>
  <si>
    <t>TR-27 45-78-L00027_TR-33 L02_2328644</t>
  </si>
  <si>
    <t>12.07.2022 05:53:58</t>
  </si>
  <si>
    <t>12.07.2022 06:20:02</t>
  </si>
  <si>
    <t>12.07.2022 06:10:26</t>
  </si>
  <si>
    <t>12.07.2022 06:54:46</t>
  </si>
  <si>
    <t>DM-18 (UNCU BOZKÖY) 45-71-M00213_DM-17 M05_84452203</t>
  </si>
  <si>
    <t>12.07.2022 06:15:28</t>
  </si>
  <si>
    <t>12.07.2022 07:13:00</t>
  </si>
  <si>
    <t>DERBENT İM-DM 45-83-A00004_MANİSA-2 M12_2331771</t>
  </si>
  <si>
    <t>12.07.2022 06:13:52</t>
  </si>
  <si>
    <t>12.07.2022 08:29:00</t>
  </si>
  <si>
    <t>12.07.2022 06:37:28</t>
  </si>
  <si>
    <t>12.07.2022 07:03:46</t>
  </si>
  <si>
    <t>DM-9 45-71-M00386_DM-11 F TURGUT ÖZAL-2 M08_66182331</t>
  </si>
  <si>
    <t>12.07.2022 06:33:08</t>
  </si>
  <si>
    <t>12.07.2022 07:48:36</t>
  </si>
  <si>
    <t>12.07.2022 06:39:45</t>
  </si>
  <si>
    <t>12.07.2022 06:48:00</t>
  </si>
  <si>
    <t>RAHMİYE TR-1 45-72-L00657_956513950_956513950</t>
  </si>
  <si>
    <t>12.07.2022 07:08:57</t>
  </si>
  <si>
    <t>12.07.2022 10:36:35</t>
  </si>
  <si>
    <t>ÖZBEY İM 35-26-A00005_ÖZBEY YENİKÖY L02_2064118</t>
  </si>
  <si>
    <t>12.07.2022 07:13:48</t>
  </si>
  <si>
    <t>12.07.2022 07:16:23</t>
  </si>
  <si>
    <t>TIRAZLI KÖK 45-79-M00079_HatBaşıAyırıcı_53134516 M06_53134516</t>
  </si>
  <si>
    <t>12.07.2022 07:57:28</t>
  </si>
  <si>
    <t>TİRE İM-DM-1 35-29-A00001_HatBaşıAyırıcı_53138507 M26_53138507</t>
  </si>
  <si>
    <t>12.07.2022 07:12:48</t>
  </si>
  <si>
    <t>12.07.2022 09:17:26</t>
  </si>
  <si>
    <t>12.07.2022 07:26:28</t>
  </si>
  <si>
    <t>12.07.2022 07:31:34</t>
  </si>
  <si>
    <t>12.07.2022 07:30:01</t>
  </si>
  <si>
    <t>12.07.2022 09:21:03</t>
  </si>
  <si>
    <t>12.07.2022 07:33:17</t>
  </si>
  <si>
    <t>12.07.2022 07:52:01</t>
  </si>
  <si>
    <t>12.07.2022 07:29:14</t>
  </si>
  <si>
    <t>12.07.2022 09:26:18</t>
  </si>
  <si>
    <t>YENİKÖY TR-1 35-15-L00365_C_56397743_56397743</t>
  </si>
  <si>
    <t>12.07.2022 07:36:01</t>
  </si>
  <si>
    <t>12.07.2022 09:32:41</t>
  </si>
  <si>
    <t>ÇANŞA KÖK 45-81-M00047_ M03_2317361</t>
  </si>
  <si>
    <t>12.07.2022 07:46:02</t>
  </si>
  <si>
    <t>12.07.2022 09:03:37</t>
  </si>
  <si>
    <t>12.07.2022 07:42:38</t>
  </si>
  <si>
    <t>12.07.2022 09:45:53</t>
  </si>
  <si>
    <t>12.07.2022 07:53:39</t>
  </si>
  <si>
    <t>12.07.2022 08:57:41</t>
  </si>
  <si>
    <t>TAŞLIYOL KÖK 35-27-M00495_TAŞLIYOL M03_72168857</t>
  </si>
  <si>
    <t>12.07.2022 07:54:49</t>
  </si>
  <si>
    <t>12.07.2022 09:03:17</t>
  </si>
  <si>
    <t>TR-1/10 45-72-M00010_TR-1/11 M05_85209776</t>
  </si>
  <si>
    <t>12.07.2022 08:17:29</t>
  </si>
  <si>
    <t>12.07.2022 08:56:14</t>
  </si>
  <si>
    <t>ALPEL ONUL ÖZEL TR 35-23-M00166Ö_DIREK TIPI TRAFO HUCRESI H01_2058420</t>
  </si>
  <si>
    <t>12.07.2022 08:19:05</t>
  </si>
  <si>
    <t>12.07.2022 10:11:39</t>
  </si>
  <si>
    <t>12.07.2022 08:20:28</t>
  </si>
  <si>
    <t>12.07.2022 09:24:17</t>
  </si>
  <si>
    <t>DEĞİRMENDERE DM 35-22-M00085_DEĞİRMENDERE-2 M06_50066531</t>
  </si>
  <si>
    <t>12.07.2022 08:25:27</t>
  </si>
  <si>
    <t>12.07.2022 09:51:15</t>
  </si>
  <si>
    <t>KILAVUZLAR TR-1 45-74-M00199_945593134_945593134</t>
  </si>
  <si>
    <t>12.07.2022 08:27:10</t>
  </si>
  <si>
    <t>12.07.2022 09:51:23</t>
  </si>
  <si>
    <t>SIRIMLI CINGILLAR TR-4 35-31-L00195_47908950_56385183_56385183</t>
  </si>
  <si>
    <t>12.07.2022 08:27:55</t>
  </si>
  <si>
    <t>12.07.2022 09:30:13</t>
  </si>
  <si>
    <t>EĞERCİ TR-1 35-26-L00167_8099126_56357945_56357945</t>
  </si>
  <si>
    <t>12.07.2022 08:24:48</t>
  </si>
  <si>
    <t>12.07.2022 09:42:18</t>
  </si>
  <si>
    <t>ARAPBAŞI TR-4 35-20-M00034_6779724_56359878_56359878</t>
  </si>
  <si>
    <t>12.07.2022 08:32:58</t>
  </si>
  <si>
    <t>12.07.2022 10:08:44</t>
  </si>
  <si>
    <t>EVRENLİ KÖK 45-73-M00139_BAHADIR ÇIKIŞ M02_2055359</t>
  </si>
  <si>
    <t>12.07.2022 08:43:50</t>
  </si>
  <si>
    <t>12.07.2022 09:54:23</t>
  </si>
  <si>
    <t>L-182 35-18-L00182_6123177_56370498_56370498</t>
  </si>
  <si>
    <t>12.07.2022 08:34:39</t>
  </si>
  <si>
    <t>12.07.2022 15:57:25</t>
  </si>
  <si>
    <t>SOMA A SANTRALİ İM/DM 45-82-A00001_SAVAŞTEPE 15.8 L14_2324960</t>
  </si>
  <si>
    <t>12.07.2022 08:44:50</t>
  </si>
  <si>
    <t>12.07.2022 09:03:26</t>
  </si>
  <si>
    <t>DM-1/47 45-71-M00149_953216967_953216967</t>
  </si>
  <si>
    <t>12.07.2022 08:43:17</t>
  </si>
  <si>
    <t>12.07.2022 13:27:52</t>
  </si>
  <si>
    <t>_A_56385208_56385208</t>
  </si>
  <si>
    <t>12.07.2022 08:48:10</t>
  </si>
  <si>
    <t>12.07.2022 10:03:33</t>
  </si>
  <si>
    <t>TURGUTLU İM 45-83-A00001_ŞEHİR-2 L20_42295737</t>
  </si>
  <si>
    <t>12.07.2022 08:54:46</t>
  </si>
  <si>
    <t>12.07.2022 09:27:29</t>
  </si>
  <si>
    <t>12.07.2022 09:02:01</t>
  </si>
  <si>
    <t>12.07.2022 09:18:36</t>
  </si>
  <si>
    <t>ÇINARLIKUYU KÖK 45-71-M00188_HatBaşıAyırıcı_53134544 M02_53134544</t>
  </si>
  <si>
    <t>12.07.2022 08:55:46</t>
  </si>
  <si>
    <t>12.07.2022 11:40:33</t>
  </si>
  <si>
    <t>TAŞKESİK TR-1 35-26-L00218_949883176_949883176</t>
  </si>
  <si>
    <t>12.07.2022 09:06:14</t>
  </si>
  <si>
    <t>12.07.2022 11:22:27</t>
  </si>
  <si>
    <t>ÖREN TR-2 35-31-L00315_35-31-L00315_2364983</t>
  </si>
  <si>
    <t>12.07.2022 08:59:42</t>
  </si>
  <si>
    <t>12.07.2022 13:05:49</t>
  </si>
  <si>
    <t>SOMA DM-1 45-82-M00050_TR-7/2 M11_60207425</t>
  </si>
  <si>
    <t>12.07.2022 09:46:26</t>
  </si>
  <si>
    <t>12.07.2022 09:15:00</t>
  </si>
  <si>
    <t>12.07.2022 09:17:39</t>
  </si>
  <si>
    <t>DM-3/29 45-71-M00083_B B2_45134569</t>
  </si>
  <si>
    <t>12.07.2022 09:19:10</t>
  </si>
  <si>
    <t>12.07.2022 11:34:05</t>
  </si>
  <si>
    <t>KAPANCI KÖK 45-78-L00229_HatBaşıAyırıcı_53139905 L02_53139905</t>
  </si>
  <si>
    <t>12.07.2022 09:20:48</t>
  </si>
  <si>
    <t>12.07.2022 12:30:14</t>
  </si>
  <si>
    <t>12.07.2022 09:28:57</t>
  </si>
  <si>
    <t>12.07.2022 09:47:17</t>
  </si>
  <si>
    <t>12.07.2022 09:30:52</t>
  </si>
  <si>
    <t>12.07.2022 12:08:06</t>
  </si>
  <si>
    <t>TAŞLIYATAK TR-1 35-31-L00366_35-31-L00366_2365636</t>
  </si>
  <si>
    <t>12.07.2022 10:29:17</t>
  </si>
  <si>
    <t>12.07.2022 11:05:35</t>
  </si>
  <si>
    <t>BAKLACI TR-2 45-73-M00525_945679958_945679958</t>
  </si>
  <si>
    <t>12.07.2022 09:31:52</t>
  </si>
  <si>
    <t>12.07.2022 10:45:33</t>
  </si>
  <si>
    <t>ÖZER HOCA TR 45-81-M00153_948512265_948512265</t>
  </si>
  <si>
    <t>12.07.2022 09:33:17</t>
  </si>
  <si>
    <t>12.07.2022 11:14:50</t>
  </si>
  <si>
    <t>ASNUR SİTESİ TR 35-30-M00117_A a1b_43037118</t>
  </si>
  <si>
    <t>12.07.2022 09:29:00</t>
  </si>
  <si>
    <t>12.07.2022 10:53:18</t>
  </si>
  <si>
    <t>12.07.2022 09:41:05</t>
  </si>
  <si>
    <t>12.07.2022 12:09:31</t>
  </si>
  <si>
    <t>12.07.2022 09:48:50</t>
  </si>
  <si>
    <t>12.07.2022 11:20:18</t>
  </si>
  <si>
    <t>HALIKÖY OVACIK MAH. TR-4 35-32-L00125_946416964_946416964</t>
  </si>
  <si>
    <t>12.07.2022 09:53:23</t>
  </si>
  <si>
    <t>12.07.2022 14:08:22</t>
  </si>
  <si>
    <t>OSMANGAZİ İM 35-02-A00004_TR-2 10.5 K11_2101515</t>
  </si>
  <si>
    <t>12.07.2022 09:57:42</t>
  </si>
  <si>
    <t>12.07.2022 09:58:02</t>
  </si>
  <si>
    <t>12.07.2022 10:47:21</t>
  </si>
  <si>
    <t>12.07.2022 09:45:00</t>
  </si>
  <si>
    <t>12.07.2022 10:42:08</t>
  </si>
  <si>
    <t>BALABANLI TR-3 35-15-L00969_D_56407265_56407265</t>
  </si>
  <si>
    <t>12.07.2022 09:52:26</t>
  </si>
  <si>
    <t>12.07.2022 11:50:39</t>
  </si>
  <si>
    <t>12.07.2022 10:19:08</t>
  </si>
  <si>
    <t>12.07.2022 10:40:03</t>
  </si>
  <si>
    <t>TİRE DM-2/8 35-29-M00116_48386993 C1b_48387956</t>
  </si>
  <si>
    <t>12.07.2022 10:13:22</t>
  </si>
  <si>
    <t>12.07.2022 11:07:17</t>
  </si>
  <si>
    <t>12.07.2022 10:19:24</t>
  </si>
  <si>
    <t>12.07.2022 13:34:28</t>
  </si>
  <si>
    <t>ALİBEYLİ TR-1 35-16-M00148_47429863_56402047_56402047</t>
  </si>
  <si>
    <t>12.07.2022 10:17:30</t>
  </si>
  <si>
    <t>12.07.2022 13:07:02</t>
  </si>
  <si>
    <t>12.07.2022 10:17:59</t>
  </si>
  <si>
    <t>12.07.2022 11:00:12</t>
  </si>
  <si>
    <t>ÖREN TOPRAK SLM KOOP 1 ÖZEL TR 35-27-L00196Ö_93536332_93536332</t>
  </si>
  <si>
    <t>12.07.2022 10:30:52</t>
  </si>
  <si>
    <t>12.07.2022 13:31:32</t>
  </si>
  <si>
    <t>12.07.2022 10:37:45</t>
  </si>
  <si>
    <t>12.07.2022 10:45:26</t>
  </si>
  <si>
    <t>DM-2/2 ESKİ KUYUYANI 35-18-L00583_DM-2/1 L01_72048889</t>
  </si>
  <si>
    <t>12.07.2022 10:38:22</t>
  </si>
  <si>
    <t>12.07.2022 12:26:24</t>
  </si>
  <si>
    <t>K-4386 35-01-K04386_B_56364750_56364750</t>
  </si>
  <si>
    <t>12.07.2022 10:44:26</t>
  </si>
  <si>
    <t>12.07.2022 15:06:10</t>
  </si>
  <si>
    <t>12.07.2022 10:42:49</t>
  </si>
  <si>
    <t>12.07.2022 14:18:23</t>
  </si>
  <si>
    <t>M-211 (DM-3/TR-6) 35-14-M00211_B B01_50051069</t>
  </si>
  <si>
    <t>12.07.2022 11:05:58</t>
  </si>
  <si>
    <t>12.07.2022 13:00:56</t>
  </si>
  <si>
    <t>KALE ARDI 35-16-M00064_47536262_56397096_56397096</t>
  </si>
  <si>
    <t>12.07.2022 11:02:54</t>
  </si>
  <si>
    <t>12.07.2022 12:25:51</t>
  </si>
  <si>
    <t>KAYAPINAR KÖK 45-71-M02146_HatBaşıAyırıcı_53135826 M05_53135826</t>
  </si>
  <si>
    <t>12.07.2022 11:14:14</t>
  </si>
  <si>
    <t>12.07.2022 15:08:48</t>
  </si>
  <si>
    <t>SELÇİKLİ PAZARYOLU TR-2 45-72-L00903_B_56392871_56392871</t>
  </si>
  <si>
    <t>12.07.2022 11:23:28</t>
  </si>
  <si>
    <t>12.07.2022 12:09:11</t>
  </si>
  <si>
    <t>YENİKÖY TR-4 45-71-M00125_YENİKÖY TR-3 M03_72244248</t>
  </si>
  <si>
    <t>12.07.2022 11:28:05</t>
  </si>
  <si>
    <t>12.07.2022 12:18:13</t>
  </si>
  <si>
    <t>M-2512 35-02-M02512_99634355_99634355</t>
  </si>
  <si>
    <t>12.07.2022 11:42:43</t>
  </si>
  <si>
    <t>12.07.2022 13:01:24</t>
  </si>
  <si>
    <t>MURAT ULUDEMİR SULAMA TR 45-71-M01356_45-71-M01356_2371549</t>
  </si>
  <si>
    <t>12.07.2022 13:45:14</t>
  </si>
  <si>
    <t>YAŞAR SÖKELİOĞLU -2 35-20-L00100_955210373_955210373</t>
  </si>
  <si>
    <t>12.07.2022 11:48:20</t>
  </si>
  <si>
    <t>12.07.2022 15:48:06</t>
  </si>
  <si>
    <t>TR-36 35-16-L00036_C_56353688_56353688</t>
  </si>
  <si>
    <t>12.07.2022 11:52:41</t>
  </si>
  <si>
    <t>12.07.2022 15:53:30</t>
  </si>
  <si>
    <t>ŞEHİRLİOĞLU TR-1 45-81-M00060_A_56357340_56357340</t>
  </si>
  <si>
    <t>12.07.2022 12:00:34</t>
  </si>
  <si>
    <t>12.07.2022 12:58:18</t>
  </si>
  <si>
    <t>TİRE DM2/6 35-29-L00025_48395158_56354341_56354341</t>
  </si>
  <si>
    <t>12.07.2022 12:13:15</t>
  </si>
  <si>
    <t>12.07.2022 13:35:49</t>
  </si>
  <si>
    <t>TR-80 TAHSİN KUYUCU GRB. 35-15-M00080_B_56369673_56369673</t>
  </si>
  <si>
    <t>12.07.2022 12:08:50</t>
  </si>
  <si>
    <t>12.07.2022 13:42:03</t>
  </si>
  <si>
    <t>İKİZTEPE KÖK 45-78-M00258_HatBaşıAyırıcı_53140257 M03_53140257</t>
  </si>
  <si>
    <t>12.07.2022 12:25:04</t>
  </si>
  <si>
    <t>12.07.2022 14:22:25</t>
  </si>
  <si>
    <t>YENİ FOÇA TR-30 35-23-M00030_E_56365763_56365763</t>
  </si>
  <si>
    <t>12.07.2022 12:17:58</t>
  </si>
  <si>
    <t>12.07.2022 13:57:55</t>
  </si>
  <si>
    <t>12.07.2022 12:27:34</t>
  </si>
  <si>
    <t>12.07.2022 14:55:49</t>
  </si>
  <si>
    <t>M-2748 35-01-M02748_A_56370524_56370524</t>
  </si>
  <si>
    <t>12.07.2022 12:27:18</t>
  </si>
  <si>
    <t>12.07.2022 14:51:48</t>
  </si>
  <si>
    <t>12.07.2022 12:36:10</t>
  </si>
  <si>
    <t>12.07.2022 12:40:24</t>
  </si>
  <si>
    <t>12.07.2022 12:49:38</t>
  </si>
  <si>
    <t>12.07.2022 13:50:00</t>
  </si>
  <si>
    <t>K-4171 35-04-K04171_912633683_912633683</t>
  </si>
  <si>
    <t>12.07.2022 12:48:11</t>
  </si>
  <si>
    <t>12.07.2022 13:54:07</t>
  </si>
  <si>
    <t>KIZILCAAVLU TR-3 35-29-L00575_950346599_950346599</t>
  </si>
  <si>
    <t>12.07.2022 12:48:28</t>
  </si>
  <si>
    <t>12.07.2022 14:57:34</t>
  </si>
  <si>
    <t>DM-2/TR-44 35-22-M00870_955289244_955289244</t>
  </si>
  <si>
    <t>12.07.2022 12:50:28</t>
  </si>
  <si>
    <t>12.07.2022 14:22:11</t>
  </si>
  <si>
    <t>ÇAYLI TR-10 35-15-L00203_A_56371159_56371159</t>
  </si>
  <si>
    <t>12.07.2022 13:03:05</t>
  </si>
  <si>
    <t>12.07.2022 15:33:21</t>
  </si>
  <si>
    <t>12.07.2022 13:06:51</t>
  </si>
  <si>
    <t>12.07.2022 19:20:22</t>
  </si>
  <si>
    <t>BELEVİ TR-6 35-13-L00508_B_83158774_83158774</t>
  </si>
  <si>
    <t>12.07.2022 13:11:24</t>
  </si>
  <si>
    <t>12.07.2022 14:59:53</t>
  </si>
  <si>
    <t>K-3204 35-04-K03204_35-04-K03204_2358602</t>
  </si>
  <si>
    <t>12.07.2022 13:19:32</t>
  </si>
  <si>
    <t>12.07.2022 14:56:21</t>
  </si>
  <si>
    <t>KIZILDAM BADEMLİ TR-1 45-75-M00142_45-75-M00142_2351254</t>
  </si>
  <si>
    <t>12.07.2022 13:30:28</t>
  </si>
  <si>
    <t>12.07.2022 14:11:25</t>
  </si>
  <si>
    <t>HİSAR TR-2 35-31-L00119_967138772_967138772</t>
  </si>
  <si>
    <t>12.07.2022 13:30:14</t>
  </si>
  <si>
    <t>12.07.2022 15:41:11</t>
  </si>
  <si>
    <t>K-1201 35-01-K01201_912914005_912914005</t>
  </si>
  <si>
    <t>12.07.2022 13:27:01</t>
  </si>
  <si>
    <t>12.07.2022 16:10:38</t>
  </si>
  <si>
    <t>KIRANŞEYH TR-2 45-86-M00121_B_56394233_56394233</t>
  </si>
  <si>
    <t>12.07.2022 13:39:53</t>
  </si>
  <si>
    <t>12.07.2022 14:11:42</t>
  </si>
  <si>
    <t>YENİKENT SULAMA TR-6 35-16-M00214_35-16-M00214_2374481</t>
  </si>
  <si>
    <t>12.07.2022 13:52:11</t>
  </si>
  <si>
    <t>12.07.2022 15:07:17</t>
  </si>
  <si>
    <t>YUKARI SÜTÇÜLER KÖYÜ TR-1 35-27-M00410_A_80310462_80310462</t>
  </si>
  <si>
    <t>12.07.2022 13:46:00</t>
  </si>
  <si>
    <t>12.07.2022 15:51:43</t>
  </si>
  <si>
    <t>12.07.2022 14:08:10</t>
  </si>
  <si>
    <t>12.07.2022 15:45:58</t>
  </si>
  <si>
    <t>L-377 35-18-L00377_95001322271_95001322271</t>
  </si>
  <si>
    <t>12.07.2022 14:15:46</t>
  </si>
  <si>
    <t>12.07.2022 18:35:06</t>
  </si>
  <si>
    <t>DM-5/TR-12 45-72-M00619__81571441_81571441</t>
  </si>
  <si>
    <t>12.07.2022 14:36:00</t>
  </si>
  <si>
    <t>12.07.2022 15:14:40</t>
  </si>
  <si>
    <t>ÇAMLIK DM 35-17-M00173_HatBaşıAyırıcı_72047970 M04_72047970</t>
  </si>
  <si>
    <t>12.07.2022 14:41:15</t>
  </si>
  <si>
    <t>12.07.2022 18:59:40</t>
  </si>
  <si>
    <t>L-10 KARADAĞ DM 35-18-L00010_FENER L06_72054836</t>
  </si>
  <si>
    <t>12.07.2022 14:47:47</t>
  </si>
  <si>
    <t>12.07.2022 14:52:00</t>
  </si>
  <si>
    <t>K-4443 35-03-K04443_B_56363642_56363642</t>
  </si>
  <si>
    <t>12.07.2022 14:53:36</t>
  </si>
  <si>
    <t>12.07.2022 16:28:24</t>
  </si>
  <si>
    <t>YENİKÖY YÖRÜKLER MAH. TR-5 35-15-L00505__83007478_83007478</t>
  </si>
  <si>
    <t>12.07.2022 14:58:21</t>
  </si>
  <si>
    <t>12.07.2022 15:50:54</t>
  </si>
  <si>
    <t>YENİŞEHİR TR-4 35-31-L00112_47864169_56390316_56390316</t>
  </si>
  <si>
    <t>12.07.2022 15:09:03</t>
  </si>
  <si>
    <t>12.07.2022 17:42:21</t>
  </si>
  <si>
    <t>SOMA TR-6 45-82-M00006_TR-7/1 M03_83357861</t>
  </si>
  <si>
    <t>12.07.2022 15:13:46</t>
  </si>
  <si>
    <t>12.07.2022 16:09:06</t>
  </si>
  <si>
    <t>K-2733 35-09-K02733_D_56382998_56382998</t>
  </si>
  <si>
    <t>12.07.2022 15:15:33</t>
  </si>
  <si>
    <t>12.07.2022 16:59:17</t>
  </si>
  <si>
    <t>KAZANLI TR-2 35-15-L00976_B_56368292_56368292</t>
  </si>
  <si>
    <t>12.07.2022 15:30:12</t>
  </si>
  <si>
    <t>12.07.2022 17:07:01</t>
  </si>
  <si>
    <t>ALEMŞAHLI TR-1 45-79-M00448_D_56385017_56385017</t>
  </si>
  <si>
    <t>12.07.2022 15:32:38</t>
  </si>
  <si>
    <t>12.07.2022 19:01:55</t>
  </si>
  <si>
    <t>K-1674 35-02-K01674_A_56378159_56378159</t>
  </si>
  <si>
    <t>12.07.2022 15:26:45</t>
  </si>
  <si>
    <t>12.07.2022 18:44:11</t>
  </si>
  <si>
    <t>K-4152 35-01-K04152_A_56378276_56378276</t>
  </si>
  <si>
    <t>AG Direk Kırılması</t>
  </si>
  <si>
    <t>12.07.2022 15:39:08</t>
  </si>
  <si>
    <t>12.07.2022 17:43:57</t>
  </si>
  <si>
    <t>12.07.2022 15:39:59</t>
  </si>
  <si>
    <t>12.07.2022 15:52:10</t>
  </si>
  <si>
    <t>KARGIN KÖK 45-71-M00095_HatBaşıAyırıcı_53135193 M07_53135193</t>
  </si>
  <si>
    <t>12.07.2022 15:34:24</t>
  </si>
  <si>
    <t>12.07.2022 19:00:55</t>
  </si>
  <si>
    <t>AHMETBEYLİ TR-3 35-22-M00241_35-22-M00241_2362248</t>
  </si>
  <si>
    <t>12.07.2022 15:39:39</t>
  </si>
  <si>
    <t>12.07.2022 18:47:46</t>
  </si>
  <si>
    <t>L-4 TEKKE 35-18-L00004_95518388 a1b_5944628</t>
  </si>
  <si>
    <t>12.07.2022 15:41:38</t>
  </si>
  <si>
    <t>12.07.2022 18:44:06</t>
  </si>
  <si>
    <t>MUSTAFA HEZER SULAMA GRUBU 35-29-M00339_35-29-M00339_2370919</t>
  </si>
  <si>
    <t>12.07.2022 15:58:00</t>
  </si>
  <si>
    <t>12.07.2022 17:53:51</t>
  </si>
  <si>
    <t>MENEMEN İM 35-28-A00001_HatBaşıAyırıcı_53133638 M17_53133638</t>
  </si>
  <si>
    <t>12.07.2022 15:41:16</t>
  </si>
  <si>
    <t>12.07.2022 18:10:43</t>
  </si>
  <si>
    <t>12.07.2022 16:03:56</t>
  </si>
  <si>
    <t>12.07.2022 17:15:40</t>
  </si>
  <si>
    <t>TR-1/91 45-72-M00091__85166650_85166650</t>
  </si>
  <si>
    <t>12.07.2022 16:08:31</t>
  </si>
  <si>
    <t>12.07.2022 16:41:19</t>
  </si>
  <si>
    <t>DEĞİRMENDERE TR-3 35-22-M00194_955264374_955264374</t>
  </si>
  <si>
    <t>12.07.2022 16:07:25</t>
  </si>
  <si>
    <t>12.07.2022 17:42:06</t>
  </si>
  <si>
    <t>SALİHLİ TR-91 45-78-L00720_953257231_953257231</t>
  </si>
  <si>
    <t>12.07.2022 16:08:47</t>
  </si>
  <si>
    <t>12.07.2022 17:24:12</t>
  </si>
  <si>
    <t>12.07.2022 16:19:54</t>
  </si>
  <si>
    <t>12.07.2022 16:58:14</t>
  </si>
  <si>
    <t>K-847 35-01-K00847_910556265_910556265</t>
  </si>
  <si>
    <t>12.07.2022 16:25:00</t>
  </si>
  <si>
    <t>12.07.2022 17:32:35</t>
  </si>
  <si>
    <t>BELEVİ İM 35-13-A00002_BELEVİ OTOBAN SULAMA L01_2064123</t>
  </si>
  <si>
    <t>12.07.2022 16:18:45</t>
  </si>
  <si>
    <t>12.07.2022 19:25:16</t>
  </si>
  <si>
    <t>GÜMÜLDÜR M-39 35-25-M00039_95000581358_95000581358</t>
  </si>
  <si>
    <t>12.07.2022 16:29:05</t>
  </si>
  <si>
    <t>12.07.2022 17:26:29</t>
  </si>
  <si>
    <t>TR-52 35-22-M00052_A_56359952_56359952</t>
  </si>
  <si>
    <t>12.07.2022 16:37:14</t>
  </si>
  <si>
    <t>12.07.2022 18:53:01</t>
  </si>
  <si>
    <t>K-2366 35-07-K02366_99328692_99328692</t>
  </si>
  <si>
    <t>12.07.2022 16:33:32</t>
  </si>
  <si>
    <t>12.07.2022 17:51:39</t>
  </si>
  <si>
    <t>12.07.2022 16:43:31</t>
  </si>
  <si>
    <t>12.07.2022 17:43:42</t>
  </si>
  <si>
    <t>KAZIKLI SÜTÇÜLER TR-1 45-81-M00201_B_56401896_56401896</t>
  </si>
  <si>
    <t>12.07.2022 16:48:03</t>
  </si>
  <si>
    <t>12.07.2022 18:20:54</t>
  </si>
  <si>
    <t>M-2425 35-04-M02425_913723171_913723171</t>
  </si>
  <si>
    <t>12.07.2022 16:48:51</t>
  </si>
  <si>
    <t>12.07.2022 17:33:54</t>
  </si>
  <si>
    <t>TİRE İM-DM-1 35-29-A00001_DM-1/51 M17_2059042</t>
  </si>
  <si>
    <t>12.07.2022 16:57:14</t>
  </si>
  <si>
    <t>12.07.2022 17:02:48</t>
  </si>
  <si>
    <t>TR-38 45-77-L00038_H h2_42438146</t>
  </si>
  <si>
    <t>12.07.2022 16:54:57</t>
  </si>
  <si>
    <t>12.07.2022 19:18:30</t>
  </si>
  <si>
    <t>HARMANDALI KÖK 45-71-M00061_HARMANDALI KÖYÜ M02_72230848</t>
  </si>
  <si>
    <t>12.07.2022 17:45:43</t>
  </si>
  <si>
    <t>M-285 35-14-M00305_A A1_66553260</t>
  </si>
  <si>
    <t>12.07.2022 17:02:00</t>
  </si>
  <si>
    <t>12.07.2022 19:20:06</t>
  </si>
  <si>
    <t>BURUNCUK TR-1 35-20-L00247_A_82709376_82709376</t>
  </si>
  <si>
    <t>12.07.2022 17:04:35</t>
  </si>
  <si>
    <t>12.07.2022 18:19:10</t>
  </si>
  <si>
    <t>OTOYOL DM 45-80-M02917_HatBaşıAyırıcı_53137209 M01_53137209</t>
  </si>
  <si>
    <t>12.07.2022 17:38:12</t>
  </si>
  <si>
    <t>12.07.2022 17:38:58</t>
  </si>
  <si>
    <t>SİNDEL TR-1 35-16-M00029_DIREK TIPI TRAFO HUCRESI H01_2034424</t>
  </si>
  <si>
    <t>12.07.2022 17:41:04</t>
  </si>
  <si>
    <t>12.07.2022 18:19:43</t>
  </si>
  <si>
    <t>12.07.2022 17:42:15</t>
  </si>
  <si>
    <t>12.07.2022 19:41:42</t>
  </si>
  <si>
    <t>SELÇİKLİ TR-1 45-72-L00163_956484113_956484113</t>
  </si>
  <si>
    <t>12.07.2022 17:43:59</t>
  </si>
  <si>
    <t>12.07.2022 19:39:44</t>
  </si>
  <si>
    <t>KILCANLAR TR-1 45-75-M00248_DIREK TIPI TRAFO HUCRESI H01_2088399</t>
  </si>
  <si>
    <t>12.07.2022 17:55:30</t>
  </si>
  <si>
    <t>12.07.2022 19:21:41</t>
  </si>
  <si>
    <t>YUKARI KIZILCA TR-3 35-27-L00053_98978233_98978233</t>
  </si>
  <si>
    <t>12.07.2022 18:05:47</t>
  </si>
  <si>
    <t>12.07.2022 19:25:34</t>
  </si>
  <si>
    <t>K-1873 35-09-K01873_95001281098_95001281098</t>
  </si>
  <si>
    <t>12.07.2022 18:16:41</t>
  </si>
  <si>
    <t>12.07.2022 19:08:29</t>
  </si>
  <si>
    <t>İNNİCE TR-1 45-81-M00035_45-81-M00035_2361215</t>
  </si>
  <si>
    <t>12.07.2022 18:16:02</t>
  </si>
  <si>
    <t>12.07.2022 20:14:02</t>
  </si>
  <si>
    <t>L-332 SERKANKENT 35-18-L00332_11657273_56358036_56358036</t>
  </si>
  <si>
    <t>12.07.2022 18:03:31</t>
  </si>
  <si>
    <t>12.07.2022 20:03:50</t>
  </si>
  <si>
    <t>L-251 35-18-L00251_A A1_5956412</t>
  </si>
  <si>
    <t>12.07.2022 18:05:46</t>
  </si>
  <si>
    <t>12.07.2022 20:40:14</t>
  </si>
  <si>
    <t>12.07.2022 18:21:25</t>
  </si>
  <si>
    <t>12.07.2022 20:32:40</t>
  </si>
  <si>
    <t>12.07.2022 18:28:35</t>
  </si>
  <si>
    <t>12.07.2022 19:40:59</t>
  </si>
  <si>
    <t>TR-70 35-30-L00070_TR-68 L01_2123811</t>
  </si>
  <si>
    <t>12.07.2022 18:26:07</t>
  </si>
  <si>
    <t>12.07.2022 18:53:55</t>
  </si>
  <si>
    <t>12.07.2022 18:28:44</t>
  </si>
  <si>
    <t>12.07.2022 20:31:16</t>
  </si>
  <si>
    <t>12.07.2022 18:45:12</t>
  </si>
  <si>
    <t>12.07.2022 18:45:52</t>
  </si>
  <si>
    <t>ÇIRPI İM 35-20-A00002_HatBaşıAyırıcı_53138498 M10_53138498</t>
  </si>
  <si>
    <t>12.07.2022 18:49:24</t>
  </si>
  <si>
    <t>12.07.2022 21:29:25</t>
  </si>
  <si>
    <t>L-313 ESKİ DOSTLAR SİTESİ 35-18-L00313_950449234_950449234</t>
  </si>
  <si>
    <t>12.07.2022 18:52:15</t>
  </si>
  <si>
    <t>12.07.2022 20:29:05</t>
  </si>
  <si>
    <t>ÇIRPI İM 35-20-A00002_ÇIPPI TİRE SULAMA M10_2056274</t>
  </si>
  <si>
    <t>12.07.2022 18:58:06</t>
  </si>
  <si>
    <t>12.07.2022 19:34:39</t>
  </si>
  <si>
    <t>AHMETAĞA TR-2 45-79-M00319_A_56386430_56386430</t>
  </si>
  <si>
    <t>12.07.2022 18:50:29</t>
  </si>
  <si>
    <t>12.07.2022 23:29:24</t>
  </si>
  <si>
    <t>12.07.2022 19:03:35</t>
  </si>
  <si>
    <t>12.07.2022 20:51:48</t>
  </si>
  <si>
    <t>ZEYTİNLİOVA TR-1 KÖK 45-72-L00389_ÜÇ AVLU ÇIKIŞI L02_2102917</t>
  </si>
  <si>
    <t>12.07.2022 19:18:06</t>
  </si>
  <si>
    <t>12.07.2022 20:38:35</t>
  </si>
  <si>
    <t>TR-26 35-15-L00026_950363851_950363851</t>
  </si>
  <si>
    <t>12.07.2022 19:21:08</t>
  </si>
  <si>
    <t>12.07.2022 21:44:37</t>
  </si>
  <si>
    <t>12.07.2022 19:30:31</t>
  </si>
  <si>
    <t>13.07.2022 00:05:35</t>
  </si>
  <si>
    <t>SELENDİ TR-15 45-81-M00015_45-81-M00015_72005537</t>
  </si>
  <si>
    <t>12.07.2022 19:25:49</t>
  </si>
  <si>
    <t>12.07.2022 20:26:44</t>
  </si>
  <si>
    <t>KAPANCI TR-1 45-78-L00380_49316004_56390760_56390760</t>
  </si>
  <si>
    <t>12.07.2022 19:32:11</t>
  </si>
  <si>
    <t>12.07.2022 20:29:00</t>
  </si>
  <si>
    <t>BIÇAKÇI OVACIK TR-6 35-15-L00085_A_56367907_56367907</t>
  </si>
  <si>
    <t>12.07.2022 19:41:39</t>
  </si>
  <si>
    <t>13.07.2022 01:05:35</t>
  </si>
  <si>
    <t>M-1012 35-03-M01012_C_56366955_56366955</t>
  </si>
  <si>
    <t>12.07.2022 19:34:25</t>
  </si>
  <si>
    <t>12.07.2022 21:39:45</t>
  </si>
  <si>
    <t>GÖLCÜK TR-25 35-15-L00320_48779163_56369637_56369637</t>
  </si>
  <si>
    <t>12.07.2022 19:43:10</t>
  </si>
  <si>
    <t>13.07.2022 01:30:17</t>
  </si>
  <si>
    <t>ÖRTÜLÜ TR 2 35-24-M00099_B_56370827_56370827</t>
  </si>
  <si>
    <t>12.07.2022 19:32:32</t>
  </si>
  <si>
    <t>12.07.2022 22:10:12</t>
  </si>
  <si>
    <t>YENİ TOKİ DM-2 45-71-M02244_KÖY HATTI-AFKAF TEKKE M02_72151518</t>
  </si>
  <si>
    <t>12.07.2022 19:44:14</t>
  </si>
  <si>
    <t>12.07.2022 21:09:35</t>
  </si>
  <si>
    <t>KARAKUYU-9 35-26-M00223_956619993_956619993</t>
  </si>
  <si>
    <t>12.07.2022 19:52:03</t>
  </si>
  <si>
    <t>12.07.2022 20:38:41</t>
  </si>
  <si>
    <t>TURGUTLU TR-1/1 DM 45-83-M00001_SABANCI M010_72159675</t>
  </si>
  <si>
    <t>12.07.2022 19:57:19</t>
  </si>
  <si>
    <t>12.07.2022 21:10:42</t>
  </si>
  <si>
    <t>DM-2/TR-28 35-22-M00062_955283931_955283931</t>
  </si>
  <si>
    <t>12.07.2022 20:22:16</t>
  </si>
  <si>
    <t>12.07.2022 23:55:55</t>
  </si>
  <si>
    <t>HELVACI DM-2 35-17-M00359_HatBaşıAyırıcı_73034615 M04_73034615</t>
  </si>
  <si>
    <t>12.07.2022 20:13:16</t>
  </si>
  <si>
    <t>12.07.2022 22:03:37</t>
  </si>
  <si>
    <t>L-158 ONTUR 35-18-L00158_7304813 e3_5786078</t>
  </si>
  <si>
    <t>12.07.2022 20:34:01</t>
  </si>
  <si>
    <t>12.07.2022 22:08:18</t>
  </si>
  <si>
    <t>TR-60 ADAYOLU 35-19-L00060_956664003_956664003</t>
  </si>
  <si>
    <t>12.07.2022 20:38:00</t>
  </si>
  <si>
    <t>12.07.2022 21:18:47</t>
  </si>
  <si>
    <t>AKÇAPINAR TR-1 45-83-L00438_C_56389397_56389397</t>
  </si>
  <si>
    <t>12.07.2022 20:36:40</t>
  </si>
  <si>
    <t>12.07.2022 21:37:46</t>
  </si>
  <si>
    <t>M-271 KARAKAYALAR DM 35-14-M00271_BADEMLER 477 SAĞ DEVRE M07_2097310</t>
  </si>
  <si>
    <t>12.07.2022 20:51:07</t>
  </si>
  <si>
    <t>12.07.2022 20:55:00</t>
  </si>
  <si>
    <t>TR-140 ŞHT.ALİ DERELİ MEVKİİ 35-15-L00140_B_56372115_56372115</t>
  </si>
  <si>
    <t>12.07.2022 20:50:17</t>
  </si>
  <si>
    <t>12.07.2022 21:11:44</t>
  </si>
  <si>
    <t>12.07.2022 21:35:37</t>
  </si>
  <si>
    <t>SUBAŞI TR-5 45-73-M00814_C_56397550_56397550</t>
  </si>
  <si>
    <t>12.07.2022 20:40:47</t>
  </si>
  <si>
    <t>12.07.2022 22:11:00</t>
  </si>
  <si>
    <t>KOLDERE TR-8 45-80-M00055_956538880_956538880</t>
  </si>
  <si>
    <t>12.07.2022 21:01:46</t>
  </si>
  <si>
    <t>12.07.2022 22:13:08</t>
  </si>
  <si>
    <t>M-271 KARAKAYALAR DM 35-14-M00271_ÇEVREKENT M06_2323243</t>
  </si>
  <si>
    <t>12.07.2022 20:56:43</t>
  </si>
  <si>
    <t>12.07.2022 21:32:13</t>
  </si>
  <si>
    <t>KARABURUN TR-7 35-21-L00033_953359550_953359550</t>
  </si>
  <si>
    <t>12.07.2022 20:57:11</t>
  </si>
  <si>
    <t>13.07.2022 00:09:58</t>
  </si>
  <si>
    <t>DM-3/18 35-19-M00416_956669659_956669659</t>
  </si>
  <si>
    <t>12.07.2022 20:58:33</t>
  </si>
  <si>
    <t>13.07.2022 00:41:14</t>
  </si>
  <si>
    <t>12.07.2022 21:14:33</t>
  </si>
  <si>
    <t>12.07.2022 21:40:12</t>
  </si>
  <si>
    <t>TR-1/126 (ESKİ 17) 45-83-M00126_955155827_955155827</t>
  </si>
  <si>
    <t>12.07.2022 21:19:28</t>
  </si>
  <si>
    <t>12.07.2022 22:32:42</t>
  </si>
  <si>
    <t>KİBAR TR-1 35-31-L00312_DIREK TIPI TRAFO HUCRESI H01_2050056</t>
  </si>
  <si>
    <t>12.07.2022 21:23:22</t>
  </si>
  <si>
    <t>12.07.2022 22:55:30</t>
  </si>
  <si>
    <t>KAPLAN TR-1 45-78-M00862_49187595_56405861_56405861</t>
  </si>
  <si>
    <t>12.07.2022 21:24:50</t>
  </si>
  <si>
    <t>12.07.2022 22:54:40</t>
  </si>
  <si>
    <t>12.07.2022 21:23:21</t>
  </si>
  <si>
    <t>13.07.2022 00:02:42</t>
  </si>
  <si>
    <t>TR-140 ŞHT.ALİ DERELİ MEVKİİ 35-15-L00140_48853966_56371386_56371386</t>
  </si>
  <si>
    <t>12.07.2022 21:30:52</t>
  </si>
  <si>
    <t>12.07.2022 22:30:24</t>
  </si>
  <si>
    <t>TR-142 YAĞCILAR KÖK 35-19-M00142_YAĞCILAR M01_72114553</t>
  </si>
  <si>
    <t>12.07.2022 21:52:06</t>
  </si>
  <si>
    <t>13.07.2022 00:01:56</t>
  </si>
  <si>
    <t>12.07.2022 21:32:07</t>
  </si>
  <si>
    <t>12.07.2022 22:34:48</t>
  </si>
  <si>
    <t>HASAN ÖZER SULAMA TR 45-71-M01012_DIREK TIPI TRAFO HUCRESI H01_2087350</t>
  </si>
  <si>
    <t>12.07.2022 21:38:14</t>
  </si>
  <si>
    <t>12.07.2022 22:40:49</t>
  </si>
  <si>
    <t>FEVZİ TURUNÇ SLM 35-26-M00358_DIREK TIPI TRAFO HUCRESI H01_2041430</t>
  </si>
  <si>
    <t>12.07.2022 21:53:46</t>
  </si>
  <si>
    <t>13.07.2022 00:20:39</t>
  </si>
  <si>
    <t>GÜNLÜCE KÖYÜ TR-2 35-15-L00836_B_56361951_56361951</t>
  </si>
  <si>
    <t>12.07.2022 22:02:42</t>
  </si>
  <si>
    <t>12.07.2022 23:44:58</t>
  </si>
  <si>
    <t>KÜÇÜKBÖLCEK TR-23 35-24-M00019_35-24-M00019_2363643</t>
  </si>
  <si>
    <t>12.07.2022 22:12:20</t>
  </si>
  <si>
    <t>12.07.2022 23:21:11</t>
  </si>
  <si>
    <t>TR-2/7-A 45-72-L01026_956496792_956496792</t>
  </si>
  <si>
    <t>12.07.2022 22:16:13</t>
  </si>
  <si>
    <t>12.07.2022 23:27:13</t>
  </si>
  <si>
    <t>12.07.2022 22:38:30</t>
  </si>
  <si>
    <t>12.07.2022 22:47:14</t>
  </si>
  <si>
    <t>12.07.2022 22:41:53</t>
  </si>
  <si>
    <t>12.07.2022 23:38:53</t>
  </si>
  <si>
    <t>ASARLIK TR-18 35-28-M00171_6859787 a2_5829484</t>
  </si>
  <si>
    <t>12.07.2022 22:44:16</t>
  </si>
  <si>
    <t>13.07.2022 00:27:27</t>
  </si>
  <si>
    <t>KRAL KÖK 35-26-M00345_PEHLİNAOĞLU M01_66236438</t>
  </si>
  <si>
    <t>12.07.2022 22:54:45</t>
  </si>
  <si>
    <t>13.07.2022 00:13:09</t>
  </si>
  <si>
    <t>DM-14/22 45-71-M00545_45089886_56402410_56402410</t>
  </si>
  <si>
    <t>12.07.2022 22:50:46</t>
  </si>
  <si>
    <t>13.07.2022 02:21:44</t>
  </si>
  <si>
    <t>M-1538 35-01-M01538_910867506_910867506</t>
  </si>
  <si>
    <t>12.07.2022 22:57:58</t>
  </si>
  <si>
    <t>12.07.2022 23:43:08</t>
  </si>
  <si>
    <t>SARICALAR TR-1 35-16-M00161_47436419_56394972_56394972</t>
  </si>
  <si>
    <t>12.07.2022 23:25:33</t>
  </si>
  <si>
    <t>13.07.2022 01:58:50</t>
  </si>
  <si>
    <t>POYRAZDAMLARI TR-10 45-78-M00575_953254480_953254480</t>
  </si>
  <si>
    <t>12.07.2022 23:29:48</t>
  </si>
  <si>
    <t>13.07.2022 01:37:46</t>
  </si>
  <si>
    <t>TARIMSAL SULAMA TR-71 45-85-L00101_45-85-L00101_2354620</t>
  </si>
  <si>
    <t>12.07.2022 23:54:35</t>
  </si>
  <si>
    <t>13.07.2022 02:28:10</t>
  </si>
  <si>
    <t>12.07.2022 09:16:00</t>
  </si>
  <si>
    <t>12.07.2022 12:06:00</t>
  </si>
  <si>
    <t>KAPANCI TR-1 45-78-L00380_953300402_953300402</t>
  </si>
  <si>
    <t>13.07.2022 00:06:43</t>
  </si>
  <si>
    <t>13.07.2022 01:06:44</t>
  </si>
  <si>
    <t>DM12/TR03 45-73-M00096__72372853_72372853</t>
  </si>
  <si>
    <t>13.07.2022 00:01:06</t>
  </si>
  <si>
    <t>13.07.2022 00:33:46</t>
  </si>
  <si>
    <t>13.07.2022 00:36:43</t>
  </si>
  <si>
    <t>13.07.2022 02:36:29</t>
  </si>
  <si>
    <t>KUŞÇULAR DM-2 35-19-M00515_TR-319 M05_80470430</t>
  </si>
  <si>
    <t>13.07.2022 01:13:55</t>
  </si>
  <si>
    <t>13.07.2022 01:42:32</t>
  </si>
  <si>
    <t>M-1607 35-04-M01607_35-04-M01607_2352076</t>
  </si>
  <si>
    <t>13.07.2022 01:31:19</t>
  </si>
  <si>
    <t>13.07.2022 02:16:04</t>
  </si>
  <si>
    <t>EVRENLİ KÖK 45-73-M00139_EVRENLİ OSMANİYE KOZLUCA M03_2055362</t>
  </si>
  <si>
    <t>13.07.2022 01:52:12</t>
  </si>
  <si>
    <t>13.07.2022 01:52:47</t>
  </si>
  <si>
    <t>DM-25/17 45-71-M00049_TR-1/45 M04_61319617</t>
  </si>
  <si>
    <t>13.07.2022 02:01:47</t>
  </si>
  <si>
    <t>13.07.2022 02:31:56</t>
  </si>
  <si>
    <t>13.07.2022 02:15:49</t>
  </si>
  <si>
    <t>13.07.2022 02:46:41</t>
  </si>
  <si>
    <t>ULUCAK DM-2/8 35-27-M00330_98805744_98805744</t>
  </si>
  <si>
    <t>13.07.2022 02:34:17</t>
  </si>
  <si>
    <t>13.07.2022 03:48:37</t>
  </si>
  <si>
    <t>K-2450 35-01-K02450_35-01-K02450_2374509</t>
  </si>
  <si>
    <t>13.07.2022 03:49:23</t>
  </si>
  <si>
    <t>13.07.2022 05:58:27</t>
  </si>
  <si>
    <t>CABBAR DM 45-73-M00100_DSİ ÇIKIŞ M03_2057597</t>
  </si>
  <si>
    <t>13.07.2022 04:14:25</t>
  </si>
  <si>
    <t>13.07.2022 04:38:04</t>
  </si>
  <si>
    <t>KABAKUM KÖK-9 35-30-L00126_SALİHLER- BAHÇELİ L07_72067144</t>
  </si>
  <si>
    <t>13.07.2022 04:53:16</t>
  </si>
  <si>
    <t>13.07.2022 05:25:00</t>
  </si>
  <si>
    <t>CABBAR DM 45-73-M00100_DSİ ÇIKIŞ M03_2307311</t>
  </si>
  <si>
    <t>13.07.2022 05:38:46</t>
  </si>
  <si>
    <t>13.07.2022 08:24:19</t>
  </si>
  <si>
    <t>YEŞİLDERE SAPADERESİ TR-1 35-31-L00160_DIREK TIPI TRAFO HUCRESI H01_2048234</t>
  </si>
  <si>
    <t>13.07.2022 05:50:16</t>
  </si>
  <si>
    <t>13.07.2022 08:15:52</t>
  </si>
  <si>
    <t>13.07.2022 05:56:05</t>
  </si>
  <si>
    <t>13.07.2022 07:22:37</t>
  </si>
  <si>
    <t>13.07.2022 06:11:00</t>
  </si>
  <si>
    <t>13.07.2022 06:17:05</t>
  </si>
  <si>
    <t>DOĞANCI TR-3 35-31-L00336_47796965_56352955_56352955</t>
  </si>
  <si>
    <t>13.07.2022 06:20:27</t>
  </si>
  <si>
    <t>13.07.2022 09:57:42</t>
  </si>
  <si>
    <t>13.07.2022 06:42:05</t>
  </si>
  <si>
    <t>13.07.2022 07:06:44</t>
  </si>
  <si>
    <t>ASIM HASKÖY SULAMA GRUBU 35-20-L00387_9474435_56382245_56382245</t>
  </si>
  <si>
    <t>13.07.2022 06:36:46</t>
  </si>
  <si>
    <t>13.07.2022 11:00:14</t>
  </si>
  <si>
    <t>L-401 ALTINYUNUS DM 35-18-L00401_VERİCİLER L17_2326018</t>
  </si>
  <si>
    <t>13.07.2022 06:55:36</t>
  </si>
  <si>
    <t>13.07.2022 11:47:51</t>
  </si>
  <si>
    <t>TR-2 GÖLCÜKLER 35-22-M00002_961505425_961505425</t>
  </si>
  <si>
    <t>13.07.2022 07:10:09</t>
  </si>
  <si>
    <t>13.07.2022 09:58:16</t>
  </si>
  <si>
    <t>13.07.2022 07:11:42</t>
  </si>
  <si>
    <t>13.07.2022 13:15:08</t>
  </si>
  <si>
    <t>TAŞLIYATAK TR-2 35-31-L00365_956569688_956569688</t>
  </si>
  <si>
    <t>13.07.2022 07:34:28</t>
  </si>
  <si>
    <t>13.07.2022 13:32:06</t>
  </si>
  <si>
    <t>13.07.2022 07:40:11</t>
  </si>
  <si>
    <t>13.07.2022 08:17:08</t>
  </si>
  <si>
    <t>13.07.2022 07:51:49</t>
  </si>
  <si>
    <t>13.07.2022 08:10:39</t>
  </si>
  <si>
    <t>L-325 (ALBAYRAK) 35-18-L00325_950450013_950450013</t>
  </si>
  <si>
    <t>13.07.2022 07:56:44</t>
  </si>
  <si>
    <t>13.07.2022 12:20:32</t>
  </si>
  <si>
    <t>ÖDEMİŞ TM-2 35-15-A00005_ÖDEMİŞ-1 M20_2334265</t>
  </si>
  <si>
    <t>13.07.2022 08:06:46</t>
  </si>
  <si>
    <t>13.07.2022 08:21:46</t>
  </si>
  <si>
    <t>K-750 35-01-K00750_912898782_912898782</t>
  </si>
  <si>
    <t>13.07.2022 08:15:22</t>
  </si>
  <si>
    <t>13.07.2022 15:08:02</t>
  </si>
  <si>
    <t>DM-2/TR-12 (ESKİ TR-6) 35-13-L00006_946418123_946418123</t>
  </si>
  <si>
    <t>13.07.2022 08:20:42</t>
  </si>
  <si>
    <t>13.07.2022 09:17:10</t>
  </si>
  <si>
    <t>KAYMAKÇI DM 35-15-M00254_TR-10 M03_66813715</t>
  </si>
  <si>
    <t>13.07.2022 08:26:37</t>
  </si>
  <si>
    <t>13.07.2022 08:51:49</t>
  </si>
  <si>
    <t>DM-19/02 45-71-M00713_ORTA ÖLÇEKLİ HAVAİ HAT M07_2321101</t>
  </si>
  <si>
    <t>13.07.2022 08:28:55</t>
  </si>
  <si>
    <t>13.07.2022 10:15:24</t>
  </si>
  <si>
    <t>K-385 35-01-K00385_35-01-K00385_2375455</t>
  </si>
  <si>
    <t>13.07.2022 08:37:02</t>
  </si>
  <si>
    <t>13.07.2022 09:39:46</t>
  </si>
  <si>
    <t>GERELİ KÖYÜ KAVAKKUYU TR 4 35-15-M00221_950398516_950398516</t>
  </si>
  <si>
    <t>13.07.2022 08:42:31</t>
  </si>
  <si>
    <t>13.07.2022 10:49:39</t>
  </si>
  <si>
    <t>KALEKÖY TR-5 35-31-L00237_47919539_56401395_56401395</t>
  </si>
  <si>
    <t>13.07.2022 08:47:47</t>
  </si>
  <si>
    <t>13.07.2022 11:05:52</t>
  </si>
  <si>
    <t>13.07.2022 08:51:23</t>
  </si>
  <si>
    <t>13.07.2022 09:44:42</t>
  </si>
  <si>
    <t>MEHMET AKYOL SULAMA GRUBU 35-29-L00649_C_56387654_56387654</t>
  </si>
  <si>
    <t>13.07.2022 08:54:26</t>
  </si>
  <si>
    <t>13.07.2022 10:09:24</t>
  </si>
  <si>
    <t>OVACIK TR-4 35-31-L00147_957939556_957939556</t>
  </si>
  <si>
    <t>13.07.2022 08:51:37</t>
  </si>
  <si>
    <t>13.07.2022 12:16:19</t>
  </si>
  <si>
    <t>K-488 35-04-K00488_35-04-K00488_2375563</t>
  </si>
  <si>
    <t>13.07.2022 09:05:06</t>
  </si>
  <si>
    <t>13.07.2022 09:34:34</t>
  </si>
  <si>
    <t>DERBENT İM-DM 45-83-A00004_MANİSA-2 M12_2097148</t>
  </si>
  <si>
    <t>13.07.2022 09:05:20</t>
  </si>
  <si>
    <t>13.07.2022 09:32:47</t>
  </si>
  <si>
    <t>13.07.2022 08:55:36</t>
  </si>
  <si>
    <t>13.07.2022 10:13:16</t>
  </si>
  <si>
    <t>M-396 35-09-M00396_97689573_97689573</t>
  </si>
  <si>
    <t>13.07.2022 09:04:16</t>
  </si>
  <si>
    <t>13.07.2022 10:05:33</t>
  </si>
  <si>
    <t>KARAKUYU TR-3 35-22-M00291_95000456243_95000456243</t>
  </si>
  <si>
    <t>13.07.2022 09:10:04</t>
  </si>
  <si>
    <t>13.07.2022 11:55:09</t>
  </si>
  <si>
    <t>13.07.2022 09:13:52</t>
  </si>
  <si>
    <t>13.07.2022 11:36:00</t>
  </si>
  <si>
    <t>TR-1806 35-28-M00350_953395848_953395848</t>
  </si>
  <si>
    <t>13.07.2022 09:12:26</t>
  </si>
  <si>
    <t>13.07.2022 10:19:33</t>
  </si>
  <si>
    <t>GÜNEŞLİ KÖK 45-75-M00056_HatBaşıAyırıcı_53135624 M03_53135624</t>
  </si>
  <si>
    <t>13.07.2022 09:17:36</t>
  </si>
  <si>
    <t>13.07.2022 19:09:00</t>
  </si>
  <si>
    <t>ÇANDARLI DM-TR-20 35-30-M00020_ŞEHİR-2 M02_72352922</t>
  </si>
  <si>
    <t>13.07.2022 09:18:22</t>
  </si>
  <si>
    <t>13.07.2022 10:00:00</t>
  </si>
  <si>
    <t>GÖKEYÜP TR-6(DEMİRTEPE) 45-78-M00800_49202847_56401637_56401637</t>
  </si>
  <si>
    <t>13.07.2022 09:05:11</t>
  </si>
  <si>
    <t>13.07.2022 10:19:02</t>
  </si>
  <si>
    <t>M-2385 35-01-M02385__73560688_73560688</t>
  </si>
  <si>
    <t>13.07.2022 09:21:53</t>
  </si>
  <si>
    <t>13.07.2022 11:44:19</t>
  </si>
  <si>
    <t>13.07.2022 09:27:32</t>
  </si>
  <si>
    <t>13.07.2022 10:58:02</t>
  </si>
  <si>
    <t>ULUCAK TM 35-28-A00002_HatBaşıAyırıcı_53133712 M13_53133712</t>
  </si>
  <si>
    <t>13.07.2022 09:25:04</t>
  </si>
  <si>
    <t>13.07.2022 11:34:06</t>
  </si>
  <si>
    <t>TR-109 45-78-L00109_953258616_953258616</t>
  </si>
  <si>
    <t>13.07.2022 09:32:29</t>
  </si>
  <si>
    <t>13.07.2022 11:54:44</t>
  </si>
  <si>
    <t>MADEN KÖK 45-83-M00128_CAMBAZLI KÖK M04_47316730</t>
  </si>
  <si>
    <t>13.07.2022 09:48:16</t>
  </si>
  <si>
    <t>13.07.2022 10:31:52</t>
  </si>
  <si>
    <t>ÇANDARLI TR-21 35-30-M00021_CANTEK M02_72081435</t>
  </si>
  <si>
    <t>13.07.2022 11:03:26</t>
  </si>
  <si>
    <t>SOMA A SANTRALİ İM/DM 45-82-A00001_HatBaşıAyırıcı_53135903 L16_53135903</t>
  </si>
  <si>
    <t>13.07.2022 10:14:06</t>
  </si>
  <si>
    <t>13.07.2022 12:27:59</t>
  </si>
  <si>
    <t>TİRE İM-DM-1 35-29-A00001_GÖKÇEN SULAMA M26_2059026</t>
  </si>
  <si>
    <t>13.07.2022 10:24:17</t>
  </si>
  <si>
    <t>13.07.2022 10:26:51</t>
  </si>
  <si>
    <t>YOLÜSTÜ İM 35-15-A00002_GERÇEKLİ L12_2076430</t>
  </si>
  <si>
    <t>13.07.2022 10:25:08</t>
  </si>
  <si>
    <t>13.07.2022 10:30:06</t>
  </si>
  <si>
    <t>13.07.2022 10:23:08</t>
  </si>
  <si>
    <t>13.07.2022 11:12:30</t>
  </si>
  <si>
    <t>13.07.2022 10:21:24</t>
  </si>
  <si>
    <t>13.07.2022 14:49:55</t>
  </si>
  <si>
    <t>FOÇA TR-15 35-23-L00015_95000599431_95000599431</t>
  </si>
  <si>
    <t>13.07.2022 10:29:21</t>
  </si>
  <si>
    <t>13.07.2022 11:51:54</t>
  </si>
  <si>
    <t>13.07.2022 10:33:03</t>
  </si>
  <si>
    <t>13.07.2022 12:32:10</t>
  </si>
  <si>
    <t>ASARLIK TR-8 35-28-M00182_7331411_56374161_56374161</t>
  </si>
  <si>
    <t>13.07.2022 10:34:49</t>
  </si>
  <si>
    <t>13.07.2022 15:17:33</t>
  </si>
  <si>
    <t>SOMA KÖYLER DM-2 45-82-M00125_HatBaşıAyırıcı_53136160 M08_53136160</t>
  </si>
  <si>
    <t>13.07.2022 10:45:13</t>
  </si>
  <si>
    <t>13.07.2022 14:32:10</t>
  </si>
  <si>
    <t>GERÇEKLİ TR-1 35-15-L00650_DIREK TIPI TRAFO HUCRESI H01_2048698</t>
  </si>
  <si>
    <t>13.07.2022 10:41:58</t>
  </si>
  <si>
    <t>13.07.2022 15:58:08</t>
  </si>
  <si>
    <t>SÜLEYMANLI KÖK 45-72-L00299_KÖYLER ÇIKIŞI L03_2105415</t>
  </si>
  <si>
    <t>13.07.2022 10:49:52</t>
  </si>
  <si>
    <t>13.07.2022 10:50:22</t>
  </si>
  <si>
    <t>BIÇAKÇI OVACIK TR-6 35-15-L00085_B_56368242_56368242</t>
  </si>
  <si>
    <t>13.07.2022 10:50:38</t>
  </si>
  <si>
    <t>13.07.2022 17:44:09</t>
  </si>
  <si>
    <t>ULUCAK TM 35-28-A00002_KOYUNDERE M13_2313760</t>
  </si>
  <si>
    <t>13.07.2022 10:52:12</t>
  </si>
  <si>
    <t>13.07.2022 11:25:30</t>
  </si>
  <si>
    <t>KULA İM 45-77-A00001_TR-1 M04_2308469</t>
  </si>
  <si>
    <t>13.07.2022 10:59:27</t>
  </si>
  <si>
    <t>13.07.2022 11:37:46</t>
  </si>
  <si>
    <t>M-2425 35-04-M02425_942033237_942033237</t>
  </si>
  <si>
    <t>13.07.2022 10:58:33</t>
  </si>
  <si>
    <t>13.07.2022 14:58:03</t>
  </si>
  <si>
    <t>BAYIRLI TR-6 35-15-L01007_D_56406801_56406801</t>
  </si>
  <si>
    <t>13.07.2022 11:03:55</t>
  </si>
  <si>
    <t>13.07.2022 18:12:46</t>
  </si>
  <si>
    <t>13.07.2022 10:56:22</t>
  </si>
  <si>
    <t>13.07.2022 11:44:50</t>
  </si>
  <si>
    <t>KAYMAKÇI TR-5 35-15-M00246_TR-26 M03_2043401</t>
  </si>
  <si>
    <t>13.07.2022 11:06:55</t>
  </si>
  <si>
    <t>13.07.2022 12:53:39</t>
  </si>
  <si>
    <t>13.07.2022 11:19:13</t>
  </si>
  <si>
    <t>13.07.2022 13:14:34</t>
  </si>
  <si>
    <t>13.07.2022 11:13:57</t>
  </si>
  <si>
    <t>13.07.2022 12:18:20</t>
  </si>
  <si>
    <t>FOÇA TR-15 35-23-L00015_E_56399472_56399472</t>
  </si>
  <si>
    <t>13.07.2022 11:36:46</t>
  </si>
  <si>
    <t>13.07.2022 11:55:48</t>
  </si>
  <si>
    <t>13.07.2022 11:39:30</t>
  </si>
  <si>
    <t>13.07.2022 12:59:16</t>
  </si>
  <si>
    <t>L-268 BOZDOĞAN MARKET 35-18-L00268_950452773_950452773</t>
  </si>
  <si>
    <t>13.07.2022 09:33:14</t>
  </si>
  <si>
    <t>13.07.2022 13:47:31</t>
  </si>
  <si>
    <t>KOLDERE TR-9 45-80-M00113_956538869_956538869</t>
  </si>
  <si>
    <t>13.07.2022 11:51:05</t>
  </si>
  <si>
    <t>13.07.2022 15:20:59</t>
  </si>
  <si>
    <t>13.07.2022 11:38:20</t>
  </si>
  <si>
    <t>13.07.2022 13:21:17</t>
  </si>
  <si>
    <t>DM12/TR03 45-73-M00096_B_56401789_56401789</t>
  </si>
  <si>
    <t>13.07.2022 11:45:58</t>
  </si>
  <si>
    <t>13.07.2022 13:11:24</t>
  </si>
  <si>
    <t>M-1974 35-09-M01974_G g1b_5859711</t>
  </si>
  <si>
    <t>13.07.2022 12:01:18</t>
  </si>
  <si>
    <t>13.07.2022 15:35:41</t>
  </si>
  <si>
    <t>13.07.2022 11:53:51</t>
  </si>
  <si>
    <t>13.07.2022 13:08:30</t>
  </si>
  <si>
    <t>K-1517 35-01-K01517_B B1_83842287</t>
  </si>
  <si>
    <t>13.07.2022 11:59:21</t>
  </si>
  <si>
    <t>13.07.2022 17:39:58</t>
  </si>
  <si>
    <t>K-1552 35-01-K01552_98384025_98384025</t>
  </si>
  <si>
    <t>13.07.2022 12:17:52</t>
  </si>
  <si>
    <t>13.07.2022 13:17:12</t>
  </si>
  <si>
    <t>DM-1/46 45-71-M00028_953222218_953222218</t>
  </si>
  <si>
    <t>13.07.2022 12:21:32</t>
  </si>
  <si>
    <t>13.07.2022 15:09:22</t>
  </si>
  <si>
    <t>SALİHLİ TR-91 45-78-L00720_953257215_953257215</t>
  </si>
  <si>
    <t>13.07.2022 12:13:05</t>
  </si>
  <si>
    <t>13.07.2022 19:34:08</t>
  </si>
  <si>
    <t>L-319 BAHÇELİEVLER-2 35-18-L00319_950449547_950449547</t>
  </si>
  <si>
    <t>13.07.2022 10:20:29</t>
  </si>
  <si>
    <t>13.07.2022 18:35:34</t>
  </si>
  <si>
    <t>13.07.2022 12:13:19</t>
  </si>
  <si>
    <t>13.07.2022 12:59:51</t>
  </si>
  <si>
    <t>İNCESU TR-1 45-77-L00100_A_56392377_56392377</t>
  </si>
  <si>
    <t>13.07.2022 12:39:50</t>
  </si>
  <si>
    <t>13.07.2022 14:57:11</t>
  </si>
  <si>
    <t>13.07.2022 12:20:29</t>
  </si>
  <si>
    <t>13.07.2022 14:22:39</t>
  </si>
  <si>
    <t>MUSA EKİZ ÖZEL 35-22-M00474Ö_93537592_93537592</t>
  </si>
  <si>
    <t>13.07.2022 12:31:37</t>
  </si>
  <si>
    <t>13.07.2022 14:03:39</t>
  </si>
  <si>
    <t>M.ÇAPUR 35-26-M00364_956630894_956630894</t>
  </si>
  <si>
    <t>13.07.2022 12:46:40</t>
  </si>
  <si>
    <t>13.07.2022 14:42:23</t>
  </si>
  <si>
    <t>13.07.2022 12:48:38</t>
  </si>
  <si>
    <t>13.07.2022 13:31:37</t>
  </si>
  <si>
    <t>TR-72 TARIMSAL SULAMA 45-80-M01072_45-80-M01072_2363521</t>
  </si>
  <si>
    <t>13.07.2022 12:43:26</t>
  </si>
  <si>
    <t>13.07.2022 14:35:55</t>
  </si>
  <si>
    <t>BERGAMA İM-1 35-16-A00001_ŞEHİR-1 L01_2093769</t>
  </si>
  <si>
    <t>13.07.2022 13:01:21</t>
  </si>
  <si>
    <t>13.07.2022 13:11:19</t>
  </si>
  <si>
    <t>SALİHLİ TR-91 45-78-L00720__72410575_72410575</t>
  </si>
  <si>
    <t>13.07.2022 13:22:44</t>
  </si>
  <si>
    <t>13.07.2022 13:35:20</t>
  </si>
  <si>
    <t>GÜMÜLDÜR M-37 35-25-M00037_955259944_955259944</t>
  </si>
  <si>
    <t>13.07.2022 12:37:06</t>
  </si>
  <si>
    <t>13.07.2022 13:59:13</t>
  </si>
  <si>
    <t>AVŞAR TR-1 45-83-L00340_955159564_955159564</t>
  </si>
  <si>
    <t>13.07.2022 13:05:20</t>
  </si>
  <si>
    <t>13.07.2022 13:58:52</t>
  </si>
  <si>
    <t>SAİP KÖYÜ TR-1 35-21-L00102_DIREK TIPI TRAFO HUCRESI H01_2085809</t>
  </si>
  <si>
    <t>13.07.2022 13:23:52</t>
  </si>
  <si>
    <t>13.07.2022 13:56:31</t>
  </si>
  <si>
    <t>K-1488 35-02-K01488_99213581_99213581</t>
  </si>
  <si>
    <t>13.07.2022 13:16:53</t>
  </si>
  <si>
    <t>13.07.2022 17:14:37</t>
  </si>
  <si>
    <t>M-317 35-02-M00317_99837815_99837815</t>
  </si>
  <si>
    <t>13.07.2022 13:21:13</t>
  </si>
  <si>
    <t>13.07.2022 14:52:01</t>
  </si>
  <si>
    <t>URGANLI TR-4 45-83-M00554_MERA M01_2328743</t>
  </si>
  <si>
    <t>13.07.2022 13:25:02</t>
  </si>
  <si>
    <t>13.07.2022 14:18:29</t>
  </si>
  <si>
    <t>OSMANİYE TR-1 45-73-M00503_945688773_945688773</t>
  </si>
  <si>
    <t>13.07.2022 13:33:36</t>
  </si>
  <si>
    <t>13.07.2022 17:54:14</t>
  </si>
  <si>
    <t>M-85 ORHANLI TEMESALTI 35-14-M00085__72372462_72372462</t>
  </si>
  <si>
    <t>13.07.2022 13:36:40</t>
  </si>
  <si>
    <t>13.07.2022 14:36:02</t>
  </si>
  <si>
    <t>KAYMAKÇI TR-5 35-15-M00246_HatBaşıAyırıcı_66340798 M03_66340798</t>
  </si>
  <si>
    <t>13.07.2022 13:55:36</t>
  </si>
  <si>
    <t>13.07.2022 14:48:23</t>
  </si>
  <si>
    <t>DM12/TR03 45-73-M00096_A_56401090_56401090</t>
  </si>
  <si>
    <t>13.07.2022 13:39:48</t>
  </si>
  <si>
    <t>13.07.2022 14:14:17</t>
  </si>
  <si>
    <t>TR-7 35-16-L00007_TR-10 L04_67566309</t>
  </si>
  <si>
    <t>13.07.2022 13:52:35</t>
  </si>
  <si>
    <t>13.07.2022 14:58:17</t>
  </si>
  <si>
    <t>ÇİFTLİK RUMBEYLİ TR-1 35-32-L00036_B_56377414_56377414</t>
  </si>
  <si>
    <t>13.07.2022 14:00:13</t>
  </si>
  <si>
    <t>13.07.2022 15:14:52</t>
  </si>
  <si>
    <t>K-1181 35-04-K01181_35-04-K01181_2372987</t>
  </si>
  <si>
    <t>13.07.2022 13:59:36</t>
  </si>
  <si>
    <t>13.07.2022 18:09:44</t>
  </si>
  <si>
    <t>AKPINAR TR-1 45-75-M00079_B_56398555_56398555</t>
  </si>
  <si>
    <t>13.07.2022 13:57:50</t>
  </si>
  <si>
    <t>13.07.2022 15:10:07</t>
  </si>
  <si>
    <t>13.07.2022 14:06:53</t>
  </si>
  <si>
    <t>13.07.2022 14:44:03</t>
  </si>
  <si>
    <t>13.07.2022 14:09:18</t>
  </si>
  <si>
    <t>13.07.2022 14:32:28</t>
  </si>
  <si>
    <t>13.07.2022 14:19:39</t>
  </si>
  <si>
    <t>13.07.2022 15:16:57</t>
  </si>
  <si>
    <t>K-3505 35-01-K03505_C_56381841_56381841</t>
  </si>
  <si>
    <t>13.07.2022 14:32:43</t>
  </si>
  <si>
    <t>13.07.2022 17:14:45</t>
  </si>
  <si>
    <t>13.07.2022 14:29:14</t>
  </si>
  <si>
    <t>13.07.2022 15:47:45</t>
  </si>
  <si>
    <t>L-356 BAŞKENT SİTESİ 35-18-L00356_95000056337_95000056337</t>
  </si>
  <si>
    <t>13.07.2022 14:38:53</t>
  </si>
  <si>
    <t>13.07.2022 18:12:15</t>
  </si>
  <si>
    <t>L-436 35-18-L00436_950456922_950456922</t>
  </si>
  <si>
    <t>13.07.2022 14:34:48</t>
  </si>
  <si>
    <t>13.07.2022 19:56:32</t>
  </si>
  <si>
    <t>ANADOLU İM 35-02-A00001_OTOGAR K14_2049872</t>
  </si>
  <si>
    <t>13.07.2022 14:46:12</t>
  </si>
  <si>
    <t>13.07.2022 16:04:00</t>
  </si>
  <si>
    <t>TR-1/30 45-72-M00030_956506755_956506755</t>
  </si>
  <si>
    <t>13.07.2022 14:46:09</t>
  </si>
  <si>
    <t>13.07.2022 15:36:58</t>
  </si>
  <si>
    <t>DOĞUŞLAR TR-2 45-79-M00103_B_56395921_56395921</t>
  </si>
  <si>
    <t>13.07.2022 15:09:08</t>
  </si>
  <si>
    <t>13.07.2022 16:13:38</t>
  </si>
  <si>
    <t>AHMETBEYLİ MAYDANOZ M-7 35-22-M00245_A_56354583_56354583</t>
  </si>
  <si>
    <t>13.07.2022 14:50:17</t>
  </si>
  <si>
    <t>13.07.2022 15:54:58</t>
  </si>
  <si>
    <t>L-238 35-18-L00238_35-18-L00238_76973463</t>
  </si>
  <si>
    <t>13.07.2022 14:57:52</t>
  </si>
  <si>
    <t>13.07.2022 16:52:42</t>
  </si>
  <si>
    <t>KURUCUOVA TR-6 35-15-L00250_B_56361751_56361751</t>
  </si>
  <si>
    <t>13.07.2022 15:02:21</t>
  </si>
  <si>
    <t>13.07.2022 16:17:23</t>
  </si>
  <si>
    <t>13.07.2022 15:14:58</t>
  </si>
  <si>
    <t>13.07.2022 17:57:48</t>
  </si>
  <si>
    <t>K-3505 35-01-K03505_35-01-K03505_2346807</t>
  </si>
  <si>
    <t>13.07.2022 15:38:23</t>
  </si>
  <si>
    <t>13.07.2022 17:17:24</t>
  </si>
  <si>
    <t>M-3334 35-04-M03334_99296387_99296387</t>
  </si>
  <si>
    <t>13.07.2022 15:32:36</t>
  </si>
  <si>
    <t>13.07.2022 16:56:23</t>
  </si>
  <si>
    <t>13.07.2022 15:40:16</t>
  </si>
  <si>
    <t>13.07.2022 17:54:48</t>
  </si>
  <si>
    <t>13.07.2022 15:19:19</t>
  </si>
  <si>
    <t>13.07.2022 15:24:12</t>
  </si>
  <si>
    <t>M-85 ORHANLI TEMESALTI 35-14-M00085__72372461_72372461</t>
  </si>
  <si>
    <t>13.07.2022 15:44:14</t>
  </si>
  <si>
    <t>13.07.2022 20:14:56</t>
  </si>
  <si>
    <t>BEYDERE KÖK 45-71-M00128_ESKİ KARAAĞAÇLI M07_50217164</t>
  </si>
  <si>
    <t>13.07.2022 16:57:12</t>
  </si>
  <si>
    <t>13.07.2022 18:06:21</t>
  </si>
  <si>
    <t>TR-87 MENTEŞ KAVŞAĞI 35-19-L00087_5848562_56394183_56394183</t>
  </si>
  <si>
    <t>13.07.2022 15:58:20</t>
  </si>
  <si>
    <t>13.07.2022 18:17:39</t>
  </si>
  <si>
    <t>13.07.2022 16:02:36</t>
  </si>
  <si>
    <t>13.07.2022 18:57:06</t>
  </si>
  <si>
    <t>L-376 PAZARYERİ 35-18-L00376_C c1_5955253</t>
  </si>
  <si>
    <t>13.07.2022 16:08:43</t>
  </si>
  <si>
    <t>13.07.2022 21:25:14</t>
  </si>
  <si>
    <t>TR-65 35-30-L00065_43006571_56397992_56397992</t>
  </si>
  <si>
    <t>13.07.2022 16:12:36</t>
  </si>
  <si>
    <t>13.07.2022 18:19:19</t>
  </si>
  <si>
    <t>MORDOĞAN TR-30 35-21-L00155_953364921_953364921</t>
  </si>
  <si>
    <t>13.07.2022 16:45:41</t>
  </si>
  <si>
    <t>13.07.2022 19:21:06</t>
  </si>
  <si>
    <t>13.07.2022 17:12:43</t>
  </si>
  <si>
    <t>13.07.2022 18:34:22</t>
  </si>
  <si>
    <t>PINARCIK TR-3 45-72-L00754_C_56394026_56394026</t>
  </si>
  <si>
    <t>13.07.2022 17:02:54</t>
  </si>
  <si>
    <t>13.07.2022 19:18:38</t>
  </si>
  <si>
    <t>CEVİZLİ GARAJ TR-2 35-16-M00132_47492596_56396391_56396391</t>
  </si>
  <si>
    <t>13.07.2022 17:13:29</t>
  </si>
  <si>
    <t>13.07.2022 18:05:34</t>
  </si>
  <si>
    <t>YENİFOÇA TR-45 35-23-M00045_YENİFOÇA TR-52 M01_2124641</t>
  </si>
  <si>
    <t>13.07.2022 17:24:17</t>
  </si>
  <si>
    <t>13.07.2022 20:03:01</t>
  </si>
  <si>
    <t>PAZARKÖY TR-2 45-78-L00651_49253170_56389663_56389663</t>
  </si>
  <si>
    <t>13.07.2022 17:53:49</t>
  </si>
  <si>
    <t>13.07.2022 19:26:33</t>
  </si>
  <si>
    <t>M-1100 35-03-M01100_A_56363280_56363280</t>
  </si>
  <si>
    <t>13.07.2022 17:58:40</t>
  </si>
  <si>
    <t>13.07.2022 18:49:26</t>
  </si>
  <si>
    <t>13.07.2022 18:02:54</t>
  </si>
  <si>
    <t>DAĞKIZILCA-2 35-26-M00500_965304220_965304220</t>
  </si>
  <si>
    <t>13.07.2022 18:02:07</t>
  </si>
  <si>
    <t>13.07.2022 21:23:15</t>
  </si>
  <si>
    <t>13.07.2022 17:59:48</t>
  </si>
  <si>
    <t>13.07.2022 22:28:42</t>
  </si>
  <si>
    <t>KARAYAĞCI YANIKDAĞ TR-2 45-75-M00194_C_56368633_56368633</t>
  </si>
  <si>
    <t>13.07.2022 18:05:40</t>
  </si>
  <si>
    <t>13.07.2022 20:22:39</t>
  </si>
  <si>
    <t>OĞLANANASI TR-6 35-22-M00259_A_56354547_56354547</t>
  </si>
  <si>
    <t>13.07.2022 18:32:45</t>
  </si>
  <si>
    <t>13.07.2022 19:15:34</t>
  </si>
  <si>
    <t>KARAKUYU KÖK 35-26-M00437_KÖYLER KORUCUK M06_66057122</t>
  </si>
  <si>
    <t>13.07.2022 18:36:42</t>
  </si>
  <si>
    <t>13.07.2022 18:38:56</t>
  </si>
  <si>
    <t>BAŞIBÜYÜK KÖK 45-77-L00158_HatBaşıAyırıcı_53135720 L06_53135720</t>
  </si>
  <si>
    <t>13.07.2022 18:34:04</t>
  </si>
  <si>
    <t>13.07.2022 20:28:57</t>
  </si>
  <si>
    <t>ÇAYLI TR-6 35-15-L00193_950385533_950385533</t>
  </si>
  <si>
    <t>13.07.2022 18:37:39</t>
  </si>
  <si>
    <t>13.07.2022 19:43:55</t>
  </si>
  <si>
    <t>DÜVERLİK TR-1 35-26-M00457_ H_66216396</t>
  </si>
  <si>
    <t>13.07.2022 18:37:55</t>
  </si>
  <si>
    <t>13.07.2022 20:07:15</t>
  </si>
  <si>
    <t>13.07.2022 18:34:08</t>
  </si>
  <si>
    <t>13.07.2022 22:20:29</t>
  </si>
  <si>
    <t>13.07.2022 18:50:37</t>
  </si>
  <si>
    <t>13.07.2022 21:28:37</t>
  </si>
  <si>
    <t>GÜMÜLDÜR M-18 35-25-M00018_955264079_955264079</t>
  </si>
  <si>
    <t>13.07.2022 19:09:38</t>
  </si>
  <si>
    <t>13.07.2022 23:21:24</t>
  </si>
  <si>
    <t>SART TR-5 45-78-M00174_49315395_56389974_56389974</t>
  </si>
  <si>
    <t>13.07.2022 19:09:34</t>
  </si>
  <si>
    <t>13.07.2022 22:12:20</t>
  </si>
  <si>
    <t>ÜRKMEZ M-26 JANDARMA YANI 35-25-M00350_956657420_956657420</t>
  </si>
  <si>
    <t>13.07.2022 19:14:34</t>
  </si>
  <si>
    <t>13.07.2022 23:12:52</t>
  </si>
  <si>
    <t>K-2807 35-01-K02807_DIREK TIPI TRAFO HUCRESI H01_2049646</t>
  </si>
  <si>
    <t>13.07.2022 19:19:52</t>
  </si>
  <si>
    <t>13.07.2022 22:34:56</t>
  </si>
  <si>
    <t>TR-2/4 45-83-L00004_955148907_955148907</t>
  </si>
  <si>
    <t>13.07.2022 19:23:57</t>
  </si>
  <si>
    <t>13.07.2022 20:53:21</t>
  </si>
  <si>
    <t>13.07.2022 19:16:46</t>
  </si>
  <si>
    <t>13.07.2022 20:01:20</t>
  </si>
  <si>
    <t>ASARLIK TR-8 35-28-M00182_35-28-M00182_2366130</t>
  </si>
  <si>
    <t>13.07.2022 19:06:28</t>
  </si>
  <si>
    <t>13.07.2022 19:39:45</t>
  </si>
  <si>
    <t>HABAŞ TM 35-17-A00008_BİÇEROVA M26_2333323</t>
  </si>
  <si>
    <t>13.07.2022 19:30:13</t>
  </si>
  <si>
    <t>13.07.2022 19:38:40</t>
  </si>
  <si>
    <t>13.07.2022 19:34:38</t>
  </si>
  <si>
    <t>13.07.2022 20:27:45</t>
  </si>
  <si>
    <t>BEĞEL DEĞİRMENBOĞAZI TR-1 45-75-M00283_A_56405395_56405395</t>
  </si>
  <si>
    <t>13.07.2022 19:37:21</t>
  </si>
  <si>
    <t>13.07.2022 23:37:32</t>
  </si>
  <si>
    <t>K-744 35-02-K00744_912452172_912452172</t>
  </si>
  <si>
    <t>13.07.2022 19:43:52</t>
  </si>
  <si>
    <t>13.07.2022 21:01:08</t>
  </si>
  <si>
    <t>HELVACI KÖK-1 35-17-M00360_HELVACI KÖK GİRİŞ M02_66443898</t>
  </si>
  <si>
    <t>13.07.2022 19:32:59</t>
  </si>
  <si>
    <t>13.07.2022 20:51:11</t>
  </si>
  <si>
    <t>TR-69 35-19-L00069_B_65508675_65508675</t>
  </si>
  <si>
    <t>13.07.2022 19:40:09</t>
  </si>
  <si>
    <t>13.07.2022 21:10:36</t>
  </si>
  <si>
    <t>13.07.2022 19:47:41</t>
  </si>
  <si>
    <t>13.07.2022 23:45:23</t>
  </si>
  <si>
    <t>13.07.2022 20:01:08</t>
  </si>
  <si>
    <t>13.07.2022 20:34:24</t>
  </si>
  <si>
    <t>NECATİ KESKİN 35-30-M00621_35-30-M00621_2374869</t>
  </si>
  <si>
    <t>13.07.2022 19:51:31</t>
  </si>
  <si>
    <t>13.07.2022 21:38:19</t>
  </si>
  <si>
    <t>MIDIKLI İNCELER TR-2 45-81-M00253__72373960_72373960</t>
  </si>
  <si>
    <t>13.07.2022 19:50:10</t>
  </si>
  <si>
    <t>13.07.2022 21:13:55</t>
  </si>
  <si>
    <t>MERSİN MAH. 35-20-M00036_955199634_955199634</t>
  </si>
  <si>
    <t>14.07.2022 16:31:36</t>
  </si>
  <si>
    <t>14.07.2022 18:58:14</t>
  </si>
  <si>
    <t>M-2579 35-08-M02579__72374165_72374165</t>
  </si>
  <si>
    <t>14.07.2022 16:34:39</t>
  </si>
  <si>
    <t>14.07.2022 17:36:44</t>
  </si>
  <si>
    <t>DEMİRCİ KÖK 35-26-M00779_YEŞİLKÖY ENH M01_42707156</t>
  </si>
  <si>
    <t>14.07.2022 16:40:03</t>
  </si>
  <si>
    <t>14.07.2022 16:57:33</t>
  </si>
  <si>
    <t>AŞAĞIÇOBANİSA TR-24 45-71-M00098_953197836_953197836</t>
  </si>
  <si>
    <t>14.07.2022 16:37:07</t>
  </si>
  <si>
    <t>14.07.2022 18:46:08</t>
  </si>
  <si>
    <t>ATAKÖY TR-3 35-22-M00192_955270163_955270163</t>
  </si>
  <si>
    <t>14.07.2022 16:29:28</t>
  </si>
  <si>
    <t>14.07.2022 18:08:37</t>
  </si>
  <si>
    <t>EMİRLİ TR-6 35-15-L00642__72372733_72372733</t>
  </si>
  <si>
    <t>14.07.2022 16:37:41</t>
  </si>
  <si>
    <t>14.07.2022 18:48:44</t>
  </si>
  <si>
    <t>NEVZAT KARAKAŞ SULAMA GRUBU 35-29-M00152_A_56396363_56396363</t>
  </si>
  <si>
    <t>14.07.2022 16:41:47</t>
  </si>
  <si>
    <t>14.07.2022 18:07:03</t>
  </si>
  <si>
    <t>14.07.2022 16:43:25</t>
  </si>
  <si>
    <t>14.07.2022 18:11:40</t>
  </si>
  <si>
    <t>L-288 MENDERES MAH. 35-18-L00288_950447628_950447628</t>
  </si>
  <si>
    <t>14.07.2022 16:48:40</t>
  </si>
  <si>
    <t>14.07.2022 18:04:10</t>
  </si>
  <si>
    <t>14.07.2022 16:47:03</t>
  </si>
  <si>
    <t>14.07.2022 17:45:11</t>
  </si>
  <si>
    <t>OĞLANANASI TR-6 35-22-M00259_955269603_955269603</t>
  </si>
  <si>
    <t>14.07.2022 16:48:07</t>
  </si>
  <si>
    <t>14.07.2022 18:49:44</t>
  </si>
  <si>
    <t>OĞUZLAR TR-1 35-15-L00739_B_56406344_56406344</t>
  </si>
  <si>
    <t>14.07.2022 16:49:04</t>
  </si>
  <si>
    <t>14.07.2022 18:40:32</t>
  </si>
  <si>
    <t>PINARCIK TARIMSAL SULAMA 45-72-L00821_45-72-L00821_2375337</t>
  </si>
  <si>
    <t>14.07.2022 17:03:04</t>
  </si>
  <si>
    <t>14.07.2022 18:53:28</t>
  </si>
  <si>
    <t>TAYTAN OFİS KÖK 45-78-M00314_ESKİ KABAZLI M015_60669845</t>
  </si>
  <si>
    <t>14.07.2022 17:04:15</t>
  </si>
  <si>
    <t>14.07.2022 18:21:27</t>
  </si>
  <si>
    <t>KAPANCI KÖK 45-78-L00229_HatBaşıAyırıcı_53139371 L02_53139371</t>
  </si>
  <si>
    <t>14.07.2022 17:08:05</t>
  </si>
  <si>
    <t>14.07.2022 18:40:15</t>
  </si>
  <si>
    <t>YAKAPINAR TR-2 35-20-L00152_949989431_949989431</t>
  </si>
  <si>
    <t>14.07.2022 17:12:01</t>
  </si>
  <si>
    <t>14.07.2022 18:06:36</t>
  </si>
  <si>
    <t>KAYNARPINAR TR-2 35-21-L00115_953360478_953360478</t>
  </si>
  <si>
    <t>14.07.2022 17:14:55</t>
  </si>
  <si>
    <t>14.07.2022 20:32:19</t>
  </si>
  <si>
    <t>KÖPRÜBAŞI TR-20 45-86-M00020_TR-6 M03_84552716</t>
  </si>
  <si>
    <t>14.07.2022 17:16:22</t>
  </si>
  <si>
    <t>14.07.2022 17:28:00</t>
  </si>
  <si>
    <t>YİĞİTLER TR-3 35-27-L00227_914642657_914642657</t>
  </si>
  <si>
    <t>14.07.2022 17:13:47</t>
  </si>
  <si>
    <t>14.07.2022 19:44:38</t>
  </si>
  <si>
    <t>KEMER TR-1 35-22-M00872_95001206788_95001206788</t>
  </si>
  <si>
    <t>14.07.2022 17:24:41</t>
  </si>
  <si>
    <t>14.07.2022 19:40:28</t>
  </si>
  <si>
    <t>EROĞLU TEPE TR-1 45-77-L00215_945494496_945494496</t>
  </si>
  <si>
    <t>14.07.2022 17:32:36</t>
  </si>
  <si>
    <t>14.07.2022 19:01:29</t>
  </si>
  <si>
    <t>ÇAMÖNÜ TR-5 35-22-M00172_955290225_955290225</t>
  </si>
  <si>
    <t>14.07.2022 17:36:55</t>
  </si>
  <si>
    <t>14.07.2022 18:46:27</t>
  </si>
  <si>
    <t>TAVUK ÇUKURU TR-1 35-16-M00043_A_56396791_56396791</t>
  </si>
  <si>
    <t>14.07.2022 17:31:23</t>
  </si>
  <si>
    <t>14.07.2022 20:39:15</t>
  </si>
  <si>
    <t>M-999 35-09-M00999_B_56369920_56369920</t>
  </si>
  <si>
    <t>14.07.2022 18:03:49</t>
  </si>
  <si>
    <t>14.07.2022 19:44:48</t>
  </si>
  <si>
    <t>SARISU TR-2 35-31-L00080_956578045_956578045</t>
  </si>
  <si>
    <t>14.07.2022 18:02:20</t>
  </si>
  <si>
    <t>14.07.2022 21:12:22</t>
  </si>
  <si>
    <t>14.07.2022 18:17:22</t>
  </si>
  <si>
    <t>14.07.2022 18:19:00</t>
  </si>
  <si>
    <t>BALABANLI KÖYÜ HÜSEYİN DEMİREL SULAMA GRB TR-8 35-15-M00317_35-15-M00317_79938159</t>
  </si>
  <si>
    <t>14.07.2022 18:14:05</t>
  </si>
  <si>
    <t>14.07.2022 19:27:34</t>
  </si>
  <si>
    <t>TR-1/2 45-72-M00002_B_56385668_56385668</t>
  </si>
  <si>
    <t>14.07.2022 18:16:29</t>
  </si>
  <si>
    <t>14.07.2022 19:41:33</t>
  </si>
  <si>
    <t>MAVİ KÖY SİTESİ M-352 35-30-M00352_95000043459_95000043459</t>
  </si>
  <si>
    <t>14.07.2022 18:28:17</t>
  </si>
  <si>
    <t>14.07.2022 19:17:38</t>
  </si>
  <si>
    <t>PAYAMLI M-22 35-25-M00192_956644832_956644832</t>
  </si>
  <si>
    <t>14.07.2022 18:32:04</t>
  </si>
  <si>
    <t>14.07.2022 19:16:57</t>
  </si>
  <si>
    <t>14.07.2022 18:38:09</t>
  </si>
  <si>
    <t>14.07.2022 20:17:59</t>
  </si>
  <si>
    <t>14.07.2022 18:36:34</t>
  </si>
  <si>
    <t>14.07.2022 20:53:02</t>
  </si>
  <si>
    <t>14.07.2022 18:50:54</t>
  </si>
  <si>
    <t>14.07.2022 20:09:08</t>
  </si>
  <si>
    <t>YENİDOĞAN TR-1 45-72-M00634_45-72-M00634_2352991</t>
  </si>
  <si>
    <t>14.07.2022 18:53:33</t>
  </si>
  <si>
    <t>14.07.2022 19:15:13</t>
  </si>
  <si>
    <t>TR-24 35-22-M00024_955288544_955288544</t>
  </si>
  <si>
    <t>14.07.2022 18:55:10</t>
  </si>
  <si>
    <t>14.07.2022 20:54:45</t>
  </si>
  <si>
    <t>BAHÇEARASI KÖYÜ TR-2 35-31-L00318_ H_80833012</t>
  </si>
  <si>
    <t>14.07.2022 19:01:23</t>
  </si>
  <si>
    <t>14.07.2022 22:35:18</t>
  </si>
  <si>
    <t>K-1708 35-01-K01708_E A1_45348377</t>
  </si>
  <si>
    <t>14.07.2022 19:07:08</t>
  </si>
  <si>
    <t>14.07.2022 20:19:14</t>
  </si>
  <si>
    <t>K-3148 35-04-K03148_99480084_99480084</t>
  </si>
  <si>
    <t>14.07.2022 19:06:46</t>
  </si>
  <si>
    <t>14.07.2022 21:01:19</t>
  </si>
  <si>
    <t>14.07.2022 19:08:13</t>
  </si>
  <si>
    <t>14.07.2022 20:44:59</t>
  </si>
  <si>
    <t>DM-1/TR-8 URLA 35-19-M00466_956668561_956668561</t>
  </si>
  <si>
    <t>14.07.2022 19:09:37</t>
  </si>
  <si>
    <t>14.07.2022 19:58:27</t>
  </si>
  <si>
    <t>BÜYÜKSÜMBÜLLER TR-1 45-71-M00818_953194714_953194714</t>
  </si>
  <si>
    <t>14.07.2022 19:12:54</t>
  </si>
  <si>
    <t>14.07.2022 20:34:17</t>
  </si>
  <si>
    <t>DAĞDERE TR-3 45-72-M00258_C_66325042_66325042</t>
  </si>
  <si>
    <t>14.07.2022 19:13:10</t>
  </si>
  <si>
    <t>14.07.2022 20:54:59</t>
  </si>
  <si>
    <t>KIRAN MAKBUREPINAR TR-1 45-75-M00191_B_56386642_56386642</t>
  </si>
  <si>
    <t>14.07.2022 19:14:34</t>
  </si>
  <si>
    <t>14.07.2022 20:00:26</t>
  </si>
  <si>
    <t>14.07.2022 19:24:23</t>
  </si>
  <si>
    <t>14.07.2022 19:30:17</t>
  </si>
  <si>
    <t>TR-76 FETHİ KUŞÇU GRB. 35-15-M00076_A_56371024_56371024</t>
  </si>
  <si>
    <t>14.07.2022 19:17:31</t>
  </si>
  <si>
    <t>14.07.2022 19:52:13</t>
  </si>
  <si>
    <t>KARAYAĞCI YANIKDAĞ TR-2 45-75-M00194_A_56384562_56384562</t>
  </si>
  <si>
    <t>14.07.2022 19:43:35</t>
  </si>
  <si>
    <t>14.07.2022 20:29:45</t>
  </si>
  <si>
    <t>TR-59 35-16-L00059_35-16-L00059_2349934</t>
  </si>
  <si>
    <t>14.07.2022 19:50:52</t>
  </si>
  <si>
    <t>14.07.2022 21:48:00</t>
  </si>
  <si>
    <t>GÖÇBEYLİ TR-6 35-16-M00021_47430308_56398995_56398995</t>
  </si>
  <si>
    <t>14.07.2022 19:47:07</t>
  </si>
  <si>
    <t>15.07.2022 01:41:16</t>
  </si>
  <si>
    <t>14.07.2022 19:56:51</t>
  </si>
  <si>
    <t>14.07.2022 21:27:03</t>
  </si>
  <si>
    <t>TR-18 (M-718) 35-30-M00718_967162839_967162839</t>
  </si>
  <si>
    <t>14.07.2022 20:19:09</t>
  </si>
  <si>
    <t>14.07.2022 21:52:08</t>
  </si>
  <si>
    <t>L-178 35-18-L00178_12292476 c1b_5778052</t>
  </si>
  <si>
    <t>14.07.2022 20:21:51</t>
  </si>
  <si>
    <t>14.07.2022 22:29:53</t>
  </si>
  <si>
    <t>SELÇİKLİ OVA MAH.TR-2 45-72-L00157_A_56393952_56393952</t>
  </si>
  <si>
    <t>14.07.2022 20:33:26</t>
  </si>
  <si>
    <t>14.07.2022 21:24:29</t>
  </si>
  <si>
    <t>ÜNİKOOP SİTESİ TR 35-14-M00385_95001224580_95001224580</t>
  </si>
  <si>
    <t>14.07.2022 20:39:33</t>
  </si>
  <si>
    <t>14.07.2022 22:56:34</t>
  </si>
  <si>
    <t>OSMAN YAĞCIOĞLU VE ARK.ÖZEL 35-29-L00607Ö__72372409_72372409</t>
  </si>
  <si>
    <t>14.07.2022 20:36:18</t>
  </si>
  <si>
    <t>14.07.2022 23:36:59</t>
  </si>
  <si>
    <t>ÇAVLU TR-3 45-78-L00626_45-78-L00626_2355684</t>
  </si>
  <si>
    <t>14.07.2022 20:46:52</t>
  </si>
  <si>
    <t>14.07.2022 21:34:36</t>
  </si>
  <si>
    <t>L-434 MENDERES BP 35-18-L00434_950462170_950462170</t>
  </si>
  <si>
    <t>14.07.2022 20:51:09</t>
  </si>
  <si>
    <t>14.07.2022 21:51:25</t>
  </si>
  <si>
    <t>GÜMÜLDÜR M-21 35-25-M00021_955287419_955287419</t>
  </si>
  <si>
    <t>14.07.2022 20:51:22</t>
  </si>
  <si>
    <t>14.07.2022 22:39:47</t>
  </si>
  <si>
    <t>MURADİYE TR-3 KÖPRÜYANI 45-71-M00254_953221150_953221150</t>
  </si>
  <si>
    <t>14.07.2022 20:55:11</t>
  </si>
  <si>
    <t>14.07.2022 21:44:26</t>
  </si>
  <si>
    <t>BEYLER KÖK 45-85-L00034_TAŞKUYUCAK L03_72102935</t>
  </si>
  <si>
    <t>14.07.2022 20:57:09</t>
  </si>
  <si>
    <t>14.07.2022 23:40:01</t>
  </si>
  <si>
    <t>K-3844 35-04-K03844_99312229_99312229</t>
  </si>
  <si>
    <t>14.07.2022 21:36:11</t>
  </si>
  <si>
    <t>HALİLLER KÖK 35-31-L00228_HatBaşıAyırıcı_66313680 L02_66313680</t>
  </si>
  <si>
    <t>14.07.2022 20:51:38</t>
  </si>
  <si>
    <t>15.07.2022 00:11:15</t>
  </si>
  <si>
    <t>YENİKÖY YÖRÜKLER MAH. TR-5 35-15-L00505_DIREK TIPI TRAFO HUCRESI H01_2050554</t>
  </si>
  <si>
    <t>14.07.2022 20:58:42</t>
  </si>
  <si>
    <t>14.07.2022 21:35:22</t>
  </si>
  <si>
    <t>TAYTAN OFİS KÖK 45-78-M00314_HatBaşıAyırıcı_53140385 M014_53140385</t>
  </si>
  <si>
    <t>14.07.2022 21:00:23</t>
  </si>
  <si>
    <t>14.07.2022 22:13:11</t>
  </si>
  <si>
    <t>OLGUNLAR TR-4 35-31-L00217_956575674_956575674</t>
  </si>
  <si>
    <t>14.07.2022 21:03:31</t>
  </si>
  <si>
    <t>15.07.2022 01:02:27</t>
  </si>
  <si>
    <t>M-2015 35-01-M02015_35-01-M02015_81521375</t>
  </si>
  <si>
    <t>14.07.2022 21:14:04</t>
  </si>
  <si>
    <t>14.07.2022 22:49:18</t>
  </si>
  <si>
    <t>KARGIN KÖK 45-71-M00095_AYTEKİNLER ESKİ HARMANDALI M07_2076266</t>
  </si>
  <si>
    <t>14.07.2022 21:07:06</t>
  </si>
  <si>
    <t>14.07.2022 22:30:41</t>
  </si>
  <si>
    <t>14.07.2022 21:23:22</t>
  </si>
  <si>
    <t>14.07.2022 23:08:21</t>
  </si>
  <si>
    <t>L-245 35-18-L00245_950457583_950457583</t>
  </si>
  <si>
    <t>14.07.2022 21:29:59</t>
  </si>
  <si>
    <t>14.07.2022 23:43:06</t>
  </si>
  <si>
    <t>ŞEYHDAVUTLAR TR-4 KEMİKLİ 45-79-M00121_45-79-M00121_2367426</t>
  </si>
  <si>
    <t>14.07.2022 21:39:12</t>
  </si>
  <si>
    <t>14.07.2022 23:00:22</t>
  </si>
  <si>
    <t>TR-2/11 45-72-L00011_956495881_956495881</t>
  </si>
  <si>
    <t>14.07.2022 21:40:57</t>
  </si>
  <si>
    <t>14.07.2022 23:10:52</t>
  </si>
  <si>
    <t>TR-2/21 45-83-L00021_48123985_56406865_56406865</t>
  </si>
  <si>
    <t>14.07.2022 22:03:25</t>
  </si>
  <si>
    <t>14.07.2022 22:25:12</t>
  </si>
  <si>
    <t>NİYAZİ TAMER 35-26-M00361_DIREK TIPI TRAFO HUCRESI H01_2042318</t>
  </si>
  <si>
    <t>14.07.2022 22:00:28</t>
  </si>
  <si>
    <t>14.07.2022 23:52:39</t>
  </si>
  <si>
    <t>TR-144 35-16-L00144_953323224_953323224</t>
  </si>
  <si>
    <t>14.07.2022 22:15:31</t>
  </si>
  <si>
    <t>14.07.2022 23:33:25</t>
  </si>
  <si>
    <t>K-4785 35-02-K04785_98998233_98998233</t>
  </si>
  <si>
    <t>14.07.2022 22:24:23</t>
  </si>
  <si>
    <t>15.07.2022 01:22:46</t>
  </si>
  <si>
    <t>DOĞAKÖY TR-1 35-28-M00213_C_56357839_56357839</t>
  </si>
  <si>
    <t>14.07.2022 22:34:41</t>
  </si>
  <si>
    <t>14.07.2022 23:32:15</t>
  </si>
  <si>
    <t>KADIDAĞ TR-2 45-72-L00123_B_56403229_56403229</t>
  </si>
  <si>
    <t>14.07.2022 22:30:23</t>
  </si>
  <si>
    <t>14.07.2022 23:20:12</t>
  </si>
  <si>
    <t>K-4431 35-01-K04431_911363238_911363238</t>
  </si>
  <si>
    <t>14.07.2022 22:44:23</t>
  </si>
  <si>
    <t>15.07.2022 02:01:45</t>
  </si>
  <si>
    <t>K-1820 35-01-K01820_D_56369037_56369037</t>
  </si>
  <si>
    <t>14.07.2022 22:46:35</t>
  </si>
  <si>
    <t>15.07.2022 00:47:59</t>
  </si>
  <si>
    <t>14.07.2022 23:03:35</t>
  </si>
  <si>
    <t>14.07.2022 23:50:29</t>
  </si>
  <si>
    <t>TR-144 35-16-L00144_C_65513150_65513150</t>
  </si>
  <si>
    <t>14.07.2022 23:08:16</t>
  </si>
  <si>
    <t>14.07.2022 23:40:47</t>
  </si>
  <si>
    <t>TİYENLİ TR-3 45-85-M00012_45-85-M00012_2353545</t>
  </si>
  <si>
    <t>14.07.2022 23:17:24</t>
  </si>
  <si>
    <t>15.07.2022 00:00:04</t>
  </si>
  <si>
    <t>DEREKÖY TR-1 35-27-M00966_A_56382284_56382284</t>
  </si>
  <si>
    <t>14.07.2022 23:22:13</t>
  </si>
  <si>
    <t>15.07.2022 01:33:10</t>
  </si>
  <si>
    <t>HATUNDERE TR-1 35-28-M00471_B_56375372_56375372</t>
  </si>
  <si>
    <t>14.07.2022 23:27:07</t>
  </si>
  <si>
    <t>15.07.2022 00:46:46</t>
  </si>
  <si>
    <t>KARAKUYU TR-4 35-22-M00292_A_56354145_56354145</t>
  </si>
  <si>
    <t>14.07.2022 23:39:46</t>
  </si>
  <si>
    <t>15.07.2022 00:27:15</t>
  </si>
  <si>
    <t>TR-2/81-1 45-83-L00503_955139566_955139566</t>
  </si>
  <si>
    <t>14.07.2022 23:52:13</t>
  </si>
  <si>
    <t>15.07.2022 00:47:40</t>
  </si>
  <si>
    <t>GÖKÇEN DM 35-29-M00123_SEYREKLİ M03_2328952</t>
  </si>
  <si>
    <t>14.07.2022 15:22:00</t>
  </si>
  <si>
    <t>14.07.2022 15:59:00</t>
  </si>
  <si>
    <t>İBRAHİM COŞKUN SULAMA GRUBU TR 35-22-M00208_955292579_955292579</t>
  </si>
  <si>
    <t>15.07.2022 17:58:18</t>
  </si>
  <si>
    <t>15.07.2022 20:31:18</t>
  </si>
  <si>
    <t>15.07.2022 22:11:51</t>
  </si>
  <si>
    <t>15.07.2022 22:19:28</t>
  </si>
  <si>
    <t>BEZİRGANLI ÇAMLIK TR-1 45-78-M00250_49417608_56407551_56407551</t>
  </si>
  <si>
    <t>15.07.2022 20:35:30</t>
  </si>
  <si>
    <t>15.07.2022 21:21:39</t>
  </si>
  <si>
    <t>K-1605 35-01-K01605_K-2898 K02_65795911</t>
  </si>
  <si>
    <t>15.07.2022 10:12:02</t>
  </si>
  <si>
    <t>15.07.2022 12:32:00</t>
  </si>
  <si>
    <t>KOLDERE TR-5 45-80-M00116_A_56385448_56385448</t>
  </si>
  <si>
    <t>15.07.2022 16:23:02</t>
  </si>
  <si>
    <t>15.07.2022 19:18:48</t>
  </si>
  <si>
    <t>ÇAYLI TR-2 35-15-L00189_35-15-L00189_2365414</t>
  </si>
  <si>
    <t>15.07.2022 10:02:30</t>
  </si>
  <si>
    <t>15.07.2022 10:24:02</t>
  </si>
  <si>
    <t>KIRMAHALLE  TR-12 35-28-M00271_35-28-M00271_2351707</t>
  </si>
  <si>
    <t>15.07.2022 20:08:34</t>
  </si>
  <si>
    <t>15.07.2022 21:10:45</t>
  </si>
  <si>
    <t>ÇİĞİLLER YASSIALAN TR-8 45-75-M00403_945618933_945618933</t>
  </si>
  <si>
    <t>15.07.2022 14:28:10</t>
  </si>
  <si>
    <t>15.07.2022 17:49:06</t>
  </si>
  <si>
    <t>L-379 35-18-L00379_950438925_950438925</t>
  </si>
  <si>
    <t>15.07.2022 12:01:37</t>
  </si>
  <si>
    <t>15.07.2022 16:15:55</t>
  </si>
  <si>
    <t>15.07.2022 01:29:03</t>
  </si>
  <si>
    <t>15.07.2022 02:46:11</t>
  </si>
  <si>
    <t>KOZBEYLİ TR-2 35-23-M00071_42094854_56362689_56362689</t>
  </si>
  <si>
    <t>15.07.2022 19:24:14</t>
  </si>
  <si>
    <t>15.07.2022 20:57:12</t>
  </si>
  <si>
    <t>ÇAYLI TR-1 35-15-L00188_35-15-L00188_2365346</t>
  </si>
  <si>
    <t>15.07.2022 10:31:14</t>
  </si>
  <si>
    <t>15.07.2022 10:52:17</t>
  </si>
  <si>
    <t>MEHTAP SİTESİ TR-1 35-17-M00343_42095270_56365095_56365095</t>
  </si>
  <si>
    <t>15.07.2022 12:22:45</t>
  </si>
  <si>
    <t>15.07.2022 13:26:54</t>
  </si>
  <si>
    <t>DEMİRCİLİ İSMAİL YER GRUBU TR-6 35-15-L00152_950403013_950403013</t>
  </si>
  <si>
    <t>15.07.2022 10:37:47</t>
  </si>
  <si>
    <t>15.07.2022 11:47:57</t>
  </si>
  <si>
    <t>15.07.2022 17:06:46</t>
  </si>
  <si>
    <t>15.07.2022 18:43:41</t>
  </si>
  <si>
    <t>AKÖREN TR-19 KÖK 45-78-M00974_HatBaşıAyırıcı_53139380 M04_53139380</t>
  </si>
  <si>
    <t>15.07.2022 19:33:26</t>
  </si>
  <si>
    <t>15.07.2022 20:52:44</t>
  </si>
  <si>
    <t>MENDERES DM-3/TR-1 35-22-M00033_DM-2/TR-1 M06_2103809</t>
  </si>
  <si>
    <t>15.07.2022 18:45:12</t>
  </si>
  <si>
    <t>15.07.2022 19:18:37</t>
  </si>
  <si>
    <t>SUBAŞI-2 35-26-L00329_95000487897_95000487897</t>
  </si>
  <si>
    <t>15.07.2022 13:02:25</t>
  </si>
  <si>
    <t>15.07.2022 15:02:24</t>
  </si>
  <si>
    <t>KOYUNDERE TOKİ DM-1/20 35-28-M00146_953379298_953379298</t>
  </si>
  <si>
    <t>15.07.2022 14:16:18</t>
  </si>
  <si>
    <t>15.07.2022 15:17:07</t>
  </si>
  <si>
    <t>YENİKÖY İSMAİL AFACAN SULAMA GRUBU 35-31-L00185_35-31-L00185_2364426</t>
  </si>
  <si>
    <t>15.07.2022 22:22:38</t>
  </si>
  <si>
    <t>16.07.2022 03:28:24</t>
  </si>
  <si>
    <t>TR-35 35-15-M00035_950350119_950350119</t>
  </si>
  <si>
    <t>15.07.2022 02:33:03</t>
  </si>
  <si>
    <t>15.07.2022 03:53:53</t>
  </si>
  <si>
    <t>TAHTALIÇAY KÖK (M-751) 35-22-M00145_M-1548 TÜFEKÇİOĞLU M02_2112936</t>
  </si>
  <si>
    <t>15.07.2022 20:33:22</t>
  </si>
  <si>
    <t>15.07.2022 22:25:11</t>
  </si>
  <si>
    <t>M-2018 35-01-M02018_E E01_80021941</t>
  </si>
  <si>
    <t>15.07.2022 15:49:18</t>
  </si>
  <si>
    <t>15.07.2022 16:52:31</t>
  </si>
  <si>
    <t>DM-2/3 ESKİ ANIT YANI 35-18-L00581_950453862_950453862</t>
  </si>
  <si>
    <t>15.07.2022 19:16:59</t>
  </si>
  <si>
    <t>15.07.2022 21:59:46</t>
  </si>
  <si>
    <t>K-287 35-02-K00287_98816615_98816615</t>
  </si>
  <si>
    <t>15.07.2022 00:51:17</t>
  </si>
  <si>
    <t>15.07.2022 01:19:38</t>
  </si>
  <si>
    <t>DM-01/TR-91 45-71-M01856_953195151_953195151</t>
  </si>
  <si>
    <t>15.07.2022 14:40:22</t>
  </si>
  <si>
    <t>15.07.2022 16:09:00</t>
  </si>
  <si>
    <t>BAĞARASI TR-11 35-23-M00180_C_56358290_56358290</t>
  </si>
  <si>
    <t>15.07.2022 13:02:34</t>
  </si>
  <si>
    <t>15.07.2022 13:27:28</t>
  </si>
  <si>
    <t>K-550 35-01-K00550_912322709_912322709</t>
  </si>
  <si>
    <t>15.07.2022 09:22:27</t>
  </si>
  <si>
    <t>15.07.2022 10:03:50</t>
  </si>
  <si>
    <t>GÖLMARMARA TR-17 45-85-L00017_TR-18 L02_72105612</t>
  </si>
  <si>
    <t>15.07.2022 10:31:04</t>
  </si>
  <si>
    <t>15.07.2022 11:03:41</t>
  </si>
  <si>
    <t>YOLÜSTÜ TR-1 35-15-L00915_35-15-L00915_2365523</t>
  </si>
  <si>
    <t>15.07.2022 17:17:01</t>
  </si>
  <si>
    <t>15.07.2022 19:32:58</t>
  </si>
  <si>
    <t>YENİCE TARIMSAL SULAMA TR-4 45-86-M00323__72373753_72373753</t>
  </si>
  <si>
    <t>15.07.2022 19:53:28</t>
  </si>
  <si>
    <t>15.07.2022 20:51:03</t>
  </si>
  <si>
    <t>SARIAHMETLİ TR-1 45-71-M01701_43175939_56388853_56388853</t>
  </si>
  <si>
    <t>15.07.2022 20:43:25</t>
  </si>
  <si>
    <t>15.07.2022 22:39:41</t>
  </si>
  <si>
    <t>L-427 35-18-L00427_950452607_950452607</t>
  </si>
  <si>
    <t>15.07.2022 16:08:02</t>
  </si>
  <si>
    <t>15.07.2022 19:55:17</t>
  </si>
  <si>
    <t>M-3571(YATIRIM REZERVE) 35-02-M03571_B_56364168_56364168</t>
  </si>
  <si>
    <t>15.07.2022 05:57:10</t>
  </si>
  <si>
    <t>15.07.2022 11:24:23</t>
  </si>
  <si>
    <t>15.07.2022 13:27:09</t>
  </si>
  <si>
    <t>15.07.2022 13:55:18</t>
  </si>
  <si>
    <t>ALEMŞAHLI KIZILÇUKUR TR-6 45-79-M00531_A_80680344_80680344</t>
  </si>
  <si>
    <t>15.07.2022 07:15:02</t>
  </si>
  <si>
    <t>15.07.2022 08:07:05</t>
  </si>
  <si>
    <t>GERENKÖY TR-10 35-23-M00366_C_76318328_76318328</t>
  </si>
  <si>
    <t>15.07.2022 09:34:48</t>
  </si>
  <si>
    <t>15.07.2022 12:15:27</t>
  </si>
  <si>
    <t>M-865 ÇAMİÇİ KÖYÜ 35-02-M00865_99710521_99710521</t>
  </si>
  <si>
    <t>15.07.2022 22:28:07</t>
  </si>
  <si>
    <t>16.07.2022 01:05:44</t>
  </si>
  <si>
    <t>BİMEYKO TR-3 35-30-M00050_B_56352764_56352764</t>
  </si>
  <si>
    <t>15.07.2022 14:47:08</t>
  </si>
  <si>
    <t>15.07.2022 18:22:53</t>
  </si>
  <si>
    <t>CABARLAR TR-3 45-75-M00140_945609148_945609148</t>
  </si>
  <si>
    <t>15.07.2022 10:58:48</t>
  </si>
  <si>
    <t>15.07.2022 15:05:30</t>
  </si>
  <si>
    <t>ZEYTİNALAN İM 35-19-A00002_HatBaşıAyırıcı_53137505 M10_53137505</t>
  </si>
  <si>
    <t>15.07.2022 08:36:58</t>
  </si>
  <si>
    <t>15.07.2022 10:23:40</t>
  </si>
  <si>
    <t>PAYAMLI M-22 35-25-M00192_956644837_956644837</t>
  </si>
  <si>
    <t>15.07.2022 12:44:03</t>
  </si>
  <si>
    <t>15.07.2022 15:11:39</t>
  </si>
  <si>
    <t>L-325 (ALBAYRAK) 35-18-L00325_35-18-L00325_2371963</t>
  </si>
  <si>
    <t>Ağaç Kesimi</t>
  </si>
  <si>
    <t>15.07.2022 17:24:32</t>
  </si>
  <si>
    <t>15.07.2022 18:17:35</t>
  </si>
  <si>
    <t>ERDELLİ TR-2 KÖK 45-72-L00476_956507132_956507132</t>
  </si>
  <si>
    <t>15.07.2022 18:55:49</t>
  </si>
  <si>
    <t>15.07.2022 23:16:43</t>
  </si>
  <si>
    <t>K-3954 35-01-K03954_TRAFO K01_2063570</t>
  </si>
  <si>
    <t>15.07.2022 15:03:51</t>
  </si>
  <si>
    <t>15.07.2022 15:35:24</t>
  </si>
  <si>
    <t>15.07.2022 20:49:19</t>
  </si>
  <si>
    <t>15.07.2022 22:05:16</t>
  </si>
  <si>
    <t>15.07.2022 20:39:27</t>
  </si>
  <si>
    <t>15.07.2022 22:00:56</t>
  </si>
  <si>
    <t>DİLEK ALİRIZA BEY MAH. TR-1 45-80-M00132_45-80-M00132_2359984</t>
  </si>
  <si>
    <t>15.07.2022 12:02:01</t>
  </si>
  <si>
    <t>15.07.2022 12:22:22</t>
  </si>
  <si>
    <t>15.07.2022 20:01:44</t>
  </si>
  <si>
    <t>15.07.2022 22:08:50</t>
  </si>
  <si>
    <t>KARAYAĞCI YANIKDAĞ TR-2 45-75-M00194_45-75-M00194_2353626</t>
  </si>
  <si>
    <t>15.07.2022 18:11:47</t>
  </si>
  <si>
    <t>15.07.2022 19:33:16</t>
  </si>
  <si>
    <t>DUMANLAR KÖK 45-81-M00044_DUMANLAR M03_72038303</t>
  </si>
  <si>
    <t>15.07.2022 06:49:02</t>
  </si>
  <si>
    <t>15.07.2022 06:49:42</t>
  </si>
  <si>
    <t>KARABURUN TR-12 35-21-L00006_953359986_953359986</t>
  </si>
  <si>
    <t>15.07.2022 11:26:23</t>
  </si>
  <si>
    <t>15.07.2022 18:50:06</t>
  </si>
  <si>
    <t>15.07.2022 08:16:04</t>
  </si>
  <si>
    <t>15.07.2022 11:47:52</t>
  </si>
  <si>
    <t>TR-1-5/7 35-20-L00065_95000498156_95000498156</t>
  </si>
  <si>
    <t>15.07.2022 17:18:58</t>
  </si>
  <si>
    <t>15.07.2022 18:37:00</t>
  </si>
  <si>
    <t>SOLAKLAR TR-7 (RECEPLER) 35-31-L00463_ H_65805302</t>
  </si>
  <si>
    <t>15.07.2022 09:31:41</t>
  </si>
  <si>
    <t>15.07.2022 15:14:06</t>
  </si>
  <si>
    <t>GAZİEMİR GIS TM 35-08-A00006_HAVALİMANI-1 M08_2317308</t>
  </si>
  <si>
    <t>15.07.2022 09:38:48</t>
  </si>
  <si>
    <t>15.07.2022 10:40:50</t>
  </si>
  <si>
    <t>ÇALTIDERE KÖK 35-17-M00231_ŞAKRAN M06_66291227</t>
  </si>
  <si>
    <t>15.07.2022 16:59:33</t>
  </si>
  <si>
    <t>15.07.2022 19:57:00</t>
  </si>
  <si>
    <t>M-36 ZİNDANCIK KÖK 35-25-M00106_DAĞITIM TRAFO M-36 ZİNDANCIK KÖK/M-45 M04_72118680</t>
  </si>
  <si>
    <t>15.07.2022 10:20:49</t>
  </si>
  <si>
    <t>15.07.2022 11:16:25</t>
  </si>
  <si>
    <t>15.07.2022 11:09:42</t>
  </si>
  <si>
    <t>15.07.2022 12:54:13</t>
  </si>
  <si>
    <t>CEVİZLİ BALYAKASI TR-3 35-31-L00320_956570156_956570156</t>
  </si>
  <si>
    <t>15.07.2022 08:57:13</t>
  </si>
  <si>
    <t>15.07.2022 13:21:56</t>
  </si>
  <si>
    <t>15.07.2022 14:50:46</t>
  </si>
  <si>
    <t>15.07.2022 15:27:08</t>
  </si>
  <si>
    <t>GÖRECE M-352 35-22-M00352_ M02_2329611</t>
  </si>
  <si>
    <t>15.07.2022 10:59:18</t>
  </si>
  <si>
    <t>15.07.2022 13:58:23</t>
  </si>
  <si>
    <t>GÖRDES TR-31 45-75-M00031_C_56389876_56389876</t>
  </si>
  <si>
    <t>15.07.2022 19:05:42</t>
  </si>
  <si>
    <t>15.07.2022 20:01:18</t>
  </si>
  <si>
    <t>MURADİYE TR-5 (ESKİ MEZARLIK YANI) 45-71-M00204_HatBaşıAyırıcı_53134533 M02_53134533</t>
  </si>
  <si>
    <t>15.07.2022 14:03:29</t>
  </si>
  <si>
    <t>15.07.2022 14:41:33</t>
  </si>
  <si>
    <t>15.07.2022 12:57:09</t>
  </si>
  <si>
    <t>15.07.2022 15:44:06</t>
  </si>
  <si>
    <t>L-26 35-14-L00026_5652791_56354968_56354968</t>
  </si>
  <si>
    <t>15.07.2022 17:30:27</t>
  </si>
  <si>
    <t>15.07.2022 19:47:37</t>
  </si>
  <si>
    <t>15.07.2022 01:02:15</t>
  </si>
  <si>
    <t>15.07.2022 04:44:35</t>
  </si>
  <si>
    <t>15.07.2022 16:57:12</t>
  </si>
  <si>
    <t>15.07.2022 17:53:44</t>
  </si>
  <si>
    <t>TR-2/13 45-83-L00013_TR-2/12 L01_2087400</t>
  </si>
  <si>
    <t>15.07.2022 20:56:29</t>
  </si>
  <si>
    <t>15.07.2022 22:36:22</t>
  </si>
  <si>
    <t>15.07.2022 10:20:10</t>
  </si>
  <si>
    <t>15.07.2022 10:43:29</t>
  </si>
  <si>
    <t>KARAAĞAÇLI TR-2 45-71-M00130_TR-13 M01_72242791</t>
  </si>
  <si>
    <t>15.07.2022 15:35:03</t>
  </si>
  <si>
    <t>15.07.2022 16:56:53</t>
  </si>
  <si>
    <t>YÜKSEKKÖY TR-1 35-17-M00184_7956929_56356455_56356455</t>
  </si>
  <si>
    <t>15.07.2022 09:05:15</t>
  </si>
  <si>
    <t>15.07.2022 11:06:46</t>
  </si>
  <si>
    <t>ADİLKÖY TR-1 45-82-L00054_B_56387526_56387526</t>
  </si>
  <si>
    <t>15.07.2022 10:03:55</t>
  </si>
  <si>
    <t>15.07.2022 12:15:24</t>
  </si>
  <si>
    <t>15.07.2022 22:13:49</t>
  </si>
  <si>
    <t>15.07.2022 23:55:23</t>
  </si>
  <si>
    <t>HALİLLER KÖK 35-31-L00228_KALEKÖY L02_72238617</t>
  </si>
  <si>
    <t>15.07.2022 07:12:00</t>
  </si>
  <si>
    <t>15.07.2022 09:27:37</t>
  </si>
  <si>
    <t>EMİRLİ TR-7 35-15-L00636_C_56369760_56369760</t>
  </si>
  <si>
    <t>15.07.2022 16:12:16</t>
  </si>
  <si>
    <t>15.07.2022 17:25:14</t>
  </si>
  <si>
    <t>MASKİ KİLLİK İÇME SUYU TR 45-73-M00871_DIREK TIPI TRAFO HUCRESI H01_2097384</t>
  </si>
  <si>
    <t>15.07.2022 17:56:40</t>
  </si>
  <si>
    <t>15.07.2022 20:45:13</t>
  </si>
  <si>
    <t>GÖRDES TR-34 45-75-M00034_945604548_945604548</t>
  </si>
  <si>
    <t>15.07.2022 09:40:29</t>
  </si>
  <si>
    <t>15.07.2022 10:15:28</t>
  </si>
  <si>
    <t>TR-25 35-13-L00025_A a1b_5884201</t>
  </si>
  <si>
    <t>15.07.2022 11:17:49</t>
  </si>
  <si>
    <t>15.07.2022 14:41:31</t>
  </si>
  <si>
    <t>PAYAMLI M-5 35-25-M00161_95001242066_95001242066</t>
  </si>
  <si>
    <t>15.07.2022 16:29:13</t>
  </si>
  <si>
    <t>15.07.2022 18:39:15</t>
  </si>
  <si>
    <t>GELENBE TR-3 45-76-L00062_DIREK TIPI TRAFO HUCRESI H01_2046738</t>
  </si>
  <si>
    <t>15.07.2022 13:01:40</t>
  </si>
  <si>
    <t>15.07.2022 14:28:55</t>
  </si>
  <si>
    <t>15.07.2022 20:22:52</t>
  </si>
  <si>
    <t>15.07.2022 21:12:17</t>
  </si>
  <si>
    <t>KAYAKÖY DM 35-15-L00866_KAYAKÖY MERKEZ L06_72307057</t>
  </si>
  <si>
    <t>15.07.2022 12:10:12</t>
  </si>
  <si>
    <t>15.07.2022 13:17:20</t>
  </si>
  <si>
    <t>15.07.2022 17:43:44</t>
  </si>
  <si>
    <t>15.07.2022 20:34:56</t>
  </si>
  <si>
    <t>L-57 KERVANSARAY SİTESİ 35-14-L00057_95001313100_95001313100</t>
  </si>
  <si>
    <t>15.07.2022 15:20:45</t>
  </si>
  <si>
    <t>15.07.2022 16:56:21</t>
  </si>
  <si>
    <t>TÜRKALİ İNCEGEDİK MAH. TR-1 45-82-M00192_DIREK TIPI TRAFO HUCRESI H01_2091791</t>
  </si>
  <si>
    <t>15.07.2022 18:44:17</t>
  </si>
  <si>
    <t>16.07.2022 00:45:38</t>
  </si>
  <si>
    <t>GÜLKENT TR-4 35-30-M00227_967160092_967160092</t>
  </si>
  <si>
    <t>15.07.2022 18:02:13</t>
  </si>
  <si>
    <t>15.07.2022 19:39:49</t>
  </si>
  <si>
    <t>15.07.2022 19:36:08</t>
  </si>
  <si>
    <t>15.07.2022 20:43:41</t>
  </si>
  <si>
    <t>GÜMÜLDÜR M-15 35-25-M00015_955263403_955263403</t>
  </si>
  <si>
    <t>15.07.2022 13:16:53</t>
  </si>
  <si>
    <t>15.07.2022 15:55:48</t>
  </si>
  <si>
    <t>15.07.2022 11:32:32</t>
  </si>
  <si>
    <t>15.07.2022 12:58:00</t>
  </si>
  <si>
    <t>CABARLAR KÖK 45-75-M00053_HatBaşıAyırıcı_53135572 M02_53135572</t>
  </si>
  <si>
    <t>15.07.2022 10:15:54</t>
  </si>
  <si>
    <t>15.07.2022 11:01:33</t>
  </si>
  <si>
    <t>İNCESU TR-1 45-77-L00100_B_56385302_56385302</t>
  </si>
  <si>
    <t>15.07.2022 11:43:09</t>
  </si>
  <si>
    <t>15.07.2022 12:07:47</t>
  </si>
  <si>
    <t>TR-140 ŞHT.ALİ DERELİ MEVKİİ 35-15-L00140_C_56372473_56372473</t>
  </si>
  <si>
    <t>15.07.2022 21:09:53</t>
  </si>
  <si>
    <t>16.07.2022 01:31:05</t>
  </si>
  <si>
    <t>TR-73 YAŞAR KAHRAMAN GRB. 35-15-M00073_B_56369306_56369306</t>
  </si>
  <si>
    <t>15.07.2022 16:37:20</t>
  </si>
  <si>
    <t>15.07.2022 17:59:35</t>
  </si>
  <si>
    <t>GEREN TR-1 45-83-M00765_ H_81542194</t>
  </si>
  <si>
    <t>15.07.2022 14:41:04</t>
  </si>
  <si>
    <t>15.07.2022 21:19:32</t>
  </si>
  <si>
    <t>ÖREN TR-5 35-31-L00555_956571626_956571626</t>
  </si>
  <si>
    <t>15.07.2022 09:23:50</t>
  </si>
  <si>
    <t>15.07.2022 14:52:35</t>
  </si>
  <si>
    <t>15.07.2022 09:15:06</t>
  </si>
  <si>
    <t>15.07.2022 09:41:12</t>
  </si>
  <si>
    <t>EĞRİLİMAN TR-1 35-21-L00098_A_56366475_56366475</t>
  </si>
  <si>
    <t>15.07.2022 12:29:29</t>
  </si>
  <si>
    <t>15.07.2022 14:26:30</t>
  </si>
  <si>
    <t>15.07.2022 10:32:41</t>
  </si>
  <si>
    <t>15.07.2022 14:13:15</t>
  </si>
  <si>
    <t>NAZARKÖY TR-1 35-27-L00069_ H_61275798</t>
  </si>
  <si>
    <t>15.07.2022 18:33:40</t>
  </si>
  <si>
    <t>15.07.2022 20:40:54</t>
  </si>
  <si>
    <t>15.07.2022 10:18:50</t>
  </si>
  <si>
    <t>15.07.2022 10:27:11</t>
  </si>
  <si>
    <t>K-928 35-04-K00928_98938767_98938767</t>
  </si>
  <si>
    <t>15.07.2022 18:05:27</t>
  </si>
  <si>
    <t>15.07.2022 20:52:24</t>
  </si>
  <si>
    <t>DM-2/9 SEPETÇİK 35-18-L00589_950453812_950453812</t>
  </si>
  <si>
    <t>15.07.2022 11:33:31</t>
  </si>
  <si>
    <t>15.07.2022 12:42:47</t>
  </si>
  <si>
    <t>ÇAMÖNÜ TR-1 45-72-L00271_956515597_956515597</t>
  </si>
  <si>
    <t>15.07.2022 14:31:58</t>
  </si>
  <si>
    <t>15.07.2022 15:33:56</t>
  </si>
  <si>
    <t>İZZET HANAY SULAMA GRUBU 35-29-M00359_A_56396978_56396978</t>
  </si>
  <si>
    <t>15.07.2022 22:28:19</t>
  </si>
  <si>
    <t>16.07.2022 01:22:23</t>
  </si>
  <si>
    <t>GÜLBAHÇE TR-11 35-19-L00110_956689289_956689289</t>
  </si>
  <si>
    <t>15.07.2022 15:50:48</t>
  </si>
  <si>
    <t>15.07.2022 17:42:42</t>
  </si>
  <si>
    <t>15.07.2022 09:14:41</t>
  </si>
  <si>
    <t>15.07.2022 10:33:52</t>
  </si>
  <si>
    <t>L-247 35-18-L00247_950441255_950441255</t>
  </si>
  <si>
    <t>15.07.2022 15:39:17</t>
  </si>
  <si>
    <t>15.07.2022 19:45:00</t>
  </si>
  <si>
    <t>DEMİRCİLİ TR-2 35-15-L01136_946996827_946996827</t>
  </si>
  <si>
    <t>15.07.2022 10:44:20</t>
  </si>
  <si>
    <t>15.07.2022 12:26:49</t>
  </si>
  <si>
    <t>15.07.2022 00:10:58</t>
  </si>
  <si>
    <t>15.07.2022 01:28:57</t>
  </si>
  <si>
    <t>15.07.2022 06:49:03</t>
  </si>
  <si>
    <t>15.07.2022 07:11:57</t>
  </si>
  <si>
    <t>TR-46 35-15-L00046_950381709_950381709</t>
  </si>
  <si>
    <t>15.07.2022 18:26:21</t>
  </si>
  <si>
    <t>15.07.2022 22:03:47</t>
  </si>
  <si>
    <t>TR-53 35-16-L00053_953356257_953356257</t>
  </si>
  <si>
    <t>15.07.2022 10:22:01</t>
  </si>
  <si>
    <t>15.07.2022 12:45:40</t>
  </si>
  <si>
    <t>URGANLI TR-2 45-83-M00570_TR-6 M03_2328741</t>
  </si>
  <si>
    <t>15.07.2022 16:04:49</t>
  </si>
  <si>
    <t>15.07.2022 20:02:22</t>
  </si>
  <si>
    <t>CEVİZLİ BOSTANYERİ TR-2 35-31-L00322_47798318_56352328_56352328</t>
  </si>
  <si>
    <t>15.07.2022 16:50:58</t>
  </si>
  <si>
    <t>15.07.2022 22:13:02</t>
  </si>
  <si>
    <t>TEPEBAŞI TR-2 45-75-L00003_945620100_945620100</t>
  </si>
  <si>
    <t>15.07.2022 12:49:58</t>
  </si>
  <si>
    <t>15.07.2022 15:15:36</t>
  </si>
  <si>
    <t>M-3198 (YATIRIM REZERVE) 35-01-M03198_910545065_910545065</t>
  </si>
  <si>
    <t>15.07.2022 20:55:03</t>
  </si>
  <si>
    <t>15.07.2022 22:04:12</t>
  </si>
  <si>
    <t>KEPENEKLİ TR-1 45-80-M00169_45-80-M00169_2352945</t>
  </si>
  <si>
    <t>15.07.2022 19:10:21</t>
  </si>
  <si>
    <t>15.07.2022 21:47:25</t>
  </si>
  <si>
    <t>15.07.2022 09:01:10</t>
  </si>
  <si>
    <t>15.07.2022 09:56:43</t>
  </si>
  <si>
    <t>L-438 35-18-L00438_950448047_950448047</t>
  </si>
  <si>
    <t>15.07.2022 12:45:46</t>
  </si>
  <si>
    <t>15.07.2022 16:18:40</t>
  </si>
  <si>
    <t>M-2506 35-01-M02506_C_56366728_56366728</t>
  </si>
  <si>
    <t>15.07.2022 07:11:19</t>
  </si>
  <si>
    <t>15.07.2022 09:57:35</t>
  </si>
  <si>
    <t>DM-2/2 ESKİ KUYUYANI 35-18-L00583_950454422_950454422</t>
  </si>
  <si>
    <t>15.07.2022 05:57:26</t>
  </si>
  <si>
    <t>15.07.2022 09:05:21</t>
  </si>
  <si>
    <t>M-2826 35-02-M02826_910227735_910227735</t>
  </si>
  <si>
    <t>15.07.2022 16:42:02</t>
  </si>
  <si>
    <t>15.07.2022 18:06:21</t>
  </si>
  <si>
    <t>CENGİZ ŞENTÜRK SLM 35-26-L00246_DIREK TIPI TRAFO HUCRESI H01_2040534</t>
  </si>
  <si>
    <t>15.07.2022 10:09:18</t>
  </si>
  <si>
    <t>15.07.2022 10:53:47</t>
  </si>
  <si>
    <t>15.07.2022 17:09:30</t>
  </si>
  <si>
    <t>15.07.2022 17:57:50</t>
  </si>
  <si>
    <t>BEKİRLER TR-1 45-72-M00247_45-72-M00247_2349763</t>
  </si>
  <si>
    <t>15.07.2022 07:27:28</t>
  </si>
  <si>
    <t>15.07.2022 10:55:22</t>
  </si>
  <si>
    <t>SARAÇLAR TR-2 45-77-L00106_45-77-L00106_2367122</t>
  </si>
  <si>
    <t>15.07.2022 18:37:53</t>
  </si>
  <si>
    <t>15.07.2022 19:40:46</t>
  </si>
  <si>
    <t>K-3523 35-02-K03523_913282775_913282775</t>
  </si>
  <si>
    <t>15.07.2022 20:23:58</t>
  </si>
  <si>
    <t>15.07.2022 21:40:41</t>
  </si>
  <si>
    <t>TR-146 35-15-M00146_48885437_56367497_56367497</t>
  </si>
  <si>
    <t>15.07.2022 16:32:40</t>
  </si>
  <si>
    <t>15.07.2022 19:24:27</t>
  </si>
  <si>
    <t>15.07.2022 18:39:45</t>
  </si>
  <si>
    <t>15.07.2022 19:09:04</t>
  </si>
  <si>
    <t>NEBİ ÖZDEN SLM GRB TR 35-27-M00706_966515669_966515669</t>
  </si>
  <si>
    <t>15.07.2022 12:52:23</t>
  </si>
  <si>
    <t>15.07.2022 16:28:55</t>
  </si>
  <si>
    <t>BİMEYKO KÖK-10 35-30-M00048_DENİZKÖY M05_2325697</t>
  </si>
  <si>
    <t>15.07.2022 00:48:32</t>
  </si>
  <si>
    <t>15.07.2022 02:28:41</t>
  </si>
  <si>
    <t>15.07.2022 15:32:54</t>
  </si>
  <si>
    <t>15.07.2022 17:22:39</t>
  </si>
  <si>
    <t>15.07.2022 10:38:34</t>
  </si>
  <si>
    <t>15.07.2022 11:28:25</t>
  </si>
  <si>
    <t>M-33 CUMHURİYET 35-25-M00102_C_56355132_56355132</t>
  </si>
  <si>
    <t>15.07.2022 15:28:06</t>
  </si>
  <si>
    <t>15.07.2022 17:38:55</t>
  </si>
  <si>
    <t>__72410382_72410382</t>
  </si>
  <si>
    <t>15.07.2022 18:03:24</t>
  </si>
  <si>
    <t>15.07.2022 19:42:56</t>
  </si>
  <si>
    <t>DM-2/22 45-72-M00612_956530854_956530854</t>
  </si>
  <si>
    <t>15.07.2022 17:08:30</t>
  </si>
  <si>
    <t>15.07.2022 18:41:44</t>
  </si>
  <si>
    <t>ÇAMLIK DM 35-17-M00173_TR-10 M11_66328238</t>
  </si>
  <si>
    <t>15.07.2022 07:56:50</t>
  </si>
  <si>
    <t>15.07.2022 08:07:31</t>
  </si>
  <si>
    <t>DAĞDERE DM 45-72-M00097_AKHİSAR TM M09_66536617</t>
  </si>
  <si>
    <t>15.07.2022 20:43:00</t>
  </si>
  <si>
    <t>16.07.2022 01:19:00</t>
  </si>
  <si>
    <t>KIRKAĞAÇ TR-26 45-76-M00026_95000534994_95000534994</t>
  </si>
  <si>
    <t>15.07.2022 11:32:14</t>
  </si>
  <si>
    <t>15.07.2022 12:00:54</t>
  </si>
  <si>
    <t>DENİZGİREN TR-2 35-21-L00080_ H_49091525</t>
  </si>
  <si>
    <t>15.07.2022 01:17:37</t>
  </si>
  <si>
    <t>15.07.2022 02:52:12</t>
  </si>
  <si>
    <t>L-53 İLHİSAR 35-14-L00053_956654501_956654501</t>
  </si>
  <si>
    <t>15.07.2022 11:17:11</t>
  </si>
  <si>
    <t>15.07.2022 12:24:32</t>
  </si>
  <si>
    <t>15.07.2022 19:18:38</t>
  </si>
  <si>
    <t>15.07.2022 20:07:55</t>
  </si>
  <si>
    <t>15.07.2022 12:07:31</t>
  </si>
  <si>
    <t>15.07.2022 14:17:03</t>
  </si>
  <si>
    <t>DM-2/3 ESKİ ANIT YANI 35-18-L00581_950454791_950454791</t>
  </si>
  <si>
    <t>15.07.2022 20:59:43</t>
  </si>
  <si>
    <t>15.07.2022 22:10:37</t>
  </si>
  <si>
    <t>15.07.2022 09:09:25</t>
  </si>
  <si>
    <t>15.07.2022 09:11:35</t>
  </si>
  <si>
    <t>DUATEPE DM-3/11 35-29-L00769_ H_61269128</t>
  </si>
  <si>
    <t>15.07.2022 10:30:16</t>
  </si>
  <si>
    <t>15.07.2022 11:43:01</t>
  </si>
  <si>
    <t>FUNDACIK KÖK 45-75-M00068_FUNDACIK M03_67108814</t>
  </si>
  <si>
    <t>15.07.2022 19:57:42</t>
  </si>
  <si>
    <t>16.07.2022 02:20:40</t>
  </si>
  <si>
    <t>L-376 PAZARYERİ 35-18-L00376_950464978_950464978</t>
  </si>
  <si>
    <t>15.07.2022 19:36:05</t>
  </si>
  <si>
    <t>15.07.2022 21:59:50</t>
  </si>
  <si>
    <t>M-1345 35-09-M01345_EBSO T.M. M01_66583902</t>
  </si>
  <si>
    <t>15.07.2022 06:22:42</t>
  </si>
  <si>
    <t>15.07.2022 07:02:33</t>
  </si>
  <si>
    <t>GÜVERCİNLİK TR-1 45-77-L00334_945499110_945499110</t>
  </si>
  <si>
    <t>15.07.2022 10:16:31</t>
  </si>
  <si>
    <t>15.07.2022 12:45:08</t>
  </si>
  <si>
    <t>KARABURÇ TR-5 DURSUN BEY 35-31-L00264_35-31-L00264_2365808</t>
  </si>
  <si>
    <t>15.07.2022 20:08:32</t>
  </si>
  <si>
    <t>15.07.2022 13:40:52</t>
  </si>
  <si>
    <t>15.07.2022 13:44:41</t>
  </si>
  <si>
    <t>15.07.2022 11:38:16</t>
  </si>
  <si>
    <t>15.07.2022 12:24:11</t>
  </si>
  <si>
    <t>KARABURUN İM 35-21-A00001_KÜÇÜKBAHÇE L05_2063035</t>
  </si>
  <si>
    <t>15.07.2022 02:28:59</t>
  </si>
  <si>
    <t>15.07.2022 02:39:19</t>
  </si>
  <si>
    <t>SOMA A SANTRALİ İM/DM 45-82-A00001_MADEN L16_2091661</t>
  </si>
  <si>
    <t>15.07.2022 08:16:52</t>
  </si>
  <si>
    <t>15.07.2022 08:42:19</t>
  </si>
  <si>
    <t>15.07.2022 17:24:19</t>
  </si>
  <si>
    <t>15.07.2022 18:28:26</t>
  </si>
  <si>
    <t>ELİFLİ TR-2 35-20-L00427_A_56407388_56407388</t>
  </si>
  <si>
    <t>15.07.2022 09:29:31</t>
  </si>
  <si>
    <t>15.07.2022 11:27:51</t>
  </si>
  <si>
    <t>MUSAHOCA TR-1 45-76-L00118_A_56387716_56387716</t>
  </si>
  <si>
    <t>15.07.2022 15:57:31</t>
  </si>
  <si>
    <t>15.07.2022 17:02:12</t>
  </si>
  <si>
    <t>NURİYE DM 45-80-M00090_AKHİSAR-1(İZSU) M08_72194610</t>
  </si>
  <si>
    <t>15.07.2022 10:49:36</t>
  </si>
  <si>
    <t>15.07.2022 11:36:44</t>
  </si>
  <si>
    <t>ŞAMDANLAR TR-1 45-81-M00154_C_56405621_56405621</t>
  </si>
  <si>
    <t>15.07.2022 18:50:20</t>
  </si>
  <si>
    <t>15.07.2022 19:34:44</t>
  </si>
  <si>
    <t>NİYAZİ TAMER ÖZEL TR 35-26-M00973Ö_DIREK TIPI TRAFO HUCRESI H01_2041090</t>
  </si>
  <si>
    <t>15.07.2022 18:23:59</t>
  </si>
  <si>
    <t>15.07.2022 19:13:38</t>
  </si>
  <si>
    <t>K-3954 35-01-K03954_C_56374571_56374571</t>
  </si>
  <si>
    <t>15.07.2022 16:32:55</t>
  </si>
  <si>
    <t>15.07.2022 17:58:20</t>
  </si>
  <si>
    <t>15.07.2022 10:11:04</t>
  </si>
  <si>
    <t>15.07.2022 10:28:04</t>
  </si>
  <si>
    <t>VİLLAKENT TR-9 35-28-M00384_11489064 c1b_5914236</t>
  </si>
  <si>
    <t>15.07.2022 13:20:22</t>
  </si>
  <si>
    <t>15.07.2022 14:29:22</t>
  </si>
  <si>
    <t>SOLAKLAR TR-7 (RECEPLER) 35-31-L00463__72373476_72373476</t>
  </si>
  <si>
    <t>15.07.2022 05:24:34</t>
  </si>
  <si>
    <t>15.07.2022 07:13:27</t>
  </si>
  <si>
    <t>SELAHATTİN CANÖYER SULAMA TR 45-71-M01385_DIREK TIPI TRAFO HUCRESI H01_2097230</t>
  </si>
  <si>
    <t>15.07.2022 11:51:22</t>
  </si>
  <si>
    <t>15.07.2022 12:10:44</t>
  </si>
  <si>
    <t>L-293 YENİ MECİDİYE 35-18-L00293_950448782_950448782</t>
  </si>
  <si>
    <t>15.07.2022 15:48:13</t>
  </si>
  <si>
    <t>15.07.2022 19:13:48</t>
  </si>
  <si>
    <t>DİNDARLI TR-1 45-79-M00416_945574248_945574248</t>
  </si>
  <si>
    <t>15.07.2022 22:27:01</t>
  </si>
  <si>
    <t>15.07.2022 23:54:32</t>
  </si>
  <si>
    <t>ÇATALOLUK DM 45-74-M00227_AYVAALAN M03_2115039</t>
  </si>
  <si>
    <t>15.07.2022 08:42:10</t>
  </si>
  <si>
    <t>15.07.2022 08:47:14</t>
  </si>
  <si>
    <t>MURADİYE TR-5 (ESKİ MEZARLIK YANI) 45-71-M00204_HatBaşıAyırıcı_53134671 M02_53134671</t>
  </si>
  <si>
    <t>15.07.2022 09:33:29</t>
  </si>
  <si>
    <t>15.07.2022 10:16:06</t>
  </si>
  <si>
    <t>AKSELENDİ İM 45-72-A00004_AKSELENDİ TR7 L11_2097123</t>
  </si>
  <si>
    <t>15.07.2022 11:03:14</t>
  </si>
  <si>
    <t>15.07.2022 12:07:22</t>
  </si>
  <si>
    <t>ÜÇPINAR DM 45-71-M00183_HatBaşıAyırıcı_72093426 M11_72093426</t>
  </si>
  <si>
    <t>15.07.2022 12:30:48</t>
  </si>
  <si>
    <t>15.07.2022 13:01:47</t>
  </si>
  <si>
    <t>MURADİYE ÇEVREYOLU TR-1 45-71-M02467_ H_84188412</t>
  </si>
  <si>
    <t>15.07.2022 12:45:44</t>
  </si>
  <si>
    <t>15.07.2022 13:21:16</t>
  </si>
  <si>
    <t>15.07.2022 07:25:10</t>
  </si>
  <si>
    <t>15.07.2022 07:32:24</t>
  </si>
  <si>
    <t>15.07.2022 09:13:52</t>
  </si>
  <si>
    <t>HİSARLIK TR-1 35-20-L00261_35-20-L00261_2359956</t>
  </si>
  <si>
    <t>15.07.2022 20:45:32</t>
  </si>
  <si>
    <t>15.07.2022 22:04:01</t>
  </si>
  <si>
    <t>SOMA A SANTRALİ İM/DM 45-82-A00001_HatBaşıAyırıcı_53135945 L16_53135945</t>
  </si>
  <si>
    <t>15.07.2022 16:11:47</t>
  </si>
  <si>
    <t>15.07.2022 22:13:03</t>
  </si>
  <si>
    <t>BÜNYAN OSMANİYE TR-1 45-72-L00444_45-72-L00444_2372908</t>
  </si>
  <si>
    <t>15.07.2022 13:48:42</t>
  </si>
  <si>
    <t>15.07.2022 15:46:58</t>
  </si>
  <si>
    <t>MURADİYE TR-5(BELEDİYE KABİN) 45-71-M00194_953221912_953221912</t>
  </si>
  <si>
    <t>15.07.2022 10:03:06</t>
  </si>
  <si>
    <t>15.07.2022 14:49:47</t>
  </si>
  <si>
    <t>DİNGİLLER ÇAYBAŞI TR-1 45-72-L00170_45-72-L00170_2374629</t>
  </si>
  <si>
    <t>15.07.2022 19:16:29</t>
  </si>
  <si>
    <t>15.07.2022 20:08:00</t>
  </si>
  <si>
    <t>MEHMET ÇETE SULAMA GRUBU 35-29-M00325_950345724_950345724</t>
  </si>
  <si>
    <t>15.07.2022 18:27:54</t>
  </si>
  <si>
    <t>15.07.2022 20:18:21</t>
  </si>
  <si>
    <t>ÜZÜMLÜ AYSAN BEY TR-3 45-73-M00605_945647846_945647846</t>
  </si>
  <si>
    <t>15.07.2022 19:03:32</t>
  </si>
  <si>
    <t>15.07.2022 21:47:08</t>
  </si>
  <si>
    <t>BEKİRLER TR-1 45-72-M00247_956528220_956528220</t>
  </si>
  <si>
    <t>15.07.2022 15:16:25</t>
  </si>
  <si>
    <t>15.07.2022 18:55:11</t>
  </si>
  <si>
    <t>15.07.2022 16:18:59</t>
  </si>
  <si>
    <t>15.07.2022 17:47:05</t>
  </si>
  <si>
    <t>TR-15 35-13-M00015_DAĞITIM TRF TR-15 M03_66208447</t>
  </si>
  <si>
    <t>15.07.2022 00:38:03</t>
  </si>
  <si>
    <t>15.07.2022 01:20:14</t>
  </si>
  <si>
    <t>L-208 35-18-L00208_950451829_950451829</t>
  </si>
  <si>
    <t>15.07.2022 23:50:37</t>
  </si>
  <si>
    <t>16.07.2022 01:51:09</t>
  </si>
  <si>
    <t>15.07.2022 06:51:38</t>
  </si>
  <si>
    <t>15.07.2022 09:08:34</t>
  </si>
  <si>
    <t>DOYRANLI TR-1 35-29-L00374_35-29-L00374_2366850</t>
  </si>
  <si>
    <t>15.07.2022 09:50:22</t>
  </si>
  <si>
    <t>15.07.2022 10:06:43</t>
  </si>
  <si>
    <t>15.07.2022 13:47:43</t>
  </si>
  <si>
    <t>15.07.2022 14:28:00</t>
  </si>
  <si>
    <t>GERELİ KÖYÜ KAVAKKUYU TR 9 35-15-M00226_B_56370378_56370378</t>
  </si>
  <si>
    <t>15.07.2022 18:23:36</t>
  </si>
  <si>
    <t>15.07.2022 20:18:04</t>
  </si>
  <si>
    <t>KÖSELER TR-1 35-24-M00100_6523038_56373633_56373633</t>
  </si>
  <si>
    <t>15.07.2022 12:39:39</t>
  </si>
  <si>
    <t>15.07.2022 15:58:38</t>
  </si>
  <si>
    <t>SULTAN DM 35-25-M00121_MOBİL-ZİNDANCIK M05_72117321</t>
  </si>
  <si>
    <t>15.07.2022 15:31:31</t>
  </si>
  <si>
    <t>15.07.2022 17:23:36</t>
  </si>
  <si>
    <t>URGANLI TR-9 45-83-M00549_A_56355804_56355804</t>
  </si>
  <si>
    <t>15.07.2022 20:54:32</t>
  </si>
  <si>
    <t>15.07.2022 22:33:24</t>
  </si>
  <si>
    <t>M-1009 35-03-M01009_35-03-M01009_41953542</t>
  </si>
  <si>
    <t>16.07.2022 00:29:12</t>
  </si>
  <si>
    <t>16.07.2022 02:11:27</t>
  </si>
  <si>
    <t>DAVUTLAR TR-1 45-71-M01557_A_56404098_56404098</t>
  </si>
  <si>
    <t>16.07.2022 00:49:24</t>
  </si>
  <si>
    <t>16.07.2022 02:55:03</t>
  </si>
  <si>
    <t>KARAKUYU KÖK 35-22-M00091_KARAKUYU M02_72111688</t>
  </si>
  <si>
    <t>16.07.2022 01:39:36</t>
  </si>
  <si>
    <t>16.07.2022 02:02:12</t>
  </si>
  <si>
    <t>GÖZTEPE İM 35-01-A00004_TR-1 34.5 M04_2304114</t>
  </si>
  <si>
    <t>16.07.2022 02:50:52</t>
  </si>
  <si>
    <t>16.07.2022 02:52:45</t>
  </si>
  <si>
    <t>K-419 35-01-K00419_D_56377205_56377205</t>
  </si>
  <si>
    <t>16.07.2022 05:43:42</t>
  </si>
  <si>
    <t>16.07.2022 11:10:35</t>
  </si>
  <si>
    <t>16.07.2022 05:58:20</t>
  </si>
  <si>
    <t>16.07.2022 06:09:33</t>
  </si>
  <si>
    <t>ÇIRPI İM 35-20-A00002_ARIKBAŞI L12_2054987</t>
  </si>
  <si>
    <t>16.07.2022 06:02:42</t>
  </si>
  <si>
    <t>16.07.2022 06:07:26</t>
  </si>
  <si>
    <t>16.07.2022 05:57:03</t>
  </si>
  <si>
    <t>16.07.2022 05:58:00</t>
  </si>
  <si>
    <t>BAĞARASI TR-10 KÖK 35-23-M00179_ESKİİBAĞARASI M02_72143182</t>
  </si>
  <si>
    <t>16.07.2022 06:25:08</t>
  </si>
  <si>
    <t>16.07.2022 07:36:28</t>
  </si>
  <si>
    <t>YENİOBA KÖK 35-29-M00125_YENİÇİFTLİK M05_72191062</t>
  </si>
  <si>
    <t>16.07.2022 06:40:44</t>
  </si>
  <si>
    <t>16.07.2022 07:21:50</t>
  </si>
  <si>
    <t>16.07.2022 06:46:02</t>
  </si>
  <si>
    <t>16.07.2022 07:34:29</t>
  </si>
  <si>
    <t>16.07.2022 06:51:52</t>
  </si>
  <si>
    <t>16.07.2022 07:43:29</t>
  </si>
  <si>
    <t>ÖMÜR BELDESİ DM 35-14-M00120_YAREN SİTESİ M02_80640530</t>
  </si>
  <si>
    <t>16.07.2022 06:53:17</t>
  </si>
  <si>
    <t>16.07.2022 10:05:26</t>
  </si>
  <si>
    <t>YENİ ŞAKRAN TR-4 35-17-M00204_5653224_65497463_65497463</t>
  </si>
  <si>
    <t>16.07.2022 06:59:48</t>
  </si>
  <si>
    <t>16.07.2022 07:43:59</t>
  </si>
  <si>
    <t>16.07.2022 06:56:19</t>
  </si>
  <si>
    <t>16.07.2022 07:54:05</t>
  </si>
  <si>
    <t>PAŞATIMARI TARIMSAL SULAMA TR-4 45-83-M00246_48140663_56396290_56396290</t>
  </si>
  <si>
    <t>16.07.2022 06:58:14</t>
  </si>
  <si>
    <t>16.07.2022 11:16:14</t>
  </si>
  <si>
    <t>KÖPRÜBAŞI TR-42 KOCAOSMANLI 45-86-M00042_DIREK TIPI TRAFO HUCRESI H01_2076965</t>
  </si>
  <si>
    <t>16.07.2022 07:21:30</t>
  </si>
  <si>
    <t>16.07.2022 08:42:42</t>
  </si>
  <si>
    <t>DAĞDERE DM 45-72-M00097_KARAGÖZLER M08_2106076</t>
  </si>
  <si>
    <t>16.07.2022 07:26:44</t>
  </si>
  <si>
    <t>16.07.2022 08:54:07</t>
  </si>
  <si>
    <t>AKHİSAR TM 45-72-A00006_GÖRDES M05_2313118</t>
  </si>
  <si>
    <t>16.07.2022 07:27:15</t>
  </si>
  <si>
    <t>16.07.2022 08:09:23</t>
  </si>
  <si>
    <t>YAKAKÖY KÖK 45-75-M00067_BOYALI M03_2092141</t>
  </si>
  <si>
    <t>16.07.2022 07:24:06</t>
  </si>
  <si>
    <t>16.07.2022 09:48:01</t>
  </si>
  <si>
    <t>L-157 YEŞİLKENT 35-14-L00157_10033501_56390104_56390104</t>
  </si>
  <si>
    <t>16.07.2022 07:34:43</t>
  </si>
  <si>
    <t>16.07.2022 09:09:28</t>
  </si>
  <si>
    <t>GÖRECE TR-1 35-22-M00841_955261643_955261643</t>
  </si>
  <si>
    <t>16.07.2022 07:44:02</t>
  </si>
  <si>
    <t>16.07.2022 11:16:40</t>
  </si>
  <si>
    <t>M-358 35-14-M00358_A_81702673_81702673</t>
  </si>
  <si>
    <t>16.07.2022 08:12:26</t>
  </si>
  <si>
    <t>16.07.2022 11:46:55</t>
  </si>
  <si>
    <t>ÜÇPINAR KONTİNÜ ZEYTİNYAĞI FAB. ÖZEL TR 45-71-M01954Ö_DIREK TIPI TRAFO HUCRESI H01_2046808</t>
  </si>
  <si>
    <t>16.07.2022 08:16:10</t>
  </si>
  <si>
    <t>16.07.2022 10:03:40</t>
  </si>
  <si>
    <t>M-739 35-03-M00739_ M04_2062283</t>
  </si>
  <si>
    <t>16.07.2022 08:13:05</t>
  </si>
  <si>
    <t>16.07.2022 09:07:46</t>
  </si>
  <si>
    <t>TR-1/2 45-72-M00002_956494649_956494649</t>
  </si>
  <si>
    <t>16.07.2022 08:30:04</t>
  </si>
  <si>
    <t>16.07.2022 09:40:36</t>
  </si>
  <si>
    <t>SELİMŞAHLAR TR-2 45-71-M00137_HatBaşıAyırıcı_53135159 M03_53135159</t>
  </si>
  <si>
    <t>16.07.2022 08:37:02</t>
  </si>
  <si>
    <t>16.07.2022 08:38:02</t>
  </si>
  <si>
    <t>POYRAZDAMLARI TR-11 45-78-M00576_HatBaşıAyırıcı_53139443 M05_53139443</t>
  </si>
  <si>
    <t>16.07.2022 08:38:23</t>
  </si>
  <si>
    <t>16.07.2022 10:03:18</t>
  </si>
  <si>
    <t>BELİĞ ŞİŞİKOĞLU SULAMA GRUBU 35-29-M00182_B_56406627_56406627</t>
  </si>
  <si>
    <t>16.07.2022 08:39:03</t>
  </si>
  <si>
    <t>16.07.2022 11:22:29</t>
  </si>
  <si>
    <t>URGANLI TR-7 45-83-M00550_DAŞKANLAR M01_72145675</t>
  </si>
  <si>
    <t>16.07.2022 08:39:41</t>
  </si>
  <si>
    <t>16.07.2022 10:00:54</t>
  </si>
  <si>
    <t>GERELİ KÖYÜ SADIK PİLGİR SULAMA GRB TR-13 35-15-M00318_A_56367974_56367974</t>
  </si>
  <si>
    <t>16.07.2022 08:38:37</t>
  </si>
  <si>
    <t>16.07.2022 10:58:23</t>
  </si>
  <si>
    <t>16.07.2022 08:54:53</t>
  </si>
  <si>
    <t>16.07.2022 10:25:46</t>
  </si>
  <si>
    <t>KALEMOĞLU KÖK 45-75-M00069_KALEMOĞLU KÖYÜ M05_2328715</t>
  </si>
  <si>
    <t>16.07.2022 09:05:14</t>
  </si>
  <si>
    <t>16.07.2022 16:49:04</t>
  </si>
  <si>
    <t>16.07.2022 09:14:52</t>
  </si>
  <si>
    <t>16.07.2022 10:07:00</t>
  </si>
  <si>
    <t>GÖRDES TR-34 45-75-M00034_D tr34d1_42660180</t>
  </si>
  <si>
    <t>16.07.2022 09:23:52</t>
  </si>
  <si>
    <t>16.07.2022 10:58:07</t>
  </si>
  <si>
    <t>16.07.2022 09:43:39</t>
  </si>
  <si>
    <t>16.07.2022 10:22:49</t>
  </si>
  <si>
    <t>KAPIKAYA TR-1 35-17-M00185_950303599_950303599</t>
  </si>
  <si>
    <t>16.07.2022 09:44:21</t>
  </si>
  <si>
    <t>16.07.2022 11:49:40</t>
  </si>
  <si>
    <t>L-241 35-18-L00241_950463538_950463538</t>
  </si>
  <si>
    <t>16.07.2022 09:45:35</t>
  </si>
  <si>
    <t>16.07.2022 11:42:22</t>
  </si>
  <si>
    <t>ÇOBANKÖY KÖK 35-29-L00066_HAMAMKÖY FİDERİ L05_72212362</t>
  </si>
  <si>
    <t>16.07.2022 09:47:52</t>
  </si>
  <si>
    <t>16.07.2022 10:18:39</t>
  </si>
  <si>
    <t>16.07.2022 09:57:33</t>
  </si>
  <si>
    <t>16.07.2022 10:33:14</t>
  </si>
  <si>
    <t>BALIKLIOVA DM 35-19-L00270_GÜLBAHÇE GİRİŞ L01_2047255</t>
  </si>
  <si>
    <t>16.07.2022 09:59:52</t>
  </si>
  <si>
    <t>16.07.2022 11:10:47</t>
  </si>
  <si>
    <t>YAKAKÖY KÖK 45-75-M00067_HatBaşıAyırıcı_53136553 M03_53136553</t>
  </si>
  <si>
    <t>16.07.2022 09:59:38</t>
  </si>
  <si>
    <t>16.07.2022 10:48:18</t>
  </si>
  <si>
    <t>16.07.2022 10:01:38</t>
  </si>
  <si>
    <t>16.07.2022 10:10:37</t>
  </si>
  <si>
    <t>KEMALPAŞA TM 35-27-A00002_KUYUCAK M07_2306689</t>
  </si>
  <si>
    <t>16.07.2022 10:05:52</t>
  </si>
  <si>
    <t>16.07.2022 10:36:42</t>
  </si>
  <si>
    <t>ALTINOLUK TR-1 35-31-L00446_35-31-L00446_47780207</t>
  </si>
  <si>
    <t>16.07.2022 10:01:42</t>
  </si>
  <si>
    <t>16.07.2022 10:16:42</t>
  </si>
  <si>
    <t>TR-19 35-30-M00019_955321349_955321349</t>
  </si>
  <si>
    <t>16.07.2022 10:06:42</t>
  </si>
  <si>
    <t>16.07.2022 12:37:30</t>
  </si>
  <si>
    <t>CAFER BEY EVREN MAH.TR-1 45-78-L00711_953295010_953295010</t>
  </si>
  <si>
    <t>16.07.2022 10:02:43</t>
  </si>
  <si>
    <t>16.07.2022 11:22:08</t>
  </si>
  <si>
    <t>16.07.2022 09:54:28</t>
  </si>
  <si>
    <t>16.07.2022 12:41:53</t>
  </si>
  <si>
    <t>ALTINOLUK TR-3 35-31-L00285_35-31-L00285_2364730</t>
  </si>
  <si>
    <t>16.07.2022 10:12:23</t>
  </si>
  <si>
    <t>16.07.2022 10:33:16</t>
  </si>
  <si>
    <t>TR-1/58 45-83-M00058_48061002_56388355_56388355</t>
  </si>
  <si>
    <t>16.07.2022 10:12:59</t>
  </si>
  <si>
    <t>16.07.2022 12:53:47</t>
  </si>
  <si>
    <t>PAYAMLI M-32 35-25-M00176_956636998_956636998</t>
  </si>
  <si>
    <t>16.07.2022 10:14:18</t>
  </si>
  <si>
    <t>16.07.2022 12:03:39</t>
  </si>
  <si>
    <t>TR-27 45-78-L00027_TR-33 L02_2105340</t>
  </si>
  <si>
    <t>16.07.2022 10:14:38</t>
  </si>
  <si>
    <t>16.07.2022 10:56:01</t>
  </si>
  <si>
    <t>BOĞAZİÇİ İM 35-01-A00001_TR-2 GİRİŞ M06_2307523</t>
  </si>
  <si>
    <t>16.07.2022 10:23:22</t>
  </si>
  <si>
    <t>16.07.2022 11:00:43</t>
  </si>
  <si>
    <t>YUKARI ÇOBANİSA ŞİRİN MAHALLE 45-71-M00622_953214630_953214630</t>
  </si>
  <si>
    <t>16.07.2022 10:24:16</t>
  </si>
  <si>
    <t>16.07.2022 12:18:50</t>
  </si>
  <si>
    <t>SAKARLI KÖK 45-76-M00046_HatBaşıAyırıcı_53134972 M03_53134972</t>
  </si>
  <si>
    <t>16.07.2022 10:28:25</t>
  </si>
  <si>
    <t>16.07.2022 11:14:34</t>
  </si>
  <si>
    <t>16.07.2022 10:38:35</t>
  </si>
  <si>
    <t>16.07.2022 12:31:08</t>
  </si>
  <si>
    <t>İHSAN GÖREN SLM GRB TR 35-27-M00715_966317093_966317093</t>
  </si>
  <si>
    <t>16.07.2022 10:28:55</t>
  </si>
  <si>
    <t>16.07.2022 13:30:21</t>
  </si>
  <si>
    <t>16.07.2022 10:43:48</t>
  </si>
  <si>
    <t>16.07.2022 11:53:38</t>
  </si>
  <si>
    <t>ÇATALOLUK DM 45-74-M00227_GÜVELİ M05_2115043</t>
  </si>
  <si>
    <t>16.07.2022 10:46:41</t>
  </si>
  <si>
    <t>16.07.2022 10:51:03</t>
  </si>
  <si>
    <t>DEREKÖY TR-1 45-72-L00461_956525700_956525700</t>
  </si>
  <si>
    <t>16.07.2022 10:51:20</t>
  </si>
  <si>
    <t>16.07.2022 17:50:09</t>
  </si>
  <si>
    <t>ARMUTLU TR-5 35-27-L00005_913641780_913641780</t>
  </si>
  <si>
    <t>16.07.2022 10:53:27</t>
  </si>
  <si>
    <t>16.07.2022 14:47:15</t>
  </si>
  <si>
    <t>K-3162 35-03-K03162_F_56362564_56362564</t>
  </si>
  <si>
    <t>16.07.2022 10:55:46</t>
  </si>
  <si>
    <t>16.07.2022 14:36:07</t>
  </si>
  <si>
    <t>EMİRLİ TR-8 35-15-L00644_950406558_950406558</t>
  </si>
  <si>
    <t>16.07.2022 10:55:23</t>
  </si>
  <si>
    <t>16.07.2022 11:44:10</t>
  </si>
  <si>
    <t>YENİFOÇA TR-1 DM 35-23-M00001_YENİFOÇA TR-48 M04_83360660</t>
  </si>
  <si>
    <t>16.07.2022 10:57:13</t>
  </si>
  <si>
    <t>16.07.2022 12:37:00</t>
  </si>
  <si>
    <t>16.07.2022 10:55:47</t>
  </si>
  <si>
    <t>16.07.2022 13:39:41</t>
  </si>
  <si>
    <t>L-274 35-18-L00274_950429529_950429529</t>
  </si>
  <si>
    <t>16.07.2022 11:02:42</t>
  </si>
  <si>
    <t>16.07.2022 13:37:55</t>
  </si>
  <si>
    <t>16.07.2022 11:02:26</t>
  </si>
  <si>
    <t>16.07.2022 11:28:42</t>
  </si>
  <si>
    <t>16.07.2022 11:11:42</t>
  </si>
  <si>
    <t>16.07.2022 11:24:51</t>
  </si>
  <si>
    <t>SUÇIKTI TR-1 35-15-L00483_B_56406987_56406987</t>
  </si>
  <si>
    <t>16.07.2022 11:01:11</t>
  </si>
  <si>
    <t>16.07.2022 14:23:20</t>
  </si>
  <si>
    <t>TR-2/48 45-72-L00048_956480887_956480887</t>
  </si>
  <si>
    <t>16.07.2022 11:10:20</t>
  </si>
  <si>
    <t>16.07.2022 12:16:35</t>
  </si>
  <si>
    <t>L-208 35-18-L00208_7887548_56374897_56374897</t>
  </si>
  <si>
    <t>16.07.2022 11:12:12</t>
  </si>
  <si>
    <t>16.07.2022 13:40:53</t>
  </si>
  <si>
    <t>M-220 KOCAMEHMETLER TR-3 35-23-M00220_A_83291096_83291096</t>
  </si>
  <si>
    <t>16.07.2022 11:05:58</t>
  </si>
  <si>
    <t>16.07.2022 14:33:35</t>
  </si>
  <si>
    <t>K-1408 35-01-K01408_35-01-K01408_2348891</t>
  </si>
  <si>
    <t>16.07.2022 11:19:54</t>
  </si>
  <si>
    <t>16.07.2022 11:42:11</t>
  </si>
  <si>
    <t>16.07.2022 11:21:58</t>
  </si>
  <si>
    <t>16.07.2022 14:23:47</t>
  </si>
  <si>
    <t>ATAKÖY OVA TR-4 35-22-M00179_941917710_941917710</t>
  </si>
  <si>
    <t>16.07.2022 11:27:42</t>
  </si>
  <si>
    <t>16.07.2022 12:45:37</t>
  </si>
  <si>
    <t>RAHMİYE-2 SULAMA TR-14 45-72-M00380_45-72-M00380_2352802</t>
  </si>
  <si>
    <t>16.07.2022 11:19:45</t>
  </si>
  <si>
    <t>16.07.2022 15:47:23</t>
  </si>
  <si>
    <t>TAŞLIYATAK TR-7 35-31-L00341_DIREK TIPI TRAFO HUCRESI H01_2040493</t>
  </si>
  <si>
    <t>16.07.2022 11:28:36</t>
  </si>
  <si>
    <t>16.07.2022 13:39:32</t>
  </si>
  <si>
    <t>ÇATALOLUK DM 45-74-M00227_GÖRDES M01_2328460</t>
  </si>
  <si>
    <t>16.07.2022 11:40:41</t>
  </si>
  <si>
    <t>16.07.2022 11:44:00</t>
  </si>
  <si>
    <t>K-3167 35-04-K03167__72410532_72410532</t>
  </si>
  <si>
    <t>16.07.2022 11:47:09</t>
  </si>
  <si>
    <t>16.07.2022 12:18:28</t>
  </si>
  <si>
    <t>16.07.2022 11:52:39</t>
  </si>
  <si>
    <t>16.07.2022 13:55:29</t>
  </si>
  <si>
    <t>AŞAĞIÇOBANİSA TR-3 45-71-M00103_ M01_72236851</t>
  </si>
  <si>
    <t>16.07.2022 11:57:12</t>
  </si>
  <si>
    <t>16.07.2022 12:36:58</t>
  </si>
  <si>
    <t>ARKENT KONUTLARI 35-27-L00089_A_56406142_56406142</t>
  </si>
  <si>
    <t>16.07.2022 12:06:17</t>
  </si>
  <si>
    <t>16.07.2022 14:57:11</t>
  </si>
  <si>
    <t>KURTULMUŞ TR-1 45-72-L00201_45-72-L00201_85167228</t>
  </si>
  <si>
    <t>16.07.2022 12:02:53</t>
  </si>
  <si>
    <t>16.07.2022 15:24:44</t>
  </si>
  <si>
    <t>SIĞACIK DM (L-35) 35-14-M00425_956636279_956636279</t>
  </si>
  <si>
    <t>16.07.2022 12:09:04</t>
  </si>
  <si>
    <t>16.07.2022 13:24:49</t>
  </si>
  <si>
    <t>KARABURUN TR-2 35-21-L00014_953367402_953367402</t>
  </si>
  <si>
    <t>16.07.2022 12:13:17</t>
  </si>
  <si>
    <t>16.07.2022 15:07:37</t>
  </si>
  <si>
    <t>16.07.2022 12:18:25</t>
  </si>
  <si>
    <t>16.07.2022 14:06:20</t>
  </si>
  <si>
    <t>CABERFAKILI TR-1 45-73-M01276_B_81340636_81340636</t>
  </si>
  <si>
    <t>16.07.2022 12:29:27</t>
  </si>
  <si>
    <t>16.07.2022 14:17:36</t>
  </si>
  <si>
    <t>KOLDERE TR-6 45-80-M00054_956539006_956539006</t>
  </si>
  <si>
    <t>16.07.2022 12:29:17</t>
  </si>
  <si>
    <t>16.07.2022 14:38:52</t>
  </si>
  <si>
    <t>PAYAMLI M-13 35-25-M00181_956650440_956650440</t>
  </si>
  <si>
    <t>16.07.2022 12:30:19</t>
  </si>
  <si>
    <t>16.07.2022 14:37:44</t>
  </si>
  <si>
    <t>TOPÇAM SULAMA TR-12 35-16-M00205_47525214_56397068_56397068</t>
  </si>
  <si>
    <t>16.07.2022 12:34:20</t>
  </si>
  <si>
    <t>16.07.2022 13:15:49</t>
  </si>
  <si>
    <t>TR-2 GÖLCÜKLER 35-22-M00002_955261819_955261819</t>
  </si>
  <si>
    <t>16.07.2022 12:40:17</t>
  </si>
  <si>
    <t>16.07.2022 14:22:10</t>
  </si>
  <si>
    <t>L-38 35-18-L00038_950467209_950467209</t>
  </si>
  <si>
    <t>16.07.2022 12:47:36</t>
  </si>
  <si>
    <t>16.07.2022 14:58:39</t>
  </si>
  <si>
    <t>K-4027 35-01-K04027__79836543_79836543</t>
  </si>
  <si>
    <t>16.07.2022 13:06:26</t>
  </si>
  <si>
    <t>16.07.2022 14:46:42</t>
  </si>
  <si>
    <t>KARABULU KÖK 35-31-L00227_İĞDELİ L02_2119133</t>
  </si>
  <si>
    <t>16.07.2022 13:20:22</t>
  </si>
  <si>
    <t>16.07.2022 13:25:00</t>
  </si>
  <si>
    <t>K-1809 35-01-K01809_A 1A_5872604</t>
  </si>
  <si>
    <t>16.07.2022 13:20:19</t>
  </si>
  <si>
    <t>16.07.2022 14:31:31</t>
  </si>
  <si>
    <t>EMİRLİ TR-7 35-15-L00636_A_56369759_56369759</t>
  </si>
  <si>
    <t>16.07.2022 13:29:25</t>
  </si>
  <si>
    <t>16.07.2022 22:00:27</t>
  </si>
  <si>
    <t>TAŞOKÇULAR TR-1 45-74-M00234_DIREK TIPI TRAFO HUCRESI H01_2058502</t>
  </si>
  <si>
    <t>16.07.2022 13:40:25</t>
  </si>
  <si>
    <t>16.07.2022 16:15:07</t>
  </si>
  <si>
    <t>16.07.2022 13:57:57</t>
  </si>
  <si>
    <t>16.07.2022 14:42:00</t>
  </si>
  <si>
    <t>K-3013 35-08-K03013_B b1_5778676</t>
  </si>
  <si>
    <t>16.07.2022 14:07:57</t>
  </si>
  <si>
    <t>16.07.2022 14:51:41</t>
  </si>
  <si>
    <t>NİF KÖK 35-27-M00365_ETHEM KUYUMCU-YENER TINAZ M02_72177338</t>
  </si>
  <si>
    <t>16.07.2022 14:04:55</t>
  </si>
  <si>
    <t>16.07.2022 15:24:27</t>
  </si>
  <si>
    <t>L-139 35-18-L00139_950436548_950436548</t>
  </si>
  <si>
    <t>16.07.2022 14:07:00</t>
  </si>
  <si>
    <t>16.07.2022 16:44:59</t>
  </si>
  <si>
    <t>TR-134 35-16-L00134_953317051_953317051</t>
  </si>
  <si>
    <t>16.07.2022 14:12:40</t>
  </si>
  <si>
    <t>16.07.2022 14:58:43</t>
  </si>
  <si>
    <t>YENİFOÇA TR-51 35-23-M00051_950423662_950423662</t>
  </si>
  <si>
    <t>16.07.2022 14:20:47</t>
  </si>
  <si>
    <t>16.07.2022 17:42:40</t>
  </si>
  <si>
    <t>TEPECİK KÖPRÜ DM 35-14-M00332_HatBaşıAyırıcı_53138337 M15_53138337</t>
  </si>
  <si>
    <t>16.07.2022 14:27:32</t>
  </si>
  <si>
    <t>16.07.2022 14:28:12</t>
  </si>
  <si>
    <t>TR-104 45-78-L00104_95000145281_95000145281</t>
  </si>
  <si>
    <t>16.07.2022 14:33:59</t>
  </si>
  <si>
    <t>16.07.2022 15:30:13</t>
  </si>
  <si>
    <t>NARINCALISÜLEYMAN TR 45-77-L00209_A_56402988_56402988</t>
  </si>
  <si>
    <t>16.07.2022 14:55:49</t>
  </si>
  <si>
    <t>16.07.2022 18:23:46</t>
  </si>
  <si>
    <t>SOMA TR-7/3 45-82-M00449_TR-7 M02_58003665</t>
  </si>
  <si>
    <t>16.07.2022 14:57:44</t>
  </si>
  <si>
    <t>16.07.2022 16:08:27</t>
  </si>
  <si>
    <t>GÜMÜLDÜR M-21 35-25-M00021_955283289_955283289</t>
  </si>
  <si>
    <t>16.07.2022 14:51:47</t>
  </si>
  <si>
    <t>16.07.2022 17:48:17</t>
  </si>
  <si>
    <t>16.07.2022 15:02:45</t>
  </si>
  <si>
    <t>16.07.2022 15:36:48</t>
  </si>
  <si>
    <t>BAŞIBÜYÜK KÖK 45-77-L00158_HACITUFAN ÇIKIŞI L02_61353341</t>
  </si>
  <si>
    <t>16.07.2022 15:08:53</t>
  </si>
  <si>
    <t>16.07.2022 15:09:22</t>
  </si>
  <si>
    <t>GERELİ KÖYÜ KAVAKKUYU TR 4 35-15-M00221_A_56368958_56368958</t>
  </si>
  <si>
    <t>16.07.2022 15:08:31</t>
  </si>
  <si>
    <t>16.07.2022 19:44:02</t>
  </si>
  <si>
    <t>TR-1/58 45-83-M00058_955176482_955176482</t>
  </si>
  <si>
    <t>16.07.2022 15:14:22</t>
  </si>
  <si>
    <t>16.07.2022 16:18:30</t>
  </si>
  <si>
    <t>K-126 35-01-K00126_911802302_911802302</t>
  </si>
  <si>
    <t>16.07.2022 15:15:19</t>
  </si>
  <si>
    <t>16.07.2022 16:00:31</t>
  </si>
  <si>
    <t>HACITUFAN ALAKAVAK-YEŞİLYAYLA TR-2 45-77-L00359__72372883_72372883</t>
  </si>
  <si>
    <t>16.07.2022 15:14:57</t>
  </si>
  <si>
    <t>16.07.2022 16:23:45</t>
  </si>
  <si>
    <t>TR-1/2 BAYSAN KABİN 35-20-L00002_955202449_955202449</t>
  </si>
  <si>
    <t>16.07.2022 15:22:49</t>
  </si>
  <si>
    <t>16.07.2022 16:52:08</t>
  </si>
  <si>
    <t>L-117 OVACIK 35-18-L00117_A_56366326_56366326</t>
  </si>
  <si>
    <t>16.07.2022 15:49:32</t>
  </si>
  <si>
    <t>16.07.2022 18:49:29</t>
  </si>
  <si>
    <t>16.07.2022 16:04:41</t>
  </si>
  <si>
    <t>16.07.2022 17:47:06</t>
  </si>
  <si>
    <t>16.07.2022 16:14:59</t>
  </si>
  <si>
    <t>16.07.2022 16:20:58</t>
  </si>
  <si>
    <t>DM-2/2 35-28-M00128_A_56353382_56353382</t>
  </si>
  <si>
    <t>16.07.2022 16:17:00</t>
  </si>
  <si>
    <t>16.07.2022 17:46:28</t>
  </si>
  <si>
    <t>YENİCEKÖY TR-6 35-15-L00414_35-15-L00414_2365585</t>
  </si>
  <si>
    <t>16.07.2022 16:15:00</t>
  </si>
  <si>
    <t>16.07.2022 19:03:01</t>
  </si>
  <si>
    <t>ZİHNİ KARAKAYA SULAMA GRUBU 35-29-M00200_35-29-M00200_2371517</t>
  </si>
  <si>
    <t>16.07.2022 16:23:32</t>
  </si>
  <si>
    <t>16.07.2022 17:39:17</t>
  </si>
  <si>
    <t>GÜMÜLDÜR M-47 35-25-M00047__81571095_81571095</t>
  </si>
  <si>
    <t>16.07.2022 16:22:44</t>
  </si>
  <si>
    <t>16.07.2022 18:13:38</t>
  </si>
  <si>
    <t>KARABURUN TR-7 35-21-L00033_C_56357082_56357082</t>
  </si>
  <si>
    <t>16.07.2022 16:32:30</t>
  </si>
  <si>
    <t>16.07.2022 20:03:36</t>
  </si>
  <si>
    <t>16.07.2022 16:36:39</t>
  </si>
  <si>
    <t>16.07.2022 18:31:58</t>
  </si>
  <si>
    <t>TR-21 35-31-L00021_956593033_956593033</t>
  </si>
  <si>
    <t>16.07.2022 16:47:38</t>
  </si>
  <si>
    <t>16.07.2022 21:53:52</t>
  </si>
  <si>
    <t>L-96 TURGUT KÖYÜ 35-14-L00096_6259246_56356399_56356399</t>
  </si>
  <si>
    <t>16.07.2022 17:05:09</t>
  </si>
  <si>
    <t>16.07.2022 18:16:01</t>
  </si>
  <si>
    <t>DURU KONUTLARI TR 35-30-M00299_35-30-M00299_2376778</t>
  </si>
  <si>
    <t>16.07.2022 17:04:53</t>
  </si>
  <si>
    <t>16.07.2022 18:24:10</t>
  </si>
  <si>
    <t>M-2925 35-03-M02925_95001294119_95001294119</t>
  </si>
  <si>
    <t>16.07.2022 17:10:31</t>
  </si>
  <si>
    <t>16.07.2022 18:35:50</t>
  </si>
  <si>
    <t>BAHÇELİ TR-2 45-73-M00433_C_56400896_56400896</t>
  </si>
  <si>
    <t>16.07.2022 17:06:31</t>
  </si>
  <si>
    <t>16.07.2022 18:33:52</t>
  </si>
  <si>
    <t>OLGUNLAR TR-1 35-31-L00437_D_56394448_56394448</t>
  </si>
  <si>
    <t>16.07.2022 17:14:23</t>
  </si>
  <si>
    <t>16.07.2022 18:49:23</t>
  </si>
  <si>
    <t>ÇINARLIKUYU KÖK 45-71-M00188_HatBaşıAyırıcı_53134670 M02_53134670</t>
  </si>
  <si>
    <t>16.07.2022 17:20:58</t>
  </si>
  <si>
    <t>16.07.2022 20:01:48</t>
  </si>
  <si>
    <t>PAYAMLI M-22 35-25-M00192_956644880_956644880</t>
  </si>
  <si>
    <t>16.07.2022 17:24:28</t>
  </si>
  <si>
    <t>16.07.2022 19:51:13</t>
  </si>
  <si>
    <t>ALABAŞ TR-15 35-15-L00133_C_56368606_56368606</t>
  </si>
  <si>
    <t>16.07.2022 17:21:28</t>
  </si>
  <si>
    <t>16.07.2022 18:10:42</t>
  </si>
  <si>
    <t>16.07.2022 17:21:09</t>
  </si>
  <si>
    <t>16.07.2022 19:55:19</t>
  </si>
  <si>
    <t>TR-2/116 45-83-M00714__72410722_72410722</t>
  </si>
  <si>
    <t>16.07.2022 17:30:55</t>
  </si>
  <si>
    <t>16.07.2022 18:26:58</t>
  </si>
  <si>
    <t>16.07.2022 17:47:27</t>
  </si>
  <si>
    <t>16.07.2022 17:51:10</t>
  </si>
  <si>
    <t>TR-2/27 45-72-L00027_D_56392595_56392595</t>
  </si>
  <si>
    <t>16.07.2022 17:45:52</t>
  </si>
  <si>
    <t>16.07.2022 18:38:52</t>
  </si>
  <si>
    <t>TR-1/2 BAYSAN KABİN 35-20-L00002_955202450_955202450</t>
  </si>
  <si>
    <t>16.07.2022 17:59:02</t>
  </si>
  <si>
    <t>16.07.2022 18:59:50</t>
  </si>
  <si>
    <t>ÖDEMİŞ İM 35-15-A00001_YENİ KENT L16_2062384</t>
  </si>
  <si>
    <t>16.07.2022 18:07:32</t>
  </si>
  <si>
    <t>16.07.2022 18:13:00</t>
  </si>
  <si>
    <t>M-271 KARAKAYALAR DM 35-14-M00271_TR-2 (TR-64) SEFERKENT M14_2097435</t>
  </si>
  <si>
    <t>16.07.2022 18:06:18</t>
  </si>
  <si>
    <t>16.07.2022 18:24:46</t>
  </si>
  <si>
    <t>AKKEÇİLİ KÖK 45-73-M00239_AKKEÇİLİ M03_72035008</t>
  </si>
  <si>
    <t>16.07.2022 18:10:22</t>
  </si>
  <si>
    <t>16.07.2022 18:12:00</t>
  </si>
  <si>
    <t>YUKARI GÜLLÜCE TR-1 45-81-M00167_945635250_945635250</t>
  </si>
  <si>
    <t>16.07.2022 18:13:43</t>
  </si>
  <si>
    <t>16.07.2022 18:34:50</t>
  </si>
  <si>
    <t>K-2308 35-01-K02308_C_56369041_56369041</t>
  </si>
  <si>
    <t>16.07.2022 18:08:47</t>
  </si>
  <si>
    <t>16.07.2022 18:48:37</t>
  </si>
  <si>
    <t>EGE TAV ÖZEL 35-26-M00548Ö_ M01_2111243</t>
  </si>
  <si>
    <t>16.07.2022 18:12:45</t>
  </si>
  <si>
    <t>16.07.2022 19:13:09</t>
  </si>
  <si>
    <t>SIRIMLI DERE MAH. TR-3 35-31-L00194_47918248_56386191_56386191</t>
  </si>
  <si>
    <t>16.07.2022 18:19:24</t>
  </si>
  <si>
    <t>16.07.2022 20:11:08</t>
  </si>
  <si>
    <t>EMİRHACILI TR-1 45-78-L00605_953276797_953276797</t>
  </si>
  <si>
    <t>16.07.2022 18:35:37</t>
  </si>
  <si>
    <t>16.07.2022 19:31:05</t>
  </si>
  <si>
    <t>DÜZLEN TR-1 45-71-M01744_953192336_953192336</t>
  </si>
  <si>
    <t>16.07.2022 18:39:32</t>
  </si>
  <si>
    <t>16.07.2022 21:26:46</t>
  </si>
  <si>
    <t>TR-25 35-31-L00025_47996629_56398747_56398747</t>
  </si>
  <si>
    <t>16.07.2022 18:40:52</t>
  </si>
  <si>
    <t>16.07.2022 20:15:22</t>
  </si>
  <si>
    <t>VELİLER KÖK 35-31-L00116_SAÇLI TR-1 L01_2337020</t>
  </si>
  <si>
    <t>16.07.2022 18:51:53</t>
  </si>
  <si>
    <t>16.07.2022 19:53:08</t>
  </si>
  <si>
    <t>L-62 İSTUR 35-14-L00062_956639412_956639412</t>
  </si>
  <si>
    <t>16.07.2022 19:06:04</t>
  </si>
  <si>
    <t>16.07.2022 20:02:45</t>
  </si>
  <si>
    <t>PAYAMLI M-10 35-25-M00184_35-25-M00184_2363761</t>
  </si>
  <si>
    <t>16.07.2022 19:26:25</t>
  </si>
  <si>
    <t>16.07.2022 19:59:30</t>
  </si>
  <si>
    <t>M-358 35-14-M00358_956660461_956660461</t>
  </si>
  <si>
    <t>16.07.2022 19:14:21</t>
  </si>
  <si>
    <t>16.07.2022 20:59:53</t>
  </si>
  <si>
    <t>16.07.2022 19:21:19</t>
  </si>
  <si>
    <t>16.07.2022 23:12:54</t>
  </si>
  <si>
    <t>BIÇAKÇI TR-1 35-15-L00080_950355888_950355888</t>
  </si>
  <si>
    <t>16.07.2022 19:52:04</t>
  </si>
  <si>
    <t>17.07.2022 00:27:39</t>
  </si>
  <si>
    <t>HACIHASAN KÖYÜ TR-2 35-15-L00272_B_56372088_56372088</t>
  </si>
  <si>
    <t>16.07.2022 19:55:05</t>
  </si>
  <si>
    <t>17.07.2022 00:09:41</t>
  </si>
  <si>
    <t>GERELİ KÖYÜ KAVAKKUYU TR 4 35-15-M00221_C_56361813_56361813</t>
  </si>
  <si>
    <t>16.07.2022 20:01:19</t>
  </si>
  <si>
    <t>16.07.2022 21:52:16</t>
  </si>
  <si>
    <t>16.07.2022 20:00:20</t>
  </si>
  <si>
    <t>16.07.2022 20:38:50</t>
  </si>
  <si>
    <t>TR-101 45-78-L00101_966616413_966616413</t>
  </si>
  <si>
    <t>16.07.2022 20:06:42</t>
  </si>
  <si>
    <t>17.07.2022 01:04:05</t>
  </si>
  <si>
    <t>YENİKÖY MERKEZ TR-1 35-31-L00183_35-31-L00183_72247281</t>
  </si>
  <si>
    <t>16.07.2022 20:13:30</t>
  </si>
  <si>
    <t>16.07.2022 22:40:27</t>
  </si>
  <si>
    <t>MENEMEN TR-15 35-28-L00015_6658747_56367496_56367496</t>
  </si>
  <si>
    <t>16.07.2022 20:10:23</t>
  </si>
  <si>
    <t>16.07.2022 20:53:08</t>
  </si>
  <si>
    <t>YEŞİLYURT TR-13 45-73-M00488_945639958_945639958</t>
  </si>
  <si>
    <t>16.07.2022 20:19:19</t>
  </si>
  <si>
    <t>16.07.2022 22:39:28</t>
  </si>
  <si>
    <t>DAĞDERE TR-2 45-72-M00257_956524102_956524102</t>
  </si>
  <si>
    <t>16.07.2022 20:16:57</t>
  </si>
  <si>
    <t>16.07.2022 22:15:37</t>
  </si>
  <si>
    <t>16.07.2022 20:31:24</t>
  </si>
  <si>
    <t>16.07.2022 20:41:08</t>
  </si>
  <si>
    <t>TR-42 35-27-M00042_A A06_72839422</t>
  </si>
  <si>
    <t>16.07.2022 20:31:40</t>
  </si>
  <si>
    <t>17.07.2022 03:36:00</t>
  </si>
  <si>
    <t>IŞIKKÖY TR-1 45-72-L01011_95001240993_95001240993</t>
  </si>
  <si>
    <t>16.07.2022 20:36:09</t>
  </si>
  <si>
    <t>16.07.2022 22:56:37</t>
  </si>
  <si>
    <t>BEKİRLER TR-1 45-72-M00247_A_56389093_56389093</t>
  </si>
  <si>
    <t>16.07.2022 20:43:56</t>
  </si>
  <si>
    <t>16.07.2022 23:15:18</t>
  </si>
  <si>
    <t>ALANYOLU TR-3 45-86-M00114_B_56384545_56384545</t>
  </si>
  <si>
    <t>16.07.2022 20:44:15</t>
  </si>
  <si>
    <t>16.07.2022 21:46:37</t>
  </si>
  <si>
    <t>URGANLI TR-9 45-83-M00549_45-83-M00549_2370460</t>
  </si>
  <si>
    <t>16.07.2022 20:51:28</t>
  </si>
  <si>
    <t>16.07.2022 23:03:47</t>
  </si>
  <si>
    <t>BATTAL MUSTAFA İMAMLAR TR 45-77-L00190_B_56384740_56384740</t>
  </si>
  <si>
    <t>16.07.2022 20:51:26</t>
  </si>
  <si>
    <t>16.07.2022 22:20:24</t>
  </si>
  <si>
    <t>16.07.2022 20:59:12</t>
  </si>
  <si>
    <t>16.07.2022 21:29:51</t>
  </si>
  <si>
    <t>16.07.2022 21:00:59</t>
  </si>
  <si>
    <t>16.07.2022 23:01:02</t>
  </si>
  <si>
    <t>BEBEKLİ TR-1 45-77-L00196_945493195_945493195</t>
  </si>
  <si>
    <t>16.07.2022 21:01:02</t>
  </si>
  <si>
    <t>16.07.2022 23:08:20</t>
  </si>
  <si>
    <t>16.07.2022 21:08:21</t>
  </si>
  <si>
    <t>16.07.2022 22:47:32</t>
  </si>
  <si>
    <t>ÇUKURALTI M-51 35-25-M00086_A_56355058_56355058</t>
  </si>
  <si>
    <t>16.07.2022 21:00:50</t>
  </si>
  <si>
    <t>17.07.2022 00:09:51</t>
  </si>
  <si>
    <t>16.07.2022 21:11:21</t>
  </si>
  <si>
    <t>16.07.2022 22:08:35</t>
  </si>
  <si>
    <t>PAYAMLI M-21 35-25-M00171_956642413_956642413</t>
  </si>
  <si>
    <t>16.07.2022 21:11:45</t>
  </si>
  <si>
    <t>16.07.2022 22:47:18</t>
  </si>
  <si>
    <t>KALEKÖY TR-2 35-31-L00235_47918507_56386518_56386518</t>
  </si>
  <si>
    <t>16.07.2022 21:21:56</t>
  </si>
  <si>
    <t>16.07.2022 22:52:17</t>
  </si>
  <si>
    <t>ÇALTIDERE TR-6 35-17-M00236_6709088_56356177_56356177</t>
  </si>
  <si>
    <t>16.07.2022 21:28:02</t>
  </si>
  <si>
    <t>16.07.2022 22:56:05</t>
  </si>
  <si>
    <t>16.07.2022 21:39:34</t>
  </si>
  <si>
    <t>17.07.2022 06:43:46</t>
  </si>
  <si>
    <t>TR-55 35-22-M00055_A_56378064_56378064</t>
  </si>
  <si>
    <t>16.07.2022 21:39:55</t>
  </si>
  <si>
    <t>16.07.2022 23:55:54</t>
  </si>
  <si>
    <t>YAYAKENT TR-8 35-24-M00008_A_56354110_56354110</t>
  </si>
  <si>
    <t>16.07.2022 21:40:50</t>
  </si>
  <si>
    <t>16.07.2022 22:48:34</t>
  </si>
  <si>
    <t>SARIYER MAH. TR-1 45-73-M00532_B_56384483_56384483</t>
  </si>
  <si>
    <t>16.07.2022 21:55:36</t>
  </si>
  <si>
    <t>16.07.2022 23:51:00</t>
  </si>
  <si>
    <t>BELENYAKA KEMER MAH. TR-1 45-73-M00687_45-73-M00687_2353803</t>
  </si>
  <si>
    <t>16.07.2022 22:39:02</t>
  </si>
  <si>
    <t>17.07.2022 00:33:06</t>
  </si>
  <si>
    <t>DEMİRKÖPRÜ TM 45-78-A00005_KULA M05_2329518</t>
  </si>
  <si>
    <t>16.07.2022 22:50:52</t>
  </si>
  <si>
    <t>16.07.2022 22:59:32</t>
  </si>
  <si>
    <t>KAVAKLIDERE TR-18 45-73-M01017_A_56400370_56400370</t>
  </si>
  <si>
    <t>16.07.2022 22:50:42</t>
  </si>
  <si>
    <t>17.07.2022 00:57:15</t>
  </si>
  <si>
    <t>KIRATLI TR-2 35-30-L00142_D_56404384_56404384</t>
  </si>
  <si>
    <t>16.07.2022 23:08:13</t>
  </si>
  <si>
    <t>17.07.2022 01:52:24</t>
  </si>
  <si>
    <t>BALABANLI MUSTAFA ÖZDEMIR GRB-4 35-15-L00974_A_56367971_56367971</t>
  </si>
  <si>
    <t>16.07.2022 23:33:10</t>
  </si>
  <si>
    <t>17.07.2022 04:56:51</t>
  </si>
  <si>
    <t>TR-160 35-26-M00160_6113905_56359207_56359207</t>
  </si>
  <si>
    <t>17.07.2022 21:57:32</t>
  </si>
  <si>
    <t>18.07.2022 00:52:23</t>
  </si>
  <si>
    <t>M-443 35-02-M00443_912555992_912555992</t>
  </si>
  <si>
    <t>17.07.2022 14:31:26</t>
  </si>
  <si>
    <t>17.07.2022 16:49:20</t>
  </si>
  <si>
    <t>M-278 35-02-M00278_912484921_912484921</t>
  </si>
  <si>
    <t>17.07.2022 19:19:55</t>
  </si>
  <si>
    <t>18.07.2022 01:28:57</t>
  </si>
  <si>
    <t>FOÇAKÖY TR-1 35-23-M00222_42066366_56357418_56357418</t>
  </si>
  <si>
    <t>17.07.2022 14:18:57</t>
  </si>
  <si>
    <t>17.07.2022 19:56:37</t>
  </si>
  <si>
    <t>17.07.2022 17:38:33</t>
  </si>
  <si>
    <t>17.07.2022 18:13:26</t>
  </si>
  <si>
    <t>TR-2/11-A 45-83-L00156_B_56388543_56388543</t>
  </si>
  <si>
    <t>17.07.2022 16:33:05</t>
  </si>
  <si>
    <t>17.07.2022 18:22:31</t>
  </si>
  <si>
    <t>BEYOBA TR-12 45-72-M00414_TR-14 DEN GİRİŞ M02_2102848</t>
  </si>
  <si>
    <t>17.07.2022 02:27:55</t>
  </si>
  <si>
    <t>17.07.2022 04:12:25</t>
  </si>
  <si>
    <t>K-4281 35-04-K04281_35-04-K04281_2376323</t>
  </si>
  <si>
    <t>17.07.2022 18:47:20</t>
  </si>
  <si>
    <t>17.07.2022 19:55:37</t>
  </si>
  <si>
    <t>YENİFOÇA TR-16 35-23-M00016_D D1_5793107</t>
  </si>
  <si>
    <t>17.07.2022 13:06:46</t>
  </si>
  <si>
    <t>17.07.2022 17:10:36</t>
  </si>
  <si>
    <t>MENEMEN TR-15 35-28-L00015_953385200_953385200</t>
  </si>
  <si>
    <t>17.07.2022 12:34:55</t>
  </si>
  <si>
    <t>17.07.2022 15:18:22</t>
  </si>
  <si>
    <t>L-300 DM 35-18-L00300_L-425 AKTAŞ L08_2332511</t>
  </si>
  <si>
    <t>17.07.2022 20:05:05</t>
  </si>
  <si>
    <t>17.07.2022 21:03:00</t>
  </si>
  <si>
    <t>17.07.2022 21:05:18</t>
  </si>
  <si>
    <t>18.07.2022 06:51:39</t>
  </si>
  <si>
    <t>TR-2/106 45-83-L00106__72374312_72374312</t>
  </si>
  <si>
    <t>17.07.2022 20:58:16</t>
  </si>
  <si>
    <t>17.07.2022 22:17:59</t>
  </si>
  <si>
    <t>17.07.2022 16:25:17</t>
  </si>
  <si>
    <t>17.07.2022 21:26:39</t>
  </si>
  <si>
    <t>İSMAİLLİ KÖK 35-16-M00045_HatBaşıAyırıcı_53140515 M05_53140515</t>
  </si>
  <si>
    <t>17.07.2022 15:42:31</t>
  </si>
  <si>
    <t>17.07.2022 16:18:35</t>
  </si>
  <si>
    <t>17.07.2022 21:43:49</t>
  </si>
  <si>
    <t>17.07.2022 22:04:00</t>
  </si>
  <si>
    <t>17.07.2022 09:55:21</t>
  </si>
  <si>
    <t>17.07.2022 10:00:00</t>
  </si>
  <si>
    <t>17.07.2022 21:13:06</t>
  </si>
  <si>
    <t>17.07.2022 23:46:01</t>
  </si>
  <si>
    <t>17.07.2022 18:21:14</t>
  </si>
  <si>
    <t>17.07.2022 18:36:54</t>
  </si>
  <si>
    <t>ÖZBEK DM (TR-315) 35-19-M00044_95000093004_95000093004</t>
  </si>
  <si>
    <t>17.07.2022 11:46:57</t>
  </si>
  <si>
    <t>17.07.2022 14:58:53</t>
  </si>
  <si>
    <t>GELENBE İM 45-76-A00001_GEBELER L12_2325209</t>
  </si>
  <si>
    <t>17.07.2022 06:32:39</t>
  </si>
  <si>
    <t>17.07.2022 08:43:17</t>
  </si>
  <si>
    <t>TR-76 FETHİ KUŞÇU GRB. 35-15-M00076_35-15-M00076_2365991</t>
  </si>
  <si>
    <t>17.07.2022 22:35:56</t>
  </si>
  <si>
    <t>18.07.2022 01:04:54</t>
  </si>
  <si>
    <t>17.07.2022 13:14:00</t>
  </si>
  <si>
    <t>17.07.2022 14:44:10</t>
  </si>
  <si>
    <t>TÜRKELLİ TR-2 35-28-M00463_E_56373979_56373979</t>
  </si>
  <si>
    <t>17.07.2022 16:55:47</t>
  </si>
  <si>
    <t>17.07.2022 19:07:51</t>
  </si>
  <si>
    <t>ABDÜL ÖZTÜRK TEDAŞ 35-26-L00055_11304290_56358641_56358641</t>
  </si>
  <si>
    <t>17.07.2022 18:15:53</t>
  </si>
  <si>
    <t>17.07.2022 19:07:58</t>
  </si>
  <si>
    <t>BADEMLİ ÜÇCEVİZLER ÇIKIŞI YOL KENARI TR-25 35-15-L01039_A_56361297_56361297</t>
  </si>
  <si>
    <t>17.07.2022 18:47:14</t>
  </si>
  <si>
    <t>18.07.2022 02:13:22</t>
  </si>
  <si>
    <t>SARILAR TR-1 45-72-L00217_956484383_956484383</t>
  </si>
  <si>
    <t>17.07.2022 22:04:01</t>
  </si>
  <si>
    <t>18.07.2022 02:08:08</t>
  </si>
  <si>
    <t>ERTUĞRUL TR-1 35-15-L00675_DIREK TIPI TRAFO HUCRESI H01_2047918</t>
  </si>
  <si>
    <t>17.07.2022 19:13:57</t>
  </si>
  <si>
    <t>18.07.2022 00:22:42</t>
  </si>
  <si>
    <t>AYRANCILAR DM-3 35-26-M00795_DM-3/22 M11_2335348</t>
  </si>
  <si>
    <t>17.07.2022 20:05:10</t>
  </si>
  <si>
    <t>17.07.2022 21:14:00</t>
  </si>
  <si>
    <t>KARATEKE TR-1 35-29-L00142_35-29-L00142_66115855</t>
  </si>
  <si>
    <t>17.07.2022 23:53:56</t>
  </si>
  <si>
    <t>18.07.2022 02:28:51</t>
  </si>
  <si>
    <t>TURGUTALP TR-4/6 45-82-M00062_B_56387597_56387597</t>
  </si>
  <si>
    <t>17.07.2022 17:41:12</t>
  </si>
  <si>
    <t>17.07.2022 18:20:38</t>
  </si>
  <si>
    <t>L-233 AKARCA KÖK 35-14-L00233_L-47 DENİZKENT SİTESİ L02_72202702</t>
  </si>
  <si>
    <t>17.07.2022 00:59:37</t>
  </si>
  <si>
    <t>17.07.2022 01:26:32</t>
  </si>
  <si>
    <t>TR-22/14 ÇUKUROVA KİMYA EML 45-71-M01186_953243454_953243454</t>
  </si>
  <si>
    <t>17.07.2022 16:31:49</t>
  </si>
  <si>
    <t>17.07.2022 16:59:48</t>
  </si>
  <si>
    <t>K-2725 35-02-K02725_35-02-K02725_2354241</t>
  </si>
  <si>
    <t>17.07.2022 13:01:26</t>
  </si>
  <si>
    <t>17.07.2022 14:25:35</t>
  </si>
  <si>
    <t>17.07.2022 09:48:16</t>
  </si>
  <si>
    <t>17.07.2022 11:55:55</t>
  </si>
  <si>
    <t>17.07.2022 10:54:02</t>
  </si>
  <si>
    <t>17.07.2022 12:14:05</t>
  </si>
  <si>
    <t>MENEMEN DM-3/10 35-28-L00096_953379886_953379886</t>
  </si>
  <si>
    <t>17.07.2022 09:58:53</t>
  </si>
  <si>
    <t>17.07.2022 13:50:07</t>
  </si>
  <si>
    <t>KULA İM 45-77-A00001_AKTAŞ L02_2308465</t>
  </si>
  <si>
    <t>17.07.2022 08:58:43</t>
  </si>
  <si>
    <t>17.07.2022 09:25:44</t>
  </si>
  <si>
    <t>AKÇAALAN YEDİEVLER TR-1 35-22-M00221_955266173_955266173</t>
  </si>
  <si>
    <t>17.07.2022 19:47:17</t>
  </si>
  <si>
    <t>17.07.2022 21:10:01</t>
  </si>
  <si>
    <t>TURGUTLU İM 45-83-A00001_TRF-A L22_42295562</t>
  </si>
  <si>
    <t>17.07.2022 06:00:11</t>
  </si>
  <si>
    <t>17.07.2022 06:03:22</t>
  </si>
  <si>
    <t>K-460 35-02-K00460_95000002750_95000002750</t>
  </si>
  <si>
    <t>17.07.2022 20:21:07</t>
  </si>
  <si>
    <t>17.07.2022 21:57:38</t>
  </si>
  <si>
    <t>17.07.2022 15:18:38</t>
  </si>
  <si>
    <t>17.07.2022 17:45:36</t>
  </si>
  <si>
    <t>17.07.2022 16:19:24</t>
  </si>
  <si>
    <t>17.07.2022 16:51:03</t>
  </si>
  <si>
    <t>17.07.2022 19:32:32</t>
  </si>
  <si>
    <t>17.07.2022 23:04:36</t>
  </si>
  <si>
    <t>ARSLANLAR TM 35-26-A00004_DAĞKIZILCA-2 M07_2306547</t>
  </si>
  <si>
    <t>17.07.2022 20:50:31</t>
  </si>
  <si>
    <t>17.07.2022 20:58:00</t>
  </si>
  <si>
    <t>TR-64 35-30-L00064_C_56397605_56397605</t>
  </si>
  <si>
    <t>17.07.2022 17:23:44</t>
  </si>
  <si>
    <t>17.07.2022 18:46:36</t>
  </si>
  <si>
    <t>YEĞENOBA TR-1 45-72-M00213_B_56407726_56407726</t>
  </si>
  <si>
    <t>17.07.2022 12:14:47</t>
  </si>
  <si>
    <t>17.07.2022 14:29:41</t>
  </si>
  <si>
    <t>TR-170 35-26-M01191__56358757_56358757</t>
  </si>
  <si>
    <t>17.07.2022 21:00:36</t>
  </si>
  <si>
    <t>17.07.2022 22:46:00</t>
  </si>
  <si>
    <t>BALABANLI ÜNER DEVECİ SULAMA GRB TR-7 35-15-M00339_A_56367707_56367707</t>
  </si>
  <si>
    <t>17.07.2022 17:46:56</t>
  </si>
  <si>
    <t>18.07.2022 02:39:26</t>
  </si>
  <si>
    <t>KARAPINAR İM 45-78-A00002_HatBaşıAyırıcı_53139563 M05_53139563</t>
  </si>
  <si>
    <t>17.07.2022 18:57:50</t>
  </si>
  <si>
    <t>17.07.2022 20:17:24</t>
  </si>
  <si>
    <t>TEPECİK KÖPRÜ DM 35-14-M00332_TAŞKENT DM-2 (DOĞANBEY-2 477 H.H. SAĞ DEVRE) M07_49833970</t>
  </si>
  <si>
    <t>17.07.2022 14:50:27</t>
  </si>
  <si>
    <t>17.07.2022 15:16:54</t>
  </si>
  <si>
    <t>YAKAKÖY KÖK 45-75-M00067_HatBaşıAyırıcı_74492968 M05_74492968</t>
  </si>
  <si>
    <t>17.07.2022 23:09:43</t>
  </si>
  <si>
    <t>17.07.2022 23:58:18</t>
  </si>
  <si>
    <t>AŞAĞICUMA DM 35-16-M00103_BERGAMA TM-GERİLİM M05_72040366</t>
  </si>
  <si>
    <t>17.07.2022 07:28:21</t>
  </si>
  <si>
    <t>17.07.2022 07:28:53</t>
  </si>
  <si>
    <t>TÜRKMENKÖY TR-1 45-73-M00327_A_56401282_56401282</t>
  </si>
  <si>
    <t>17.07.2022 17:13:29</t>
  </si>
  <si>
    <t>17.07.2022 18:07:53</t>
  </si>
  <si>
    <t>TOKMAKLI KÖK 45-86-M00047_TOKMAKLI M05_72227683</t>
  </si>
  <si>
    <t>17.07.2022 06:41:51</t>
  </si>
  <si>
    <t>17.07.2022 06:42:51</t>
  </si>
  <si>
    <t>ÇUKURALTI M-24 35-25-M00072_C_56354864_56354864</t>
  </si>
  <si>
    <t>17.07.2022 18:25:40</t>
  </si>
  <si>
    <t>17.07.2022 20:35:31</t>
  </si>
  <si>
    <t>17.07.2022 16:27:00</t>
  </si>
  <si>
    <t>17.07.2022 16:39:28</t>
  </si>
  <si>
    <t>KARGIN KÖK 45-71-M00095_TRAFO M01_2076277</t>
  </si>
  <si>
    <t>17.07.2022 11:26:01</t>
  </si>
  <si>
    <t>17.07.2022 12:24:00</t>
  </si>
  <si>
    <t>TURGUTLU TR-1/1 DM 45-83-M00001_B_56384445_56384445</t>
  </si>
  <si>
    <t>17.07.2022 22:51:38</t>
  </si>
  <si>
    <t>18.07.2022 01:56:01</t>
  </si>
  <si>
    <t>DOĞANCI TR-2 35-31-L00335_47797524_56352285_56352285</t>
  </si>
  <si>
    <t>17.07.2022 08:21:32</t>
  </si>
  <si>
    <t>17.07.2022 11:10:44</t>
  </si>
  <si>
    <t>MENEMEN İM 35-28-A00001_KESİKKÖY-1 M17_2311063</t>
  </si>
  <si>
    <t>17.07.2022 02:48:45</t>
  </si>
  <si>
    <t>17.07.2022 03:03:35</t>
  </si>
  <si>
    <t>PAŞAKÖY KÖK 45-80-M00052_AYDINLAR ÇIKIŞI M06_72063857</t>
  </si>
  <si>
    <t>17.07.2022 19:03:04</t>
  </si>
  <si>
    <t>17.07.2022 20:02:03</t>
  </si>
  <si>
    <t>17.07.2022 15:08:08</t>
  </si>
  <si>
    <t>17.07.2022 16:02:04</t>
  </si>
  <si>
    <t>BIÇAKÇI OVACIK TR-4 35-15-L00083_946416996_946416996</t>
  </si>
  <si>
    <t>17.07.2022 11:48:04</t>
  </si>
  <si>
    <t>17.07.2022 15:46:57</t>
  </si>
  <si>
    <t>SARUHANLI TR-28 45-80-M00028_A_56385157_56385157</t>
  </si>
  <si>
    <t>17.07.2022 17:44:36</t>
  </si>
  <si>
    <t>17.07.2022 18:29:58</t>
  </si>
  <si>
    <t>TR-11 ( RAMAZAN IŞIK SULAMA GRUBU ) 35-27-M00011_A_56356487_56356487</t>
  </si>
  <si>
    <t>17.07.2022 22:01:38</t>
  </si>
  <si>
    <t>17.07.2022 23:59:51</t>
  </si>
  <si>
    <t>L-333 KONAKKENT 35-18-L00333_950437885_950437885</t>
  </si>
  <si>
    <t>17.07.2022 13:15:46</t>
  </si>
  <si>
    <t>17.07.2022 14:48:51</t>
  </si>
  <si>
    <t>MENEMEN İM 35-28-A00001_KESİKKÖY-1 M17_2053664</t>
  </si>
  <si>
    <t>17.07.2022 03:17:11</t>
  </si>
  <si>
    <t>17.07.2022 04:07:52</t>
  </si>
  <si>
    <t>M-2001 GÜZELBAHÇE ÇAMLI KÖK 35-10-M02001_M-2501 M03_47756368</t>
  </si>
  <si>
    <t>17.07.2022 11:07:41</t>
  </si>
  <si>
    <t>17.07.2022 12:03:00</t>
  </si>
  <si>
    <t>17.07.2022 22:58:10</t>
  </si>
  <si>
    <t>17.07.2022 22:59:10</t>
  </si>
  <si>
    <t>BİRGİ TR-13 35-15-L00268_48762086_56367640_56367640</t>
  </si>
  <si>
    <t>17.07.2022 20:36:41</t>
  </si>
  <si>
    <t>18.07.2022 04:40:40</t>
  </si>
  <si>
    <t>DM-3 (TR-16) 35-15-M00016_DONANIMLI YEDEK M07_67054190</t>
  </si>
  <si>
    <t>17.07.2022 07:05:41</t>
  </si>
  <si>
    <t>17.07.2022 07:30:19</t>
  </si>
  <si>
    <t>L-286 35-18-L00286_950452373_950452373</t>
  </si>
  <si>
    <t>17.07.2022 09:07:17</t>
  </si>
  <si>
    <t>17.07.2022 11:15:42</t>
  </si>
  <si>
    <t>DM-12/TR-1 45-73-M00067_AKKEÇİLİ M03_65917904</t>
  </si>
  <si>
    <t>17.07.2022 19:24:50</t>
  </si>
  <si>
    <t>17.07.2022 20:09:16</t>
  </si>
  <si>
    <t>UMMANDERESİ TR-1 45-75-M00075_D_56397910_56397910</t>
  </si>
  <si>
    <t>17.07.2022 18:30:56</t>
  </si>
  <si>
    <t>17.07.2022 22:37:36</t>
  </si>
  <si>
    <t>YAĞCILLI TR-3 45-82-M00329_B_56385118_56385118</t>
  </si>
  <si>
    <t>17.07.2022 13:49:39</t>
  </si>
  <si>
    <t>17.07.2022 14:26:01</t>
  </si>
  <si>
    <t>M-2484 DADAŞKENT KÖK 35-10-M02484_ M01_50114052</t>
  </si>
  <si>
    <t>17.07.2022 09:27:08</t>
  </si>
  <si>
    <t>17.07.2022 12:07:46</t>
  </si>
  <si>
    <t>K-4024 35-01-K04024_B_56376846_56376846</t>
  </si>
  <si>
    <t>17.07.2022 12:49:00</t>
  </si>
  <si>
    <t>17.07.2022 13:56:54</t>
  </si>
  <si>
    <t>ULUKENT DM-4 35-28-M00004_953369296_953369296</t>
  </si>
  <si>
    <t>17.07.2022 11:28:25</t>
  </si>
  <si>
    <t>17.07.2022 12:05:11</t>
  </si>
  <si>
    <t>17.07.2022 13:32:31</t>
  </si>
  <si>
    <t>17.07.2022 14:22:39</t>
  </si>
  <si>
    <t>BAŞIBÜYÜK TR-2 45-77-L00217_945492319_945492319</t>
  </si>
  <si>
    <t>17.07.2022 18:05:33</t>
  </si>
  <si>
    <t>17.07.2022 18:44:09</t>
  </si>
  <si>
    <t>PAMUKYAZI-1 35-26-L00380_DIREK TIPI TRAFO HUCRESI H01_2039796</t>
  </si>
  <si>
    <t>17.07.2022 18:42:11</t>
  </si>
  <si>
    <t>17.07.2022 19:35:05</t>
  </si>
  <si>
    <t>FERELİLER UMUT SİTESİ 35-30-M00288_A_83917627_83917627</t>
  </si>
  <si>
    <t>17.07.2022 16:24:36</t>
  </si>
  <si>
    <t>17.07.2022 17:34:44</t>
  </si>
  <si>
    <t>DM-8/10 45-71-M00287_DİREK TİPİ ÇIKIŞLAR M05_2075613</t>
  </si>
  <si>
    <t>17.07.2022 19:12:16</t>
  </si>
  <si>
    <t>17.07.2022 19:50:07</t>
  </si>
  <si>
    <t>KARADOĞAN TR-6 35-15-L00465__72372042_72372042</t>
  </si>
  <si>
    <t>17.07.2022 17:27:57</t>
  </si>
  <si>
    <t>18.07.2022 01:00:04</t>
  </si>
  <si>
    <t>ÇOBANLAR SUBATAN TR-2 35-15-L00357_A_56407129_56407129</t>
  </si>
  <si>
    <t>17.07.2022 19:57:39</t>
  </si>
  <si>
    <t>18.07.2022 02:03:53</t>
  </si>
  <si>
    <t>PAŞAKÖY TR-2 45-80-M00059_C_56385821_56385821</t>
  </si>
  <si>
    <t>17.07.2022 23:24:09</t>
  </si>
  <si>
    <t>18.07.2022 01:07:54</t>
  </si>
  <si>
    <t>ALTINKÖY TR-1 45-81-M00120_B_56399169_56399169</t>
  </si>
  <si>
    <t>17.07.2022 15:27:46</t>
  </si>
  <si>
    <t>17.07.2022 18:01:10</t>
  </si>
  <si>
    <t>KARABURUN TR-1/9 35-21-L00024_A_56357249_56357249</t>
  </si>
  <si>
    <t>17.07.2022 09:51:16</t>
  </si>
  <si>
    <t>17.07.2022 13:02:35</t>
  </si>
  <si>
    <t>KAPAKLI DM 45-72-M00309_KAPAKLI ŞEHİR M04_2099420</t>
  </si>
  <si>
    <t>17.07.2022 08:44:11</t>
  </si>
  <si>
    <t>17.07.2022 09:28:28</t>
  </si>
  <si>
    <t>ÖZBEY İM 35-26-A00005_HatBaşıAyırıcı_53132915 L02_53132915</t>
  </si>
  <si>
    <t>17.07.2022 07:53:31</t>
  </si>
  <si>
    <t>17.07.2022 09:35:49</t>
  </si>
  <si>
    <t>17.07.2022 15:15:54</t>
  </si>
  <si>
    <t>17.07.2022 15:44:18</t>
  </si>
  <si>
    <t>DÜNDARLI TR-3 35-24-M00306_A_82838879_82838879</t>
  </si>
  <si>
    <t>17.07.2022 14:08:16</t>
  </si>
  <si>
    <t>17.07.2022 15:18:33</t>
  </si>
  <si>
    <t>TR-1/45 45-72-M00045_E_56389931_56389931</t>
  </si>
  <si>
    <t>17.07.2022 09:26:05</t>
  </si>
  <si>
    <t>17.07.2022 11:04:35</t>
  </si>
  <si>
    <t>TURGUTLU İM 45-83-A00001_STADYUM-2 M02_42295731</t>
  </si>
  <si>
    <t>17.07.2022 06:01:58</t>
  </si>
  <si>
    <t>17.07.2022 06:19:09</t>
  </si>
  <si>
    <t>İSTASYONALTI KÖK 45-83-M00131_MANİSA-2 M04_2329933</t>
  </si>
  <si>
    <t>17.07.2022 22:33:24</t>
  </si>
  <si>
    <t>17.07.2022 23:37:00</t>
  </si>
  <si>
    <t>DM-3/22 35-26-M00796_35-26-M00796_2355054</t>
  </si>
  <si>
    <t>AG Pano Arızası</t>
  </si>
  <si>
    <t>17.07.2022 19:41:35</t>
  </si>
  <si>
    <t>18.07.2022 05:32:52</t>
  </si>
  <si>
    <t>HARMANDALI KÖK 45-71-M00061_NURİ SORMAN M11_72231106</t>
  </si>
  <si>
    <t>17.07.2022 17:32:48</t>
  </si>
  <si>
    <t>17.07.2022 19:54:02</t>
  </si>
  <si>
    <t>KAYALIOĞLU TR-1 45-72-L00071_C_56394664_56394664</t>
  </si>
  <si>
    <t>17.07.2022 16:50:28</t>
  </si>
  <si>
    <t>17.07.2022 18:09:44</t>
  </si>
  <si>
    <t>TR-58 35-16-L00058_A_56398462_56398462</t>
  </si>
  <si>
    <t>17.07.2022 12:32:40</t>
  </si>
  <si>
    <t>17.07.2022 14:53:35</t>
  </si>
  <si>
    <t>BAŞARAN TR-6 35-31-L00075_47942023_56371432_56371432</t>
  </si>
  <si>
    <t>17.07.2022 21:23:46</t>
  </si>
  <si>
    <t>18.07.2022 03:51:19</t>
  </si>
  <si>
    <t>K-1115 35-04-K01115_A_60982278_60982278</t>
  </si>
  <si>
    <t>17.07.2022 13:23:37</t>
  </si>
  <si>
    <t>17.07.2022 14:13:00</t>
  </si>
  <si>
    <t>17.07.2022 20:44:12</t>
  </si>
  <si>
    <t>17.07.2022 21:39:06</t>
  </si>
  <si>
    <t>17.07.2022 19:15:49</t>
  </si>
  <si>
    <t>17.07.2022 19:19:37</t>
  </si>
  <si>
    <t>AYDOĞDU TR-2 35-31-L00086_DIREK TIPI TRAFO HUCRESI H01_2049414</t>
  </si>
  <si>
    <t>17.07.2022 21:53:40</t>
  </si>
  <si>
    <t>17.07.2022 23:12:53</t>
  </si>
  <si>
    <t>YUSUFLU KÖK 35-20-L00077_ERGENLİ L01_66527928</t>
  </si>
  <si>
    <t>17.07.2022 16:34:00</t>
  </si>
  <si>
    <t>17.07.2022 16:35:00</t>
  </si>
  <si>
    <t>TOYGAR KÖK 45-73-M00166_TOYGAR ÇIKIŞ M01_66715045</t>
  </si>
  <si>
    <t>17.07.2022 08:51:01</t>
  </si>
  <si>
    <t>17.07.2022 08:51:31</t>
  </si>
  <si>
    <t>KARAHALİLLİ TR-4 35-20-L00372_A_56361065_56361065</t>
  </si>
  <si>
    <t>17.07.2022 19:58:35</t>
  </si>
  <si>
    <t>17.07.2022 23:01:11</t>
  </si>
  <si>
    <t>17.07.2022 14:00:25</t>
  </si>
  <si>
    <t>17.07.2022 18:03:04</t>
  </si>
  <si>
    <t>MUZAFFER GÜNAYLI VE ARK 35-24-M00015_35-24-M00015_2370448</t>
  </si>
  <si>
    <t>25.07.2022 12:17:26</t>
  </si>
  <si>
    <t>25.07.2022 14:02:39</t>
  </si>
  <si>
    <t>TURGUTALP TR-1 45-82-M00051_TURGUTALP TR-1/2 M04_85188556</t>
  </si>
  <si>
    <t>25.07.2022 09:08:58</t>
  </si>
  <si>
    <t>25.07.2022 17:29:40</t>
  </si>
  <si>
    <t>ELMABAĞ DM 35-15-L00317_BOZDAĞ L06_66822212</t>
  </si>
  <si>
    <t>25.07.2022 09:33:18</t>
  </si>
  <si>
    <t>25.07.2022 19:05:19</t>
  </si>
  <si>
    <t>M-3253 35-04-M03253_99494746_99494746</t>
  </si>
  <si>
    <t>25.07.2022 19:01:49</t>
  </si>
  <si>
    <t>25.07.2022 19:55:37</t>
  </si>
  <si>
    <t>YENİ LİMAN TR-2 35-21-L00051_953357516_953357516</t>
  </si>
  <si>
    <t>25.07.2022 13:15:03</t>
  </si>
  <si>
    <t>25.07.2022 14:51:17</t>
  </si>
  <si>
    <t>ÇATALOLUK DM 45-74-M00227_HatBaşıAyırıcı_77952823 M03_77952823</t>
  </si>
  <si>
    <t>25.07.2022 20:02:17</t>
  </si>
  <si>
    <t>25.07.2022 21:30:56</t>
  </si>
  <si>
    <t>25.07.2022 08:14:21</t>
  </si>
  <si>
    <t>25.07.2022 09:29:55</t>
  </si>
  <si>
    <t>ESBAŞ İM 35-08-A00001_ESBAŞ-5 K13_2307181</t>
  </si>
  <si>
    <t>25.07.2022 15:20:56</t>
  </si>
  <si>
    <t>25.07.2022 15:57:34</t>
  </si>
  <si>
    <t>MORALILAR İM 45-72-A00002_MORALILAR ŞEHİR L05_2097903</t>
  </si>
  <si>
    <t>25.07.2022 07:14:58</t>
  </si>
  <si>
    <t>25.07.2022 07:15:18</t>
  </si>
  <si>
    <t>CELALETTİN AŞKIN TARIMSAL SULAMA TR-1 45-83-M00311_48066396_56398044_56398044</t>
  </si>
  <si>
    <t>25.07.2022 00:25:15</t>
  </si>
  <si>
    <t>25.07.2022 01:13:46</t>
  </si>
  <si>
    <t>KINIK ORGANİZE DM 35-24-M00208_SOMA KÖYLER M15_83158582</t>
  </si>
  <si>
    <t>25.07.2022 23:34:57</t>
  </si>
  <si>
    <t>26.07.2022 00:23:21</t>
  </si>
  <si>
    <t>ÇOBANLAR SUBATAN TR-2 35-15-L00357_35-15-L00357_2365319</t>
  </si>
  <si>
    <t>25.07.2022 15:49:33</t>
  </si>
  <si>
    <t>25.07.2022 18:29:49</t>
  </si>
  <si>
    <t>25.07.2022 07:53:58</t>
  </si>
  <si>
    <t>25.07.2022 11:36:15</t>
  </si>
  <si>
    <t>K-525 35-04-K00525_C A1B_5786414</t>
  </si>
  <si>
    <t>25.07.2022 23:39:12</t>
  </si>
  <si>
    <t>26.07.2022 00:28:28</t>
  </si>
  <si>
    <t>TR-39 35-17-M00039_35-17-M00039_66463336</t>
  </si>
  <si>
    <t>25.07.2022 10:52:00</t>
  </si>
  <si>
    <t>25.07.2022 22:02:17</t>
  </si>
  <si>
    <t>K-2814 35-04-K02814_99621203_99621203</t>
  </si>
  <si>
    <t>25.07.2022 19:21:43</t>
  </si>
  <si>
    <t>25.07.2022 20:15:45</t>
  </si>
  <si>
    <t>K-938 35-02-K00938_A_56366278_56366278</t>
  </si>
  <si>
    <t>25.07.2022 12:43:55</t>
  </si>
  <si>
    <t>25.07.2022 14:15:45</t>
  </si>
  <si>
    <t>ÜÇYOL KÖK 45-82-M00128_HatBaşıAyırıcı_53136034 M06_53136034</t>
  </si>
  <si>
    <t>25.07.2022 09:12:24</t>
  </si>
  <si>
    <t>25.07.2022 10:56:21</t>
  </si>
  <si>
    <t>KAPLAN TR-1 45-82-M00186_DIREK TIPI TRAFO HUCRESI H01_2091785</t>
  </si>
  <si>
    <t>25.07.2022 10:04:34</t>
  </si>
  <si>
    <t>25.07.2022 13:11:39</t>
  </si>
  <si>
    <t>25.07.2022 21:36:50</t>
  </si>
  <si>
    <t>25.07.2022 23:29:20</t>
  </si>
  <si>
    <t>BALABANLI DM 35-15-M00280_KIZILCAAVLU M05_72306327</t>
  </si>
  <si>
    <t>25.07.2022 13:26:13</t>
  </si>
  <si>
    <t>25.07.2022 14:01:41</t>
  </si>
  <si>
    <t>M-2999 35-02-M02999_99332971_99332971</t>
  </si>
  <si>
    <t>25.07.2022 13:12:45</t>
  </si>
  <si>
    <t>25.07.2022 19:20:28</t>
  </si>
  <si>
    <t>DM-1/52 45-71-M00325_953177989_953177989</t>
  </si>
  <si>
    <t>25.07.2022 14:20:36</t>
  </si>
  <si>
    <t>25.07.2022 15:17:06</t>
  </si>
  <si>
    <t>KARAPINAR İM 45-78-A00002_GERİ DÖNÜŞ FİDERİ M05_66243742</t>
  </si>
  <si>
    <t>25.07.2022 09:03:34</t>
  </si>
  <si>
    <t>25.07.2022 16:38:52</t>
  </si>
  <si>
    <t>BALIKLI KAYADİBİ TR-1 45-75-M00220_A_56388838_56388838</t>
  </si>
  <si>
    <t>25.07.2022 09:39:07</t>
  </si>
  <si>
    <t>25.07.2022 10:12:50</t>
  </si>
  <si>
    <t>AHMETLİ TR-30 MEZARLIK 45-84-L00030__72372048_72372048</t>
  </si>
  <si>
    <t>25.07.2022 11:40:23</t>
  </si>
  <si>
    <t>25.07.2022 13:08:42</t>
  </si>
  <si>
    <t>TR-2/101 45-83-M00775_955153710_955153710</t>
  </si>
  <si>
    <t>25.07.2022 11:10:58</t>
  </si>
  <si>
    <t>25.07.2022 13:23:55</t>
  </si>
  <si>
    <t>TR-49 35-15-M00049_950364855_950364855</t>
  </si>
  <si>
    <t>25.07.2022 16:20:57</t>
  </si>
  <si>
    <t>25.07.2022 20:00:02</t>
  </si>
  <si>
    <t>K-525 35-04-K00525_D K525D1B_5786407</t>
  </si>
  <si>
    <t>25.07.2022 00:48:41</t>
  </si>
  <si>
    <t>25.07.2022 02:18:18</t>
  </si>
  <si>
    <t>25.07.2022 13:42:47</t>
  </si>
  <si>
    <t>25.07.2022 14:18:23</t>
  </si>
  <si>
    <t>MECİDİYE TR-1 KÖK 45-72-L00078_GÖKÇEKÖY (KÖYLER ÇIKIŞI) L010_66560808</t>
  </si>
  <si>
    <t>25.07.2022 20:44:27</t>
  </si>
  <si>
    <t>25.07.2022 20:49:37</t>
  </si>
  <si>
    <t>CEVİZLİ DERVİŞLER TR-5 35-31-L00325_47798620_56352432_56352432</t>
  </si>
  <si>
    <t>25.07.2022 08:04:30</t>
  </si>
  <si>
    <t>25.07.2022 11:42:38</t>
  </si>
  <si>
    <t>_966425547_966425547</t>
  </si>
  <si>
    <t>25.07.2022 17:49:18</t>
  </si>
  <si>
    <t>25.07.2022 19:05:14</t>
  </si>
  <si>
    <t>M-328 35-03-M00328_DIREK TIPI TRAFO HUCRESI H01_2070661</t>
  </si>
  <si>
    <t>25.07.2022 09:09:20</t>
  </si>
  <si>
    <t>25.07.2022 10:13:16</t>
  </si>
  <si>
    <t>ARDIÇ TR-8 35-21-L00131_953366539_953366539</t>
  </si>
  <si>
    <t>25.07.2022 13:54:08</t>
  </si>
  <si>
    <t>25.07.2022 15:57:50</t>
  </si>
  <si>
    <t>ABDÜL ÖZTÜRK TEDAŞ 35-26-L00055_11136445_56359073_56359073</t>
  </si>
  <si>
    <t>25.07.2022 13:19:06</t>
  </si>
  <si>
    <t>25.07.2022 14:11:08</t>
  </si>
  <si>
    <t>BAĞCILAR KÖK 35-28-M00603_ALANİÇİ TR-1 (ÇALTI) M02_66566252</t>
  </si>
  <si>
    <t>25.07.2022 10:41:04</t>
  </si>
  <si>
    <t>25.07.2022 17:53:44</t>
  </si>
  <si>
    <t>K-4418 35-04-K04418_35-04-K04418_2351448</t>
  </si>
  <si>
    <t>25.07.2022 20:13:27</t>
  </si>
  <si>
    <t>25.07.2022 21:43:34</t>
  </si>
  <si>
    <t>KILAVUZLAR TR-4 45-74-M00197_945593111_945593111</t>
  </si>
  <si>
    <t>25.07.2022 22:34:42</t>
  </si>
  <si>
    <t>25.07.2022 23:33:00</t>
  </si>
  <si>
    <t>HİSARLIK YUVALI TR-2 35-29-L00210_A_56360606_56360606</t>
  </si>
  <si>
    <t>25.07.2022 18:39:31</t>
  </si>
  <si>
    <t>26.07.2022 00:10:23</t>
  </si>
  <si>
    <t>AHMETLİ TR-74 KURTULUŞ 45-84-L00074_C_56388437_56388437</t>
  </si>
  <si>
    <t>25.07.2022 09:00:47</t>
  </si>
  <si>
    <t>25.07.2022 10:09:04</t>
  </si>
  <si>
    <t>MURADİYE TR-5 (ESKİ MEZARLIK YANI) 45-71-M00204_953207622_953207622</t>
  </si>
  <si>
    <t>25.07.2022 09:30:59</t>
  </si>
  <si>
    <t>25.07.2022 11:45:23</t>
  </si>
  <si>
    <t>MENEMEN TR-39 35-28-L00039_953374872_953374872</t>
  </si>
  <si>
    <t>25.07.2022 08:54:55</t>
  </si>
  <si>
    <t>25.07.2022 10:52:22</t>
  </si>
  <si>
    <t>K-2814 35-04-K02814_B_56371870_56371870</t>
  </si>
  <si>
    <t>25.07.2022 16:45:58</t>
  </si>
  <si>
    <t>25.07.2022 17:56:00</t>
  </si>
  <si>
    <t>25.07.2022 19:52:00</t>
  </si>
  <si>
    <t>25.07.2022 22:38:55</t>
  </si>
  <si>
    <t>KAZANLI KÖK 35-15-L00951_OVA MAHALLESİ KAZANLI L06_66954511</t>
  </si>
  <si>
    <t>25.07.2022 17:27:42</t>
  </si>
  <si>
    <t>25.07.2022 18:14:39</t>
  </si>
  <si>
    <t>M-1306 35-01-M01306_M-1568 M01_2070368</t>
  </si>
  <si>
    <t>25.07.2022 21:00:20</t>
  </si>
  <si>
    <t>25.07.2022 22:11:32</t>
  </si>
  <si>
    <t>M-1973 35-02-M01973_M-1369 M01_66524168</t>
  </si>
  <si>
    <t>25.07.2022 16:05:00</t>
  </si>
  <si>
    <t>25.07.2022 19:14:53</t>
  </si>
  <si>
    <t>DM-3 (TR-16) 35-15-M00016_TR-34 SARAÇOĞLU M05_67054318</t>
  </si>
  <si>
    <t>25.07.2022 14:37:48</t>
  </si>
  <si>
    <t>25.07.2022 15:01:00</t>
  </si>
  <si>
    <t>SAKARLI KÖK 45-76-M00046_HatBaşıAyırıcı_53137225 M03_53137225</t>
  </si>
  <si>
    <t>25.07.2022 10:18:11</t>
  </si>
  <si>
    <t>25.07.2022 13:56:16</t>
  </si>
  <si>
    <t>YAŞAR SÖKELİOĞLU-1 35-20-L00099_9096100_56360475_56360475</t>
  </si>
  <si>
    <t>25.07.2022 12:52:06</t>
  </si>
  <si>
    <t>25.07.2022 13:57:15</t>
  </si>
  <si>
    <t>L-193 ESENEVLER 35-18-L00193_950443011_950443011</t>
  </si>
  <si>
    <t>25.07.2022 19:28:14</t>
  </si>
  <si>
    <t>26.07.2022 00:48:33</t>
  </si>
  <si>
    <t>25.07.2022 10:18:29</t>
  </si>
  <si>
    <t>25.07.2022 18:28:35</t>
  </si>
  <si>
    <t>TİRE TM 35-29-A00003_TR-B M12_2313878</t>
  </si>
  <si>
    <t>25.07.2022 03:02:08</t>
  </si>
  <si>
    <t>25.07.2022 03:15:48</t>
  </si>
  <si>
    <t>25.07.2022 11:28:22</t>
  </si>
  <si>
    <t>25.07.2022 13:07:52</t>
  </si>
  <si>
    <t>L-2 35-18-L00002_5716591 a1_5945758</t>
  </si>
  <si>
    <t>25.07.2022 15:28:54</t>
  </si>
  <si>
    <t>25.07.2022 22:30:03</t>
  </si>
  <si>
    <t>ÇINARCIK TR-1 45-76-M00222_45-76-M00222_80969986</t>
  </si>
  <si>
    <t>25.07.2022 17:36:58</t>
  </si>
  <si>
    <t>25.07.2022 20:35:21</t>
  </si>
  <si>
    <t>25.07.2022 15:02:14</t>
  </si>
  <si>
    <t>25.07.2022 15:54:13</t>
  </si>
  <si>
    <t>CAFERBEY KÖK 45-78-L00231_VOLKAN KİREMİT L06_2327778</t>
  </si>
  <si>
    <t>25.07.2022 14:34:23</t>
  </si>
  <si>
    <t>25.07.2022 15:23:37</t>
  </si>
  <si>
    <t>K-3156 35-02-K03156_8130011 k3156 a2_5838966</t>
  </si>
  <si>
    <t>25.07.2022 08:32:43</t>
  </si>
  <si>
    <t>25.07.2022 11:48:47</t>
  </si>
  <si>
    <t>M-1384 35-02-M01384_35-02-M01384_2362089</t>
  </si>
  <si>
    <t>25.07.2022 14:04:14</t>
  </si>
  <si>
    <t>25.07.2022 15:02:11</t>
  </si>
  <si>
    <t>K-1361 35-02-K01361_99539798_99539798</t>
  </si>
  <si>
    <t>25.07.2022 18:51:04</t>
  </si>
  <si>
    <t>25.07.2022 19:39:22</t>
  </si>
  <si>
    <t>M-3439(YATIRIM REZERVE) 35-03-M03439_912987891_912987891</t>
  </si>
  <si>
    <t>25.07.2022 16:31:53</t>
  </si>
  <si>
    <t>25.07.2022 18:52:23</t>
  </si>
  <si>
    <t>25.07.2022 09:33:28</t>
  </si>
  <si>
    <t>25.07.2022 09:35:00</t>
  </si>
  <si>
    <t>TR-1-5/2A 35-20-L00286_6017641_56359419_56359419</t>
  </si>
  <si>
    <t>25.07.2022 17:02:02</t>
  </si>
  <si>
    <t>25.07.2022 21:14:46</t>
  </si>
  <si>
    <t>TURGUTALP KÖK 45-71-M00260_TURGUTALP M02_72233755</t>
  </si>
  <si>
    <t>25.07.2022 09:04:39</t>
  </si>
  <si>
    <t>25.07.2022 10:25:58</t>
  </si>
  <si>
    <t>DM-7/TR-2 35-22-M00053_957746786_957746786</t>
  </si>
  <si>
    <t>25.07.2022 21:14:42</t>
  </si>
  <si>
    <t>25.07.2022 23:33:50</t>
  </si>
  <si>
    <t>25.07.2022 07:23:14</t>
  </si>
  <si>
    <t>25.07.2022 08:18:01</t>
  </si>
  <si>
    <t>DM-14/08 45-71-M00385_DM-14/3 M02_66509262</t>
  </si>
  <si>
    <t>25.07.2022 18:10:57</t>
  </si>
  <si>
    <t>25.07.2022 19:19:01</t>
  </si>
  <si>
    <t>M-739 35-03-M00739_ M02_2314041</t>
  </si>
  <si>
    <t>25.07.2022 11:48:54</t>
  </si>
  <si>
    <t>25.07.2022 13:08:47</t>
  </si>
  <si>
    <t>GERELİ KÖYÜ İBRAHİM SAYGILI SULAMA GRB TR-14 35-15-M00130_A_56373019_56373019</t>
  </si>
  <si>
    <t>25.07.2022 12:57:01</t>
  </si>
  <si>
    <t>25.07.2022 22:23:27</t>
  </si>
  <si>
    <t>25.07.2022 15:52:08</t>
  </si>
  <si>
    <t>25.07.2022 16:32:58</t>
  </si>
  <si>
    <t>K-1001 35-03-K01001_C_56374410_56374410</t>
  </si>
  <si>
    <t>25.07.2022 16:09:20</t>
  </si>
  <si>
    <t>25.07.2022 19:16:06</t>
  </si>
  <si>
    <t>KAZANLI TR-4 35-15-L00978_DIREK TIPI TRAFO HUCRESI H01_2104724</t>
  </si>
  <si>
    <t>25.07.2022 13:35:46</t>
  </si>
  <si>
    <t>25.07.2022 18:30:58</t>
  </si>
  <si>
    <t>TR-38 35-16-L00038_953320571_953320571</t>
  </si>
  <si>
    <t>25.07.2022 23:40:54</t>
  </si>
  <si>
    <t>26.07.2022 01:54:13</t>
  </si>
  <si>
    <t>TR-57 TARIMSAL SULAMA 45-80-M01057_45-80-M01057_2375199</t>
  </si>
  <si>
    <t>25.07.2022 12:49:41</t>
  </si>
  <si>
    <t>25.07.2022 15:39:22</t>
  </si>
  <si>
    <t>FOÇA TR-4 35-23-L00004_FOÇA TR-45 L05_2331903</t>
  </si>
  <si>
    <t>25.07.2022 17:42:07</t>
  </si>
  <si>
    <t>25.07.2022 18:22:00</t>
  </si>
  <si>
    <t>GÖKEYÜP TR-1 KÖK 45-78-M00798_DEMİRKÖPRÜ TM M05_2106979</t>
  </si>
  <si>
    <t>25.07.2022 14:04:27</t>
  </si>
  <si>
    <t>25.07.2022 14:05:28</t>
  </si>
  <si>
    <t>İSMETİYE TR-1 45-73-M00994_B_56403976_56403976</t>
  </si>
  <si>
    <t>25.07.2022 17:34:08</t>
  </si>
  <si>
    <t>25.07.2022 18:47:22</t>
  </si>
  <si>
    <t>K-1126 35-01-K01126_910873211_910873211</t>
  </si>
  <si>
    <t>25.07.2022 01:18:03</t>
  </si>
  <si>
    <t>25.07.2022 02:31:04</t>
  </si>
  <si>
    <t>M-2071 35-03-M02071_910777964_910777964</t>
  </si>
  <si>
    <t>25.07.2022 16:52:00</t>
  </si>
  <si>
    <t>25.07.2022 19:23:22</t>
  </si>
  <si>
    <t>L-525 SAĞLIKÇILAR 35-18-L00525_ H_49906535</t>
  </si>
  <si>
    <t>25.07.2022 23:10:45</t>
  </si>
  <si>
    <t>26.07.2022 03:00:20</t>
  </si>
  <si>
    <t>K-3167 35-04-K03167_99328592_99328592</t>
  </si>
  <si>
    <t>26.07.2022 15:53:11</t>
  </si>
  <si>
    <t>26.07.2022 19:37:52</t>
  </si>
  <si>
    <t>SAĞLIKÇILAR DM 35-18-L00544_L-71 YUVAMKENT - L-72 OVAKENT L06_2095728</t>
  </si>
  <si>
    <t>26.07.2022 02:03:36</t>
  </si>
  <si>
    <t>26.07.2022 02:24:00</t>
  </si>
  <si>
    <t>BENLİELİ İSABEYLİ TR-2 45-75-M00161_A_56394086_56394086</t>
  </si>
  <si>
    <t>26.07.2022 16:58:56</t>
  </si>
  <si>
    <t>26.07.2022 22:05:40</t>
  </si>
  <si>
    <t>UMMANDERESİ TR-2 45-75-M00074_A_56398600_56398600</t>
  </si>
  <si>
    <t>26.07.2022 20:57:11</t>
  </si>
  <si>
    <t>26.07.2022 23:27:30</t>
  </si>
  <si>
    <t>M-1815 KISIK DM-2 35-22-M00096_M-1814 KISIK DM(CUMAOVASI-2) M13_72100793</t>
  </si>
  <si>
    <t>26.07.2022 21:54:26</t>
  </si>
  <si>
    <t>26.07.2022 23:54:22</t>
  </si>
  <si>
    <t>KARAHALİLLİ KÖK 35-20-L00087_TOKATBAŞI L05_66504217</t>
  </si>
  <si>
    <t>26.07.2022 10:06:26</t>
  </si>
  <si>
    <t>26.07.2022 10:48:18</t>
  </si>
  <si>
    <t>K-3012 35-04-K03012_99642684_99642684</t>
  </si>
  <si>
    <t>26.07.2022 12:57:30</t>
  </si>
  <si>
    <t>26.07.2022 16:40:10</t>
  </si>
  <si>
    <t>ŞAHYAR TR-421 TARIMSAL SULAMA 45-73-M00942_45-73-M00942_2354932</t>
  </si>
  <si>
    <t>26.07.2022 23:33:24</t>
  </si>
  <si>
    <t>27.07.2022 02:59:06</t>
  </si>
  <si>
    <t>M-335 35-02-M00335_910380269_910380269</t>
  </si>
  <si>
    <t>26.07.2022 14:24:08</t>
  </si>
  <si>
    <t>26.07.2022 18:09:02</t>
  </si>
  <si>
    <t>26.07.2022 19:47:58</t>
  </si>
  <si>
    <t>26.07.2022 20:28:33</t>
  </si>
  <si>
    <t>26.07.2022 23:13:26</t>
  </si>
  <si>
    <t>27.07.2022 01:29:08</t>
  </si>
  <si>
    <t>26.07.2022 18:36:20</t>
  </si>
  <si>
    <t>26.07.2022 20:13:31</t>
  </si>
  <si>
    <t>M-2784 35-09-M02784_95000538003_95000538003</t>
  </si>
  <si>
    <t>26.07.2022 14:30:24</t>
  </si>
  <si>
    <t>26.07.2022 20:31:47</t>
  </si>
  <si>
    <t>EMİRLİ TR-2 35-15-L00858__72373601_72373601</t>
  </si>
  <si>
    <t>26.07.2022 17:50:01</t>
  </si>
  <si>
    <t>26.07.2022 19:33:53</t>
  </si>
  <si>
    <t>26.07.2022 09:04:37</t>
  </si>
  <si>
    <t>26.07.2022 11:54:44</t>
  </si>
  <si>
    <t>YARBASAN KÖK 45-74-M00119_ESKİ YARBASAN M02_72246696</t>
  </si>
  <si>
    <t>26.07.2022 10:57:09</t>
  </si>
  <si>
    <t>26.07.2022 11:49:18</t>
  </si>
  <si>
    <t>KARAKUYU TR-2 35-22-M00290_B_56354205_56354205</t>
  </si>
  <si>
    <t>26.07.2022 20:05:51</t>
  </si>
  <si>
    <t>26.07.2022 21:01:07</t>
  </si>
  <si>
    <t>ANADOLU İM 35-02-A00001_SAKARYA K30_2308446</t>
  </si>
  <si>
    <t>26.07.2022 09:12:22</t>
  </si>
  <si>
    <t>26.07.2022 18:34:13</t>
  </si>
  <si>
    <t>SALİHLİ TR-44/A 45-78-L00767_DAHİLİ TRAFO L03_81408623</t>
  </si>
  <si>
    <t>26.07.2022 16:01:44</t>
  </si>
  <si>
    <t>26.07.2022 16:14:28</t>
  </si>
  <si>
    <t>İNCESU TR-1 45-77-L00100_45-77-L00100_2359336</t>
  </si>
  <si>
    <t>26.07.2022 12:03:40</t>
  </si>
  <si>
    <t>26.07.2022 13:23:51</t>
  </si>
  <si>
    <t>M-3336 35-04-M03336_99660531_99660531</t>
  </si>
  <si>
    <t>26.07.2022 07:04:50</t>
  </si>
  <si>
    <t>26.07.2022 10:47:18</t>
  </si>
  <si>
    <t>TR-96 35-15-L00096_A A2b_48898508</t>
  </si>
  <si>
    <t>26.07.2022 18:50:16</t>
  </si>
  <si>
    <t>26.07.2022 19:48:04</t>
  </si>
  <si>
    <t>K-4000 35-04-K04000_99140373_99140373</t>
  </si>
  <si>
    <t>26.07.2022 11:25:29</t>
  </si>
  <si>
    <t>26.07.2022 12:35:32</t>
  </si>
  <si>
    <t>BADEMLİ TR-13 35-15-L01049_TR-11 L02_2337218</t>
  </si>
  <si>
    <t>26.07.2022 10:46:59</t>
  </si>
  <si>
    <t>26.07.2022 11:10:59</t>
  </si>
  <si>
    <t>ULUKENT DM-3/13 TR-2 35-28-M00066_ULUKENT DM-1/7 M02_66554137</t>
  </si>
  <si>
    <t>26.07.2022 15:49:37</t>
  </si>
  <si>
    <t>26.07.2022 17:34:13</t>
  </si>
  <si>
    <t>ŞEHİTLER TR-1 35-26-L00161_8974221_56358752_56358752</t>
  </si>
  <si>
    <t>26.07.2022 17:39:55</t>
  </si>
  <si>
    <t>26.07.2022 18:11:13</t>
  </si>
  <si>
    <t>YAKACIK DM 35-20-M00103_PINARLI KÖK M06_83313002</t>
  </si>
  <si>
    <t>26.07.2022 23:23:53</t>
  </si>
  <si>
    <t>27.07.2022 00:07:08</t>
  </si>
  <si>
    <t>BEREKETLİ TR-2 YEĞENLER 45-79-M00322_45-79-M00322_2349137</t>
  </si>
  <si>
    <t>26.07.2022 01:50:19</t>
  </si>
  <si>
    <t>26.07.2022 03:18:55</t>
  </si>
  <si>
    <t>DİKİLİ İM 35-30-A00001_KOCAOBA L12_72357049</t>
  </si>
  <si>
    <t>26.07.2022 19:43:56</t>
  </si>
  <si>
    <t>26.07.2022 20:19:26</t>
  </si>
  <si>
    <t>26.07.2022 19:11:53</t>
  </si>
  <si>
    <t>26.07.2022 21:48:40</t>
  </si>
  <si>
    <t>M-1965 35-02-M01965_A_56362326_56362326</t>
  </si>
  <si>
    <t>26.07.2022 08:40:33</t>
  </si>
  <si>
    <t>26.07.2022 09:45:42</t>
  </si>
  <si>
    <t>MAHMUTLAR TR-1 45-74-M00350_945590096_945590096</t>
  </si>
  <si>
    <t>26.07.2022 14:03:35</t>
  </si>
  <si>
    <t>26.07.2022 17:30:40</t>
  </si>
  <si>
    <t>TR-6 45-78-L00802_DAĞITIM TRAFO TR-6 L03_81364188</t>
  </si>
  <si>
    <t>26.07.2022 09:00:00</t>
  </si>
  <si>
    <t>26.07.2022 09:39:03</t>
  </si>
  <si>
    <t>DM-1/27 45-71-M00047_953198474_953198474</t>
  </si>
  <si>
    <t>26.07.2022 13:27:36</t>
  </si>
  <si>
    <t>26.07.2022 15:53:09</t>
  </si>
  <si>
    <t>TEKKEDERE DM 35-16-M00137_KAZIKBAĞLAR M12_2306323</t>
  </si>
  <si>
    <t>26.07.2022 20:11:26</t>
  </si>
  <si>
    <t>26.07.2022 20:20:00</t>
  </si>
  <si>
    <t>ÇINARLIKUYU KÖK 45-71-M00188_HatBaşıAyırıcı_53134524 M02_53134524</t>
  </si>
  <si>
    <t>26.07.2022 07:07:09</t>
  </si>
  <si>
    <t>26.07.2022 10:35:24</t>
  </si>
  <si>
    <t>GERELİ KÖYÜ İBRAHİM SAYGILI SULAMA GRB TR-14 35-15-M00130_A_56373015_56373015</t>
  </si>
  <si>
    <t>26.07.2022 07:39:05</t>
  </si>
  <si>
    <t>26.07.2022 12:47:15</t>
  </si>
  <si>
    <t>YOLÜSTÜ TOPRAK SULAMA TR-4 ÖZEL 35-15-L01105Ö_35-15-L01105Ö_48542703</t>
  </si>
  <si>
    <t>26.07.2022 18:00:44</t>
  </si>
  <si>
    <t>26.07.2022 18:41:15</t>
  </si>
  <si>
    <t>HAMZABEYLİ TR-4 45-71-M01774_45-71-M01774_2368271</t>
  </si>
  <si>
    <t>26.07.2022 19:32:25</t>
  </si>
  <si>
    <t>26.07.2022 21:49:06</t>
  </si>
  <si>
    <t>TR-131 35-15-M00131_950383399_950383399</t>
  </si>
  <si>
    <t>26.07.2022 21:03:03</t>
  </si>
  <si>
    <t>26.07.2022 23:17:43</t>
  </si>
  <si>
    <t>SALİHLİ BEDESTEN ÇARŞISI VE KAPALI PAZARYERİ TR 45-78-M01283_ M01_54996625</t>
  </si>
  <si>
    <t>26.07.2022 13:12:52</t>
  </si>
  <si>
    <t>26.07.2022 13:17:51</t>
  </si>
  <si>
    <t>KARABURÇ KÖK 35-31-L00253_SARIKAYA L02_2113671</t>
  </si>
  <si>
    <t>26.07.2022 17:18:59</t>
  </si>
  <si>
    <t>26.07.2022 17:27:33</t>
  </si>
  <si>
    <t>KUŞÇULAR DM-2 35-19-M00515_KUŞÇULAR ÖZEL TRAFOLAR M04_80470367</t>
  </si>
  <si>
    <t>26.07.2022 09:50:06</t>
  </si>
  <si>
    <t>26.07.2022 10:48:33</t>
  </si>
  <si>
    <t>YAYAKENT TR-2 35-24-M00002_C_56355484_56355484</t>
  </si>
  <si>
    <t>26.07.2022 10:46:25</t>
  </si>
  <si>
    <t>26.07.2022 14:49:59</t>
  </si>
  <si>
    <t>L-469 35-18-L00469_950430318_950430318</t>
  </si>
  <si>
    <t>26.07.2022 15:23:07</t>
  </si>
  <si>
    <t>26.07.2022 17:36:31</t>
  </si>
  <si>
    <t>M-3251(YATIRIM REZERVE) 35-04-M03251_35-04-M03251_84333547</t>
  </si>
  <si>
    <t>26.07.2022 09:41:32</t>
  </si>
  <si>
    <t>26.07.2022 16:34:55</t>
  </si>
  <si>
    <t>KEMENLER TR-1 35-15-L00094__72373309_72373309</t>
  </si>
  <si>
    <t>26.07.2022 14:31:59</t>
  </si>
  <si>
    <t>ÇIRPI TR-1/1 35-20-M00001_8786957_56383277_56383277</t>
  </si>
  <si>
    <t>26.07.2022 16:22:57</t>
  </si>
  <si>
    <t>26.07.2022 18:37:48</t>
  </si>
  <si>
    <t>26.07.2022 09:17:57</t>
  </si>
  <si>
    <t>26.07.2022 09:21:10</t>
  </si>
  <si>
    <t>M-19 35-02-M00019_35-02-M00019_2377240</t>
  </si>
  <si>
    <t>26.07.2022 12:22:11</t>
  </si>
  <si>
    <t>26.07.2022 12:47:56</t>
  </si>
  <si>
    <t>26.07.2022 20:20:19</t>
  </si>
  <si>
    <t>26.07.2022 20:59:37</t>
  </si>
  <si>
    <t>26.07.2022 18:56:57</t>
  </si>
  <si>
    <t>26.07.2022 20:45:18</t>
  </si>
  <si>
    <t>K-503 35-02-K00503_A_56363770_56363770</t>
  </si>
  <si>
    <t>26.07.2022 07:56:45</t>
  </si>
  <si>
    <t>26.07.2022 12:15:11</t>
  </si>
  <si>
    <t>26.07.2022 08:56:19</t>
  </si>
  <si>
    <t>26.07.2022 17:00:40</t>
  </si>
  <si>
    <t>TR-134/1 35-19-L00359_956668175_956668175</t>
  </si>
  <si>
    <t>26.07.2022 18:10:35</t>
  </si>
  <si>
    <t>26.07.2022 19:56:46</t>
  </si>
  <si>
    <t>26.07.2022 03:15:47</t>
  </si>
  <si>
    <t>26.07.2022 03:48:00</t>
  </si>
  <si>
    <t>BELENYAKA KEMER MAH. TR-1 45-73-M00687_945648240_945648240</t>
  </si>
  <si>
    <t>26.07.2022 22:19:14</t>
  </si>
  <si>
    <t>M-1705 35-02-M01705_913376372_913376372</t>
  </si>
  <si>
    <t>26.07.2022 13:05:35</t>
  </si>
  <si>
    <t>26.07.2022 15:01:35</t>
  </si>
  <si>
    <t>KİLLİK TR-17 45-73-M00874_945647168_945647168</t>
  </si>
  <si>
    <t>26.07.2022 21:15:42</t>
  </si>
  <si>
    <t>27.07.2022 03:55:27</t>
  </si>
  <si>
    <t>K-3196 35-03-K03196_910100748_910100748</t>
  </si>
  <si>
    <t>26.07.2022 15:24:26</t>
  </si>
  <si>
    <t>26.07.2022 20:00:26</t>
  </si>
  <si>
    <t>ABDÜL ÖZTÜRK TEDAŞ 35-26-L00055_35-26-L00055_2373109</t>
  </si>
  <si>
    <t>26.07.2022 14:29:21</t>
  </si>
  <si>
    <t>26.07.2022 15:52:55</t>
  </si>
  <si>
    <t>PEHLİVANLAR KÖK 35-27-M00091_ALİ ÖZŞAHİNLER SULAMA M02_72176919</t>
  </si>
  <si>
    <t>26.07.2022 10:57:08</t>
  </si>
  <si>
    <t>26.07.2022 12:35:58</t>
  </si>
  <si>
    <t>CAMBAZLI KÖK 45-84-M00005_MADEN KÖK M03_50241502</t>
  </si>
  <si>
    <t>26.07.2022 16:09:42</t>
  </si>
  <si>
    <t>26.07.2022 17:08:19</t>
  </si>
  <si>
    <t>KÜÇÜKKALE KÖK 35-29-L00036_BÜYÜKKALE L07_2327049</t>
  </si>
  <si>
    <t>26.07.2022 19:26:08</t>
  </si>
  <si>
    <t>26.07.2022 20:29:05</t>
  </si>
  <si>
    <t>SARUHANLI TR-13 45-80-M00013__81571155_81571155</t>
  </si>
  <si>
    <t>26.07.2022 13:52:47</t>
  </si>
  <si>
    <t>26.07.2022 14:58:38</t>
  </si>
  <si>
    <t>26.07.2022 20:05:33</t>
  </si>
  <si>
    <t>26.07.2022 21:11:24</t>
  </si>
  <si>
    <t>26.07.2022 09:57:27</t>
  </si>
  <si>
    <t>26.07.2022 10:11:57</t>
  </si>
  <si>
    <t>26.07.2022 09:33:11</t>
  </si>
  <si>
    <t>26.07.2022 17:03:01</t>
  </si>
  <si>
    <t>BEYDERE KÖK 45-71-M00128_YENİ KARAAĞAÇLI M08_50217230</t>
  </si>
  <si>
    <t>26.07.2022 09:01:11</t>
  </si>
  <si>
    <t>26.07.2022 11:01:53</t>
  </si>
  <si>
    <t>DEREBAŞI-TR-1 35-29-L00267_35-29-L00267_2355778</t>
  </si>
  <si>
    <t>26.07.2022 11:14:00</t>
  </si>
  <si>
    <t>26.07.2022 15:09:52</t>
  </si>
  <si>
    <t>K-2814 35-04-K02814_A_56372964_56372964</t>
  </si>
  <si>
    <t>26.07.2022 18:21:31</t>
  </si>
  <si>
    <t>26.07.2022 18:57:41</t>
  </si>
  <si>
    <t>VELİLER KÖK 35-31-L00116_SAÇLI TR-1 L01_2119152</t>
  </si>
  <si>
    <t>26.07.2022 17:56:09</t>
  </si>
  <si>
    <t>26.07.2022 19:15:31</t>
  </si>
  <si>
    <t>26.07.2022 06:19:31</t>
  </si>
  <si>
    <t>26.07.2022 10:31:27</t>
  </si>
  <si>
    <t>26.07.2022 17:30:31</t>
  </si>
  <si>
    <t>26.07.2022 17:56:01</t>
  </si>
  <si>
    <t>TR-87 TARIMSAL SULAMA 45-80-M01087_45-80-M01087_2377252</t>
  </si>
  <si>
    <t>26.07.2022 13:59:15</t>
  </si>
  <si>
    <t>26.07.2022 16:15:09</t>
  </si>
  <si>
    <t>KARAARZMAK TARIMSAL SULAMA TR-1 45-83-M00259_45-83-M00259_2353316</t>
  </si>
  <si>
    <t>26.07.2022 13:32:52</t>
  </si>
  <si>
    <t>26.07.2022 14:29:38</t>
  </si>
  <si>
    <t>_A_56399147_56399147</t>
  </si>
  <si>
    <t>26.07.2022 15:41:46</t>
  </si>
  <si>
    <t>26.07.2022 17:52:34</t>
  </si>
  <si>
    <t>K-1409 35-04-K01409_99570850_99570850</t>
  </si>
  <si>
    <t>26.07.2022 10:42:02</t>
  </si>
  <si>
    <t>26.07.2022 11:49:12</t>
  </si>
  <si>
    <t>MALTEPE TR-4 35-28-M00447_953382325_953382325</t>
  </si>
  <si>
    <t>26.07.2022 09:26:35</t>
  </si>
  <si>
    <t>26.07.2022 21:36:43</t>
  </si>
  <si>
    <t>26.07.2022 19:37:36</t>
  </si>
  <si>
    <t>26.07.2022 20:08:00</t>
  </si>
  <si>
    <t>ÖREN TR-2 35-31-L00315_47810580_56353024_56353024</t>
  </si>
  <si>
    <t>26.07.2022 20:40:30</t>
  </si>
  <si>
    <t>26.07.2022 21:49:16</t>
  </si>
  <si>
    <t>_B_56373223_56373223</t>
  </si>
  <si>
    <t>26.07.2022 16:53:13</t>
  </si>
  <si>
    <t>26.07.2022 18:14:59</t>
  </si>
  <si>
    <t>26.07.2022 19:47:02</t>
  </si>
  <si>
    <t>26.07.2022 20:00:10</t>
  </si>
  <si>
    <t>M-1925 GEÇİT 35-02-M01925_M-1078 M03_72268899</t>
  </si>
  <si>
    <t>26.07.2022 21:21:30</t>
  </si>
  <si>
    <t>26.07.2022 21:57:09</t>
  </si>
  <si>
    <t>HORZUM TR-1 35-15-L01137_950398203_950398203</t>
  </si>
  <si>
    <t>26.07.2022 14:25:44</t>
  </si>
  <si>
    <t>26.07.2022 17:03:29</t>
  </si>
  <si>
    <t>KAYAKÖY DM 35-15-L00866_İLKKURŞUN L05_72307163</t>
  </si>
  <si>
    <t>26.07.2022 08:29:00</t>
  </si>
  <si>
    <t>26.07.2022 10:21:52</t>
  </si>
  <si>
    <t>26.07.2022 17:30:50</t>
  </si>
  <si>
    <t>26.07.2022 17:50:10</t>
  </si>
  <si>
    <t>TR-20 35-26-M00020_6486757_56358926_56358926</t>
  </si>
  <si>
    <t>26.07.2022 11:49:19</t>
  </si>
  <si>
    <t>26.07.2022 13:28:17</t>
  </si>
  <si>
    <t>BAĞARASI TR-10 KÖK 35-23-M00179_GERENKÖY KÖK M01_72143183</t>
  </si>
  <si>
    <t>26.07.2022 09:00:49</t>
  </si>
  <si>
    <t>26.07.2022 13:00:38</t>
  </si>
  <si>
    <t>M-249 35-02-M00249_M-158 M04_2328342</t>
  </si>
  <si>
    <t>26.07.2022 12:28:29</t>
  </si>
  <si>
    <t>26.07.2022 12:45:48</t>
  </si>
  <si>
    <t>26.07.2022 09:37:57</t>
  </si>
  <si>
    <t>26.07.2022 17:02:40</t>
  </si>
  <si>
    <t>IŞIKLAR KÖK 45-73-M00467_HatBaşıAyırıcı_53136476 M06_53136476</t>
  </si>
  <si>
    <t>26.07.2022 19:01:06</t>
  </si>
  <si>
    <t>26.07.2022 21:27:30</t>
  </si>
  <si>
    <t>TR-163 45-78-M00163_DAĞITIM TRAFOSU TR-163 M03_65949467</t>
  </si>
  <si>
    <t>26.07.2022 10:31:36</t>
  </si>
  <si>
    <t>26.07.2022 12:00:30</t>
  </si>
  <si>
    <t>DM-12/06 45-71-M02402_953199949_953199949</t>
  </si>
  <si>
    <t>26.07.2022 21:43:04</t>
  </si>
  <si>
    <t>26.07.2022 22:41:26</t>
  </si>
  <si>
    <t>26.07.2022 20:48:40</t>
  </si>
  <si>
    <t>26.07.2022 22:45:44</t>
  </si>
  <si>
    <t>M-3084 35-02-M03084_913098013_913098013</t>
  </si>
  <si>
    <t>26.07.2022 03:19:31</t>
  </si>
  <si>
    <t>26.07.2022 05:08:12</t>
  </si>
  <si>
    <t>K-4919 35-01-K04919_911452095_911452095</t>
  </si>
  <si>
    <t>26.07.2022 17:40:28</t>
  </si>
  <si>
    <t>26.07.2022 19:41:16</t>
  </si>
  <si>
    <t>TR-2/39 45-72-L00039_C C02_65857648</t>
  </si>
  <si>
    <t>26.07.2022 18:48:08</t>
  </si>
  <si>
    <t>26.07.2022 19:58:59</t>
  </si>
  <si>
    <t>TR-67 35-19-L00067_7004385_56377363_56377363</t>
  </si>
  <si>
    <t>26.07.2022 12:44:50</t>
  </si>
  <si>
    <t>26.07.2022 14:45:18</t>
  </si>
  <si>
    <t>ŞEMİKLER TM 35-04-A00003_ŞEMİKLER-13 K43_2312132</t>
  </si>
  <si>
    <t>26.07.2022 02:01:47</t>
  </si>
  <si>
    <t>26.07.2022 02:06:39</t>
  </si>
  <si>
    <t>ÇUKURALTI M-18 35-25-M00066_955295288_955295288</t>
  </si>
  <si>
    <t>26.07.2022 17:11:14</t>
  </si>
  <si>
    <t>26.07.2022 18:28:55</t>
  </si>
  <si>
    <t>ÖZDERE ORTA MAHALLE DM (M-1) 35-25-M00120_ORTA MAHALLE M-6(SAHİL) M05_72127203</t>
  </si>
  <si>
    <t>26.07.2022 19:51:46</t>
  </si>
  <si>
    <t>26.07.2022 20:17:20</t>
  </si>
  <si>
    <t>K-544 35-01-K00544_D_56355276_56355276</t>
  </si>
  <si>
    <t>26.07.2022 19:14:43</t>
  </si>
  <si>
    <t>26.07.2022 21:08:00</t>
  </si>
  <si>
    <t>YEŞİLDERE KEŞKEK TR-2 35-31-L00161_47841050_56391487_56391487</t>
  </si>
  <si>
    <t>26.07.2022 19:47:55</t>
  </si>
  <si>
    <t>26.07.2022 20:53:11</t>
  </si>
  <si>
    <t>BOYNUYOĞUN KÖK 35-29-L00051_ESKİBOYNUYOĞUN L02_72215391</t>
  </si>
  <si>
    <t>26.07.2022 08:37:15</t>
  </si>
  <si>
    <t>26.07.2022 09:08:54</t>
  </si>
  <si>
    <t>K-1209 35-01-K01209_35-01-K01209_2364706</t>
  </si>
  <si>
    <t>26.07.2022 09:06:56</t>
  </si>
  <si>
    <t>26.07.2022 10:37:15</t>
  </si>
  <si>
    <t>M-1229 35-01-M01229_D_56357541_56357541</t>
  </si>
  <si>
    <t>26.07.2022 09:38:52</t>
  </si>
  <si>
    <t>26.07.2022 17:23:59</t>
  </si>
  <si>
    <t>26.07.2022 18:41:21</t>
  </si>
  <si>
    <t>26.07.2022 19:29:30</t>
  </si>
  <si>
    <t>26.07.2022 10:06:48</t>
  </si>
  <si>
    <t>26.07.2022 13:54:57</t>
  </si>
  <si>
    <t>26.07.2022 16:10:54</t>
  </si>
  <si>
    <t>26.07.2022 18:01:29</t>
  </si>
  <si>
    <t>GÖKÇEAHMET TR-2 45-72-L00118_B_56390901_56390901</t>
  </si>
  <si>
    <t>26.07.2022 14:42:51</t>
  </si>
  <si>
    <t>26.07.2022 18:12:52</t>
  </si>
  <si>
    <t>MENEMEN TR-55 35-28-L00055_953386291_953386291</t>
  </si>
  <si>
    <t>26.07.2022 10:41:20</t>
  </si>
  <si>
    <t>26.07.2022 20:22:32</t>
  </si>
  <si>
    <t>SUBATAN TR-6 35-15-L00341_B_56367910_56367910</t>
  </si>
  <si>
    <t>26.07.2022 20:09:07</t>
  </si>
  <si>
    <t>27.07.2022 00:21:04</t>
  </si>
  <si>
    <t>HORZUM TR-1 35-15-L01137_A_65513637_65513637</t>
  </si>
  <si>
    <t>26.07.2022 07:08:46</t>
  </si>
  <si>
    <t>26.07.2022 14:19:41</t>
  </si>
  <si>
    <t>BAHRİBABA İM-DM 35-01-A00014_TRAFO-B M04_60323568</t>
  </si>
  <si>
    <t>26.07.2022 02:30:32</t>
  </si>
  <si>
    <t>26.07.2022 02:37:12</t>
  </si>
  <si>
    <t>DEDELER TR-1 45-81-M00077_A_56400588_56400588</t>
  </si>
  <si>
    <t>26.07.2022 15:51:18</t>
  </si>
  <si>
    <t>26.07.2022 17:21:26</t>
  </si>
  <si>
    <t>TEKKEDERE DM 35-16-M00137_ZEYTİNDAĞ SULAMA M13_2306322</t>
  </si>
  <si>
    <t>26.07.2022 07:48:46</t>
  </si>
  <si>
    <t>26.07.2022 07:56:15</t>
  </si>
  <si>
    <t>DM-1/55 35-29-M00055_48346115_60982617_60982617</t>
  </si>
  <si>
    <t>26.07.2022 21:52:08</t>
  </si>
  <si>
    <t>26.07.2022 22:53:10</t>
  </si>
  <si>
    <t>BAĞCILAR KÖK 35-28-M00603_HatBaşıAyırıcı_53133605 M02_53133605</t>
  </si>
  <si>
    <t>26.07.2022 19:40:37</t>
  </si>
  <si>
    <t>26.07.2022 23:16:30</t>
  </si>
  <si>
    <t>26.07.2022 10:09:28</t>
  </si>
  <si>
    <t>26.07.2022 12:18:29</t>
  </si>
  <si>
    <t>YAZIBAŞI DM-4 35-26-M00633_ŞEMSİOĞLU M01_66127401</t>
  </si>
  <si>
    <t>26.07.2022 23:37:00</t>
  </si>
  <si>
    <t>27.07.2022 00:35:59</t>
  </si>
  <si>
    <t>TOKATBAŞI TR-3 35-20-L00103_7037934_56360868_56360868</t>
  </si>
  <si>
    <t>26.07.2022 15:19:41</t>
  </si>
  <si>
    <t>26.07.2022 16:42:38</t>
  </si>
  <si>
    <t>26.07.2022 21:12:56</t>
  </si>
  <si>
    <t>26.07.2022 21:35:00</t>
  </si>
  <si>
    <t>TR-1-1/4 (KAVAK TR) 35-20-L00004_A_80390787_80390787</t>
  </si>
  <si>
    <t>26.07.2022 11:31:24</t>
  </si>
  <si>
    <t>26.07.2022 12:57:11</t>
  </si>
  <si>
    <t>ARDIÇ TR-8 35-21-L00131_95002407874_95002407874</t>
  </si>
  <si>
    <t>26.07.2022 09:18:56</t>
  </si>
  <si>
    <t>26.07.2022 11:52:11</t>
  </si>
  <si>
    <t>TİRE İM-DM-1 35-29-A00001_DM1/24 M05_2059512</t>
  </si>
  <si>
    <t>26.07.2022 08:48:32</t>
  </si>
  <si>
    <t>26.07.2022 08:52:46</t>
  </si>
  <si>
    <t>M-1063 35-03-M01063_F_56363255_56363255</t>
  </si>
  <si>
    <t>26.07.2022 09:35:36</t>
  </si>
  <si>
    <t>26.07.2022 14:10:22</t>
  </si>
  <si>
    <t>SUBAŞI TR-507 TARIMSAL SULAMA 45-73-M00827_45-73-M00827_2356148</t>
  </si>
  <si>
    <t>26.07.2022 10:11:52</t>
  </si>
  <si>
    <t>26.07.2022 14:16:55</t>
  </si>
  <si>
    <t>BAĞARASI TR-11 35-23-M00180__79552659_79552659</t>
  </si>
  <si>
    <t>26.07.2022 19:28:46</t>
  </si>
  <si>
    <t>26.07.2022 20:35:22</t>
  </si>
  <si>
    <t>TR-106 45-78-L00106_953259383_953259383</t>
  </si>
  <si>
    <t>26.07.2022 10:58:44</t>
  </si>
  <si>
    <t>26.07.2022 16:07:12</t>
  </si>
  <si>
    <t>BOZDAĞ TR-1 35-15-L00309_35-15-L00309_67033480</t>
  </si>
  <si>
    <t>26.07.2022 14:06:58</t>
  </si>
  <si>
    <t>26.07.2022 15:36:04</t>
  </si>
  <si>
    <t>CABBAR DM 45-73-M00100_EMRE PLASTİK M01_2057592</t>
  </si>
  <si>
    <t>26.07.2022 20:12:23</t>
  </si>
  <si>
    <t>26.07.2022 20:31:17</t>
  </si>
  <si>
    <t>YENİ FOÇA TR-10 35-23-M00010_YENİFOÇA TR-12 M02_2335209</t>
  </si>
  <si>
    <t>26.07.2022 12:14:46</t>
  </si>
  <si>
    <t>26.07.2022 14:09:11</t>
  </si>
  <si>
    <t>ARMUTLU DM-2/TR-36 (ESKİ TR-6) 35-27-L00006_35-27-L00006_61232258</t>
  </si>
  <si>
    <t>26.07.2022 08:52:00</t>
  </si>
  <si>
    <t>26.07.2022 10:52:42</t>
  </si>
  <si>
    <t>26.07.2022 16:05:26</t>
  </si>
  <si>
    <t>26.07.2022 16:34:00</t>
  </si>
  <si>
    <t>26.07.2022 08:50:30</t>
  </si>
  <si>
    <t>26.07.2022 10:12:55</t>
  </si>
  <si>
    <t>K-4473 35-01-K04473_D_56380497_56380497</t>
  </si>
  <si>
    <t>26.07.2022 18:14:23</t>
  </si>
  <si>
    <t>26.07.2022 20:19:37</t>
  </si>
  <si>
    <t>DM-2/TR15A 45-71-M02111_953216793_953216793</t>
  </si>
  <si>
    <t>26.07.2022 09:30:57</t>
  </si>
  <si>
    <t>26.07.2022 12:05:05</t>
  </si>
  <si>
    <t>PİYADELER TR-649 TARIMSAL SULAMA 45-73-M00927_45-73-M00927_2356131</t>
  </si>
  <si>
    <t>26.07.2022 07:58:53</t>
  </si>
  <si>
    <t>26.07.2022 09:18:04</t>
  </si>
  <si>
    <t>K-3923 35-08-K03923_B_56376326_56376326</t>
  </si>
  <si>
    <t>26.07.2022 09:46:02</t>
  </si>
  <si>
    <t>26.07.2022 10:03:42</t>
  </si>
  <si>
    <t>26.07.2022 20:03:02</t>
  </si>
  <si>
    <t>26.07.2022 20:52:22</t>
  </si>
  <si>
    <t>HALİLLER TR-10 35-31-L00189_947310436_947310436</t>
  </si>
  <si>
    <t>26.07.2022 11:11:08</t>
  </si>
  <si>
    <t>26.07.2022 17:11:26</t>
  </si>
  <si>
    <t>SAÇLI TR-1 35-31-L00153_DIREK TIPI TRAFO HUCRESI H01_2048227</t>
  </si>
  <si>
    <t>26.07.2022 17:20:58</t>
  </si>
  <si>
    <t>26.07.2022 19:09:02</t>
  </si>
  <si>
    <t>M-2348 35-09-M02348_A_60985207_60985207</t>
  </si>
  <si>
    <t>26.07.2022 16:36:34</t>
  </si>
  <si>
    <t>26.07.2022 17:33:27</t>
  </si>
  <si>
    <t>26.07.2022 10:44:50</t>
  </si>
  <si>
    <t>26.07.2022 11:58:02</t>
  </si>
  <si>
    <t>K-290 35-01-K00290_A_60984145_60984145</t>
  </si>
  <si>
    <t>26.07.2022 22:06:24</t>
  </si>
  <si>
    <t>26.07.2022 23:29:47</t>
  </si>
  <si>
    <t>YAYAKENT TR-7 35-24-M00007_C_56352821_56352821</t>
  </si>
  <si>
    <t>26.07.2022 17:42:34</t>
  </si>
  <si>
    <t>26.07.2022 19:10:07</t>
  </si>
  <si>
    <t>SALUR KÖK 45-75-M00062_GÜNEŞLİ M02_72037154</t>
  </si>
  <si>
    <t>26.07.2022 17:50:25</t>
  </si>
  <si>
    <t>26.07.2022 18:37:04</t>
  </si>
  <si>
    <t>M-669 KÖK 35-17-M00669_YENİ KARAKÖY M05_72390611</t>
  </si>
  <si>
    <t>26.07.2022 09:16:08</t>
  </si>
  <si>
    <t>26.07.2022 17:15:59</t>
  </si>
  <si>
    <t>26.07.2022 10:35:06</t>
  </si>
  <si>
    <t>26.07.2022 10:45:51</t>
  </si>
  <si>
    <t>BADEMLİ KÖK-8 (BADEMLİ TR-9) 35-30-L00097_HatBaşıAyırıcı_53139179 L01_53139179</t>
  </si>
  <si>
    <t>26.07.2022 08:47:42</t>
  </si>
  <si>
    <t>26.07.2022 10:50:26</t>
  </si>
  <si>
    <t>ILGIN HATBAŞI KÖK 45-73-M01292_KİLLİK M04_83838187</t>
  </si>
  <si>
    <t>26.07.2022 18:52:30</t>
  </si>
  <si>
    <t>26.07.2022 20:22:19</t>
  </si>
  <si>
    <t>ÇUKURKÖY KÖK 35-29-L00034_AKÇAŞEHİR-1 L03_2087129</t>
  </si>
  <si>
    <t>26.07.2022 10:44:05</t>
  </si>
  <si>
    <t>26.07.2022 18:09:01</t>
  </si>
  <si>
    <t>DAĞDERE DM 45-72-M00097_ÇITAK M05_2106082</t>
  </si>
  <si>
    <t>26.07.2022 08:19:48</t>
  </si>
  <si>
    <t>26.07.2022 08:22:09</t>
  </si>
  <si>
    <t>26.07.2022 22:53:55</t>
  </si>
  <si>
    <t>27.07.2022 00:31:51</t>
  </si>
  <si>
    <t>26.07.2022 18:21:38</t>
  </si>
  <si>
    <t>26.07.2022 19:54:02</t>
  </si>
  <si>
    <t>KÖSELER DEĞİRMENDERE TR-1 45-75-M00169_B_56355078_56355078</t>
  </si>
  <si>
    <t>26.07.2022 22:15:57</t>
  </si>
  <si>
    <t>27.07.2022 00:56:07</t>
  </si>
  <si>
    <t>OKAN KARABOĞA ÖZEL TR 35-27-L00184Ö_DIREK TIPI TRAFO HUCRESI H01_2055696</t>
  </si>
  <si>
    <t>26.07.2022 00:09:34</t>
  </si>
  <si>
    <t>26.07.2022 01:33:44</t>
  </si>
  <si>
    <t>DM-1/14-C 45-71-M00038_DIREK TIPI TRAFO HUCRESI H01_2077334</t>
  </si>
  <si>
    <t>26.07.2022 16:23:08</t>
  </si>
  <si>
    <t>26.07.2022 19:04:42</t>
  </si>
  <si>
    <t>TOPÇAM SULAMA TR-13 35-16-M00206_35-16-M00206_2351138</t>
  </si>
  <si>
    <t>26.07.2022 19:54:25</t>
  </si>
  <si>
    <t>26.07.2022 22:05:13</t>
  </si>
  <si>
    <t>DM-21 45-78-L00186_DAĞITIM TRAFOSU DM-21 L03_65868209</t>
  </si>
  <si>
    <t>26.07.2022 14:34:51</t>
  </si>
  <si>
    <t>26.07.2022 14:58:17</t>
  </si>
  <si>
    <t>ÇANDARLI TR-21 35-30-M00021_955324363_955324363</t>
  </si>
  <si>
    <t>26.07.2022 10:27:47</t>
  </si>
  <si>
    <t>26.07.2022 12:37:41</t>
  </si>
  <si>
    <t>SARUHANLI TR-10 45-80-M00010_956562676_956562676</t>
  </si>
  <si>
    <t>26.07.2022 20:36:25</t>
  </si>
  <si>
    <t>26.07.2022 21:20:00</t>
  </si>
  <si>
    <t>26.07.2022 09:13:53</t>
  </si>
  <si>
    <t>26.07.2022 11:10:21</t>
  </si>
  <si>
    <t>KARAKURT HAYVANCILIK TR-5 45-76-L00035_B_56388468_56388468</t>
  </si>
  <si>
    <t>26.07.2022 20:22:20</t>
  </si>
  <si>
    <t>26.07.2022 22:20:14</t>
  </si>
  <si>
    <t>ZEYTİNLİOVA TR-1 KÖK 45-72-L00389_TR-14 ÇIKIŞI L07_2330196</t>
  </si>
  <si>
    <t>26.07.2022 13:46:57</t>
  </si>
  <si>
    <t>26.07.2022 16:04:41</t>
  </si>
  <si>
    <t>26.07.2022 17:44:41</t>
  </si>
  <si>
    <t>26.07.2022 19:47:03</t>
  </si>
  <si>
    <t>YAĞCILAR TR-1 35-19-M00226_956670160_956670160</t>
  </si>
  <si>
    <t>26.07.2022 09:44:22</t>
  </si>
  <si>
    <t>26.07.2022 11:43:24</t>
  </si>
  <si>
    <t>MÜTEVELLİ TR-4 45-80-M00103_A_56385171_56385171</t>
  </si>
  <si>
    <t>26.07.2022 20:02:16</t>
  </si>
  <si>
    <t>26.07.2022 22:44:06</t>
  </si>
  <si>
    <t>M-2911 35-01-M02911_911723461_911723461</t>
  </si>
  <si>
    <t>26.07.2022 20:49:17</t>
  </si>
  <si>
    <t>26.07.2022 22:32:52</t>
  </si>
  <si>
    <t>M-1224 35-01-M01224_35-01-M01224_75929756</t>
  </si>
  <si>
    <t>26.07.2022 10:09:38</t>
  </si>
  <si>
    <t>26.07.2022 17:38:01</t>
  </si>
  <si>
    <t>K-4473 35-01-K04473_35-01-K04473_65798040</t>
  </si>
  <si>
    <t>26.07.2022 19:41:55</t>
  </si>
  <si>
    <t>26.07.2022 20:21:10</t>
  </si>
  <si>
    <t>HILAL GIS TM 35-01-A00010_HİLAL-7 K04_2313227</t>
  </si>
  <si>
    <t>26.07.2022 01:02:05</t>
  </si>
  <si>
    <t>26.07.2022 01:05:38</t>
  </si>
  <si>
    <t>TR-142 35-15-L00142_950353234_950353234</t>
  </si>
  <si>
    <t>26.07.2022 16:51:35</t>
  </si>
  <si>
    <t>26.07.2022 17:43:11</t>
  </si>
  <si>
    <t>M-1815 KISIK DM-2 35-22-M00096_M-1814 KISIK DM(CUMAOVASI-1) M06_72100658</t>
  </si>
  <si>
    <t>26.07.2022 23:18:20</t>
  </si>
  <si>
    <t>26.07.2022 23:38:29</t>
  </si>
  <si>
    <t>TAYTAN OFİS KÖK 45-78-M00314_HatBaşıAyırıcı_53139841 M06_53139841</t>
  </si>
  <si>
    <t>26.07.2022 11:28:44</t>
  </si>
  <si>
    <t>26.07.2022 13:21:35</t>
  </si>
  <si>
    <t>L-336 REİSDERE 35-18-L00336_950461669_950461669</t>
  </si>
  <si>
    <t>26.07.2022 18:27:17</t>
  </si>
  <si>
    <t>26.07.2022 20:17:08</t>
  </si>
  <si>
    <t>K-692 35-04-K00692_98788261_98788261</t>
  </si>
  <si>
    <t>26.07.2022 15:13:58</t>
  </si>
  <si>
    <t>26.07.2022 19:10:03</t>
  </si>
  <si>
    <t>TR-50 35-15-M00050_950364921_950364921</t>
  </si>
  <si>
    <t>26.07.2022 17:22:39</t>
  </si>
  <si>
    <t>26.07.2022 18:26:30</t>
  </si>
  <si>
    <t>GEMİ SÖKÜM(M-130) TR 35-17-M00130_ŞİMŞEKLER M04_79389033</t>
  </si>
  <si>
    <t>26.07.2022 09:01:32</t>
  </si>
  <si>
    <t>PAMUKYAZI-2 35-26-L00381_956602052_956602052</t>
  </si>
  <si>
    <t>26.07.2022 18:02:39</t>
  </si>
  <si>
    <t>26.07.2022 18:41:38</t>
  </si>
  <si>
    <t>M-1229 35-01-M01229_B_56358768_56358768</t>
  </si>
  <si>
    <t>26.07.2022 09:37:15</t>
  </si>
  <si>
    <t>26.07.2022 17:25:10</t>
  </si>
  <si>
    <t>ASARLIK TR-13 35-28-M00180_8000669_56367462_56367462</t>
  </si>
  <si>
    <t>26.07.2022 17:32:41</t>
  </si>
  <si>
    <t>26.07.2022 19:34:02</t>
  </si>
  <si>
    <t>K-3711 35-03-K03711_910157982_910157982</t>
  </si>
  <si>
    <t>26.07.2022 13:59:07</t>
  </si>
  <si>
    <t>26.07.2022 19:47:17</t>
  </si>
  <si>
    <t>TR-2 35-27-M00002_B_56370654_56370654</t>
  </si>
  <si>
    <t>26.07.2022 11:54:48</t>
  </si>
  <si>
    <t>26.07.2022 13:18:57</t>
  </si>
  <si>
    <t>L-289 DEMET AKBAĞ TRAFO 35-18-L00289_35-18-L00289_72109224</t>
  </si>
  <si>
    <t>26.07.2022 19:11:33</t>
  </si>
  <si>
    <t>26.07.2022 19:28:07</t>
  </si>
  <si>
    <t>M-1023 35-03-M01023_97700161_97700161</t>
  </si>
  <si>
    <t>26.07.2022 12:11:19</t>
  </si>
  <si>
    <t>26.07.2022 13:32:33</t>
  </si>
  <si>
    <t>ARMUTLU TR-15 35-27-M00580_35-27-M00580_72162067</t>
  </si>
  <si>
    <t>26.07.2022 14:40:30</t>
  </si>
  <si>
    <t>26.07.2022 15:51:34</t>
  </si>
  <si>
    <t>PELİTALAN TR-1 45-71-M01570_953205666_953205666</t>
  </si>
  <si>
    <t>26.07.2022 17:01:40</t>
  </si>
  <si>
    <t>26.07.2022 19:06:13</t>
  </si>
  <si>
    <t>26.07.2022 10:41:13</t>
  </si>
  <si>
    <t>26.07.2022 17:21:05</t>
  </si>
  <si>
    <t>26.07.2022 09:45:40</t>
  </si>
  <si>
    <t>26.07.2022 12:29:57</t>
  </si>
  <si>
    <t>AŞAĞIÇOBANİSA TR-24 45-71-M00098_TRAFO M06_2075125</t>
  </si>
  <si>
    <t>26.07.2022 09:35:47</t>
  </si>
  <si>
    <t>26.07.2022 13:16:32</t>
  </si>
  <si>
    <t>ESBAŞ İM 35-08-A00001_ESBAŞ-12 K04_2307189</t>
  </si>
  <si>
    <t>26.07.2022 20:50:25</t>
  </si>
  <si>
    <t>26.07.2022 21:38:22</t>
  </si>
  <si>
    <t>BADEMLİ TR-14 35-15-L01030_48663503_56370660_56370660</t>
  </si>
  <si>
    <t>AG Travers Arızası</t>
  </si>
  <si>
    <t>26.07.2022 08:45:19</t>
  </si>
  <si>
    <t>26.07.2022 10:37:49</t>
  </si>
  <si>
    <t>26.07.2022 11:17:41</t>
  </si>
  <si>
    <t>26.07.2022 12:17:16</t>
  </si>
  <si>
    <t>M-1297 35-02-M01297_98260304_98260304</t>
  </si>
  <si>
    <t>26.07.2022 18:33:37</t>
  </si>
  <si>
    <t>26.07.2022 19:50:30</t>
  </si>
  <si>
    <t>CELAL KURŞUNLU ÖZEL 45-78-M00967Ö_45-78-M00967Ö_2354028</t>
  </si>
  <si>
    <t>26.07.2022 17:55:56</t>
  </si>
  <si>
    <t>26.07.2022 19:47:36</t>
  </si>
  <si>
    <t>26.07.2022 17:21:31</t>
  </si>
  <si>
    <t>26.07.2022 18:01:16</t>
  </si>
  <si>
    <t>EROL YILMAZ SLM TR 35-26-L00364_49432862_56407179_56407179</t>
  </si>
  <si>
    <t>26.07.2022 12:45:27</t>
  </si>
  <si>
    <t>26.07.2022 14:23:47</t>
  </si>
  <si>
    <t>DM-13/21 (HAKİ BABA) 45-71-M00339_953242766_953242766</t>
  </si>
  <si>
    <t>26.07.2022 13:34:58</t>
  </si>
  <si>
    <t>26.07.2022 20:25:34</t>
  </si>
  <si>
    <t>İNCECİKLER TR-1 35-16-L00256_47538965_56397097_56397097</t>
  </si>
  <si>
    <t>26.07.2022 08:28:28</t>
  </si>
  <si>
    <t>26.07.2022 12:29:42</t>
  </si>
  <si>
    <t>SALİHLİ BİOKÜTLE YAKITLI ENERJİ SANTRALİ KÖK 45-78-M01333_AKÖREN KÖK M02_72251539</t>
  </si>
  <si>
    <t>26.07.2022 09:02:27</t>
  </si>
  <si>
    <t>26.07.2022 11:02:36</t>
  </si>
  <si>
    <t>DOLAYDAMI TR-1 45-81-M00175_45-81-M00175_2375080</t>
  </si>
  <si>
    <t>26.07.2022 16:49:45</t>
  </si>
  <si>
    <t>26.07.2022 18:42:55</t>
  </si>
  <si>
    <t>KÜNER TR-3 35-22-M00226_DIREK TIPI TRAFO HUCRESI H01_2102569</t>
  </si>
  <si>
    <t>26.07.2022 07:13:30</t>
  </si>
  <si>
    <t>26.07.2022 07:35:13</t>
  </si>
  <si>
    <t>TR-26 35-13-L00026_DIREK TIPI TRAFO HUCRESI H01_2052334</t>
  </si>
  <si>
    <t>26.07.2022 07:50:18</t>
  </si>
  <si>
    <t>26.07.2022 09:16:15</t>
  </si>
  <si>
    <t>L-426 ESKİ GARAJ 35-18-L00426_H h1_5945356</t>
  </si>
  <si>
    <t>26.07.2022 02:42:55</t>
  </si>
  <si>
    <t>26.07.2022 05:04:30</t>
  </si>
  <si>
    <t>26.07.2022 17:00:59</t>
  </si>
  <si>
    <t>26.07.2022 17:23:52</t>
  </si>
  <si>
    <t>TOSUNLAR MERKEZ TR-1 35-32-L00038_C_65513488_65513488</t>
  </si>
  <si>
    <t>26.07.2022 08:54:16</t>
  </si>
  <si>
    <t>ÇANDARLI TR-7 35-30-M00007_955329455_955329455</t>
  </si>
  <si>
    <t>26.07.2022 11:26:12</t>
  </si>
  <si>
    <t>26.07.2022 13:57:56</t>
  </si>
  <si>
    <t>MÜTEVELLİ TR-6 45-80-M00105_956557826_956557826</t>
  </si>
  <si>
    <t>26.07.2022 14:17:49</t>
  </si>
  <si>
    <t>26.07.2022 15:21:38</t>
  </si>
  <si>
    <t>YEŞİLYURT DM 45-73-M00476_HatBaşıAyırıcı_53135542 M04_53135542</t>
  </si>
  <si>
    <t>26.07.2022 15:23:41</t>
  </si>
  <si>
    <t>26.07.2022 22:54:03</t>
  </si>
  <si>
    <t>K-3766 35-04-K03766_99106261_99106261</t>
  </si>
  <si>
    <t>26.07.2022 13:20:43</t>
  </si>
  <si>
    <t>26.07.2022 17:17:30</t>
  </si>
  <si>
    <t>ANADOLU İM 35-02-A00001_TR-1 K02_2308423</t>
  </si>
  <si>
    <t>26.07.2022 14:20:20</t>
  </si>
  <si>
    <t>GERELİ KÖYÜ AHMET ÇETİN SULAMA GRB TR-15 35-15-M00314_A_56368272_56368272</t>
  </si>
  <si>
    <t>26.07.2022 08:46:18</t>
  </si>
  <si>
    <t>26.07.2022 13:04:53</t>
  </si>
  <si>
    <t>MESCİTLİ S. KASAP GRB. TR-5 35-15-L01011_35-15-L01011_2364778</t>
  </si>
  <si>
    <t>26.07.2022 11:12:13</t>
  </si>
  <si>
    <t>26.07.2022 11:47:21</t>
  </si>
  <si>
    <t>ÇUKURALTI M-13 ÇAMLIK KÖK 35-25-M00059_ÇUKURALTI M-14 M03_72121117</t>
  </si>
  <si>
    <t>26.07.2022 20:39:25</t>
  </si>
  <si>
    <t>İĞDECİK KÖK 45-71-M00077_DAĞITIM TRAFO M02_72234118</t>
  </si>
  <si>
    <t>26.07.2022 14:08:04</t>
  </si>
  <si>
    <t>26.07.2022 16:56:12</t>
  </si>
  <si>
    <t>DM02/TR19 BİNA ALTI TR 45-73-M00010_A a1_45157459</t>
  </si>
  <si>
    <t>26.07.2022 14:30:35</t>
  </si>
  <si>
    <t>26.07.2022 15:24:43</t>
  </si>
  <si>
    <t>ARMUTLU TR-17 35-27-M00575_35-27-M00575_72160953</t>
  </si>
  <si>
    <t>26.07.2022 10:23:00</t>
  </si>
  <si>
    <t>26.07.2022 12:09:55</t>
  </si>
  <si>
    <t>L-293 YENİ MECİDİYE 35-18-L00293_10463989 e1_5958835</t>
  </si>
  <si>
    <t>26.07.2022 20:10:36</t>
  </si>
  <si>
    <t>26.07.2022 22:24:12</t>
  </si>
  <si>
    <t>26.07.2022 07:39:40</t>
  </si>
  <si>
    <t>26.07.2022 07:45:35</t>
  </si>
  <si>
    <t>VİKİNG TM 35-17-A00007_VİKİNG KÖYLER R08_2314259</t>
  </si>
  <si>
    <t>26.07.2022 09:05:17</t>
  </si>
  <si>
    <t>26.07.2022 17:23:41</t>
  </si>
  <si>
    <t>ÇAPAKLI KÖK 45-78-M01161_HatBaşıAyırıcı_53139052 M07_53139052</t>
  </si>
  <si>
    <t>26.07.2022 16:10:30</t>
  </si>
  <si>
    <t>26.07.2022 17:28:13</t>
  </si>
  <si>
    <t>PAYAMLI M-7 35-25-M00179_956637706_956637706</t>
  </si>
  <si>
    <t>26.07.2022 13:50:00</t>
  </si>
  <si>
    <t>26.07.2022 15:10:18</t>
  </si>
  <si>
    <t>AYRANCILAR DM-5 35-26-M00807_DM-5/8 M04_2336123</t>
  </si>
  <si>
    <t>26.07.2022 21:55:26</t>
  </si>
  <si>
    <t>26.07.2022 22:42:59</t>
  </si>
  <si>
    <t>26.07.2022 03:57:26</t>
  </si>
  <si>
    <t>26.07.2022 04:16:23</t>
  </si>
  <si>
    <t>HACIALİLER TR-4 45-73-M00729_45-73-M00729_2355619</t>
  </si>
  <si>
    <t>26.07.2022 19:46:16</t>
  </si>
  <si>
    <t>26.07.2022 21:58:08</t>
  </si>
  <si>
    <t>PİYADELER TR-650 TARIMSAL SULAMA 45-73-M01025_45-73-M01025_2352166</t>
  </si>
  <si>
    <t>26.07.2022 15:00:31</t>
  </si>
  <si>
    <t>26.07.2022 17:35:13</t>
  </si>
  <si>
    <t>ZEYTİNLİPARK DM (M-400) 35-17-M00400_M-500 M014_66434811</t>
  </si>
  <si>
    <t>26.07.2022 15:29:00</t>
  </si>
  <si>
    <t>26.07.2022 15:39:00</t>
  </si>
  <si>
    <t>KAVAKLIDERE TR-5 45-73-M00308_945664718_945664718</t>
  </si>
  <si>
    <t>26.07.2022 18:43:43</t>
  </si>
  <si>
    <t>27.07.2022 02:28:44</t>
  </si>
  <si>
    <t>ORTA MAHALLE M-46 35-25-M00122_955283668_955283668</t>
  </si>
  <si>
    <t>26.07.2022 18:04:19</t>
  </si>
  <si>
    <t>26.07.2022 21:24:45</t>
  </si>
  <si>
    <t>26.07.2022 21:54:05</t>
  </si>
  <si>
    <t>26.07.2022 22:11:58</t>
  </si>
  <si>
    <t>TR-64 45-78-M00064_953258367_953258367</t>
  </si>
  <si>
    <t>26.07.2022 09:10:18</t>
  </si>
  <si>
    <t>26.07.2022 16:54:41</t>
  </si>
  <si>
    <t>PAYAMLI M-5 35-25-M00161_956637401_956637401</t>
  </si>
  <si>
    <t>26.07.2022 20:14:22</t>
  </si>
  <si>
    <t>26.07.2022 21:49:31</t>
  </si>
  <si>
    <t>ERGENEKON TR-4 45-83-L00141__72373890_72373890</t>
  </si>
  <si>
    <t>26.07.2022 09:17:24</t>
  </si>
  <si>
    <t>26.07.2022 09:46:51</t>
  </si>
  <si>
    <t>K-893 35-04-K00893_A A01_83783549</t>
  </si>
  <si>
    <t>26.07.2022 09:02:42</t>
  </si>
  <si>
    <t>26.07.2022 14:45:57</t>
  </si>
  <si>
    <t>KIZILDAM TR-3 45-75-M00394_ H_75331104</t>
  </si>
  <si>
    <t>26.07.2022 20:47:09</t>
  </si>
  <si>
    <t>26.07.2022 21:27:03</t>
  </si>
  <si>
    <t>SARIPINAR TR-3 45-73-M00570_B_56403675_56403675</t>
  </si>
  <si>
    <t>26.07.2022 21:14:06</t>
  </si>
  <si>
    <t>27.07.2022 00:02:22</t>
  </si>
  <si>
    <t>26.07.2022 06:32:47</t>
  </si>
  <si>
    <t>26.07.2022 07:19:32</t>
  </si>
  <si>
    <t>26.07.2022 16:16:44</t>
  </si>
  <si>
    <t>26.07.2022 17:26:33</t>
  </si>
  <si>
    <t>SARIGÖL TR-29 45-79-M00029_C_56395592_56395592</t>
  </si>
  <si>
    <t>26.07.2022 08:29:31</t>
  </si>
  <si>
    <t>26.07.2022 13:22:47</t>
  </si>
  <si>
    <t>KİLLİK TR-17 45-73-M00874_DIREK TIPI TRAFO HUCRESI H01_2094286</t>
  </si>
  <si>
    <t>26.07.2022 10:30:17</t>
  </si>
  <si>
    <t>26.07.2022 20:26:33</t>
  </si>
  <si>
    <t>TR-56 35-17-M00056__56394797_56394797</t>
  </si>
  <si>
    <t>26.07.2022 04:42:33</t>
  </si>
  <si>
    <t>26.07.2022 05:37:55</t>
  </si>
  <si>
    <t>KARAKUYU TR-2 35-22-M00290_C_56353831_56353831</t>
  </si>
  <si>
    <t>26.07.2022 13:53:07</t>
  </si>
  <si>
    <t>26.07.2022 17:25:04</t>
  </si>
  <si>
    <t>YOLÜSTÜ İM 35-15-A00002_BİRGİ-2 L11_2076433</t>
  </si>
  <si>
    <t>26.07.2022 09:45:27</t>
  </si>
  <si>
    <t>26.07.2022 12:29:05</t>
  </si>
  <si>
    <t>26.07.2022 19:39:23</t>
  </si>
  <si>
    <t>26.07.2022 22:06:26</t>
  </si>
  <si>
    <t>DÜDÜKÇÜ GEDİĞİ TR-2 45-73-M00597_A_56402081_56402081</t>
  </si>
  <si>
    <t>26.07.2022 08:08:53</t>
  </si>
  <si>
    <t>26.07.2022 11:11:01</t>
  </si>
  <si>
    <t>EGE İM 35-02-A00003_VETERİNERLİK K05_2053339</t>
  </si>
  <si>
    <t>26.07.2022 09:00:17</t>
  </si>
  <si>
    <t>26.07.2022 18:38:03</t>
  </si>
  <si>
    <t>26.07.2022 19:30:44</t>
  </si>
  <si>
    <t>26.07.2022 19:52:38</t>
  </si>
  <si>
    <t>26.07.2022 22:52:23</t>
  </si>
  <si>
    <t>26.07.2022 23:39:34</t>
  </si>
  <si>
    <t>26.07.2022 21:28:23</t>
  </si>
  <si>
    <t>26.07.2022 21:48:36</t>
  </si>
  <si>
    <t>ÖREN TOPRAK SU KÖK 35-27-M00760_ÖREN TOPRAK SULAMA-2 M02_80024021</t>
  </si>
  <si>
    <t>26.07.2022 16:20:00</t>
  </si>
  <si>
    <t>26.07.2022 20:39:56</t>
  </si>
  <si>
    <t>KABAKUM TR-3 35-30-L00129_A_56404173_56404173</t>
  </si>
  <si>
    <t>26.07.2022 18:34:35</t>
  </si>
  <si>
    <t>26.07.2022 19:45:35</t>
  </si>
  <si>
    <t>26.07.2022 14:21:00</t>
  </si>
  <si>
    <t>26.07.2022 14:23:00</t>
  </si>
  <si>
    <t>KADIDEĞİRMENİ KÖK 45-82-M00127_BERGAMA KINIK (AVDAN) M02_2091828</t>
  </si>
  <si>
    <t>26.07.2022 09:49:32</t>
  </si>
  <si>
    <t>26.07.2022 17:30:46</t>
  </si>
  <si>
    <t>TR-25 35-13-L00025_SELÇUK İ.M L02_66499061</t>
  </si>
  <si>
    <t>26.07.2022 06:21:07</t>
  </si>
  <si>
    <t>26.07.2022 07:13:51</t>
  </si>
  <si>
    <t>26.07.2022 10:39:17</t>
  </si>
  <si>
    <t>26.07.2022 11:21:50</t>
  </si>
  <si>
    <t>DM06/TR06 45-73-M00066_45-73-M00066_66879596</t>
  </si>
  <si>
    <t>26.07.2022 10:23:23</t>
  </si>
  <si>
    <t>26.07.2022 12:18:03</t>
  </si>
  <si>
    <t>KOZLUÖREN TR-1 45-82-M00309_C_65509999_65509999</t>
  </si>
  <si>
    <t>26.07.2022 19:01:16</t>
  </si>
  <si>
    <t>26.07.2022 20:53:39</t>
  </si>
  <si>
    <t>26.07.2022 22:07:39</t>
  </si>
  <si>
    <t>26.07.2022 23:15:44</t>
  </si>
  <si>
    <t>TR-89 TARIMSAL SULAMA 45-80-M01089_45-80-M01089_2355893</t>
  </si>
  <si>
    <t>27.07.2022 09:27:22</t>
  </si>
  <si>
    <t>27.07.2022 10:56:42</t>
  </si>
  <si>
    <t>HALİL TAŞPINAR VE ARK. T-SULAMA GRB. 35-13-L00092_35-13-L00092_2361598</t>
  </si>
  <si>
    <t>27.07.2022 16:58:49</t>
  </si>
  <si>
    <t>27.07.2022 18:34:05</t>
  </si>
  <si>
    <t>DUMANLAR KÖK 45-81-M00044_KARABEYLER M02_72038345</t>
  </si>
  <si>
    <t>27.07.2022 18:12:50</t>
  </si>
  <si>
    <t>27.07.2022 22:59:07</t>
  </si>
  <si>
    <t>MURADİYE TR-1 İSTASYON KABİN 45-71-M00192_SU DEPOSU M03_55035917</t>
  </si>
  <si>
    <t>27.07.2022 17:28:33</t>
  </si>
  <si>
    <t>27.07.2022 18:12:12</t>
  </si>
  <si>
    <t>ÇAVUŞKÖY TR-1 35-28-M00346_35-28-M00346_2372789</t>
  </si>
  <si>
    <t>27.07.2022 18:53:02</t>
  </si>
  <si>
    <t>27.07.2022 22:50:39</t>
  </si>
  <si>
    <t>27.07.2022 09:12:59</t>
  </si>
  <si>
    <t>27.07.2022 11:02:28</t>
  </si>
  <si>
    <t>MENEMEN İM 35-28-A00001_ASARLIK-2 M09_2307681</t>
  </si>
  <si>
    <t>27.07.2022 16:15:15</t>
  </si>
  <si>
    <t>27.07.2022 17:07:02</t>
  </si>
  <si>
    <t>TR-1-4/4 ESKİ SİNEMAN KABİN 35-20-L00027_A_56383530_56383530</t>
  </si>
  <si>
    <t>27.07.2022 21:00:46</t>
  </si>
  <si>
    <t>27.07.2022 22:16:46</t>
  </si>
  <si>
    <t>ÜRKMEZ DM-4 (ÜRKMEZ M-21) 35-25-M00155_ÜRKMEZ M-22 M06_72072951</t>
  </si>
  <si>
    <t>27.07.2022 14:23:45</t>
  </si>
  <si>
    <t>27.07.2022 16:58:56</t>
  </si>
  <si>
    <t>M-58 35-17-M00058_B_56353288_56353288</t>
  </si>
  <si>
    <t>27.07.2022 11:24:18</t>
  </si>
  <si>
    <t>27.07.2022 13:06:37</t>
  </si>
  <si>
    <t>27.07.2022 08:50:48</t>
  </si>
  <si>
    <t>27.07.2022 10:23:35</t>
  </si>
  <si>
    <t>27.07.2022 19:49:37</t>
  </si>
  <si>
    <t>27.07.2022 20:05:12</t>
  </si>
  <si>
    <t>ÜZÜMLÜ AYSAN BEY TR-3 45-73-M00605_D_56400621_56400621</t>
  </si>
  <si>
    <t>27.07.2022 22:10:50</t>
  </si>
  <si>
    <t>28.07.2022 01:54:27</t>
  </si>
  <si>
    <t>BORNOVA 380 GIS TM 35-02-A00015_TÜRKELİ M07_73019606</t>
  </si>
  <si>
    <t>27.07.2022 15:08:48</t>
  </si>
  <si>
    <t>27.07.2022 17:29:06</t>
  </si>
  <si>
    <t>DM-5/14 35-26-M00808_35-26-M00808_2347468</t>
  </si>
  <si>
    <t>27.07.2022 02:25:21</t>
  </si>
  <si>
    <t>27.07.2022 03:48:12</t>
  </si>
  <si>
    <t>HALİLLER KÖK 35-31-L00228_SIRIMLI L011_72238625</t>
  </si>
  <si>
    <t>27.07.2022 10:00:35</t>
  </si>
  <si>
    <t>27.07.2022 17:11:33</t>
  </si>
  <si>
    <t>MORDOĞAN TR-35 35-21-L00147_953365383_953365383</t>
  </si>
  <si>
    <t>27.07.2022 10:44:31</t>
  </si>
  <si>
    <t>27.07.2022 18:37:41</t>
  </si>
  <si>
    <t>TR-48 TEKEL 35-19-L00048_956696056_956696056</t>
  </si>
  <si>
    <t>27.07.2022 20:30:24</t>
  </si>
  <si>
    <t>28.07.2022 00:42:38</t>
  </si>
  <si>
    <t>K-4121 35-04-K04121_912470335_912470335</t>
  </si>
  <si>
    <t>27.07.2022 13:49:33</t>
  </si>
  <si>
    <t>27.07.2022 17:10:39</t>
  </si>
  <si>
    <t>TEKELİ ARITMA KÖK 35-22-M00090_KARAKUYU ÇIKIŞI M03_2328482</t>
  </si>
  <si>
    <t>27.07.2022 12:49:11</t>
  </si>
  <si>
    <t>27.07.2022 13:07:50</t>
  </si>
  <si>
    <t>BİRGİ DM 35-15-L01013_BİRGİ ŞEHİR KABİN L04_67562403</t>
  </si>
  <si>
    <t>27.07.2022 09:07:10</t>
  </si>
  <si>
    <t>27.07.2022 11:57:36</t>
  </si>
  <si>
    <t>DM-4/TR-15 (ESKİ TR-14) 35-26-M00014_C_56358475_56358475</t>
  </si>
  <si>
    <t>27.07.2022 23:08:07</t>
  </si>
  <si>
    <t>27.07.2022 23:52:52</t>
  </si>
  <si>
    <t>ARAPBAŞI TR-3 35-20-M00033_35-20-M00033_2367515</t>
  </si>
  <si>
    <t>27.07.2022 12:27:38</t>
  </si>
  <si>
    <t>27.07.2022 13:33:13</t>
  </si>
  <si>
    <t>K-4712 35-02-K04712_A_56362812_56362812</t>
  </si>
  <si>
    <t>27.07.2022 21:01:51</t>
  </si>
  <si>
    <t>27.07.2022 22:54:40</t>
  </si>
  <si>
    <t>YENİFOÇA TR-53 35-23-M00053_A_56376195_56376195</t>
  </si>
  <si>
    <t>27.07.2022 17:05:31</t>
  </si>
  <si>
    <t>27.07.2022 19:03:06</t>
  </si>
  <si>
    <t>METAL İŞLERİ TR-12 KÖK 35-22-M00112_TAHTALIÇAY-OĞLANANASI DİZDARLAR SULAMA GRUBU M04_72106668</t>
  </si>
  <si>
    <t>27.07.2022 07:21:09</t>
  </si>
  <si>
    <t>27.07.2022 08:58:43</t>
  </si>
  <si>
    <t>ÜÇPINAR TR-2 45-71-M00187_HatBaşıAyırıcı_53134546 M03_53134546</t>
  </si>
  <si>
    <t>27.07.2022 02:17:02</t>
  </si>
  <si>
    <t>27.07.2022 04:06:35</t>
  </si>
  <si>
    <t>DM-3/TR-14 35-22-M00820_TR-24-25-26-27 ÇIKIŞI M04_53079036</t>
  </si>
  <si>
    <t>27.07.2022 19:16:29</t>
  </si>
  <si>
    <t>27.07.2022 19:49:07</t>
  </si>
  <si>
    <t>BÜYÜKBELEN TR-5 45-80-M00097_956549947_956549947</t>
  </si>
  <si>
    <t>27.07.2022 16:19:59</t>
  </si>
  <si>
    <t>27.07.2022 17:26:05</t>
  </si>
  <si>
    <t>TR-128 35-16-L00128_953337533_953337533</t>
  </si>
  <si>
    <t>27.07.2022 14:55:34</t>
  </si>
  <si>
    <t>28.07.2022 00:09:11</t>
  </si>
  <si>
    <t>DM-1/22 35-29-M00022_48358189_56367662_56367662</t>
  </si>
  <si>
    <t>27.07.2022 14:11:14</t>
  </si>
  <si>
    <t>27.07.2022 16:30:39</t>
  </si>
  <si>
    <t>M-1468 35-04-M01468_TRAFO M03_2113793</t>
  </si>
  <si>
    <t>27.07.2022 18:49:09</t>
  </si>
  <si>
    <t>27.07.2022 21:22:00</t>
  </si>
  <si>
    <t>K-941 35-02-K00941_913100705_913100705</t>
  </si>
  <si>
    <t>27.07.2022 11:46:05</t>
  </si>
  <si>
    <t>27.07.2022 15:57:31</t>
  </si>
  <si>
    <t>KULA İM 45-77-A00001_TR-2 L06_2050006</t>
  </si>
  <si>
    <t>27.07.2022 13:04:49</t>
  </si>
  <si>
    <t>27.07.2022 13:15:18</t>
  </si>
  <si>
    <t>LÜTFİYE KÖK 45-80-M02970_KUMKUYUCAK    TST-1 M03_84270457</t>
  </si>
  <si>
    <t>27.07.2022 19:11:39</t>
  </si>
  <si>
    <t>27.07.2022 19:46:13</t>
  </si>
  <si>
    <t>27.07.2022 13:56:29</t>
  </si>
  <si>
    <t>27.07.2022 14:17:30</t>
  </si>
  <si>
    <t>TR-57 35-16-L00057_35-16-L00057_2349577</t>
  </si>
  <si>
    <t>27.07.2022 17:35:35</t>
  </si>
  <si>
    <t>27.07.2022 19:44:10</t>
  </si>
  <si>
    <t>27.07.2022 20:25:17</t>
  </si>
  <si>
    <t>27.07.2022 22:06:15</t>
  </si>
  <si>
    <t>TR-13 35-16-L00013_953331927_953331927</t>
  </si>
  <si>
    <t>27.07.2022 10:49:44</t>
  </si>
  <si>
    <t>27.07.2022 13:33:40</t>
  </si>
  <si>
    <t>M-1804 35-02-M01804_913893851_913893851</t>
  </si>
  <si>
    <t>27.07.2022 19:28:14</t>
  </si>
  <si>
    <t>27.07.2022 21:20:32</t>
  </si>
  <si>
    <t>27.07.2022 10:26:39</t>
  </si>
  <si>
    <t>27.07.2022 11:44:26</t>
  </si>
  <si>
    <t>MEDAR TR-2 45-72-M00593_45-72-M00593_2360274</t>
  </si>
  <si>
    <t>27.07.2022 20:05:19</t>
  </si>
  <si>
    <t>27.07.2022 21:45:08</t>
  </si>
  <si>
    <t>YAŞAR ÖZLÜ 35-26-L00078_35-26-L00078_2358272</t>
  </si>
  <si>
    <t>27.07.2022 07:43:28</t>
  </si>
  <si>
    <t>27.07.2022 10:47:25</t>
  </si>
  <si>
    <t>M-2727 (M-2559 TR-2) 35-01-M02727_911181685_911181685</t>
  </si>
  <si>
    <t>27.07.2022 18:30:51</t>
  </si>
  <si>
    <t>27.07.2022 19:53:47</t>
  </si>
  <si>
    <t>DAĞISTAN KÖK 35-16-M00186_DAĞISTAN KÖYLER M03_2331409</t>
  </si>
  <si>
    <t>27.07.2022 09:17:24</t>
  </si>
  <si>
    <t>27.07.2022 09:55:02</t>
  </si>
  <si>
    <t>TR-125 ZEYTİNALANI 35-19-L00125_956680251_956680251</t>
  </si>
  <si>
    <t>27.07.2022 11:57:04</t>
  </si>
  <si>
    <t>27.07.2022 12:40:41</t>
  </si>
  <si>
    <t>TURGUTALP TR-4/2 45-82-M00065_945531102_945531102</t>
  </si>
  <si>
    <t>27.07.2022 17:52:38</t>
  </si>
  <si>
    <t>27.07.2022 18:58:07</t>
  </si>
  <si>
    <t>SERİNYAYLA TR-2 45-73-L00005_B_56376568_56376568</t>
  </si>
  <si>
    <t>27.07.2022 16:39:31</t>
  </si>
  <si>
    <t>27.07.2022 19:07:41</t>
  </si>
  <si>
    <t>TR-13 35-16-L00013_953318695_953318695</t>
  </si>
  <si>
    <t>27.07.2022 09:55:19</t>
  </si>
  <si>
    <t>27.07.2022 13:42:22</t>
  </si>
  <si>
    <t>27.07.2022 13:48:44</t>
  </si>
  <si>
    <t>27.07.2022 13:49:04</t>
  </si>
  <si>
    <t>TR-126 35-19-L00126_956666392_956666392</t>
  </si>
  <si>
    <t>27.07.2022 10:32:11</t>
  </si>
  <si>
    <t>27.07.2022 11:35:48</t>
  </si>
  <si>
    <t>DM-13/03 (İTFAİYE KARŞISI) 45-71-M00333_B B2_84599361</t>
  </si>
  <si>
    <t>27.07.2022 14:01:06</t>
  </si>
  <si>
    <t>27.07.2022 17:07:48</t>
  </si>
  <si>
    <t>27.07.2022 11:03:50</t>
  </si>
  <si>
    <t>27.07.2022 11:32:24</t>
  </si>
  <si>
    <t>K-3196 35-03-K03196__72374526_72374526</t>
  </si>
  <si>
    <t>27.07.2022 09:01:18</t>
  </si>
  <si>
    <t>27.07.2022 13:06:21</t>
  </si>
  <si>
    <t>27.07.2022 17:41:44</t>
  </si>
  <si>
    <t>27.07.2022 18:17:41</t>
  </si>
  <si>
    <t>İSTASYONALTI KÖK 45-83-M00131_GÜRKÖY M09_2097306</t>
  </si>
  <si>
    <t>27.07.2022 19:32:00</t>
  </si>
  <si>
    <t>27.07.2022 20:23:18</t>
  </si>
  <si>
    <t>K-4629 35-04-K04629_TRAFO K03_2310053</t>
  </si>
  <si>
    <t>27.07.2022 18:02:50</t>
  </si>
  <si>
    <t>27.07.2022 19:42:58</t>
  </si>
  <si>
    <t>27.07.2022 18:49:00</t>
  </si>
  <si>
    <t>27.07.2022 19:22:22</t>
  </si>
  <si>
    <t>27.07.2022 12:16:22</t>
  </si>
  <si>
    <t>27.07.2022 12:45:41</t>
  </si>
  <si>
    <t>DM-9 45-71-M00386_GENEL KONUTLAR M07_66182420</t>
  </si>
  <si>
    <t>27.07.2022 23:35:05</t>
  </si>
  <si>
    <t>28.07.2022 00:33:35</t>
  </si>
  <si>
    <t>SARIGÖL DM 45-79-M00069_SELİMİYE FİDERİ M18_2076606</t>
  </si>
  <si>
    <t>27.07.2022 16:02:58</t>
  </si>
  <si>
    <t>27.07.2022 16:10:59</t>
  </si>
  <si>
    <t>27.07.2022 14:31:45</t>
  </si>
  <si>
    <t>27.07.2022 17:11:23</t>
  </si>
  <si>
    <t>KARŞIYAKA GIS TM 35-04-A00002_Karşıyaka-2 K02_2310847</t>
  </si>
  <si>
    <t>27.07.2022 14:25:30</t>
  </si>
  <si>
    <t>27.07.2022 15:57:00</t>
  </si>
  <si>
    <t>M-1063 35-03-M01063_35-03-M01063_41971641</t>
  </si>
  <si>
    <t>27.07.2022 18:32:25</t>
  </si>
  <si>
    <t>27.07.2022 20:48:25</t>
  </si>
  <si>
    <t>PINARLI KÖK 35-20-M00085_TR-2 - TR-3 M03_72358871</t>
  </si>
  <si>
    <t>27.07.2022 17:16:42</t>
  </si>
  <si>
    <t>27.07.2022 17:51:54</t>
  </si>
  <si>
    <t>BEYCE TR-1 45-82-L00002_DIREK TIPI TRAFO HUCRESI H01_2088568</t>
  </si>
  <si>
    <t>27.07.2022 21:23:34</t>
  </si>
  <si>
    <t>27.07.2022 23:50:43</t>
  </si>
  <si>
    <t>PAZARKÖY-3 TARIMSAL SULAMA TR 45-78-L00596_45-78-L00596_2353283</t>
  </si>
  <si>
    <t>27.07.2022 16:45:32</t>
  </si>
  <si>
    <t>27.07.2022 19:19:16</t>
  </si>
  <si>
    <t>27.07.2022 09:15:07</t>
  </si>
  <si>
    <t>27.07.2022 09:28:43</t>
  </si>
  <si>
    <t>27.07.2022 09:43:29</t>
  </si>
  <si>
    <t>27.07.2022 10:17:33</t>
  </si>
  <si>
    <t>ŞEMİKLER TM 35-04-A00003_ŞEMİKLER-12 K42_2312131</t>
  </si>
  <si>
    <t>27.07.2022 16:27:27</t>
  </si>
  <si>
    <t>ÇANDARLI TATİL KÖYÜ KÖK-11 35-30-M00079_ÇANDARLI-1 M01_72085945</t>
  </si>
  <si>
    <t>27.07.2022 12:44:55</t>
  </si>
  <si>
    <t>27.07.2022 13:37:18</t>
  </si>
  <si>
    <t>BURUNCUK TR-6 35-20-L00304_7524172_56377998_56377998</t>
  </si>
  <si>
    <t>27.07.2022 17:46:12</t>
  </si>
  <si>
    <t>27.07.2022 20:19:45</t>
  </si>
  <si>
    <t>K-1517 35-01-K01517_911047440_911047440</t>
  </si>
  <si>
    <t>27.07.2022 22:02:40</t>
  </si>
  <si>
    <t>27.07.2022 22:48:44</t>
  </si>
  <si>
    <t>SOBRAN TR-303 TARIMSAL SULAMA 45-73-M00922_DIREK TIPI TRAFO HUCRESI H01_2082180</t>
  </si>
  <si>
    <t>27.07.2022 11:58:43</t>
  </si>
  <si>
    <t>27.07.2022 12:42:49</t>
  </si>
  <si>
    <t>IRLAMAZ KÖK 45-83-L00153_IRLAMAZ L03_72158527</t>
  </si>
  <si>
    <t>27.07.2022 17:31:20</t>
  </si>
  <si>
    <t>27.07.2022 18:47:00</t>
  </si>
  <si>
    <t>27.07.2022 13:20:45</t>
  </si>
  <si>
    <t>27.07.2022 16:00:41</t>
  </si>
  <si>
    <t>GÖLMARMARA TR-26 45-85-L00026_45-85-L00026_2354561</t>
  </si>
  <si>
    <t>27.07.2022 21:48:31</t>
  </si>
  <si>
    <t>27.07.2022 23:12:02</t>
  </si>
  <si>
    <t>İBRAHİMAĞA TR-1 45-77-M00059_A_56386786_56386786</t>
  </si>
  <si>
    <t>27.07.2022 10:39:01</t>
  </si>
  <si>
    <t>27.07.2022 12:53:35</t>
  </si>
  <si>
    <t>27.07.2022 11:41:40</t>
  </si>
  <si>
    <t>27.07.2022 12:15:10</t>
  </si>
  <si>
    <t>SASKO SİTESİ TR-2 35-21-L00212_A_56376966_56376966</t>
  </si>
  <si>
    <t>27.07.2022 13:17:34</t>
  </si>
  <si>
    <t>27.07.2022 19:26:20</t>
  </si>
  <si>
    <t>YAKAKÖY KÖK 45-75-M00067_KAYACIK ESKİ SARIALİLER M05_2324690</t>
  </si>
  <si>
    <t>27.07.2022 09:31:50</t>
  </si>
  <si>
    <t>27.07.2022 17:00:30</t>
  </si>
  <si>
    <t>SANCAKLI ÇEŞMEBAŞI TR-1 45-71-M01753_A_56400299_56400299</t>
  </si>
  <si>
    <t>27.07.2022 12:48:16</t>
  </si>
  <si>
    <t>27.07.2022 15:21:45</t>
  </si>
  <si>
    <t>DM-3/03 (YİĞİTBAŞ CAMİİ) 45-71-M00069_953199750_953199750</t>
  </si>
  <si>
    <t>27.07.2022 01:30:17</t>
  </si>
  <si>
    <t>27.07.2022 01:56:12</t>
  </si>
  <si>
    <t>DM2/12 35-29-M00115_48377861_56361226_56361226</t>
  </si>
  <si>
    <t>27.07.2022 23:03:13</t>
  </si>
  <si>
    <t>28.07.2022 02:34:07</t>
  </si>
  <si>
    <t>27.07.2022 09:04:58</t>
  </si>
  <si>
    <t>27.07.2022 17:15:00</t>
  </si>
  <si>
    <t>K-1188 35-01-K01188_911813495_911813495</t>
  </si>
  <si>
    <t>27.07.2022 21:57:19</t>
  </si>
  <si>
    <t>28.07.2022 00:49:47</t>
  </si>
  <si>
    <t>ARTICAK TR-3 35-15-L00346_950393236_950393236</t>
  </si>
  <si>
    <t>27.07.2022 19:39:41</t>
  </si>
  <si>
    <t>28.07.2022 01:21:48</t>
  </si>
  <si>
    <t>YEŞİLYURT TR-6 45-73-M00913_A_56403012_56403012</t>
  </si>
  <si>
    <t>27.07.2022 09:17:39</t>
  </si>
  <si>
    <t>27.07.2022 11:49:50</t>
  </si>
  <si>
    <t>K-3621 35-01-K03621_35-01-K03621_2369488</t>
  </si>
  <si>
    <t>27.07.2022 13:25:35</t>
  </si>
  <si>
    <t>27.07.2022 13:51:16</t>
  </si>
  <si>
    <t>TARIMSAL SULAMA TR-77 45-85-L00120_DIREK TIPI TRAFO HUCRESI H01_2047093</t>
  </si>
  <si>
    <t>27.07.2022 07:15:16</t>
  </si>
  <si>
    <t>27.07.2022 11:30:18</t>
  </si>
  <si>
    <t>HILAL GIS TM 35-01-A00010_HİLAL-5 K13_2313223</t>
  </si>
  <si>
    <t>27.07.2022 18:46:55</t>
  </si>
  <si>
    <t>27.07.2022 18:53:45</t>
  </si>
  <si>
    <t>27.07.2022 15:37:47</t>
  </si>
  <si>
    <t>27.07.2022 18:23:19</t>
  </si>
  <si>
    <t>M-2543 35-02-M02543_OSMANGAZİ-1 M23_73560525</t>
  </si>
  <si>
    <t>27.07.2022 15:03:48</t>
  </si>
  <si>
    <t>27.07.2022 15:10:00</t>
  </si>
  <si>
    <t>TR-50 45-78-L00050_B TR50/b5_49409113</t>
  </si>
  <si>
    <t>27.07.2022 17:21:13</t>
  </si>
  <si>
    <t>27.07.2022 18:52:00</t>
  </si>
  <si>
    <t>27.07.2022 08:28:37</t>
  </si>
  <si>
    <t>27.07.2022 11:50:19</t>
  </si>
  <si>
    <t>27.07.2022 08:57:46</t>
  </si>
  <si>
    <t>27.07.2022 09:35:42</t>
  </si>
  <si>
    <t>KARAKOVA TR-5 35-15-L01081_B_65513511_65513511</t>
  </si>
  <si>
    <t>27.07.2022 09:51:41</t>
  </si>
  <si>
    <t>27.07.2022 12:02:31</t>
  </si>
  <si>
    <t>MIDIKLI KÖK 45-81-M00043_948429648_948429648</t>
  </si>
  <si>
    <t>27.07.2022 22:38:27</t>
  </si>
  <si>
    <t>27.07.2022 23:03:58</t>
  </si>
  <si>
    <t>ÇİLE TR-1 35-22-M00237_955280307_955280307</t>
  </si>
  <si>
    <t>27.07.2022 19:07:30</t>
  </si>
  <si>
    <t>27.07.2022 20:13:54</t>
  </si>
  <si>
    <t>HAYRİ KARALI SULAMA GRUBU 35-29-M00208_11984064_60982716_60982716</t>
  </si>
  <si>
    <t>27.07.2022 12:44:20</t>
  </si>
  <si>
    <t>27.07.2022 17:35:54</t>
  </si>
  <si>
    <t>TR-2/58 (GÜLLÜPINAR) 45-83-L00058_ERGENEKON TR-1 L04_2323227</t>
  </si>
  <si>
    <t>27.07.2022 10:09:41</t>
  </si>
  <si>
    <t>27.07.2022 16:59:29</t>
  </si>
  <si>
    <t>TR-39 35-17-M00039_7196005_56393512_56393512</t>
  </si>
  <si>
    <t>27.07.2022 09:17:08</t>
  </si>
  <si>
    <t>27.07.2022 10:33:58</t>
  </si>
  <si>
    <t>L-244 35-18-L00244_950457498_950457498</t>
  </si>
  <si>
    <t>27.07.2022 18:45:56</t>
  </si>
  <si>
    <t>27.07.2022 21:49:52</t>
  </si>
  <si>
    <t>UZUNDERE TM 35-01-A00013_SEYDİKÖY M19_2302928</t>
  </si>
  <si>
    <t>27.07.2022 09:34:14</t>
  </si>
  <si>
    <t>27.07.2022 09:41:33</t>
  </si>
  <si>
    <t>ULUKENT DM-1/16 35-28-M00069_8889182 DM1-16A1_5881873</t>
  </si>
  <si>
    <t>27.07.2022 14:10:57</t>
  </si>
  <si>
    <t>27.07.2022 19:06:51</t>
  </si>
  <si>
    <t>27.07.2022 07:28:10</t>
  </si>
  <si>
    <t>27.07.2022 11:24:56</t>
  </si>
  <si>
    <t>OTOKENT İM 35-08-A00004_TR-1 K07_2052223</t>
  </si>
  <si>
    <t>27.07.2022 10:26:45</t>
  </si>
  <si>
    <t>27.07.2022 10:43:40</t>
  </si>
  <si>
    <t>27.07.2022 21:08:51</t>
  </si>
  <si>
    <t>27.07.2022 21:55:15</t>
  </si>
  <si>
    <t>TAYTAN OFİS KÖK 45-78-M00314_DEMİRKÖPRÜ DM-2 ÇIKIŞI (DEMİRKÖPRÜ-2) M06_60669850</t>
  </si>
  <si>
    <t>27.07.2022 15:35:27</t>
  </si>
  <si>
    <t>27.07.2022 16:14:29</t>
  </si>
  <si>
    <t>KIRMAHALLE  TR-12 35-28-M00271_A_65513049_65513049</t>
  </si>
  <si>
    <t>27.07.2022 19:31:46</t>
  </si>
  <si>
    <t>27.07.2022 20:39:32</t>
  </si>
  <si>
    <t>YUSUFLU KÖK 35-20-L00077_HatBaşıAyırıcı_66181601 L01_66181601</t>
  </si>
  <si>
    <t>27.07.2022 09:16:39</t>
  </si>
  <si>
    <t>27.07.2022 14:19:51</t>
  </si>
  <si>
    <t>27.07.2022 20:36:57</t>
  </si>
  <si>
    <t>27.07.2022 22:35:13</t>
  </si>
  <si>
    <t>27.07.2022 12:32:05</t>
  </si>
  <si>
    <t>27.07.2022 14:10:59</t>
  </si>
  <si>
    <t>M-2557 35-01-M02557_910906740_910906740</t>
  </si>
  <si>
    <t>27.07.2022 16:31:51</t>
  </si>
  <si>
    <t>27.07.2022 17:35:44</t>
  </si>
  <si>
    <t>MURADİYE TR-5 (ESKİ MEZARLIK YANI) 45-71-M00204_DM-5 M03_2091440</t>
  </si>
  <si>
    <t>27.07.2022 05:51:18</t>
  </si>
  <si>
    <t>27.07.2022 06:34:33</t>
  </si>
  <si>
    <t>AŞAĞICUMA DM 35-16-M00103_HatBaşıAyırıcı_53140749 M03_53140749</t>
  </si>
  <si>
    <t>27.07.2022 08:44:57</t>
  </si>
  <si>
    <t>27.07.2022 12:29:07</t>
  </si>
  <si>
    <t>AHMETLİ TR-10 EMNİYET 45-84-L00010_TR-74 KURTULUŞ L03_72401309</t>
  </si>
  <si>
    <t>27.07.2022 17:40:01</t>
  </si>
  <si>
    <t>27.07.2022 20:55:15</t>
  </si>
  <si>
    <t>27.07.2022 13:59:47</t>
  </si>
  <si>
    <t>27.07.2022 14:17:59</t>
  </si>
  <si>
    <t>BOZDAĞ TR-7 35-15-L00290_35-15-L00290_2365512</t>
  </si>
  <si>
    <t>27.07.2022 20:31:45</t>
  </si>
  <si>
    <t>27.07.2022 20:58:36</t>
  </si>
  <si>
    <t>DM-13/03 (İTFAİYE KARŞISI) 45-71-M00333_C_56404799_56404799</t>
  </si>
  <si>
    <t>27.07.2022 02:25:17</t>
  </si>
  <si>
    <t>27.07.2022 03:31:28</t>
  </si>
  <si>
    <t>ÜÇYOL KÖK 45-82-M00128_VAKIFLI-NALDÖKEN M03_2090478</t>
  </si>
  <si>
    <t>27.07.2022 09:31:06</t>
  </si>
  <si>
    <t>27.07.2022 17:42:50</t>
  </si>
  <si>
    <t>KAPANCI KÖK 45-78-L00229_HatBaşıAyırıcı_53139773 L03_53139773</t>
  </si>
  <si>
    <t>27.07.2022 11:03:36</t>
  </si>
  <si>
    <t>27.07.2022 11:22:55</t>
  </si>
  <si>
    <t>L-424 AKTAŞ MARKET 35-18-L00424_950456916_950456916</t>
  </si>
  <si>
    <t>27.07.2022 18:56:31</t>
  </si>
  <si>
    <t>27.07.2022 21:30:48</t>
  </si>
  <si>
    <t>BALIKLI TR-2 45-75-M00373_ H_65940635</t>
  </si>
  <si>
    <t>27.07.2022 18:20:27</t>
  </si>
  <si>
    <t>27.07.2022 19:09:27</t>
  </si>
  <si>
    <t>SELİMİYE TR-1 45-79-M00315_A_56397596_56397596</t>
  </si>
  <si>
    <t>27.07.2022 10:28:05</t>
  </si>
  <si>
    <t>27.07.2022 12:38:57</t>
  </si>
  <si>
    <t>YAKACIK TR-5 35-20-L00243_10501115_56374227_56374227</t>
  </si>
  <si>
    <t>27.07.2022 17:06:37</t>
  </si>
  <si>
    <t>27.07.2022 17:38:06</t>
  </si>
  <si>
    <t>27.07.2022 11:11:00</t>
  </si>
  <si>
    <t>27.07.2022 16:16:39</t>
  </si>
  <si>
    <t>TIRAZLAR TR-3 45-79-M00078_45-79-M00078_2367053</t>
  </si>
  <si>
    <t>27.07.2022 21:20:37</t>
  </si>
  <si>
    <t>27.07.2022 23:20:06</t>
  </si>
  <si>
    <t>DM06/TR02 45-73-M00052_TR-57 DM-6/9 RADYAL M06_66687804</t>
  </si>
  <si>
    <t>27.07.2022 07:16:21</t>
  </si>
  <si>
    <t>27.07.2022 07:54:38</t>
  </si>
  <si>
    <t>DOĞANPINAR TR-1 45-75-M00172_C_56393535_56393535</t>
  </si>
  <si>
    <t>27.07.2022 11:21:33</t>
  </si>
  <si>
    <t>27.07.2022 13:26:36</t>
  </si>
  <si>
    <t>KALEDİBİ MAHALLESİ TR-1 45-78-M00613_49216388_56407950_56407950</t>
  </si>
  <si>
    <t>27.07.2022 19:24:07</t>
  </si>
  <si>
    <t>27.07.2022 21:34:11</t>
  </si>
  <si>
    <t>27.07.2022 11:56:33</t>
  </si>
  <si>
    <t>27.07.2022 13:15:46</t>
  </si>
  <si>
    <t>TR-62 45-78-M00062_C_56385432_56385432</t>
  </si>
  <si>
    <t>27.07.2022 17:44:26</t>
  </si>
  <si>
    <t>27.07.2022 20:10:50</t>
  </si>
  <si>
    <t>HILAL GIS TM 35-01-A00010_HİLAL-3 K15_2313221</t>
  </si>
  <si>
    <t>27.07.2022 04:10:40</t>
  </si>
  <si>
    <t>27.07.2022 05:17:47</t>
  </si>
  <si>
    <t>GÖKÇEN DM 35-29-M00123_GÖKÇEN İM ÇIKIŞ M06_2328954</t>
  </si>
  <si>
    <t>27.07.2022 11:06:28</t>
  </si>
  <si>
    <t>27.07.2022 11:34:29</t>
  </si>
  <si>
    <t>27.07.2022 06:06:42</t>
  </si>
  <si>
    <t>27.07.2022 07:14:21</t>
  </si>
  <si>
    <t>ALSANCAK TM 35-01-A00005_YÜZBAŞI ŞERAFETTİN BEY K06_2308857</t>
  </si>
  <si>
    <t>27.07.2022 15:21:27</t>
  </si>
  <si>
    <t>27.07.2022 21:14:27</t>
  </si>
  <si>
    <t>M-1063 35-03-M01063_910262044_910262044</t>
  </si>
  <si>
    <t>27.07.2022 14:33:33</t>
  </si>
  <si>
    <t>27.07.2022 20:43:54</t>
  </si>
  <si>
    <t>L-244 35-18-L00244_DAĞITIM TRAFO L-244 L03_72073980</t>
  </si>
  <si>
    <t>27.07.2022 17:17:55</t>
  </si>
  <si>
    <t>27.07.2022 17:38:00</t>
  </si>
  <si>
    <t>K-4583 35-04-K04583_TRAFO K03_65527995</t>
  </si>
  <si>
    <t>27.07.2022 19:21:37</t>
  </si>
  <si>
    <t>27.07.2022 21:58:25</t>
  </si>
  <si>
    <t>KARAYAHŞİ TARIMSAL SULAMA TR-4 45-78-L00432_DIREK TIPI TRAFO HUCRESI H01_2107805</t>
  </si>
  <si>
    <t>27.07.2022 09:45:37</t>
  </si>
  <si>
    <t>27.07.2022 11:24:43</t>
  </si>
  <si>
    <t>27.07.2022 14:05:13</t>
  </si>
  <si>
    <t>27.07.2022 15:22:41</t>
  </si>
  <si>
    <t>27.07.2022 16:20:46</t>
  </si>
  <si>
    <t>27.07.2022 17:57:19</t>
  </si>
  <si>
    <t>27.07.2022 15:10:07</t>
  </si>
  <si>
    <t>27.07.2022 16:07:43</t>
  </si>
  <si>
    <t>L-401 ALTINYUNUS DM 35-18-L00401_950457572_950457572</t>
  </si>
  <si>
    <t>27.07.2022 20:50:07</t>
  </si>
  <si>
    <t>27.07.2022 22:39:11</t>
  </si>
  <si>
    <t>27.07.2022 15:56:27</t>
  </si>
  <si>
    <t>27.07.2022 19:16:49</t>
  </si>
  <si>
    <t>KÜÇÜKBELEN KÖYÜ TR-1 45-71-M01677_DIREK TIPI TRAFO HUCRESI H01_2089353</t>
  </si>
  <si>
    <t>27.07.2022 08:04:29</t>
  </si>
  <si>
    <t>27.07.2022 11:49:22</t>
  </si>
  <si>
    <t>YEŞİLYURT DM 45-73-M00476_SOBRAN M02_2086192</t>
  </si>
  <si>
    <t>27.07.2022 20:28:52</t>
  </si>
  <si>
    <t>27.07.2022 21:28:00</t>
  </si>
  <si>
    <t>L-134 DENETMENLER SİTESİ 35-14-L00134_956640152_956640152</t>
  </si>
  <si>
    <t>27.07.2022 14:20:42</t>
  </si>
  <si>
    <t>27.07.2022 18:40:07</t>
  </si>
  <si>
    <t>K-55 35-04-K00055_C C1B_5808348</t>
  </si>
  <si>
    <t>28.07.2022 02:09:30</t>
  </si>
  <si>
    <t>OHT 3/A TR-11 ÖZEL 35-16-M00827Ö_TRAFO KORUMA M05_72048093</t>
  </si>
  <si>
    <t>27.07.2022 09:50:28</t>
  </si>
  <si>
    <t>27.07.2022 18:20:58</t>
  </si>
  <si>
    <t>PİYALE TM 35-02-A00007_PİYALE-28 K39_2063614</t>
  </si>
  <si>
    <t>27.07.2022 12:42:43</t>
  </si>
  <si>
    <t>27.07.2022 21:00:35</t>
  </si>
  <si>
    <t>27.07.2022 17:08:47</t>
  </si>
  <si>
    <t>27.07.2022 17:59:26</t>
  </si>
  <si>
    <t>K-1397 GÖRECE 35-22-K01397_955279791_955279791</t>
  </si>
  <si>
    <t>27.07.2022 10:30:17</t>
  </si>
  <si>
    <t>TR-53 35-30-L00053_955329717_955329717</t>
  </si>
  <si>
    <t>27.07.2022 13:09:27</t>
  </si>
  <si>
    <t>27.07.2022 14:37:44</t>
  </si>
  <si>
    <t>27.07.2022 09:02:56</t>
  </si>
  <si>
    <t>27.07.2022 10:36:44</t>
  </si>
  <si>
    <t>27.07.2022 15:14:08</t>
  </si>
  <si>
    <t>27.07.2022 18:09:38</t>
  </si>
  <si>
    <t>K-4020 35-09-K04020_97686293_97686293</t>
  </si>
  <si>
    <t>27.07.2022 08:27:10</t>
  </si>
  <si>
    <t>27.07.2022 10:51:17</t>
  </si>
  <si>
    <t>K-1779 35-01-K01779_910761057_910761057</t>
  </si>
  <si>
    <t>27.07.2022 06:24:27</t>
  </si>
  <si>
    <t>27.07.2022 08:42:12</t>
  </si>
  <si>
    <t>M-326 35-03-M00326_35-03-M00326_65521406</t>
  </si>
  <si>
    <t>27.07.2022 09:33:25</t>
  </si>
  <si>
    <t>27.07.2022 12:46:17</t>
  </si>
  <si>
    <t>TEKKEDERE DM 35-16-M00137_HatBaşıAyırıcı_75293610 M03_75293610</t>
  </si>
  <si>
    <t>27.07.2022 21:58:22</t>
  </si>
  <si>
    <t>28.07.2022 04:43:51</t>
  </si>
  <si>
    <t>K-3322 35-09-K03322_97812395_97812395</t>
  </si>
  <si>
    <t>27.07.2022 09:02:17</t>
  </si>
  <si>
    <t>27.07.2022 12:05:14</t>
  </si>
  <si>
    <t>BOZDAĞ TR-5 35-15-L00312_D_60982761_60982761</t>
  </si>
  <si>
    <t>27.07.2022 20:43:32</t>
  </si>
  <si>
    <t>27.07.2022 21:40:17</t>
  </si>
  <si>
    <t>EMİRLİ TR-3 35-15-L00859_950389993_950389993</t>
  </si>
  <si>
    <t>27.07.2022 09:18:15</t>
  </si>
  <si>
    <t>27.07.2022 13:55:10</t>
  </si>
  <si>
    <t>ŞEMİKLER TM 35-04-A00003_ŞEMİKLER-11 K41_2312129</t>
  </si>
  <si>
    <t>27.07.2022 15:37:30</t>
  </si>
  <si>
    <t>27.07.2022 19:08:39</t>
  </si>
  <si>
    <t>HASAN  KAYSI 35-30-M00370_B_56405176_56405176</t>
  </si>
  <si>
    <t>27.07.2022 07:16:46</t>
  </si>
  <si>
    <t>27.07.2022 10:55:42</t>
  </si>
  <si>
    <t>ATAKENT DM (M-2214) 35-09-M02214_M-1580 M04_2309035</t>
  </si>
  <si>
    <t>27.07.2022 13:28:50</t>
  </si>
  <si>
    <t>27.07.2022 14:20:25</t>
  </si>
  <si>
    <t>TR-1/6 45-72-M00006__83532406_83532406</t>
  </si>
  <si>
    <t>27.07.2022 10:32:50</t>
  </si>
  <si>
    <t>27.07.2022 11:45:50</t>
  </si>
  <si>
    <t>FATMA ORMAN ÖZEL TR 35-27-L00169Ö_35-27-L00169Ö_2371543</t>
  </si>
  <si>
    <t>27.07.2022 16:10:35</t>
  </si>
  <si>
    <t>27.07.2022 18:20:20</t>
  </si>
  <si>
    <t>M-1690 35-01-M01690_910845690_910845690</t>
  </si>
  <si>
    <t>27.07.2022 17:53:43</t>
  </si>
  <si>
    <t>27.07.2022 20:49:12</t>
  </si>
  <si>
    <t>K-126 35-01-K00126_35-01-K00126_2348348</t>
  </si>
  <si>
    <t>27.07.2022 18:49:48</t>
  </si>
  <si>
    <t>27.07.2022 19:26:47</t>
  </si>
  <si>
    <t>27.07.2022 02:01:35</t>
  </si>
  <si>
    <t>27.07.2022 03:17:59</t>
  </si>
  <si>
    <t>K-3322 35-09-K03322_97581699_97581699</t>
  </si>
  <si>
    <t>27.07.2022 12:51:13</t>
  </si>
  <si>
    <t>27.07.2022 17:31:59</t>
  </si>
  <si>
    <t>M-3089 35-03-M03089_M-2453 M02_80918046</t>
  </si>
  <si>
    <t>27.07.2022 10:40:07</t>
  </si>
  <si>
    <t>27.07.2022 11:30:02</t>
  </si>
  <si>
    <t>CENKYERİ TR-1 45-82-M00131_CENKYERİ TR-2 M07_72194963</t>
  </si>
  <si>
    <t>27.07.2022 23:13:40</t>
  </si>
  <si>
    <t>28.07.2022 02:39:04</t>
  </si>
  <si>
    <t>27.07.2022 09:23:55</t>
  </si>
  <si>
    <t>27.07.2022 10:29:12</t>
  </si>
  <si>
    <t>ÇUKURALTI M-22 35-25-M00070_C_56355149_56355149</t>
  </si>
  <si>
    <t>27.07.2022 12:57:28</t>
  </si>
  <si>
    <t>27.07.2022 14:10:56</t>
  </si>
  <si>
    <t>GÜLBAHÇE TR-7 35-19-L00167_B_65508701_65508701</t>
  </si>
  <si>
    <t>27.07.2022 22:04:32</t>
  </si>
  <si>
    <t>27.07.2022 22:54:28</t>
  </si>
  <si>
    <t>MENEMEN TR-25 35-28-L00025_D_56365079_56365079</t>
  </si>
  <si>
    <t>27.07.2022 10:01:40</t>
  </si>
  <si>
    <t>27.07.2022 12:43:57</t>
  </si>
  <si>
    <t>27.07.2022 18:07:29</t>
  </si>
  <si>
    <t>27.07.2022 19:30:14</t>
  </si>
  <si>
    <t>27.07.2022 09:10:28</t>
  </si>
  <si>
    <t>27.07.2022 09:11:35</t>
  </si>
  <si>
    <t>KURŞUNLU KÖK 45-78-L00232_HatBaşıAyırıcı_53139724 L02_53139724</t>
  </si>
  <si>
    <t>27.07.2022 19:39:19</t>
  </si>
  <si>
    <t>27.07.2022 23:35:52</t>
  </si>
  <si>
    <t>AYASKENT DM-1 35-16-M00009_AYASKENT SULAMA M05_82964182</t>
  </si>
  <si>
    <t>27.07.2022 11:10:01</t>
  </si>
  <si>
    <t>27.07.2022 12:52:09</t>
  </si>
  <si>
    <t>IŞIKLAR TR-510 TARIMSAL SULAMA 45-73-M00662_45-73-M00662_2352487</t>
  </si>
  <si>
    <t>27.07.2022 19:21:36</t>
  </si>
  <si>
    <t>27.07.2022 23:32:48</t>
  </si>
  <si>
    <t>KAZANLI TR-1 35-15-L00964_B_56369331_56369331</t>
  </si>
  <si>
    <t>27.07.2022 19:45:51</t>
  </si>
  <si>
    <t>27.07.2022 22:50:07</t>
  </si>
  <si>
    <t>27.07.2022 18:53:58</t>
  </si>
  <si>
    <t>27.07.2022 19:43:58</t>
  </si>
  <si>
    <t>K-3196 35-03-K03196_910934394_910934394</t>
  </si>
  <si>
    <t>27.07.2022 14:04:37</t>
  </si>
  <si>
    <t>27.07.2022 18:23:35</t>
  </si>
  <si>
    <t>27.07.2022 02:09:46</t>
  </si>
  <si>
    <t>27.07.2022 03:51:04</t>
  </si>
  <si>
    <t>TIRAZLAR TR-3 45-79-M00078_945554788_945554788</t>
  </si>
  <si>
    <t>27.07.2022 15:33:14</t>
  </si>
  <si>
    <t>27.07.2022 17:20:26</t>
  </si>
  <si>
    <t>SARUHANLI TR-28/1 45-80-M00177_956562807_956562807</t>
  </si>
  <si>
    <t>27.07.2022 20:31:26</t>
  </si>
  <si>
    <t>27.07.2022 21:32:01</t>
  </si>
  <si>
    <t>TR-84 35-19-L00084_956667243_956667243</t>
  </si>
  <si>
    <t>27.07.2022 20:19:04</t>
  </si>
  <si>
    <t>27.07.2022 23:14:38</t>
  </si>
  <si>
    <t>27.07.2022 10:43:29</t>
  </si>
  <si>
    <t>27.07.2022 14:02:28</t>
  </si>
  <si>
    <t>M-1306 35-01-M01306_A_56375555_56375555</t>
  </si>
  <si>
    <t>27.07.2022 02:39:58</t>
  </si>
  <si>
    <t>27.07.2022 05:11:35</t>
  </si>
  <si>
    <t>27.07.2022 12:49:02</t>
  </si>
  <si>
    <t>27.07.2022 14:06:55</t>
  </si>
  <si>
    <t>KARAAĞAÇLI TR-3 45-71-M01083_953213092_953213092</t>
  </si>
  <si>
    <t>27.07.2022 17:26:53</t>
  </si>
  <si>
    <t>28.07.2022 00:12:54</t>
  </si>
  <si>
    <t>27.07.2022 19:31:21</t>
  </si>
  <si>
    <t>27.07.2022 19:47:30</t>
  </si>
  <si>
    <t>BAŞIBÜYÜK KÖK 45-77-L00158_TATLIÇEŞME ÇIKIŞI L04_61353343</t>
  </si>
  <si>
    <t>27.07.2022 11:06:00</t>
  </si>
  <si>
    <t>K-231/A 35-01-K04858_910960181_910960181</t>
  </si>
  <si>
    <t>27.07.2022 00:19:53</t>
  </si>
  <si>
    <t>27.07.2022 02:45:29</t>
  </si>
  <si>
    <t>27.07.2022 17:07:05</t>
  </si>
  <si>
    <t>27.07.2022 17:49:34</t>
  </si>
  <si>
    <t>M-3090 35-09-M03090_97851056_97851056</t>
  </si>
  <si>
    <t>27.07.2022 23:25:21</t>
  </si>
  <si>
    <t>28.07.2022 00:48:12</t>
  </si>
  <si>
    <t>TR-55 KÖK 35-19-M00055_TR-48 L06_76784145</t>
  </si>
  <si>
    <t>27.07.2022 09:14:00</t>
  </si>
  <si>
    <t>27.07.2022 17:02:23</t>
  </si>
  <si>
    <t>SARUHANLI TR-17 45-80-M00017_B_56388539_56388539</t>
  </si>
  <si>
    <t>27.07.2022 14:16:53</t>
  </si>
  <si>
    <t>27.07.2022 15:21:48</t>
  </si>
  <si>
    <t>ÇAPAK TR-1 35-26-M00425_DIREK TIPI TRAFO HUCRESI H01_2039668</t>
  </si>
  <si>
    <t>27.07.2022 07:14:42</t>
  </si>
  <si>
    <t>27.07.2022 09:40:27</t>
  </si>
  <si>
    <t>27.07.2022 21:26:11</t>
  </si>
  <si>
    <t>27.07.2022 22:04:22</t>
  </si>
  <si>
    <t>27.07.2022 16:52:58</t>
  </si>
  <si>
    <t>27.07.2022 17:45:39</t>
  </si>
  <si>
    <t>BAHÇEDERE TR-1 35-17-M00183_35-17-M00183_2376444</t>
  </si>
  <si>
    <t>27.07.2022 19:23:42</t>
  </si>
  <si>
    <t>27.07.2022 20:21:19</t>
  </si>
  <si>
    <t>YILMAZ TR-13 45-78-L00213_953249524_953249524</t>
  </si>
  <si>
    <t>27.07.2022 17:38:18</t>
  </si>
  <si>
    <t>27.07.2022 19:09:37</t>
  </si>
  <si>
    <t>DM06/TR03 45-73-M00048_945674227_945674227</t>
  </si>
  <si>
    <t>27.07.2022 13:03:03</t>
  </si>
  <si>
    <t>27.07.2022 15:15:13</t>
  </si>
  <si>
    <t>ULUCAK DM 35-27-M00792_BELKAHVE OTOYOL TÜNELLER M01_2310313</t>
  </si>
  <si>
    <t>27.07.2022 18:54:45</t>
  </si>
  <si>
    <t>27.07.2022 20:05:44</t>
  </si>
  <si>
    <t>27.07.2022 13:53:40</t>
  </si>
  <si>
    <t>27.07.2022 15:29:46</t>
  </si>
  <si>
    <t>RAHMİYE-1 SULAMA TR-8 45-72-M00339_45-72-M00339_2353009</t>
  </si>
  <si>
    <t>27.07.2022 18:55:20</t>
  </si>
  <si>
    <t>27.07.2022 20:06:13</t>
  </si>
  <si>
    <t>URGANLI TR-3 45-83-M00571_48024873_56407934_56407934</t>
  </si>
  <si>
    <t>27.07.2022 00:39:16</t>
  </si>
  <si>
    <t>27.07.2022 02:05:40</t>
  </si>
  <si>
    <t>DAĞISTAN KÖK 35-16-M00186_HatBaşıAyırıcı_53138908 M03_53138908</t>
  </si>
  <si>
    <t>27.07.2022 09:34:27</t>
  </si>
  <si>
    <t>27.07.2022 10:40:17</t>
  </si>
  <si>
    <t>DM-25/18 45-71-M00366_953195830_953195830</t>
  </si>
  <si>
    <t>27.07.2022 10:24:46</t>
  </si>
  <si>
    <t>27.07.2022 15:02:53</t>
  </si>
  <si>
    <t>M-1592 35-22-M00149_966029440_966029440</t>
  </si>
  <si>
    <t>27.07.2022 11:33:05</t>
  </si>
  <si>
    <t>27.07.2022 12:31:45</t>
  </si>
  <si>
    <t>ADALA TR-9 45-78-M00294_953299377_953299377</t>
  </si>
  <si>
    <t>27.07.2022 17:04:49</t>
  </si>
  <si>
    <t>27.07.2022 19:56:44</t>
  </si>
  <si>
    <t>27.07.2022 09:36:01</t>
  </si>
  <si>
    <t>K-4591 35-10-K04591_913184653_913184653</t>
  </si>
  <si>
    <t>27.07.2022 15:06:20</t>
  </si>
  <si>
    <t>27.07.2022 18:05:43</t>
  </si>
  <si>
    <t>YOLÜSTÜ TR-1 35-15-L00915_B_56362044_56362044</t>
  </si>
  <si>
    <t>27.07.2022 22:09:35</t>
  </si>
  <si>
    <t>28.07.2022 02:16:53</t>
  </si>
  <si>
    <t>OKLUİSA KÖK 45-81-M00046_CINAN GRUP M04_71994402</t>
  </si>
  <si>
    <t>27.07.2022 06:01:00</t>
  </si>
  <si>
    <t>27.07.2022 06:01:46</t>
  </si>
  <si>
    <t>SELENDİ TR-8 45-81-M00008_A_56387553_56387553</t>
  </si>
  <si>
    <t>27.07.2022 16:39:14</t>
  </si>
  <si>
    <t>27.07.2022 21:05:47</t>
  </si>
  <si>
    <t>KINIK ORGANİZE DM 35-24-M00208_SOMA KÖYLER M15_83158735</t>
  </si>
  <si>
    <t>27.07.2022 10:27:18</t>
  </si>
  <si>
    <t>27.07.2022 15:51:10</t>
  </si>
  <si>
    <t>DM-14/11 45-71-M00561_A_56397966_56397966</t>
  </si>
  <si>
    <t>27.07.2022 15:08:08</t>
  </si>
  <si>
    <t>27.07.2022 21:24:54</t>
  </si>
  <si>
    <t>PİYALE TM 35-02-A00007_PİYALE-21 K27_2059787</t>
  </si>
  <si>
    <t>27.07.2022 09:03:38</t>
  </si>
  <si>
    <t>27.07.2022 12:40:07</t>
  </si>
  <si>
    <t>27.07.2022 06:23:37</t>
  </si>
  <si>
    <t>27.07.2022 06:39:05</t>
  </si>
  <si>
    <t>K-622 35-01-K00622_B_56359375_56359375</t>
  </si>
  <si>
    <t>27.07.2022 08:14:25</t>
  </si>
  <si>
    <t>27.07.2022 09:42:59</t>
  </si>
  <si>
    <t>TR-121 35-15-L00121_950352737_950352737</t>
  </si>
  <si>
    <t>27.07.2022 21:56:18</t>
  </si>
  <si>
    <t>28.07.2022 01:11:37</t>
  </si>
  <si>
    <t>27.07.2022 18:32:20</t>
  </si>
  <si>
    <t>27.07.2022 19:48:46</t>
  </si>
  <si>
    <t>K-3872 35-04-K03872_35-04-K03872_2372146</t>
  </si>
  <si>
    <t>27.07.2022 09:20:30</t>
  </si>
  <si>
    <t>27.07.2022 10:07:04</t>
  </si>
  <si>
    <t>CABBARFAKILI TR-2 45-73-M00629_45-73-M00629_2352390</t>
  </si>
  <si>
    <t>27.07.2022 23:58:06</t>
  </si>
  <si>
    <t>28.07.2022 02:07:54</t>
  </si>
  <si>
    <t>SELENDİ TR-16 45-81-M00016_B_56386171_56386171</t>
  </si>
  <si>
    <t>27.07.2022 17:57:16</t>
  </si>
  <si>
    <t>27.07.2022 19:59:34</t>
  </si>
  <si>
    <t>YAKACIK TR-6 35-20-L00244_8024613_56377476_56377476</t>
  </si>
  <si>
    <t>27.07.2022 12:46:14</t>
  </si>
  <si>
    <t>27.07.2022 13:47:05</t>
  </si>
  <si>
    <t>CİRİT SAHASI (KIBRISLI) 45-81-M00151_45-81-M00151_2375297</t>
  </si>
  <si>
    <t>27.07.2022 20:16:40</t>
  </si>
  <si>
    <t>27.07.2022 21:45:17</t>
  </si>
  <si>
    <t>ÇAPAK KÖK 35-26-M00435_HatBaşıAyırıcı_79961296 M05_79961296</t>
  </si>
  <si>
    <t>27.07.2022 12:45:46</t>
  </si>
  <si>
    <t>27.07.2022 14:50:20</t>
  </si>
  <si>
    <t>DM02/TR01 45-73-M00037_B_56396561_56396561</t>
  </si>
  <si>
    <t>17.07.2022 21:54:25</t>
  </si>
  <si>
    <t>17.07.2022 23:16:24</t>
  </si>
  <si>
    <t>CAFER BEY EVREN MAH.TR-1 45-78-L00711_49333240_56391726_56391726</t>
  </si>
  <si>
    <t>17.07.2022 21:04:09</t>
  </si>
  <si>
    <t>17.07.2022 21:31:07</t>
  </si>
  <si>
    <t>17.07.2022 11:30:41</t>
  </si>
  <si>
    <t>17.07.2022 12:28:58</t>
  </si>
  <si>
    <t>DEMİRTAŞ KÖK 35-30-M00149_ESENTEPE KÖYLER M02_72078653</t>
  </si>
  <si>
    <t>17.07.2022 08:18:01</t>
  </si>
  <si>
    <t>17.07.2022 08:40:58</t>
  </si>
  <si>
    <t>TÜRKMENKÖY TR-1 45-73-M00327_C_56400754_56400754</t>
  </si>
  <si>
    <t>17.07.2022 18:59:22</t>
  </si>
  <si>
    <t>17.07.2022 20:47:25</t>
  </si>
  <si>
    <t>SARIÇALI TR-2 45-72-L00777_A_56394321_56394321</t>
  </si>
  <si>
    <t>17.07.2022 18:56:23</t>
  </si>
  <si>
    <t>17.07.2022 19:51:59</t>
  </si>
  <si>
    <t>TR-1/5 45-72-M00005_956501159_956501159</t>
  </si>
  <si>
    <t>17.07.2022 10:31:10</t>
  </si>
  <si>
    <t>17.07.2022 11:19:58</t>
  </si>
  <si>
    <t>17.07.2022 18:27:05</t>
  </si>
  <si>
    <t>17.07.2022 20:52:22</t>
  </si>
  <si>
    <t>K-526 35-02-K00526_D_56383404_56383404</t>
  </si>
  <si>
    <t>17.07.2022 13:55:27</t>
  </si>
  <si>
    <t>17.07.2022 14:54:13</t>
  </si>
  <si>
    <t>ÖDEMİŞ İM 35-15-A00001_GÜNLÜCE L13_2310684</t>
  </si>
  <si>
    <t>17.07.2022 07:37:44</t>
  </si>
  <si>
    <t>17.07.2022 08:04:08</t>
  </si>
  <si>
    <t>TR-1/70 45-72-M00070_956506197_956506197</t>
  </si>
  <si>
    <t>17.07.2022 12:12:15</t>
  </si>
  <si>
    <t>17.07.2022 14:16:55</t>
  </si>
  <si>
    <t>ÇANAKÇI TR-1 45-74-M00168_B_56354345_56354345</t>
  </si>
  <si>
    <t>17.07.2022 18:30:44</t>
  </si>
  <si>
    <t>17.07.2022 19:14:48</t>
  </si>
  <si>
    <t>L-110 BEYLER KÖYÜ 35-14-L00110_A_56357808_56357808</t>
  </si>
  <si>
    <t>17.07.2022 21:18:39</t>
  </si>
  <si>
    <t>17.07.2022 22:41:44</t>
  </si>
  <si>
    <t>17.07.2022 06:48:22</t>
  </si>
  <si>
    <t>17.07.2022 07:37:25</t>
  </si>
  <si>
    <t>TR-72 M.MAVİOĞLU GRB. 35-15-M00072_A_56370034_56370034</t>
  </si>
  <si>
    <t>17.07.2022 19:28:45</t>
  </si>
  <si>
    <t>17.07.2022 22:43:30</t>
  </si>
  <si>
    <t>DM-5/TR-5 35-26-M00774_E_65011594_65011594</t>
  </si>
  <si>
    <t>18.07.2022 02:16:37</t>
  </si>
  <si>
    <t>TURKCELL ÖZEL TR 35-15-L00343Ö_35-15-L00343Ö_2347149</t>
  </si>
  <si>
    <t>17.07.2022 15:38:52</t>
  </si>
  <si>
    <t>17.07.2022 20:25:31</t>
  </si>
  <si>
    <t>17.07.2022 18:49:33</t>
  </si>
  <si>
    <t>17.07.2022 19:22:10</t>
  </si>
  <si>
    <t>17.07.2022 18:11:17</t>
  </si>
  <si>
    <t>17.07.2022 19:00:00</t>
  </si>
  <si>
    <t>17.07.2022 17:27:23</t>
  </si>
  <si>
    <t>17.07.2022 19:36:25</t>
  </si>
  <si>
    <t>YENİKÖY İSMAİL AFACAN SULAMA GRUBU 35-31-L00185_DIREK TIPI TRAFO HUCRESI H01_2046070</t>
  </si>
  <si>
    <t>17.07.2022 12:43:48</t>
  </si>
  <si>
    <t>17.07.2022 20:46:40</t>
  </si>
  <si>
    <t>M-2826 35-02-M02826_E_56379316_56379316</t>
  </si>
  <si>
    <t>17.07.2022 22:02:41</t>
  </si>
  <si>
    <t>18.07.2022 00:55:31</t>
  </si>
  <si>
    <t>VELİLER KÖK 35-31-L00116_CERİTLER TR-1 L03_2337024</t>
  </si>
  <si>
    <t>17.07.2022 13:24:11</t>
  </si>
  <si>
    <t>17.07.2022 13:26:00</t>
  </si>
  <si>
    <t>_B_56406943_56406943</t>
  </si>
  <si>
    <t>17.07.2022 21:15:00</t>
  </si>
  <si>
    <t>17.07.2022 22:11:26</t>
  </si>
  <si>
    <t>KIRDAMLARI KARGACIK TR-1 45-78-M00499_49233040_56393997_56393997</t>
  </si>
  <si>
    <t>17.07.2022 19:18:44</t>
  </si>
  <si>
    <t>17.07.2022 20:58:13</t>
  </si>
  <si>
    <t>ÇAPAKLI KÖK 45-78-M01161_HatBaşıAyırıcı_53138942 M07_53138942</t>
  </si>
  <si>
    <t>17.07.2022 07:46:43</t>
  </si>
  <si>
    <t>17.07.2022 10:50:44</t>
  </si>
  <si>
    <t>DM-3/TR-26 (TR-94) 35-26-M00094__56360960_56360960</t>
  </si>
  <si>
    <t>17.07.2022 21:43:01</t>
  </si>
  <si>
    <t>18.07.2022 03:53:04</t>
  </si>
  <si>
    <t>YOLÜSTÜ İM 35-15-A00002_ERTUĞRUL KÖYÜ L15_2076426</t>
  </si>
  <si>
    <t>17.07.2022 23:53:48</t>
  </si>
  <si>
    <t>18.07.2022 00:02:38</t>
  </si>
  <si>
    <t>ÇAMKÖY TR-1 45-85-L00177_45-85-L00177_66339107</t>
  </si>
  <si>
    <t>17.07.2022 17:05:16</t>
  </si>
  <si>
    <t>17.07.2022 21:35:04</t>
  </si>
  <si>
    <t>TURGUTALP TR-4/6 45-82-M00062_945530832_945530832</t>
  </si>
  <si>
    <t>17.07.2022 15:12:36</t>
  </si>
  <si>
    <t>17.07.2022 15:41:08</t>
  </si>
  <si>
    <t>CAFERBEY KÖK 45-78-L00231_KURŞUNLU L03_2327777</t>
  </si>
  <si>
    <t>17.07.2022 09:39:00</t>
  </si>
  <si>
    <t>17.07.2022 10:52:54</t>
  </si>
  <si>
    <t>17.07.2022 16:59:10</t>
  </si>
  <si>
    <t>17.07.2022 19:06:53</t>
  </si>
  <si>
    <t>TORBALI DM 35-26-M00001_TR-53/TR-54 M08_2307930</t>
  </si>
  <si>
    <t>17.07.2022 19:44:30</t>
  </si>
  <si>
    <t>17.07.2022 20:32:00</t>
  </si>
  <si>
    <t>GÜMÜLDÜR M-39 35-25-M00039_35-25-M00039_2374705</t>
  </si>
  <si>
    <t>17.07.2022 21:59:40</t>
  </si>
  <si>
    <t>18.07.2022 00:53:32</t>
  </si>
  <si>
    <t>GÖLCÜK TR-19 35-15-L00336_DIREK TIPI TRAFO HUCRESI H01_2048422</t>
  </si>
  <si>
    <t>17.07.2022 13:35:01</t>
  </si>
  <si>
    <t>17.07.2022 16:04:47</t>
  </si>
  <si>
    <t>TAHİR ÇAKAN SULAMA GRUBU 35-29-M00254_35-29-M00254_2350463</t>
  </si>
  <si>
    <t>17.07.2022 21:21:51</t>
  </si>
  <si>
    <t>17.07.2022 23:36:07</t>
  </si>
  <si>
    <t>KOZBEYLİ TR-4 35-23-M00073_A_56363687_56363687</t>
  </si>
  <si>
    <t>17.07.2022 12:40:27</t>
  </si>
  <si>
    <t>17.07.2022 13:59:29</t>
  </si>
  <si>
    <t>BAYRAMŞAH TR-1 45-74-M00205_945595685_945595685</t>
  </si>
  <si>
    <t>17.07.2022 14:37:29</t>
  </si>
  <si>
    <t>17.07.2022 15:29:52</t>
  </si>
  <si>
    <t>K-1496 35-02-K01496_913789484_913789484</t>
  </si>
  <si>
    <t>17.07.2022 22:40:48</t>
  </si>
  <si>
    <t>18.07.2022 01:24:01</t>
  </si>
  <si>
    <t>TİRE İM-DM-1 35-29-A00001_HatBaşıAyırıcı_53133391 M26_53133391</t>
  </si>
  <si>
    <t>17.07.2022 18:32:46</t>
  </si>
  <si>
    <t>17.07.2022 20:25:08</t>
  </si>
  <si>
    <t>TOPALLAR TR-1 35-16-M00092_95000464888_95000464888</t>
  </si>
  <si>
    <t>17.07.2022 19:13:59</t>
  </si>
  <si>
    <t>17.07.2022 21:13:03</t>
  </si>
  <si>
    <t>KAPAKLI DM 45-72-M00309_HatBaşıAyırıcı_53139202 M03_53139202</t>
  </si>
  <si>
    <t>17.07.2022 08:03:20</t>
  </si>
  <si>
    <t>17.07.2022 10:26:30</t>
  </si>
  <si>
    <t>GÖRDES BARAJ KONUTLARI TR 45-72-L00913_956530649_956530649</t>
  </si>
  <si>
    <t>17.07.2022 10:50:11</t>
  </si>
  <si>
    <t>17.07.2022 11:30:25</t>
  </si>
  <si>
    <t>TORUNLU BARIŞ MAHALLESİ TR-1 45-78-M01077_953299538_953299538</t>
  </si>
  <si>
    <t>17.07.2022 20:54:41</t>
  </si>
  <si>
    <t>17.07.2022 21:32:48</t>
  </si>
  <si>
    <t>17.07.2022 00:37:36</t>
  </si>
  <si>
    <t>17.07.2022 02:57:23</t>
  </si>
  <si>
    <t>ERGENEKON TR-10 45-83-M00625_ÜÇÜNCÜ KISIM SANAYİ TR-1 M03_61287298</t>
  </si>
  <si>
    <t>17.07.2022 16:25:51</t>
  </si>
  <si>
    <t>17.07.2022 17:04:17</t>
  </si>
  <si>
    <t>İZZET HANAY SULAMA GRUBU 35-29-M00359_35-29-M00359_2349378</t>
  </si>
  <si>
    <t>17.07.2022 18:19:01</t>
  </si>
  <si>
    <t>17.07.2022 19:48:03</t>
  </si>
  <si>
    <t>17.07.2022 20:26:24</t>
  </si>
  <si>
    <t>18.07.2022 01:44:34</t>
  </si>
  <si>
    <t>MEHMET DEMİRCİOĞLU SULAMA GRUBU 35-29-M00214_DIREK TIPI TRAFO HUCRESI H01_2099262</t>
  </si>
  <si>
    <t>17.07.2022 20:20:16</t>
  </si>
  <si>
    <t>18.07.2022 01:42:03</t>
  </si>
  <si>
    <t>17.07.2022 06:01:45</t>
  </si>
  <si>
    <t>17.07.2022 06:36:36</t>
  </si>
  <si>
    <t>GÜMELE TR-1 45-74-M00247_DIREK TIPI TRAFO HUCRESI H01_2110178</t>
  </si>
  <si>
    <t>17.07.2022 19:40:36</t>
  </si>
  <si>
    <t>17.07.2022 21:44:49</t>
  </si>
  <si>
    <t>M-1298 35-03-M01298_A_56363308_56363308</t>
  </si>
  <si>
    <t>17.07.2022 16:20:29</t>
  </si>
  <si>
    <t>17.07.2022 17:20:34</t>
  </si>
  <si>
    <t>K-1657 35-02-K01657_B_56382072_56382072</t>
  </si>
  <si>
    <t>17.07.2022 20:06:08</t>
  </si>
  <si>
    <t>17.07.2022 21:51:13</t>
  </si>
  <si>
    <t>TR-2/21 45-83-L00021_48123984_56402086_56402086</t>
  </si>
  <si>
    <t>17.07.2022 19:04:44</t>
  </si>
  <si>
    <t>18.07.2022 00:14:14</t>
  </si>
  <si>
    <t>İSTASYONALTI KÖK 45-83-M00131_CELALETTİN AŞKIN M08_2097308</t>
  </si>
  <si>
    <t>17.07.2022 16:35:37</t>
  </si>
  <si>
    <t>17.07.2022 21:36:12</t>
  </si>
  <si>
    <t>ULUKENT DM-3 35-28-M00003_DM-4 M15_2312328</t>
  </si>
  <si>
    <t>17.07.2022 02:46:21</t>
  </si>
  <si>
    <t>17.07.2022 03:34:00</t>
  </si>
  <si>
    <t>SELİMŞAHLAR TR-3 45-71-M01297_A_56353026_56353026</t>
  </si>
  <si>
    <t>17.07.2022 19:56:59</t>
  </si>
  <si>
    <t>17.07.2022 22:35:19</t>
  </si>
  <si>
    <t>KÜÇÜKBURUN TR-1 35-29-L00325_950331985_950331985</t>
  </si>
  <si>
    <t>17.07.2022 10:23:15</t>
  </si>
  <si>
    <t>17.07.2022 16:07:00</t>
  </si>
  <si>
    <t>HAMİTLİ TR-1 45-76-L00148_C_56384120_56384120</t>
  </si>
  <si>
    <t>17.07.2022 18:27:42</t>
  </si>
  <si>
    <t>17.07.2022 19:37:02</t>
  </si>
  <si>
    <t>ÇARIKBALLI KÖSELER TR 45-77-L00187_45-77-L00187_2374988</t>
  </si>
  <si>
    <t>17.07.2022 10:02:28</t>
  </si>
  <si>
    <t>17.07.2022 10:14:56</t>
  </si>
  <si>
    <t>K-4806 35-01-K04806_35-01-K04806_2367571</t>
  </si>
  <si>
    <t>17.07.2022 03:18:39</t>
  </si>
  <si>
    <t>17.07.2022 03:29:30</t>
  </si>
  <si>
    <t>MENEMEN DM-6/15 35-28-M00965_953385087_953385087</t>
  </si>
  <si>
    <t>17.07.2022 16:30:58</t>
  </si>
  <si>
    <t>17.07.2022 17:54:15</t>
  </si>
  <si>
    <t>FUAR İM 35-01-A00003_TAŞÇILAR K05_2315346</t>
  </si>
  <si>
    <t>17.07.2022 20:28:43</t>
  </si>
  <si>
    <t>17.07.2022 21:14:39</t>
  </si>
  <si>
    <t>MENEMEN TR-46 35-28-L00046_C_60983818_60983818</t>
  </si>
  <si>
    <t>17.07.2022 13:48:51</t>
  </si>
  <si>
    <t>17.07.2022 14:27:11</t>
  </si>
  <si>
    <t>PAYAMLI M-21 35-25-M00171_956642274_956642274</t>
  </si>
  <si>
    <t>17.07.2022 18:13:24</t>
  </si>
  <si>
    <t>17.07.2022 19:47:02</t>
  </si>
  <si>
    <t>KALEMOĞLU KÖK 45-75-M00069_SALUR KÖK M04_2328714</t>
  </si>
  <si>
    <t>17.07.2022 09:08:46</t>
  </si>
  <si>
    <t>17.07.2022 17:19:45</t>
  </si>
  <si>
    <t>TR-7 35-15-M00007_TR-129 M01_67552428</t>
  </si>
  <si>
    <t>17.07.2022 07:05:31</t>
  </si>
  <si>
    <t>17.07.2022 07:20:00</t>
  </si>
  <si>
    <t>K-3092 35-02-K03092_A_56380399_56380399</t>
  </si>
  <si>
    <t>17.07.2022 21:15:27</t>
  </si>
  <si>
    <t>17.07.2022 22:24:12</t>
  </si>
  <si>
    <t>ÖZBEY İM 35-26-A00005_ÖZBEY YENİKÖY L02_2314104</t>
  </si>
  <si>
    <t>17.07.2022 09:19:37</t>
  </si>
  <si>
    <t>17.07.2022 09:51:53</t>
  </si>
  <si>
    <t>ALÇUK TM 35-17-A00001_DERSAN-2 M27_2307837</t>
  </si>
  <si>
    <t>17.07.2022 06:32:21</t>
  </si>
  <si>
    <t>17.07.2022 06:42:39</t>
  </si>
  <si>
    <t>17.07.2022 15:17:19</t>
  </si>
  <si>
    <t>17.07.2022 17:50:51</t>
  </si>
  <si>
    <t>TR-10 CEZAEVİ YOLU 35-26-M00010_7582236_56358485_56358485</t>
  </si>
  <si>
    <t>17.07.2022 19:26:40</t>
  </si>
  <si>
    <t>17.07.2022 20:44:11</t>
  </si>
  <si>
    <t>DM-21/19 (BATI SK) 45-71-M00468_DAĞITIM TRAFOSU M01_72108124</t>
  </si>
  <si>
    <t>17.07.2022 19:43:20</t>
  </si>
  <si>
    <t>17.07.2022 20:32:26</t>
  </si>
  <si>
    <t>KOLDERE KÖK 45-80-M00051_GÜMÜLCELİ M011_73403251</t>
  </si>
  <si>
    <t>17.07.2022 20:20:10</t>
  </si>
  <si>
    <t>17.07.2022 21:06:00</t>
  </si>
  <si>
    <t>17.07.2022 13:03:05</t>
  </si>
  <si>
    <t>17.07.2022 13:15:47</t>
  </si>
  <si>
    <t>YEŞİLOVA ÇAYIR TR-5 35-20-L00130_10766604_56373899_56373899</t>
  </si>
  <si>
    <t>17.07.2022 20:59:34</t>
  </si>
  <si>
    <t>18.07.2022 01:11:50</t>
  </si>
  <si>
    <t>17.07.2022 20:09:03</t>
  </si>
  <si>
    <t>17.07.2022 20:45:19</t>
  </si>
  <si>
    <t>ILIPINAR TR-1 35-23-M00081_DIREK TIPI TRAFO HUCRESI H01_2051290</t>
  </si>
  <si>
    <t>17.07.2022 02:13:46</t>
  </si>
  <si>
    <t>17.07.2022 04:15:09</t>
  </si>
  <si>
    <t>K-3757 35-02-K03757_R_56362312_56362312</t>
  </si>
  <si>
    <t>17.07.2022 19:00:35</t>
  </si>
  <si>
    <t>17.07.2022 23:01:12</t>
  </si>
  <si>
    <t>17.07.2022 08:09:04</t>
  </si>
  <si>
    <t>17.07.2022 09:23:52</t>
  </si>
  <si>
    <t>TORBALI İM 35-26-A00001_ÖRNEK YAPI-SULAMA L05_2071927</t>
  </si>
  <si>
    <t>17.07.2022 21:53:10</t>
  </si>
  <si>
    <t>17.07.2022 22:00:12</t>
  </si>
  <si>
    <t>SÖĞÜTÖREN TR-3 35-20-L00349_12131123_56360256_56360256</t>
  </si>
  <si>
    <t>17.07.2022 21:06:29</t>
  </si>
  <si>
    <t>17.07.2022 21:49:17</t>
  </si>
  <si>
    <t>K-192 35-01-K00192_C C2_5868254</t>
  </si>
  <si>
    <t>17.07.2022 17:50:34</t>
  </si>
  <si>
    <t>17.07.2022 22:01:55</t>
  </si>
  <si>
    <t>AĞAÇ İŞLERİ KÖK-2 (M-703) 35-22-M00125_KISIKKÖY(KARTAL) M02_72110742</t>
  </si>
  <si>
    <t>17.07.2022 17:24:13</t>
  </si>
  <si>
    <t>17.07.2022 21:46:00</t>
  </si>
  <si>
    <t>KAVAKDERE DM 35-14-M00339_KAVAKDERE KÖY M08_65666754</t>
  </si>
  <si>
    <t>17.07.2022 12:01:20</t>
  </si>
  <si>
    <t>17.07.2022 13:56:29</t>
  </si>
  <si>
    <t>AŞAĞICUMA DM 35-16-M00103_HatBaşıAyırıcı_53140750 M03_53140750</t>
  </si>
  <si>
    <t>17.07.2022 11:12:39</t>
  </si>
  <si>
    <t>17.07.2022 13:15:42</t>
  </si>
  <si>
    <t>ÇUKURALTI M-52 35-25-M00087_ÇUKURALTI M-23 KÖK M04_72113751</t>
  </si>
  <si>
    <t>17.07.2022 13:41:21</t>
  </si>
  <si>
    <t>17.07.2022 14:15:58</t>
  </si>
  <si>
    <t>M-367 35-02-M00367_C_56368916_56368916</t>
  </si>
  <si>
    <t>17.07.2022 13:48:00</t>
  </si>
  <si>
    <t>17.07.2022 16:11:25</t>
  </si>
  <si>
    <t>K-3501 35-01-K03501_910921434_910921434</t>
  </si>
  <si>
    <t>17.07.2022 21:06:52</t>
  </si>
  <si>
    <t>17.07.2022 22:18:14</t>
  </si>
  <si>
    <t>AVŞAR TR-5 45-83-L00353_45-83-L00353_2354510</t>
  </si>
  <si>
    <t>17.07.2022 18:22:39</t>
  </si>
  <si>
    <t>17.07.2022 23:53:05</t>
  </si>
  <si>
    <t>DM-5/41 KÖK 35-26-M00554_NAMET KÖK M02_65933900</t>
  </si>
  <si>
    <t>17.07.2022 20:37:16</t>
  </si>
  <si>
    <t>17.07.2022 22:08:34</t>
  </si>
  <si>
    <t>CABBAR FAKILI TR-3 45-73-M00631_A_65509791_65509791</t>
  </si>
  <si>
    <t>17.07.2022 21:59:02</t>
  </si>
  <si>
    <t>17.07.2022 22:35:26</t>
  </si>
  <si>
    <t>17.07.2022 12:33:05</t>
  </si>
  <si>
    <t>17.07.2022 13:22:26</t>
  </si>
  <si>
    <t>KAYMAKÇI İM 35-15-A00004_HatBaşıAyırıcı_66324821 L07_66324821</t>
  </si>
  <si>
    <t>17.07.2022 17:58:09</t>
  </si>
  <si>
    <t>17.07.2022 22:16:58</t>
  </si>
  <si>
    <t>OĞLANANASI TR-5 KÖK 35-22-M00092_OĞLANANASI TR-7/TR-8/TR-9 M02_72111139</t>
  </si>
  <si>
    <t>17.07.2022 08:07:01</t>
  </si>
  <si>
    <t>17.07.2022 08:56:42</t>
  </si>
  <si>
    <t>SÜLEYMANLI TR-3 45-72-L00301_B_56392158_56392158</t>
  </si>
  <si>
    <t>17.07.2022 19:04:26</t>
  </si>
  <si>
    <t>17.07.2022 22:15:45</t>
  </si>
  <si>
    <t>TR-104 45-78-L00104__72373430_72373430</t>
  </si>
  <si>
    <t>17.07.2022 10:31:06</t>
  </si>
  <si>
    <t>17.07.2022 12:03:50</t>
  </si>
  <si>
    <t>KARA KIZLAR TR-1 35-26-M00509_6412692_56358242_56358242</t>
  </si>
  <si>
    <t>17.07.2022 15:02:30</t>
  </si>
  <si>
    <t>17.07.2022 17:41:42</t>
  </si>
  <si>
    <t>17.07.2022 04:06:48</t>
  </si>
  <si>
    <t>17.07.2022 05:46:22</t>
  </si>
  <si>
    <t>OVACIK TR-4 35-31-L00147_956583523_956583523</t>
  </si>
  <si>
    <t>17.07.2022 12:04:22</t>
  </si>
  <si>
    <t>17.07.2022 18:41:15</t>
  </si>
  <si>
    <t>17.07.2022 08:30:05</t>
  </si>
  <si>
    <t>17.07.2022 09:49:17</t>
  </si>
  <si>
    <t>AHMET ANDAŞ-1 SULAMA GRUBU 35-29-M00305_C_56360412_56360412</t>
  </si>
  <si>
    <t>17.07.2022 07:45:59</t>
  </si>
  <si>
    <t>17.07.2022 09:08:52</t>
  </si>
  <si>
    <t>17.07.2022 13:18:45</t>
  </si>
  <si>
    <t>17.07.2022 13:34:33</t>
  </si>
  <si>
    <t>M-891 35-02-M00891_M-32 M03_2302813</t>
  </si>
  <si>
    <t>17.07.2022 18:33:10</t>
  </si>
  <si>
    <t>17.07.2022 19:15:20</t>
  </si>
  <si>
    <t>DM-1/TR-18 (TR-47) 35-26-M00047__60982680_60982680</t>
  </si>
  <si>
    <t>17.07.2022 21:10:02</t>
  </si>
  <si>
    <t>18.07.2022 03:55:59</t>
  </si>
  <si>
    <t>L-261 SİTESPOR 35-18-L00261_950450630_950450630</t>
  </si>
  <si>
    <t>17.07.2022 09:40:16</t>
  </si>
  <si>
    <t>17.07.2022 10:44:30</t>
  </si>
  <si>
    <t>DM-7/7 35-26-M00638__56359839_56359839</t>
  </si>
  <si>
    <t>17.07.2022 22:19:03</t>
  </si>
  <si>
    <t>18.07.2022 05:21:45</t>
  </si>
  <si>
    <t>TEKELİ TR-2 35-22-M00232_955254423_955254423</t>
  </si>
  <si>
    <t>17.07.2022 16:57:31</t>
  </si>
  <si>
    <t>17.07.2022 20:35:03</t>
  </si>
  <si>
    <t>MEHMET TÜRK TR 35-27-M00510_35-27-M00510_2367006</t>
  </si>
  <si>
    <t>17.07.2022 19:44:08</t>
  </si>
  <si>
    <t>17.07.2022 20:50:01</t>
  </si>
  <si>
    <t>KAZANLI KÖK 35-15-L00951_KAZANLI KÖYÜ L05_66954515</t>
  </si>
  <si>
    <t>17.07.2022 19:32:23</t>
  </si>
  <si>
    <t>18.07.2022 00:31:15</t>
  </si>
  <si>
    <t>K-526 35-02-K00526_B_56383405_56383405</t>
  </si>
  <si>
    <t>17.07.2022 15:35:22</t>
  </si>
  <si>
    <t>17.07.2022 22:28:13</t>
  </si>
  <si>
    <t>17.07.2022 11:37:22</t>
  </si>
  <si>
    <t>17.07.2022 12:26:42</t>
  </si>
  <si>
    <t>TR-11 35-26-M00011_11827724_56358729_56358729</t>
  </si>
  <si>
    <t>17.07.2022 20:25:48</t>
  </si>
  <si>
    <t>17.07.2022 23:48:44</t>
  </si>
  <si>
    <t>17.07.2022 10:25:31</t>
  </si>
  <si>
    <t>17.07.2022 11:29:03</t>
  </si>
  <si>
    <t>17.07.2022 11:29:00</t>
  </si>
  <si>
    <t>17.07.2022 13:14:24</t>
  </si>
  <si>
    <t>TR-126 35-26-M00126_6186745_56358733_56358733</t>
  </si>
  <si>
    <t>17.07.2022 21:08:16</t>
  </si>
  <si>
    <t>18.07.2022 00:29:53</t>
  </si>
  <si>
    <t>TEPEKÖY TR-4 45-73-M01203_A_81361706_81361706</t>
  </si>
  <si>
    <t>17.07.2022 21:28:29</t>
  </si>
  <si>
    <t>17.07.2022 21:59:53</t>
  </si>
  <si>
    <t>ZEYTİNDAĞ TR-1 35-16-M00003_A_56396093_56396093</t>
  </si>
  <si>
    <t>17.07.2022 17:24:33</t>
  </si>
  <si>
    <t>17.07.2022 18:51:22</t>
  </si>
  <si>
    <t>TR-1-5/11 (YANIKKAVAK MERKEZ) 35-20-L00056_6114507_56359812_56359812</t>
  </si>
  <si>
    <t>17.07.2022 18:01:36</t>
  </si>
  <si>
    <t>17.07.2022 20:25:11</t>
  </si>
  <si>
    <t>17.07.2022 19:14:09</t>
  </si>
  <si>
    <t>17.07.2022 20:31:32</t>
  </si>
  <si>
    <t>17.07.2022 20:49:46</t>
  </si>
  <si>
    <t>17.07.2022 22:31:23</t>
  </si>
  <si>
    <t>ULUCAK DM-2/8 35-27-M00330_ULUCAK DM-2 M02_72175600</t>
  </si>
  <si>
    <t>17.07.2022 08:32:19</t>
  </si>
  <si>
    <t>17.07.2022 09:35:35</t>
  </si>
  <si>
    <t>MUSALAR YENİKÖY TR-1 45-83-M00663__72373880_72373880</t>
  </si>
  <si>
    <t>17.07.2022 21:50:24</t>
  </si>
  <si>
    <t>17.07.2022 22:59:02</t>
  </si>
  <si>
    <t>17.07.2022 23:08:50</t>
  </si>
  <si>
    <t>18.07.2022 00:58:47</t>
  </si>
  <si>
    <t>MALAZ BAĞBAŞI TR-1 45-75-M00289_45-75-M00289_2358250</t>
  </si>
  <si>
    <t>17.07.2022 07:13:54</t>
  </si>
  <si>
    <t>17.07.2022 10:10:29</t>
  </si>
  <si>
    <t>IRLAMAZ KÖK 45-83-L00153_DAĞITIM TRAFOSU - GÜNEY DM L04_72158526</t>
  </si>
  <si>
    <t>17.07.2022 17:01:11</t>
  </si>
  <si>
    <t>17.07.2022 17:56:00</t>
  </si>
  <si>
    <t>17.07.2022 22:03:29</t>
  </si>
  <si>
    <t>17.07.2022 22:34:00</t>
  </si>
  <si>
    <t>YENİŞEHİR TR-3 35-31-L00113_956585209_956585209</t>
  </si>
  <si>
    <t>17.07.2022 13:21:14</t>
  </si>
  <si>
    <t>17.07.2022 20:40:42</t>
  </si>
  <si>
    <t>DAĞDERE TR-3 45-72-M00258_956482831_956482831</t>
  </si>
  <si>
    <t>17.07.2022 20:15:22</t>
  </si>
  <si>
    <t>17.07.2022 21:18:58</t>
  </si>
  <si>
    <t>17.07.2022 15:24:33</t>
  </si>
  <si>
    <t>17.07.2022 18:28:54</t>
  </si>
  <si>
    <t>17.07.2022 19:40:22</t>
  </si>
  <si>
    <t>17.07.2022 22:10:02</t>
  </si>
  <si>
    <t>ÜZÜMLÜ KAHVELER TR-1 35-15-L00477_950363602_950363602</t>
  </si>
  <si>
    <t>18.07.2022 19:11:33</t>
  </si>
  <si>
    <t>19.07.2022 02:09:23</t>
  </si>
  <si>
    <t>YILDIZ TR-1 PEHLİVANLAR 45-81-M00039_A_56402589_56402589</t>
  </si>
  <si>
    <t>18.07.2022 19:32:46</t>
  </si>
  <si>
    <t>18.07.2022 20:42:35</t>
  </si>
  <si>
    <t>K-1685 35-01-K01685_910978115_910978115</t>
  </si>
  <si>
    <t>18.07.2022 12:03:42</t>
  </si>
  <si>
    <t>18.07.2022 13:10:10</t>
  </si>
  <si>
    <t>TR-3 (KÖPRÜBAŞI KABİN) 35-32-L00003_35-32-L00003_2348864</t>
  </si>
  <si>
    <t>18.07.2022 13:17:36</t>
  </si>
  <si>
    <t>18.07.2022 14:38:19</t>
  </si>
  <si>
    <t>M-1061 35-02-M01061_910164363_910164363</t>
  </si>
  <si>
    <t>18.07.2022 19:18:42</t>
  </si>
  <si>
    <t>18.07.2022 20:44:59</t>
  </si>
  <si>
    <t>ÖZBEK TR-2 (TR-232) 35-19-M00232_B_77618066_77618066</t>
  </si>
  <si>
    <t>18.07.2022 17:12:19</t>
  </si>
  <si>
    <t>18.07.2022 18:15:27</t>
  </si>
  <si>
    <t>ALAŞEHİR TM 45-73-A00001_KEMALİYE-2 M20_2312685</t>
  </si>
  <si>
    <t>18.07.2022 05:42:46</t>
  </si>
  <si>
    <t>18.07.2022 06:12:50</t>
  </si>
  <si>
    <t>TR-137 35-26-M00137_35-26-M00137_2363830</t>
  </si>
  <si>
    <t>18.07.2022 23:49:25</t>
  </si>
  <si>
    <t>19.07.2022 04:58:08</t>
  </si>
  <si>
    <t>BALKAYASI TR-1 45-73-M00883_B_56403329_56403329</t>
  </si>
  <si>
    <t>18.07.2022 20:58:53</t>
  </si>
  <si>
    <t>18.07.2022 22:38:11</t>
  </si>
  <si>
    <t>DM-3/TR-24 (TR-95) 35-26-M00095_D D01b_66387648</t>
  </si>
  <si>
    <t>18.07.2022 08:16:31</t>
  </si>
  <si>
    <t>18.07.2022 09:52:18</t>
  </si>
  <si>
    <t>TR-27 GÜVEN YAPI 35-26-M00027__56359775_56359775</t>
  </si>
  <si>
    <t>18.07.2022 20:22:52</t>
  </si>
  <si>
    <t>18.07.2022 21:14:42</t>
  </si>
  <si>
    <t>ÇAMLIK DM 35-17-M00173_HatBaşıAyırıcı_65358276 M08_65358276</t>
  </si>
  <si>
    <t>18.07.2022 22:10:04</t>
  </si>
  <si>
    <t>18.07.2022 23:20:49</t>
  </si>
  <si>
    <t>GÜMÜŞÇAY TR-1 45-73-M00903_945643841_945643841</t>
  </si>
  <si>
    <t>18.07.2022 10:36:25</t>
  </si>
  <si>
    <t>18.07.2022 13:16:41</t>
  </si>
  <si>
    <t>GÖLMARMARA İM 45-85-A00001_YENİKÖY L26_2305903</t>
  </si>
  <si>
    <t>18.07.2022 08:58:41</t>
  </si>
  <si>
    <t>18.07.2022 10:51:45</t>
  </si>
  <si>
    <t>DM-2 45-71-M00002_TR-2/6 ESKİ DM-10 M01_2048795</t>
  </si>
  <si>
    <t>18.07.2022 09:01:03</t>
  </si>
  <si>
    <t>18.07.2022 09:54:49</t>
  </si>
  <si>
    <t>KUMKUYUCAK TR-1 45-80-M00172_45-80-M00172_2352723</t>
  </si>
  <si>
    <t>18.07.2022 17:12:02</t>
  </si>
  <si>
    <t>18.07.2022 18:49:42</t>
  </si>
  <si>
    <t>K-480 35-03-K00480_C_56359532_56359532</t>
  </si>
  <si>
    <t>18.07.2022 07:00:54</t>
  </si>
  <si>
    <t>18.07.2022 09:23:53</t>
  </si>
  <si>
    <t>18.07.2022 05:28:00</t>
  </si>
  <si>
    <t>18.07.2022 05:44:53</t>
  </si>
  <si>
    <t>18.07.2022 07:41:51</t>
  </si>
  <si>
    <t>18.07.2022 09:51:21</t>
  </si>
  <si>
    <t>ÖZBEY TR-1 35-26-L00137_35-26-L00137_42450215</t>
  </si>
  <si>
    <t>18.07.2022 20:40:45</t>
  </si>
  <si>
    <t>18.07.2022 21:29:02</t>
  </si>
  <si>
    <t>K-3102 35-04-K03102_E E1B_5837552</t>
  </si>
  <si>
    <t>18.07.2022 17:49:12</t>
  </si>
  <si>
    <t>18.07.2022 20:31:14</t>
  </si>
  <si>
    <t>SOMA TR-26/1 45-82-M00118_945522575_945522575</t>
  </si>
  <si>
    <t>18.07.2022 17:48:58</t>
  </si>
  <si>
    <t>18.07.2022 19:03:23</t>
  </si>
  <si>
    <t>TÖYKO TR-2 35-30-M00214_42914826_56362431_56362431</t>
  </si>
  <si>
    <t>18.07.2022 23:05:35</t>
  </si>
  <si>
    <t>19.07.2022 01:04:39</t>
  </si>
  <si>
    <t>ÇANDARLI DM-TR-20 35-30-M00020_DEMİRTAŞ M05_72352816</t>
  </si>
  <si>
    <t>18.07.2022 21:11:04</t>
  </si>
  <si>
    <t>18.07.2022 21:56:54</t>
  </si>
  <si>
    <t>18.07.2022 16:57:10</t>
  </si>
  <si>
    <t>18.07.2022 23:22:13</t>
  </si>
  <si>
    <t>KISIK TR-1 (M-135) 35-22-M00135_A_56354070_56354070</t>
  </si>
  <si>
    <t>18.07.2022 00:56:13</t>
  </si>
  <si>
    <t>18.07.2022 02:22:06</t>
  </si>
  <si>
    <t>TR-318 ZEYTİNALANI 35-19-L00366_A _5934149</t>
  </si>
  <si>
    <t>18.07.2022 15:42:17</t>
  </si>
  <si>
    <t>18.07.2022 17:52:39</t>
  </si>
  <si>
    <t>KAPLAN TR-1 35-29-M00091_C_56405965_56405965</t>
  </si>
  <si>
    <t>18.07.2022 19:58:46</t>
  </si>
  <si>
    <t>18.07.2022 21:45:12</t>
  </si>
  <si>
    <t>BALLICA İM 45-72-A00005_TRAFO-A L05_2095869</t>
  </si>
  <si>
    <t>18.07.2022 16:35:29</t>
  </si>
  <si>
    <t>18.07.2022 17:18:57</t>
  </si>
  <si>
    <t>DM-3/22 35-26-M00796_6719906_56369710_56369710</t>
  </si>
  <si>
    <t>18.07.2022 22:57:09</t>
  </si>
  <si>
    <t>19.07.2022 02:55:02</t>
  </si>
  <si>
    <t>TR-98 45-78-L00098_49361453_56387741_56387741</t>
  </si>
  <si>
    <t>18.07.2022 11:59:57</t>
  </si>
  <si>
    <t>18.07.2022 14:06:56</t>
  </si>
  <si>
    <t>M-977 35-03-M00977_912546210_912546210</t>
  </si>
  <si>
    <t>18.07.2022 19:00:32</t>
  </si>
  <si>
    <t>18.07.2022 20:04:06</t>
  </si>
  <si>
    <t>TR-128 35-19-L00128_8422749_56392457_56392457</t>
  </si>
  <si>
    <t>18.07.2022 16:03:32</t>
  </si>
  <si>
    <t>18.07.2022 17:03:49</t>
  </si>
  <si>
    <t>GELENBE TR-3 45-76-L00062_B_56385956_56385956</t>
  </si>
  <si>
    <t>18.07.2022 18:47:37</t>
  </si>
  <si>
    <t>18.07.2022 19:52:34</t>
  </si>
  <si>
    <t>TR-2/11-A 45-83-L00156_955146407_955146407</t>
  </si>
  <si>
    <t>18.07.2022 08:02:02</t>
  </si>
  <si>
    <t>18.07.2022 10:31:56</t>
  </si>
  <si>
    <t>GÜNEYDAMLARI TR-4 TEKELİLER 45-79-M00135_A_56385932_56385932</t>
  </si>
  <si>
    <t>18.07.2022 14:08:24</t>
  </si>
  <si>
    <t>18.07.2022 17:50:47</t>
  </si>
  <si>
    <t>TR-104 45-78-L00104__72373429_72373429</t>
  </si>
  <si>
    <t>18.07.2022 09:00:04</t>
  </si>
  <si>
    <t>18.07.2022 10:37:24</t>
  </si>
  <si>
    <t>DİLEK TR-4 45-80-M00139_45-80-M00139_2373715</t>
  </si>
  <si>
    <t>18.07.2022 07:44:53</t>
  </si>
  <si>
    <t>18.07.2022 11:16:35</t>
  </si>
  <si>
    <t>GÜVERCİNLİK TR-1 45-77-L00334_945499160_945499160</t>
  </si>
  <si>
    <t>18.07.2022 20:44:11</t>
  </si>
  <si>
    <t>18.07.2022 23:24:01</t>
  </si>
  <si>
    <t>18.07.2022 14:09:05</t>
  </si>
  <si>
    <t>18.07.2022 19:37:18</t>
  </si>
  <si>
    <t>SALİHLERALTI TANSAŞ KÖK 35-30-M00670_GÜLKENT-4 M02_72071642</t>
  </si>
  <si>
    <t>18.07.2022 14:00:00</t>
  </si>
  <si>
    <t>18.07.2022 15:39:45</t>
  </si>
  <si>
    <t>K-2701 35-03-K02701_910349312_910349312</t>
  </si>
  <si>
    <t>18.07.2022 20:59:50</t>
  </si>
  <si>
    <t>19.07.2022 00:59:06</t>
  </si>
  <si>
    <t>ÇULLUGÖRECE TR-1 45-80-M00096_B_73431603_73431603</t>
  </si>
  <si>
    <t>18.07.2022 06:52:46</t>
  </si>
  <si>
    <t>18.07.2022 08:55:43</t>
  </si>
  <si>
    <t>AYRANCILAR DM-5 35-26-M00807_A_60982468_60982468</t>
  </si>
  <si>
    <t>18.07.2022 12:42:38</t>
  </si>
  <si>
    <t>18.07.2022 13:19:31</t>
  </si>
  <si>
    <t>18.07.2022 07:33:14</t>
  </si>
  <si>
    <t>18.07.2022 12:05:08</t>
  </si>
  <si>
    <t>BAHADIRLAR TR-2 45-79-M00125_A_56386949_56386949</t>
  </si>
  <si>
    <t>18.07.2022 22:52:19</t>
  </si>
  <si>
    <t>19.07.2022 00:44:37</t>
  </si>
  <si>
    <t>ZEYTİNDAĞ TR-1 35-16-M00003_B_56396090_56396090</t>
  </si>
  <si>
    <t>18.07.2022 19:57:41</t>
  </si>
  <si>
    <t>18.07.2022 20:46:31</t>
  </si>
  <si>
    <t>18.07.2022 16:54:21</t>
  </si>
  <si>
    <t>18.07.2022 19:37:21</t>
  </si>
  <si>
    <t>GÜNEŞLİ TR-1 35-16-M00125_47470075_56399695_56399695</t>
  </si>
  <si>
    <t>18.07.2022 14:42:36</t>
  </si>
  <si>
    <t>18.07.2022 18:10:49</t>
  </si>
  <si>
    <t>K-3364 35-09-K03364_913332651_913332651</t>
  </si>
  <si>
    <t>18.07.2022 09:26:01</t>
  </si>
  <si>
    <t>18.07.2022 10:31:42</t>
  </si>
  <si>
    <t>SARUHANLI TR-26 45-80-M00026_A_56385123_56385123</t>
  </si>
  <si>
    <t>18.07.2022 19:16:28</t>
  </si>
  <si>
    <t>18.07.2022 19:58:54</t>
  </si>
  <si>
    <t>M-2416 (YATIRIM REZERVE) 35-02-M02416_C_56377268_56377268</t>
  </si>
  <si>
    <t>18.07.2022 21:49:38</t>
  </si>
  <si>
    <t>19.07.2022 00:19:08</t>
  </si>
  <si>
    <t>TR-83 35-19-L00083_956664808_956664808</t>
  </si>
  <si>
    <t>18.07.2022 12:04:31</t>
  </si>
  <si>
    <t>18.07.2022 12:45:18</t>
  </si>
  <si>
    <t>18.07.2022 01:18:00</t>
  </si>
  <si>
    <t>18.07.2022 02:06:59</t>
  </si>
  <si>
    <t>K-270 35-01-K00270_911281528_911281528</t>
  </si>
  <si>
    <t>18.07.2022 01:22:06</t>
  </si>
  <si>
    <t>18.07.2022 02:26:55</t>
  </si>
  <si>
    <t>K-1116 35-04-K01116_912538317_912538317</t>
  </si>
  <si>
    <t>18.07.2022 17:15:11</t>
  </si>
  <si>
    <t>18.07.2022 18:58:44</t>
  </si>
  <si>
    <t>ÖREN TR-2 35-31-L00315_956571418_956571418</t>
  </si>
  <si>
    <t>18.07.2022 14:01:20</t>
  </si>
  <si>
    <t>18.07.2022 19:27:08</t>
  </si>
  <si>
    <t>18.07.2022 00:07:50</t>
  </si>
  <si>
    <t>18.07.2022 00:26:00</t>
  </si>
  <si>
    <t>K-3196 35-03-K03196__72410893_72410893</t>
  </si>
  <si>
    <t>18.07.2022 16:09:02</t>
  </si>
  <si>
    <t>18.07.2022 18:57:13</t>
  </si>
  <si>
    <t>BATI BETON KÖK 35-26-M00539_KAP KÖK M02_65932850</t>
  </si>
  <si>
    <t>18.07.2022 05:58:53</t>
  </si>
  <si>
    <t>18.07.2022 10:36:31</t>
  </si>
  <si>
    <t>ERGENEKON TR-4 45-83-L00141__72373887_72373887</t>
  </si>
  <si>
    <t>18.07.2022 18:27:39</t>
  </si>
  <si>
    <t>18.07.2022 21:41:38</t>
  </si>
  <si>
    <t>GÖKEYÜP TR-1 KÖK 45-78-M00798_HatBaşıAyırıcı_53140076 M04_53140076</t>
  </si>
  <si>
    <t>18.07.2022 18:16:55</t>
  </si>
  <si>
    <t>18.07.2022 20:13:53</t>
  </si>
  <si>
    <t>18.07.2022 22:08:48</t>
  </si>
  <si>
    <t>18.07.2022 23:32:53</t>
  </si>
  <si>
    <t>18.07.2022 14:53:10</t>
  </si>
  <si>
    <t>18.07.2022 15:43:56</t>
  </si>
  <si>
    <t>BERGAMA İM-2 35-16-A00002_TR-128(TM-2/128) L11_2055214</t>
  </si>
  <si>
    <t>18.07.2022 19:25:00</t>
  </si>
  <si>
    <t>18.07.2022 19:40:38</t>
  </si>
  <si>
    <t>ÇAMKÖY TR-1 45-85-L00177__72374745_72374745</t>
  </si>
  <si>
    <t>18.07.2022 17:28:54</t>
  </si>
  <si>
    <t>18.07.2022 20:02:58</t>
  </si>
  <si>
    <t>ULUCAK TM 35-28-A00002_ULUKENT-1 M01_2313764</t>
  </si>
  <si>
    <t>18.07.2022 07:14:51</t>
  </si>
  <si>
    <t>18.07.2022 07:16:51</t>
  </si>
  <si>
    <t>SELİMŞAHLAR TR-2 45-71-M00137_HatBaşıAyırıcı_53135228 M03_53135228</t>
  </si>
  <si>
    <t>18.07.2022 02:34:50</t>
  </si>
  <si>
    <t>18.07.2022 05:22:59</t>
  </si>
  <si>
    <t>KOLDERE KÖK 45-80-M00051_HatBaşıAyırıcı_53134475 M06_53134475</t>
  </si>
  <si>
    <t>18.07.2022 21:28:36</t>
  </si>
  <si>
    <t>18.07.2022 23:33:55</t>
  </si>
  <si>
    <t>EĞERCİ TR-5 35-26-L00172__81569925_81569925</t>
  </si>
  <si>
    <t>18.07.2022 20:56:20</t>
  </si>
  <si>
    <t>18.07.2022 22:05:42</t>
  </si>
  <si>
    <t>SOMA A SANTRALİ İM/DM 45-82-A00001_MADEN L16_2091662</t>
  </si>
  <si>
    <t>18.07.2022 16:59:39</t>
  </si>
  <si>
    <t>18.07.2022 21:02:49</t>
  </si>
  <si>
    <t>K-4481 35-02-K04481_910012417_910012417</t>
  </si>
  <si>
    <t>18.07.2022 20:38:28</t>
  </si>
  <si>
    <t>18.07.2022 21:55:31</t>
  </si>
  <si>
    <t>18.07.2022 20:06:38</t>
  </si>
  <si>
    <t>18.07.2022 20:46:26</t>
  </si>
  <si>
    <t>DM-12/TR-1 45-73-M00067_ASKERİYE M02_65917903</t>
  </si>
  <si>
    <t>18.07.2022 06:28:00</t>
  </si>
  <si>
    <t>18.07.2022 08:55:16</t>
  </si>
  <si>
    <t>18.07.2022 01:58:00</t>
  </si>
  <si>
    <t>18.07.2022 02:57:23</t>
  </si>
  <si>
    <t>HORZUM EMBELLİ TR-1 45-73-M00271_A_56390443_56390443</t>
  </si>
  <si>
    <t>18.07.2022 10:23:12</t>
  </si>
  <si>
    <t>18.07.2022 13:10:02</t>
  </si>
  <si>
    <t>CABBAR FAKILI TR-4 45-73-M00641_B_56384721_56384721</t>
  </si>
  <si>
    <t>18.07.2022 00:05:56</t>
  </si>
  <si>
    <t>18.07.2022 01:04:59</t>
  </si>
  <si>
    <t>KABAKUM TR-3 35-30-L00129_D_56404147_56404147</t>
  </si>
  <si>
    <t>18.07.2022 22:18:04</t>
  </si>
  <si>
    <t>18.07.2022 23:08:25</t>
  </si>
  <si>
    <t>TR-128 35-16-L00128_TR-129 L02_72034401</t>
  </si>
  <si>
    <t>18.07.2022 20:19:18</t>
  </si>
  <si>
    <t>18.07.2022 21:04:27</t>
  </si>
  <si>
    <t>DEMİRCİLİ DM 35-15-L00895_SEYREKLİ L012_85268690</t>
  </si>
  <si>
    <t>18.07.2022 16:00:59</t>
  </si>
  <si>
    <t>18.07.2022 16:35:57</t>
  </si>
  <si>
    <t>18.07.2022 15:21:45</t>
  </si>
  <si>
    <t>18.07.2022 18:39:37</t>
  </si>
  <si>
    <t>MURADİYE TR-2/B (23 NİSAN PARKI) 45-71-M01852_953243883_953243883</t>
  </si>
  <si>
    <t>18.07.2022 17:54:14</t>
  </si>
  <si>
    <t>18.07.2022 19:23:23</t>
  </si>
  <si>
    <t>18.07.2022 12:59:02</t>
  </si>
  <si>
    <t>18.07.2022 14:47:23</t>
  </si>
  <si>
    <t>18.07.2022 06:00:00</t>
  </si>
  <si>
    <t>18.07.2022 06:09:00</t>
  </si>
  <si>
    <t>BAHÇECİK KÖYÜ TR-1 45-84-L00017_8951141_56405740_56405740</t>
  </si>
  <si>
    <t>18.07.2022 18:41:51</t>
  </si>
  <si>
    <t>18.07.2022 21:40:41</t>
  </si>
  <si>
    <t>TR-129 35-15-M00129_950359378_950359378</t>
  </si>
  <si>
    <t>18.07.2022 19:01:16</t>
  </si>
  <si>
    <t>18.07.2022 20:44:47</t>
  </si>
  <si>
    <t>M-1283 35-02-M01283_A_56366200_56366200</t>
  </si>
  <si>
    <t>18.07.2022 22:03:35</t>
  </si>
  <si>
    <t>19.07.2022 03:04:02</t>
  </si>
  <si>
    <t>GERELİ KÖYÜ KAVAKKUYU TR-8 35-15-M00225_950389085_950389085</t>
  </si>
  <si>
    <t>18.07.2022 21:07:39</t>
  </si>
  <si>
    <t>19.07.2022 02:14:23</t>
  </si>
  <si>
    <t>K-3685 35-04-K03685_99904853_99904853</t>
  </si>
  <si>
    <t>18.07.2022 21:09:23</t>
  </si>
  <si>
    <t>18.07.2022 22:42:32</t>
  </si>
  <si>
    <t>ARIKBAŞI TR-1 35-20-L00218_6870234_56374943_56374943</t>
  </si>
  <si>
    <t>18.07.2022 18:58:12</t>
  </si>
  <si>
    <t>18.07.2022 21:39:32</t>
  </si>
  <si>
    <t>18.07.2022 16:37:49</t>
  </si>
  <si>
    <t>18.07.2022 22:24:52</t>
  </si>
  <si>
    <t>TR-76 35-19-L00076_956667512_956667512</t>
  </si>
  <si>
    <t>18.07.2022 20:53:41</t>
  </si>
  <si>
    <t>18.07.2022 23:47:48</t>
  </si>
  <si>
    <t>M-236 35-02-M00236_H_56382761_56382761</t>
  </si>
  <si>
    <t>18.07.2022 13:30:43</t>
  </si>
  <si>
    <t>18.07.2022 23:00:46</t>
  </si>
  <si>
    <t>ORTA MAHALLE M-46 35-25-M00122_D_56355053_56355053</t>
  </si>
  <si>
    <t>18.07.2022 08:42:22</t>
  </si>
  <si>
    <t>18.07.2022 10:57:27</t>
  </si>
  <si>
    <t>BEYDAĞ İM 35-32-A00001_TR-2 M07_2049989</t>
  </si>
  <si>
    <t>18.07.2022 15:00:09</t>
  </si>
  <si>
    <t>18.07.2022 15:00:17</t>
  </si>
  <si>
    <t>YAĞMURLU TARIMSAL SULAMA TR-3 45-76-L00160_DIREK TIPI TRAFO HUCRESI H01_2093102</t>
  </si>
  <si>
    <t>18.07.2022 09:31:07</t>
  </si>
  <si>
    <t>18.07.2022 11:33:37</t>
  </si>
  <si>
    <t>18.07.2022 12:25:13</t>
  </si>
  <si>
    <t>18.07.2022 12:29:31</t>
  </si>
  <si>
    <t>18.07.2022 10:31:30</t>
  </si>
  <si>
    <t>18.07.2022 10:44:12</t>
  </si>
  <si>
    <t>18.07.2022 18:57:03</t>
  </si>
  <si>
    <t>18.07.2022 22:13:25</t>
  </si>
  <si>
    <t>KISIK TR-2 35-22-M00136_A_56353840_56353840</t>
  </si>
  <si>
    <t>18.07.2022 12:02:23</t>
  </si>
  <si>
    <t>18.07.2022 14:27:53</t>
  </si>
  <si>
    <t>SARIGÖL TR-58 45-79-M00058_B_56396581_56396581</t>
  </si>
  <si>
    <t>18.07.2022 15:23:46</t>
  </si>
  <si>
    <t>18.07.2022 17:00:54</t>
  </si>
  <si>
    <t>DOĞANCI TR-1 35-16-M00071_35-16-M00071_72293382</t>
  </si>
  <si>
    <t>18.07.2022 06:36:47</t>
  </si>
  <si>
    <t>18.07.2022 08:05:44</t>
  </si>
  <si>
    <t>BORNOVA TM 35-02-A00005_KULA K07_2308109</t>
  </si>
  <si>
    <t>18.07.2022 09:01:00</t>
  </si>
  <si>
    <t>18.07.2022 18:28:10</t>
  </si>
  <si>
    <t>DM-1/53 35-29-M00053_95000462263_95000462263</t>
  </si>
  <si>
    <t>18.07.2022 22:11:56</t>
  </si>
  <si>
    <t>18.07.2022 23:38:22</t>
  </si>
  <si>
    <t>L-284 İMAMOĞLU TRAFO 35-18-L00284_950459423_950459423</t>
  </si>
  <si>
    <t>18.07.2022 20:33:08</t>
  </si>
  <si>
    <t>19.07.2022 04:35:11</t>
  </si>
  <si>
    <t>UZUNHASANLAR TR-1 35-17-M00471_A_56356828_56356828</t>
  </si>
  <si>
    <t>18.07.2022 16:18:05</t>
  </si>
  <si>
    <t>18.07.2022 17:01:12</t>
  </si>
  <si>
    <t>18.07.2022 08:18:27</t>
  </si>
  <si>
    <t>18.07.2022 08:37:53</t>
  </si>
  <si>
    <t>SARIGÖL TR-6 45-79-M00006_B_56401601_56401601</t>
  </si>
  <si>
    <t>18.07.2022 08:23:53</t>
  </si>
  <si>
    <t>18.07.2022 11:20:32</t>
  </si>
  <si>
    <t>TR-127 35-15-M00127_950375407_950375407</t>
  </si>
  <si>
    <t>18.07.2022 21:12:53</t>
  </si>
  <si>
    <t>19.07.2022 03:50:14</t>
  </si>
  <si>
    <t>YENİŞEHİR TR-1 35-31-L00377_DIREK TIPI TRAFO HUCRESI H01_2048487</t>
  </si>
  <si>
    <t>18.07.2022 14:19:21</t>
  </si>
  <si>
    <t>18.07.2022 15:26:21</t>
  </si>
  <si>
    <t>DUYGU VİLDAN SİTESİ 35-18-L00520_950444145_950444145</t>
  </si>
  <si>
    <t>18.07.2022 18:37:00</t>
  </si>
  <si>
    <t>18.07.2022 20:19:23</t>
  </si>
  <si>
    <t>18.07.2022 16:20:00</t>
  </si>
  <si>
    <t>18.07.2022 16:29:32</t>
  </si>
  <si>
    <t>GÜLBAHÇE TR-13 (KARAPINAR) 35-19-L00143_6451057_56376666_56376666</t>
  </si>
  <si>
    <t>18.07.2022 13:03:39</t>
  </si>
  <si>
    <t>18.07.2022 19:20:03</t>
  </si>
  <si>
    <t>ÜNİVERSİTE TM 35-02-A00008_HatBaşıAyırıcı_53137653 K32_53137653</t>
  </si>
  <si>
    <t>18.07.2022 08:58:44</t>
  </si>
  <si>
    <t>18.07.2022 12:37:46</t>
  </si>
  <si>
    <t>K-255 35-02-K00255_A_56365390_56365390</t>
  </si>
  <si>
    <t>18.07.2022 05:07:12</t>
  </si>
  <si>
    <t>18.07.2022 06:20:46</t>
  </si>
  <si>
    <t>GÜZELKÖY KÖK 45-71-M00123_HAŞİM AKCURA ENH M03_50218017</t>
  </si>
  <si>
    <t>18.07.2022 19:48:07</t>
  </si>
  <si>
    <t>18.07.2022 21:22:44</t>
  </si>
  <si>
    <t>M-922 35-02-M00922_99486536_99486536</t>
  </si>
  <si>
    <t>18.07.2022 10:04:57</t>
  </si>
  <si>
    <t>18.07.2022 11:19:26</t>
  </si>
  <si>
    <t>18.07.2022 12:28:35</t>
  </si>
  <si>
    <t>18.07.2022 16:42:15</t>
  </si>
  <si>
    <t>İZSU PANCAR İÇME SUYU ÖZEL TR 35-26-M00356Ö_DIREK TIPI TRAFO HUCRESI H01_2044656</t>
  </si>
  <si>
    <t>18.07.2022 00:19:45</t>
  </si>
  <si>
    <t>18.07.2022 02:14:32</t>
  </si>
  <si>
    <t>TR-113 35-15-M00113_950360357_950360357</t>
  </si>
  <si>
    <t>18.07.2022 09:20:49</t>
  </si>
  <si>
    <t>18.07.2022 11:49:16</t>
  </si>
  <si>
    <t>18.07.2022 19:58:43</t>
  </si>
  <si>
    <t>18.07.2022 23:35:09</t>
  </si>
  <si>
    <t>YENİKENT SULAMA TR-10 35-16-M00219_B_56395408_56395408</t>
  </si>
  <si>
    <t>18.07.2022 22:56:58</t>
  </si>
  <si>
    <t>19.07.2022 01:41:38</t>
  </si>
  <si>
    <t>K-1552 35-01-K01552_A A1_66312666</t>
  </si>
  <si>
    <t>18.07.2022 07:35:45</t>
  </si>
  <si>
    <t>18.07.2022 09:04:35</t>
  </si>
  <si>
    <t>YENİKÖY MERKEZ TR-1 35-31-L00183_D_72247286_72247286</t>
  </si>
  <si>
    <t>18.07.2022 15:46:21</t>
  </si>
  <si>
    <t>18.07.2022 18:29:35</t>
  </si>
  <si>
    <t>ÇANDARLI TATİL KÖYÜ KÖK-12 35-30-M00087_ASNUR-OLGU M01_2334668</t>
  </si>
  <si>
    <t>18.07.2022 23:20:43</t>
  </si>
  <si>
    <t>19.07.2022 00:01:47</t>
  </si>
  <si>
    <t>K-1023 35-03-K01023_B_56377155_56377155</t>
  </si>
  <si>
    <t>18.07.2022 11:04:56</t>
  </si>
  <si>
    <t>18.07.2022 13:27:03</t>
  </si>
  <si>
    <t>BEKİR TASLAK GRB 35-30-M00367_35-30-M00367_2352416</t>
  </si>
  <si>
    <t>18.07.2022 16:51:53</t>
  </si>
  <si>
    <t>18.07.2022 18:25:11</t>
  </si>
  <si>
    <t>K-407 35-02-K00407_E_56381548_56381548</t>
  </si>
  <si>
    <t>18.07.2022 00:58:59</t>
  </si>
  <si>
    <t>18.07.2022 02:42:55</t>
  </si>
  <si>
    <t>DM-4/TR-14 35-26-M01288_A D02b_42574693</t>
  </si>
  <si>
    <t>18.07.2022 20:58:59</t>
  </si>
  <si>
    <t>18.07.2022 23:01:17</t>
  </si>
  <si>
    <t>_A_56402655_56402655</t>
  </si>
  <si>
    <t>18.07.2022 18:08:21</t>
  </si>
  <si>
    <t>18.07.2022 20:19:59</t>
  </si>
  <si>
    <t>DOĞUŞLAR TR-2 45-79-M00103_D_56386850_56386850</t>
  </si>
  <si>
    <t>18.07.2022 21:35:07</t>
  </si>
  <si>
    <t>18.07.2022 22:49:28</t>
  </si>
  <si>
    <t>18.07.2022 15:11:19</t>
  </si>
  <si>
    <t>18.07.2022 15:31:38</t>
  </si>
  <si>
    <t>TR-50 35-26-M00082_35-26-M00082_2365834</t>
  </si>
  <si>
    <t>18.07.2022 20:55:06</t>
  </si>
  <si>
    <t>18.07.2022 21:54:40</t>
  </si>
  <si>
    <t>ÇATALCA TR-1 35-22-M00267_35-22-M00267_2374489</t>
  </si>
  <si>
    <t>18.07.2022 08:19:39</t>
  </si>
  <si>
    <t>18.07.2022 11:40:58</t>
  </si>
  <si>
    <t>18.07.2022 07:15:52</t>
  </si>
  <si>
    <t>18.07.2022 08:06:10</t>
  </si>
  <si>
    <t>KAYMAKÇI İM 35-15-A00004_TR-B M03_2333302</t>
  </si>
  <si>
    <t>18.07.2022 14:30:10</t>
  </si>
  <si>
    <t>18.07.2022 14:42:10</t>
  </si>
  <si>
    <t>MÜTEVELLİ TR-2 45-80-M00101_C_56389026_56389026</t>
  </si>
  <si>
    <t>18.07.2022 18:08:03</t>
  </si>
  <si>
    <t>18.07.2022 19:39:10</t>
  </si>
  <si>
    <t>SALUR KÖK 45-75-M00062_HatBaşıAyırıcı_53135664 M03_53135664</t>
  </si>
  <si>
    <t>18.07.2022 17:54:36</t>
  </si>
  <si>
    <t>18.07.2022 18:59:31</t>
  </si>
  <si>
    <t>ÇATALCA TR-1 35-22-M00267_B_56367689_56367689</t>
  </si>
  <si>
    <t>18.07.2022 11:52:35</t>
  </si>
  <si>
    <t>18.07.2022 15:53:23</t>
  </si>
  <si>
    <t>KARABURÇ HÜSEYİN AYKAN TR-8 35-31-L00257_47946345_56398859_56398859</t>
  </si>
  <si>
    <t>18.07.2022 16:01:21</t>
  </si>
  <si>
    <t>18.07.2022 21:16:41</t>
  </si>
  <si>
    <t>BAŞIBÜYÜK TR-2 45-77-L00217_45-77-L00217_2374424</t>
  </si>
  <si>
    <t>18.07.2022 15:27:23</t>
  </si>
  <si>
    <t>18.07.2022 18:38:06</t>
  </si>
  <si>
    <t>MECİDİYE TR-6 45-72-L00579_A_56392576_56392576</t>
  </si>
  <si>
    <t>18.07.2022 17:16:32</t>
  </si>
  <si>
    <t>18.07.2022 22:36:17</t>
  </si>
  <si>
    <t>ÇUKURALTI M-18 35-25-M00066_955295287_955295287</t>
  </si>
  <si>
    <t>18.07.2022 20:33:58</t>
  </si>
  <si>
    <t>18.07.2022 22:12:04</t>
  </si>
  <si>
    <t>TR-7/A 45-77-L00352_945488175_945488175</t>
  </si>
  <si>
    <t>18.07.2022 08:55:35</t>
  </si>
  <si>
    <t>18.07.2022 10:15:27</t>
  </si>
  <si>
    <t>18.07.2022 16:23:51</t>
  </si>
  <si>
    <t>18.07.2022 20:07:38</t>
  </si>
  <si>
    <t>KARAKOVA TR-2 35-24-M00033_35-24-M00033_2346758</t>
  </si>
  <si>
    <t>18.07.2022 18:53:53</t>
  </si>
  <si>
    <t>18.07.2022 19:52:58</t>
  </si>
  <si>
    <t>MATARLI KÖYÜ TR-1 45-73-M00325_45-73-M00325_2356123</t>
  </si>
  <si>
    <t>18.07.2022 20:56:12</t>
  </si>
  <si>
    <t>18.07.2022 23:15:25</t>
  </si>
  <si>
    <t>İRİŞLER TR-2 45-74-M00303_A_56352123_56352123</t>
  </si>
  <si>
    <t>18.07.2022 10:20:31</t>
  </si>
  <si>
    <t>18.07.2022 11:23:36</t>
  </si>
  <si>
    <t>18.07.2022 00:31:49</t>
  </si>
  <si>
    <t>18.07.2022 02:17:30</t>
  </si>
  <si>
    <t>18.07.2022 13:41:21</t>
  </si>
  <si>
    <t>18.07.2022 15:32:50</t>
  </si>
  <si>
    <t>18.07.2022 19:58:28</t>
  </si>
  <si>
    <t>18.07.2022 21:51:28</t>
  </si>
  <si>
    <t>ÖVEÇLİ TR-1 45-76-L00134_DIREK TIPI TRAFO HUCRESI H01_2092592</t>
  </si>
  <si>
    <t>18.07.2022 22:43:35</t>
  </si>
  <si>
    <t>18.07.2022 23:02:31</t>
  </si>
  <si>
    <t>TR-61 HALİM AVCI GRB. 35-15-L00061_DIREK TIPI TRAFO HUCRESI H01_2046138</t>
  </si>
  <si>
    <t>18.07.2022 06:40:25</t>
  </si>
  <si>
    <t>18.07.2022 10:39:03</t>
  </si>
  <si>
    <t>SUBATAN TR-6 35-15-L00341_C_56367911_56367911</t>
  </si>
  <si>
    <t>18.07.2022 20:20:50</t>
  </si>
  <si>
    <t>18.07.2022 23:26:32</t>
  </si>
  <si>
    <t>18.07.2022 04:12:19</t>
  </si>
  <si>
    <t>18.07.2022 05:02:21</t>
  </si>
  <si>
    <t>KARABURÇ KÖK 35-31-L00253_KİRAZ İM L01_72234057</t>
  </si>
  <si>
    <t>18.07.2022 19:52:49</t>
  </si>
  <si>
    <t>18.07.2022 19:54:56</t>
  </si>
  <si>
    <t>K-2868 35-02-K02868_A A1B_5880219</t>
  </si>
  <si>
    <t>18.07.2022 21:02:04</t>
  </si>
  <si>
    <t>19.07.2022 03:05:17</t>
  </si>
  <si>
    <t>İĞDELİ TR-7 35-31-L00401_DIREK TIPI TRAFO HUCRESI H01_2119821</t>
  </si>
  <si>
    <t>18.07.2022 14:35:45</t>
  </si>
  <si>
    <t>18.07.2022 20:16:30</t>
  </si>
  <si>
    <t>HİKMET GIDA KÖK 45-72-M00122_HARTA BAKIR FİDERİ ÇIKIŞ M04_66519783</t>
  </si>
  <si>
    <t>18.07.2022 21:36:27</t>
  </si>
  <si>
    <t>18.07.2022 23:12:21</t>
  </si>
  <si>
    <t>18.07.2022 20:11:25</t>
  </si>
  <si>
    <t>18.07.2022 21:36:04</t>
  </si>
  <si>
    <t>DM-5/14 35-26-M00808_A A01b_42573278</t>
  </si>
  <si>
    <t>18.07.2022 15:48:46</t>
  </si>
  <si>
    <t>18.07.2022 18:20:35</t>
  </si>
  <si>
    <t>TR-4 35-32-L00004_35-32-L00004_2365433</t>
  </si>
  <si>
    <t>18.07.2022 09:20:30</t>
  </si>
  <si>
    <t>18.07.2022 12:15:57</t>
  </si>
  <si>
    <t>18.07.2022 10:18:39</t>
  </si>
  <si>
    <t>18.07.2022 10:21:28</t>
  </si>
  <si>
    <t>M-1520 35-03-M01520_B_56363273_56363273</t>
  </si>
  <si>
    <t>18.07.2022 22:58:31</t>
  </si>
  <si>
    <t>18.07.2022 23:47:23</t>
  </si>
  <si>
    <t>18.07.2022 16:55:03</t>
  </si>
  <si>
    <t>18.07.2022 18:24:26</t>
  </si>
  <si>
    <t>18.07.2022 13:34:41</t>
  </si>
  <si>
    <t>18.07.2022 14:51:17</t>
  </si>
  <si>
    <t>18.07.2022 19:18:40</t>
  </si>
  <si>
    <t>19.07.2022 01:06:55</t>
  </si>
  <si>
    <t>ÇAYBAŞI DM-1/11 35-26-L00215_35-26-L00215_65966607</t>
  </si>
  <si>
    <t>18.07.2022 18:29:17</t>
  </si>
  <si>
    <t>18.07.2022 20:12:27</t>
  </si>
  <si>
    <t>K-3555 35-01-K03555_910287010_910287010</t>
  </si>
  <si>
    <t>18.07.2022 23:54:29</t>
  </si>
  <si>
    <t>19.07.2022 04:07:52</t>
  </si>
  <si>
    <t>GÖLCÜK TR-22 35-15-L00319__81571032_81571032</t>
  </si>
  <si>
    <t>18.07.2022 19:32:33</t>
  </si>
  <si>
    <t>18.07.2022 22:46:31</t>
  </si>
  <si>
    <t>K-3341 35-02-K03341_35-02-K03341_2357719</t>
  </si>
  <si>
    <t>18.07.2022 00:02:53</t>
  </si>
  <si>
    <t>18.07.2022 01:43:12</t>
  </si>
  <si>
    <t>TOPARLAR KARŞI MAH.TR-2 35-29-L00324_35-29-L00324_2375083</t>
  </si>
  <si>
    <t>18.07.2022 20:22:36</t>
  </si>
  <si>
    <t>18.07.2022 21:48:25</t>
  </si>
  <si>
    <t>DM-8/3 45-71-M00538_953198709_953198709</t>
  </si>
  <si>
    <t>18.07.2022 08:55:41</t>
  </si>
  <si>
    <t>18.07.2022 10:18:42</t>
  </si>
  <si>
    <t>ÇUKURALTI M-25 35-25-M00073_C_56355025_56355025</t>
  </si>
  <si>
    <t>18.07.2022 22:19:40</t>
  </si>
  <si>
    <t>18.07.2022 23:43:23</t>
  </si>
  <si>
    <t>EROĞLU TR-2 45-72-L00370_45-72-L00370_2374961</t>
  </si>
  <si>
    <t>18.07.2022 17:40:58</t>
  </si>
  <si>
    <t>18.07.2022 20:26:32</t>
  </si>
  <si>
    <t>DM-3/22 35-26-M00796_DAĞITIM TRAFO DM-3/22 M05_2125113</t>
  </si>
  <si>
    <t>18.07.2022 05:56:08</t>
  </si>
  <si>
    <t>18.07.2022 07:12:43</t>
  </si>
  <si>
    <t>M-1494 35-02-M01494_98729870_98729870</t>
  </si>
  <si>
    <t>18.07.2022 18:09:07</t>
  </si>
  <si>
    <t>18.07.2022 20:56:52</t>
  </si>
  <si>
    <t>SARMA KÖYÜ TR-1 45-71-M01526_43197433_56388128_56388128</t>
  </si>
  <si>
    <t>18.07.2022 20:48:12</t>
  </si>
  <si>
    <t>18.07.2022 22:16:45</t>
  </si>
  <si>
    <t>TR-2/4 45-83-L00004_48078023_56386842_56386842</t>
  </si>
  <si>
    <t>18.07.2022 20:54:17</t>
  </si>
  <si>
    <t>19.07.2022 00:13:14</t>
  </si>
  <si>
    <t>ÇIRPI MEKTEP MAH. TR 35-20-M00005_8414471_56381182_56381182</t>
  </si>
  <si>
    <t>18.07.2022 18:34:46</t>
  </si>
  <si>
    <t>18.07.2022 21:21:34</t>
  </si>
  <si>
    <t>SIĞIRTMAÇLI TR-2 45-79-M00094_B_56384800_56384800</t>
  </si>
  <si>
    <t>18.07.2022 21:16:04</t>
  </si>
  <si>
    <t>18.07.2022 22:36:03</t>
  </si>
  <si>
    <t>SELİMŞAHLAR TR-1 45-71-M00133_TR-2 M01_2323340</t>
  </si>
  <si>
    <t>18.07.2022 06:55:19</t>
  </si>
  <si>
    <t>18.07.2022 11:47:17</t>
  </si>
  <si>
    <t>K-4042 35-02-K04042_F_56374500_56374500</t>
  </si>
  <si>
    <t>18.07.2022 18:59:51</t>
  </si>
  <si>
    <t>18.07.2022 22:01:47</t>
  </si>
  <si>
    <t>BEYDAĞ İM 35-32-A00001_BARAJ M09_2308132</t>
  </si>
  <si>
    <t>18.07.2022 10:06:19</t>
  </si>
  <si>
    <t>18.07.2022 11:28:29</t>
  </si>
  <si>
    <t>TR-48 35-15-M00048_DM-3 (TR-16) M04_66571938</t>
  </si>
  <si>
    <t>18.07.2022 07:12:23</t>
  </si>
  <si>
    <t>18.07.2022 07:19:00</t>
  </si>
  <si>
    <t>18.07.2022 21:51:55</t>
  </si>
  <si>
    <t>18.07.2022 23:55:20</t>
  </si>
  <si>
    <t>18.07.2022 14:53:53</t>
  </si>
  <si>
    <t>18.07.2022 15:40:10</t>
  </si>
  <si>
    <t>CELALETTİN AŞKIN TARIMSAL SULAMA TR-1 45-83-M00311_48066394_56398043_56398043</t>
  </si>
  <si>
    <t>18.07.2022 01:10:29</t>
  </si>
  <si>
    <t>18.07.2022 02:06:45</t>
  </si>
  <si>
    <t>DAMLACIK TR 1 35-27-M00346_C_56364180_56364180</t>
  </si>
  <si>
    <t>18.07.2022 19:10:42</t>
  </si>
  <si>
    <t>18.07.2022 21:24:09</t>
  </si>
  <si>
    <t>TR-55 35-30-L00055_TR-58 L01_2306808</t>
  </si>
  <si>
    <t>18.07.2022 12:13:19</t>
  </si>
  <si>
    <t>18.07.2022 13:30:57</t>
  </si>
  <si>
    <t>SANCAKLI BOZKÖY TR-5 45-71-M00088_45-71-M00088_50198005</t>
  </si>
  <si>
    <t>18.07.2022 14:45:37</t>
  </si>
  <si>
    <t>18.07.2022 15:29:58</t>
  </si>
  <si>
    <t>18.07.2022 19:38:19</t>
  </si>
  <si>
    <t>18.07.2022 20:02:00</t>
  </si>
  <si>
    <t>TR-6 35-32-L00006_35-32-L00006_2365432</t>
  </si>
  <si>
    <t>18.07.2022 13:36:57</t>
  </si>
  <si>
    <t>18.07.2022 17:15:29</t>
  </si>
  <si>
    <t>ÇAYBAŞI DM-1/11 35-26-L00215__56358352_56358352</t>
  </si>
  <si>
    <t>18.07.2022 00:01:26</t>
  </si>
  <si>
    <t>18.07.2022 04:21:49</t>
  </si>
  <si>
    <t>KARAKÖY ÜÇYOL TR-2 45-72-L00195_45-72-L00195_2367026</t>
  </si>
  <si>
    <t>18.07.2022 18:46:06</t>
  </si>
  <si>
    <t>18.07.2022 20:07:39</t>
  </si>
  <si>
    <t>BAHÇELİ TR-1 35-30-L00147_35-30-L00147_2361405</t>
  </si>
  <si>
    <t>18.07.2022 16:32:55</t>
  </si>
  <si>
    <t>18.07.2022 18:42:29</t>
  </si>
  <si>
    <t>18.07.2022 06:11:00</t>
  </si>
  <si>
    <t>18.07.2022 08:13:50</t>
  </si>
  <si>
    <t>TAŞKESİK TR-2 35-26-L00220_956601194_956601194</t>
  </si>
  <si>
    <t>18.07.2022 08:56:10</t>
  </si>
  <si>
    <t>18.07.2022 15:42:34</t>
  </si>
  <si>
    <t>18.07.2022 21:26:53</t>
  </si>
  <si>
    <t>19.07.2022 01:14:54</t>
  </si>
  <si>
    <t>K-2926 35-01-K02926_E_56376732_56376732</t>
  </si>
  <si>
    <t>18.07.2022 23:49:00</t>
  </si>
  <si>
    <t>19.07.2022 07:45:43</t>
  </si>
  <si>
    <t>A. CANCAN SLM GRB TR-5 35-27-M01173_967178339_967178339</t>
  </si>
  <si>
    <t>18.07.2022 09:40:40</t>
  </si>
  <si>
    <t>18.07.2022 12:58:48</t>
  </si>
  <si>
    <t>M-1000 35-03-M01000_910390942_910390942</t>
  </si>
  <si>
    <t>18.07.2022 11:43:40</t>
  </si>
  <si>
    <t>18.07.2022 18:19:32</t>
  </si>
  <si>
    <t>18.07.2022 11:29:34</t>
  </si>
  <si>
    <t>18.07.2022 13:36:29</t>
  </si>
  <si>
    <t>18.07.2022 22:15:15</t>
  </si>
  <si>
    <t>19.07.2022 00:53:54</t>
  </si>
  <si>
    <t>ARMUTLU TR-7 35-27-M00550_E_56366267_56366267</t>
  </si>
  <si>
    <t>18.07.2022 21:06:27</t>
  </si>
  <si>
    <t>18.07.2022 22:19:04</t>
  </si>
  <si>
    <t>GÜMÜLDÜR M-3 35-25-M00003_35-25-M00003_72097215</t>
  </si>
  <si>
    <t>18.07.2022 15:06:40</t>
  </si>
  <si>
    <t>18.07.2022 17:22:59</t>
  </si>
  <si>
    <t>GÖKÇEÖREN TR-10 45-77-M00029_B_56387142_56387142</t>
  </si>
  <si>
    <t>18.07.2022 11:05:58</t>
  </si>
  <si>
    <t>18.07.2022 14:52:08</t>
  </si>
  <si>
    <t>TR-11/03 (BELEDİYE ŞANTİYE TR) 45-71-M00368_953196532_953196532</t>
  </si>
  <si>
    <t>18.07.2022 14:59:18</t>
  </si>
  <si>
    <t>18.07.2022 15:48:58</t>
  </si>
  <si>
    <t>PAMUKYAZI TOP.SULAMA TR-1 35-26-L00385_35-26-L00385_2347101</t>
  </si>
  <si>
    <t>18.07.2022 06:59:33</t>
  </si>
  <si>
    <t>18.07.2022 11:53:29</t>
  </si>
  <si>
    <t>ÇUKURALTI M-11 35-25-M00057_35-25-M00057_2376929</t>
  </si>
  <si>
    <t>18.07.2022 05:20:53</t>
  </si>
  <si>
    <t>18.07.2022 06:04:07</t>
  </si>
  <si>
    <t>GRUPKENT TR-2 35-30-M00204_E_65499325_65499325</t>
  </si>
  <si>
    <t>18.07.2022 18:11:28</t>
  </si>
  <si>
    <t>18.07.2022 21:49:24</t>
  </si>
  <si>
    <t>TR-36 35-30-L00036_C_56397651_56397651</t>
  </si>
  <si>
    <t>18.07.2022 20:39:41</t>
  </si>
  <si>
    <t>18.07.2022 23:08:31</t>
  </si>
  <si>
    <t>18.07.2022 07:53:12</t>
  </si>
  <si>
    <t>18.07.2022 10:41:39</t>
  </si>
  <si>
    <t>HASAN VARLIK 35-26-M00535_35-26-M00535_2363279</t>
  </si>
  <si>
    <t>18.07.2022 01:00:17</t>
  </si>
  <si>
    <t>18.07.2022 03:30:18</t>
  </si>
  <si>
    <t>BADEMLİ ÜÇCEVİZLER ÇIKIŞI YOL KENARI TR-25 35-15-L01039_C_56361296_56361296</t>
  </si>
  <si>
    <t>18.07.2022 11:10:34</t>
  </si>
  <si>
    <t>18.07.2022 18:46:31</t>
  </si>
  <si>
    <t>L-92 35-18-L00092_950458614_950458614</t>
  </si>
  <si>
    <t>18.07.2022 17:02:09</t>
  </si>
  <si>
    <t>18.07.2022 17:25:47</t>
  </si>
  <si>
    <t>K-466 35-04-K00466_99113204_99113204</t>
  </si>
  <si>
    <t>18.07.2022 13:49:36</t>
  </si>
  <si>
    <t>18.07.2022 14:42:41</t>
  </si>
  <si>
    <t>K-2919 35-03-K02919_B_56364658_56364658</t>
  </si>
  <si>
    <t>18.07.2022 22:04:19</t>
  </si>
  <si>
    <t>19.07.2022 00:02:25</t>
  </si>
  <si>
    <t>GÖRDES DM 45-75-M00050_KÜREKÇİ M09_2083714</t>
  </si>
  <si>
    <t>18.07.2022 10:10:03</t>
  </si>
  <si>
    <t>18.07.2022 10:21:54</t>
  </si>
  <si>
    <t>ASARLIK TR-20 35-28-M00170_DAĞITIM TRAFO ASARLIK TR-20 M03_66841322</t>
  </si>
  <si>
    <t>18.07.2022 20:51:16</t>
  </si>
  <si>
    <t>18.07.2022 21:32:31</t>
  </si>
  <si>
    <t>18.07.2022 22:56:41</t>
  </si>
  <si>
    <t>19.07.2022 02:43:11</t>
  </si>
  <si>
    <t>ÖZGÖRKEY KÖK 35-26-M00256_HatBaşıAyırıcı_53132203 M05_53132203</t>
  </si>
  <si>
    <t>18.07.2022 21:46:42</t>
  </si>
  <si>
    <t>19.07.2022 02:04:26</t>
  </si>
  <si>
    <t>DÜBEKALAN TR-1 45-72-M00196_A_56388944_56388944</t>
  </si>
  <si>
    <t>18.07.2022 17:22:02</t>
  </si>
  <si>
    <t>18.07.2022 19:27:40</t>
  </si>
  <si>
    <t>SOMA A SANTRALİ İM/DM 45-82-A00001_HatBaşıAyırıcı_53135904 L16_53135904</t>
  </si>
  <si>
    <t>18.07.2022 20:03:51</t>
  </si>
  <si>
    <t>18.07.2022 20:56:16</t>
  </si>
  <si>
    <t>18.07.2022 20:54:58</t>
  </si>
  <si>
    <t>18.07.2022 23:30:56</t>
  </si>
  <si>
    <t>TAVUK ÇUKURU TR-1 35-16-M00043_35-16-M00043_2346851</t>
  </si>
  <si>
    <t>18.07.2022 10:30:53</t>
  </si>
  <si>
    <t>18.07.2022 11:07:11</t>
  </si>
  <si>
    <t>TR-2/5 45-83-L00005_48077954_56384473_56384473</t>
  </si>
  <si>
    <t>18.07.2022 07:20:41</t>
  </si>
  <si>
    <t>18.07.2022 10:04:17</t>
  </si>
  <si>
    <t>DAYIOĞLU TR-1 45-72-L00339_956510153_956510153</t>
  </si>
  <si>
    <t>18.07.2022 14:20:30</t>
  </si>
  <si>
    <t>18.07.2022 16:08:14</t>
  </si>
  <si>
    <t>ÖDEMİŞ TM-2 35-15-A00005_KAYAKÖY M11_2334257</t>
  </si>
  <si>
    <t>18.07.2022 11:02:43</t>
  </si>
  <si>
    <t>18.07.2022 11:35:59</t>
  </si>
  <si>
    <t>MAHMUTLAR KÖK 45-74-M00354_DEMİRKÖPRÜ M08_79385783</t>
  </si>
  <si>
    <t>18.07.2022 14:07:00</t>
  </si>
  <si>
    <t>18.07.2022 14:21:00</t>
  </si>
  <si>
    <t>AHMET TÜRELİ SULAMA GRUBU 35-29-M00255_A_56377830_56377830</t>
  </si>
  <si>
    <t>18.07.2022 06:37:43</t>
  </si>
  <si>
    <t>18.07.2022 07:23:04</t>
  </si>
  <si>
    <t>ÇAVUŞOĞLU TR-1 45-71-M01820_A_56403777_56403777</t>
  </si>
  <si>
    <t>18.07.2022 20:05:38</t>
  </si>
  <si>
    <t>18.07.2022 21:10:09</t>
  </si>
  <si>
    <t>AHMET KOCA TARIMSAL SULAMA GRB TR-1 45-71-M00902_45-71-M00902_2355717</t>
  </si>
  <si>
    <t>18.07.2022 15:24:36</t>
  </si>
  <si>
    <t>18.07.2022 17:50:38</t>
  </si>
  <si>
    <t>18.07.2022 17:06:16</t>
  </si>
  <si>
    <t>K-1757 35-02-K01757_A_56379934_56379934</t>
  </si>
  <si>
    <t>18.07.2022 21:10:31</t>
  </si>
  <si>
    <t>18.07.2022 22:51:12</t>
  </si>
  <si>
    <t>ŞEYHDAVUTLAR TR-5 NAMAZGAH 45-79-M00496_A_56381569_56381569</t>
  </si>
  <si>
    <t>18.07.2022 16:04:37</t>
  </si>
  <si>
    <t>18.07.2022 18:14:24</t>
  </si>
  <si>
    <t>18.07.2022 22:31:05</t>
  </si>
  <si>
    <t>19.07.2022 02:24:56</t>
  </si>
  <si>
    <t>ÇAMLIK DM 35-17-M00173_ŞAKRAN GİRİŞ M10_66328134</t>
  </si>
  <si>
    <t>18.07.2022 18:44:53</t>
  </si>
  <si>
    <t>18.07.2022 19:37:02</t>
  </si>
  <si>
    <t>YELKİ TR-20 35-10-L00020_ KÖYLER L03_50105690</t>
  </si>
  <si>
    <t>18.07.2022 11:18:23</t>
  </si>
  <si>
    <t>18.07.2022 14:39:01</t>
  </si>
  <si>
    <t>GÖLMARMARA TR-19 45-85-L00019_TR-17 L03_72105827</t>
  </si>
  <si>
    <t>18.07.2022 19:44:18</t>
  </si>
  <si>
    <t>18.07.2022 20:51:43</t>
  </si>
  <si>
    <t>HALITLI TR-1 45-71-M01503_A_56395544_56395544</t>
  </si>
  <si>
    <t>18.07.2022 22:36:54</t>
  </si>
  <si>
    <t>19.07.2022 01:04:20</t>
  </si>
  <si>
    <t>18.07.2022 19:20:14</t>
  </si>
  <si>
    <t>18.07.2022 20:53:35</t>
  </si>
  <si>
    <t>SOMA TR-3 45-82-M00003_C_56389285_56389285</t>
  </si>
  <si>
    <t>18.07.2022 21:32:11</t>
  </si>
  <si>
    <t>18.07.2022 22:39:22</t>
  </si>
  <si>
    <t>GÜLBAHÇE TR-14 35-19-L00246_956697085_956697085</t>
  </si>
  <si>
    <t>18.07.2022 11:47:53</t>
  </si>
  <si>
    <t>18.07.2022 12:54:11</t>
  </si>
  <si>
    <t>M-3097 35-02-M03097_95000648232_95000648232</t>
  </si>
  <si>
    <t>18.07.2022 09:41:41</t>
  </si>
  <si>
    <t>18.07.2022 10:41:48</t>
  </si>
  <si>
    <t>GÜZELKÖY KÖK 45-71-M00123_HatBaşıAyırıcı_53135146 M03_53135146</t>
  </si>
  <si>
    <t>18.07.2022 21:55:07</t>
  </si>
  <si>
    <t>19.07.2022 00:19:09</t>
  </si>
  <si>
    <t>ŞEHİRLİOĞLU TR-1 45-81-M00060_B_56387935_56387935</t>
  </si>
  <si>
    <t>18.07.2022 00:14:48</t>
  </si>
  <si>
    <t>18.07.2022 00:45:10</t>
  </si>
  <si>
    <t>TR-29 45-74-M00029_B_56402010_56402010</t>
  </si>
  <si>
    <t>18.07.2022 08:38:36</t>
  </si>
  <si>
    <t>18.07.2022 09:12:44</t>
  </si>
  <si>
    <t>18.07.2022 18:17:47</t>
  </si>
  <si>
    <t>18.07.2022 20:04:55</t>
  </si>
  <si>
    <t>FOÇA TR-32 35-23-L00032_C_56398198_56398198</t>
  </si>
  <si>
    <t>18.07.2022 23:02:26</t>
  </si>
  <si>
    <t>19.07.2022 00:03:43</t>
  </si>
  <si>
    <t>TR-29 35-27-M00029_A_56363890_56363890</t>
  </si>
  <si>
    <t>18.07.2022 20:48:07</t>
  </si>
  <si>
    <t>19.07.2022 03:17:31</t>
  </si>
  <si>
    <t>TR-2/27 45-72-L00027_B_56392640_56392640</t>
  </si>
  <si>
    <t>18.07.2022 15:51:45</t>
  </si>
  <si>
    <t>18.07.2022 18:10:41</t>
  </si>
  <si>
    <t>18.07.2022 07:14:33</t>
  </si>
  <si>
    <t>18.07.2022 07:18:00</t>
  </si>
  <si>
    <t>HAMİTLİ TR-1 45-76-L00148_A_56384121_56384121</t>
  </si>
  <si>
    <t>18.07.2022 15:44:19</t>
  </si>
  <si>
    <t>18.07.2022 16:36:17</t>
  </si>
  <si>
    <t>TR-2/4 45-83-L00004_48078207_56386826_56386826</t>
  </si>
  <si>
    <t>18.07.2022 01:32:00</t>
  </si>
  <si>
    <t>18.07.2022 04:12:28</t>
  </si>
  <si>
    <t>TORBALI DM-5/TR-1 (TR-101) 35-26-M00101_HatBaşıAyırıcı_53132401 M07_53132401</t>
  </si>
  <si>
    <t>18.07.2022 20:05:10</t>
  </si>
  <si>
    <t>19.07.2022 01:06:21</t>
  </si>
  <si>
    <t>18.07.2022 06:28:26</t>
  </si>
  <si>
    <t>18.07.2022 08:39:03</t>
  </si>
  <si>
    <t>DİKİLİ İM 35-30-A00001_ALTINOVA-2 M15_72357038</t>
  </si>
  <si>
    <t>18.07.2022 19:48:58</t>
  </si>
  <si>
    <t>18.07.2022 20:41:56</t>
  </si>
  <si>
    <t>18.07.2022 14:12:47</t>
  </si>
  <si>
    <t>18.07.2022 14:21:57</t>
  </si>
  <si>
    <t>18.07.2022 10:20:08</t>
  </si>
  <si>
    <t>18.07.2022 11:14:47</t>
  </si>
  <si>
    <t>TR-11 35-15-M00011_TR-10 M03_72303930</t>
  </si>
  <si>
    <t>18.07.2022 09:59:10</t>
  </si>
  <si>
    <t>18.07.2022 15:33:11</t>
  </si>
  <si>
    <t>TR-47 35-16-L00047__75446124_75446124</t>
  </si>
  <si>
    <t>18.07.2022 15:13:54</t>
  </si>
  <si>
    <t>18.07.2022 17:28:22</t>
  </si>
  <si>
    <t>L-218 SANAYİ SİTESİ 35-18-L00218_950458236_950458236</t>
  </si>
  <si>
    <t>18.07.2022 21:19:33</t>
  </si>
  <si>
    <t>18.07.2022 22:21:58</t>
  </si>
  <si>
    <t>DAYIOĞLU TR-2 45-72-L00340_A_56394700_56394700</t>
  </si>
  <si>
    <t>18.07.2022 20:31:28</t>
  </si>
  <si>
    <t>18.07.2022 21:14:17</t>
  </si>
  <si>
    <t>BEYDAĞ İM 35-32-A00001_TR-2 M07_2308134</t>
  </si>
  <si>
    <t>18.07.2022 12:53:19</t>
  </si>
  <si>
    <t>18.07.2022 13:07:16</t>
  </si>
  <si>
    <t>TR-24 35-27-M00024_98761527_98761527</t>
  </si>
  <si>
    <t>18.07.2022 18:43:44</t>
  </si>
  <si>
    <t>18.07.2022 20:39:08</t>
  </si>
  <si>
    <t>İSACA TR-1 45-72-L00218_956522624_956522624</t>
  </si>
  <si>
    <t>18.07.2022 08:20:14</t>
  </si>
  <si>
    <t>18.07.2022 10:57:44</t>
  </si>
  <si>
    <t>OVAKENT TR-7 35-15-L00583_35-15-L00583_2366043</t>
  </si>
  <si>
    <t>18.07.2022 19:49:17</t>
  </si>
  <si>
    <t>18.07.2022 19:53:33</t>
  </si>
  <si>
    <t>18.07.2022 08:35:08</t>
  </si>
  <si>
    <t>18.07.2022 09:14:09</t>
  </si>
  <si>
    <t>18.07.2022 00:32:01</t>
  </si>
  <si>
    <t>18.07.2022 01:23:27</t>
  </si>
  <si>
    <t>TR-59 35-16-L00059_953355325_953355325</t>
  </si>
  <si>
    <t>18.07.2022 19:16:27</t>
  </si>
  <si>
    <t>18.07.2022 20:30:05</t>
  </si>
  <si>
    <t>BELENYAKA TR-5 45-73-M00698_45-73-M00698_2353694</t>
  </si>
  <si>
    <t>18.07.2022 17:01:22</t>
  </si>
  <si>
    <t>18.07.2022 20:19:14</t>
  </si>
  <si>
    <t>K-1496 35-02-K01496_99801201_99801201</t>
  </si>
  <si>
    <t>18.07.2022 17:28:46</t>
  </si>
  <si>
    <t>18.07.2022 21:05:15</t>
  </si>
  <si>
    <t>MECİDİYE TR-6 45-72-L00579_45-72-L00579_2350897</t>
  </si>
  <si>
    <t>18.07.2022 23:07:35</t>
  </si>
  <si>
    <t>19.07.2022 00:19:47</t>
  </si>
  <si>
    <t>GÜLKENT TR-1 35-30-M00224_C_56405407_56405407</t>
  </si>
  <si>
    <t>18.07.2022 18:17:06</t>
  </si>
  <si>
    <t>18.07.2022 21:20:15</t>
  </si>
  <si>
    <t>KÜSKÜT TR-8 35-15-L00952_A_56373037_56373037</t>
  </si>
  <si>
    <t>18.07.2022 15:44:06</t>
  </si>
  <si>
    <t>18.07.2022 19:00:07</t>
  </si>
  <si>
    <t>YAĞBASAN AYDINLAR TR-1 45-78-M00559_DIREK TIPI TRAFO HUCRESI H01_2108237</t>
  </si>
  <si>
    <t>18.07.2022 16:52:07</t>
  </si>
  <si>
    <t>18.07.2022 18:51:40</t>
  </si>
  <si>
    <t>YENİÇİFTLİK KÖK 35-20-L00373_950324714_950324714</t>
  </si>
  <si>
    <t>18.07.2022 20:57:18</t>
  </si>
  <si>
    <t>18.07.2022 22:24:16</t>
  </si>
  <si>
    <t>K-3558 35-02-K03558_F_56372036_56372036</t>
  </si>
  <si>
    <t>18.07.2022 21:15:54</t>
  </si>
  <si>
    <t>19.07.2022 02:16:36</t>
  </si>
  <si>
    <t>L-376 PAZARYERİ 35-18-L00376_35-18-L00376_72060231</t>
  </si>
  <si>
    <t>18.07.2022 08:30:39</t>
  </si>
  <si>
    <t>18.07.2022 11:09:05</t>
  </si>
  <si>
    <t>K-145 35-01-K00145_912918272_912918272</t>
  </si>
  <si>
    <t>18.07.2022 15:07:37</t>
  </si>
  <si>
    <t>18.07.2022 15:55:11</t>
  </si>
  <si>
    <t>18.07.2022 18:29:40</t>
  </si>
  <si>
    <t>18.07.2022 20:14:44</t>
  </si>
  <si>
    <t>18.07.2022 11:32:01</t>
  </si>
  <si>
    <t>18.07.2022 12:49:37</t>
  </si>
  <si>
    <t>ÜNİVERSİTE TM 35-02-A00008_ÜNİVERSİTE-4 K32_2310275</t>
  </si>
  <si>
    <t>18.07.2022 11:58:29</t>
  </si>
  <si>
    <t>18.07.2022 12:36:12</t>
  </si>
  <si>
    <t>KARABURUN İM 35-21-A00001_TR-1 M05_2062906</t>
  </si>
  <si>
    <t>18.07.2022 16:30:55</t>
  </si>
  <si>
    <t>18.07.2022 16:30:58</t>
  </si>
  <si>
    <t>18.07.2022 17:35:38</t>
  </si>
  <si>
    <t>18.07.2022 21:14:33</t>
  </si>
  <si>
    <t>TR-11 ( RAMAZAN IŞIK SULAMA GRUBU ) 35-27-M00011_A_56381451_56381451</t>
  </si>
  <si>
    <t>18.07.2022 18:08:14</t>
  </si>
  <si>
    <t>18.07.2022 20:19:01</t>
  </si>
  <si>
    <t>K-870 35-02-K00870_A_56379622_56379622</t>
  </si>
  <si>
    <t>18.07.2022 21:52:54</t>
  </si>
  <si>
    <t>18.07.2022 23:58:58</t>
  </si>
  <si>
    <t>18.07.2022 16:25:34</t>
  </si>
  <si>
    <t>18.07.2022 17:56:25</t>
  </si>
  <si>
    <t>M-3337 35-04-M03337_99605132_99605132</t>
  </si>
  <si>
    <t>18.07.2022 08:59:09</t>
  </si>
  <si>
    <t>18.07.2022 09:46:09</t>
  </si>
  <si>
    <t>TEKKEDERE TR-1 35-16-M00056_47521142_56395698_56395698</t>
  </si>
  <si>
    <t>18.07.2022 22:17:26</t>
  </si>
  <si>
    <t>18.07.2022 23:47:46</t>
  </si>
  <si>
    <t>TORBALI M-1379 35-26-M01379__77621110_77621110</t>
  </si>
  <si>
    <t>18.07.2022 19:35:04</t>
  </si>
  <si>
    <t>18.07.2022 20:31:21</t>
  </si>
  <si>
    <t>K-4555 35-02-K04555_D_56381755_56381755</t>
  </si>
  <si>
    <t>18.07.2022 23:07:39</t>
  </si>
  <si>
    <t>19.07.2022 01:48:08</t>
  </si>
  <si>
    <t>KARAKURT KÖK 45-76-M00049_A_56384069_56384069</t>
  </si>
  <si>
    <t>18.07.2022 20:20:25</t>
  </si>
  <si>
    <t>18.07.2022 21:33:24</t>
  </si>
  <si>
    <t>AVŞAR TR-3 45-83-L00351_A_56386258_56386258</t>
  </si>
  <si>
    <t>18.07.2022 00:49:43</t>
  </si>
  <si>
    <t>18.07.2022 04:32:46</t>
  </si>
  <si>
    <t>TR-26 35-30-L00026_955331289_955331289</t>
  </si>
  <si>
    <t>18.07.2022 09:47:13</t>
  </si>
  <si>
    <t>18.07.2022 17:37:20</t>
  </si>
  <si>
    <t>18.07.2022 10:03:20</t>
  </si>
  <si>
    <t>18.07.2022 11:07:16</t>
  </si>
  <si>
    <t>18.07.2022 12:31:03</t>
  </si>
  <si>
    <t>18.07.2022 14:54:33</t>
  </si>
  <si>
    <t>SARIGÖL TR-6 45-79-M00006_950051736_950051736</t>
  </si>
  <si>
    <t>18.07.2022 06:51:55</t>
  </si>
  <si>
    <t>18.07.2022 07:43:09</t>
  </si>
  <si>
    <t>İSTASYONALTI KÖK 45-83-M00131_MANİSA-1 GİRİŞ M07_2099096</t>
  </si>
  <si>
    <t>18.07.2022 21:01:16</t>
  </si>
  <si>
    <t>19.07.2022 00:10:44</t>
  </si>
  <si>
    <t>18.07.2022 10:17:42</t>
  </si>
  <si>
    <t>18.07.2022 12:44:40</t>
  </si>
  <si>
    <t>M-2543 35-02-M02543_DOĞANÇAY-1 M22_73560526</t>
  </si>
  <si>
    <t>18.07.2022 11:22:04</t>
  </si>
  <si>
    <t>18.07.2022 11:35:44</t>
  </si>
  <si>
    <t>18.07.2022 09:29:51</t>
  </si>
  <si>
    <t>18.07.2022 09:32:37</t>
  </si>
  <si>
    <t>18.07.2022 07:39:13</t>
  </si>
  <si>
    <t>18.07.2022 11:01:32</t>
  </si>
  <si>
    <t>MUSACALI TR-2 45-83-M00403_D_56384792_56384792</t>
  </si>
  <si>
    <t>18.07.2022 19:47:37</t>
  </si>
  <si>
    <t>18.07.2022 23:55:04</t>
  </si>
  <si>
    <t>M-2356 35-01-M02356_910771583_910771583</t>
  </si>
  <si>
    <t>18.07.2022 21:48:23</t>
  </si>
  <si>
    <t>19.07.2022 00:41:46</t>
  </si>
  <si>
    <t>18.07.2022 21:36:17</t>
  </si>
  <si>
    <t>18.07.2022 23:44:49</t>
  </si>
  <si>
    <t>KAYALIOĞLU TR-3 45-72-L00074_B_56390274_56390274</t>
  </si>
  <si>
    <t>18.07.2022 18:49:21</t>
  </si>
  <si>
    <t>18.07.2022 20:12:05</t>
  </si>
  <si>
    <t>L-102 DÜZCE AZMAK 35-14-L00102_956659855_956659855</t>
  </si>
  <si>
    <t>18.07.2022 18:26:14</t>
  </si>
  <si>
    <t>18.07.2022 20:27:53</t>
  </si>
  <si>
    <t>KALEMOĞLU KÖK 45-75-M00069_KALEMOĞLU KÖYÜ M05_2101956</t>
  </si>
  <si>
    <t>18.07.2022 17:52:20</t>
  </si>
  <si>
    <t>18.07.2022 18:55:33</t>
  </si>
  <si>
    <t>POYRAZDAMLARI TR-1 KÖK 45-78-M00571_YAĞBASAN-KARASAVCI ÇIKIŞI M06_66671035</t>
  </si>
  <si>
    <t>18.07.2022 15:56:33</t>
  </si>
  <si>
    <t>18.07.2022 16:50:05</t>
  </si>
  <si>
    <t>AYRANCILAR DM-5/TR-22 35-26-M01289_956627786_956627786</t>
  </si>
  <si>
    <t>18.07.2022 16:24:58</t>
  </si>
  <si>
    <t>18.07.2022 18:12:27</t>
  </si>
  <si>
    <t>K-435 35-02-K00435_B_56363457_56363457</t>
  </si>
  <si>
    <t>18.07.2022 08:24:37</t>
  </si>
  <si>
    <t>18.07.2022 09:41:10</t>
  </si>
  <si>
    <t>K-152 35-02-K00152_B_56370586_56370586</t>
  </si>
  <si>
    <t>18.07.2022 22:02:26</t>
  </si>
  <si>
    <t>19.07.2022 03:44:23</t>
  </si>
  <si>
    <t>TR-297 SAYDAM SİTESİ 35-19-M00121_35-19-M00121_2358137</t>
  </si>
  <si>
    <t>18.07.2022 05:31:21</t>
  </si>
  <si>
    <t>18.07.2022 09:32:59</t>
  </si>
  <si>
    <t>İLYASÇILAR TR-1 45-71-M01671_DIREK TIPI TRAFO HUCRESI H01_2087230</t>
  </si>
  <si>
    <t>18.07.2022 21:21:42</t>
  </si>
  <si>
    <t>19.07.2022 02:12:30</t>
  </si>
  <si>
    <t>TAHİR ÇAKAN SULAMA GRUBU 35-29-M00254_A_56360227_56360227</t>
  </si>
  <si>
    <t>18.07.2022 19:33:47</t>
  </si>
  <si>
    <t>18.07.2022 20:23:00</t>
  </si>
  <si>
    <t>ŞEYHDAVUTLAR TR-4 KEMİKLİ 45-79-M00121_B_56401843_56401843</t>
  </si>
  <si>
    <t>18.07.2022 08:54:23</t>
  </si>
  <si>
    <t>18.07.2022 15:42:09</t>
  </si>
  <si>
    <t>DEVELİ TR-2 35-22-M00284_955290558_955290558</t>
  </si>
  <si>
    <t>18.07.2022 09:51:10</t>
  </si>
  <si>
    <t>18.07.2022 11:48:30</t>
  </si>
  <si>
    <t>18.07.2022 05:24:30</t>
  </si>
  <si>
    <t>18.07.2022 08:10:18</t>
  </si>
  <si>
    <t>KAYMAKÇI TR-31 35-15-L00243_DIREK TIPI TRAFO HUCRESI H01_2045429</t>
  </si>
  <si>
    <t>18.07.2022 06:42:01</t>
  </si>
  <si>
    <t>18.07.2022 13:10:32</t>
  </si>
  <si>
    <t>BEKİRLER TR-4 45-72-L00361_A_56389965_56389965</t>
  </si>
  <si>
    <t>18.07.2022 20:21:17</t>
  </si>
  <si>
    <t>19.07.2022 00:45:55</t>
  </si>
  <si>
    <t>MUZAFFER DURAL GRB. 35-20-L00097_10098357_56361047_56361047</t>
  </si>
  <si>
    <t>18.07.2022 13:04:20</t>
  </si>
  <si>
    <t>18.07.2022 14:10:56</t>
  </si>
  <si>
    <t>SOMA TR-14 45-82-M00014_C_56405245_56405245</t>
  </si>
  <si>
    <t>18.07.2022 19:17:00</t>
  </si>
  <si>
    <t>18.07.2022 20:48:47</t>
  </si>
  <si>
    <t>DM-21/03(CUMDURİYET MAH. MUHT.) 45-71-M00469_953193435_953193435</t>
  </si>
  <si>
    <t>18.07.2022 23:45:39</t>
  </si>
  <si>
    <t>19.07.2022 01:08:51</t>
  </si>
  <si>
    <t>MEHMET ALİ EKER SULAMA GRUBU 35-29-M00263_A_56373527_56373527</t>
  </si>
  <si>
    <t>18.07.2022 07:38:32</t>
  </si>
  <si>
    <t>18.07.2022 12:14:30</t>
  </si>
  <si>
    <t>TR-1/43-A 45-72-M00113_A_56391978_56391978</t>
  </si>
  <si>
    <t>18.07.2022 14:34:23</t>
  </si>
  <si>
    <t>18.07.2022 15:17:52</t>
  </si>
  <si>
    <t>H.K. KÖK 35-26-M00664_YAZIBAŞI ÇIKIŞI M05_65911923</t>
  </si>
  <si>
    <t>18.07.2022 21:00:28</t>
  </si>
  <si>
    <t>18.07.2022 23:24:34</t>
  </si>
  <si>
    <t>BOYNUYOĞUN KÖK 35-29-L00051_ESKİBOYNUYOĞUN L02_72215451</t>
  </si>
  <si>
    <t>18.07.2022 10:19:39</t>
  </si>
  <si>
    <t>18.07.2022 12:42:22</t>
  </si>
  <si>
    <t>AVLAŞA FİRDANLARI TR-1 45-81-M00164_A_56400879_56400879</t>
  </si>
  <si>
    <t>18.07.2022 08:29:34</t>
  </si>
  <si>
    <t>18.07.2022 10:11:37</t>
  </si>
  <si>
    <t>K-2430 35-08-K02430_913265989_913265989</t>
  </si>
  <si>
    <t>18.07.2022 16:55:16</t>
  </si>
  <si>
    <t>18.07.2022 17:34:51</t>
  </si>
  <si>
    <t>YENİOBA KÖK 35-29-M00125_İBRAHİM SEZEN M015_72191053</t>
  </si>
  <si>
    <t>18.07.2022 01:01:27</t>
  </si>
  <si>
    <t>18.07.2022 02:03:01</t>
  </si>
  <si>
    <t>MENEMEN TR-49 35-28-L00049_C_56394530_56394530</t>
  </si>
  <si>
    <t>18.07.2022 14:44:26</t>
  </si>
  <si>
    <t>18.07.2022 17:21:59</t>
  </si>
  <si>
    <t>18.07.2022 20:08:21</t>
  </si>
  <si>
    <t>18.07.2022 20:45:52</t>
  </si>
  <si>
    <t>K-4283 GÖRECE 35-22-K04283_955262678_955262678</t>
  </si>
  <si>
    <t>18.07.2022 19:12:50</t>
  </si>
  <si>
    <t>18.07.2022 22:47:51</t>
  </si>
  <si>
    <t>SARISU TR-4 35-31-L00082_47816468_56352593_56352593</t>
  </si>
  <si>
    <t>18.07.2022 19:31:55</t>
  </si>
  <si>
    <t>18.07.2022 21:42:05</t>
  </si>
  <si>
    <t>M-1390 35-02-M01390_35-02-M01390_2375736</t>
  </si>
  <si>
    <t>18.07.2022 01:39:10</t>
  </si>
  <si>
    <t>18.07.2022 04:57:45</t>
  </si>
  <si>
    <t>BULGURCA TR-2 35-22-M00251_955270899_955270899</t>
  </si>
  <si>
    <t>18.07.2022 16:57:24</t>
  </si>
  <si>
    <t>18.07.2022 18:55:54</t>
  </si>
  <si>
    <t>KARAAHMETLİ TR-1 45-71-M01704_43171452_56399275_56399275</t>
  </si>
  <si>
    <t>18.07.2022 21:26:03</t>
  </si>
  <si>
    <t>19.07.2022 01:09:04</t>
  </si>
  <si>
    <t>MORDOĞAN TR-24 35-21-L00210_964732745_964732745</t>
  </si>
  <si>
    <t>18.07.2022 05:43:16</t>
  </si>
  <si>
    <t>18.07.2022 09:34:07</t>
  </si>
  <si>
    <t>18.07.2022 09:01:35</t>
  </si>
  <si>
    <t>18.07.2022 11:35:12</t>
  </si>
  <si>
    <t>ÇERİKÖZÜ TR-1 35-29-L00326_A_56399869_56399869</t>
  </si>
  <si>
    <t>18.07.2022 23:49:43</t>
  </si>
  <si>
    <t>19.07.2022 01:59:13</t>
  </si>
  <si>
    <t>MECİDİYE TR-3 45-72-L00576_A_56401048_56401048</t>
  </si>
  <si>
    <t>18.07.2022 11:37:19</t>
  </si>
  <si>
    <t>18.07.2022 14:43:35</t>
  </si>
  <si>
    <t>18.07.2022 21:29:07</t>
  </si>
  <si>
    <t>19.07.2022 01:37:45</t>
  </si>
  <si>
    <t>TR-55 35-30-L00055_HatBaşıAyırıcı_53137703 L01_53137703</t>
  </si>
  <si>
    <t>18.07.2022 11:46:20</t>
  </si>
  <si>
    <t>18.07.2022 12:57:08</t>
  </si>
  <si>
    <t>ÇUKURALTI M-49 35-25-M00084_955268598_955268598</t>
  </si>
  <si>
    <t>18.07.2022 15:15:19</t>
  </si>
  <si>
    <t>18.07.2022 18:06:02</t>
  </si>
  <si>
    <t>M-1815 KISIK DM-2 35-22-M00096_TR-17 M05_72100657</t>
  </si>
  <si>
    <t>18.07.2022 11:28:12</t>
  </si>
  <si>
    <t>18.07.2022 11:47:51</t>
  </si>
  <si>
    <t>TR-103 35-15-L00103_95000573104_95000573104</t>
  </si>
  <si>
    <t>18.07.2022 14:56:18</t>
  </si>
  <si>
    <t>18.07.2022 17:54:19</t>
  </si>
  <si>
    <t>AYRANCILAR DM-5 35-26-M00807_DM-5/8 M04_2125778</t>
  </si>
  <si>
    <t>18.07.2022 07:07:35</t>
  </si>
  <si>
    <t>18.07.2022 07:10:00</t>
  </si>
  <si>
    <t>ERGENEKON TR-3 45-83-L00140__72374807_72374807</t>
  </si>
  <si>
    <t>18.07.2022 21:41:17</t>
  </si>
  <si>
    <t>18.07.2022 23:09:48</t>
  </si>
  <si>
    <t>KAVAKLIDERE  KÖK 45-73-M00140_ALAŞEHİR TM GİRİŞ M06_66675710</t>
  </si>
  <si>
    <t>18.07.2022 07:57:50</t>
  </si>
  <si>
    <t>18.07.2022 07:58:20</t>
  </si>
  <si>
    <t>K-3196 35-03-K03196_910347937_910347937</t>
  </si>
  <si>
    <t>18.07.2022 10:54:04</t>
  </si>
  <si>
    <t>18.07.2022 15:51:32</t>
  </si>
  <si>
    <t>OĞLANANASI TR-13 35-22-M00296_35-22-M00296_2350530</t>
  </si>
  <si>
    <t>18.07.2022 08:27:56</t>
  </si>
  <si>
    <t>18.07.2022 17:26:33</t>
  </si>
  <si>
    <t>BEĞENLER SUBAŞI TR-2 45-75-M00177_B_56391988_56391988</t>
  </si>
  <si>
    <t>18.07.2022 08:43:56</t>
  </si>
  <si>
    <t>18.07.2022 11:53:35</t>
  </si>
  <si>
    <t>ALAHIDIR TR-2 45-84-L00021_A_81519339_81519339</t>
  </si>
  <si>
    <t>18.07.2022 20:54:25</t>
  </si>
  <si>
    <t>18.07.2022 22:08:18</t>
  </si>
  <si>
    <t>TR-59 KAVUKÇU MEVKİİ 35-15-L00059_950404806_950404806</t>
  </si>
  <si>
    <t>18.07.2022 16:28:48</t>
  </si>
  <si>
    <t>18.07.2022 18:13:07</t>
  </si>
  <si>
    <t>GERELİ KÖYÜ İBRAHİM SAYGILI SULAMA GRB TR-14 35-15-M00130_B_56406741_56406741</t>
  </si>
  <si>
    <t>18.07.2022 17:23:52</t>
  </si>
  <si>
    <t>18.07.2022 20:37:27</t>
  </si>
  <si>
    <t>KIROBA KÖYÜ DEMİRCİLER TR-1 35-30-L00212_A_56403813_56403813</t>
  </si>
  <si>
    <t>18.07.2022 22:50:24</t>
  </si>
  <si>
    <t>19.07.2022 01:16:50</t>
  </si>
  <si>
    <t>AĞAÇ İŞLERİ KÖK-2 (M-703) 35-22-M00125_AĞAÇ İŞLERİ KÖK-1 M06_72110738</t>
  </si>
  <si>
    <t>18.07.2022 09:26:46</t>
  </si>
  <si>
    <t>18.07.2022 10:34:04</t>
  </si>
  <si>
    <t>TR-9 ( EŞREF ATMACA SULAMA GRUBU ) 35-27-M00009_A_56363210_56363210</t>
  </si>
  <si>
    <t>18.07.2022 01:12:42</t>
  </si>
  <si>
    <t>18.07.2022 02:35:37</t>
  </si>
  <si>
    <t>TR-5 35-32-L00005_35-32-L00005_2361595</t>
  </si>
  <si>
    <t>18.07.2022 13:35:24</t>
  </si>
  <si>
    <t>18.07.2022 17:27:26</t>
  </si>
  <si>
    <t>TOKATBAŞI TR-3 35-20-L00103_10215915_56361022_56361022</t>
  </si>
  <si>
    <t>18.07.2022 19:44:13</t>
  </si>
  <si>
    <t>18.07.2022 22:28:34</t>
  </si>
  <si>
    <t>YUKARI BOZKIR TR-1 45-83-L00257_48008705_56388679_56388679</t>
  </si>
  <si>
    <t>18.07.2022 19:23:14</t>
  </si>
  <si>
    <t>18.07.2022 20:13:52</t>
  </si>
  <si>
    <t>KAYMAKÇI İM 35-15-A00004_TR-A M07_2121954</t>
  </si>
  <si>
    <t>18.07.2022 14:29:10</t>
  </si>
  <si>
    <t>18.07.2022 14:35:13</t>
  </si>
  <si>
    <t>TURGUTLU İM 45-83-A00001_ŞEHİR-1 L21_42295736</t>
  </si>
  <si>
    <t>18.07.2022 06:02:10</t>
  </si>
  <si>
    <t>18.07.2022 06:09:14</t>
  </si>
  <si>
    <t>18.07.2022 19:16:45</t>
  </si>
  <si>
    <t>18.07.2022 22:52:29</t>
  </si>
  <si>
    <t>TİYENLİ KÖK 45-85-M00004_HatBaşıAyırıcı_53135767 M01_53135767</t>
  </si>
  <si>
    <t>18.07.2022 16:07:16</t>
  </si>
  <si>
    <t>18.07.2022 19:01:47</t>
  </si>
  <si>
    <t>TEOMAN AVCIOĞLU SLM GRB TR 35-27-M00549_A_56363844_56363844</t>
  </si>
  <si>
    <t>18.07.2022 20:28:56</t>
  </si>
  <si>
    <t>18.07.2022 23:26:03</t>
  </si>
  <si>
    <t>18.07.2022 15:42:03</t>
  </si>
  <si>
    <t>18.07.2022 16:41:46</t>
  </si>
  <si>
    <t>SOMA KÖYLER DM-2 45-82-M00125_HatBaşıAyırıcı_53135482 M08_53135482</t>
  </si>
  <si>
    <t>18.07.2022 17:54:41</t>
  </si>
  <si>
    <t>19.07.2022 00:49:50</t>
  </si>
  <si>
    <t>K-1603 35-01-K01603_911567824_911567824</t>
  </si>
  <si>
    <t>18.07.2022 08:25:41</t>
  </si>
  <si>
    <t>18.07.2022 10:21:43</t>
  </si>
  <si>
    <t>18.07.2022 20:45:30</t>
  </si>
  <si>
    <t>18.07.2022 22:28:37</t>
  </si>
  <si>
    <t>ALÇUK TM 35-17-A00001_HatBaşıAyırıcı_53133693 M30_53133693</t>
  </si>
  <si>
    <t>18.07.2022 09:53:54</t>
  </si>
  <si>
    <t>18.07.2022 14:13:31</t>
  </si>
  <si>
    <t>18.07.2022 16:03:18</t>
  </si>
  <si>
    <t>18.07.2022 21:21:23</t>
  </si>
  <si>
    <t>18.07.2022 22:53:17</t>
  </si>
  <si>
    <t>TR-2/12 (KİRLİOĞLU) 45-83-L00012_YAYLALI KADI L03_83864075</t>
  </si>
  <si>
    <t>18.07.2022 17:45:28</t>
  </si>
  <si>
    <t>18.07.2022 20:41:07</t>
  </si>
  <si>
    <t>18.07.2022 09:12:45</t>
  </si>
  <si>
    <t>18.07.2022 12:22:28</t>
  </si>
  <si>
    <t>ÇAKIRBEYLİ TR-1 35-26-M00486_DIREK TIPI TRAFO HUCRESI H01_2039664</t>
  </si>
  <si>
    <t>18.07.2022 21:03:58</t>
  </si>
  <si>
    <t>19.07.2022 04:02:02</t>
  </si>
  <si>
    <t>TAŞKESİK TR-2 35-26-L00220_6841570_56357769_56357769</t>
  </si>
  <si>
    <t>18.07.2022 19:50:31</t>
  </si>
  <si>
    <t>18.07.2022 21:37:35</t>
  </si>
  <si>
    <t>KÜPELER TR-1 45-74-M00123_945577687_945577687</t>
  </si>
  <si>
    <t>18.07.2022 07:07:41</t>
  </si>
  <si>
    <t>18.07.2022 09:16:50</t>
  </si>
  <si>
    <t>TR-47 35-16-L00047_35-16-L00047_71976765</t>
  </si>
  <si>
    <t>18.07.2022 14:57:39</t>
  </si>
  <si>
    <t>18.07.2022 15:24:51</t>
  </si>
  <si>
    <t>L-111 OVACIK 35-18-L00111_95000137096_95000137096</t>
  </si>
  <si>
    <t>18.07.2022 09:39:17</t>
  </si>
  <si>
    <t>18.07.2022 17:59:20</t>
  </si>
  <si>
    <t>L-236 35-18-L00236_950440762_950440762</t>
  </si>
  <si>
    <t>18.07.2022 21:52:52</t>
  </si>
  <si>
    <t>18.07.2022 22:47:06</t>
  </si>
  <si>
    <t>K-144 35-02-K00144_K-526 K01_2057789</t>
  </si>
  <si>
    <t>18.07.2022 01:16:50</t>
  </si>
  <si>
    <t>18.07.2022 01:22:31</t>
  </si>
  <si>
    <t>PİYADELER KÖK 45-73-M00136_ÖRNEKKÖY M04_66674816</t>
  </si>
  <si>
    <t>18.07.2022 06:29:33</t>
  </si>
  <si>
    <t>18.07.2022 07:22:00</t>
  </si>
  <si>
    <t>TR-29 35-19-L00029_35-19-L00029_2349283</t>
  </si>
  <si>
    <t>18.07.2022 14:28:49</t>
  </si>
  <si>
    <t>18.07.2022 15:44:21</t>
  </si>
  <si>
    <t>KAZIKBAĞLARI TR-1 35-16-M00482_7188740_56375811_56375811</t>
  </si>
  <si>
    <t>18.07.2022 22:42:23</t>
  </si>
  <si>
    <t>K-3749 35-08-K03749_911943174_911943174</t>
  </si>
  <si>
    <t>18.07.2022 07:23:25</t>
  </si>
  <si>
    <t>18.07.2022 08:38:40</t>
  </si>
  <si>
    <t>SARUHANLI TR-6 45-80-M00006_43056142_56386137_56386137</t>
  </si>
  <si>
    <t>18.07.2022 17:16:22</t>
  </si>
  <si>
    <t>18.07.2022 18:28:45</t>
  </si>
  <si>
    <t>PAYAMLI M-1 KÖK 35-25-M00175_956661967_956661967</t>
  </si>
  <si>
    <t>18.07.2022 18:03:52</t>
  </si>
  <si>
    <t>18.07.2022 19:53:24</t>
  </si>
  <si>
    <t>DM-2/19 (NECATİBEY TR) 45-71-M00124_953187509_953187509</t>
  </si>
  <si>
    <t>18.07.2022 15:11:20</t>
  </si>
  <si>
    <t>18.07.2022 16:57:27</t>
  </si>
  <si>
    <t>TR-34 35-16-L00034_35-16-L00034_67582604</t>
  </si>
  <si>
    <t>18.07.2022 15:19:43</t>
  </si>
  <si>
    <t>18.07.2022 16:50:30</t>
  </si>
  <si>
    <t>SEYREK TR-3 35-28-M00372_953379113_953379113</t>
  </si>
  <si>
    <t>18.07.2022 17:29:48</t>
  </si>
  <si>
    <t>18.07.2022 21:26:47</t>
  </si>
  <si>
    <t>EĞERCİ TR-3 35-26-L00207_10566959_56359046_56359046</t>
  </si>
  <si>
    <t>18.07.2022 06:47:52</t>
  </si>
  <si>
    <t>18.07.2022 09:14:06</t>
  </si>
  <si>
    <t>GÜLKENT TR-6 35-30-M00229_35-30-M00229_72071881</t>
  </si>
  <si>
    <t>18.07.2022 16:20:51</t>
  </si>
  <si>
    <t>18.07.2022 18:15:09</t>
  </si>
  <si>
    <t>18.07.2022 13:08:53</t>
  </si>
  <si>
    <t>18.07.2022 15:09:59</t>
  </si>
  <si>
    <t>TR-31 35-32-M00031_ H_65885625</t>
  </si>
  <si>
    <t>18.07.2022 16:15:47</t>
  </si>
  <si>
    <t>18.07.2022 16:33:28</t>
  </si>
  <si>
    <t>HASAN EMLEK GRB. 35-20-M00015_5822672_56382510_56382510</t>
  </si>
  <si>
    <t>18.07.2022 08:48:17</t>
  </si>
  <si>
    <t>18.07.2022 12:56:13</t>
  </si>
  <si>
    <t>SOMA TR-8/1 45-82-M00085_A_56405504_56405504</t>
  </si>
  <si>
    <t>18.07.2022 23:25:58</t>
  </si>
  <si>
    <t>19.07.2022 00:46:21</t>
  </si>
  <si>
    <t>L-400 35-18-L00400_950451027_950451027</t>
  </si>
  <si>
    <t>18.07.2022 12:28:12</t>
  </si>
  <si>
    <t>18.07.2022 19:44:04</t>
  </si>
  <si>
    <t>GRUPKENT TR-1 35-30-M00203_B_56362656_56362656</t>
  </si>
  <si>
    <t>18.07.2022 22:41:51</t>
  </si>
  <si>
    <t>18.07.2022 23:51:20</t>
  </si>
  <si>
    <t>HASAN VARLIK 35-26-M00535_6779364_56360281_56360281</t>
  </si>
  <si>
    <t>18.07.2022 19:21:21</t>
  </si>
  <si>
    <t>18.07.2022 20:37:59</t>
  </si>
  <si>
    <t>18.07.2022 19:40:40</t>
  </si>
  <si>
    <t>18.07.2022 23:28:20</t>
  </si>
  <si>
    <t>ÜZÜMÜ YOL TR-2 35-15-L00476_DIREK TIPI TRAFO HUCRESI H01_2050541</t>
  </si>
  <si>
    <t>18.07.2022 09:12:58</t>
  </si>
  <si>
    <t>18.07.2022 13:44:23</t>
  </si>
  <si>
    <t>TR-2/84 45-83-L00084_48124915_56397681_56397681</t>
  </si>
  <si>
    <t>18.07.2022 03:53:38</t>
  </si>
  <si>
    <t>18.07.2022 04:42:14</t>
  </si>
  <si>
    <t>TR-1/13 45-72-M00013_D_56392499_56392499</t>
  </si>
  <si>
    <t>18.07.2022 21:34:35</t>
  </si>
  <si>
    <t>18.07.2022 23:49:52</t>
  </si>
  <si>
    <t>18.07.2022 10:13:15</t>
  </si>
  <si>
    <t>18.07.2022 10:39:56</t>
  </si>
  <si>
    <t>TAŞTEPE TR-3 35-29-L00400_947534915_947534915</t>
  </si>
  <si>
    <t>18.07.2022 13:43:02</t>
  </si>
  <si>
    <t>18.07.2022 15:17:51</t>
  </si>
  <si>
    <t>SELENDİ TR-33 (KASAP HÜSEYİN) 45-81-M00033_B_56387191_56387191</t>
  </si>
  <si>
    <t>18.07.2022 20:56:00</t>
  </si>
  <si>
    <t>18.07.2022 21:52:18</t>
  </si>
  <si>
    <t>DM-1/14-A (POSTANE TR) 45-71-M00036_C_56403337_56403337</t>
  </si>
  <si>
    <t>18.07.2022 16:54:00</t>
  </si>
  <si>
    <t>18.07.2022 19:25:06</t>
  </si>
  <si>
    <t>KEMALPAŞA TM 35-27-A00002_ARMUTLU-2 M01_2319665</t>
  </si>
  <si>
    <t>18.07.2022 08:29:08</t>
  </si>
  <si>
    <t>18.07.2022 10:02:18</t>
  </si>
  <si>
    <t>18.07.2022 10:03:40</t>
  </si>
  <si>
    <t>18.07.2022 10:28:45</t>
  </si>
  <si>
    <t>18.07.2022 20:59:01</t>
  </si>
  <si>
    <t>18.07.2022 23:40:46</t>
  </si>
  <si>
    <t>SÜLEYMANLI KÖK 45-72-L00299_HatBaşıAyırıcı_53139154 L03_53139154</t>
  </si>
  <si>
    <t>18.07.2022 11:25:29</t>
  </si>
  <si>
    <t>18.07.2022 12:50:25</t>
  </si>
  <si>
    <t>PİYADELER KÖK 45-73-M00136_ALKAN M06_66674746</t>
  </si>
  <si>
    <t>18.07.2022 07:14:05</t>
  </si>
  <si>
    <t>18.07.2022 08:31:16</t>
  </si>
  <si>
    <t>CABBAR FAKILI TR-4 45-73-M00641_A_56384722_56384722</t>
  </si>
  <si>
    <t>18.07.2022 20:40:07</t>
  </si>
  <si>
    <t>18.07.2022 21:56:22</t>
  </si>
  <si>
    <t>ALACALAR TR-2 45-76-L00089_A_56388867_56388867</t>
  </si>
  <si>
    <t>18.07.2022 19:55:52</t>
  </si>
  <si>
    <t>18.07.2022 21:03:06</t>
  </si>
  <si>
    <t>18.07.2022 06:37:36</t>
  </si>
  <si>
    <t>18.07.2022 11:18:32</t>
  </si>
  <si>
    <t>DM-4/TR-14 35-26-M01288_C C01b_42574690</t>
  </si>
  <si>
    <t>18.07.2022 02:16:08</t>
  </si>
  <si>
    <t>18.07.2022 05:35:23</t>
  </si>
  <si>
    <t>TR-26 35-19-L00026_956663622_956663622</t>
  </si>
  <si>
    <t>18.07.2022 08:58:58</t>
  </si>
  <si>
    <t>18.07.2022 10:43:17</t>
  </si>
  <si>
    <t>18.07.2022 21:09:57</t>
  </si>
  <si>
    <t>18.07.2022 21:59:04</t>
  </si>
  <si>
    <t>SOMA A SANTRALİ İM/DM 45-82-A00001_MADEN L16_2324962</t>
  </si>
  <si>
    <t>18.07.2022 16:22:17</t>
  </si>
  <si>
    <t>18.07.2022 16:44:22</t>
  </si>
  <si>
    <t>DAĞDERE TR-6 45-72-M00218_A_56407507_56407507</t>
  </si>
  <si>
    <t>18.07.2022 12:58:34</t>
  </si>
  <si>
    <t>18.07.2022 19:15:23</t>
  </si>
  <si>
    <t>SALUR KÖK 45-75-M00062_OĞULDURUK M03_72037155</t>
  </si>
  <si>
    <t>18.07.2022 08:57:46</t>
  </si>
  <si>
    <t>18.07.2022 18:09:00</t>
  </si>
  <si>
    <t>K-4042 35-02-K04042_35-02-K04042_2366287</t>
  </si>
  <si>
    <t>18.07.2022 21:30:32</t>
  </si>
  <si>
    <t>18.07.2022 22:45:47</t>
  </si>
  <si>
    <t>18.07.2022 09:22:37</t>
  </si>
  <si>
    <t>18.07.2022 10:12:59</t>
  </si>
  <si>
    <t>BANKSİS TR-2 35-14-M00362_C C4b_5954093</t>
  </si>
  <si>
    <t>18.07.2022 09:55:28</t>
  </si>
  <si>
    <t>18.07.2022 11:31:16</t>
  </si>
  <si>
    <t>KARAHALİLLİ TR-4 35-20-L00372_955195237_955195237</t>
  </si>
  <si>
    <t>18.07.2022 00:21:08</t>
  </si>
  <si>
    <t>18.07.2022 03:38:32</t>
  </si>
  <si>
    <t>K-4412 35-01-K04412_C_56373911_56373911</t>
  </si>
  <si>
    <t>18.07.2022 22:35:07</t>
  </si>
  <si>
    <t>19.07.2022 00:16:37</t>
  </si>
  <si>
    <t>18.07.2022 11:24:08</t>
  </si>
  <si>
    <t>18.07.2022 12:15:38</t>
  </si>
  <si>
    <t>HAMİDİYE TR-2 45-72-L00565__72372287_72372287</t>
  </si>
  <si>
    <t>18.07.2022 19:58:39</t>
  </si>
  <si>
    <t>18.07.2022 21:08:10</t>
  </si>
  <si>
    <t>18.07.2022 15:51:14</t>
  </si>
  <si>
    <t>18.07.2022 17:33:39</t>
  </si>
  <si>
    <t>FOÇA TR-55 35-23-L00055_42041589_56405986_56405986</t>
  </si>
  <si>
    <t>18.07.2022 22:47:28</t>
  </si>
  <si>
    <t>KAHRAMANDERE İM 35-10-A00002_KÖYLER L04_2328940</t>
  </si>
  <si>
    <t>18.07.2022 11:09:59</t>
  </si>
  <si>
    <t>18.07.2022 12:09:49</t>
  </si>
  <si>
    <t>TR-2/17 45-72-L00017_ H_83507154</t>
  </si>
  <si>
    <t>19.07.2022 09:22:14</t>
  </si>
  <si>
    <t>19.07.2022 10:23:00</t>
  </si>
  <si>
    <t>19.07.2022 16:36:12</t>
  </si>
  <si>
    <t>19.07.2022 16:36:47</t>
  </si>
  <si>
    <t>KISMALI TR-2 45-83-M00725__72373729_72373729</t>
  </si>
  <si>
    <t>19.07.2022 08:29:35</t>
  </si>
  <si>
    <t>19.07.2022 09:46:04</t>
  </si>
  <si>
    <t>BÜNYAN OSMANİYE TR-2 45-72-L00445_956517690_956517690</t>
  </si>
  <si>
    <t>19.07.2022 15:31:11</t>
  </si>
  <si>
    <t>19.07.2022 17:48:11</t>
  </si>
  <si>
    <t>KAPLAN TR-1 35-29-M00091_B_56400164_56400164</t>
  </si>
  <si>
    <t>19.07.2022 12:23:59</t>
  </si>
  <si>
    <t>19.07.2022 15:19:36</t>
  </si>
  <si>
    <t>KARABURUN TR-1 35-21-L00001_953358594_953358594</t>
  </si>
  <si>
    <t>19.07.2022 12:13:59</t>
  </si>
  <si>
    <t>19.07.2022 13:08:49</t>
  </si>
  <si>
    <t>IŞIKLAR TM 35-02-A00006_BOĞAZİÇİ-2 M03_2307644</t>
  </si>
  <si>
    <t>19.07.2022 11:22:31</t>
  </si>
  <si>
    <t>19.07.2022 11:31:32</t>
  </si>
  <si>
    <t>PAZARKÖY TR-1 45-78-L00699_A_56391109_56391109</t>
  </si>
  <si>
    <t>19.07.2022 20:44:16</t>
  </si>
  <si>
    <t>19.07.2022 21:18:51</t>
  </si>
  <si>
    <t>FIRINLI TR-1 35-20-L00370_943089665_943089665</t>
  </si>
  <si>
    <t>19.07.2022 07:04:07</t>
  </si>
  <si>
    <t>19.07.2022 08:48:42</t>
  </si>
  <si>
    <t>19.07.2022 05:55:37</t>
  </si>
  <si>
    <t>19.07.2022 06:40:11</t>
  </si>
  <si>
    <t>FOÇA TR-4 35-23-L00004_42134324 b21b_42054678</t>
  </si>
  <si>
    <t>19.07.2022 10:26:21</t>
  </si>
  <si>
    <t>19.07.2022 14:23:56</t>
  </si>
  <si>
    <t>DEMİRTAŞ KÖK 35-30-M00149_DELİKTAŞ M05_72078656</t>
  </si>
  <si>
    <t>19.07.2022 10:36:20</t>
  </si>
  <si>
    <t>19.07.2022 11:09:41</t>
  </si>
  <si>
    <t>YEŞİLYURT DM 45-73-M00476_YEŞİLYURT MERKEZ (TR-2) M05_2086186</t>
  </si>
  <si>
    <t>19.07.2022 10:59:27</t>
  </si>
  <si>
    <t>19.07.2022 11:41:01</t>
  </si>
  <si>
    <t>19.07.2022 07:03:07</t>
  </si>
  <si>
    <t>19.07.2022 07:40:55</t>
  </si>
  <si>
    <t>19.07.2022 13:02:07</t>
  </si>
  <si>
    <t>19.07.2022 14:03:18</t>
  </si>
  <si>
    <t>K-3148 35-04-K03148_E E1B_5787324</t>
  </si>
  <si>
    <t>19.07.2022 18:58:17</t>
  </si>
  <si>
    <t>19.07.2022 19:33:03</t>
  </si>
  <si>
    <t>K-2518 35-01-K02518_35-01-K02518_2366384</t>
  </si>
  <si>
    <t>19.07.2022 13:36:12</t>
  </si>
  <si>
    <t>19.07.2022 14:03:10</t>
  </si>
  <si>
    <t>M-261 ULAMIŞ 35-14-M00261_956633770_956633770</t>
  </si>
  <si>
    <t>19.07.2022 00:24:52</t>
  </si>
  <si>
    <t>19.07.2022 01:06:57</t>
  </si>
  <si>
    <t>ÇEPNİDERE TR-3 45-83-L00223_955162059_955162059</t>
  </si>
  <si>
    <t>19.07.2022 10:05:47</t>
  </si>
  <si>
    <t>19.07.2022 13:43:55</t>
  </si>
  <si>
    <t>TR-7(M-707) 35-30-M00707_TR-8 M02_79434015</t>
  </si>
  <si>
    <t>19.07.2022 19:01:46</t>
  </si>
  <si>
    <t>19.07.2022 19:40:50</t>
  </si>
  <si>
    <t>ÖREN TR-2 35-27-L00217_914973039_914973039</t>
  </si>
  <si>
    <t>19.07.2022 16:53:58</t>
  </si>
  <si>
    <t>19.07.2022 18:48:21</t>
  </si>
  <si>
    <t>SOMA KÖYLER DM-2 45-82-M00125_BERGAMA M02_2303940</t>
  </si>
  <si>
    <t>19.07.2022 09:15:17</t>
  </si>
  <si>
    <t>19.07.2022 14:18:36</t>
  </si>
  <si>
    <t>19.07.2022 16:28:29</t>
  </si>
  <si>
    <t>19.07.2022 19:23:20</t>
  </si>
  <si>
    <t>L-295 35-18-L00295_6197188_56370179_56370179</t>
  </si>
  <si>
    <t>19.07.2022 17:55:40</t>
  </si>
  <si>
    <t>19.07.2022 19:39:19</t>
  </si>
  <si>
    <t>TR-136 35-26-M00136_35-26-M00136_2370645</t>
  </si>
  <si>
    <t>19.07.2022 19:39:37</t>
  </si>
  <si>
    <t>19.07.2022 20:01:50</t>
  </si>
  <si>
    <t>UMURLU KAHVEÖNÜ TR-8 35-31-L00372_47788650_56352002_56352002</t>
  </si>
  <si>
    <t>19.07.2022 03:22:54</t>
  </si>
  <si>
    <t>19.07.2022 06:30:47</t>
  </si>
  <si>
    <t>19.07.2022 14:48:45</t>
  </si>
  <si>
    <t>19.07.2022 16:26:00</t>
  </si>
  <si>
    <t>SAMİ ERDOĞAN SULAMA GRUBU TR 35-27-M00250_DIREK TIPI TRAFO HUCRESI H01_2053014</t>
  </si>
  <si>
    <t>19.07.2022 07:40:18</t>
  </si>
  <si>
    <t>19.07.2022 12:37:00</t>
  </si>
  <si>
    <t>ÇAMLIK DM 35-17-M00173_ŞAKRAN GİRİŞ M10_66328237</t>
  </si>
  <si>
    <t>19.07.2022 09:09:01</t>
  </si>
  <si>
    <t>19.07.2022 10:01:32</t>
  </si>
  <si>
    <t>K-3196 35-03-K03196_910406928_910406928</t>
  </si>
  <si>
    <t>19.07.2022 11:44:17</t>
  </si>
  <si>
    <t>19.07.2022 18:16:23</t>
  </si>
  <si>
    <t>DM-5/TR-8 45-72-M00562_DAĞITIM TRAFOSU M03_49469241</t>
  </si>
  <si>
    <t>19.07.2022 11:08:01</t>
  </si>
  <si>
    <t>19.07.2022 12:20:35</t>
  </si>
  <si>
    <t>SIĞACIK DM (L-35) 35-14-M00425_956636278_956636278</t>
  </si>
  <si>
    <t>19.07.2022 08:58:58</t>
  </si>
  <si>
    <t>19.07.2022 13:14:10</t>
  </si>
  <si>
    <t>L-319 BAHÇELİEVLER-2 35-18-L00319_950460071_950460071</t>
  </si>
  <si>
    <t>19.07.2022 10:13:03</t>
  </si>
  <si>
    <t>19.07.2022 12:17:02</t>
  </si>
  <si>
    <t>RAMAZAN YETİŞMİŞ TR-1 SULAMA GRUBU 35-29-L00632_A_56388001_56388001</t>
  </si>
  <si>
    <t>19.07.2022 12:48:25</t>
  </si>
  <si>
    <t>19.07.2022 14:47:54</t>
  </si>
  <si>
    <t>ÇİFTLİK TR-1 35-24-M00105_955222219_955222219</t>
  </si>
  <si>
    <t>19.07.2022 13:47:43</t>
  </si>
  <si>
    <t>19.07.2022 19:56:20</t>
  </si>
  <si>
    <t>19.07.2022 15:55:02</t>
  </si>
  <si>
    <t>19.07.2022 15:57:07</t>
  </si>
  <si>
    <t>MURADİYE DM-4/20 45-71-M00854_DM-5/08A M04_72088381</t>
  </si>
  <si>
    <t>19.07.2022 09:37:30</t>
  </si>
  <si>
    <t>19.07.2022 11:01:54</t>
  </si>
  <si>
    <t>KARAAĞAÇLI TR-1 45-71-M01904_HatBaşıAyırıcı_53134886 M03_53134886</t>
  </si>
  <si>
    <t>19.07.2022 16:56:33</t>
  </si>
  <si>
    <t>19.07.2022 20:01:10</t>
  </si>
  <si>
    <t>TORBALI İM 35-26-A00001_İZMİR YOLU L02_2071919</t>
  </si>
  <si>
    <t>19.07.2022 00:37:26</t>
  </si>
  <si>
    <t>19.07.2022 01:06:09</t>
  </si>
  <si>
    <t>AYDOĞDU TR-1 45-73-M00899_B_56391811_56391811</t>
  </si>
  <si>
    <t>19.07.2022 14:10:31</t>
  </si>
  <si>
    <t>19.07.2022 17:37:15</t>
  </si>
  <si>
    <t>19.07.2022 19:32:03</t>
  </si>
  <si>
    <t>19.07.2022 21:03:15</t>
  </si>
  <si>
    <t>K-3148 35-04-K03148_910310020_910310020</t>
  </si>
  <si>
    <t>19.07.2022 17:59:35</t>
  </si>
  <si>
    <t>19.07.2022 19:14:01</t>
  </si>
  <si>
    <t>ELİFLİ TR-5 35-20-L00113_A_56361044_56361044</t>
  </si>
  <si>
    <t>19.07.2022 04:36:41</t>
  </si>
  <si>
    <t>19.07.2022 05:30:19</t>
  </si>
  <si>
    <t>K-1194 35-08-K01194_K-864 K02_42458818</t>
  </si>
  <si>
    <t>19.07.2022 14:59:47</t>
  </si>
  <si>
    <t>19.07.2022 17:33:11</t>
  </si>
  <si>
    <t>TR-70 KALABAK 35-19-L00070_956692244_956692244</t>
  </si>
  <si>
    <t>19.07.2022 09:50:37</t>
  </si>
  <si>
    <t>19.07.2022 11:58:02</t>
  </si>
  <si>
    <t>TR-2/29 45-72-L00029_956482410_956482410</t>
  </si>
  <si>
    <t>19.07.2022 12:58:17</t>
  </si>
  <si>
    <t>19.07.2022 16:07:27</t>
  </si>
  <si>
    <t>MENEMEN DM-4/7 35-28-M00846_DM-5/15 M01_64548543</t>
  </si>
  <si>
    <t>19.07.2022 15:19:46</t>
  </si>
  <si>
    <t>19.07.2022 15:55:11</t>
  </si>
  <si>
    <t>ALİ ERİSEV GRB 35-20-L00059_9539280_56360120_56360120</t>
  </si>
  <si>
    <t>19.07.2022 12:20:13</t>
  </si>
  <si>
    <t>19.07.2022 17:19:55</t>
  </si>
  <si>
    <t>L-455 35-18-L00455_12292686_56371806_56371806</t>
  </si>
  <si>
    <t>19.07.2022 14:42:45</t>
  </si>
  <si>
    <t>19.07.2022 19:12:05</t>
  </si>
  <si>
    <t>KIRANKÖY ALANYAKA TR-1 45-75-M00189_45-75-M00189_2354560</t>
  </si>
  <si>
    <t>19.07.2022 11:29:15</t>
  </si>
  <si>
    <t>19.07.2022 14:08:00</t>
  </si>
  <si>
    <t>ÇAPAK KÖK 35-26-M00435_DAĞKIZILCA-2 ÇIKIŞ M05_66033225</t>
  </si>
  <si>
    <t>19.07.2022 08:54:02</t>
  </si>
  <si>
    <t>19.07.2022 10:07:17</t>
  </si>
  <si>
    <t>ERGENEKON TR-12 45-83-M00622_TR-9 M01_2104145</t>
  </si>
  <si>
    <t>19.07.2022 10:57:02</t>
  </si>
  <si>
    <t>19.07.2022 18:06:14</t>
  </si>
  <si>
    <t>19.07.2022 14:06:41</t>
  </si>
  <si>
    <t>19.07.2022 17:15:01</t>
  </si>
  <si>
    <t>KARGIN KÖK 45-71-M00095_HatBaşıAyırıcı_53134727 M07_53134727</t>
  </si>
  <si>
    <t>19.07.2022 05:50:37</t>
  </si>
  <si>
    <t>19.07.2022 05:51:07</t>
  </si>
  <si>
    <t>19.07.2022 08:26:50</t>
  </si>
  <si>
    <t>19.07.2022 09:05:53</t>
  </si>
  <si>
    <t>L-182 35-18-L00182_950442743_950442743</t>
  </si>
  <si>
    <t>19.07.2022 14:36:50</t>
  </si>
  <si>
    <t>19.07.2022 20:58:40</t>
  </si>
  <si>
    <t>KARABURÇ TR-5 DURSUN BEY 35-31-L00264_47945789_56398826_56398826</t>
  </si>
  <si>
    <t>19.07.2022 01:27:01</t>
  </si>
  <si>
    <t>19.07.2022 02:00:47</t>
  </si>
  <si>
    <t>19.07.2022 02:48:58</t>
  </si>
  <si>
    <t>19.07.2022 02:59:16</t>
  </si>
  <si>
    <t>ARABACI BOZKÖY TR-3 45-72-L00531_C_56389846_56389846</t>
  </si>
  <si>
    <t>19.07.2022 20:12:27</t>
  </si>
  <si>
    <t>19.07.2022 22:16:31</t>
  </si>
  <si>
    <t>K-4152 35-01-K04152_912205697_912205697</t>
  </si>
  <si>
    <t>19.07.2022 17:35:41</t>
  </si>
  <si>
    <t>19.07.2022 19:15:12</t>
  </si>
  <si>
    <t>M-287 35-02-M00287_E E1B_5812181</t>
  </si>
  <si>
    <t>19.07.2022 08:20:37</t>
  </si>
  <si>
    <t>19.07.2022 10:26:03</t>
  </si>
  <si>
    <t>19.07.2022 09:11:57</t>
  </si>
  <si>
    <t>19.07.2022 15:59:29</t>
  </si>
  <si>
    <t>MURADİYE DM-5/11 45-71-M00232_DM-4/02 M03_72091457</t>
  </si>
  <si>
    <t>19.07.2022 09:38:37</t>
  </si>
  <si>
    <t>19.07.2022 10:30:49</t>
  </si>
  <si>
    <t>İLHAMİ ERMAN VE ARK 35-24-M00212_5649749_56354763_56354763</t>
  </si>
  <si>
    <t>19.07.2022 16:58:10</t>
  </si>
  <si>
    <t>19.07.2022 19:09:20</t>
  </si>
  <si>
    <t>K-1291 35-04-K01291_A_56367457_56367457</t>
  </si>
  <si>
    <t>19.07.2022 09:07:47</t>
  </si>
  <si>
    <t>19.07.2022 15:34:48</t>
  </si>
  <si>
    <t>19.07.2022 09:42:12</t>
  </si>
  <si>
    <t>19.07.2022 09:57:49</t>
  </si>
  <si>
    <t>M-2325 35-03-M02325_910899124_910899124</t>
  </si>
  <si>
    <t>19.07.2022 16:58:04</t>
  </si>
  <si>
    <t>19.07.2022 19:25:48</t>
  </si>
  <si>
    <t>DM-4/TR-34 35-22-M00080_B B01_5834347</t>
  </si>
  <si>
    <t>19.07.2022 19:12:32</t>
  </si>
  <si>
    <t>19.07.2022 21:48:13</t>
  </si>
  <si>
    <t>YENİ ŞAKRAN TR-8 35-17-M00208_9854383_56357565_56357565</t>
  </si>
  <si>
    <t>19.07.2022 13:52:59</t>
  </si>
  <si>
    <t>19.07.2022 15:41:21</t>
  </si>
  <si>
    <t>YENİKÖY GÖLCÜK TR-2 35-31-L00184_35-31-L00184_72247329</t>
  </si>
  <si>
    <t>19.07.2022 20:32:38</t>
  </si>
  <si>
    <t>20.07.2022 01:17:30</t>
  </si>
  <si>
    <t>MADEN KÖK 45-83-M00128_HatBaşıAyırıcı_53137057 M03_53137057</t>
  </si>
  <si>
    <t>19.07.2022 20:43:26</t>
  </si>
  <si>
    <t>19.07.2022 23:36:33</t>
  </si>
  <si>
    <t>HANPAŞA TR-2 45-72-M00574_A_65499265_65499265</t>
  </si>
  <si>
    <t>19.07.2022 06:55:24</t>
  </si>
  <si>
    <t>19.07.2022 11:54:31</t>
  </si>
  <si>
    <t>OVACIK TR-6 35-31-L00148_47821954_56352476_56352476</t>
  </si>
  <si>
    <t>19.07.2022 08:45:05</t>
  </si>
  <si>
    <t>19.07.2022 16:53:00</t>
  </si>
  <si>
    <t>SUBAŞI-3 35-26-L00330_8972901_56358502_56358502</t>
  </si>
  <si>
    <t>19.07.2022 07:26:41</t>
  </si>
  <si>
    <t>19.07.2022 09:20:34</t>
  </si>
  <si>
    <t>ALAŞEHİR TR-77 BAKLACI KÖYÜ 45-73-M00077_45-73-M00077_2354328</t>
  </si>
  <si>
    <t>19.07.2022 05:59:01</t>
  </si>
  <si>
    <t>19.07.2022 06:45:11</t>
  </si>
  <si>
    <t>19.07.2022 18:09:33</t>
  </si>
  <si>
    <t>19.07.2022 19:09:09</t>
  </si>
  <si>
    <t>AŞAĞIKIRIKLAR DM 35-16-M00448_YENİKENT SULAMA M11_2115986</t>
  </si>
  <si>
    <t>19.07.2022 02:12:16</t>
  </si>
  <si>
    <t>19.07.2022 02:54:41</t>
  </si>
  <si>
    <t>MURADİYE DM-11/4 KÖK 45-71-M00846_ÇÖPALAN M05_72090328</t>
  </si>
  <si>
    <t>19.07.2022 15:37:12</t>
  </si>
  <si>
    <t>19.07.2022 17:43:08</t>
  </si>
  <si>
    <t>DURASILLI TR-22 45-78-M01136_953262249_953262249</t>
  </si>
  <si>
    <t>19.07.2022 17:05:37</t>
  </si>
  <si>
    <t>19.07.2022 19:39:35</t>
  </si>
  <si>
    <t>L-290 35-18-L00290_950448525_950448525</t>
  </si>
  <si>
    <t>19.07.2022 09:05:48</t>
  </si>
  <si>
    <t>19.07.2022 11:00:11</t>
  </si>
  <si>
    <t>DM-5/9 35-28-M00714_95001442149_95001442149</t>
  </si>
  <si>
    <t>19.07.2022 19:54:31</t>
  </si>
  <si>
    <t>19.07.2022 23:08:57</t>
  </si>
  <si>
    <t>19.07.2022 18:17:34</t>
  </si>
  <si>
    <t>19.07.2022 18:49:21</t>
  </si>
  <si>
    <t>19.07.2022 10:28:42</t>
  </si>
  <si>
    <t>19.07.2022 12:10:05</t>
  </si>
  <si>
    <t>19.07.2022 17:33:36</t>
  </si>
  <si>
    <t>19.07.2022 19:01:01</t>
  </si>
  <si>
    <t>BOSTANLI GIS TM 35-04-A00001_TR-B K12_2311276</t>
  </si>
  <si>
    <t>19.07.2022 03:01:40</t>
  </si>
  <si>
    <t>19.07.2022 03:09:22</t>
  </si>
  <si>
    <t>19.07.2022 09:55:14</t>
  </si>
  <si>
    <t>19.07.2022 11:58:50</t>
  </si>
  <si>
    <t>AKÖREN TR-19 KÖK 45-78-M00974_HatBaşıAyırıcı_53139585 M04_53139585</t>
  </si>
  <si>
    <t>19.07.2022 06:40:10</t>
  </si>
  <si>
    <t>19.07.2022 08:11:26</t>
  </si>
  <si>
    <t>GÖKÇEALAN TR6 35-13-L00398_DIREK TIPI TRAFO HUCRESI H01_2038856</t>
  </si>
  <si>
    <t>19.07.2022 17:06:12</t>
  </si>
  <si>
    <t>19.07.2022 17:28:47</t>
  </si>
  <si>
    <t>DEMİRTAŞ TR-1 35-30-M00150_35-30-M00150_2365758</t>
  </si>
  <si>
    <t>19.07.2022 14:25:25</t>
  </si>
  <si>
    <t>19.07.2022 17:28:57</t>
  </si>
  <si>
    <t>HALİLLER KÖK 35-31-L00228_HatBaşıAyırıcı_66319634 L011_66319634</t>
  </si>
  <si>
    <t>19.07.2022 07:42:59</t>
  </si>
  <si>
    <t>19.07.2022 10:39:25</t>
  </si>
  <si>
    <t>K-2518 35-01-K02518_911293385_911293385</t>
  </si>
  <si>
    <t>19.07.2022 14:09:24</t>
  </si>
  <si>
    <t>19.07.2022 19:06:37</t>
  </si>
  <si>
    <t>YÜKSEKKÖY TR-1 35-17-M00184_950300033_950300033</t>
  </si>
  <si>
    <t>19.07.2022 20:50:46</t>
  </si>
  <si>
    <t>19.07.2022 21:59:02</t>
  </si>
  <si>
    <t>LOKMANKUYU KÖK 35-15-L00903_ÖZEL MÜŞTERİLER L03_67112579</t>
  </si>
  <si>
    <t>19.07.2022 12:32:45</t>
  </si>
  <si>
    <t>19.07.2022 14:45:21</t>
  </si>
  <si>
    <t>GÖLMARMARA TR-2 45-85-L00002_TR-25 L01_2081954</t>
  </si>
  <si>
    <t>19.07.2022 09:26:47</t>
  </si>
  <si>
    <t>19.07.2022 09:33:57</t>
  </si>
  <si>
    <t>GÜZELKÖY KÖK 45-71-M00123_HatBaşıAyırıcı_53134539 M03_53134539</t>
  </si>
  <si>
    <t>19.07.2022 14:48:13</t>
  </si>
  <si>
    <t>19.07.2022 16:55:40</t>
  </si>
  <si>
    <t>KOYUNDERE TR-18 (DM-3/8) 35-28-M00141_TOKİ M03_66525419</t>
  </si>
  <si>
    <t>19.07.2022 09:32:16</t>
  </si>
  <si>
    <t>19.07.2022 15:57:56</t>
  </si>
  <si>
    <t>KARATEKE TR-2 35-29-L00143_950334413_950334413</t>
  </si>
  <si>
    <t>19.07.2022 21:01:43</t>
  </si>
  <si>
    <t>19.07.2022 21:30:23</t>
  </si>
  <si>
    <t>KAYACIK KÖK 45-75-M00065_SARIALİLER M03_84267109</t>
  </si>
  <si>
    <t>19.07.2022 09:14:46</t>
  </si>
  <si>
    <t>19.07.2022 17:33:04</t>
  </si>
  <si>
    <t>ÖRNEKKÖY TR-1 35-27-L00128_B.KARAKOÇ L04_72169414</t>
  </si>
  <si>
    <t>19.07.2022 07:29:31</t>
  </si>
  <si>
    <t>19.07.2022 10:25:21</t>
  </si>
  <si>
    <t>SOBRAN TR-1 45-73-M00952_45-73-M00952_2353922</t>
  </si>
  <si>
    <t>19.07.2022 19:18:29</t>
  </si>
  <si>
    <t>19.07.2022 19:48:07</t>
  </si>
  <si>
    <t>YAKACIK TR-7 35-20-L00245_5831142_56373226_56373226</t>
  </si>
  <si>
    <t>19.07.2022 08:37:31</t>
  </si>
  <si>
    <t>19.07.2022 14:43:08</t>
  </si>
  <si>
    <t>19.07.2022 20:13:28</t>
  </si>
  <si>
    <t>19.07.2022 21:27:29</t>
  </si>
  <si>
    <t>DM-2/TR-19 45-72-L00019_TR-2/18 L01_61368777</t>
  </si>
  <si>
    <t>19.07.2022 11:03:06</t>
  </si>
  <si>
    <t>19.07.2022 11:59:42</t>
  </si>
  <si>
    <t>19.07.2022 16:50:22</t>
  </si>
  <si>
    <t>19.07.2022 17:16:36</t>
  </si>
  <si>
    <t>ÖZBEY İM 35-26-A00005_KUPLAJ L05_2066120</t>
  </si>
  <si>
    <t>19.07.2022 14:21:23</t>
  </si>
  <si>
    <t>19.07.2022 14:21:45</t>
  </si>
  <si>
    <t>L-158 ONTUR 35-18-L00158_950457397_950457397</t>
  </si>
  <si>
    <t>19.07.2022 19:13:51</t>
  </si>
  <si>
    <t>19.07.2022 21:58:21</t>
  </si>
  <si>
    <t>DM-3/22 35-26-M00796_12435202_56369401_56369401</t>
  </si>
  <si>
    <t>19.07.2022 13:07:30</t>
  </si>
  <si>
    <t>19.07.2022 18:02:05</t>
  </si>
  <si>
    <t>MUZAFFER DURAL GRB. 35-20-L00097_6908671_56359931_56359931</t>
  </si>
  <si>
    <t>19.07.2022 09:04:10</t>
  </si>
  <si>
    <t>19.07.2022 12:42:27</t>
  </si>
  <si>
    <t>TR-1/80-A 45-72-M00119_956505999_956505999</t>
  </si>
  <si>
    <t>19.07.2022 21:01:48</t>
  </si>
  <si>
    <t>19.07.2022 23:28:08</t>
  </si>
  <si>
    <t>19.07.2022 14:31:41</t>
  </si>
  <si>
    <t>19.07.2022 23:59:34</t>
  </si>
  <si>
    <t>19.07.2022 06:41:59</t>
  </si>
  <si>
    <t>19.07.2022 12:01:00</t>
  </si>
  <si>
    <t>ERGENEKON TR-9 45-83-M00621_ERGENEKON TR-10 M03_61203675</t>
  </si>
  <si>
    <t>19.07.2022 11:07:26</t>
  </si>
  <si>
    <t>19.07.2022 18:06:50</t>
  </si>
  <si>
    <t>19.07.2022 10:05:44</t>
  </si>
  <si>
    <t>19.07.2022 10:12:40</t>
  </si>
  <si>
    <t>İDRİS KEPEZ TR 35-30-M00231_DIREK TIPI TRAFO HUCRESI H01_2041808</t>
  </si>
  <si>
    <t>19.07.2022 06:19:32</t>
  </si>
  <si>
    <t>19.07.2022 07:46:53</t>
  </si>
  <si>
    <t>19.07.2022 12:28:16</t>
  </si>
  <si>
    <t>19.07.2022 14:35:41</t>
  </si>
  <si>
    <t>GÜMÜLCELİ KÖK 45-80-M00057_GÜMÜLCELİ TR-2/TR-3/TR-4 M02_72197425</t>
  </si>
  <si>
    <t>19.07.2022 18:56:24</t>
  </si>
  <si>
    <t>19.07.2022 19:59:45</t>
  </si>
  <si>
    <t>MÜTEVELLİ TR-5 45-80-M00106_956537752_956537752</t>
  </si>
  <si>
    <t>19.07.2022 22:51:35</t>
  </si>
  <si>
    <t>19.07.2022 23:48:43</t>
  </si>
  <si>
    <t>KARAYAĞCI YANIKDAĞ TR-1 45-75-M00193_DIREK TIPI TRAFO HUCRESI H01_2086113</t>
  </si>
  <si>
    <t>19.07.2022 15:53:27</t>
  </si>
  <si>
    <t>20.07.2022 00:04:12</t>
  </si>
  <si>
    <t>ÇAYLI TR-10 35-15-L00203_B_56368954_56368954</t>
  </si>
  <si>
    <t>19.07.2022 20:58:00</t>
  </si>
  <si>
    <t>19.07.2022 22:41:03</t>
  </si>
  <si>
    <t>M-1188 35-04-M01188_E _5956820</t>
  </si>
  <si>
    <t>19.07.2022 08:29:19</t>
  </si>
  <si>
    <t>19.07.2022 09:49:14</t>
  </si>
  <si>
    <t>İSMET DAĞLI SULAMA GRUBU TR 35-27-M00259_A_56356783_56356783</t>
  </si>
  <si>
    <t>19.07.2022 18:39:19</t>
  </si>
  <si>
    <t>19.07.2022 20:06:07</t>
  </si>
  <si>
    <t>19.07.2022 19:30:25</t>
  </si>
  <si>
    <t>19.07.2022 20:06:24</t>
  </si>
  <si>
    <t>FUNDACIK KÖK 45-75-M00068_FUNDACIK M03_67108855</t>
  </si>
  <si>
    <t>19.07.2022 17:39:38</t>
  </si>
  <si>
    <t>20.07.2022 10:34:00</t>
  </si>
  <si>
    <t>YILMAZ TR-29 45-78-M00189_DIREK TIPI TRAFO HUCRESI H01_2108065</t>
  </si>
  <si>
    <t>19.07.2022 07:29:14</t>
  </si>
  <si>
    <t>19.07.2022 10:01:46</t>
  </si>
  <si>
    <t>TR-1/45 45-72-M00045_C_56390264_56390264</t>
  </si>
  <si>
    <t>19.07.2022 21:13:01</t>
  </si>
  <si>
    <t>19.07.2022 22:47:32</t>
  </si>
  <si>
    <t>TR-9 ( EŞREF ATMACA SULAMA GRUBU ) 35-27-M00009_C_56363206_56363206</t>
  </si>
  <si>
    <t>19.07.2022 17:54:35</t>
  </si>
  <si>
    <t>19.07.2022 21:15:17</t>
  </si>
  <si>
    <t>M-1851 ÇİÇEKLİ TR-2 35-02-M01851_97467573_97467573</t>
  </si>
  <si>
    <t>19.07.2022 15:32:53</t>
  </si>
  <si>
    <t>19.07.2022 17:14:57</t>
  </si>
  <si>
    <t>TR-115 35-15-M00115_950366205_950366205</t>
  </si>
  <si>
    <t>19.07.2022 11:12:53</t>
  </si>
  <si>
    <t>19.07.2022 15:46:50</t>
  </si>
  <si>
    <t>MURADİYE TR-3 KÖPRÜYANI 45-71-M00254_45-71-M00254_55035500</t>
  </si>
  <si>
    <t>19.07.2022 12:59:03</t>
  </si>
  <si>
    <t>19.07.2022 17:02:53</t>
  </si>
  <si>
    <t>19.07.2022 08:32:50</t>
  </si>
  <si>
    <t>19.07.2022 13:10:30</t>
  </si>
  <si>
    <t>DEREKÖY YENİ MAH. TR 45-77-L00292_45-77-L00292_2367288</t>
  </si>
  <si>
    <t>19.07.2022 09:20:14</t>
  </si>
  <si>
    <t>19.07.2022 09:32:43</t>
  </si>
  <si>
    <t>19.07.2022 11:52:43</t>
  </si>
  <si>
    <t>19.07.2022 14:01:53</t>
  </si>
  <si>
    <t>MANİSA TM-1 45-71-A00001_KARAKÖY M20_2309131</t>
  </si>
  <si>
    <t>19.07.2022 09:38:36</t>
  </si>
  <si>
    <t>19.07.2022 10:22:33</t>
  </si>
  <si>
    <t>HASANLAR TR-3 35-28-M00506_C_56357529_56357529</t>
  </si>
  <si>
    <t>19.07.2022 11:23:58</t>
  </si>
  <si>
    <t>19.07.2022 17:17:29</t>
  </si>
  <si>
    <t>ALİ ERİSEV GRB 35-20-L00059_35-20-L00059_2351721</t>
  </si>
  <si>
    <t>19.07.2022 20:32:42</t>
  </si>
  <si>
    <t>19.07.2022 21:57:07</t>
  </si>
  <si>
    <t>KERESTECİLER TR-2 45-83-M00139_B_56385991_56385991</t>
  </si>
  <si>
    <t>19.07.2022 10:14:15</t>
  </si>
  <si>
    <t>19.07.2022 12:15:57</t>
  </si>
  <si>
    <t>ÇAKIRCA ALİ TR-1 45-73-M00557_945649044_945649044</t>
  </si>
  <si>
    <t>19.07.2022 13:45:50</t>
  </si>
  <si>
    <t>19.07.2022 19:03:11</t>
  </si>
  <si>
    <t>19.07.2022 06:54:31</t>
  </si>
  <si>
    <t>19.07.2022 09:03:30</t>
  </si>
  <si>
    <t>AKSELENDİ TR-8 45-72-L00838_TR-7 GİRİŞ L01_66577442</t>
  </si>
  <si>
    <t>19.07.2022 18:26:10</t>
  </si>
  <si>
    <t>19.07.2022 20:32:20</t>
  </si>
  <si>
    <t>19.07.2022 16:58:38</t>
  </si>
  <si>
    <t>19.07.2022 18:01:18</t>
  </si>
  <si>
    <t>TR-54 35-30-L00054_43005700_56367207_56367207</t>
  </si>
  <si>
    <t>19.07.2022 00:17:59</t>
  </si>
  <si>
    <t>19.07.2022 02:34:29</t>
  </si>
  <si>
    <t>19.07.2022 17:19:13</t>
  </si>
  <si>
    <t>19.07.2022 17:44:36</t>
  </si>
  <si>
    <t>MAVİKÖŞE TR-3 35-17-M00227_950304079_950304079</t>
  </si>
  <si>
    <t>19.07.2022 14:08:42</t>
  </si>
  <si>
    <t>19.07.2022 18:33:02</t>
  </si>
  <si>
    <t>BAĞARASI TR-15 35-23-M00362_B_79385497_79385497</t>
  </si>
  <si>
    <t>19.07.2022 17:59:31</t>
  </si>
  <si>
    <t>19.07.2022 19:02:05</t>
  </si>
  <si>
    <t>YUKARICUMA TR-1 35-16-M00107_47470123_56400015_56400015</t>
  </si>
  <si>
    <t>19.07.2022 21:44:11</t>
  </si>
  <si>
    <t>20.07.2022 03:01:06</t>
  </si>
  <si>
    <t>19.07.2022 04:53:22</t>
  </si>
  <si>
    <t>19.07.2022 09:40:15</t>
  </si>
  <si>
    <t>OVACIK TR-5 35-31-L00146_95001238840_95001238840</t>
  </si>
  <si>
    <t>19.07.2022 16:29:59</t>
  </si>
  <si>
    <t>19.07.2022 18:43:55</t>
  </si>
  <si>
    <t>L-23 ESKİ POSTANE ÖNÜ 35-14-L00023_A_56354922_56354922</t>
  </si>
  <si>
    <t>19.07.2022 16:21:12</t>
  </si>
  <si>
    <t>19.07.2022 17:05:20</t>
  </si>
  <si>
    <t>SARIGÖL TR-25 45-79-M00025_TR-27-28 M01_67085279</t>
  </si>
  <si>
    <t>19.07.2022 08:06:57</t>
  </si>
  <si>
    <t>19.07.2022 08:50:52</t>
  </si>
  <si>
    <t>SOMA TR-15/1 45-82-M00094_A_56405534_56405534</t>
  </si>
  <si>
    <t>19.07.2022 15:52:22</t>
  </si>
  <si>
    <t>19.07.2022 17:48:09</t>
  </si>
  <si>
    <t>GÖRDES DM 45-75-M00050_KAYACIK M06_2083588</t>
  </si>
  <si>
    <t>19.07.2022 15:42:12</t>
  </si>
  <si>
    <t>20.07.2022 10:28:26</t>
  </si>
  <si>
    <t>19.07.2022 08:38:35</t>
  </si>
  <si>
    <t>19.07.2022 17:06:54</t>
  </si>
  <si>
    <t>ALAAĞAÇ TR-1 45-74-M00277_945580357_945580357</t>
  </si>
  <si>
    <t>19.07.2022 11:41:49</t>
  </si>
  <si>
    <t>19.07.2022 13:44:31</t>
  </si>
  <si>
    <t>DM-7/15 35-26-M00635__56359844_56359844</t>
  </si>
  <si>
    <t>19.07.2022 07:15:54</t>
  </si>
  <si>
    <t>19.07.2022 10:51:19</t>
  </si>
  <si>
    <t>KARAAHMETLİ TR-1 45-71-M01704_953213019_953213019</t>
  </si>
  <si>
    <t>19.07.2022 14:34:14</t>
  </si>
  <si>
    <t>19.07.2022 18:56:53</t>
  </si>
  <si>
    <t>K-2447 35-04-K02447_A_56362524_56362524</t>
  </si>
  <si>
    <t>19.07.2022 10:17:48</t>
  </si>
  <si>
    <t>19.07.2022 11:14:11</t>
  </si>
  <si>
    <t>19.07.2022 13:11:15</t>
  </si>
  <si>
    <t>19.07.2022 15:10:10</t>
  </si>
  <si>
    <t>19.07.2022 18:33:07</t>
  </si>
  <si>
    <t>19.07.2022 19:11:28</t>
  </si>
  <si>
    <t>TR-29 35-27-M00029_99121587_99121587</t>
  </si>
  <si>
    <t>19.07.2022 08:21:40</t>
  </si>
  <si>
    <t>19.07.2022 17:13:13</t>
  </si>
  <si>
    <t>YENİKÖY TR-5 35-22-M00272_955286050_955286050</t>
  </si>
  <si>
    <t>19.07.2022 10:51:10</t>
  </si>
  <si>
    <t>19.07.2022 15:17:15</t>
  </si>
  <si>
    <t>K-693 35-02-K00693_B B1B_5819082</t>
  </si>
  <si>
    <t>19.07.2022 19:41:13</t>
  </si>
  <si>
    <t>19.07.2022 20:57:49</t>
  </si>
  <si>
    <t>TR-19 35-32-L00019_946411562_946411562</t>
  </si>
  <si>
    <t>19.07.2022 17:05:01</t>
  </si>
  <si>
    <t>19.07.2022 19:29:45</t>
  </si>
  <si>
    <t>KFC KÖK 35-28-M00534_HatBaşıAyırıcı_53133625 M01_53133625</t>
  </si>
  <si>
    <t>19.07.2022 09:04:54</t>
  </si>
  <si>
    <t>19.07.2022 14:36:41</t>
  </si>
  <si>
    <t>OSMANGAZİ İM 35-02-A00004_DUMLUPINAR K22_2327839</t>
  </si>
  <si>
    <t>19.07.2022 09:03:57</t>
  </si>
  <si>
    <t>19.07.2022 18:24:00</t>
  </si>
  <si>
    <t>K-3750 35-08-K03750_K-1537 K01_42114280</t>
  </si>
  <si>
    <t>19.07.2022 13:27:02</t>
  </si>
  <si>
    <t>19.07.2022 13:00:06</t>
  </si>
  <si>
    <t>19.07.2022 14:25:24</t>
  </si>
  <si>
    <t>K-150 35-02-K00150_B B1B_5847131</t>
  </si>
  <si>
    <t>19.07.2022 19:11:19</t>
  </si>
  <si>
    <t>19.07.2022 21:26:59</t>
  </si>
  <si>
    <t>19.07.2022 21:58:59</t>
  </si>
  <si>
    <t>19.07.2022 23:17:43</t>
  </si>
  <si>
    <t>TR-146 35-16-L00146_95000472083_95000472083</t>
  </si>
  <si>
    <t>19.07.2022 08:48:44</t>
  </si>
  <si>
    <t>19.07.2022 12:05:55</t>
  </si>
  <si>
    <t>ALAŞEHİR TR-15 45-73-M00015_B_56400603_56400603</t>
  </si>
  <si>
    <t>19.07.2022 15:16:56</t>
  </si>
  <si>
    <t>19.07.2022 17:45:23</t>
  </si>
  <si>
    <t>GÜZELKÖY TR 45-71-M00984_44426475_56395521_56395521</t>
  </si>
  <si>
    <t>19.07.2022 14:34:11</t>
  </si>
  <si>
    <t>19.07.2022 19:02:36</t>
  </si>
  <si>
    <t>L-515 OVACIK 35-18-L00515_ H_49093104</t>
  </si>
  <si>
    <t>19.07.2022 09:33:50</t>
  </si>
  <si>
    <t>19.07.2022 13:25:22</t>
  </si>
  <si>
    <t>19.07.2022 17:59:03</t>
  </si>
  <si>
    <t>19.07.2022 22:08:35</t>
  </si>
  <si>
    <t>ALAŞEHİR TR-83 45-73-M00083_A_56403331_56403331</t>
  </si>
  <si>
    <t>19.07.2022 15:44:29</t>
  </si>
  <si>
    <t>19.07.2022 18:43:27</t>
  </si>
  <si>
    <t>BOSTANLIK TARIMSAL SULAMA TR 45-83-M00327_955159188_955159188</t>
  </si>
  <si>
    <t>19.07.2022 16:01:02</t>
  </si>
  <si>
    <t>19.07.2022 19:20:44</t>
  </si>
  <si>
    <t>GÜLKENT TR-4 35-30-M00227_C_56404723_56404723</t>
  </si>
  <si>
    <t>19.07.2022 02:27:45</t>
  </si>
  <si>
    <t>19.07.2022 02:55:10</t>
  </si>
  <si>
    <t>SARUHANLI TR-6/A 45-80-M01200_956563966_956563966</t>
  </si>
  <si>
    <t>19.07.2022 17:10:53</t>
  </si>
  <si>
    <t>19.07.2022 19:31:12</t>
  </si>
  <si>
    <t>OCAKLI TR-6 35-15-L00780_950372591_950372591</t>
  </si>
  <si>
    <t>19.07.2022 20:06:58</t>
  </si>
  <si>
    <t>20.07.2022 00:02:34</t>
  </si>
  <si>
    <t>KAYALIOĞLU KÖK 45-72-L00070_KAPAKLI İM GİRİŞ L02_66592872</t>
  </si>
  <si>
    <t>19.07.2022 11:52:22</t>
  </si>
  <si>
    <t>19.07.2022 13:59:00</t>
  </si>
  <si>
    <t>M-3 35-02-M00003_99796001_99796001</t>
  </si>
  <si>
    <t>19.07.2022 08:23:40</t>
  </si>
  <si>
    <t>19.07.2022 10:55:47</t>
  </si>
  <si>
    <t>K-1291 35-04-K01291_B_56370295_56370295</t>
  </si>
  <si>
    <t>19.07.2022 09:08:09</t>
  </si>
  <si>
    <t>19.07.2022 15:36:22</t>
  </si>
  <si>
    <t>EVRENLİ KÖK 45-73-M00139_BAHADIR GİRİŞ M01_2055373</t>
  </si>
  <si>
    <t>19.07.2022 11:57:48</t>
  </si>
  <si>
    <t>19.07.2022 12:30:23</t>
  </si>
  <si>
    <t>ÇARIKBALLI KÖSELER TR 45-77-L00187_DIREK TIPI TRAFO HUCRESI H01_2055901</t>
  </si>
  <si>
    <t>19.07.2022 13:10:02</t>
  </si>
  <si>
    <t>19.07.2022 13:11:00</t>
  </si>
  <si>
    <t>BALKAYASI TR-1 45-73-M00883_A_56387705_56387705</t>
  </si>
  <si>
    <t>19.07.2022 00:13:50</t>
  </si>
  <si>
    <t>19.07.2022 01:13:09</t>
  </si>
  <si>
    <t>DM-4/3 45-72-M00615_45-72-M00615_79592833</t>
  </si>
  <si>
    <t>19.07.2022 16:29:20</t>
  </si>
  <si>
    <t>19.07.2022 17:29:56</t>
  </si>
  <si>
    <t>ÜRKMEZ DM-2 (ÜRKMEZ M-1) 35-25-M00137_ÜRKMEZ DM-4(ÜRKMEZ M-21) M01_72079543</t>
  </si>
  <si>
    <t>19.07.2022 09:21:36</t>
  </si>
  <si>
    <t>19.07.2022 16:33:49</t>
  </si>
  <si>
    <t>DEREKÖY KÖK 45-77-L00290_HatBaşıAyırıcı_73229584 L04_73229584</t>
  </si>
  <si>
    <t>19.07.2022 15:53:43</t>
  </si>
  <si>
    <t>19.07.2022 17:25:47</t>
  </si>
  <si>
    <t>L-289 DEMET AKBAĞ TRAFO 35-18-L00289_950462226_950462226</t>
  </si>
  <si>
    <t>19.07.2022 12:26:00</t>
  </si>
  <si>
    <t>19.07.2022 17:52:16</t>
  </si>
  <si>
    <t>L-192 35-18-L00192_950442443_950442443</t>
  </si>
  <si>
    <t>19.07.2022 10:00:13</t>
  </si>
  <si>
    <t>19.07.2022 12:08:37</t>
  </si>
  <si>
    <t>GÖRECE M-354 35-22-M00354_95000156656_95000156656</t>
  </si>
  <si>
    <t>19.07.2022 12:57:01</t>
  </si>
  <si>
    <t>19.07.2022 15:49:31</t>
  </si>
  <si>
    <t>K-1037 35-01-K01037_911593295_911593295</t>
  </si>
  <si>
    <t>19.07.2022 13:51:28</t>
  </si>
  <si>
    <t>19.07.2022 16:03:28</t>
  </si>
  <si>
    <t>K-2518 35-01-K02518_D_56359420_56359420</t>
  </si>
  <si>
    <t>19.07.2022 12:39:13</t>
  </si>
  <si>
    <t>19.07.2022 13:57:58</t>
  </si>
  <si>
    <t>M-1888 35-02-M01888_910044790_910044790</t>
  </si>
  <si>
    <t>19.07.2022 16:57:50</t>
  </si>
  <si>
    <t>19.07.2022 17:45:46</t>
  </si>
  <si>
    <t>19.07.2022 11:33:59</t>
  </si>
  <si>
    <t>19.07.2022 13:20:46</t>
  </si>
  <si>
    <t>AKSELENDİ TR-3 45-72-L00825_ L02_66579559</t>
  </si>
  <si>
    <t>19.07.2022 09:26:18</t>
  </si>
  <si>
    <t>19.07.2022 10:29:33</t>
  </si>
  <si>
    <t>YEŞİLOVA ÇAYIR TR-7 35-20-L00132_10500258_56377116_56377116</t>
  </si>
  <si>
    <t>19.07.2022 08:28:51</t>
  </si>
  <si>
    <t>19.07.2022 09:28:01</t>
  </si>
  <si>
    <t>K-928 35-04-K00928_99491467_99491467</t>
  </si>
  <si>
    <t>19.07.2022 10:52:37</t>
  </si>
  <si>
    <t>19.07.2022 11:39:59</t>
  </si>
  <si>
    <t>KOYUNDERE TR-5 35-28-M00137_953381044_953381044</t>
  </si>
  <si>
    <t>19.07.2022 15:03:01</t>
  </si>
  <si>
    <t>19.07.2022 17:04:13</t>
  </si>
  <si>
    <t>GÜZELKÖY KÖK 45-71-M00123_HatBaşıAyırıcı_53134540 M03_53134540</t>
  </si>
  <si>
    <t>19.07.2022 07:28:27</t>
  </si>
  <si>
    <t>19.07.2022 13:47:21</t>
  </si>
  <si>
    <t>M-1148 35-09-M01148_M-1149 M03_47617194</t>
  </si>
  <si>
    <t>19.07.2022 19:27:30</t>
  </si>
  <si>
    <t>19.07.2022 19:33:38</t>
  </si>
  <si>
    <t>19.07.2022 09:53:25</t>
  </si>
  <si>
    <t>19.07.2022 12:15:05</t>
  </si>
  <si>
    <t>K-3148 35-04-K03148_944427894_944427894</t>
  </si>
  <si>
    <t>19.07.2022 21:23:13</t>
  </si>
  <si>
    <t>19.07.2022 22:43:43</t>
  </si>
  <si>
    <t>19.07.2022 09:06:10</t>
  </si>
  <si>
    <t>19.07.2022 17:36:08</t>
  </si>
  <si>
    <t>MURADİYE HASTANE TR-1 45-71-M00193_953239413_953239413</t>
  </si>
  <si>
    <t>19.07.2022 14:04:31</t>
  </si>
  <si>
    <t>19.07.2022 18:50:41</t>
  </si>
  <si>
    <t>ÜÇPINAR TR-6 45-71-M01538_B_56363700_56363700</t>
  </si>
  <si>
    <t>19.07.2022 14:48:07</t>
  </si>
  <si>
    <t>19.07.2022 19:39:02</t>
  </si>
  <si>
    <t>K-1174 35-01-K01174_911353378_911353378</t>
  </si>
  <si>
    <t>19.07.2022 00:11:12</t>
  </si>
  <si>
    <t>19.07.2022 02:10:43</t>
  </si>
  <si>
    <t>TR-21 35-19-M00021_956689935_956689935</t>
  </si>
  <si>
    <t>19.07.2022 18:58:19</t>
  </si>
  <si>
    <t>19.07.2022 20:10:59</t>
  </si>
  <si>
    <t>TR-104 45-78-L00104_95000628732_95000628732</t>
  </si>
  <si>
    <t>19.07.2022 11:31:59</t>
  </si>
  <si>
    <t>19.07.2022 14:46:03</t>
  </si>
  <si>
    <t>DERBENT TM 45-83-A00003_DERBENT DM-1 M03_2312530</t>
  </si>
  <si>
    <t>19.07.2022 18:17:04</t>
  </si>
  <si>
    <t>19.07.2022 19:00:47</t>
  </si>
  <si>
    <t>KARAKUYU-10 35-26-M00217_7295164_56359070_56359070</t>
  </si>
  <si>
    <t>19.07.2022 12:45:45</t>
  </si>
  <si>
    <t>19.07.2022 19:46:30</t>
  </si>
  <si>
    <t>19.07.2022 06:51:13</t>
  </si>
  <si>
    <t>19.07.2022 08:06:16</t>
  </si>
  <si>
    <t>19.07.2022 15:47:53</t>
  </si>
  <si>
    <t>19.07.2022 20:24:02</t>
  </si>
  <si>
    <t>KAPLAN TR-1 35-29-M00091_D_56402749_56402749</t>
  </si>
  <si>
    <t>19.07.2022 08:34:17</t>
  </si>
  <si>
    <t>19.07.2022 09:50:21</t>
  </si>
  <si>
    <t>19.07.2022 08:50:29</t>
  </si>
  <si>
    <t>19.07.2022 09:40:35</t>
  </si>
  <si>
    <t>MUZAFFER DURAL GRB. 35-20-L00097_35-20-L00097_2370669</t>
  </si>
  <si>
    <t>19.07.2022 20:58:53</t>
  </si>
  <si>
    <t>19.07.2022 22:17:42</t>
  </si>
  <si>
    <t>GÖLBAŞI TR-1 45-86-M00067__72373983_72373983</t>
  </si>
  <si>
    <t>19.07.2022 20:16:19</t>
  </si>
  <si>
    <t>19.07.2022 21:02:44</t>
  </si>
  <si>
    <t>19.07.2022 17:56:55</t>
  </si>
  <si>
    <t>19.07.2022 19:08:06</t>
  </si>
  <si>
    <t>TR-43 35-30-L00043_35-30-L00043_72091238</t>
  </si>
  <si>
    <t>19.07.2022 03:38:17</t>
  </si>
  <si>
    <t>19.07.2022 04:24:05</t>
  </si>
  <si>
    <t>19.07.2022 19:59:29</t>
  </si>
  <si>
    <t>19.07.2022 20:17:34</t>
  </si>
  <si>
    <t>ERGENEKON TR-1 45-83-L00138_TR-2 L01_61289047</t>
  </si>
  <si>
    <t>19.07.2022 10:24:55</t>
  </si>
  <si>
    <t>19.07.2022 17:35:00</t>
  </si>
  <si>
    <t>YENİŞEHİR TR-5 35-31-L00111_47863441_56362278_56362278</t>
  </si>
  <si>
    <t>19.07.2022 06:39:55</t>
  </si>
  <si>
    <t>19.07.2022 11:15:33</t>
  </si>
  <si>
    <t>KÜRE TR-1 35-29-L00483_950375982_950375982</t>
  </si>
  <si>
    <t>19.07.2022 14:47:35</t>
  </si>
  <si>
    <t>19.07.2022 18:18:11</t>
  </si>
  <si>
    <t>ARAPBAŞI TR-1 35-20-L00082_955210840_955210840</t>
  </si>
  <si>
    <t>19.07.2022 17:50:42</t>
  </si>
  <si>
    <t>19.07.2022 19:57:24</t>
  </si>
  <si>
    <t>19.07.2022 08:38:36</t>
  </si>
  <si>
    <t>19.07.2022 09:03:48</t>
  </si>
  <si>
    <t>ESKİOBA TR-2 35-29-L00146_A_56360463_56360463</t>
  </si>
  <si>
    <t>19.07.2022 18:48:28</t>
  </si>
  <si>
    <t>19.07.2022 19:09:54</t>
  </si>
  <si>
    <t>TEPEKÖY TR-2 35-16-L00258_47534801_56397464_56397464</t>
  </si>
  <si>
    <t>19.07.2022 13:35:09</t>
  </si>
  <si>
    <t>19.07.2022 15:44:52</t>
  </si>
  <si>
    <t>TR-1/61-A 45-72-M00623_956511168_956511168</t>
  </si>
  <si>
    <t>19.07.2022 11:42:31</t>
  </si>
  <si>
    <t>19.07.2022 12:07:51</t>
  </si>
  <si>
    <t>KAYALIOĞLU TR-1 45-72-L00071_B_56390187_56390187</t>
  </si>
  <si>
    <t>19.07.2022 23:39:45</t>
  </si>
  <si>
    <t>20.07.2022 01:03:03</t>
  </si>
  <si>
    <t>KAYALIOĞLU TR-1 45-72-L00071_A_56389902_56389902</t>
  </si>
  <si>
    <t>19.07.2022 20:20:58</t>
  </si>
  <si>
    <t>19.07.2022 21:17:31</t>
  </si>
  <si>
    <t>ALİ ÇAĞATAY SULAMA GRUBU TR 35-27-M00516_B_56383192_56383192</t>
  </si>
  <si>
    <t>19.07.2022 09:33:24</t>
  </si>
  <si>
    <t>19.07.2022 14:32:07</t>
  </si>
  <si>
    <t>19.07.2022 16:54:16</t>
  </si>
  <si>
    <t>19.07.2022 20:36:46</t>
  </si>
  <si>
    <t>İKİKAVAK MEVKİİ TR-12 35-15-L00508_35-15-L00508_2365940</t>
  </si>
  <si>
    <t>19.07.2022 08:48:46</t>
  </si>
  <si>
    <t>19.07.2022 12:57:06</t>
  </si>
  <si>
    <t>AYDOĞDU TR-1 45-73-M00899_945642065_945642065</t>
  </si>
  <si>
    <t>19.07.2022 09:36:26</t>
  </si>
  <si>
    <t>19.07.2022 10:26:08</t>
  </si>
  <si>
    <t>SOMA TR-22 45-82-M00022_DIREK TIPI TRAFO HUCRESI H01_2090949</t>
  </si>
  <si>
    <t>19.07.2022 21:25:06</t>
  </si>
  <si>
    <t>19.07.2022 22:47:14</t>
  </si>
  <si>
    <t>DM02/TR30 45-73-M00032_945681049_945681049</t>
  </si>
  <si>
    <t>19.07.2022 20:51:54</t>
  </si>
  <si>
    <t>19.07.2022 21:44:38</t>
  </si>
  <si>
    <t>19.07.2022 15:53:37</t>
  </si>
  <si>
    <t>19.07.2022 16:18:22</t>
  </si>
  <si>
    <t>K-141 35-03-K00141_98767918_98767918</t>
  </si>
  <si>
    <t>19.07.2022 19:39:03</t>
  </si>
  <si>
    <t>19.07.2022 20:38:31</t>
  </si>
  <si>
    <t>19.07.2022 15:21:44</t>
  </si>
  <si>
    <t>19.07.2022 18:44:21</t>
  </si>
  <si>
    <t>GÜMÜLDÜR M-3 35-25-M00003__82864677_82864677</t>
  </si>
  <si>
    <t>19.07.2022 09:46:03</t>
  </si>
  <si>
    <t>19.07.2022 13:45:40</t>
  </si>
  <si>
    <t>TR-55 35-16-L00055_47551973_56397109_56397109</t>
  </si>
  <si>
    <t>19.07.2022 16:18:39</t>
  </si>
  <si>
    <t>19.07.2022 17:08:40</t>
  </si>
  <si>
    <t>BAHARLAR TR-2 45-79-M00162_A_56386128_56386128</t>
  </si>
  <si>
    <t>19.07.2022 03:11:35</t>
  </si>
  <si>
    <t>19.07.2022 04:23:29</t>
  </si>
  <si>
    <t>KAYMAKÇI TR-33 35-15-L00236_950406062_950406062</t>
  </si>
  <si>
    <t>20.07.2022 09:28:35</t>
  </si>
  <si>
    <t>20.07.2022 12:21:37</t>
  </si>
  <si>
    <t>HÜSEYİN ACAR SULAMA GRUBU 35-29-L00608_35-29-L00608_2351652</t>
  </si>
  <si>
    <t>20.07.2022 18:33:14</t>
  </si>
  <si>
    <t>20.07.2022 21:03:45</t>
  </si>
  <si>
    <t>AKGEDİK TOKİ TR-1 45-71-M02124_45-71-M02124_78012589</t>
  </si>
  <si>
    <t>20.07.2022 22:04:52</t>
  </si>
  <si>
    <t>20.07.2022 22:53:46</t>
  </si>
  <si>
    <t>MUSALAR YENİKÖY TR-1 45-83-M00663_ H_61216107</t>
  </si>
  <si>
    <t>20.07.2022 12:27:28</t>
  </si>
  <si>
    <t>20.07.2022 14:50:35</t>
  </si>
  <si>
    <t>K-1613 35-02-K01613_E_56374348_56374348</t>
  </si>
  <si>
    <t>20.07.2022 10:59:50</t>
  </si>
  <si>
    <t>20.07.2022 12:36:50</t>
  </si>
  <si>
    <t>L-286 35-18-L00286_950452385_950452385</t>
  </si>
  <si>
    <t>20.07.2022 00:13:09</t>
  </si>
  <si>
    <t>20.07.2022 01:10:29</t>
  </si>
  <si>
    <t>K-1042 35-03-K01042_910800903_910800903</t>
  </si>
  <si>
    <t>20.07.2022 09:43:47</t>
  </si>
  <si>
    <t>20.07.2022 11:34:27</t>
  </si>
  <si>
    <t>NARLIDERE TR-2 45-73-M00714_A_56400314_56400314</t>
  </si>
  <si>
    <t>20.07.2022 20:43:37</t>
  </si>
  <si>
    <t>20.07.2022 22:27:46</t>
  </si>
  <si>
    <t>20.07.2022 16:18:42</t>
  </si>
  <si>
    <t>20.07.2022 18:24:00</t>
  </si>
  <si>
    <t>20.07.2022 11:06:44</t>
  </si>
  <si>
    <t>20.07.2022 15:28:47</t>
  </si>
  <si>
    <t>M-314 35-02-M00314_M-315 M03_2097122</t>
  </si>
  <si>
    <t>20.07.2022 12:50:26</t>
  </si>
  <si>
    <t>20.07.2022 13:30:32</t>
  </si>
  <si>
    <t>TR-101 45-78-L00101_953266176_953266176</t>
  </si>
  <si>
    <t>20.07.2022 10:33:24</t>
  </si>
  <si>
    <t>20.07.2022 13:16:49</t>
  </si>
  <si>
    <t>MORALILAR TR-1 45-72-L00674_C_56402739_56402739</t>
  </si>
  <si>
    <t>20.07.2022 11:15:50</t>
  </si>
  <si>
    <t>20.07.2022 13:25:44</t>
  </si>
  <si>
    <t>DEĞİRMENDERE DM 35-22-M00085_ÇİLEME-MALTA-SANCAKLI M08_50066611</t>
  </si>
  <si>
    <t>20.07.2022 18:34:41</t>
  </si>
  <si>
    <t>20.07.2022 19:10:00</t>
  </si>
  <si>
    <t>L-293 YENİ MECİDİYE 35-18-L00293_10463989 e6_5948814</t>
  </si>
  <si>
    <t>20.07.2022 22:05:27</t>
  </si>
  <si>
    <t>21.07.2022 01:35:19</t>
  </si>
  <si>
    <t>KARGIN KÖK 45-71-M00095_AYTEKİNLER ESKİ HARMANDALI M07_2321769</t>
  </si>
  <si>
    <t>20.07.2022 23:42:54</t>
  </si>
  <si>
    <t>21.07.2022 00:13:37</t>
  </si>
  <si>
    <t>METAL İŞLERİ TR-14 35-22-M00114_955256769_955256769</t>
  </si>
  <si>
    <t>20.07.2022 12:42:20</t>
  </si>
  <si>
    <t>20.07.2022 15:37:21</t>
  </si>
  <si>
    <t>20.07.2022 13:11:52</t>
  </si>
  <si>
    <t>20.07.2022 15:44:14</t>
  </si>
  <si>
    <t>MAVİKENT TR-2 35-30-M00136_95000490184_95000490184</t>
  </si>
  <si>
    <t>20.07.2022 16:09:15</t>
  </si>
  <si>
    <t>20.07.2022 19:47:28</t>
  </si>
  <si>
    <t>MENEMEN İM 35-28-A00001_HatBaşıAyırıcı_53134114 M17_53134114</t>
  </si>
  <si>
    <t>20.07.2022 09:25:03</t>
  </si>
  <si>
    <t>20.07.2022 11:41:50</t>
  </si>
  <si>
    <t>OVAKENT İM 35-15-A00003_BADEMLİ L01_2057876</t>
  </si>
  <si>
    <t>20.07.2022 09:11:29</t>
  </si>
  <si>
    <t>20.07.2022 14:37:01</t>
  </si>
  <si>
    <t>L-46 HARİTACILAR 35-14-L00046_956634532_956634532</t>
  </si>
  <si>
    <t>20.07.2022 22:09:06</t>
  </si>
  <si>
    <t>20.07.2022 22:58:45</t>
  </si>
  <si>
    <t>20.07.2022 18:52:57</t>
  </si>
  <si>
    <t>20.07.2022 19:08:57</t>
  </si>
  <si>
    <t>ÜÇYOL KÖK 45-82-M00128_URUZLAR GES M06_2090645</t>
  </si>
  <si>
    <t>20.07.2022 10:03:32</t>
  </si>
  <si>
    <t>20.07.2022 10:16:37</t>
  </si>
  <si>
    <t>20.07.2022 20:22:17</t>
  </si>
  <si>
    <t>20.07.2022 21:10:23</t>
  </si>
  <si>
    <t>KÜÇÜKKALE KÖK 35-29-L00036_MEHMETLER L02_2088232</t>
  </si>
  <si>
    <t>20.07.2022 14:10:02</t>
  </si>
  <si>
    <t>20.07.2022 14:32:25</t>
  </si>
  <si>
    <t>TR-46 35-30-L00046_B_56398324_56398324</t>
  </si>
  <si>
    <t>20.07.2022 08:53:42</t>
  </si>
  <si>
    <t>20.07.2022 09:25:21</t>
  </si>
  <si>
    <t>TR-2/4 45-83-L00004_DAĞITIM TRAFOSU - TR-2/3 L04_72252105</t>
  </si>
  <si>
    <t>20.07.2022 07:55:31</t>
  </si>
  <si>
    <t>20.07.2022 08:34:08</t>
  </si>
  <si>
    <t>TR-2/92-1 45-83-L00132_48122544_56397388_56397388</t>
  </si>
  <si>
    <t>20.07.2022 16:35:02</t>
  </si>
  <si>
    <t>20.07.2022 17:36:00</t>
  </si>
  <si>
    <t>ÇANDARLI TR-7 35-30-M00007_955324053_955324053</t>
  </si>
  <si>
    <t>20.07.2022 10:23:56</t>
  </si>
  <si>
    <t>20.07.2022 13:26:07</t>
  </si>
  <si>
    <t>POYRAZ KÖK 45-78-M00651_POYRAZ MERKEZ-BOZAĞAÇ M03_2057459</t>
  </si>
  <si>
    <t>20.07.2022 06:24:48</t>
  </si>
  <si>
    <t>20.07.2022 10:06:46</t>
  </si>
  <si>
    <t>TR-2 35-27-M00002_99258914_99258914</t>
  </si>
  <si>
    <t>20.07.2022 01:04:14</t>
  </si>
  <si>
    <t>20.07.2022 02:15:00</t>
  </si>
  <si>
    <t>YUKARIBEY TR-2 35-16-M00121_47479163_56399314_56399314</t>
  </si>
  <si>
    <t>20.07.2022 14:44:44</t>
  </si>
  <si>
    <t>20.07.2022 18:27:00</t>
  </si>
  <si>
    <t>20.07.2022 20:21:34</t>
  </si>
  <si>
    <t>20.07.2022 22:18:01</t>
  </si>
  <si>
    <t>20.07.2022 09:21:26</t>
  </si>
  <si>
    <t>20.07.2022 18:10:00</t>
  </si>
  <si>
    <t>20.07.2022 23:28:51</t>
  </si>
  <si>
    <t>21.07.2022 01:32:23</t>
  </si>
  <si>
    <t>_A_56384784_56384784</t>
  </si>
  <si>
    <t>20.07.2022 14:16:55</t>
  </si>
  <si>
    <t>20.07.2022 16:28:30</t>
  </si>
  <si>
    <t>20.07.2022 03:21:00</t>
  </si>
  <si>
    <t>20.07.2022 04:11:46</t>
  </si>
  <si>
    <t>TR-125 ZEYTİNALANI 35-19-L00125_956670125_956670125</t>
  </si>
  <si>
    <t>20.07.2022 14:36:26</t>
  </si>
  <si>
    <t>20.07.2022 20:26:24</t>
  </si>
  <si>
    <t>ÖZBEY İM 35-26-A00005_ARAPKAHVE L01_2064120</t>
  </si>
  <si>
    <t>20.07.2022 08:56:59</t>
  </si>
  <si>
    <t>20.07.2022 08:58:45</t>
  </si>
  <si>
    <t>ÜNİVERSİTE TM 35-02-A00008_PINARBAŞI-1 M23_2310714</t>
  </si>
  <si>
    <t>20.07.2022 16:56:47</t>
  </si>
  <si>
    <t>20.07.2022 18:40:24</t>
  </si>
  <si>
    <t>TR-1/2 45-72-M00002_45-72-M00002_2353212</t>
  </si>
  <si>
    <t>20.07.2022 20:04:57</t>
  </si>
  <si>
    <t>20.07.2022 23:08:45</t>
  </si>
  <si>
    <t>TR-112 ZEYTİNALANI 35-19-L00112_95001251809_95001251809</t>
  </si>
  <si>
    <t>20.07.2022 11:51:06</t>
  </si>
  <si>
    <t>20.07.2022 14:51:26</t>
  </si>
  <si>
    <t>20.07.2022 18:49:14</t>
  </si>
  <si>
    <t>20.07.2022 20:33:58</t>
  </si>
  <si>
    <t>ÇAMPINAR TARIMSAL SULAMA TR-7 45-83-M00359_45-83-M00359_2356375</t>
  </si>
  <si>
    <t>20.07.2022 15:25:33</t>
  </si>
  <si>
    <t>20.07.2022 16:59:38</t>
  </si>
  <si>
    <t>SELENDİ TR-33 (KASAP HÜSEYİN) 45-81-M00033_A_56387554_56387554</t>
  </si>
  <si>
    <t>20.07.2022 06:26:36</t>
  </si>
  <si>
    <t>20.07.2022 08:44:14</t>
  </si>
  <si>
    <t>BADEMLİ ÜÇCEVİZLER MANDALİNLİK MEV. TR-26 35-15-L01040_B_56361266_56361266</t>
  </si>
  <si>
    <t>20.07.2022 21:21:11</t>
  </si>
  <si>
    <t>20.07.2022 21:40:23</t>
  </si>
  <si>
    <t>ULUCAK DM-2/13 35-27-M00329_ULUCAK DM-2/8 M02_72175899</t>
  </si>
  <si>
    <t>20.07.2022 17:05:49</t>
  </si>
  <si>
    <t>20.07.2022 17:48:35</t>
  </si>
  <si>
    <t>M-1372 35-08-M01372_TRF-1 M03_42039904</t>
  </si>
  <si>
    <t>20.07.2022 09:16:19</t>
  </si>
  <si>
    <t>20.07.2022 12:56:50</t>
  </si>
  <si>
    <t>USLU DEMİR KÖK 35-28-M00758_AVOD M04_2312008</t>
  </si>
  <si>
    <t>20.07.2022 18:33:41</t>
  </si>
  <si>
    <t>20.07.2022 19:35:54</t>
  </si>
  <si>
    <t>L-117 OVACIK 35-18-L00117_950461999_950461999</t>
  </si>
  <si>
    <t>20.07.2022 13:26:52</t>
  </si>
  <si>
    <t>20.07.2022 17:39:29</t>
  </si>
  <si>
    <t>_912165606_912165606</t>
  </si>
  <si>
    <t>20.07.2022 20:25:37</t>
  </si>
  <si>
    <t>20.07.2022 21:33:39</t>
  </si>
  <si>
    <t>YAVUZ ÖZECE GRB 35-20-M00021_7883219_56382553_56382553</t>
  </si>
  <si>
    <t>20.07.2022 15:02:05</t>
  </si>
  <si>
    <t>20.07.2022 20:37:32</t>
  </si>
  <si>
    <t>20.07.2022 10:47:29</t>
  </si>
  <si>
    <t>20.07.2022 20:10:30</t>
  </si>
  <si>
    <t>K-806 35-07-K00806_E_56375938_56375938</t>
  </si>
  <si>
    <t>20.07.2022 10:16:07</t>
  </si>
  <si>
    <t>20.07.2022 10:29:33</t>
  </si>
  <si>
    <t>20.07.2022 18:43:04</t>
  </si>
  <si>
    <t>20.07.2022 19:41:54</t>
  </si>
  <si>
    <t>İZZETTİN KÖK 45-83-M00132_ŞİRVAN M03_2107097</t>
  </si>
  <si>
    <t>20.07.2022 07:12:50</t>
  </si>
  <si>
    <t>20.07.2022 09:53:59</t>
  </si>
  <si>
    <t>YAYAKIRILDIK TR-2 45-72-M00507_B_56406219_56406219</t>
  </si>
  <si>
    <t>20.07.2022 19:57:38</t>
  </si>
  <si>
    <t>20.07.2022 20:46:31</t>
  </si>
  <si>
    <t>K-3133 35-07-K03133_C_56375849_56375849</t>
  </si>
  <si>
    <t>20.07.2022 11:00:45</t>
  </si>
  <si>
    <t>20.07.2022 11:54:18</t>
  </si>
  <si>
    <t>TR-2/75 KÖK 45-83-M00771_TR-2/78 L08_84763411</t>
  </si>
  <si>
    <t>20.07.2022 09:06:14</t>
  </si>
  <si>
    <t>20.07.2022 17:05:54</t>
  </si>
  <si>
    <t>ORTA MAHALLE M-46 35-25-M00122_A_56378441_56378441</t>
  </si>
  <si>
    <t>20.07.2022 16:45:11</t>
  </si>
  <si>
    <t>20.07.2022 17:21:35</t>
  </si>
  <si>
    <t>URGANLI TR-2 45-83-M00570_955161477_955161477</t>
  </si>
  <si>
    <t>20.07.2022 22:40:37</t>
  </si>
  <si>
    <t>20.07.2022 23:52:53</t>
  </si>
  <si>
    <t>BENLİELİ İSABEYLİ TR-2 45-75-M00161_B_56394085_56394085</t>
  </si>
  <si>
    <t>20.07.2022 08:15:55</t>
  </si>
  <si>
    <t>20.07.2022 13:32:10</t>
  </si>
  <si>
    <t>20.07.2022 10:18:38</t>
  </si>
  <si>
    <t>20.07.2022 16:53:53</t>
  </si>
  <si>
    <t>20.07.2022 10:07:56</t>
  </si>
  <si>
    <t>20.07.2022 10:26:56</t>
  </si>
  <si>
    <t>TEKELİ ARITMA KÖK 35-22-M00090_İTOP M04_2127062</t>
  </si>
  <si>
    <t>20.07.2022 19:36:17</t>
  </si>
  <si>
    <t>20.07.2022 20:04:10</t>
  </si>
  <si>
    <t>K-1496 35-02-K01496_99897043_99897043</t>
  </si>
  <si>
    <t>20.07.2022 12:09:28</t>
  </si>
  <si>
    <t>20.07.2022 13:32:02</t>
  </si>
  <si>
    <t>PAZARKÖY KÖK 45-78-L00700_HatBaşıAyırıcı_53140470 L02_53140470</t>
  </si>
  <si>
    <t>20.07.2022 11:23:48</t>
  </si>
  <si>
    <t>20.07.2022 13:15:15</t>
  </si>
  <si>
    <t>TR-50 35-26-M00082_DIREK TIPI TRAFO HUCRESI H01_2047886</t>
  </si>
  <si>
    <t>20.07.2022 08:21:25</t>
  </si>
  <si>
    <t>20.07.2022 09:03:14</t>
  </si>
  <si>
    <t>MAHMUTLAR KÖK 45-74-M00354_DEMİRKÖPRÜ M08_79385666</t>
  </si>
  <si>
    <t>20.07.2022 07:29:31</t>
  </si>
  <si>
    <t>20.07.2022 07:53:30</t>
  </si>
  <si>
    <t>K-3711 35-03-K03711_B_56363247_56363247</t>
  </si>
  <si>
    <t>20.07.2022 10:54:16</t>
  </si>
  <si>
    <t>20.07.2022 13:25:06</t>
  </si>
  <si>
    <t>YENİKÖY TR-2 35-23-M00086_B_60983000_60983000</t>
  </si>
  <si>
    <t>20.07.2022 20:10:53</t>
  </si>
  <si>
    <t>20.07.2022 21:00:01</t>
  </si>
  <si>
    <t>BAYIK PETROL-ÇIRÇIR  ÖZEL TR 35-16-M00786Ö_ H_54996556</t>
  </si>
  <si>
    <t>20.07.2022 09:48:41</t>
  </si>
  <si>
    <t>20.07.2022 18:19:00</t>
  </si>
  <si>
    <t>KILAVUZLAR KÖK 45-74-M00198_HatBaşıAyırıcı_81235936 M03_81235936</t>
  </si>
  <si>
    <t>20.07.2022 07:56:13</t>
  </si>
  <si>
    <t>20.07.2022 10:00:13</t>
  </si>
  <si>
    <t>ÖRENLİ TR-2 35-16-M00700_953325275_953325275</t>
  </si>
  <si>
    <t>20.07.2022 09:17:25</t>
  </si>
  <si>
    <t>20.07.2022 10:40:00</t>
  </si>
  <si>
    <t>TR-46 TARIMSAL SULAMA 45-80-M01046_45-80-M01046_2370149</t>
  </si>
  <si>
    <t>20.07.2022 08:45:22</t>
  </si>
  <si>
    <t>20.07.2022 10:24:39</t>
  </si>
  <si>
    <t>DM-3/25 (MUTLU MAH. MUHTARLIK) 45-71-M00076_953210397_953210397</t>
  </si>
  <si>
    <t>20.07.2022 14:49:05</t>
  </si>
  <si>
    <t>20.07.2022 17:07:58</t>
  </si>
  <si>
    <t>TR-106 TARIMSAL SULAMA 45-80-M01106_45-80-M01106_2352595</t>
  </si>
  <si>
    <t>20.07.2022 18:33:36</t>
  </si>
  <si>
    <t>20.07.2022 21:08:27</t>
  </si>
  <si>
    <t>AKHİSAR İM 45-72-A00001_TR-1/2 M20_2308698</t>
  </si>
  <si>
    <t>20.07.2022 19:25:50</t>
  </si>
  <si>
    <t>20.07.2022 20:15:14</t>
  </si>
  <si>
    <t>TOKMAKLI KÖK 45-86-M00047_TOKMAKLI M05_72227762</t>
  </si>
  <si>
    <t>20.07.2022 05:46:15</t>
  </si>
  <si>
    <t>20.07.2022 08:35:33</t>
  </si>
  <si>
    <t>BADEMLİ TR-1 DM 35-15-L01010_BIÇAKÇI-OVACIK L09_67544256</t>
  </si>
  <si>
    <t>20.07.2022 16:29:25</t>
  </si>
  <si>
    <t>20.07.2022 16:45:26</t>
  </si>
  <si>
    <t>L-293 YENİ MECİDİYE 35-18-L00293_950448775_950448775</t>
  </si>
  <si>
    <t>20.07.2022 15:47:04</t>
  </si>
  <si>
    <t>20.07.2022 19:08:18</t>
  </si>
  <si>
    <t>ULUCAK DM 35-27-M00792_TCK KAVŞAK AYDINLATMA M02_2310308</t>
  </si>
  <si>
    <t>20.07.2022 14:37:46</t>
  </si>
  <si>
    <t>20.07.2022 15:26:02</t>
  </si>
  <si>
    <t>20.07.2022 09:11:01</t>
  </si>
  <si>
    <t>20.07.2022 09:50:00</t>
  </si>
  <si>
    <t>SÜLEYMANLI KÖK 45-72-L00299_SÜLEYMANLI PETROL TR KUZEY SAĞ ÇIKIŞI L04_2331424</t>
  </si>
  <si>
    <t>20.07.2022 16:46:16</t>
  </si>
  <si>
    <t>20.07.2022 17:17:00</t>
  </si>
  <si>
    <t>KURUCUOVA TR-3 35-15-L00254_950349509_950349509</t>
  </si>
  <si>
    <t>20.07.2022 18:58:42</t>
  </si>
  <si>
    <t>20.07.2022 19:34:55</t>
  </si>
  <si>
    <t>KIRCALAR TR-1 35-16-M00096_47460226_56400040_56400040</t>
  </si>
  <si>
    <t>20.07.2022 21:46:40</t>
  </si>
  <si>
    <t>21.07.2022 01:13:37</t>
  </si>
  <si>
    <t>BURUNCUK TR-8 35-20-L00297_A_82689874_82689874</t>
  </si>
  <si>
    <t>20.07.2022 07:42:27</t>
  </si>
  <si>
    <t>20.07.2022 08:28:49</t>
  </si>
  <si>
    <t>20.07.2022 13:06:34</t>
  </si>
  <si>
    <t>20.07.2022 17:34:25</t>
  </si>
  <si>
    <t>KURUCUOVA TR-4 35-15-L00255_35-15-L00255_2365161</t>
  </si>
  <si>
    <t>20.07.2022 09:53:21</t>
  </si>
  <si>
    <t>20.07.2022 11:02:39</t>
  </si>
  <si>
    <t>KARADOĞAN TR-6 35-15-L00465_DIREK TIPI TRAFO HUCRESI H01_2049705</t>
  </si>
  <si>
    <t>20.07.2022 18:38:12</t>
  </si>
  <si>
    <t>21.07.2022 02:11:56</t>
  </si>
  <si>
    <t>PAYAMLI M-23 35-25-M00190_956644950_956644950</t>
  </si>
  <si>
    <t>20.07.2022 13:35:30</t>
  </si>
  <si>
    <t>20.07.2022 15:44:51</t>
  </si>
  <si>
    <t>20.07.2022 09:14:05</t>
  </si>
  <si>
    <t>20.07.2022 09:46:02</t>
  </si>
  <si>
    <t>YEŞİLDERE KEŞKEK TR-2 35-31-L00161_35-31-L00161_2364366</t>
  </si>
  <si>
    <t>20.07.2022 14:46:16</t>
  </si>
  <si>
    <t>20.07.2022 15:57:33</t>
  </si>
  <si>
    <t>L-286 35-18-L00286_950452951_950452951</t>
  </si>
  <si>
    <t>20.07.2022 22:53:01</t>
  </si>
  <si>
    <t>21.07.2022 01:37:07</t>
  </si>
  <si>
    <t>20.07.2022 17:17:54</t>
  </si>
  <si>
    <t>20.07.2022 17:33:00</t>
  </si>
  <si>
    <t>MEHMET KARABIYIK TR-1 35-27-M00261_95000513780_95000513780</t>
  </si>
  <si>
    <t>20.07.2022 11:19:39</t>
  </si>
  <si>
    <t>20.07.2022 13:28:06</t>
  </si>
  <si>
    <t>20.07.2022 05:29:14</t>
  </si>
  <si>
    <t>20.07.2022 06:20:23</t>
  </si>
  <si>
    <t>KAZANLI TR-4 35-15-L00978_35-15-L00978_2352033</t>
  </si>
  <si>
    <t>20.07.2022 19:38:25</t>
  </si>
  <si>
    <t>20.07.2022 22:09:26</t>
  </si>
  <si>
    <t>YAKAPINAR TR-5 35-20-L00138_955213574_955213574</t>
  </si>
  <si>
    <t>20.07.2022 12:32:47</t>
  </si>
  <si>
    <t>20.07.2022 18:01:00</t>
  </si>
  <si>
    <t>20.07.2022 20:38:02</t>
  </si>
  <si>
    <t>20.07.2022 20:43:04</t>
  </si>
  <si>
    <t>ARMUTLU DM-2/TR-26 35-27-L00349_911936244_911936244</t>
  </si>
  <si>
    <t>20.07.2022 10:22:42</t>
  </si>
  <si>
    <t>20.07.2022 14:43:48</t>
  </si>
  <si>
    <t>GÜMÜLDÜR M-25 35-25-M00025_955261847_955261847</t>
  </si>
  <si>
    <t>20.07.2022 23:46:53</t>
  </si>
  <si>
    <t>21.07.2022 00:30:32</t>
  </si>
  <si>
    <t>20.07.2022 13:14:08</t>
  </si>
  <si>
    <t>20.07.2022 14:16:12</t>
  </si>
  <si>
    <t>20.07.2022 14:02:12</t>
  </si>
  <si>
    <t>20.07.2022 18:36:00</t>
  </si>
  <si>
    <t>20.07.2022 09:12:11</t>
  </si>
  <si>
    <t>20.07.2022 12:19:47</t>
  </si>
  <si>
    <t>K-3196 35-03-K03196_910991531_910991531</t>
  </si>
  <si>
    <t>20.07.2022 10:01:34</t>
  </si>
  <si>
    <t>20.07.2022 13:56:19</t>
  </si>
  <si>
    <t>20.07.2022 09:27:31</t>
  </si>
  <si>
    <t>20.07.2022 13:38:07</t>
  </si>
  <si>
    <t>ESENYURT TR-1 45-74-M00111_945578233_945578233</t>
  </si>
  <si>
    <t>20.07.2022 15:26:45</t>
  </si>
  <si>
    <t>20.07.2022 17:35:21</t>
  </si>
  <si>
    <t>K-3776 35-04-K03776_98940901_98940901</t>
  </si>
  <si>
    <t>20.07.2022 08:52:40</t>
  </si>
  <si>
    <t>20.07.2022 11:47:04</t>
  </si>
  <si>
    <t>20.07.2022 06:21:46</t>
  </si>
  <si>
    <t>20.07.2022 08:59:18</t>
  </si>
  <si>
    <t>K-1613 35-02-K01613_C_56374345_56374345</t>
  </si>
  <si>
    <t>20.07.2022 11:00:25</t>
  </si>
  <si>
    <t>20.07.2022 12:33:00</t>
  </si>
  <si>
    <t>20.07.2022 19:30:41</t>
  </si>
  <si>
    <t>20.07.2022 22:25:07</t>
  </si>
  <si>
    <t>KARAVELİLER TR-3 35-20-L00142_955197412_955197412</t>
  </si>
  <si>
    <t>20.07.2022 15:27:02</t>
  </si>
  <si>
    <t>20.07.2022 17:03:00</t>
  </si>
  <si>
    <t>M-941 35-02-M00941_TRF M01_2113202</t>
  </si>
  <si>
    <t>20.07.2022 20:27:08</t>
  </si>
  <si>
    <t>21.07.2022 03:00:00</t>
  </si>
  <si>
    <t>DM-2/22 45-72-M00612_45-72-M00612_79594454</t>
  </si>
  <si>
    <t>20.07.2022 10:43:48</t>
  </si>
  <si>
    <t>20.07.2022 12:10:56</t>
  </si>
  <si>
    <t>KAYAKÖY DM 35-15-L00866_ALABAŞ L04_72307162</t>
  </si>
  <si>
    <t>20.07.2022 09:09:58</t>
  </si>
  <si>
    <t>20.07.2022 10:09:02</t>
  </si>
  <si>
    <t>20.07.2022 09:32:02</t>
  </si>
  <si>
    <t>20.07.2022 18:16:00</t>
  </si>
  <si>
    <t>SANCAKLI UZUNÇINAR KÖYÜ 45-71-M00566_A_56404089_56404089</t>
  </si>
  <si>
    <t>20.07.2022 08:37:58</t>
  </si>
  <si>
    <t>20.07.2022 14:43:01</t>
  </si>
  <si>
    <t>ÇİFTÇİİBRAHİM DERE MAH. TR 45-77-M00094_A_56356774_56356774</t>
  </si>
  <si>
    <t>20.07.2022 12:47:06</t>
  </si>
  <si>
    <t>20.07.2022 13:47:27</t>
  </si>
  <si>
    <t>YUKARI ÇAMKÖY TR-1 45-71-M01487_44438020_56366562_56366562</t>
  </si>
  <si>
    <t>20.07.2022 13:19:10</t>
  </si>
  <si>
    <t>20.07.2022 15:41:44</t>
  </si>
  <si>
    <t>AKKEÇİLİ TR-451 TARIMSAL SULAMA 45-73-M00434_45-73-M00434_2353751</t>
  </si>
  <si>
    <t>20.07.2022 18:51:50</t>
  </si>
  <si>
    <t>21.07.2022 02:50:43</t>
  </si>
  <si>
    <t>GÖLBAŞI TR-2 45-86-M00301_ H_50065557</t>
  </si>
  <si>
    <t>20.07.2022 09:44:41</t>
  </si>
  <si>
    <t>20.07.2022 13:37:04</t>
  </si>
  <si>
    <t>M-1897 35-09-M01897_910225128_910225128</t>
  </si>
  <si>
    <t>20.07.2022 13:10:34</t>
  </si>
  <si>
    <t>20.07.2022 14:50:37</t>
  </si>
  <si>
    <t>20.07.2022 08:02:45</t>
  </si>
  <si>
    <t>20.07.2022 08:27:13</t>
  </si>
  <si>
    <t>ANDAK KÖK 35-23-M00312_FOÇA-2 - ALÇUK M01_41958296</t>
  </si>
  <si>
    <t>20.07.2022 09:02:29</t>
  </si>
  <si>
    <t>20.07.2022 13:45:57</t>
  </si>
  <si>
    <t>20.07.2022 06:27:44</t>
  </si>
  <si>
    <t>20.07.2022 07:56:38</t>
  </si>
  <si>
    <t>L-269 DÜZCE TR-2 35-14-L00269_956660557_956660557</t>
  </si>
  <si>
    <t>20.07.2022 19:50:09</t>
  </si>
  <si>
    <t>20.07.2022 20:32:59</t>
  </si>
  <si>
    <t>M-2314 35-02-M02314_TRAFO M03_49071142</t>
  </si>
  <si>
    <t>20.07.2022 20:24:24</t>
  </si>
  <si>
    <t>GÖLCÜK TR-3 35-15-L00318_950408941_950408941</t>
  </si>
  <si>
    <t>20.07.2022 15:17:29</t>
  </si>
  <si>
    <t>20.07.2022 22:47:54</t>
  </si>
  <si>
    <t>TR-93 35-16-L00093_DIREK TIPI TRAFO HUCRESI H01_2040601</t>
  </si>
  <si>
    <t>20.07.2022 20:58:04</t>
  </si>
  <si>
    <t>20.07.2022 23:25:08</t>
  </si>
  <si>
    <t>TR-169 45-78-L00169_953265678_953265678</t>
  </si>
  <si>
    <t>20.07.2022 02:25:58</t>
  </si>
  <si>
    <t>20.07.2022 10:14:11</t>
  </si>
  <si>
    <t>HORZUMKESERLER PEYNİR ÇUKURU TR-2 45-73-M01160_45-73-M01160_61320414</t>
  </si>
  <si>
    <t>20.07.2022 20:50:33</t>
  </si>
  <si>
    <t>21.07.2022 00:23:30</t>
  </si>
  <si>
    <t>BOYALI ÇAYBAŞI TR-1 45-75-M00267_A_56390904_56390904</t>
  </si>
  <si>
    <t>20.07.2022 11:57:33</t>
  </si>
  <si>
    <t>20.07.2022 16:24:33</t>
  </si>
  <si>
    <t>TR-101 45-78-L00101_953266175_953266175</t>
  </si>
  <si>
    <t>20.07.2022 10:44:10</t>
  </si>
  <si>
    <t>20.07.2022 12:18:00</t>
  </si>
  <si>
    <t>M-2018 35-01-M02018_911386903_911386903</t>
  </si>
  <si>
    <t>20.07.2022 18:58:09</t>
  </si>
  <si>
    <t>20.07.2022 20:11:11</t>
  </si>
  <si>
    <t>L-32 35-14-L00032_5650956_56354456_56354456</t>
  </si>
  <si>
    <t>20.07.2022 10:08:19</t>
  </si>
  <si>
    <t>20.07.2022 11:09:56</t>
  </si>
  <si>
    <t>KALEDİBİ MAHALLESİ TR-1 45-78-M00613_45-78-M00613_2352183</t>
  </si>
  <si>
    <t>20.07.2022 09:28:57</t>
  </si>
  <si>
    <t>20.07.2022 10:42:28</t>
  </si>
  <si>
    <t>20.07.2022 07:15:42</t>
  </si>
  <si>
    <t>20.07.2022 08:33:20</t>
  </si>
  <si>
    <t>M-531 KAVAKLIDERE KÖK 35-02-M00531_M-530 / M529 M11_72200023</t>
  </si>
  <si>
    <t>20.07.2022 19:54:54</t>
  </si>
  <si>
    <t>20.07.2022 20:31:43</t>
  </si>
  <si>
    <t>YUSUFLU KÖK 35-20-L00077_YUSUFLU ÇAYIR L02_66527972</t>
  </si>
  <si>
    <t>20.07.2022 09:05:42</t>
  </si>
  <si>
    <t>20.07.2022 17:08:14</t>
  </si>
  <si>
    <t>20.07.2022 15:54:40</t>
  </si>
  <si>
    <t>20.07.2022 18:30:00</t>
  </si>
  <si>
    <t>KAZIKBAĞLARI TR-1 35-16-M00482_35-16-M00482_2364645</t>
  </si>
  <si>
    <t>20.07.2022 16:41:18</t>
  </si>
  <si>
    <t>20.07.2022 20:31:25</t>
  </si>
  <si>
    <t>L-400 35-18-L00400_950459136_950459136</t>
  </si>
  <si>
    <t>20.07.2022 09:05:54</t>
  </si>
  <si>
    <t>20.07.2022 16:45:19</t>
  </si>
  <si>
    <t>KIRDAMLARI KARGACIK TR-1 45-78-M00499_45-78-M00499_2352818</t>
  </si>
  <si>
    <t>20.07.2022 21:15:49</t>
  </si>
  <si>
    <t>20.07.2022 23:04:45</t>
  </si>
  <si>
    <t>20.07.2022 13:23:18</t>
  </si>
  <si>
    <t>20.07.2022 14:01:00</t>
  </si>
  <si>
    <t>M-2761 35-02-M02761_ H_79914429</t>
  </si>
  <si>
    <t>20.07.2022 20:23:54</t>
  </si>
  <si>
    <t>OVAKENT İM 35-15-A00003_LOKMAN KUYU L06_2057394</t>
  </si>
  <si>
    <t>20.07.2022 09:17:57</t>
  </si>
  <si>
    <t>20.07.2022 14:38:50</t>
  </si>
  <si>
    <t>TR-1/53B 45-71-M02141_953188102_953188102</t>
  </si>
  <si>
    <t>20.07.2022 12:27:04</t>
  </si>
  <si>
    <t>20.07.2022 15:32:04</t>
  </si>
  <si>
    <t>TR-1/77 45-72-M00077_956504649_956504649</t>
  </si>
  <si>
    <t>20.07.2022 19:38:09</t>
  </si>
  <si>
    <t>21.07.2022 00:45:08</t>
  </si>
  <si>
    <t>SARIGÖL TR-37 45-79-M00037_TR-40 M05_2315979</t>
  </si>
  <si>
    <t>20.07.2022 07:33:41</t>
  </si>
  <si>
    <t>20.07.2022 07:57:08</t>
  </si>
  <si>
    <t>SOMA TR-7/3 45-82-M00449_SOMA DM-1 GİRİŞ M03_58003667</t>
  </si>
  <si>
    <t>20.07.2022 15:12:30</t>
  </si>
  <si>
    <t>20.07.2022 15:14:00</t>
  </si>
  <si>
    <t>GÜZELKÖY KÖK 45-71-M00123_HAŞİM AKCURA ENH M03_50218012</t>
  </si>
  <si>
    <t>20.07.2022 14:41:13</t>
  </si>
  <si>
    <t>20.07.2022 15:46:51</t>
  </si>
  <si>
    <t>20.07.2022 10:46:13</t>
  </si>
  <si>
    <t>20.07.2022 17:09:54</t>
  </si>
  <si>
    <t>M-2845 35-03-M02845_M-2846 M05_72156277</t>
  </si>
  <si>
    <t>20.07.2022 07:01:18</t>
  </si>
  <si>
    <t>20.07.2022 08:28:01</t>
  </si>
  <si>
    <t>TR-70 KADİR ÇAKIR GRB. 35-15-L00070_B_56368652_56368652</t>
  </si>
  <si>
    <t>20.07.2022 18:57:57</t>
  </si>
  <si>
    <t>20.07.2022 22:48:09</t>
  </si>
  <si>
    <t>M-1111 35-08-M01111_95001335325_95001335325</t>
  </si>
  <si>
    <t>20.07.2022 21:25:08</t>
  </si>
  <si>
    <t>21.07.2022 01:02:51</t>
  </si>
  <si>
    <t>MECİDİYE TR-10 45-72-L00573_45-72-L00573_2350891</t>
  </si>
  <si>
    <t>20.07.2022 13:04:49</t>
  </si>
  <si>
    <t>20.07.2022 14:30:07</t>
  </si>
  <si>
    <t>TR-163 35-26-M01148_956618607_956618607</t>
  </si>
  <si>
    <t>20.07.2022 20:02:11</t>
  </si>
  <si>
    <t>20.07.2022 23:55:37</t>
  </si>
  <si>
    <t>20.07.2022 11:53:20</t>
  </si>
  <si>
    <t>20.07.2022 14:08:34</t>
  </si>
  <si>
    <t>SARIKAYA KÖK 35-31-L00284_İĞDELİ L01_2113777</t>
  </si>
  <si>
    <t>20.07.2022 15:51:34</t>
  </si>
  <si>
    <t>20.07.2022 15:54:00</t>
  </si>
  <si>
    <t>YENİKÖY TR-4 45-71-M00125_YENİKÖY TR-3 M03_72244279</t>
  </si>
  <si>
    <t>20.07.2022 09:04:48</t>
  </si>
  <si>
    <t>20.07.2022 09:30:06</t>
  </si>
  <si>
    <t>ÇEŞNELİ TR-3 45-73-M00456_B_56395570_56395570</t>
  </si>
  <si>
    <t>20.07.2022 22:46:30</t>
  </si>
  <si>
    <t>21.07.2022 04:20:16</t>
  </si>
  <si>
    <t>20.07.2022 18:34:24</t>
  </si>
  <si>
    <t>20.07.2022 18:59:18</t>
  </si>
  <si>
    <t>M-315 35-02-M00315_TRF M03_2095696</t>
  </si>
  <si>
    <t>20.07.2022 13:43:20</t>
  </si>
  <si>
    <t>20.07.2022 16:39:13</t>
  </si>
  <si>
    <t>TOSUNLAR MERKEZ TR-1 35-32-L00038_B_65511410_65511410</t>
  </si>
  <si>
    <t>20.07.2022 20:33:26</t>
  </si>
  <si>
    <t>21.07.2022 00:24:19</t>
  </si>
  <si>
    <t>ERTUĞRUL TR-5 35-15-L00679_35-15-L00679_2364887</t>
  </si>
  <si>
    <t>20.07.2022 15:14:32</t>
  </si>
  <si>
    <t>20.07.2022 16:39:28</t>
  </si>
  <si>
    <t>20.07.2022 16:12:08</t>
  </si>
  <si>
    <t>20.07.2022 19:09:49</t>
  </si>
  <si>
    <t>BEYDERE KÖK 45-71-M00128_ÜÇPINAR M03_50217225</t>
  </si>
  <si>
    <t>20.07.2022 11:58:50</t>
  </si>
  <si>
    <t>20.07.2022 12:52:40</t>
  </si>
  <si>
    <t>20.07.2022 11:32:54</t>
  </si>
  <si>
    <t>20.07.2022 12:46:35</t>
  </si>
  <si>
    <t>SARIÇALI TR-2 45-72-L00777_45-72-L00777_2351172</t>
  </si>
  <si>
    <t>20.07.2022 09:11:00</t>
  </si>
  <si>
    <t>20.07.2022 11:16:39</t>
  </si>
  <si>
    <t>20.07.2022 18:52:39</t>
  </si>
  <si>
    <t>20.07.2022 19:48:05</t>
  </si>
  <si>
    <t>20.07.2022 09:56:53</t>
  </si>
  <si>
    <t>20.07.2022 11:28:14</t>
  </si>
  <si>
    <t>TR-101 45-78-L00101_953266169_953266169</t>
  </si>
  <si>
    <t>20.07.2022 11:41:51</t>
  </si>
  <si>
    <t>20.07.2022 13:35:04</t>
  </si>
  <si>
    <t>20.07.2022 07:52:05</t>
  </si>
  <si>
    <t>20.07.2022 09:12:23</t>
  </si>
  <si>
    <t>L-47 DENİZKENT SİTESİ 35-14-L00047_956652718_956652718</t>
  </si>
  <si>
    <t>20.07.2022 16:48:53</t>
  </si>
  <si>
    <t>20.07.2022 17:27:43</t>
  </si>
  <si>
    <t>M-1199 35-10-M01199_967160559_967160559</t>
  </si>
  <si>
    <t>20.07.2022 13:43:48</t>
  </si>
  <si>
    <t>20.07.2022 16:22:41</t>
  </si>
  <si>
    <t>DOĞANCI TR-1 35-31-L00334_47797488_56352253_56352253</t>
  </si>
  <si>
    <t>20.07.2022 19:16:59</t>
  </si>
  <si>
    <t>20.07.2022 22:26:36</t>
  </si>
  <si>
    <t>20.07.2022 09:22:04</t>
  </si>
  <si>
    <t>20.07.2022 14:55:46</t>
  </si>
  <si>
    <t>TR-114 35-16-L00114_A_56397753_56397753</t>
  </si>
  <si>
    <t>20.07.2022 19:39:01</t>
  </si>
  <si>
    <t>20.07.2022 22:42:52</t>
  </si>
  <si>
    <t>YUKARI MİNNETLER TR-1 45-74-M00128_945576346_945576346</t>
  </si>
  <si>
    <t>20.07.2022 14:44:17</t>
  </si>
  <si>
    <t>20.07.2022 16:03:20</t>
  </si>
  <si>
    <t>20.07.2022 23:27:14</t>
  </si>
  <si>
    <t>21.07.2022 02:31:23</t>
  </si>
  <si>
    <t>BOZDAĞ TR-8 35-15-L00287_950403337_950403337</t>
  </si>
  <si>
    <t>20.07.2022 16:02:06</t>
  </si>
  <si>
    <t>20.07.2022 19:23:57</t>
  </si>
  <si>
    <t>M-639 OLDURUK KÖK 35-03-M00639_HatBaşıAyırıcı_53137794 M02_53137794</t>
  </si>
  <si>
    <t>20.07.2022 11:15:33</t>
  </si>
  <si>
    <t>20.07.2022 18:16:33</t>
  </si>
  <si>
    <t>AHMETLİ TR-30 MEZARLIK 45-84-L00030_955182060_955182060</t>
  </si>
  <si>
    <t>20.07.2022 09:04:28</t>
  </si>
  <si>
    <t>20.07.2022 13:45:27</t>
  </si>
  <si>
    <t>MORDOĞAN TR-1 35-21-L00201_95001212826_95001212826</t>
  </si>
  <si>
    <t>20.07.2022 16:07:39</t>
  </si>
  <si>
    <t>20.07.2022 17:52:57</t>
  </si>
  <si>
    <t>L-356 BAŞKENT SİTESİ 35-18-L00356_950455426_950455426</t>
  </si>
  <si>
    <t>20.07.2022 08:01:55</t>
  </si>
  <si>
    <t>20.07.2022 12:44:08</t>
  </si>
  <si>
    <t>20.07.2022 14:15:29</t>
  </si>
  <si>
    <t>20.07.2022 14:26:09</t>
  </si>
  <si>
    <t>DADAĞLI TR-2 IŞIKLAR 45-79-M00390_B_56385373_56385373</t>
  </si>
  <si>
    <t>20.07.2022 00:01:19</t>
  </si>
  <si>
    <t>20.07.2022 01:22:18</t>
  </si>
  <si>
    <t>İSMAİL ŞİMŞEK SULAMA GRUBU 35-29-L00149_A_56354869_56354869</t>
  </si>
  <si>
    <t>20.07.2022 10:36:44</t>
  </si>
  <si>
    <t>20.07.2022 12:52:54</t>
  </si>
  <si>
    <t>K-3627 35-01-K03627_G_60984812_60984812</t>
  </si>
  <si>
    <t>20.07.2022 20:14:14</t>
  </si>
  <si>
    <t>20.07.2022 21:07:23</t>
  </si>
  <si>
    <t>ÇEBİTAŞ DM 35-17-M00266_ÖZKAN-1 ÇIKIŞ M10_66424898</t>
  </si>
  <si>
    <t>20.07.2022 16:43:51</t>
  </si>
  <si>
    <t>20.07.2022 17:03:07</t>
  </si>
  <si>
    <t>M-1038 35-04-M01038_912499591_912499591</t>
  </si>
  <si>
    <t>20.07.2022 22:02:42</t>
  </si>
  <si>
    <t>20.07.2022 22:43:08</t>
  </si>
  <si>
    <t>20.07.2022 10:32:06</t>
  </si>
  <si>
    <t>20.07.2022 15:55:26</t>
  </si>
  <si>
    <t>K-1103 35-02-K01103_DAĞITIM TRAFO K-1103 K01_2319968</t>
  </si>
  <si>
    <t>20.07.2022 00:15:00</t>
  </si>
  <si>
    <t>20.07.2022 00:21:27</t>
  </si>
  <si>
    <t>M-3048(YATIRIM REZERVE) 35-04-M03048_B_56370504_56370504</t>
  </si>
  <si>
    <t>20.07.2022 09:10:07</t>
  </si>
  <si>
    <t>20.07.2022 12:18:28</t>
  </si>
  <si>
    <t>20.07.2022 05:51:31</t>
  </si>
  <si>
    <t>20.07.2022 07:05:55</t>
  </si>
  <si>
    <t>DENİZGİREN TR-1 35-21-L00079_949719059_949719059</t>
  </si>
  <si>
    <t>20.07.2022 17:16:29</t>
  </si>
  <si>
    <t>20.07.2022 21:50:52</t>
  </si>
  <si>
    <t>20.07.2022 10:12:37</t>
  </si>
  <si>
    <t>20.07.2022 11:46:57</t>
  </si>
  <si>
    <t>M-1388 35-02-M01388_DIREK TIPI TRAFO HUCRESI H01_2042776</t>
  </si>
  <si>
    <t>20.07.2022 18:53:21</t>
  </si>
  <si>
    <t>20.07.2022 20:24:00</t>
  </si>
  <si>
    <t>K-938 35-02-K00938_99866552_99866552</t>
  </si>
  <si>
    <t>20.07.2022 10:05:38</t>
  </si>
  <si>
    <t>20.07.2022 10:56:08</t>
  </si>
  <si>
    <t>SART TR-1 KÖK 45-78-M00168_953252734_953252734</t>
  </si>
  <si>
    <t>20.07.2022 12:51:59</t>
  </si>
  <si>
    <t>20.07.2022 14:34:25</t>
  </si>
  <si>
    <t>M-3198 (YATIRIM REZERVE) 35-01-M03198_910911080_910911080</t>
  </si>
  <si>
    <t>20.07.2022 19:49:40</t>
  </si>
  <si>
    <t>20.07.2022 20:49:53</t>
  </si>
  <si>
    <t>20.07.2022 09:03:46</t>
  </si>
  <si>
    <t>20.07.2022 10:27:08</t>
  </si>
  <si>
    <t>AKÇAŞEHİR KÖK 35-29-L00035_HatBaşıAyırıcı_53133104 L04_53133104</t>
  </si>
  <si>
    <t>20.07.2022 11:51:43</t>
  </si>
  <si>
    <t>20.07.2022 13:51:33</t>
  </si>
  <si>
    <t>KESTELLİ TR-1 45-84-L00036_10528271_56386239_56386239</t>
  </si>
  <si>
    <t>20.07.2022 11:23:35</t>
  </si>
  <si>
    <t>20.07.2022 13:03:51</t>
  </si>
  <si>
    <t>20.07.2022 16:37:40</t>
  </si>
  <si>
    <t>20.07.2022 17:47:00</t>
  </si>
  <si>
    <t>M-2315 35-02-M02315_TRAFO M03_60648727</t>
  </si>
  <si>
    <t>20.07.2022 20:24:29</t>
  </si>
  <si>
    <t>HABAŞ TM 35-17-A00008_ÖZKAN-1 M17_2333332</t>
  </si>
  <si>
    <t>20.07.2022 16:22:34</t>
  </si>
  <si>
    <t>20.07.2022 16:42:28</t>
  </si>
  <si>
    <t>20.07.2022 22:35:39</t>
  </si>
  <si>
    <t>20.07.2022 23:52:55</t>
  </si>
  <si>
    <t>İLYASÇILAR TR-1 45-71-M01671_43182584_56388507_56388507</t>
  </si>
  <si>
    <t>20.07.2022 06:27:02</t>
  </si>
  <si>
    <t>20.07.2022 11:22:23</t>
  </si>
  <si>
    <t>20.07.2022 02:35:31</t>
  </si>
  <si>
    <t>20.07.2022 03:50:27</t>
  </si>
  <si>
    <t>K-1913 35-10-K01913_C_56380447_56380447</t>
  </si>
  <si>
    <t>20.07.2022 12:12:42</t>
  </si>
  <si>
    <t>20.07.2022 12:52:00</t>
  </si>
  <si>
    <t>MORDOĞAN TR-38 35-21-L00165_966392015_966392015</t>
  </si>
  <si>
    <t>20.07.2022 19:28:59</t>
  </si>
  <si>
    <t>20.07.2022 23:54:01</t>
  </si>
  <si>
    <t>BALIKLI TR-1 45-75-M00221__72371914_72371914</t>
  </si>
  <si>
    <t>20.07.2022 23:48:20</t>
  </si>
  <si>
    <t>21.07.2022 01:51:41</t>
  </si>
  <si>
    <t>K-1241 35-03-K01241_910407465_910407465</t>
  </si>
  <si>
    <t>20.07.2022 09:14:18</t>
  </si>
  <si>
    <t>20.07.2022 10:11:45</t>
  </si>
  <si>
    <t>20.07.2022 13:17:51</t>
  </si>
  <si>
    <t>20.07.2022 15:01:14</t>
  </si>
  <si>
    <t>20.07.2022 14:00:50</t>
  </si>
  <si>
    <t>20.07.2022 14:32:26</t>
  </si>
  <si>
    <t>MECİDİYE TR-1 KÖK 45-72-L00078_45-72-L00078_66560903</t>
  </si>
  <si>
    <t>20.07.2022 14:38:31</t>
  </si>
  <si>
    <t>20.07.2022 15:23:14</t>
  </si>
  <si>
    <t>BADEMLİ ÜÇCEVİZLER ÇIKIŞI YOL KENARI TR-25 35-15-L01039_B_56361104_56361104</t>
  </si>
  <si>
    <t>20.07.2022 18:34:19</t>
  </si>
  <si>
    <t>20.07.2022 21:11:04</t>
  </si>
  <si>
    <t>LALELİK TR-1 45-75-M00192_45-75-M00192_2353627</t>
  </si>
  <si>
    <t>20.07.2022 10:42:48</t>
  </si>
  <si>
    <t>20.07.2022 11:51:46</t>
  </si>
  <si>
    <t>KAYACIK KÖK 45-75-M00065_DERE MAHALLESİ M05_84267189</t>
  </si>
  <si>
    <t>20.07.2022 09:56:00</t>
  </si>
  <si>
    <t>20.07.2022 11:30:00</t>
  </si>
  <si>
    <t>KARABURUN TR-8 35-21-L00015_953367546_953367546</t>
  </si>
  <si>
    <t>20.07.2022 20:02:44</t>
  </si>
  <si>
    <t>20.07.2022 23:16:42</t>
  </si>
  <si>
    <t>KIZILÜZÜM TR-1 35-27-M00080_965656155_965656155</t>
  </si>
  <si>
    <t>20.07.2022 15:40:22</t>
  </si>
  <si>
    <t>20.07.2022 18:45:21</t>
  </si>
  <si>
    <t>20.07.2022 14:20:39</t>
  </si>
  <si>
    <t>20.07.2022 15:55:59</t>
  </si>
  <si>
    <t>EROĞLU TR-1 45-72-L00366__72373273_72373273</t>
  </si>
  <si>
    <t>20.07.2022 08:47:26</t>
  </si>
  <si>
    <t>20.07.2022 09:29:24</t>
  </si>
  <si>
    <t>MEDAR TR-9 45-72-L00278_45-72-L00278_66521858</t>
  </si>
  <si>
    <t>20.07.2022 20:06:37</t>
  </si>
  <si>
    <t>20.07.2022 21:35:29</t>
  </si>
  <si>
    <t>K-819 35-01-K00819_A_56358067_56358067</t>
  </si>
  <si>
    <t>20.07.2022 15:30:59</t>
  </si>
  <si>
    <t>20.07.2022 16:53:46</t>
  </si>
  <si>
    <t>MURADİYE DM-9/4 45-71-M00636_DM-5/6-B KÖK M08_2320245</t>
  </si>
  <si>
    <t>20.07.2022 08:03:28</t>
  </si>
  <si>
    <t>20.07.2022 10:34:40</t>
  </si>
  <si>
    <t>YİĞİTLER TR-2 35-27-L00224_D_56356890_56356890</t>
  </si>
  <si>
    <t>20.07.2022 10:59:30</t>
  </si>
  <si>
    <t>20.07.2022 11:41:03</t>
  </si>
  <si>
    <t>20.07.2022 06:24:25</t>
  </si>
  <si>
    <t>20.07.2022 06:57:00</t>
  </si>
  <si>
    <t>HELVACI TR-6 35-17-M00366_950304889_950304889</t>
  </si>
  <si>
    <t>20.07.2022 21:18:31</t>
  </si>
  <si>
    <t>21.07.2022 03:00:07</t>
  </si>
  <si>
    <t>20.07.2022 12:05:51</t>
  </si>
  <si>
    <t>20.07.2022 13:02:35</t>
  </si>
  <si>
    <t>GÜLBAHÇE TR-2 (TR-183) 35-19-L00183_956672860_956672860</t>
  </si>
  <si>
    <t>20.07.2022 19:27:42</t>
  </si>
  <si>
    <t>20.07.2022 21:13:05</t>
  </si>
  <si>
    <t>GÜLKENT KÖK-3 35-30-M00219_ALTINOVA-1 ÇIKIŞ M05_84885056</t>
  </si>
  <si>
    <t>20.07.2022 09:15:37</t>
  </si>
  <si>
    <t>20.07.2022 17:09:00</t>
  </si>
  <si>
    <t>TOKMAKLI KÖK 45-86-M00047_HatBaşıAyırıcı_53135389 M05_53135389</t>
  </si>
  <si>
    <t>20.07.2022 07:40:32</t>
  </si>
  <si>
    <t>20.07.2022 09:55:10</t>
  </si>
  <si>
    <t>DURMUŞ SABANCI SULAMA GRUBU 35-29-M00295_B_56378516_56378516</t>
  </si>
  <si>
    <t>20.07.2022 14:39:43</t>
  </si>
  <si>
    <t>20.07.2022 19:03:00</t>
  </si>
  <si>
    <t>KIZILCAAVLU KÖK 35-29-L00056_KIZILCAAVLU ENH L05_72209632</t>
  </si>
  <si>
    <t>20.07.2022 15:44:37</t>
  </si>
  <si>
    <t>20.07.2022 17:08:31</t>
  </si>
  <si>
    <t>K-2664 35-02-K02664_35-02-K02664_2362372</t>
  </si>
  <si>
    <t>20.07.2022 19:06:56</t>
  </si>
  <si>
    <t>20.07.2022 20:01:36</t>
  </si>
  <si>
    <t>MURADİYE DM-5/7 KÖK 45-71-M00594_MURADİYE DM-5/17 M04_2336445</t>
  </si>
  <si>
    <t>20.07.2022 14:15:12</t>
  </si>
  <si>
    <t>20.07.2022 16:29:26</t>
  </si>
  <si>
    <t>FIRINLI TR-9 35-20-L00366_943090065_943090065</t>
  </si>
  <si>
    <t>20.07.2022 00:10:31</t>
  </si>
  <si>
    <t>20.07.2022 01:38:01</t>
  </si>
  <si>
    <t>ÜÇPINAR TR-5 45-71-M01536_953185481_953185481</t>
  </si>
  <si>
    <t>20.07.2022 13:02:18</t>
  </si>
  <si>
    <t>20.07.2022 18:53:02</t>
  </si>
  <si>
    <t>L-357 EGEM SAHİL SİT. 35-18-L00357_950441635_950441635</t>
  </si>
  <si>
    <t>20.07.2022 21:37:33</t>
  </si>
  <si>
    <t>20.07.2022 23:59:58</t>
  </si>
  <si>
    <t>SÖĞÜTLÜ KUYU TR-28 35-15-M00411_950406372_950406372</t>
  </si>
  <si>
    <t>20.07.2022 12:59:47</t>
  </si>
  <si>
    <t>20.07.2022 18:12:05</t>
  </si>
  <si>
    <t>L-47 DENİZKENT SİTESİ 35-14-L00047_956640035_956640035</t>
  </si>
  <si>
    <t>20.07.2022 20:08:03</t>
  </si>
  <si>
    <t>20.07.2022 21:07:51</t>
  </si>
  <si>
    <t>ÜNİVERSİTE TM 35-02-A00008_ÜNİVERSİTE-3 K31_2310274</t>
  </si>
  <si>
    <t>20.07.2022 09:02:11</t>
  </si>
  <si>
    <t>20.07.2022 19:02:00</t>
  </si>
  <si>
    <t>FUAR İM 35-01-A00003_KÜLTÜRPARK K14_2056577</t>
  </si>
  <si>
    <t>20.07.2022 09:04:41</t>
  </si>
  <si>
    <t>20.07.2022 10:51:56</t>
  </si>
  <si>
    <t>TR-2/35 45-72-L00035_45-72-L00035_66524281</t>
  </si>
  <si>
    <t>20.07.2022 09:11:11</t>
  </si>
  <si>
    <t>20.07.2022 10:02:54</t>
  </si>
  <si>
    <t>SOMA TR-7/3 45-82-M00449_SOMA DM-1 GİRİŞ M03_58003668</t>
  </si>
  <si>
    <t>20.07.2022 08:46:19</t>
  </si>
  <si>
    <t>20.07.2022 09:06:55</t>
  </si>
  <si>
    <t>K-1613 35-02-K01613_A_56374349_56374349</t>
  </si>
  <si>
    <t>20.07.2022 10:20:56</t>
  </si>
  <si>
    <t>20.07.2022 12:29:56</t>
  </si>
  <si>
    <t>DM-2/23-A (İSTİKLAL OKULU ÖNÜ) 45-71-M00171_A_56403323_56403323</t>
  </si>
  <si>
    <t>20.07.2022 20:29:32</t>
  </si>
  <si>
    <t>20.07.2022 21:23:38</t>
  </si>
  <si>
    <t>DAĞYENİKÖY TR-2 45-83-L00273_DIREK TIPI TRAFO HUCRESI H01_2106593</t>
  </si>
  <si>
    <t>20.07.2022 20:08:58</t>
  </si>
  <si>
    <t>20.07.2022 21:14:39</t>
  </si>
  <si>
    <t>AŞAĞIÇOBANİSA TR-13 45-71-M00932_DIREK TIPI TRAFO HUCRESI H01_2084897</t>
  </si>
  <si>
    <t>20.07.2022 11:06:07</t>
  </si>
  <si>
    <t>20.07.2022 13:51:46</t>
  </si>
  <si>
    <t>MANİSA TM-1 45-71-A00001_DONANIMLI YEDEK M25_2054056</t>
  </si>
  <si>
    <t>20.07.2022 03:17:58</t>
  </si>
  <si>
    <t>20.07.2022 04:06:00</t>
  </si>
  <si>
    <t>KUMKUYUCAK TR-4 45-80-M00174_956538586_956538586</t>
  </si>
  <si>
    <t>20.07.2022 19:33:03</t>
  </si>
  <si>
    <t>20.07.2022 22:35:19</t>
  </si>
  <si>
    <t>BOZDAĞ TR-2 35-15-L00310_A_56369660_56369660</t>
  </si>
  <si>
    <t>20.07.2022 15:11:30</t>
  </si>
  <si>
    <t>20.07.2022 17:42:15</t>
  </si>
  <si>
    <t>FUNDACIK KÖK 45-75-M00068_HatBaşıAyırıcı_53135615 M03_53135615</t>
  </si>
  <si>
    <t>20.07.2022 18:59:31</t>
  </si>
  <si>
    <t>20.07.2022 22:00:37</t>
  </si>
  <si>
    <t>K-2876 35-02-K02876_A A1B_5817348</t>
  </si>
  <si>
    <t>20.07.2022 14:36:09</t>
  </si>
  <si>
    <t>20.07.2022 16:01:48</t>
  </si>
  <si>
    <t>CAMBAZLI KÖK 45-84-M00005_HatBaşıAyırıcı_53137033 M03_53137033</t>
  </si>
  <si>
    <t>20.07.2022 21:17:50</t>
  </si>
  <si>
    <t>20.07.2022 23:06:40</t>
  </si>
  <si>
    <t>HALIKÖY OVACIK MAH. TR-4 35-32-L00125_DIREK TIPI TRAFO HUCRESI H01_2039359</t>
  </si>
  <si>
    <t>20.07.2022 18:35:36</t>
  </si>
  <si>
    <t>20.07.2022 23:26:15</t>
  </si>
  <si>
    <t>FİKRİ KOÇTÜRK-2 45-71-M00789_DIREK TIPI TRAFO HUCRESI H01_2078633</t>
  </si>
  <si>
    <t>20.07.2022 22:48:59</t>
  </si>
  <si>
    <t>20.07.2022 23:56:00</t>
  </si>
  <si>
    <t>KARABURUN TR-9A 35-21-L00043_A_56357665_56357665</t>
  </si>
  <si>
    <t>20.07.2022 19:09:46</t>
  </si>
  <si>
    <t>20.07.2022 20:24:07</t>
  </si>
  <si>
    <t>AKÖREN TR-19 KÖK 45-78-M00974_HatBaşıAyırıcı_53139604 M01_53139604</t>
  </si>
  <si>
    <t>20.07.2022 20:29:42</t>
  </si>
  <si>
    <t>20.07.2022 21:11:10</t>
  </si>
  <si>
    <t>20.07.2022 10:13:22</t>
  </si>
  <si>
    <t>20.07.2022 11:23:41</t>
  </si>
  <si>
    <t>DM-16/20 45-71-M02397_953200215_953200215</t>
  </si>
  <si>
    <t>20.07.2022 09:06:27</t>
  </si>
  <si>
    <t>20.07.2022 11:28:20</t>
  </si>
  <si>
    <t>MURADİYE TR-2 SU DEPOSU 45-71-M00199_A A1_5965634</t>
  </si>
  <si>
    <t>20.07.2022 05:33:11</t>
  </si>
  <si>
    <t>20.07.2022 06:53:57</t>
  </si>
  <si>
    <t>21.07.2022 13:45:20</t>
  </si>
  <si>
    <t>21.07.2022 20:22:34</t>
  </si>
  <si>
    <t>CAMBAZLI KÖK 45-84-M00005_DERBENT İM-DM (ESKİ GÖLMARMARA) M05_50241497</t>
  </si>
  <si>
    <t>21.07.2022 14:55:07</t>
  </si>
  <si>
    <t>21.07.2022 15:43:40</t>
  </si>
  <si>
    <t>TURKCELL SEKLİK ÖZEL TR 35-16-M00363Ö_35-16-M00363Ö_2347122</t>
  </si>
  <si>
    <t>21.07.2022 02:38:14</t>
  </si>
  <si>
    <t>21.07.2022 04:35:45</t>
  </si>
  <si>
    <t>DM-1/53 35-29-M00053_95000163435_95000163435</t>
  </si>
  <si>
    <t>21.07.2022 12:53:46</t>
  </si>
  <si>
    <t>21.07.2022 13:25:11</t>
  </si>
  <si>
    <t>GÖRDES TR-27 45-75-M00042_GÖRDES TR-28 M01_61363690</t>
  </si>
  <si>
    <t>21.07.2022 17:29:08</t>
  </si>
  <si>
    <t>21.07.2022 18:51:31</t>
  </si>
  <si>
    <t>YILMAZ İM 45-78-A00003_YILMAZ TR-2 L03_2331487</t>
  </si>
  <si>
    <t>21.07.2022 09:02:57</t>
  </si>
  <si>
    <t>21.07.2022 14:27:07</t>
  </si>
  <si>
    <t>DENİZGİREN TR-1 35-21-L00079_953363935_953363935</t>
  </si>
  <si>
    <t>21.07.2022 16:38:18</t>
  </si>
  <si>
    <t>21.07.2022 21:38:49</t>
  </si>
  <si>
    <t>L-294 35-18-L00294_95001239732_95001239732</t>
  </si>
  <si>
    <t>21.07.2022 09:52:31</t>
  </si>
  <si>
    <t>21.07.2022 13:08:59</t>
  </si>
  <si>
    <t>SEKİ KÖYÜ KÜSTÜK TR-7 35-15-L00138_B_56369341_56369341</t>
  </si>
  <si>
    <t>21.07.2022 20:18:29</t>
  </si>
  <si>
    <t>22.07.2022 00:07:09</t>
  </si>
  <si>
    <t>21.07.2022 18:42:35</t>
  </si>
  <si>
    <t>21.07.2022 20:29:42</t>
  </si>
  <si>
    <t>21.07.2022 07:25:08</t>
  </si>
  <si>
    <t>21.07.2022 07:30:09</t>
  </si>
  <si>
    <t>K-955 35-03-K00955_35-03-K00955_2364894</t>
  </si>
  <si>
    <t>21.07.2022 09:37:44</t>
  </si>
  <si>
    <t>21.07.2022 15:36:24</t>
  </si>
  <si>
    <t>TR-16 35-32-L00117_35-32-L00117_2365609</t>
  </si>
  <si>
    <t>21.07.2022 13:50:38</t>
  </si>
  <si>
    <t>21.07.2022 17:41:58</t>
  </si>
  <si>
    <t>DURASILLI TR-7 45-78-M01118_TR-8 M05_2105388</t>
  </si>
  <si>
    <t>21.07.2022 19:32:49</t>
  </si>
  <si>
    <t>21.07.2022 20:24:30</t>
  </si>
  <si>
    <t>21.07.2022 14:45:55</t>
  </si>
  <si>
    <t>21.07.2022 20:56:09</t>
  </si>
  <si>
    <t>ÇANDARLI TATİL KÖYÜ KÖK-11 35-30-M00079_ÇANDARLI TATİL KÖYÜ M04_72085968</t>
  </si>
  <si>
    <t>21.07.2022 10:16:59</t>
  </si>
  <si>
    <t>21.07.2022 17:26:00</t>
  </si>
  <si>
    <t>TR-123 35-15-M00123_950365104_950365104</t>
  </si>
  <si>
    <t>21.07.2022 17:55:24</t>
  </si>
  <si>
    <t>21.07.2022 20:30:45</t>
  </si>
  <si>
    <t>21.07.2022 10:36:55</t>
  </si>
  <si>
    <t>21.07.2022 12:54:05</t>
  </si>
  <si>
    <t>DEĞİRMENCİELİ TR-1 35-24-M00076_A_65496947_65496947</t>
  </si>
  <si>
    <t>21.07.2022 13:58:23</t>
  </si>
  <si>
    <t>21.07.2022 20:31:17</t>
  </si>
  <si>
    <t>21.07.2022 12:29:14</t>
  </si>
  <si>
    <t>21.07.2022 17:47:06</t>
  </si>
  <si>
    <t>K-466 35-04-K00466_A_56364242_56364242</t>
  </si>
  <si>
    <t>21.07.2022 09:28:36</t>
  </si>
  <si>
    <t>21.07.2022 10:35:12</t>
  </si>
  <si>
    <t>K-1865 35-09-K01865_954707543_954707543</t>
  </si>
  <si>
    <t>21.07.2022 19:16:32</t>
  </si>
  <si>
    <t>21.07.2022 21:13:11</t>
  </si>
  <si>
    <t>VİLLAKENT TR-5 35-28-M00382_7584266_56360135_56360135</t>
  </si>
  <si>
    <t>21.07.2022 15:29:06</t>
  </si>
  <si>
    <t>21.07.2022 17:52:04</t>
  </si>
  <si>
    <t>21.07.2022 11:17:03</t>
  </si>
  <si>
    <t>21.07.2022 12:16:04</t>
  </si>
  <si>
    <t>21.07.2022 16:47:40</t>
  </si>
  <si>
    <t>21.07.2022 19:44:14</t>
  </si>
  <si>
    <t>L-182 35-18-L00182_950442621_950442621</t>
  </si>
  <si>
    <t>21.07.2022 23:47:18</t>
  </si>
  <si>
    <t>22.07.2022 01:07:17</t>
  </si>
  <si>
    <t>21.07.2022 17:18:44</t>
  </si>
  <si>
    <t>21.07.2022 17:42:07</t>
  </si>
  <si>
    <t>SARIGÖL TR-6 45-79-M00006_C_56397281_56397281</t>
  </si>
  <si>
    <t>21.07.2022 22:47:40</t>
  </si>
  <si>
    <t>21.07.2022 23:48:36</t>
  </si>
  <si>
    <t>BOZDAĞ TR-14 35-15-L00306_950406865_950406865</t>
  </si>
  <si>
    <t>21.07.2022 09:51:50</t>
  </si>
  <si>
    <t>21.07.2022 15:59:21</t>
  </si>
  <si>
    <t>MORALILAR TR-1 45-72-L00674_45-72-L00674_2347977</t>
  </si>
  <si>
    <t>21.07.2022 13:19:24</t>
  </si>
  <si>
    <t>21.07.2022 13:56:03</t>
  </si>
  <si>
    <t>FOÇA TR-26 35-23-L00026_F f1b_42054656</t>
  </si>
  <si>
    <t>21.07.2022 11:49:10</t>
  </si>
  <si>
    <t>21.07.2022 12:31:43</t>
  </si>
  <si>
    <t>21.07.2022 09:14:09</t>
  </si>
  <si>
    <t>21.07.2022 14:10:08</t>
  </si>
  <si>
    <t>OVACIK TR-1 35-31-L00151_47821936_56352459_56352459</t>
  </si>
  <si>
    <t>21.07.2022 20:36:04</t>
  </si>
  <si>
    <t>21.07.2022 23:24:14</t>
  </si>
  <si>
    <t>YUSUFLU KÖK 35-20-L00077_ERGENLİ L01_66527971</t>
  </si>
  <si>
    <t>21.07.2022 08:54:04</t>
  </si>
  <si>
    <t>21.07.2022 09:08:09</t>
  </si>
  <si>
    <t>TERZİHALİLLER-2 35-16-M00106_C_60984807_60984807</t>
  </si>
  <si>
    <t>21.07.2022 07:40:34</t>
  </si>
  <si>
    <t>21.07.2022 10:09:00</t>
  </si>
  <si>
    <t>21.07.2022 09:03:14</t>
  </si>
  <si>
    <t>21.07.2022 11:07:34</t>
  </si>
  <si>
    <t>M-1322 35-02-M01322_98507701_98507701</t>
  </si>
  <si>
    <t>21.07.2022 11:29:25</t>
  </si>
  <si>
    <t>21.07.2022 12:23:24</t>
  </si>
  <si>
    <t>ÜÇPINAR DM 45-71-M00183_GÖKBEL M09_72249227</t>
  </si>
  <si>
    <t>21.07.2022 12:03:41</t>
  </si>
  <si>
    <t>21.07.2022 12:53:49</t>
  </si>
  <si>
    <t>M-1965 35-02-M01965_B_56380867_56380867</t>
  </si>
  <si>
    <t>21.07.2022 19:34:11</t>
  </si>
  <si>
    <t>21.07.2022 21:19:48</t>
  </si>
  <si>
    <t>BÜYÜK AVULCUK TR-2 35-15-L00703_B_56372810_56372810</t>
  </si>
  <si>
    <t>21.07.2022 06:46:48</t>
  </si>
  <si>
    <t>21.07.2022 07:30:37</t>
  </si>
  <si>
    <t>SOMA TR-15/1 45-82-M00094_945527773_945527773</t>
  </si>
  <si>
    <t>21.07.2022 13:05:03</t>
  </si>
  <si>
    <t>21.07.2022 13:45:33</t>
  </si>
  <si>
    <t>L-510 REİSDERE 35-18-L00510_950467029_950467029</t>
  </si>
  <si>
    <t>21.07.2022 11:08:39</t>
  </si>
  <si>
    <t>21.07.2022 14:42:30</t>
  </si>
  <si>
    <t>GÖKBEL TR-1 45-71-M01659_45-71-M01659_2349443</t>
  </si>
  <si>
    <t>21.07.2022 21:21:28</t>
  </si>
  <si>
    <t>21.07.2022 22:12:17</t>
  </si>
  <si>
    <t>KIRDAMLARI BOĞAZİÇİ TR-3 45-78-M00480_49232535_56391952_56391952</t>
  </si>
  <si>
    <t>21.07.2022 13:53:44</t>
  </si>
  <si>
    <t>21.07.2022 17:40:43</t>
  </si>
  <si>
    <t>TR-1/79 45-83-M00079_A_56403728_56403728</t>
  </si>
  <si>
    <t>21.07.2022 21:50:54</t>
  </si>
  <si>
    <t>22.07.2022 02:47:36</t>
  </si>
  <si>
    <t>21.07.2022 06:13:20</t>
  </si>
  <si>
    <t>21.07.2022 06:25:57</t>
  </si>
  <si>
    <t>M-2922 35-04-M02922__83759648_83759648</t>
  </si>
  <si>
    <t>21.07.2022 18:58:37</t>
  </si>
  <si>
    <t>21.07.2022 21:20:43</t>
  </si>
  <si>
    <t>HASAN YAŞAR-2 TR 35-29-L00825_ H_82710694</t>
  </si>
  <si>
    <t>21.07.2022 10:24:41</t>
  </si>
  <si>
    <t>21.07.2022 11:33:13</t>
  </si>
  <si>
    <t>TR-1/45 45-72-M00045_B_56392907_56392907</t>
  </si>
  <si>
    <t>21.07.2022 00:24:03</t>
  </si>
  <si>
    <t>21.07.2022 03:15:14</t>
  </si>
  <si>
    <t>SANCAKLI BOZKÖY KÖK 45-71-M00087_KÖY İÇİ RİNG-2 M04_61320775</t>
  </si>
  <si>
    <t>21.07.2022 18:08:14</t>
  </si>
  <si>
    <t>21.07.2022 19:07:59</t>
  </si>
  <si>
    <t>YOLÜSTÜ İM 35-15-A00002_YOLÜSTÜ MERKEZ L08_2314556</t>
  </si>
  <si>
    <t>21.07.2022 09:38:54</t>
  </si>
  <si>
    <t>21.07.2022 13:05:42</t>
  </si>
  <si>
    <t>M-2948(YATIRIM REZERVE) 35-01-M02948_B_56367378_56367378</t>
  </si>
  <si>
    <t>21.07.2022 09:22:35</t>
  </si>
  <si>
    <t>21.07.2022 18:30:00</t>
  </si>
  <si>
    <t>21.07.2022 21:01:42</t>
  </si>
  <si>
    <t>21.07.2022 22:31:23</t>
  </si>
  <si>
    <t>BİRGİ DM 35-15-L01013_CEVİZALAN L05_67562292</t>
  </si>
  <si>
    <t>21.07.2022 23:03:43</t>
  </si>
  <si>
    <t>21.07.2022 23:25:34</t>
  </si>
  <si>
    <t>DERBENT İM-DM 45-83-A00004_DSİ-2 M04_2099897</t>
  </si>
  <si>
    <t>21.07.2022 11:06:00</t>
  </si>
  <si>
    <t>21.07.2022 11:06:08</t>
  </si>
  <si>
    <t>TR-2/87-1 45-83-L00133_48125428_56396023_56396023</t>
  </si>
  <si>
    <t>21.07.2022 20:40:36</t>
  </si>
  <si>
    <t>21.07.2022 21:22:33</t>
  </si>
  <si>
    <t>K-425 35-04-K00425_A_56370225_56370225</t>
  </si>
  <si>
    <t>21.07.2022 09:30:00</t>
  </si>
  <si>
    <t>21.07.2022 11:15:29</t>
  </si>
  <si>
    <t>M-2948(YATIRIM REZERVE) 35-01-M02948_F_56359379_56359379</t>
  </si>
  <si>
    <t>21.07.2022 09:26:21</t>
  </si>
  <si>
    <t>KÖSEALİ TR-1 45-78-M00781_B_56394820_56394820</t>
  </si>
  <si>
    <t>21.07.2022 14:17:43</t>
  </si>
  <si>
    <t>21.07.2022 16:47:19</t>
  </si>
  <si>
    <t>HORZUMKESERLER PEYNİR ÇUKURU TR-2 45-73-M01160__72373969_72373969</t>
  </si>
  <si>
    <t>21.07.2022 06:24:09</t>
  </si>
  <si>
    <t>21.07.2022 09:40:28</t>
  </si>
  <si>
    <t>21.07.2022 17:46:45</t>
  </si>
  <si>
    <t>21.07.2022 18:21:24</t>
  </si>
  <si>
    <t>L-331 DENİZKENT 35-18-L00331_950437811_950437811</t>
  </si>
  <si>
    <t>21.07.2022 10:19:14</t>
  </si>
  <si>
    <t>21.07.2022 11:42:11</t>
  </si>
  <si>
    <t>TR-67 45-78-M00067_49415199 tr67/c4_49409394</t>
  </si>
  <si>
    <t>21.07.2022 14:37:34</t>
  </si>
  <si>
    <t>21.07.2022 16:01:32</t>
  </si>
  <si>
    <t>EVKAFTEPE TR-1 45-72-L00514_A_56403379_56403379</t>
  </si>
  <si>
    <t>21.07.2022 09:17:18</t>
  </si>
  <si>
    <t>21.07.2022 11:56:29</t>
  </si>
  <si>
    <t>K-1000 35-01-K01000_911839087_911839087</t>
  </si>
  <si>
    <t>21.07.2022 17:34:28</t>
  </si>
  <si>
    <t>21.07.2022 20:09:55</t>
  </si>
  <si>
    <t>KARAMAN GİRİŞ  TR-5 35-31-L00053_47864406_56390608_56390608</t>
  </si>
  <si>
    <t>21.07.2022 19:51:25</t>
  </si>
  <si>
    <t>21.07.2022 20:51:58</t>
  </si>
  <si>
    <t>M-2135 35-07-M02135_97550425_97550425</t>
  </si>
  <si>
    <t>21.07.2022 14:30:30</t>
  </si>
  <si>
    <t>21.07.2022 20:00:09</t>
  </si>
  <si>
    <t>21.07.2022 00:25:07</t>
  </si>
  <si>
    <t>21.07.2022 03:44:19</t>
  </si>
  <si>
    <t>M-58 35-17-M00058_35-17-M00058_79438292</t>
  </si>
  <si>
    <t>21.07.2022 13:37:43</t>
  </si>
  <si>
    <t>21.07.2022 14:32:52</t>
  </si>
  <si>
    <t>21.07.2022 16:48:54</t>
  </si>
  <si>
    <t>21.07.2022 17:13:13</t>
  </si>
  <si>
    <t>OĞLANANASI TR-8 35-22-M00261_B_56353931_56353931</t>
  </si>
  <si>
    <t>21.07.2022 09:28:09</t>
  </si>
  <si>
    <t>21.07.2022 12:19:32</t>
  </si>
  <si>
    <t>TEKELİ DM 35-22-M00088_ESKİ AHMETBEYLİ M08_48495817</t>
  </si>
  <si>
    <t>21.07.2022 15:51:40</t>
  </si>
  <si>
    <t>21.07.2022 17:37:56</t>
  </si>
  <si>
    <t>YENİ HARMANDALI TR-3 45-71-M00894_43142797_56401195_56401195</t>
  </si>
  <si>
    <t>21.07.2022 10:11:21</t>
  </si>
  <si>
    <t>21.07.2022 13:05:02</t>
  </si>
  <si>
    <t>K-1956 35-09-K01956_K-3484 K01_2068501</t>
  </si>
  <si>
    <t>21.07.2022 12:29:03</t>
  </si>
  <si>
    <t>21.07.2022 14:36:55</t>
  </si>
  <si>
    <t>KISIKKÖY YENİ MAH. TR-1 35-22-M00137_B_56353935_56353935</t>
  </si>
  <si>
    <t>21.07.2022 09:44:25</t>
  </si>
  <si>
    <t>21.07.2022 13:51:55</t>
  </si>
  <si>
    <t>21.07.2022 13:19:33</t>
  </si>
  <si>
    <t>21.07.2022 13:34:12</t>
  </si>
  <si>
    <t>TR-17 35-32-L00116_35-32-L00116_2365608</t>
  </si>
  <si>
    <t>21.07.2022 13:51:25</t>
  </si>
  <si>
    <t>21.07.2022 17:38:17</t>
  </si>
  <si>
    <t>İBRAHİM FIRTINA VE ARK. T-SULAMA GRB. 35-13-L00112_A_56365584_56365584</t>
  </si>
  <si>
    <t>21.07.2022 08:49:50</t>
  </si>
  <si>
    <t>21.07.2022 11:16:24</t>
  </si>
  <si>
    <t>BADEMLİ KOCABAĞLAR MEV. TR-36 35-15-L01059_35-15-L01059_2364719</t>
  </si>
  <si>
    <t>21.07.2022 17:48:47</t>
  </si>
  <si>
    <t>21.07.2022 22:27:50</t>
  </si>
  <si>
    <t>21.07.2022 09:32:52</t>
  </si>
  <si>
    <t>21.07.2022 10:48:10</t>
  </si>
  <si>
    <t>BALABANLI DM 35-15-M00280_OVAKENT (KAYAKÖY İM) M03_72306392</t>
  </si>
  <si>
    <t>21.07.2022 10:04:25</t>
  </si>
  <si>
    <t>21.07.2022 15:44:36</t>
  </si>
  <si>
    <t>21.07.2022 08:50:00</t>
  </si>
  <si>
    <t>21.07.2022 08:58:00</t>
  </si>
  <si>
    <t>21.07.2022 13:37:10</t>
  </si>
  <si>
    <t>21.07.2022 17:32:55</t>
  </si>
  <si>
    <t>K-732 35-01-K00732_910508259_910508259</t>
  </si>
  <si>
    <t>21.07.2022 15:39:11</t>
  </si>
  <si>
    <t>21.07.2022 18:46:12</t>
  </si>
  <si>
    <t>KORDON KÖK 45-78-M00730_HatBaşıAyırıcı_53140207 M03_53140207</t>
  </si>
  <si>
    <t>21.07.2022 07:41:44</t>
  </si>
  <si>
    <t>21.07.2022 08:23:08</t>
  </si>
  <si>
    <t>AYRANCILAR DM-5 35-26-M00807_DEMİRCİ M03_2125776</t>
  </si>
  <si>
    <t>21.07.2022 16:57:17</t>
  </si>
  <si>
    <t>21.07.2022 17:17:43</t>
  </si>
  <si>
    <t>21.07.2022 09:09:16</t>
  </si>
  <si>
    <t>21.07.2022 11:05:13</t>
  </si>
  <si>
    <t>YUSUFLU KÖK 35-20-L00077_HatBaşıAyırıcı_53133101 L01_53133101</t>
  </si>
  <si>
    <t>21.07.2022 08:56:16</t>
  </si>
  <si>
    <t>21.07.2022 17:27:05</t>
  </si>
  <si>
    <t>MENEMEN TR-57 35-28-L00057_9149060_56392773_56392773</t>
  </si>
  <si>
    <t>21.07.2022 17:04:49</t>
  </si>
  <si>
    <t>21.07.2022 20:28:06</t>
  </si>
  <si>
    <t>AHMETBEYLİ TR-3 35-22-M00241_955291694_955291694</t>
  </si>
  <si>
    <t>21.07.2022 12:03:45</t>
  </si>
  <si>
    <t>21.07.2022 16:02:28</t>
  </si>
  <si>
    <t>ÇIRPI İM 35-20-A00002_ÇİFTÇİGEDİĞİ L09_2054992</t>
  </si>
  <si>
    <t>21.07.2022 06:48:57</t>
  </si>
  <si>
    <t>21.07.2022 06:51:34</t>
  </si>
  <si>
    <t>L-234 35-18-L00234_950466558_950466558</t>
  </si>
  <si>
    <t>21.07.2022 15:06:57</t>
  </si>
  <si>
    <t>21.07.2022 19:49:25</t>
  </si>
  <si>
    <t>PANCAR TR-6 35-26-M00903_35-26-M00903_66216105</t>
  </si>
  <si>
    <t>21.07.2022 19:03:49</t>
  </si>
  <si>
    <t>21.07.2022 23:16:33</t>
  </si>
  <si>
    <t>ULUCAK DM-2/1 35-27-M00335_E_56366609_56366609</t>
  </si>
  <si>
    <t>21.07.2022 17:35:36</t>
  </si>
  <si>
    <t>21.07.2022 18:16:46</t>
  </si>
  <si>
    <t>21.07.2022 10:28:17</t>
  </si>
  <si>
    <t>21.07.2022 12:17:59</t>
  </si>
  <si>
    <t>GÜMÜLDÜR M-11 35-25-M00011_A_56358356_56358356</t>
  </si>
  <si>
    <t>21.07.2022 00:40:08</t>
  </si>
  <si>
    <t>21.07.2022 01:25:11</t>
  </si>
  <si>
    <t>ORTA MAHALLE M-40 35-25-M00112_C_56374373_56374373</t>
  </si>
  <si>
    <t>21.07.2022 20:05:52</t>
  </si>
  <si>
    <t>21.07.2022 23:20:06</t>
  </si>
  <si>
    <t>K-2398 35-02-K02398_99606413_99606413</t>
  </si>
  <si>
    <t>21.07.2022 10:02:09</t>
  </si>
  <si>
    <t>21.07.2022 12:14:00</t>
  </si>
  <si>
    <t>21.07.2022 21:02:17</t>
  </si>
  <si>
    <t>21.07.2022 23:45:17</t>
  </si>
  <si>
    <t>K-4418 35-04-K04418_99697141_99697141</t>
  </si>
  <si>
    <t>21.07.2022 22:56:16</t>
  </si>
  <si>
    <t>22.07.2022 00:17:49</t>
  </si>
  <si>
    <t>HASKÖY TR-1 35-20-L00206_DIREK TIPI TRAFO HUCRESI H01_2039156</t>
  </si>
  <si>
    <t>21.07.2022 14:38:43</t>
  </si>
  <si>
    <t>21.07.2022 18:51:00</t>
  </si>
  <si>
    <t>YENİ BAĞARASI TR-1 35-23-M00207_42066867_56357178_56357178</t>
  </si>
  <si>
    <t>21.07.2022 13:32:47</t>
  </si>
  <si>
    <t>21.07.2022 14:46:18</t>
  </si>
  <si>
    <t>K-4711 35-04-K04711_914531833_914531833</t>
  </si>
  <si>
    <t>21.07.2022 17:54:40</t>
  </si>
  <si>
    <t>21.07.2022 19:32:23</t>
  </si>
  <si>
    <t>TR-134 35-16-L00134_A_56352282_56352282</t>
  </si>
  <si>
    <t>21.07.2022 09:58:16</t>
  </si>
  <si>
    <t>21.07.2022 12:06:04</t>
  </si>
  <si>
    <t>ARİF ÇETİN SLM 35-26-L00097_7966806_56360709_56360709</t>
  </si>
  <si>
    <t>21.07.2022 10:10:19</t>
  </si>
  <si>
    <t>21.07.2022 11:26:39</t>
  </si>
  <si>
    <t>BOZDAĞ TR-8 35-15-L00287_A_56372997_56372997</t>
  </si>
  <si>
    <t>21.07.2022 14:45:10</t>
  </si>
  <si>
    <t>21.07.2022 17:26:05</t>
  </si>
  <si>
    <t>K-81 35-01-K00081_954681540_954681540</t>
  </si>
  <si>
    <t>21.07.2022 14:18:11</t>
  </si>
  <si>
    <t>21.07.2022 17:26:04</t>
  </si>
  <si>
    <t>KUŞÇUBURUN-4 35-26-M00530_6115151_56359924_56359924</t>
  </si>
  <si>
    <t>21.07.2022 13:49:39</t>
  </si>
  <si>
    <t>21.07.2022 17:26:46</t>
  </si>
  <si>
    <t>GÖKÇEN DM 1-2/3 35-29-L00061_48309551_56397001_56397001</t>
  </si>
  <si>
    <t>21.07.2022 19:13:02</t>
  </si>
  <si>
    <t>21.07.2022 21:25:23</t>
  </si>
  <si>
    <t>DAĞHACIYUSUF TR-5 45-73-M01229_A_80760645_80760645</t>
  </si>
  <si>
    <t>21.07.2022 21:26:46</t>
  </si>
  <si>
    <t>21.07.2022 23:47:34</t>
  </si>
  <si>
    <t>M-1439 35-01-M01439_C_56358143_56358143</t>
  </si>
  <si>
    <t>21.07.2022 02:54:51</t>
  </si>
  <si>
    <t>21.07.2022 03:59:58</t>
  </si>
  <si>
    <t>21.07.2022 08:12:04</t>
  </si>
  <si>
    <t>21.07.2022 09:47:17</t>
  </si>
  <si>
    <t>MENEMEN KÖK-24 35-28-M00024_TAHSİN ŞİMŞEK M02_81430731</t>
  </si>
  <si>
    <t>21.07.2022 20:11:04</t>
  </si>
  <si>
    <t>21.07.2022 21:39:39</t>
  </si>
  <si>
    <t>21.07.2022 16:43:15</t>
  </si>
  <si>
    <t>22.07.2022 02:11:21</t>
  </si>
  <si>
    <t>EBSO TM 35-09-A00001_EBSO-4 K35_2062694</t>
  </si>
  <si>
    <t>21.07.2022 02:08:54</t>
  </si>
  <si>
    <t>21.07.2022 02:13:47</t>
  </si>
  <si>
    <t>21.07.2022 21:21:54</t>
  </si>
  <si>
    <t>21.07.2022 21:55:04</t>
  </si>
  <si>
    <t>K-916 35-01-K00916_911319729_911319729</t>
  </si>
  <si>
    <t>21.07.2022 22:13:15</t>
  </si>
  <si>
    <t>22.07.2022 01:07:13</t>
  </si>
  <si>
    <t>KARAAĞAÇLI TR-3 45-71-M01083_DIREK TIPI TRAFO HUCRESI H01_2087677</t>
  </si>
  <si>
    <t>21.07.2022 07:00:42</t>
  </si>
  <si>
    <t>21.07.2022 08:09:22</t>
  </si>
  <si>
    <t>BEYLER KÖK 45-85-L00034_YENİKÖY L02_72102936</t>
  </si>
  <si>
    <t>21.07.2022 14:42:34</t>
  </si>
  <si>
    <t>21.07.2022 15:18:36</t>
  </si>
  <si>
    <t>BALKAYASI TR-1 45-73-M00883_A_56403644_56403644</t>
  </si>
  <si>
    <t>21.07.2022 23:16:06</t>
  </si>
  <si>
    <t>22.07.2022 02:22:28</t>
  </si>
  <si>
    <t>GÜMÜLDÜR M-21 35-25-M00021_9633194 m21/b1b_5784775</t>
  </si>
  <si>
    <t>21.07.2022 11:42:16</t>
  </si>
  <si>
    <t>21.07.2022 13:33:00</t>
  </si>
  <si>
    <t>M-998 35-03-M00998_910296916_910296916</t>
  </si>
  <si>
    <t>21.07.2022 18:25:35</t>
  </si>
  <si>
    <t>21.07.2022 19:12:14</t>
  </si>
  <si>
    <t>TR-2/32 45-72-L00032_45-72-L00032_61324293</t>
  </si>
  <si>
    <t>21.07.2022 10:41:59</t>
  </si>
  <si>
    <t>21.07.2022 11:13:12</t>
  </si>
  <si>
    <t>BEYLER KÖK 45-85-L00034_YENİKÖY L02_72102990</t>
  </si>
  <si>
    <t>21.07.2022 12:15:01</t>
  </si>
  <si>
    <t>21.07.2022 13:25:41</t>
  </si>
  <si>
    <t>MENDERES DM-2/TR-1 35-22-M00300_HatBaşıAyırıcı_53096775 M15_53096775</t>
  </si>
  <si>
    <t>21.07.2022 17:22:28</t>
  </si>
  <si>
    <t>21.07.2022 18:04:46</t>
  </si>
  <si>
    <t>AKHİSAR İM 45-72-A00001_CAMÖNÜ L03_2058311</t>
  </si>
  <si>
    <t>21.07.2022 02:24:57</t>
  </si>
  <si>
    <t>21.07.2022 02:36:43</t>
  </si>
  <si>
    <t>MERSİN MAH. 35-20-M00036_955215341_955215341</t>
  </si>
  <si>
    <t>21.07.2022 15:31:00</t>
  </si>
  <si>
    <t>21.07.2022 19:02:02</t>
  </si>
  <si>
    <t>SEYREK TR-7 KÖK 35-28-M00379_SÜZBEYLİ-TUZCULU M04_2303511</t>
  </si>
  <si>
    <t>21.07.2022 11:17:54</t>
  </si>
  <si>
    <t>21.07.2022 15:47:25</t>
  </si>
  <si>
    <t>TR-1-5-/15 35-20-L00058_955204883_955204883</t>
  </si>
  <si>
    <t>21.07.2022 09:17:55</t>
  </si>
  <si>
    <t>21.07.2022 11:59:35</t>
  </si>
  <si>
    <t>21.07.2022 09:02:26</t>
  </si>
  <si>
    <t>21.07.2022 16:20:30</t>
  </si>
  <si>
    <t>GÖKEYÜP GÖZTEPE TR-1 45-78-M00810_49190775_56388952_56388952</t>
  </si>
  <si>
    <t>21.07.2022 16:03:36</t>
  </si>
  <si>
    <t>21.07.2022 22:16:21</t>
  </si>
  <si>
    <t>M-30 35-02-M00030_M-3042 M10_74475602</t>
  </si>
  <si>
    <t>21.07.2022 10:57:37</t>
  </si>
  <si>
    <t>21.07.2022 12:29:40</t>
  </si>
  <si>
    <t>M-347 35-09-M00347_958054478_958054478</t>
  </si>
  <si>
    <t>21.07.2022 23:31:19</t>
  </si>
  <si>
    <t>22.07.2022 00:33:31</t>
  </si>
  <si>
    <t>BEKİRLER TR-1 45-72-L00357_45-72-L00357_2362125</t>
  </si>
  <si>
    <t>21.07.2022 08:22:36</t>
  </si>
  <si>
    <t>21.07.2022 11:33:24</t>
  </si>
  <si>
    <t>TOSUNLAR MANASTIR TR-2 35-15-L00485_B_56370045_56370045</t>
  </si>
  <si>
    <t>21.07.2022 07:21:11</t>
  </si>
  <si>
    <t>21.07.2022 09:20:23</t>
  </si>
  <si>
    <t>KARAKUYU KÖK 35-22-M00091_KARAKUYU M02_72111619</t>
  </si>
  <si>
    <t>21.07.2022 13:20:44</t>
  </si>
  <si>
    <t>21.07.2022 14:14:28</t>
  </si>
  <si>
    <t>M-2900 35-03-M02900_35-03-M02900_73146870</t>
  </si>
  <si>
    <t>21.07.2022 09:16:40</t>
  </si>
  <si>
    <t>21.07.2022 11:47:42</t>
  </si>
  <si>
    <t>YENİFOÇA TR-51 35-23-M00051_YENİFOÇA TR-45 M02_72157029</t>
  </si>
  <si>
    <t>21.07.2022 18:29:04</t>
  </si>
  <si>
    <t>21.07.2022 19:03:12</t>
  </si>
  <si>
    <t>M-2794 35-01-M02794_911793633_911793633</t>
  </si>
  <si>
    <t>21.07.2022 11:34:39</t>
  </si>
  <si>
    <t>21.07.2022 13:18:22</t>
  </si>
  <si>
    <t>21.07.2022 19:32:20</t>
  </si>
  <si>
    <t>21.07.2022 19:49:39</t>
  </si>
  <si>
    <t>PAYAMLI M-22 35-25-M00192_956644860_956644860</t>
  </si>
  <si>
    <t>21.07.2022 14:23:03</t>
  </si>
  <si>
    <t>21.07.2022 18:48:46</t>
  </si>
  <si>
    <t>21.07.2022 11:13:44</t>
  </si>
  <si>
    <t>21.07.2022 11:57:37</t>
  </si>
  <si>
    <t>M-2189 KARAAĞAÇ TR-2 35-03-M02189_A_56362746_56362746</t>
  </si>
  <si>
    <t>21.07.2022 12:47:34</t>
  </si>
  <si>
    <t>21.07.2022 18:41:18</t>
  </si>
  <si>
    <t>K-3236 35-03-K03236_964083809_964083809</t>
  </si>
  <si>
    <t>21.07.2022 06:38:32</t>
  </si>
  <si>
    <t>21.07.2022 13:11:39</t>
  </si>
  <si>
    <t>21.07.2022 21:45:25</t>
  </si>
  <si>
    <t>21.07.2022 22:59:19</t>
  </si>
  <si>
    <t>KAYACIK KÖK 45-75-M00065_KARAAĞAÇ M04_84267108</t>
  </si>
  <si>
    <t>21.07.2022 09:01:00</t>
  </si>
  <si>
    <t>21.07.2022 17:14:15</t>
  </si>
  <si>
    <t>K-3551 35-03-K03551__83894178_83894178</t>
  </si>
  <si>
    <t>21.07.2022 23:16:02</t>
  </si>
  <si>
    <t>22.07.2022 00:01:35</t>
  </si>
  <si>
    <t>M-1637 35-01-M01637_35-01-M01637_2366161</t>
  </si>
  <si>
    <t>21.07.2022 09:20:57</t>
  </si>
  <si>
    <t>21.07.2022 13:42:01</t>
  </si>
  <si>
    <t>21.07.2022 09:38:44</t>
  </si>
  <si>
    <t>21.07.2022 17:23:31</t>
  </si>
  <si>
    <t>ÜNİVERSİTE TM 35-02-A00008_ÜNİVERSİTE-5 K35_2310276</t>
  </si>
  <si>
    <t>21.07.2022 17:49:44</t>
  </si>
  <si>
    <t>21.07.2022 18:46:11</t>
  </si>
  <si>
    <t>21.07.2022 19:11:51</t>
  </si>
  <si>
    <t>21.07.2022 11:29:18</t>
  </si>
  <si>
    <t>21.07.2022 13:03:58</t>
  </si>
  <si>
    <t>FOÇA TR-55 35-23-L00055_42041594_56405985_56405985</t>
  </si>
  <si>
    <t>21.07.2022 16:55:37</t>
  </si>
  <si>
    <t>21.07.2022 17:48:25</t>
  </si>
  <si>
    <t>K-25 35-03-K00025_910504827_910504827</t>
  </si>
  <si>
    <t>21.07.2022 13:24:38</t>
  </si>
  <si>
    <t>21.07.2022 20:10:22</t>
  </si>
  <si>
    <t>L-266 35-18-L00266_950445691_950445691</t>
  </si>
  <si>
    <t>21.07.2022 09:59:09</t>
  </si>
  <si>
    <t>21.07.2022 11:21:36</t>
  </si>
  <si>
    <t>SELENDİ TR-30 (HÜKÜMET KONAĞI) 45-81-M00030_TR-3 M01_71991022</t>
  </si>
  <si>
    <t>21.07.2022 07:54:14</t>
  </si>
  <si>
    <t>21.07.2022 08:22:00</t>
  </si>
  <si>
    <t>21.07.2022 04:29:44</t>
  </si>
  <si>
    <t>21.07.2022 04:42:47</t>
  </si>
  <si>
    <t>21.07.2022 07:43:11</t>
  </si>
  <si>
    <t>21.07.2022 09:16:07</t>
  </si>
  <si>
    <t>M-377 35-02-M00377_962735123_962735123</t>
  </si>
  <si>
    <t>21.07.2022 15:57:05</t>
  </si>
  <si>
    <t>21.07.2022 17:48:27</t>
  </si>
  <si>
    <t>21.07.2022 16:20:22</t>
  </si>
  <si>
    <t>21.07.2022 17:24:27</t>
  </si>
  <si>
    <t>21.07.2022 19:30:10</t>
  </si>
  <si>
    <t>21.07.2022 20:43:01</t>
  </si>
  <si>
    <t>21.07.2022 18:39:11</t>
  </si>
  <si>
    <t>21.07.2022 19:44:13</t>
  </si>
  <si>
    <t>21.07.2022 15:04:34</t>
  </si>
  <si>
    <t>21.07.2022 15:35:36</t>
  </si>
  <si>
    <t>TR-1/35 45-72-M00035_45-72-M00035_66499802</t>
  </si>
  <si>
    <t>21.07.2022 13:08:07</t>
  </si>
  <si>
    <t>21.07.2022 13:47:58</t>
  </si>
  <si>
    <t>21.07.2022 17:36:08</t>
  </si>
  <si>
    <t>21.07.2022 18:26:56</t>
  </si>
  <si>
    <t>EVCİLER TR-1 45-77-L00268_B_56402969_56402969</t>
  </si>
  <si>
    <t>21.07.2022 21:28:02</t>
  </si>
  <si>
    <t>21.07.2022 22:31:25</t>
  </si>
  <si>
    <t>DOĞANBEY KÖK 35-14-M00100_BANKSİS M03_80639821</t>
  </si>
  <si>
    <t>21.07.2022 16:49:06</t>
  </si>
  <si>
    <t>21.07.2022 17:30:38</t>
  </si>
  <si>
    <t>M-2948(YATIRIM REZERVE) 35-01-M02948_C_56379161_56379161</t>
  </si>
  <si>
    <t>21.07.2022 09:23:01</t>
  </si>
  <si>
    <t>21.07.2022 18:48:23</t>
  </si>
  <si>
    <t>L-15 35-18-L00015_950440125_950440125</t>
  </si>
  <si>
    <t>21.07.2022 23:57:30</t>
  </si>
  <si>
    <t>22.07.2022 01:58:25</t>
  </si>
  <si>
    <t>21.07.2022 18:43:34</t>
  </si>
  <si>
    <t>21.07.2022 19:14:13</t>
  </si>
  <si>
    <t>21.07.2022 18:00:58</t>
  </si>
  <si>
    <t>21.07.2022 18:26:20</t>
  </si>
  <si>
    <t>ÇİLE TR-3 35-22-M00188_955271679_955271679</t>
  </si>
  <si>
    <t>21.07.2022 22:59:47</t>
  </si>
  <si>
    <t>22.07.2022 01:14:39</t>
  </si>
  <si>
    <t>M-448 35-03-M00448_35-03-M00448_2365707</t>
  </si>
  <si>
    <t>21.07.2022 11:53:22</t>
  </si>
  <si>
    <t>21.07.2022 17:02:04</t>
  </si>
  <si>
    <t>TR-84 45-78-L00084_TR-88 L02_2328611</t>
  </si>
  <si>
    <t>21.07.2022 00:11:57</t>
  </si>
  <si>
    <t>21.07.2022 00:37:23</t>
  </si>
  <si>
    <t>K-4023 35-01-K04023_911047510_911047510</t>
  </si>
  <si>
    <t>21.07.2022 13:29:11</t>
  </si>
  <si>
    <t>21.07.2022 15:57:06</t>
  </si>
  <si>
    <t>ARSLANLAR TM 35-26-A00004_KÖYLER-1 L42_2305571</t>
  </si>
  <si>
    <t>21.07.2022 17:04:03</t>
  </si>
  <si>
    <t>21.07.2022 17:10:44</t>
  </si>
  <si>
    <t>TR-2/34-A 45-72-L00061_45-72-L00061_61316223</t>
  </si>
  <si>
    <t>21.07.2022 09:09:36</t>
  </si>
  <si>
    <t>21.07.2022 10:01:34</t>
  </si>
  <si>
    <t>TR-33 35-15-M00033_950366419_950366419</t>
  </si>
  <si>
    <t>21.07.2022 17:50:38</t>
  </si>
  <si>
    <t>21.07.2022 21:05:57</t>
  </si>
  <si>
    <t>M-563 35-17-M00563_35-17-M00563_58040072</t>
  </si>
  <si>
    <t>21.07.2022 14:36:34</t>
  </si>
  <si>
    <t>21.07.2022 17:30:18</t>
  </si>
  <si>
    <t>FOÇA TR-55 35-23-L00055_950422655_950422655</t>
  </si>
  <si>
    <t>21.07.2022 13:42:07</t>
  </si>
  <si>
    <t>21.07.2022 17:33:32</t>
  </si>
  <si>
    <t>GÜLBAHÇE TR-10 35-19-L00249_DIREK TIPI TRAFO HUCRESI H01_2058573</t>
  </si>
  <si>
    <t>21.07.2022 09:25:23</t>
  </si>
  <si>
    <t>21.07.2022 17:10:23</t>
  </si>
  <si>
    <t>MALTEPE TR-3 35-28-M00446_953389263_953389263</t>
  </si>
  <si>
    <t>21.07.2022 22:03:34</t>
  </si>
  <si>
    <t>21.07.2022 22:32:08</t>
  </si>
  <si>
    <t>ÜNİVERSİTE TM 35-02-A00008_ÜNİVERSİTE-1 K29_2310272</t>
  </si>
  <si>
    <t>21.07.2022 09:01:20</t>
  </si>
  <si>
    <t>21.07.2022 18:09:01</t>
  </si>
  <si>
    <t>TOPÇAM SULAMA TR-12 35-16-M00205_965445497_965445497</t>
  </si>
  <si>
    <t>21.07.2022 15:59:57</t>
  </si>
  <si>
    <t>21.07.2022 22:25:46</t>
  </si>
  <si>
    <t>DM-01/06 45-71-M00023_953200969_953200969</t>
  </si>
  <si>
    <t>21.07.2022 12:24:20</t>
  </si>
  <si>
    <t>21.07.2022 13:22:00</t>
  </si>
  <si>
    <t>AŞAĞIÇOBANİSA TR-12 45-71-M00097_953197582_953197582</t>
  </si>
  <si>
    <t>21.07.2022 19:11:20</t>
  </si>
  <si>
    <t>21.07.2022 20:10:55</t>
  </si>
  <si>
    <t>21.07.2022 08:57:18</t>
  </si>
  <si>
    <t>21.07.2022 17:51:56</t>
  </si>
  <si>
    <t>KERESTECİLER TR-1 45-83-M00138_48103859_56386561_56386561</t>
  </si>
  <si>
    <t>21.07.2022 14:14:32</t>
  </si>
  <si>
    <t>21.07.2022 15:06:52</t>
  </si>
  <si>
    <t>K-231 35-01-K00231_911186935_911186935</t>
  </si>
  <si>
    <t>21.07.2022 20:04:41</t>
  </si>
  <si>
    <t>22.07.2022 02:25:21</t>
  </si>
  <si>
    <t>M-1106 35-01-M01106_E_56355137_56355137</t>
  </si>
  <si>
    <t>21.07.2022 10:09:05</t>
  </si>
  <si>
    <t>21.07.2022 17:21:25</t>
  </si>
  <si>
    <t>ÇANDARLI DM-TR-20 35-30-M00020_YAYLAYURT M06_72352926</t>
  </si>
  <si>
    <t>21.07.2022 09:21:05</t>
  </si>
  <si>
    <t>21.07.2022 16:59:55</t>
  </si>
  <si>
    <t>KUTLU BEYLER TR-1 35-15-L00259_DIREK TIPI TRAFO HUCRESI H01_2046148</t>
  </si>
  <si>
    <t>21.07.2022 21:04:55</t>
  </si>
  <si>
    <t>21.07.2022 23:22:14</t>
  </si>
  <si>
    <t>K-3791 35-07-K03791_A a5_5783045</t>
  </si>
  <si>
    <t>21.07.2022 15:33:44</t>
  </si>
  <si>
    <t>21.07.2022 23:21:37</t>
  </si>
  <si>
    <t>TR-74 35-19-L00074_956696839_956696839</t>
  </si>
  <si>
    <t>21.07.2022 08:11:31</t>
  </si>
  <si>
    <t>21.07.2022 10:13:25</t>
  </si>
  <si>
    <t>HAMİT TR-2 45-72-M00229_B_56407469_56407469</t>
  </si>
  <si>
    <t>21.07.2022 18:17:36</t>
  </si>
  <si>
    <t>21.07.2022 19:51:08</t>
  </si>
  <si>
    <t>21.07.2022 12:40:00</t>
  </si>
  <si>
    <t>21.07.2022 13:40:41</t>
  </si>
  <si>
    <t>AHMETLİ TR-2 45-84-L00002_AHMETLİ İM L05_72143100</t>
  </si>
  <si>
    <t>21.07.2022 09:06:54</t>
  </si>
  <si>
    <t>21.07.2022 17:19:00</t>
  </si>
  <si>
    <t>21.07.2022 09:28:43</t>
  </si>
  <si>
    <t>21.07.2022 17:36:16</t>
  </si>
  <si>
    <t>BAHÇELİ KÖK-5 35-30-M00232_TR-1 -2 -3 M01_72078255</t>
  </si>
  <si>
    <t>21.07.2022 09:44:55</t>
  </si>
  <si>
    <t>21.07.2022 11:16:18</t>
  </si>
  <si>
    <t>21.07.2022 10:11:39</t>
  </si>
  <si>
    <t>21.07.2022 17:38:43</t>
  </si>
  <si>
    <t>YENİ ŞAKRAN TR-3 35-17-M00203_950308532_950308532</t>
  </si>
  <si>
    <t>21.07.2022 16:24:59</t>
  </si>
  <si>
    <t>21.07.2022 20:34:20</t>
  </si>
  <si>
    <t>TR-316 ÖZDEMİRELLER TİC. ÖZEL 45-80-M02316Ö_45-80-M02316Ö_2369520</t>
  </si>
  <si>
    <t>21.07.2022 06:43:11</t>
  </si>
  <si>
    <t>21.07.2022 07:35:24</t>
  </si>
  <si>
    <t>21.07.2022 10:21:37</t>
  </si>
  <si>
    <t>21.07.2022 11:57:53</t>
  </si>
  <si>
    <t>M-2846 35-03-M02846_ M01_82471940</t>
  </si>
  <si>
    <t>21.07.2022 08:52:15</t>
  </si>
  <si>
    <t>21.07.2022 11:32:21</t>
  </si>
  <si>
    <t>21.07.2022 10:52:33</t>
  </si>
  <si>
    <t>21.07.2022 12:12:00</t>
  </si>
  <si>
    <t>K-855 35-01-K00855_E_56377167_56377167</t>
  </si>
  <si>
    <t>21.07.2022 21:28:23</t>
  </si>
  <si>
    <t>21.07.2022 22:32:14</t>
  </si>
  <si>
    <t>K-985 35-07-K00985_35-07-K00985_2350915</t>
  </si>
  <si>
    <t>21.07.2022 18:14:24</t>
  </si>
  <si>
    <t>21.07.2022 19:24:00</t>
  </si>
  <si>
    <t>ALKAN MURATLAR TR-1 45-73-M01021_45-73-M01021_2353370</t>
  </si>
  <si>
    <t>21.07.2022 06:43:55</t>
  </si>
  <si>
    <t>21.07.2022 07:35:47</t>
  </si>
  <si>
    <t>21.07.2022 00:34:44</t>
  </si>
  <si>
    <t>21.07.2022 00:53:19</t>
  </si>
  <si>
    <t>21.07.2022 02:09:44</t>
  </si>
  <si>
    <t>21.07.2022 02:13:02</t>
  </si>
  <si>
    <t>21.07.2022 15:43:43</t>
  </si>
  <si>
    <t>21.07.2022 19:03:05</t>
  </si>
  <si>
    <t>M-2388 35-02-M02388_35-02-M02388_54985651</t>
  </si>
  <si>
    <t>21.07.2022 18:11:34</t>
  </si>
  <si>
    <t>21.07.2022 19:16:02</t>
  </si>
  <si>
    <t>ULUKENT DM-3/12 35-28-M00061_A_56364385_56364385</t>
  </si>
  <si>
    <t>21.07.2022 11:44:46</t>
  </si>
  <si>
    <t>21.07.2022 12:11:59</t>
  </si>
  <si>
    <t>TR-1/80 45-72-M00080_956504669_956504669</t>
  </si>
  <si>
    <t>21.07.2022 14:39:13</t>
  </si>
  <si>
    <t>21.07.2022 17:56:17</t>
  </si>
  <si>
    <t>ASARLIK TR-21 35-28-M00594_ASARLIK TR-10 M01_66852169</t>
  </si>
  <si>
    <t>22.07.2022 16:18:39</t>
  </si>
  <si>
    <t>22.07.2022 16:20:00</t>
  </si>
  <si>
    <t>BAYINDIR İM 35-20-A00001_TR-A (15.8) L03_2058790</t>
  </si>
  <si>
    <t>22.07.2022 15:52:38</t>
  </si>
  <si>
    <t>22.07.2022 15:55:00</t>
  </si>
  <si>
    <t>K-1522 GÖRECE ATA MAH. 35-22-K01522__81569937_81569937</t>
  </si>
  <si>
    <t>22.07.2022 15:32:08</t>
  </si>
  <si>
    <t>22.07.2022 18:47:56</t>
  </si>
  <si>
    <t>K-3981 35-04-K03981_B_56369453_56369453</t>
  </si>
  <si>
    <t>22.07.2022 16:34:04</t>
  </si>
  <si>
    <t>22.07.2022 19:35:39</t>
  </si>
  <si>
    <t>22.07.2022 09:03:22</t>
  </si>
  <si>
    <t>22.07.2022 15:04:19</t>
  </si>
  <si>
    <t>22.07.2022 10:21:00</t>
  </si>
  <si>
    <t>22.07.2022 14:22:00</t>
  </si>
  <si>
    <t>22.07.2022 10:17:17</t>
  </si>
  <si>
    <t>22.07.2022 14:47:13</t>
  </si>
  <si>
    <t>22.07.2022 18:00:00</t>
  </si>
  <si>
    <t>22.07.2022 19:56:47</t>
  </si>
  <si>
    <t>HACI ABDİ YOLAYRIMI TR 35-20-L00050_8543673_56377150_56377150</t>
  </si>
  <si>
    <t>22.07.2022 09:01:41</t>
  </si>
  <si>
    <t>22.07.2022 10:45:34</t>
  </si>
  <si>
    <t>K-1683 35-01-K01683_K-162 K01_2047845</t>
  </si>
  <si>
    <t>22.07.2022 03:02:23</t>
  </si>
  <si>
    <t>22.07.2022 03:03:43</t>
  </si>
  <si>
    <t>22.07.2022 19:24:36</t>
  </si>
  <si>
    <t>22.07.2022 20:38:00</t>
  </si>
  <si>
    <t>22.07.2022 13:06:50</t>
  </si>
  <si>
    <t>22.07.2022 15:06:17</t>
  </si>
  <si>
    <t>M-2111 35-03-M02111_C_56364993_56364993</t>
  </si>
  <si>
    <t>22.07.2022 05:05:37</t>
  </si>
  <si>
    <t>22.07.2022 10:04:42</t>
  </si>
  <si>
    <t>HELVACI TR-6 35-17-M00366_DIREK TIPI TRAFO HUCRESI H01_2047466</t>
  </si>
  <si>
    <t>22.07.2022 15:19:30</t>
  </si>
  <si>
    <t>22.07.2022 15:45:59</t>
  </si>
  <si>
    <t>L-287 SCOTCH PARK 35-18-L00287_5715506_56369471_56369471</t>
  </si>
  <si>
    <t>22.07.2022 17:25:48</t>
  </si>
  <si>
    <t>22.07.2022 20:41:26</t>
  </si>
  <si>
    <t>ALMAK TM 35-17-A00003_HatBaşıAyırıcı_76051623 M28_76051623</t>
  </si>
  <si>
    <t>22.07.2022 13:52:16</t>
  </si>
  <si>
    <t>22.07.2022 14:50:53</t>
  </si>
  <si>
    <t>KEMENLER TR-3 35-15-L01132__72372593_72372593</t>
  </si>
  <si>
    <t>22.07.2022 22:12:18</t>
  </si>
  <si>
    <t>22.07.2022 23:31:16</t>
  </si>
  <si>
    <t>K-4194 35-02-K04194_K-3093 K03_2041075</t>
  </si>
  <si>
    <t>22.07.2022 09:02:00</t>
  </si>
  <si>
    <t>22.07.2022 17:22:20</t>
  </si>
  <si>
    <t>TR-52 SAĞLIK OCAĞI 35-26-M00052_956613831_956613831</t>
  </si>
  <si>
    <t>22.07.2022 20:10:30</t>
  </si>
  <si>
    <t>22.07.2022 21:08:59</t>
  </si>
  <si>
    <t>22.07.2022 15:34:52</t>
  </si>
  <si>
    <t>22.07.2022 16:16:37</t>
  </si>
  <si>
    <t>IŞIKLAR KÖK 45-73-M00467_CABERFAKILI KÖY MERKEZ M010_83813237</t>
  </si>
  <si>
    <t>22.07.2022 02:27:53</t>
  </si>
  <si>
    <t>22.07.2022 03:13:46</t>
  </si>
  <si>
    <t>K-175 35-02-K00175_K-4158 K01_2336903</t>
  </si>
  <si>
    <t>22.07.2022 13:53:20</t>
  </si>
  <si>
    <t>22.07.2022 15:04:26</t>
  </si>
  <si>
    <t>ZEYTİNOVA KÖK 35-20-L00274_ÇATAL L04_2106539</t>
  </si>
  <si>
    <t>22.07.2022 16:51:56</t>
  </si>
  <si>
    <t>22.07.2022 18:48:06</t>
  </si>
  <si>
    <t>K-1049 35-02-K01049_A a1b_5839014</t>
  </si>
  <si>
    <t>22.07.2022 11:04:41</t>
  </si>
  <si>
    <t>22.07.2022 12:11:25</t>
  </si>
  <si>
    <t>22.07.2022 18:03:32</t>
  </si>
  <si>
    <t>22.07.2022 19:42:17</t>
  </si>
  <si>
    <t>22.07.2022 17:17:05</t>
  </si>
  <si>
    <t>22.07.2022 17:39:42</t>
  </si>
  <si>
    <t>SELÇUK İM/DM 35-13-A00004_KÖYLER-ÇAMLIK L14_65986293</t>
  </si>
  <si>
    <t>22.07.2022 09:48:03</t>
  </si>
  <si>
    <t>22.07.2022 10:59:34</t>
  </si>
  <si>
    <t>BORNOVA TM 35-02-A00005_BOĞAZİÇİ-1 M32_2308397</t>
  </si>
  <si>
    <t>22.07.2022 23:24:51</t>
  </si>
  <si>
    <t>23.07.2022 00:08:55</t>
  </si>
  <si>
    <t>K-3196 35-03-K03196_910811031_910811031</t>
  </si>
  <si>
    <t>22.07.2022 13:14:17</t>
  </si>
  <si>
    <t>22.07.2022 18:28:19</t>
  </si>
  <si>
    <t>L-208 35-18-L00208_950451698_950451698</t>
  </si>
  <si>
    <t>22.07.2022 16:43:17</t>
  </si>
  <si>
    <t>22.07.2022 18:48:29</t>
  </si>
  <si>
    <t>K-1330 35-02-K01330_K-4866 K03_2060331</t>
  </si>
  <si>
    <t>22.07.2022 09:11:37</t>
  </si>
  <si>
    <t>22.07.2022 17:48:24</t>
  </si>
  <si>
    <t>KOYUNDERE DM 35-28-M00165_KOYUNDERE TR-13 M05_66524566</t>
  </si>
  <si>
    <t>22.07.2022 18:34:54</t>
  </si>
  <si>
    <t>22.07.2022 19:57:00</t>
  </si>
  <si>
    <t>SALİHA ÇETİNKAYA ÖZEL TR 35-27-M00295Ö_DIREK TIPI TRAFO HUCRESI H01_2051972</t>
  </si>
  <si>
    <t>22.07.2022 10:12:54</t>
  </si>
  <si>
    <t>22.07.2022 12:48:57</t>
  </si>
  <si>
    <t>22.07.2022 17:50:37</t>
  </si>
  <si>
    <t>22.07.2022 17:55:29</t>
  </si>
  <si>
    <t>ODAK GÖZ TR 45-83-L00207_45-83-L00207_2351182</t>
  </si>
  <si>
    <t>22.07.2022 09:18:57</t>
  </si>
  <si>
    <t>22.07.2022 09:55:33</t>
  </si>
  <si>
    <t>TR-32 45-77-L00032_DIREK TIPI TRAFO HUCRESI H01_2051529</t>
  </si>
  <si>
    <t>22.07.2022 08:12:46</t>
  </si>
  <si>
    <t>22.07.2022 09:12:35</t>
  </si>
  <si>
    <t>TR-15 35-13-M00015_B B01_66432420</t>
  </si>
  <si>
    <t>22.07.2022 22:21:26</t>
  </si>
  <si>
    <t>22.07.2022 22:56:38</t>
  </si>
  <si>
    <t>DM08/TR01 45-73-M00017_DM-8/2 M06_66749583</t>
  </si>
  <si>
    <t>22.07.2022 14:58:32</t>
  </si>
  <si>
    <t>22.07.2022 15:45:00</t>
  </si>
  <si>
    <t>M-1204 35-10-M01204_98044043_98044043</t>
  </si>
  <si>
    <t>22.07.2022 15:31:14</t>
  </si>
  <si>
    <t>22.07.2022 17:15:53</t>
  </si>
  <si>
    <t>22.07.2022 19:39:08</t>
  </si>
  <si>
    <t>22.07.2022 20:39:57</t>
  </si>
  <si>
    <t>TR-19 35-27-M00019_TR-5 M01_82885939</t>
  </si>
  <si>
    <t>22.07.2022 18:18:01</t>
  </si>
  <si>
    <t>22.07.2022 18:52:11</t>
  </si>
  <si>
    <t>ULUKENT DM-1/16 35-28-M00069_953396229_953396229</t>
  </si>
  <si>
    <t>22.07.2022 12:06:58</t>
  </si>
  <si>
    <t>22.07.2022 21:51:20</t>
  </si>
  <si>
    <t>TR-103 TARIMSAL SULAMA 45-80-M01103_45-80-M01103_2369267</t>
  </si>
  <si>
    <t>22.07.2022 14:39:48</t>
  </si>
  <si>
    <t>22.07.2022 16:41:10</t>
  </si>
  <si>
    <t>MEDAR DM 45-72-L00079_KÖYLER L03_66588788</t>
  </si>
  <si>
    <t>22.07.2022 06:44:03</t>
  </si>
  <si>
    <t>22.07.2022 07:22:42</t>
  </si>
  <si>
    <t>ÇAYAĞZI TR-2 35-31-L00414_DIREK TIPI TRAFO HUCRESI H01_2116737</t>
  </si>
  <si>
    <t>22.07.2022 19:31:21</t>
  </si>
  <si>
    <t>22.07.2022 21:18:32</t>
  </si>
  <si>
    <t>ÜRKMEZ DM-4 (ÜRKMEZ M-21) 35-25-M00155_ÜRKMEZ M-20 M04_72072949</t>
  </si>
  <si>
    <t>22.07.2022 20:38:49</t>
  </si>
  <si>
    <t>22.07.2022 21:02:46</t>
  </si>
  <si>
    <t>DM-12/TR-1 45-73-M00067_AKKEÇİLİ M03_65917910</t>
  </si>
  <si>
    <t>22.07.2022 04:09:33</t>
  </si>
  <si>
    <t>22.07.2022 05:37:51</t>
  </si>
  <si>
    <t>TR-2/99 45-83-M00779_945213650_945213650</t>
  </si>
  <si>
    <t>22.07.2022 10:13:14</t>
  </si>
  <si>
    <t>22.07.2022 14:35:47</t>
  </si>
  <si>
    <t>22.07.2022 14:12:17</t>
  </si>
  <si>
    <t>22.07.2022 15:23:02</t>
  </si>
  <si>
    <t>UMURCALI TR 5 35-31-L00109_956584371_956584371</t>
  </si>
  <si>
    <t>22.07.2022 08:53:09</t>
  </si>
  <si>
    <t>22.07.2022 10:58:51</t>
  </si>
  <si>
    <t>22.07.2022 11:22:37</t>
  </si>
  <si>
    <t>22.07.2022 12:31:47</t>
  </si>
  <si>
    <t>KÖPRÜBAŞI TR-6 45-86-M00006__84600316_84600316</t>
  </si>
  <si>
    <t>22.07.2022 12:37:20</t>
  </si>
  <si>
    <t>22.07.2022 13:09:05</t>
  </si>
  <si>
    <t>22.07.2022 17:01:09</t>
  </si>
  <si>
    <t>22.07.2022 19:18:46</t>
  </si>
  <si>
    <t>22.07.2022 09:27:24</t>
  </si>
  <si>
    <t>22.07.2022 15:48:22</t>
  </si>
  <si>
    <t>DUMANLAR KÖK 45-81-M00044_HatBaşıAyırıcı_73215482 M03_73215482</t>
  </si>
  <si>
    <t>22.07.2022 09:55:19</t>
  </si>
  <si>
    <t>22.07.2022 11:53:34</t>
  </si>
  <si>
    <t>TR-9(M-709) 35-30-M00709_A A01_79526201</t>
  </si>
  <si>
    <t>22.07.2022 10:27:21</t>
  </si>
  <si>
    <t>22.07.2022 16:37:35</t>
  </si>
  <si>
    <t>BAHÇELİ KÖK-5 35-30-M00232_TR-9 M05_72078251</t>
  </si>
  <si>
    <t>22.07.2022 22:25:07</t>
  </si>
  <si>
    <t>23.07.2022 00:20:10</t>
  </si>
  <si>
    <t>KAZANLI TR-4 35-15-L00978_A_56406857_56406857</t>
  </si>
  <si>
    <t>22.07.2022 18:25:22</t>
  </si>
  <si>
    <t>22.07.2022 19:48:16</t>
  </si>
  <si>
    <t>M-1266 35-02-M01266_913401259_913401259</t>
  </si>
  <si>
    <t>22.07.2022 11:10:09</t>
  </si>
  <si>
    <t>22.07.2022 14:58:12</t>
  </si>
  <si>
    <t>22.07.2022 06:13:44</t>
  </si>
  <si>
    <t>22.07.2022 06:55:54</t>
  </si>
  <si>
    <t>M-1491 35-10-M01491_962603651_962603651</t>
  </si>
  <si>
    <t>22.07.2022 10:39:11</t>
  </si>
  <si>
    <t>22.07.2022 13:07:43</t>
  </si>
  <si>
    <t>M-30 35-02-M00030_M-29 M06_2309641</t>
  </si>
  <si>
    <t>22.07.2022 20:27:26</t>
  </si>
  <si>
    <t>22.07.2022 21:11:02</t>
  </si>
  <si>
    <t>22.07.2022 13:14:09</t>
  </si>
  <si>
    <t>22.07.2022 13:28:00</t>
  </si>
  <si>
    <t>M-3439(YATIRIM REZERVE) 35-03-M03439_912943048_912943048</t>
  </si>
  <si>
    <t>22.07.2022 14:09:43</t>
  </si>
  <si>
    <t>22.07.2022 16:39:20</t>
  </si>
  <si>
    <t>BAYRAM BALCI VE ARKADAŞLARI GRB.TR 35-13-L00093_A_56369527_56369527</t>
  </si>
  <si>
    <t>22.07.2022 19:06:20</t>
  </si>
  <si>
    <t>22.07.2022 19:53:29</t>
  </si>
  <si>
    <t>AHMETLİ TR-25 45-84-L00025_TR-23-24 L02_65892201</t>
  </si>
  <si>
    <t>22.07.2022 07:49:43</t>
  </si>
  <si>
    <t>22.07.2022 08:56:39</t>
  </si>
  <si>
    <t>İĞDELİ TR-2 35-31-L00301_DIREK TIPI TRAFO HUCRESI H01_2048523</t>
  </si>
  <si>
    <t>22.07.2022 18:42:36</t>
  </si>
  <si>
    <t>22.07.2022 20:53:12</t>
  </si>
  <si>
    <t>BALABANLI DM 35-15-M00280_35-15-M00280_72306608</t>
  </si>
  <si>
    <t>22.07.2022 18:02:55</t>
  </si>
  <si>
    <t>22.07.2022 18:21:22</t>
  </si>
  <si>
    <t>22.07.2022 07:14:22</t>
  </si>
  <si>
    <t>22.07.2022 08:10:04</t>
  </si>
  <si>
    <t>TR-1/87 45-72-M00087_95000661800_95000661800</t>
  </si>
  <si>
    <t>22.07.2022 19:42:50</t>
  </si>
  <si>
    <t>22.07.2022 21:27:42</t>
  </si>
  <si>
    <t>GÖKÇEALAN TR-1 35-13-L00085_946418538_946418538</t>
  </si>
  <si>
    <t>22.07.2022 01:48:43</t>
  </si>
  <si>
    <t>22.07.2022 02:56:28</t>
  </si>
  <si>
    <t>22.07.2022 16:29:33</t>
  </si>
  <si>
    <t>22.07.2022 17:19:38</t>
  </si>
  <si>
    <t>DM-1/51 35-29-M00051_950337394_950337394</t>
  </si>
  <si>
    <t>22.07.2022 10:07:17</t>
  </si>
  <si>
    <t>22.07.2022 13:21:12</t>
  </si>
  <si>
    <t>MÜSELLİM TR-1 35-30-L00136_A_56404529_56404529</t>
  </si>
  <si>
    <t>22.07.2022 17:28:53</t>
  </si>
  <si>
    <t>22.07.2022 17:53:49</t>
  </si>
  <si>
    <t>SARUHANLI TR-16 45-80-M00016_956560014_956560014</t>
  </si>
  <si>
    <t>22.07.2022 16:21:08</t>
  </si>
  <si>
    <t>22.07.2022 17:51:49</t>
  </si>
  <si>
    <t>KARAYENİCE TR-2 45-71-M01507_B_56384076_56384076</t>
  </si>
  <si>
    <t>22.07.2022 21:30:51</t>
  </si>
  <si>
    <t>22.07.2022 22:16:25</t>
  </si>
  <si>
    <t>M-998 35-03-M00998_913729759_913729759</t>
  </si>
  <si>
    <t>22.07.2022 12:14:32</t>
  </si>
  <si>
    <t>22.07.2022 14:52:15</t>
  </si>
  <si>
    <t>KAYACIK KÖK 45-75-M00065_KAYACIK M010_84267120</t>
  </si>
  <si>
    <t>22.07.2022 09:03:24</t>
  </si>
  <si>
    <t>22.07.2022 12:20:42</t>
  </si>
  <si>
    <t>YENİ DOĞAN KÖK 45-72-M00633_YENİ DOĞAN M01_79260697</t>
  </si>
  <si>
    <t>22.07.2022 08:36:01</t>
  </si>
  <si>
    <t>22.07.2022 08:59:38</t>
  </si>
  <si>
    <t>K-4283 GÖRECE 35-22-K04283_955262684_955262684</t>
  </si>
  <si>
    <t>22.07.2022 20:37:28</t>
  </si>
  <si>
    <t>23.07.2022 02:21:22</t>
  </si>
  <si>
    <t>22.07.2022 13:14:30</t>
  </si>
  <si>
    <t>22.07.2022 16:37:38</t>
  </si>
  <si>
    <t>22.07.2022 09:08:23</t>
  </si>
  <si>
    <t>22.07.2022 17:56:33</t>
  </si>
  <si>
    <t>L-365 ILDIR ÇAYAĞZI 35-18-L00365_950455033_950455033</t>
  </si>
  <si>
    <t>22.07.2022 19:11:51</t>
  </si>
  <si>
    <t>22.07.2022 23:51:11</t>
  </si>
  <si>
    <t>BERGAMA TM 35-16-A00004_KOZAK M10_2314066</t>
  </si>
  <si>
    <t>22.07.2022 10:11:52</t>
  </si>
  <si>
    <t>22.07.2022 12:05:28</t>
  </si>
  <si>
    <t>ALAŞEHİR TR-8 45-73-M00008_45-73-M00008_66756215</t>
  </si>
  <si>
    <t>22.07.2022 15:58:11</t>
  </si>
  <si>
    <t>22.07.2022 16:39:52</t>
  </si>
  <si>
    <t>ADALET DM 35-17-M00169_ÇAMLIK DM-2 M03_47289814</t>
  </si>
  <si>
    <t>22.07.2022 13:01:31</t>
  </si>
  <si>
    <t>22.07.2022 17:17:25</t>
  </si>
  <si>
    <t>K-2737 35-03-K02737_F F01b_79112886</t>
  </si>
  <si>
    <t>22.07.2022 18:36:22</t>
  </si>
  <si>
    <t>22.07.2022 20:02:15</t>
  </si>
  <si>
    <t>DM02/TR21 (YILDIRIM BEYAZİD OKULU)) 45-73-M00025_945682388_945682388</t>
  </si>
  <si>
    <t>22.07.2022 10:28:54</t>
  </si>
  <si>
    <t>22.07.2022 11:44:06</t>
  </si>
  <si>
    <t>K-1522 GÖRECE ATA MAH. 35-22-K01522_35-22-K01522_2358720</t>
  </si>
  <si>
    <t>22.07.2022 14:59:01</t>
  </si>
  <si>
    <t>22.07.2022 15:47:55</t>
  </si>
  <si>
    <t>MURADİYE DM-8 45-71-M02145_MURADİYE DM-7/1 ÇIKIŞ M03_60746448</t>
  </si>
  <si>
    <t>22.07.2022 03:03:18</t>
  </si>
  <si>
    <t>22.07.2022 03:07:00</t>
  </si>
  <si>
    <t>22.07.2022 12:17:04</t>
  </si>
  <si>
    <t>22.07.2022 13:28:19</t>
  </si>
  <si>
    <t>DUMANLAR KÖK 45-81-M00044_HatBaşıAyırıcı_53135461 M03_53135461</t>
  </si>
  <si>
    <t>22.07.2022 14:28:25</t>
  </si>
  <si>
    <t>22.07.2022 17:30:39</t>
  </si>
  <si>
    <t>TR-112 ZEYTİNALANI 35-19-L00112_956697792_956697792</t>
  </si>
  <si>
    <t>22.07.2022 21:43:27</t>
  </si>
  <si>
    <t>22.07.2022 22:07:51</t>
  </si>
  <si>
    <t>K-4786 35-04-K04786_99210534_99210534</t>
  </si>
  <si>
    <t>22.07.2022 07:15:04</t>
  </si>
  <si>
    <t>22.07.2022 12:41:06</t>
  </si>
  <si>
    <t>DM-13/14-C 45-71-M00328_953191542_953191542</t>
  </si>
  <si>
    <t>22.07.2022 09:49:49</t>
  </si>
  <si>
    <t>22.07.2022 11:41:51</t>
  </si>
  <si>
    <t>K-190 35-01-K00190_910641601_910641601</t>
  </si>
  <si>
    <t>22.07.2022 09:01:24</t>
  </si>
  <si>
    <t>22.07.2022 13:33:30</t>
  </si>
  <si>
    <t>MÜTEVELLİ TR-6 45-80-M00105_95000001804_95000001804</t>
  </si>
  <si>
    <t>22.07.2022 17:20:22</t>
  </si>
  <si>
    <t>22.07.2022 18:13:31</t>
  </si>
  <si>
    <t>22.07.2022 09:03:53</t>
  </si>
  <si>
    <t>22.07.2022 17:22:14</t>
  </si>
  <si>
    <t>TR-27 35-15-L00027_950383492_950383492</t>
  </si>
  <si>
    <t>22.07.2022 22:39:54</t>
  </si>
  <si>
    <t>22.07.2022 23:54:09</t>
  </si>
  <si>
    <t>SOMA TR-15/1 45-82-M00094_945527987_945527987</t>
  </si>
  <si>
    <t>22.07.2022 08:28:13</t>
  </si>
  <si>
    <t>22.07.2022 09:29:19</t>
  </si>
  <si>
    <t>K-1294 35-04-K01294_35-04-K01294_2359159</t>
  </si>
  <si>
    <t>22.07.2022 09:44:18</t>
  </si>
  <si>
    <t>22.07.2022 16:23:37</t>
  </si>
  <si>
    <t>ZEYTİNLİOVA TR-1 KÖK 45-72-L00389_45-72-L00389_2359472</t>
  </si>
  <si>
    <t>22.07.2022 15:29:39</t>
  </si>
  <si>
    <t>22.07.2022 16:02:55</t>
  </si>
  <si>
    <t>M-1063 35-03-M01063_957932379_957932379</t>
  </si>
  <si>
    <t>22.07.2022 11:39:24</t>
  </si>
  <si>
    <t>22.07.2022 21:05:15</t>
  </si>
  <si>
    <t>TR-35/A 45-78-L00715_TR-46 L02_61212332</t>
  </si>
  <si>
    <t>22.07.2022 08:41:21</t>
  </si>
  <si>
    <t>22.07.2022 15:06:02</t>
  </si>
  <si>
    <t>ÇAMPINAR TARIMSAL SULAMA TR-5 45-83-M00362_48074412_56385113_56385113</t>
  </si>
  <si>
    <t>22.07.2022 14:03:05</t>
  </si>
  <si>
    <t>22.07.2022 15:14:35</t>
  </si>
  <si>
    <t>BIÇAKÇI OVACIK TR-5 35-15-L00084_A_56406994_56406994</t>
  </si>
  <si>
    <t>22.07.2022 20:56:14</t>
  </si>
  <si>
    <t>22.07.2022 22:33:34</t>
  </si>
  <si>
    <t>DM-2/44 35-26-M00841_KÖYTÜR-EGE TAV M01_66235405</t>
  </si>
  <si>
    <t>22.07.2022 08:39:22</t>
  </si>
  <si>
    <t>22.07.2022 09:16:06</t>
  </si>
  <si>
    <t>22.07.2022 23:32:28</t>
  </si>
  <si>
    <t>23.07.2022 00:42:14</t>
  </si>
  <si>
    <t>AŞAĞI YENMİŞ KÖYÜ TR1 35-27-M00383_912560156_912560156</t>
  </si>
  <si>
    <t>22.07.2022 12:25:01</t>
  </si>
  <si>
    <t>22.07.2022 14:21:32</t>
  </si>
  <si>
    <t>22.07.2022 09:26:42</t>
  </si>
  <si>
    <t>22.07.2022 10:32:18</t>
  </si>
  <si>
    <t>KORUCUK-2 35-26-M00462_DIREK TIPI TRAFO HUCRESI H01_2040250</t>
  </si>
  <si>
    <t>22.07.2022 11:47:10</t>
  </si>
  <si>
    <t>22.07.2022 12:52:12</t>
  </si>
  <si>
    <t>L-284 İMAMOĞLU TRAFO 35-18-L00284_A_56369491_56369491</t>
  </si>
  <si>
    <t>22.07.2022 21:01:12</t>
  </si>
  <si>
    <t>22.07.2022 22:08:53</t>
  </si>
  <si>
    <t>M-2111 35-03-M02111_910326618_910326618</t>
  </si>
  <si>
    <t>22.07.2022 16:41:46</t>
  </si>
  <si>
    <t>22.07.2022 23:30:14</t>
  </si>
  <si>
    <t>22.07.2022 20:14:26</t>
  </si>
  <si>
    <t>22.07.2022 21:34:25</t>
  </si>
  <si>
    <t>22.07.2022 08:12:41</t>
  </si>
  <si>
    <t>22.07.2022 12:08:49</t>
  </si>
  <si>
    <t>YAYLAKÖY KÖYÜ TR-1 45-71-M01710_953216152_953216152</t>
  </si>
  <si>
    <t>22.07.2022 15:35:00</t>
  </si>
  <si>
    <t>22.07.2022 18:08:55</t>
  </si>
  <si>
    <t>BEYKÖY KÖK TR-12 35-32-L00012_YENİYURT TR-1 L01_2088780</t>
  </si>
  <si>
    <t>OG Klemens Arızası</t>
  </si>
  <si>
    <t>22.07.2022 14:45:53</t>
  </si>
  <si>
    <t>22.07.2022 16:21:21</t>
  </si>
  <si>
    <t>ATAKÖY OVA TR-2 35-22-M00180_955295256_955295256</t>
  </si>
  <si>
    <t>22.07.2022 10:37:05</t>
  </si>
  <si>
    <t>22.07.2022 13:11:55</t>
  </si>
  <si>
    <t>MORDOĞAN TR-5 35-21-L00146_953365511_953365511</t>
  </si>
  <si>
    <t>22.07.2022 09:47:28</t>
  </si>
  <si>
    <t>22.07.2022 12:17:55</t>
  </si>
  <si>
    <t>22.07.2022 06:30:27</t>
  </si>
  <si>
    <t>22.07.2022 07:49:36</t>
  </si>
  <si>
    <t>TR-48 35-15-M00048__72374274_72374274</t>
  </si>
  <si>
    <t>22.07.2022 19:30:00</t>
  </si>
  <si>
    <t>22.07.2022 21:00:09</t>
  </si>
  <si>
    <t>BÜYÜKSÜMBÜLLER TR-1 45-71-M00818_DIREK TIPI TRAFO HUCRESI H01_2076907</t>
  </si>
  <si>
    <t>22.07.2022 03:43:53</t>
  </si>
  <si>
    <t>22.07.2022 04:18:52</t>
  </si>
  <si>
    <t>TR-128 35-19-L00128_7425541_56392458_56392458</t>
  </si>
  <si>
    <t>22.07.2022 09:14:13</t>
  </si>
  <si>
    <t>22.07.2022 11:23:25</t>
  </si>
  <si>
    <t>L-287 SCOTCH PARK 35-18-L00287_5715512_56368436_56368436</t>
  </si>
  <si>
    <t>22.07.2022 21:13:55</t>
  </si>
  <si>
    <t>22.07.2022 22:27:10</t>
  </si>
  <si>
    <t>K-2522 35-09-K02522_912611492_912611492</t>
  </si>
  <si>
    <t>22.07.2022 14:52:04</t>
  </si>
  <si>
    <t>22.07.2022 15:15:53</t>
  </si>
  <si>
    <t>DM-3/18 35-19-M00416_956675056_956675056</t>
  </si>
  <si>
    <t>22.07.2022 11:52:03</t>
  </si>
  <si>
    <t>22.07.2022 12:37:26</t>
  </si>
  <si>
    <t>BARAJ KÖK 35-17-M00461_HatBaşıAyırıcı_72921882 M01_72921882</t>
  </si>
  <si>
    <t>22.07.2022 16:17:14</t>
  </si>
  <si>
    <t>22.07.2022 18:04:27</t>
  </si>
  <si>
    <t>L-110 BEYLER KÖYÜ 35-14-L00110_35-14-L00110_2355431</t>
  </si>
  <si>
    <t>22.07.2022 12:38:23</t>
  </si>
  <si>
    <t>22.07.2022 12:42:52</t>
  </si>
  <si>
    <t>AKÇAKİLİSE TR-2 35-21-L00045_953361331_953361331</t>
  </si>
  <si>
    <t>22.07.2022 13:23:28</t>
  </si>
  <si>
    <t>22.07.2022 14:58:53</t>
  </si>
  <si>
    <t>IŞIKLAR KÖK 45-73-M00467_BAKLACI M06_85123193</t>
  </si>
  <si>
    <t>22.07.2022 09:59:13</t>
  </si>
  <si>
    <t>22.07.2022 09:59:53</t>
  </si>
  <si>
    <t>TR-31 45-77-L00031_TR-28 L01_2105867</t>
  </si>
  <si>
    <t>22.07.2022 09:06:23</t>
  </si>
  <si>
    <t>22.07.2022 09:09:03</t>
  </si>
  <si>
    <t>22.07.2022 08:06:33</t>
  </si>
  <si>
    <t>22.07.2022 08:07:43</t>
  </si>
  <si>
    <t>ÇAPAK KÖK 35-26-M00435_HatBaşıAyırıcı_74816339 M05_74816339</t>
  </si>
  <si>
    <t>22.07.2022 14:37:53</t>
  </si>
  <si>
    <t>22.07.2022 15:48:26</t>
  </si>
  <si>
    <t>AKSELENDİ İM 45-72-A00004_ILCAKSU L23_2326924</t>
  </si>
  <si>
    <t>22.07.2022 18:16:02</t>
  </si>
  <si>
    <t>22.07.2022 21:14:56</t>
  </si>
  <si>
    <t>HÜSEYİN DAĞLI SULAMA GRUBU 35-29-M00292_955210943_955210943</t>
  </si>
  <si>
    <t>22.07.2022 10:39:21</t>
  </si>
  <si>
    <t>22.07.2022 13:40:42</t>
  </si>
  <si>
    <t>22.07.2022 17:53:52</t>
  </si>
  <si>
    <t>22.07.2022 20:59:51</t>
  </si>
  <si>
    <t>ZEYTİNOVA TR-6 35-20-L00313_11563317_56377132_56377132</t>
  </si>
  <si>
    <t>22.07.2022 19:24:38</t>
  </si>
  <si>
    <t>22.07.2022 20:06:10</t>
  </si>
  <si>
    <t>GÖLBAŞI DSİ GÖLET TR 45-77-L00146_DIREK TIPI TRAFO HUCRESI H01_2056053</t>
  </si>
  <si>
    <t>22.07.2022 10:17:36</t>
  </si>
  <si>
    <t>22.07.2022 11:30:13</t>
  </si>
  <si>
    <t>TR-51 35-15-M00051_950350718_950350718</t>
  </si>
  <si>
    <t>22.07.2022 16:07:38</t>
  </si>
  <si>
    <t>22.07.2022 16:56:33</t>
  </si>
  <si>
    <t>22.07.2022 06:04:54</t>
  </si>
  <si>
    <t>22.07.2022 06:10:03</t>
  </si>
  <si>
    <t>YILMAZ İM 45-78-A00003_ÇAMURHAMAMI L09_2331484</t>
  </si>
  <si>
    <t>22.07.2022 17:33:39</t>
  </si>
  <si>
    <t>22.07.2022 18:12:33</t>
  </si>
  <si>
    <t>K-4805 35-02-K04805_35-02-K04805_2366550</t>
  </si>
  <si>
    <t>22.07.2022 17:48:57</t>
  </si>
  <si>
    <t>22.07.2022 18:48:50</t>
  </si>
  <si>
    <t>KONAKLI DM 35-15-L00898_BARACIK L10_67094894</t>
  </si>
  <si>
    <t>22.07.2022 10:37:04</t>
  </si>
  <si>
    <t>22.07.2022 16:53:37</t>
  </si>
  <si>
    <t>KERESTECİLER TR-1 45-83-M00138_48103858_56386560_56386560</t>
  </si>
  <si>
    <t>22.07.2022 08:47:28</t>
  </si>
  <si>
    <t>22.07.2022 09:31:56</t>
  </si>
  <si>
    <t>GÜMÜŞÇAY TR-2 45-73-M00905_945643799_945643799</t>
  </si>
  <si>
    <t>22.07.2022 23:26:24</t>
  </si>
  <si>
    <t>23.07.2022 01:34:46</t>
  </si>
  <si>
    <t>TR-9(M-709) 35-30-M00709_E E01_79526217</t>
  </si>
  <si>
    <t>22.07.2022 17:52:21</t>
  </si>
  <si>
    <t>22.07.2022 19:33:03</t>
  </si>
  <si>
    <t>TR-147 35-19-L00147_35-19-L00147_72133330</t>
  </si>
  <si>
    <t>22.07.2022 10:27:32</t>
  </si>
  <si>
    <t>22.07.2022 17:47:09</t>
  </si>
  <si>
    <t>22.07.2022 16:25:39</t>
  </si>
  <si>
    <t>22.07.2022 17:03:21</t>
  </si>
  <si>
    <t>22.07.2022 17:04:12</t>
  </si>
  <si>
    <t>22.07.2022 17:24:35</t>
  </si>
  <si>
    <t>TR-32 45-77-L00032_945506471_945506471</t>
  </si>
  <si>
    <t>22.07.2022 14:21:03</t>
  </si>
  <si>
    <t>22.07.2022 15:31:58</t>
  </si>
  <si>
    <t>DEREKÖY TR-33 35-22-M00867_C_80027271_80027271</t>
  </si>
  <si>
    <t>22.07.2022 14:47:02</t>
  </si>
  <si>
    <t>22.07.2022 17:16:37</t>
  </si>
  <si>
    <t>URGANLI TR-1 KÖK 45-83-M00129_TR-5 M04_2331303</t>
  </si>
  <si>
    <t>22.07.2022 10:07:53</t>
  </si>
  <si>
    <t>22.07.2022 16:13:59</t>
  </si>
  <si>
    <t>K-634 35-03-K00634_B_56378982_56378982</t>
  </si>
  <si>
    <t>22.07.2022 00:57:15</t>
  </si>
  <si>
    <t>22.07.2022 02:10:51</t>
  </si>
  <si>
    <t>YEŞİLOVA ÇAYIR TR-2 35-20-L00127_35-20-L00127_2364204</t>
  </si>
  <si>
    <t>22.07.2022 19:29:44</t>
  </si>
  <si>
    <t>22.07.2022 20:43:08</t>
  </si>
  <si>
    <t>TR-2/21 45-72-L00021_956528876_956528876</t>
  </si>
  <si>
    <t>22.07.2022 16:27:56</t>
  </si>
  <si>
    <t>22.07.2022 17:22:13</t>
  </si>
  <si>
    <t>22.07.2022 08:16:05</t>
  </si>
  <si>
    <t>22.07.2022 09:18:37</t>
  </si>
  <si>
    <t>POYRAZDAMLARI TR-11 45-78-M00576_POYRAZDAMLARI TR-12-13-14 M04_2328104</t>
  </si>
  <si>
    <t>22.07.2022 06:57:32</t>
  </si>
  <si>
    <t>22.07.2022 07:44:04</t>
  </si>
  <si>
    <t>K-4567 35-02-K04567_DIREK TIPI TRAFO HUCRESI H01_2090069</t>
  </si>
  <si>
    <t>22.07.2022 11:07:23</t>
  </si>
  <si>
    <t>22.07.2022 12:55:00</t>
  </si>
  <si>
    <t>DM-1/04 45-71-M00017_953200930_953200930</t>
  </si>
  <si>
    <t>22.07.2022 09:42:45</t>
  </si>
  <si>
    <t>22.07.2022 11:02:10</t>
  </si>
  <si>
    <t>22.07.2022 12:59:51</t>
  </si>
  <si>
    <t>22.07.2022 17:13:46</t>
  </si>
  <si>
    <t>APAK TR-1 45-80-M00126_B_56386956_56386956</t>
  </si>
  <si>
    <t>22.07.2022 19:09:39</t>
  </si>
  <si>
    <t>22.07.2022 20:06:24</t>
  </si>
  <si>
    <t>YENİFOÇA TR-51 35-23-M00051_950421070_950421070</t>
  </si>
  <si>
    <t>22.07.2022 15:13:31</t>
  </si>
  <si>
    <t>22.07.2022 21:38:09</t>
  </si>
  <si>
    <t>M-1465 35-03-M01465_964216430_964216430</t>
  </si>
  <si>
    <t>22.07.2022 17:48:01</t>
  </si>
  <si>
    <t>22.07.2022 22:49:35</t>
  </si>
  <si>
    <t>22.07.2022 10:06:23</t>
  </si>
  <si>
    <t>22.07.2022 12:01:36</t>
  </si>
  <si>
    <t>TR-2/33 (GALERİCİLER) 45-83-L00033_48088160_56384187_56384187</t>
  </si>
  <si>
    <t>22.07.2022 09:29:05</t>
  </si>
  <si>
    <t>22.07.2022 15:22:50</t>
  </si>
  <si>
    <t>FOÇA TR-49 35-23-L00049_950414212_950414212</t>
  </si>
  <si>
    <t>22.07.2022 16:47:39</t>
  </si>
  <si>
    <t>22.07.2022 17:48:40</t>
  </si>
  <si>
    <t>M-86 ORHANLI TEMESALTI 35-14-M00086__79241312_79241312</t>
  </si>
  <si>
    <t>22.07.2022 14:01:02</t>
  </si>
  <si>
    <t>22.07.2022 17:20:05</t>
  </si>
  <si>
    <t>GÜMÜŞÇAY TR-1 45-73-M00903_945643529_945643529</t>
  </si>
  <si>
    <t>22.07.2022 13:53:17</t>
  </si>
  <si>
    <t>22.07.2022 14:59:20</t>
  </si>
  <si>
    <t>GÜMÜLDÜR DM 35-25-M00100_BARAJ M01_2054404</t>
  </si>
  <si>
    <t>22.07.2022 22:24:09</t>
  </si>
  <si>
    <t>22.07.2022 22:53:16</t>
  </si>
  <si>
    <t>22.07.2022 16:25:05</t>
  </si>
  <si>
    <t>22.07.2022 19:26:42</t>
  </si>
  <si>
    <t>ÇAYAĞZI KÖK 35-31-L00259_ÇAYAGZI L05_2337271</t>
  </si>
  <si>
    <t>22.07.2022 15:03:58</t>
  </si>
  <si>
    <t>22.07.2022 15:49:51</t>
  </si>
  <si>
    <t>22.07.2022 13:35:54</t>
  </si>
  <si>
    <t>22.07.2022 16:06:20</t>
  </si>
  <si>
    <t>M-1276 35-03-M01276_B_56367363_56367363</t>
  </si>
  <si>
    <t>22.07.2022 07:15:03</t>
  </si>
  <si>
    <t>22.07.2022 09:18:56</t>
  </si>
  <si>
    <t>GÜMÜLDÜR M-57 35-25-M00357_ H_80738767</t>
  </si>
  <si>
    <t>22.07.2022 23:21:51</t>
  </si>
  <si>
    <t>23.07.2022 01:11:26</t>
  </si>
  <si>
    <t>BAYINDIR İM 35-20-A00001_PINARLI M07_66668671</t>
  </si>
  <si>
    <t>22.07.2022 15:43:34</t>
  </si>
  <si>
    <t>22.07.2022 15:52:00</t>
  </si>
  <si>
    <t>MEDAR TR-9 45-72-L00278_956479393_956479393</t>
  </si>
  <si>
    <t>22.07.2022 20:37:54</t>
  </si>
  <si>
    <t>22.07.2022 23:16:53</t>
  </si>
  <si>
    <t>22.07.2022 16:01:45</t>
  </si>
  <si>
    <t>22.07.2022 16:16:49</t>
  </si>
  <si>
    <t>22.07.2022 19:42:19</t>
  </si>
  <si>
    <t>22.07.2022 20:06:00</t>
  </si>
  <si>
    <t>M-3251(YATIRIM REZERVE) 35-04-M03251_D_56371579_56371579</t>
  </si>
  <si>
    <t>22.07.2022 09:56:00</t>
  </si>
  <si>
    <t>22.07.2022 16:06:19</t>
  </si>
  <si>
    <t>K-1067 35-04-K01067_98977013_98977013</t>
  </si>
  <si>
    <t>22.07.2022 21:36:43</t>
  </si>
  <si>
    <t>22.07.2022 22:46:18</t>
  </si>
  <si>
    <t>ÇEŞNELİ TR-3 45-73-M00456_D_56397263_56397263</t>
  </si>
  <si>
    <t>22.07.2022 22:29:42</t>
  </si>
  <si>
    <t>22.07.2022 23:32:10</t>
  </si>
  <si>
    <t>BAĞARASI TR-10 KÖK 35-23-M00179_HatBaşıAyırıcı_72050055 M05_72050055</t>
  </si>
  <si>
    <t>22.07.2022 21:18:49</t>
  </si>
  <si>
    <t>23.07.2022 01:33:47</t>
  </si>
  <si>
    <t>K-1074 35-01-K01074_911384132_911384132</t>
  </si>
  <si>
    <t>22.07.2022 12:17:08</t>
  </si>
  <si>
    <t>22.07.2022 14:51:40</t>
  </si>
  <si>
    <t>K-1699 35-02-K01699_A_56378342_56378342</t>
  </si>
  <si>
    <t>22.07.2022 08:58:25</t>
  </si>
  <si>
    <t>22.07.2022 10:19:37</t>
  </si>
  <si>
    <t>TR-2/99 45-83-M00779_955153651_955153651</t>
  </si>
  <si>
    <t>22.07.2022 18:57:03</t>
  </si>
  <si>
    <t>22.07.2022 22:36:40</t>
  </si>
  <si>
    <t>M-1322 35-02-M01322_912744745_912744745</t>
  </si>
  <si>
    <t>22.07.2022 12:50:23</t>
  </si>
  <si>
    <t>22.07.2022 17:20:49</t>
  </si>
  <si>
    <t>M-1211 35-02-M01211_910001890_910001890</t>
  </si>
  <si>
    <t>22.07.2022 21:00:48</t>
  </si>
  <si>
    <t>22.07.2022 21:56:16</t>
  </si>
  <si>
    <t>BEBEKLİ TR-3 45-77-L00198_DIREK TIPI TRAFO HUCRESI H01_2055922</t>
  </si>
  <si>
    <t>22.07.2022 11:13:12</t>
  </si>
  <si>
    <t>22.07.2022 12:43:55</t>
  </si>
  <si>
    <t>ÖZKAN KÖK 35-17-M00272_ M04_2335592</t>
  </si>
  <si>
    <t>22.07.2022 20:10:37</t>
  </si>
  <si>
    <t>22.07.2022 20:37:38</t>
  </si>
  <si>
    <t>TR-57 35-22-M00057_95001389431_95001389431</t>
  </si>
  <si>
    <t>22.07.2022 12:28:21</t>
  </si>
  <si>
    <t>22.07.2022 18:18:31</t>
  </si>
  <si>
    <t>L-83 ÖZPAMİR SİTESİ TR 35-18-L00083_B 1_5945862</t>
  </si>
  <si>
    <t>22.07.2022 21:35:15</t>
  </si>
  <si>
    <t>23.07.2022 00:02:50</t>
  </si>
  <si>
    <t>22.07.2022 02:35:01</t>
  </si>
  <si>
    <t>22.07.2022 02:45:59</t>
  </si>
  <si>
    <t>M-2911(YATIRIM REZERVE) 35-01-M02911_A_56394860_56394860</t>
  </si>
  <si>
    <t>22.07.2022 09:08:46</t>
  </si>
  <si>
    <t>22.07.2022 14:39:41</t>
  </si>
  <si>
    <t>RAHMİYE-2 SULAMA TR-3 45-72-M00365_45-72-M00365_2348218</t>
  </si>
  <si>
    <t>22.07.2022 07:33:54</t>
  </si>
  <si>
    <t>22.07.2022 08:51:41</t>
  </si>
  <si>
    <t>22.07.2022 16:43:07</t>
  </si>
  <si>
    <t>22.07.2022 20:36:31</t>
  </si>
  <si>
    <t>M-2091 35-09-M02091_8361573 A1_5947758</t>
  </si>
  <si>
    <t>22.07.2022 17:55:23</t>
  </si>
  <si>
    <t>22.07.2022 19:23:08</t>
  </si>
  <si>
    <t>BAZTAŞ KÖK 35-17-M00250_EGE DEMİR M03_66442509</t>
  </si>
  <si>
    <t>22.07.2022 09:12:38</t>
  </si>
  <si>
    <t>22.07.2022 13:48:33</t>
  </si>
  <si>
    <t>M-1139 35-02-M01139_965434093_965434093</t>
  </si>
  <si>
    <t>22.07.2022 11:41:14</t>
  </si>
  <si>
    <t>22.07.2022 16:51:34</t>
  </si>
  <si>
    <t>22.07.2022 14:49:06</t>
  </si>
  <si>
    <t>22.07.2022 18:45:54</t>
  </si>
  <si>
    <t>BAYINDIR İM 35-20-A00001_ZEYTİNOVA-2 L02_2058792</t>
  </si>
  <si>
    <t>22.07.2022 15:54:14</t>
  </si>
  <si>
    <t>22.07.2022 16:32:00</t>
  </si>
  <si>
    <t>KAPANCI KÖK 45-78-L00229_HatBaşıAyırıcı_53139900 L02_53139900</t>
  </si>
  <si>
    <t>22.07.2022 10:30:43</t>
  </si>
  <si>
    <t>22.07.2022 10:31:33</t>
  </si>
  <si>
    <t>KARA KIZLAR TR-2 35-26-M00510_9321019_56358217_56358217</t>
  </si>
  <si>
    <t>22.07.2022 17:28:59</t>
  </si>
  <si>
    <t>22.07.2022 18:57:31</t>
  </si>
  <si>
    <t>VİLLAKENT TR-4 35-28-M00388_953371816_953371816</t>
  </si>
  <si>
    <t>22.07.2022 15:45:54</t>
  </si>
  <si>
    <t>22.07.2022 18:04:15</t>
  </si>
  <si>
    <t>22.07.2022 14:26:37</t>
  </si>
  <si>
    <t>22.07.2022 15:06:14</t>
  </si>
  <si>
    <t>K-1996 35-01-K01996_911564129_911564129</t>
  </si>
  <si>
    <t>22.07.2022 10:08:48</t>
  </si>
  <si>
    <t>22.07.2022 12:16:28</t>
  </si>
  <si>
    <t>MURADİYE TR-5(BELEDİYE KABİN) 45-71-M00194_JANDARMA ÇIKIŞ M04_56294676</t>
  </si>
  <si>
    <t>22.07.2022 09:07:55</t>
  </si>
  <si>
    <t>22.07.2022 12:20:41</t>
  </si>
  <si>
    <t>22.07.2022 20:03:23</t>
  </si>
  <si>
    <t>22.07.2022 20:08:06</t>
  </si>
  <si>
    <t>K-594 35-04-K00594_99182955_99182955</t>
  </si>
  <si>
    <t>22.07.2022 01:50:08</t>
  </si>
  <si>
    <t>22.07.2022 02:36:17</t>
  </si>
  <si>
    <t>TR-50 35-27-M00050_35-27-M00050_2367811</t>
  </si>
  <si>
    <t>22.07.2022 10:54:53</t>
  </si>
  <si>
    <t>22.07.2022 11:40:01</t>
  </si>
  <si>
    <t>TULUM TR-1 35-26-L00353_95000522063_95000522063</t>
  </si>
  <si>
    <t>22.07.2022 07:53:48</t>
  </si>
  <si>
    <t>22.07.2022 09:39:06</t>
  </si>
  <si>
    <t>22.07.2022 22:58:34</t>
  </si>
  <si>
    <t>22.07.2022 23:45:19</t>
  </si>
  <si>
    <t>22.07.2022 12:22:12</t>
  </si>
  <si>
    <t>22.07.2022 20:04:05</t>
  </si>
  <si>
    <t>DM-14/24-A 45-71-M02217_953196093_953196093</t>
  </si>
  <si>
    <t>22.07.2022 17:55:59</t>
  </si>
  <si>
    <t>22.07.2022 22:07:34</t>
  </si>
  <si>
    <t>22.07.2022 08:32:36</t>
  </si>
  <si>
    <t>22.07.2022 09:34:22</t>
  </si>
  <si>
    <t>ALÇUK TM 35-17-A00001_TRF-A M25_2307835</t>
  </si>
  <si>
    <t>22.07.2022 04:45:23</t>
  </si>
  <si>
    <t>22.07.2022 05:11:52</t>
  </si>
  <si>
    <t>KULALI KÖYÜ TR-1 45-86-M00167_A_56400429_56400429</t>
  </si>
  <si>
    <t>22.07.2022 13:14:28</t>
  </si>
  <si>
    <t>22.07.2022 14:37:02</t>
  </si>
  <si>
    <t>ÜRKMEZ M-13 35-25-M00153_6451575_56376638_56376638</t>
  </si>
  <si>
    <t>22.07.2022 10:31:05</t>
  </si>
  <si>
    <t>22.07.2022 20:50:07</t>
  </si>
  <si>
    <t>GÜMÜLDÜR M-44 35-25-M00044_DIREK TIPI TRAFO HUCRESI H01_2114870</t>
  </si>
  <si>
    <t>22.07.2022 22:02:37</t>
  </si>
  <si>
    <t>23.07.2022 00:48:25</t>
  </si>
  <si>
    <t>MENEMEN DM-4/7 35-28-M00846_953373055_953373055</t>
  </si>
  <si>
    <t>22.07.2022 16:51:38</t>
  </si>
  <si>
    <t>22.07.2022 21:02:09</t>
  </si>
  <si>
    <t>TAŞTEPE TR-1 35-27-L00388_A_82736453_82736453</t>
  </si>
  <si>
    <t>22.07.2022 16:16:10</t>
  </si>
  <si>
    <t>22.07.2022 18:12:58</t>
  </si>
  <si>
    <t>PAYAMLI M-27 (SAKIZAĞACI KÖK) 35-25-M00188_HatBaşıAyırıcı_53133046 M02_53133046</t>
  </si>
  <si>
    <t>22.07.2022 18:25:56</t>
  </si>
  <si>
    <t>22.07.2022 22:30:41</t>
  </si>
  <si>
    <t>BADEMLİ TR-1 45-76-M00147_955252054_955252054</t>
  </si>
  <si>
    <t>22.07.2022 11:53:14</t>
  </si>
  <si>
    <t>22.07.2022 15:13:29</t>
  </si>
  <si>
    <t>TR-24 45-74-M00024_945585763_945585763</t>
  </si>
  <si>
    <t>22.07.2022 22:27:05</t>
  </si>
  <si>
    <t>23.07.2022 02:04:38</t>
  </si>
  <si>
    <t>YAKAKÖY ULUBEY TR-1 45-75-M00263_C_56391318_56391318</t>
  </si>
  <si>
    <t>22.07.2022 09:52:23</t>
  </si>
  <si>
    <t>22.07.2022 12:20:02</t>
  </si>
  <si>
    <t>KESİKKÖY DM 35-28-M00309_BURUNCUK M08_2323291</t>
  </si>
  <si>
    <t>22.07.2022 12:10:00</t>
  </si>
  <si>
    <t>22.07.2022 16:08:00</t>
  </si>
  <si>
    <t>ORTA MAHALLE M-4 35-25-M00118_955258532_955258532</t>
  </si>
  <si>
    <t>22.07.2022 10:59:05</t>
  </si>
  <si>
    <t>22.07.2022 18:22:03</t>
  </si>
  <si>
    <t>TİYENLİ KÖK 45-85-M00004_KUMKUYUCAK M04_72102277</t>
  </si>
  <si>
    <t>22.07.2022 09:13:33</t>
  </si>
  <si>
    <t>22.07.2022 11:49:08</t>
  </si>
  <si>
    <t>MENEMEN DM-4 35-28-M00733_YAHŞELLİ DM-5 M12_2315259</t>
  </si>
  <si>
    <t>22.07.2022 18:38:32</t>
  </si>
  <si>
    <t>22.07.2022 19:54:29</t>
  </si>
  <si>
    <t>TARIMSAL SULAMA TR-38 45-85-L00139_DIREK TIPI TRAFO HUCRESI H01_2086871</t>
  </si>
  <si>
    <t>22.07.2022 19:28:30</t>
  </si>
  <si>
    <t>22.07.2022 21:56:14</t>
  </si>
  <si>
    <t>SOMA B SANTRALİ TM 45-82-A00004_SOMA KÖYLER DM-2 FİDER-1 (2H09) M018_66326549</t>
  </si>
  <si>
    <t>22.07.2022 03:24:13</t>
  </si>
  <si>
    <t>22.07.2022 04:35:24</t>
  </si>
  <si>
    <t>K-1539 35-07-K01539_99203503_99203503</t>
  </si>
  <si>
    <t>22.07.2022 10:20:09</t>
  </si>
  <si>
    <t>22.07.2022 12:26:44</t>
  </si>
  <si>
    <t>22.07.2022 06:01:23</t>
  </si>
  <si>
    <t>22.07.2022 06:30:07</t>
  </si>
  <si>
    <t>CAMBAZLI KÖK 45-84-M00005_DERBENT İM-DM (ESKİ GÖLMARMARA) M05_50241506</t>
  </si>
  <si>
    <t>22.07.2022 14:01:44</t>
  </si>
  <si>
    <t>22.07.2022 14:43:13</t>
  </si>
  <si>
    <t>ERGENEKON TR-3 45-83-L00140_955151667_955151667</t>
  </si>
  <si>
    <t>22.07.2022 15:10:38</t>
  </si>
  <si>
    <t>22.07.2022 18:06:16</t>
  </si>
  <si>
    <t>TR-326 35-19-L00349_95001398934_95001398934</t>
  </si>
  <si>
    <t>22.07.2022 08:44:13</t>
  </si>
  <si>
    <t>22.07.2022 10:58:48</t>
  </si>
  <si>
    <t>M-998 35-03-M00998_F_56398419_56398419</t>
  </si>
  <si>
    <t>22.07.2022 16:03:16</t>
  </si>
  <si>
    <t>22.07.2022 17:48:04</t>
  </si>
  <si>
    <t>M-326 35-03-M00326_M-1267 M03_65521381</t>
  </si>
  <si>
    <t>22.07.2022 09:05:33</t>
  </si>
  <si>
    <t>22.07.2022 17:27:55</t>
  </si>
  <si>
    <t>YÜCELER TR-1 45-81-M00197_A_56399543_56399543</t>
  </si>
  <si>
    <t>22.07.2022 09:27:50</t>
  </si>
  <si>
    <t>22.07.2022 09:50:21</t>
  </si>
  <si>
    <t>22.07.2022 17:49:47</t>
  </si>
  <si>
    <t>22.07.2022 17:56:31</t>
  </si>
  <si>
    <t>TR-2/34-A 45-72-L00061_956500066_956500066</t>
  </si>
  <si>
    <t>22.07.2022 21:08:55</t>
  </si>
  <si>
    <t>22.07.2022 21:45:22</t>
  </si>
  <si>
    <t>22.07.2022 00:16:55</t>
  </si>
  <si>
    <t>22.07.2022 02:31:19</t>
  </si>
  <si>
    <t>22.07.2022 15:13:18</t>
  </si>
  <si>
    <t>22.07.2022 18:35:59</t>
  </si>
  <si>
    <t>K-4215 35-02-K04215_913395535_913395535</t>
  </si>
  <si>
    <t>22.07.2022 15:33:55</t>
  </si>
  <si>
    <t>22.07.2022 16:34:34</t>
  </si>
  <si>
    <t>22.07.2022 18:10:03</t>
  </si>
  <si>
    <t>22.07.2022 18:33:00</t>
  </si>
  <si>
    <t>TR-2/18 (YAYLAKAPI) 45-83-M00824_955177539_955177539</t>
  </si>
  <si>
    <t>22.07.2022 19:34:04</t>
  </si>
  <si>
    <t>22.07.2022 20:32:19</t>
  </si>
  <si>
    <t>DEMİRTAŞ KÖK 35-30-M00149_35-30-M00149_72078659</t>
  </si>
  <si>
    <t>22.07.2022 10:56:13</t>
  </si>
  <si>
    <t>22.07.2022 11:26:30</t>
  </si>
  <si>
    <t>K-3074 35-04-K03074_99520286_99520286</t>
  </si>
  <si>
    <t>22.07.2022 10:31:52</t>
  </si>
  <si>
    <t>22.07.2022 14:45:08</t>
  </si>
  <si>
    <t>KARADOĞAN DİKİLİ TAŞ TR-5 35-15-L00387_A_56368597_56368597</t>
  </si>
  <si>
    <t>22.07.2022 08:17:33</t>
  </si>
  <si>
    <t>22.07.2022 10:23:05</t>
  </si>
  <si>
    <t>KINIK TR 22 35-24-L00022_35-24-L00022_2350168</t>
  </si>
  <si>
    <t>22.07.2022 03:58:53</t>
  </si>
  <si>
    <t>22.07.2022 09:07:58</t>
  </si>
  <si>
    <t>K-3999 35-02-K03999_B_65513050_65513050</t>
  </si>
  <si>
    <t>22.07.2022 20:32:54</t>
  </si>
  <si>
    <t>22.07.2022 22:49:07</t>
  </si>
  <si>
    <t>CEVİZALAN TR-3 35-15-L01018_B_56361646_56361646</t>
  </si>
  <si>
    <t>22.07.2022 06:37:22</t>
  </si>
  <si>
    <t>22.07.2022 09:48:09</t>
  </si>
  <si>
    <t>AZİZ ÇELİKDOĞAN TARIMSAL SULAMA TR-1 45-83-M00345_48010539_56395000_56395000</t>
  </si>
  <si>
    <t>22.07.2022 09:46:50</t>
  </si>
  <si>
    <t>22.07.2022 12:43:21</t>
  </si>
  <si>
    <t>YENİCEKÖY TR-2 45-72-L00183_956483817_956483817</t>
  </si>
  <si>
    <t>22.07.2022 08:48:34</t>
  </si>
  <si>
    <t>22.07.2022 09:53:31</t>
  </si>
  <si>
    <t>HAMZA ÖZLÜ 35-26-L00056_956619173_956619173</t>
  </si>
  <si>
    <t>22.07.2022 20:57:42</t>
  </si>
  <si>
    <t>22.07.2022 21:36:52</t>
  </si>
  <si>
    <t>FOÇA TR-49 35-23-L00049_42134487_56398920_56398920</t>
  </si>
  <si>
    <t>22.07.2022 17:40:01</t>
  </si>
  <si>
    <t>22.07.2022 18:00:48</t>
  </si>
  <si>
    <t>BAHÇEARASI TR-1 35-31-L00317_ H_80833530</t>
  </si>
  <si>
    <t>22.07.2022 09:26:36</t>
  </si>
  <si>
    <t>22.07.2022 13:30:20</t>
  </si>
  <si>
    <t>M-220 KOCAMEHMETLER TR-3 35-23-M00220_ H_83291087</t>
  </si>
  <si>
    <t>22.07.2022 18:46:47</t>
  </si>
  <si>
    <t>22.07.2022 20:26:35</t>
  </si>
  <si>
    <t>TR-109 35-15-M00109_35-15-M00109_66578531</t>
  </si>
  <si>
    <t>22.07.2022 09:32:28</t>
  </si>
  <si>
    <t>22.07.2022 16:07:36</t>
  </si>
  <si>
    <t>L-14 SEVTUR 35-18-L00014_950462025_950462025</t>
  </si>
  <si>
    <t>22.07.2022 15:18:35</t>
  </si>
  <si>
    <t>22.07.2022 17:19:54</t>
  </si>
  <si>
    <t>M-234 35-02-M00234_99855533_99855533</t>
  </si>
  <si>
    <t>22.07.2022 18:40:44</t>
  </si>
  <si>
    <t>22.07.2022 21:53:12</t>
  </si>
  <si>
    <t>DEMİRCİLİ TR-1 35-19-M00211_C_56378042_56378042</t>
  </si>
  <si>
    <t>22.07.2022 20:00:28</t>
  </si>
  <si>
    <t>22.07.2022 21:46:53</t>
  </si>
  <si>
    <t>22.07.2022 10:38:43</t>
  </si>
  <si>
    <t>22.07.2022 12:25:25</t>
  </si>
  <si>
    <t>KAPANCI KÖK 45-78-L00229_HASALAN L02_2108490</t>
  </si>
  <si>
    <t>22.07.2022 14:22:04</t>
  </si>
  <si>
    <t>22.07.2022 14:23:13</t>
  </si>
  <si>
    <t>PINARLI KÖK 35-20-M00085_TR-6 - TR-7 M06_72358823</t>
  </si>
  <si>
    <t>22.07.2022 14:28:48</t>
  </si>
  <si>
    <t>22.07.2022 17:12:34</t>
  </si>
  <si>
    <t>M-1549 35-03-M01549_D d1b_5785665</t>
  </si>
  <si>
    <t>22.07.2022 14:58:23</t>
  </si>
  <si>
    <t>22.07.2022 22:10:19</t>
  </si>
  <si>
    <t>22.07.2022 13:23:58</t>
  </si>
  <si>
    <t>22.07.2022 17:57:31</t>
  </si>
  <si>
    <t>ZEYTİNLİOVA TR-4 45-72-L00412_45-72-L00412_66552740</t>
  </si>
  <si>
    <t>22.07.2022 16:27:42</t>
  </si>
  <si>
    <t>22.07.2022 17:24:47</t>
  </si>
  <si>
    <t>HALIKÖY OVACIK TR-5 35-32-L00126_B_56367727_56367727</t>
  </si>
  <si>
    <t>22.07.2022 09:16:49</t>
  </si>
  <si>
    <t>22.07.2022 11:27:23</t>
  </si>
  <si>
    <t>K-4023 35-01-K04023_DIREK TIPI TRAFO HUCRESI H01_2074587</t>
  </si>
  <si>
    <t>22.07.2022 02:01:05</t>
  </si>
  <si>
    <t>22.07.2022 02:35:18</t>
  </si>
  <si>
    <t>KAYALIOĞLU TR-20 45-72-L00077_45-72-L00077_66530202</t>
  </si>
  <si>
    <t>22.07.2022 13:04:37</t>
  </si>
  <si>
    <t>22.07.2022 13:29:51</t>
  </si>
  <si>
    <t>22.07.2022 09:02:23</t>
  </si>
  <si>
    <t>22.07.2022 16:36:27</t>
  </si>
  <si>
    <t>22.07.2022 21:09:17</t>
  </si>
  <si>
    <t>22.07.2022 21:49:30</t>
  </si>
  <si>
    <t>MURADİYE HASTANE TR-1 45-71-M00193_953239427_953239427</t>
  </si>
  <si>
    <t>22.07.2022 23:48:19</t>
  </si>
  <si>
    <t>23.07.2022 01:05:00</t>
  </si>
  <si>
    <t>YARBASAN KÖK 45-74-M00119_MİNNETLER M03_72246660</t>
  </si>
  <si>
    <t>22.07.2022 09:43:43</t>
  </si>
  <si>
    <t>22.07.2022 09:44:03</t>
  </si>
  <si>
    <t>PINARLI TR-1 35-20-M00100__72731378_72731378</t>
  </si>
  <si>
    <t>22.07.2022 20:51:23</t>
  </si>
  <si>
    <t>22.07.2022 22:29:53</t>
  </si>
  <si>
    <t>K-960 35-02-K00960_K-535 K04_2336565</t>
  </si>
  <si>
    <t>22.07.2022 01:00:00</t>
  </si>
  <si>
    <t>22.07.2022 01:06:05</t>
  </si>
  <si>
    <t>ALMAK TM 35-17-A00003_YENİFOÇA-2 M28_2307152</t>
  </si>
  <si>
    <t>22.07.2022 14:26:45</t>
  </si>
  <si>
    <t>22.07.2022 14:39:23</t>
  </si>
  <si>
    <t>URGANLI TR-2 45-83-M00570_955162331_955162331</t>
  </si>
  <si>
    <t>22.07.2022 18:19:56</t>
  </si>
  <si>
    <t>22.07.2022 22:19:30</t>
  </si>
  <si>
    <t>K-2433 35-04-K02433_913754612_913754612</t>
  </si>
  <si>
    <t>22.07.2022 10:05:19</t>
  </si>
  <si>
    <t>22.07.2022 13:19:55</t>
  </si>
  <si>
    <t>K-3981 35-04-K03981_35-04-K03981_2352075</t>
  </si>
  <si>
    <t>22.07.2022 18:00:09</t>
  </si>
  <si>
    <t>22.07.2022 20:04:12</t>
  </si>
  <si>
    <t>TR-1/91 45-72-M00091_B_56390617_56390617</t>
  </si>
  <si>
    <t>22.07.2022 12:01:37</t>
  </si>
  <si>
    <t>22.07.2022 13:03:08</t>
  </si>
  <si>
    <t>22.07.2022 15:27:02</t>
  </si>
  <si>
    <t>22.07.2022 17:03:11</t>
  </si>
  <si>
    <t>BOSTANLIK TARIMSAL SULAMA TR 45-83-M00327_C_56398424_56398424</t>
  </si>
  <si>
    <t>22.07.2022 19:48:50</t>
  </si>
  <si>
    <t>22.07.2022 22:23:10</t>
  </si>
  <si>
    <t>URGANLI TR-1 KÖK 45-83-M00129_TR-2 M05_2331301</t>
  </si>
  <si>
    <t>22.07.2022 10:08:23</t>
  </si>
  <si>
    <t>22.07.2022 16:10:42</t>
  </si>
  <si>
    <t>ÇAPAKLI TR-3 45-78-M00447_49250730_56407956_56407956</t>
  </si>
  <si>
    <t>22.07.2022 21:25:53</t>
  </si>
  <si>
    <t>22.07.2022 22:35:48</t>
  </si>
  <si>
    <t>GERELİ KÖYÜ İBRAHİM SAYGILI SULAMA GRB TR-14 35-15-M00130_B_56361881_56361881</t>
  </si>
  <si>
    <t>22.07.2022 12:06:46</t>
  </si>
  <si>
    <t>22.07.2022 14:20:20</t>
  </si>
  <si>
    <t>ÇAYAĞZI KÖK 35-31-L00259_KARABURÇ L06_2337272</t>
  </si>
  <si>
    <t>22.07.2022 16:28:14</t>
  </si>
  <si>
    <t>22.07.2022 17:41:38</t>
  </si>
  <si>
    <t>DEMİRTAŞ KÖK 35-30-M00149_DELİKTAŞ M05_72078606</t>
  </si>
  <si>
    <t>22.07.2022 09:21:33</t>
  </si>
  <si>
    <t>22.07.2022 09:58:29</t>
  </si>
  <si>
    <t>M-1745 35-02-M01745_C_56372303_56372303</t>
  </si>
  <si>
    <t>22.07.2022 09:00:00</t>
  </si>
  <si>
    <t>22.07.2022 09:25:00</t>
  </si>
  <si>
    <t>KONAKLI DM 35-15-L00898_BOZCAYAKA L11_67094895</t>
  </si>
  <si>
    <t>22.07.2022 10:33:20</t>
  </si>
  <si>
    <t>22.07.2022 18:11:49</t>
  </si>
  <si>
    <t>BERGAMA TM 35-16-A00004_BERGAMA-2 M03_2314054</t>
  </si>
  <si>
    <t>22.07.2022 12:45:00</t>
  </si>
  <si>
    <t>22.07.2022 16:58:19</t>
  </si>
  <si>
    <t>SOBRAN TR-190 TARIMSAL SULAMA 45-73-M00832_45-73-M00832_2356154</t>
  </si>
  <si>
    <t>23.07.2022 13:53:57</t>
  </si>
  <si>
    <t>23.07.2022 15:33:08</t>
  </si>
  <si>
    <t>YUKARI BOZKIR TR-1 45-83-L00257_48008709_56388680_56388680</t>
  </si>
  <si>
    <t>23.07.2022 12:18:23</t>
  </si>
  <si>
    <t>23.07.2022 13:29:31</t>
  </si>
  <si>
    <t>K-4770 35-02-K04770__72410777_72410777</t>
  </si>
  <si>
    <t>23.07.2022 16:15:55</t>
  </si>
  <si>
    <t>23.07.2022 19:29:25</t>
  </si>
  <si>
    <t>TR-8 (M-708) 35-30-M00708_35-30-M00708_79411714</t>
  </si>
  <si>
    <t>23.07.2022 10:43:30</t>
  </si>
  <si>
    <t>23.07.2022 12:35:07</t>
  </si>
  <si>
    <t>23.07.2022 23:13:56</t>
  </si>
  <si>
    <t>24.07.2022 03:48:24</t>
  </si>
  <si>
    <t>23.07.2022 07:37:13</t>
  </si>
  <si>
    <t>23.07.2022 07:50:48</t>
  </si>
  <si>
    <t>M-1925 İZ-BETON TAŞ KIR. 35-02-M01925Ö_ M01_2064929</t>
  </si>
  <si>
    <t>23.07.2022 15:31:00</t>
  </si>
  <si>
    <t>23.07.2022 16:44:56</t>
  </si>
  <si>
    <t>MUHARREM ÖKDEM VE ARK. TR 45-71-M00880_45-71-M00880_2357160</t>
  </si>
  <si>
    <t>23.07.2022 14:29:11</t>
  </si>
  <si>
    <t>23.07.2022 18:25:26</t>
  </si>
  <si>
    <t>MURADİYE DM-5/11 45-71-M00232_AKARLAR M13_72091335</t>
  </si>
  <si>
    <t>23.07.2022 23:07:07</t>
  </si>
  <si>
    <t>23.07.2022 23:08:50</t>
  </si>
  <si>
    <t>KÖMÜRCÜ TR-1 45-72-M00200_956522006_956522006</t>
  </si>
  <si>
    <t>23.07.2022 08:42:47</t>
  </si>
  <si>
    <t>23.07.2022 11:30:19</t>
  </si>
  <si>
    <t>YAKACIK TR-1 35-20-L00232_95000157353_95000157353</t>
  </si>
  <si>
    <t>23.07.2022 14:30:26</t>
  </si>
  <si>
    <t>23.07.2022 19:16:47</t>
  </si>
  <si>
    <t>TR-92 TARIMSAL SULAMA 45-80-M01092_45-80-M01092_2353376</t>
  </si>
  <si>
    <t>23.07.2022 10:09:59</t>
  </si>
  <si>
    <t>23.07.2022 12:14:16</t>
  </si>
  <si>
    <t>SARISU TR-1 35-31-L00078_DIREK TIPI TRAFO HUCRESI H01_2049406</t>
  </si>
  <si>
    <t>23.07.2022 18:44:16</t>
  </si>
  <si>
    <t>23.07.2022 22:55:37</t>
  </si>
  <si>
    <t>KARGIN KÖK 45-71-M00095_ESKİ KARAOĞLANLI (BAYIRLAR PETROL) M02_2321773</t>
  </si>
  <si>
    <t>23.07.2022 21:18:15</t>
  </si>
  <si>
    <t>24.07.2022 00:22:34</t>
  </si>
  <si>
    <t>BÜYÜKKALE TR-1 35-29-L00668_35-29-L00668_2364333</t>
  </si>
  <si>
    <t>23.07.2022 19:09:08</t>
  </si>
  <si>
    <t>23.07.2022 22:25:07</t>
  </si>
  <si>
    <t>M-1116 35-02-M01116_913488985_913488985</t>
  </si>
  <si>
    <t>23.07.2022 09:52:30</t>
  </si>
  <si>
    <t>23.07.2022 16:54:39</t>
  </si>
  <si>
    <t>L-292 35-18-L00292_35-18-L00292_2376657</t>
  </si>
  <si>
    <t>23.07.2022 00:53:37</t>
  </si>
  <si>
    <t>23.07.2022 02:20:26</t>
  </si>
  <si>
    <t>L-270 35-18-L00270_95001218261_95001218261</t>
  </si>
  <si>
    <t>23.07.2022 09:36:33</t>
  </si>
  <si>
    <t>23.07.2022 13:53:45</t>
  </si>
  <si>
    <t>ANSIZCA TR-1 35-27-M00861_98889747_98889747</t>
  </si>
  <si>
    <t>23.07.2022 16:23:28</t>
  </si>
  <si>
    <t>23.07.2022 17:50:34</t>
  </si>
  <si>
    <t>M-1097 GEÇİT 35-03-M01097_M-733 M02_66735576</t>
  </si>
  <si>
    <t>23.07.2022 11:25:00</t>
  </si>
  <si>
    <t>23.07.2022 18:20:29</t>
  </si>
  <si>
    <t>ÜRKMEZ M-16 35-25-M00141_A_56378031_56378031</t>
  </si>
  <si>
    <t>23.07.2022 03:12:20</t>
  </si>
  <si>
    <t>23.07.2022 04:40:11</t>
  </si>
  <si>
    <t>23.07.2022 15:00:08</t>
  </si>
  <si>
    <t>23.07.2022 17:21:22</t>
  </si>
  <si>
    <t>DEMİRCİ TM 45-74-A00001_HatBaşıAyırıcı_53135307 M15_53135307</t>
  </si>
  <si>
    <t>23.07.2022 19:40:03</t>
  </si>
  <si>
    <t>23.07.2022 20:36:44</t>
  </si>
  <si>
    <t>MENEMEN TR-25 35-28-L00025_DAĞITIM TRAFO MENEMEN TR-25 L06_66714281</t>
  </si>
  <si>
    <t>23.07.2022 08:24:59</t>
  </si>
  <si>
    <t>23.07.2022 09:08:27</t>
  </si>
  <si>
    <t>KARABULU TR-2 35-31-L00349_47897557_56394077_56394077</t>
  </si>
  <si>
    <t>23.07.2022 11:41:50</t>
  </si>
  <si>
    <t>23.07.2022 15:13:32</t>
  </si>
  <si>
    <t>ULUKENT DM-3/13 TR-2 35-28-M00066_915165716_915165716</t>
  </si>
  <si>
    <t>23.07.2022 16:58:34</t>
  </si>
  <si>
    <t>23.07.2022 19:19:58</t>
  </si>
  <si>
    <t>DM-15 45-71-M00399_MORSAN TM DM-15/1 M16_73330926</t>
  </si>
  <si>
    <t>23.07.2022 11:05:20</t>
  </si>
  <si>
    <t>23.07.2022 11:39:44</t>
  </si>
  <si>
    <t>23.07.2022 17:27:04</t>
  </si>
  <si>
    <t>23.07.2022 21:48:11</t>
  </si>
  <si>
    <t>ÜRKMEZ M-12 35-25-M00150_956644163_956644163</t>
  </si>
  <si>
    <t>23.07.2022 21:46:03</t>
  </si>
  <si>
    <t>23.07.2022 23:15:46</t>
  </si>
  <si>
    <t>ARSLANLAR TM 35-26-A00004_HatBaşıAyırıcı_74816312 M07_74816312</t>
  </si>
  <si>
    <t>23.07.2022 09:27:49</t>
  </si>
  <si>
    <t>23.07.2022 17:25:44</t>
  </si>
  <si>
    <t>DAĞDERE DM 45-72-M00097_GÖRDES M01_66536382</t>
  </si>
  <si>
    <t>23.07.2022 17:09:18</t>
  </si>
  <si>
    <t>23.07.2022 17:14:01</t>
  </si>
  <si>
    <t>KARABÖRGLÜ TR-3 45-72-L00176_45-72-L00176_61397954</t>
  </si>
  <si>
    <t>23.07.2022 12:59:48</t>
  </si>
  <si>
    <t>23.07.2022 16:22:15</t>
  </si>
  <si>
    <t>23.07.2022 07:44:16</t>
  </si>
  <si>
    <t>23.07.2022 11:30:39</t>
  </si>
  <si>
    <t>M-1028 35-04-M01028_913176778_913176778</t>
  </si>
  <si>
    <t>23.07.2022 15:49:11</t>
  </si>
  <si>
    <t>23.07.2022 16:57:10</t>
  </si>
  <si>
    <t>ARDIÇ MAHALLESİ TR-17 35-21-L00128_35-21-L00128_72182566</t>
  </si>
  <si>
    <t>23.07.2022 19:00:56</t>
  </si>
  <si>
    <t>23.07.2022 19:29:10</t>
  </si>
  <si>
    <t>ULUCAK DM-2/17 35-27-M00859_913658365_913658365</t>
  </si>
  <si>
    <t>23.07.2022 18:35:19</t>
  </si>
  <si>
    <t>23.07.2022 20:58:26</t>
  </si>
  <si>
    <t>K-488 35-04-K00488_D K488D3B_5784558</t>
  </si>
  <si>
    <t>23.07.2022 10:14:53</t>
  </si>
  <si>
    <t>23.07.2022 11:05:50</t>
  </si>
  <si>
    <t>23.07.2022 09:04:19</t>
  </si>
  <si>
    <t>23.07.2022 10:04:21</t>
  </si>
  <si>
    <t>EVRENOSOĞLU 35-30-L00131__75464443_75464443</t>
  </si>
  <si>
    <t>23.07.2022 19:34:21</t>
  </si>
  <si>
    <t>23.07.2022 20:03:55</t>
  </si>
  <si>
    <t>DAĞISTAN KÖK 35-16-M00186_HatBaşıAyırıcı_53138905 M03_53138905</t>
  </si>
  <si>
    <t>23.07.2022 09:49:49</t>
  </si>
  <si>
    <t>23.07.2022 14:35:05</t>
  </si>
  <si>
    <t>K-235 35-01-K00235_35-01-K00235_83668189</t>
  </si>
  <si>
    <t>23.07.2022 03:59:08</t>
  </si>
  <si>
    <t>23.07.2022 04:19:25</t>
  </si>
  <si>
    <t>MURADİYE DM-4/20A KÖK 45-71-M00630_DM-5/17 M03_72086540</t>
  </si>
  <si>
    <t>23.07.2022 01:21:28</t>
  </si>
  <si>
    <t>23.07.2022 01:51:02</t>
  </si>
  <si>
    <t>23.07.2022 10:46:12</t>
  </si>
  <si>
    <t>23.07.2022 17:46:08</t>
  </si>
  <si>
    <t>23.07.2022 18:13:47</t>
  </si>
  <si>
    <t>23.07.2022 18:15:14</t>
  </si>
  <si>
    <t>ÇAYBAŞI DM-1/11 35-26-L00215__56358351_56358351</t>
  </si>
  <si>
    <t>23.07.2022 22:03:00</t>
  </si>
  <si>
    <t>23.07.2022 22:50:56</t>
  </si>
  <si>
    <t>23.07.2022 08:28:42</t>
  </si>
  <si>
    <t>23.07.2022 10:39:54</t>
  </si>
  <si>
    <t>MAVİ KÖŞE TR-1 KÖK 35-17-M00224__56356204_56356204</t>
  </si>
  <si>
    <t>23.07.2022 15:18:20</t>
  </si>
  <si>
    <t>23.07.2022 16:05:17</t>
  </si>
  <si>
    <t>AVŞAR İM 45-83-A00002_E KOLU L02_81661213</t>
  </si>
  <si>
    <t>23.07.2022 09:06:09</t>
  </si>
  <si>
    <t>23.07.2022 12:03:52</t>
  </si>
  <si>
    <t>SUBATAN TR-6 35-15-L00341_A_56367912_56367912</t>
  </si>
  <si>
    <t>23.07.2022 18:16:45</t>
  </si>
  <si>
    <t>23.07.2022 19:30:45</t>
  </si>
  <si>
    <t>BALABANLI KÖYÜ HÜSEYİN DEMİREL SULAMA GRB TR-8 35-15-M00317_D_79938164_79938164</t>
  </si>
  <si>
    <t>23.07.2022 19:42:32</t>
  </si>
  <si>
    <t>23.07.2022 21:43:51</t>
  </si>
  <si>
    <t>YAKACIK TR-2 35-20-L00233_943089897_943089897</t>
  </si>
  <si>
    <t>23.07.2022 19:01:25</t>
  </si>
  <si>
    <t>23.07.2022 20:55:31</t>
  </si>
  <si>
    <t>AHMET YAR KÖK 35-27-M00067_KLEMSAN KÖK M03_72177175</t>
  </si>
  <si>
    <t>23.07.2022 09:40:04</t>
  </si>
  <si>
    <t>23.07.2022 10:40:40</t>
  </si>
  <si>
    <t>DM-2/3 ESKİ ANIT YANI 35-18-L00581_950433371_950433371</t>
  </si>
  <si>
    <t>23.07.2022 14:07:45</t>
  </si>
  <si>
    <t>23.07.2022 17:04:25</t>
  </si>
  <si>
    <t>SULUDERE TR-9 CEVİZDALLARI 35-31-L00084_DIREK TIPI TRAFO HUCRESI H01_2049412</t>
  </si>
  <si>
    <t>23.07.2022 10:25:27</t>
  </si>
  <si>
    <t>23.07.2022 11:27:17</t>
  </si>
  <si>
    <t>L-292 35-18-L00292_C_56370489_56370489</t>
  </si>
  <si>
    <t>23.07.2022 09:23:02</t>
  </si>
  <si>
    <t>23.07.2022 10:52:44</t>
  </si>
  <si>
    <t>TİRE TM 35-29-A00003_TİRE-3 M08_2313876</t>
  </si>
  <si>
    <t>23.07.2022 09:03:49</t>
  </si>
  <si>
    <t>23.07.2022 12:46:50</t>
  </si>
  <si>
    <t>23.07.2022 17:10:54</t>
  </si>
  <si>
    <t>23.07.2022 17:39:52</t>
  </si>
  <si>
    <t>AKÖREN TR-19 KÖK 45-78-M00974_HatBaşıAyırıcı_53139338 M04_53139338</t>
  </si>
  <si>
    <t>23.07.2022 06:55:17</t>
  </si>
  <si>
    <t>23.07.2022 07:52:14</t>
  </si>
  <si>
    <t>ÇUKURALTI M-14 35-25-M00060_35-25-M00060_72123889</t>
  </si>
  <si>
    <t>23.07.2022 00:07:44</t>
  </si>
  <si>
    <t>23.07.2022 00:34:20</t>
  </si>
  <si>
    <t>K-3053 35-03-K03053_E_56362915_56362915</t>
  </si>
  <si>
    <t>23.07.2022 00:33:00</t>
  </si>
  <si>
    <t>23.07.2022 01:45:33</t>
  </si>
  <si>
    <t>DM-6/4 35-26-M00656_956615211_956615211</t>
  </si>
  <si>
    <t>23.07.2022 20:20:37</t>
  </si>
  <si>
    <t>23.07.2022 22:18:34</t>
  </si>
  <si>
    <t>23.07.2022 12:50:10</t>
  </si>
  <si>
    <t>23.07.2022 12:57:06</t>
  </si>
  <si>
    <t>K-112 35-01-K00112_910351180_910351180</t>
  </si>
  <si>
    <t>23.07.2022 08:02:46</t>
  </si>
  <si>
    <t>23.07.2022 12:06:11</t>
  </si>
  <si>
    <t>TURGUTALP TR-4/6 45-82-M00062_C_56387596_56387596</t>
  </si>
  <si>
    <t>23.07.2022 11:24:42</t>
  </si>
  <si>
    <t>23.07.2022 13:02:41</t>
  </si>
  <si>
    <t>BOYABAĞ TR-1 35-21-L00113_A_56376280_56376280</t>
  </si>
  <si>
    <t>23.07.2022 10:53:31</t>
  </si>
  <si>
    <t>23.07.2022 12:50:41</t>
  </si>
  <si>
    <t>23.07.2022 23:36:02</t>
  </si>
  <si>
    <t>23.07.2022 23:43:07</t>
  </si>
  <si>
    <t>ÇANAKÇI KÖK 45-79-M00194_HatBaşıAyırıcı_53134417 M01_53134417</t>
  </si>
  <si>
    <t>23.07.2022 08:54:13</t>
  </si>
  <si>
    <t>23.07.2022 10:24:03</t>
  </si>
  <si>
    <t>23.07.2022 08:14:59</t>
  </si>
  <si>
    <t>23.07.2022 08:36:58</t>
  </si>
  <si>
    <t>DM-1/27 45-71-M00047_953198448_953198448</t>
  </si>
  <si>
    <t>23.07.2022 08:34:57</t>
  </si>
  <si>
    <t>23.07.2022 09:42:07</t>
  </si>
  <si>
    <t>SELAMPEN KÖK 35-26-M00926_İMPO-KALE-CENKÇİ-SELAMPEN M01_65890825</t>
  </si>
  <si>
    <t>23.07.2022 15:06:00</t>
  </si>
  <si>
    <t>23.07.2022 15:18:00</t>
  </si>
  <si>
    <t>L-401 ALTINYUNUS DM 35-18-L00401_L-203 L07_2092208</t>
  </si>
  <si>
    <t>23.07.2022 02:45:49</t>
  </si>
  <si>
    <t>23.07.2022 02:50:24</t>
  </si>
  <si>
    <t>BODAMAS TR-5 45-75-M00303_DIREK TIPI TRAFO HUCRESI H01_2089547</t>
  </si>
  <si>
    <t>23.07.2022 11:49:07</t>
  </si>
  <si>
    <t>23.07.2022 12:45:20</t>
  </si>
  <si>
    <t>23.07.2022 09:18:58</t>
  </si>
  <si>
    <t>23.07.2022 17:49:47</t>
  </si>
  <si>
    <t>AKKOCALI TR-1 45-72-L00206_956520132_956520132</t>
  </si>
  <si>
    <t>23.07.2022 09:35:53</t>
  </si>
  <si>
    <t>23.07.2022 18:26:44</t>
  </si>
  <si>
    <t>DM-4/TR-12 35-22-M00081__81571057_81571057</t>
  </si>
  <si>
    <t>23.07.2022 09:59:31</t>
  </si>
  <si>
    <t>23.07.2022 10:23:35</t>
  </si>
  <si>
    <t>PANCAR TR-2 35-26-M00893_956607776_956607776</t>
  </si>
  <si>
    <t>23.07.2022 14:05:15</t>
  </si>
  <si>
    <t>23.07.2022 15:59:24</t>
  </si>
  <si>
    <t>MENEMEN TR-7 35-28-L00007_10569762_56360089_56360089</t>
  </si>
  <si>
    <t>23.07.2022 15:56:54</t>
  </si>
  <si>
    <t>23.07.2022 18:40:33</t>
  </si>
  <si>
    <t>M-2851 35-02-M02851_M-1283 M04_72198889</t>
  </si>
  <si>
    <t>23.07.2022 00:08:29</t>
  </si>
  <si>
    <t>23.07.2022 00:51:43</t>
  </si>
  <si>
    <t>MÜTEVELLİ TR-4 45-80-M00103_B_56385169_56385169</t>
  </si>
  <si>
    <t>23.07.2022 20:29:22</t>
  </si>
  <si>
    <t>23.07.2022 21:50:06</t>
  </si>
  <si>
    <t>ÜRKMEZ DM-4 (ÜRKMEZ M-21) 35-25-M00155_5857848 b2b_5914850</t>
  </si>
  <si>
    <t>23.07.2022 10:40:39</t>
  </si>
  <si>
    <t>23.07.2022 16:01:23</t>
  </si>
  <si>
    <t>DELEMENLER KÖK 45-73-M00490_HACIALİLER M03_2081976</t>
  </si>
  <si>
    <t>23.07.2022 08:46:29</t>
  </si>
  <si>
    <t>23.07.2022 08:47:09</t>
  </si>
  <si>
    <t>TÜRKELLİ DM (TR-4) 35-28-M00368_TÜRKELLİ ÇIKIŞ M04_56299107</t>
  </si>
  <si>
    <t>23.07.2022 10:25:21</t>
  </si>
  <si>
    <t>23.07.2022 15:00:57</t>
  </si>
  <si>
    <t>23.07.2022 09:10:04</t>
  </si>
  <si>
    <t>23.07.2022 17:08:46</t>
  </si>
  <si>
    <t>GÜLKENT TR-2 35-30-M00225_B_56404770_56404770</t>
  </si>
  <si>
    <t>23.07.2022 17:15:02</t>
  </si>
  <si>
    <t>23.07.2022 17:54:17</t>
  </si>
  <si>
    <t>23.07.2022 18:02:12</t>
  </si>
  <si>
    <t>23.07.2022 18:43:59</t>
  </si>
  <si>
    <t>UMURLU TR-4 35-31-L00359_95000617259_95000617259</t>
  </si>
  <si>
    <t>23.07.2022 08:05:49</t>
  </si>
  <si>
    <t>23.07.2022 13:20:54</t>
  </si>
  <si>
    <t>TURGUTALP TR-2 45-82-M00052_45-82-M00052_2351003</t>
  </si>
  <si>
    <t>23.07.2022 09:20:43</t>
  </si>
  <si>
    <t>23.07.2022 09:51:55</t>
  </si>
  <si>
    <t>M-315 ULAMIŞ 35-14-M00315_956659519_956659519</t>
  </si>
  <si>
    <t>23.07.2022 09:41:57</t>
  </si>
  <si>
    <t>23.07.2022 17:38:01</t>
  </si>
  <si>
    <t>SIĞIRTMAÇLI TR-1 45-79-M00097_945552990_945552990</t>
  </si>
  <si>
    <t>23.07.2022 11:53:59</t>
  </si>
  <si>
    <t>23.07.2022 12:30:58</t>
  </si>
  <si>
    <t>K-4521 35-04-K04521_99437438_99437438</t>
  </si>
  <si>
    <t>23.07.2022 16:08:17</t>
  </si>
  <si>
    <t>23.07.2022 18:11:34</t>
  </si>
  <si>
    <t>23.07.2022 08:26:48</t>
  </si>
  <si>
    <t>23.07.2022 12:57:18</t>
  </si>
  <si>
    <t>KABAKUM KÖK-9 35-30-L00126_İSLAMLAR L02_72067069</t>
  </si>
  <si>
    <t>23.07.2022 09:05:23</t>
  </si>
  <si>
    <t>23.07.2022 16:48:32</t>
  </si>
  <si>
    <t>23.07.2022 16:59:04</t>
  </si>
  <si>
    <t>23.07.2022 17:01:00</t>
  </si>
  <si>
    <t>23.07.2022 10:59:07</t>
  </si>
  <si>
    <t>23.07.2022 17:05:25</t>
  </si>
  <si>
    <t>GÖLCÜK TR-27 35-15-L00327_950369626_950369626</t>
  </si>
  <si>
    <t>23.07.2022 21:50:33</t>
  </si>
  <si>
    <t>23.07.2022 23:23:56</t>
  </si>
  <si>
    <t>23.07.2022 20:48:02</t>
  </si>
  <si>
    <t>23.07.2022 21:32:50</t>
  </si>
  <si>
    <t>23.07.2022 14:58:57</t>
  </si>
  <si>
    <t>23.07.2022 16:18:28</t>
  </si>
  <si>
    <t>L-92 35-18-L00092_950453632_950453632</t>
  </si>
  <si>
    <t>23.07.2022 12:11:32</t>
  </si>
  <si>
    <t>23.07.2022 15:51:12</t>
  </si>
  <si>
    <t>SUDELİĞİ KÖK 45-72-L00111_SELCİKLİ ÇIKIŞI L04_66544654</t>
  </si>
  <si>
    <t>23.07.2022 17:40:19</t>
  </si>
  <si>
    <t>23.07.2022 22:13:00</t>
  </si>
  <si>
    <t>23.07.2022 11:33:46</t>
  </si>
  <si>
    <t>23.07.2022 12:23:54</t>
  </si>
  <si>
    <t>ORTA MAHALLE M-40 35-25-M00112_955284752_955284752</t>
  </si>
  <si>
    <t>23.07.2022 08:51:15</t>
  </si>
  <si>
    <t>23.07.2022 11:07:50</t>
  </si>
  <si>
    <t>K-1948 35-08-K01948_K-1678 K02_42031913</t>
  </si>
  <si>
    <t>23.07.2022 17:20:00</t>
  </si>
  <si>
    <t>23.07.2022 17:43:52</t>
  </si>
  <si>
    <t>23.07.2022 23:04:23</t>
  </si>
  <si>
    <t>24.07.2022 01:44:17</t>
  </si>
  <si>
    <t>M-1156 35-03-M01156_C_56362618_56362618</t>
  </si>
  <si>
    <t>23.07.2022 07:22:15</t>
  </si>
  <si>
    <t>23.07.2022 12:33:22</t>
  </si>
  <si>
    <t>23.07.2022 09:04:09</t>
  </si>
  <si>
    <t>23.07.2022 10:17:14</t>
  </si>
  <si>
    <t>YEŞİLOVA KÖK 45-78-M01393_YEŞİLOVA TARIMSAL M03_83810709</t>
  </si>
  <si>
    <t>23.07.2022 03:16:19</t>
  </si>
  <si>
    <t>23.07.2022 03:17:19</t>
  </si>
  <si>
    <t>23.07.2022 12:07:44</t>
  </si>
  <si>
    <t>IŞIKLAR TR-3 45-73-M00617_A_56386090_56386090</t>
  </si>
  <si>
    <t>23.07.2022 09:51:25</t>
  </si>
  <si>
    <t>23.07.2022 11:52:38</t>
  </si>
  <si>
    <t>SOMA DM-3 45-82-M00025_45-82-M00025_60210162</t>
  </si>
  <si>
    <t>23.07.2022 11:03:59</t>
  </si>
  <si>
    <t>23.07.2022 12:13:57</t>
  </si>
  <si>
    <t>MURADİYE DM-5/11 45-71-M00232_DM-4/02 M03_72091347</t>
  </si>
  <si>
    <t>23.07.2022 23:07:26</t>
  </si>
  <si>
    <t>23.07.2022 23:09:17</t>
  </si>
  <si>
    <t>K-112 35-01-K00112_35-01-K00112_2375632</t>
  </si>
  <si>
    <t>23.07.2022 11:38:22</t>
  </si>
  <si>
    <t>23.07.2022 12:14:11</t>
  </si>
  <si>
    <t>BELENYAKA TR-1 45-73-M00713_A_56387707_56387707</t>
  </si>
  <si>
    <t>23.07.2022 10:35:15</t>
  </si>
  <si>
    <t>23.07.2022 12:43:07</t>
  </si>
  <si>
    <t>KARAKURT TR-2 45-76-M00090_955242898_955242898</t>
  </si>
  <si>
    <t>23.07.2022 20:44:44</t>
  </si>
  <si>
    <t>23.07.2022 21:48:52</t>
  </si>
  <si>
    <t>BALIKLIOVA TR-2 35-19-L00272_956671895_956671895</t>
  </si>
  <si>
    <t>23.07.2022 16:05:08</t>
  </si>
  <si>
    <t>23.07.2022 19:05:08</t>
  </si>
  <si>
    <t>23.07.2022 13:01:29</t>
  </si>
  <si>
    <t>23.07.2022 13:59:49</t>
  </si>
  <si>
    <t>23.07.2022 08:46:00</t>
  </si>
  <si>
    <t>23.07.2022 10:43:02</t>
  </si>
  <si>
    <t>23.07.2022 07:40:21</t>
  </si>
  <si>
    <t>TR-35 35-22-M00035_955286001_955286001</t>
  </si>
  <si>
    <t>23.07.2022 10:08:56</t>
  </si>
  <si>
    <t>23.07.2022 12:42:32</t>
  </si>
  <si>
    <t>TR-2 35-19-L00002__79091567_79091567</t>
  </si>
  <si>
    <t>23.07.2022 00:03:26</t>
  </si>
  <si>
    <t>23.07.2022 02:28:25</t>
  </si>
  <si>
    <t>YENİCE TR-1 45-81-M00203_45-81-M00203_2376228</t>
  </si>
  <si>
    <t>23.07.2022 12:49:49</t>
  </si>
  <si>
    <t>23.07.2022 15:30:59</t>
  </si>
  <si>
    <t>KAZANLI TR-4 35-15-L00978_B_56368249_56368249</t>
  </si>
  <si>
    <t>23.07.2022 19:23:46</t>
  </si>
  <si>
    <t>23.07.2022 22:35:35</t>
  </si>
  <si>
    <t>NACİ BEZİRGANOĞLU SULAMA GRUBU 35-29-L00286_35-29-L00286_2375019</t>
  </si>
  <si>
    <t>23.07.2022 19:47:18</t>
  </si>
  <si>
    <t>24.07.2022 00:18:31</t>
  </si>
  <si>
    <t>23.07.2022 14:51:08</t>
  </si>
  <si>
    <t>23.07.2022 19:39:34</t>
  </si>
  <si>
    <t>SELENDİ TR-16 45-81-M00016_945634486_945634486</t>
  </si>
  <si>
    <t>23.07.2022 16:53:22</t>
  </si>
  <si>
    <t>23.07.2022 19:52:04</t>
  </si>
  <si>
    <t>M-2757 35-02-M02757__81571315_81571315</t>
  </si>
  <si>
    <t>23.07.2022 13:36:53</t>
  </si>
  <si>
    <t>23.07.2022 14:06:02</t>
  </si>
  <si>
    <t>KOCAKAĞAN TR-1 45-72-L00223_B_56406394_56406394</t>
  </si>
  <si>
    <t>23.07.2022 09:47:58</t>
  </si>
  <si>
    <t>23.07.2022 12:09:38</t>
  </si>
  <si>
    <t>BÖLCEK-3 TR 35-16-M00024_35-16-M00024_2351792</t>
  </si>
  <si>
    <t>23.07.2022 10:42:15</t>
  </si>
  <si>
    <t>23.07.2022 11:26:06</t>
  </si>
  <si>
    <t>TİRE İM-DM-1 35-29-A00001_HatBaşıAyırıcı_53133463 M26_53133463</t>
  </si>
  <si>
    <t>23.07.2022 18:08:34</t>
  </si>
  <si>
    <t>23.07.2022 23:51:14</t>
  </si>
  <si>
    <t>23.07.2022 09:18:16</t>
  </si>
  <si>
    <t>23.07.2022 10:44:37</t>
  </si>
  <si>
    <t>MECİDİYE TR-5 45-72-L00578_956500538_956500538</t>
  </si>
  <si>
    <t>23.07.2022 17:33:34</t>
  </si>
  <si>
    <t>23.07.2022 18:18:50</t>
  </si>
  <si>
    <t>ÜRKMEZ M-16 35-25-M00141_956652192_956652192</t>
  </si>
  <si>
    <t>23.07.2022 18:13:44</t>
  </si>
  <si>
    <t>23.07.2022 20:13:52</t>
  </si>
  <si>
    <t>K-3196 35-03-K03196_915104996_915104996</t>
  </si>
  <si>
    <t>23.07.2022 09:39:55</t>
  </si>
  <si>
    <t>23.07.2022 14:37:28</t>
  </si>
  <si>
    <t>23.07.2022 17:52:49</t>
  </si>
  <si>
    <t>23.07.2022 19:38:19</t>
  </si>
  <si>
    <t>23.07.2022 07:44:36</t>
  </si>
  <si>
    <t>23.07.2022 09:59:58</t>
  </si>
  <si>
    <t>YENİBAĞARASI TR-2 35-23-M00208_950424631_950424631</t>
  </si>
  <si>
    <t>23.07.2022 15:52:12</t>
  </si>
  <si>
    <t>23.07.2022 17:44:48</t>
  </si>
  <si>
    <t>M-2821 35-03-M02821_35-03-M02821_80940191</t>
  </si>
  <si>
    <t>23.07.2022 11:15:57</t>
  </si>
  <si>
    <t>23.07.2022 12:37:31</t>
  </si>
  <si>
    <t>23.07.2022 18:52:18</t>
  </si>
  <si>
    <t>23.07.2022 20:43:25</t>
  </si>
  <si>
    <t>M-1132 GEÇİT 35-02-M01132_M-2540 M02_79721820</t>
  </si>
  <si>
    <t>23.07.2022 08:27:53</t>
  </si>
  <si>
    <t>23.07.2022 11:28:14</t>
  </si>
  <si>
    <t>HALIKÖY OVACIK MAH. TR-4 35-32-L00125_C_56368719_56368719</t>
  </si>
  <si>
    <t>23.07.2022 10:37:55</t>
  </si>
  <si>
    <t>23.07.2022 12:43:31</t>
  </si>
  <si>
    <t>TR-319 35-19-M00319_C_80471237_80471237</t>
  </si>
  <si>
    <t>23.07.2022 21:14:25</t>
  </si>
  <si>
    <t>23.07.2022 23:05:17</t>
  </si>
  <si>
    <t>K-4283 GÖRECE 35-22-K04283_915957555_915957555</t>
  </si>
  <si>
    <t>23.07.2022 08:44:53</t>
  </si>
  <si>
    <t>23.07.2022 11:56:46</t>
  </si>
  <si>
    <t>CABARLAR KÖK 45-75-M00053_CABARLAR ÇIKIŞ M02_67579574</t>
  </si>
  <si>
    <t>23.07.2022 10:01:36</t>
  </si>
  <si>
    <t>23.07.2022 18:02:48</t>
  </si>
  <si>
    <t>23.07.2022 18:16:10</t>
  </si>
  <si>
    <t>TIRAZLAR TR-4 45-79-M00075_945554903_945554903</t>
  </si>
  <si>
    <t>23.07.2022 19:42:25</t>
  </si>
  <si>
    <t>23.07.2022 20:31:28</t>
  </si>
  <si>
    <t>MECİDİYE TR-5 45-72-L00578_956500628_956500628</t>
  </si>
  <si>
    <t>23.07.2022 19:35:46</t>
  </si>
  <si>
    <t>23.07.2022 23:05:55</t>
  </si>
  <si>
    <t>23.07.2022 15:17:03</t>
  </si>
  <si>
    <t>23.07.2022 15:32:19</t>
  </si>
  <si>
    <t>23.07.2022 10:36:10</t>
  </si>
  <si>
    <t>23.07.2022 13:39:59</t>
  </si>
  <si>
    <t>ULUKENT DM-1/4 35-28-M00065_DAĞITIM TRAFO ULUKENT DM-1/4 M04_66557625</t>
  </si>
  <si>
    <t>23.07.2022 13:58:10</t>
  </si>
  <si>
    <t>23.07.2022 14:16:20</t>
  </si>
  <si>
    <t>GÜMÜLDÜR M-57 35-25-M00357_35-25-M00357_80738770</t>
  </si>
  <si>
    <t>23.07.2022 17:41:49</t>
  </si>
  <si>
    <t>23.07.2022 18:45:30</t>
  </si>
  <si>
    <t>MORDOĞAN TR-38 35-21-L00165_953358400_953358400</t>
  </si>
  <si>
    <t>23.07.2022 12:21:43</t>
  </si>
  <si>
    <t>23.07.2022 18:06:34</t>
  </si>
  <si>
    <t>BADEMLİ HACIMUSA MEV. TR-32 35-15-L01052_C_56361659_56361659</t>
  </si>
  <si>
    <t>23.07.2022 17:03:31</t>
  </si>
  <si>
    <t>23.07.2022 19:20:37</t>
  </si>
  <si>
    <t>ÖDEMİŞ İM 35-15-A00001_YENİCEKÖY L04_83647136</t>
  </si>
  <si>
    <t>23.07.2022 11:52:31</t>
  </si>
  <si>
    <t>23.07.2022 12:35:28</t>
  </si>
  <si>
    <t>23.07.2022 20:49:22</t>
  </si>
  <si>
    <t>23.07.2022 21:09:43</t>
  </si>
  <si>
    <t>TR-45 35-16-L00045_47569266_56353158_56353158</t>
  </si>
  <si>
    <t>23.07.2022 16:56:51</t>
  </si>
  <si>
    <t>23.07.2022 18:49:20</t>
  </si>
  <si>
    <t>BİRGİ TR-8 35-15-L01074_95000132026_95000132026</t>
  </si>
  <si>
    <t>23.07.2022 07:41:29</t>
  </si>
  <si>
    <t>23.07.2022 15:02:48</t>
  </si>
  <si>
    <t>YENİBAĞARASI TR-2 35-23-M00208_B_60984667_60984667</t>
  </si>
  <si>
    <t>23.07.2022 17:36:00</t>
  </si>
  <si>
    <t>23.07.2022 17:55:58</t>
  </si>
  <si>
    <t>M-2367 35-02-M02367_95000112487_95000112487</t>
  </si>
  <si>
    <t>23.07.2022 09:54:29</t>
  </si>
  <si>
    <t>23.07.2022 14:53:16</t>
  </si>
  <si>
    <t>23.07.2022 09:39:40</t>
  </si>
  <si>
    <t>23.07.2022 10:38:50</t>
  </si>
  <si>
    <t>K-251 35-02-K00251_K-538 K02_2098536</t>
  </si>
  <si>
    <t>23.07.2022 18:40:13</t>
  </si>
  <si>
    <t>23.07.2022 18:40:39</t>
  </si>
  <si>
    <t>KARAALİ DM 45-71-M02127_TRAFO M10_54851037</t>
  </si>
  <si>
    <t>23.07.2022 12:59:58</t>
  </si>
  <si>
    <t>23.07.2022 13:59:54</t>
  </si>
  <si>
    <t>L-401 ALTINYUNUS DM 35-18-L00401_SAĞLIKÇILAR L-477 L15_2326016</t>
  </si>
  <si>
    <t>23.07.2022 03:43:38</t>
  </si>
  <si>
    <t>23.07.2022 04:01:46</t>
  </si>
  <si>
    <t>23.07.2022 09:24:16</t>
  </si>
  <si>
    <t>23.07.2022 18:32:20</t>
  </si>
  <si>
    <t>EMLAKDERE KÖK 45-71-M02311_ON YAPI BETON M04_72744317</t>
  </si>
  <si>
    <t>23.07.2022 09:09:54</t>
  </si>
  <si>
    <t>23.07.2022 10:40:43</t>
  </si>
  <si>
    <t>BADEMLİ KARAHAYIT MEV. TR-28 35-15-L01041_35-15-L01041_2364712</t>
  </si>
  <si>
    <t>23.07.2022 13:52:09</t>
  </si>
  <si>
    <t>23.07.2022 15:02:51</t>
  </si>
  <si>
    <t>KARABURUN TR-12 35-21-L00006_966039857_966039857</t>
  </si>
  <si>
    <t>23.07.2022 15:07:54</t>
  </si>
  <si>
    <t>23.07.2022 17:37:03</t>
  </si>
  <si>
    <t>23.07.2022 09:35:00</t>
  </si>
  <si>
    <t>23.07.2022 10:26:00</t>
  </si>
  <si>
    <t>23.07.2022 08:21:10</t>
  </si>
  <si>
    <t>23.07.2022 09:56:15</t>
  </si>
  <si>
    <t>K-1809 35-01-K01809_911099369_911099369</t>
  </si>
  <si>
    <t>23.07.2022 15:15:03</t>
  </si>
  <si>
    <t>23.07.2022 17:04:28</t>
  </si>
  <si>
    <t>HAMİTLİ TR-1 45-76-L00148_955237567_955237567</t>
  </si>
  <si>
    <t>23.07.2022 13:37:16</t>
  </si>
  <si>
    <t>23.07.2022 15:19:34</t>
  </si>
  <si>
    <t>TİRE İM-DM-1 35-29-A00001_HatBaşıAyırıcı_53138526 M18_53138526</t>
  </si>
  <si>
    <t>23.07.2022 15:40:56</t>
  </si>
  <si>
    <t>23.07.2022 21:09:59</t>
  </si>
  <si>
    <t>KIRAN MAKBUREPINAR TR-1 45-75-M00191_945610532_945610532</t>
  </si>
  <si>
    <t>23.07.2022 11:35:09</t>
  </si>
  <si>
    <t>23.07.2022 13:40:06</t>
  </si>
  <si>
    <t>23.07.2022 21:57:09</t>
  </si>
  <si>
    <t>24.07.2022 00:35:06</t>
  </si>
  <si>
    <t>KERESTECİLER TR-3 45-83-M00140_955149381_955149381</t>
  </si>
  <si>
    <t>23.07.2022 20:50:31</t>
  </si>
  <si>
    <t>23.07.2022 22:30:18</t>
  </si>
  <si>
    <t>DURASILLI TARIMSAL SULAMA-4 TR 45-78-M00988_45-78-M00988_2353221</t>
  </si>
  <si>
    <t>23.07.2022 13:03:58</t>
  </si>
  <si>
    <t>23.07.2022 17:45:34</t>
  </si>
  <si>
    <t>DM-3/TR-14 35-22-M00820_TR-24-25-26-27 ÇIKIŞI M04_53078997</t>
  </si>
  <si>
    <t>23.07.2022 08:54:02</t>
  </si>
  <si>
    <t>23.07.2022 09:28:42</t>
  </si>
  <si>
    <t>23.07.2022 07:52:37</t>
  </si>
  <si>
    <t>23.07.2022 08:52:12</t>
  </si>
  <si>
    <t>HACIVELİLER TR-1 45-85-L00083_B_56404677_56404677</t>
  </si>
  <si>
    <t>23.07.2022 23:02:56</t>
  </si>
  <si>
    <t>24.07.2022 01:06:24</t>
  </si>
  <si>
    <t>K-1210 35-01-K01210_D_56373181_56373181</t>
  </si>
  <si>
    <t>23.07.2022 14:25:55</t>
  </si>
  <si>
    <t>23.07.2022 16:42:56</t>
  </si>
  <si>
    <t>KAYMAKÇI DM-2 35-15-M00309_BEYDAĞ M02_66415307</t>
  </si>
  <si>
    <t>23.07.2022 11:03:33</t>
  </si>
  <si>
    <t>23.07.2022 11:26:19</t>
  </si>
  <si>
    <t>23.07.2022 13:44:03</t>
  </si>
  <si>
    <t>23.07.2022 14:23:00</t>
  </si>
  <si>
    <t>KINIK TR-27 35-24-L00216_955217392_955217392</t>
  </si>
  <si>
    <t>23.07.2022 09:31:52</t>
  </si>
  <si>
    <t>23.07.2022 11:29:27</t>
  </si>
  <si>
    <t>TİRE TM 35-29-A00003_TİRE-1 M23_2313888</t>
  </si>
  <si>
    <t>23.07.2022 01:07:09</t>
  </si>
  <si>
    <t>23.07.2022 01:49:00</t>
  </si>
  <si>
    <t>AHMETLİ TR-74 KURTULUŞ 45-84-L00074_A_56401421_56401421</t>
  </si>
  <si>
    <t>23.07.2022 19:13:11</t>
  </si>
  <si>
    <t>23.07.2022 20:38:24</t>
  </si>
  <si>
    <t>KONAKLI DM 35-15-L00898_KONAKLI TR-12 L04_67094888</t>
  </si>
  <si>
    <t>23.07.2022 09:24:59</t>
  </si>
  <si>
    <t>23.07.2022 13:50:47</t>
  </si>
  <si>
    <t>K-4649 35-02-K04649_B_56363772_56363772</t>
  </si>
  <si>
    <t>23.07.2022 09:39:58</t>
  </si>
  <si>
    <t>23.07.2022 10:13:07</t>
  </si>
  <si>
    <t>23.07.2022 18:15:50</t>
  </si>
  <si>
    <t>ANADOLU İM 35-02-A00001_LİSELER K32_2308448</t>
  </si>
  <si>
    <t>23.07.2022 09:01:00</t>
  </si>
  <si>
    <t>23.07.2022 18:10:50</t>
  </si>
  <si>
    <t>ULUCAK TM 35-28-A00002_DSİ M06_2313768</t>
  </si>
  <si>
    <t>23.07.2022 10:47:59</t>
  </si>
  <si>
    <t>23.07.2022 11:27:00</t>
  </si>
  <si>
    <t>SOMA A SANTRALİ İM/DM 45-82-A00001_HatBaşıAyırıcı_53136106 L14_53136106</t>
  </si>
  <si>
    <t>23.07.2022 18:58:30</t>
  </si>
  <si>
    <t>23.07.2022 19:58:43</t>
  </si>
  <si>
    <t>K-567 35-02-K00567_910115132_910115132</t>
  </si>
  <si>
    <t>23.07.2022 14:57:34</t>
  </si>
  <si>
    <t>23.07.2022 17:17:09</t>
  </si>
  <si>
    <t>ILGIN TR-346 TARIMSAL SULAMA 45-73-M00583_45-73-M00583_2353435</t>
  </si>
  <si>
    <t>23.07.2022 13:13:42</t>
  </si>
  <si>
    <t>23.07.2022 14:25:47</t>
  </si>
  <si>
    <t>K-385 35-01-K00385_B_56376794_56376794</t>
  </si>
  <si>
    <t>23.07.2022 17:46:19</t>
  </si>
  <si>
    <t>23.07.2022 18:52:23</t>
  </si>
  <si>
    <t>BALABANLI KÖYÜ MUSTAFA BOZ SULAMA GRB TR-10 35-15-M00255_C_56398741_56398741</t>
  </si>
  <si>
    <t>23.07.2022 13:55:49</t>
  </si>
  <si>
    <t>23.07.2022 15:54:28</t>
  </si>
  <si>
    <t>M-2188 KARAAĞAÇ TR-1 35-03-M02188_35-03-M02188_2351326</t>
  </si>
  <si>
    <t>23.07.2022 10:02:19</t>
  </si>
  <si>
    <t>23.07.2022 12:59:32</t>
  </si>
  <si>
    <t>CAMBAZLI KÖK 45-84-M00005_MADEN KÖK M03_50241503</t>
  </si>
  <si>
    <t>23.07.2022 18:51:04</t>
  </si>
  <si>
    <t>23.07.2022 19:34:03</t>
  </si>
  <si>
    <t>ŞEMSİLER MANDAL TR-2 35-31-L00102_47982560_56400202_56400202</t>
  </si>
  <si>
    <t>23.07.2022 12:36:07</t>
  </si>
  <si>
    <t>23.07.2022 13:16:52</t>
  </si>
  <si>
    <t>23.07.2022 09:03:54</t>
  </si>
  <si>
    <t>23.07.2022 10:21:23</t>
  </si>
  <si>
    <t>YEŞİLOVA ÇAYIR TR-2 35-20-L00127_7632888_56373939_56373939</t>
  </si>
  <si>
    <t>23.07.2022 15:34:45</t>
  </si>
  <si>
    <t>23.07.2022 17:25:51</t>
  </si>
  <si>
    <t>YAĞCILAR KÖK 45-71-M00179_SULAMALAR-AT ÇİFTLİĞİ M02_72258016</t>
  </si>
  <si>
    <t>23.07.2022 23:32:00</t>
  </si>
  <si>
    <t>24.07.2022 01:11:53</t>
  </si>
  <si>
    <t>23.07.2022 15:40:45</t>
  </si>
  <si>
    <t>23.07.2022 17:05:01</t>
  </si>
  <si>
    <t>URGANLI TR-2 45-83-M00570_955161481_955161481</t>
  </si>
  <si>
    <t>23.07.2022 11:09:02</t>
  </si>
  <si>
    <t>23.07.2022 15:55:42</t>
  </si>
  <si>
    <t>23.07.2022 10:47:07</t>
  </si>
  <si>
    <t>23.07.2022 14:09:45</t>
  </si>
  <si>
    <t>23.07.2022 21:24:49</t>
  </si>
  <si>
    <t>23.07.2022 22:14:50</t>
  </si>
  <si>
    <t>HELVACI-1 35-26-M00468_DIREK TIPI TRAFO HUCRESI H01_2040097</t>
  </si>
  <si>
    <t>23.07.2022 10:00:06</t>
  </si>
  <si>
    <t>23.07.2022 17:56:46</t>
  </si>
  <si>
    <t>K-3156 35-02-K03156_913144487_913144487</t>
  </si>
  <si>
    <t>23.07.2022 23:37:40</t>
  </si>
  <si>
    <t>24.07.2022 00:58:07</t>
  </si>
  <si>
    <t>ARPALIK KÖK 45-83-M00137_ARPALIK KÖK-2 M08_2329851</t>
  </si>
  <si>
    <t>23.07.2022 06:27:29</t>
  </si>
  <si>
    <t>23.07.2022 07:00:47</t>
  </si>
  <si>
    <t>MENEMEN TR-90 35-28-M00090_DIREK TIPI TRAFO HUCRESI H01_2113786</t>
  </si>
  <si>
    <t>23.07.2022 08:36:15</t>
  </si>
  <si>
    <t>23.07.2022 09:18:18</t>
  </si>
  <si>
    <t>ULUCAK DM-2/13 35-27-M00329_95001172149_95001172149</t>
  </si>
  <si>
    <t>23.07.2022 10:10:49</t>
  </si>
  <si>
    <t>23.07.2022 12:15:03</t>
  </si>
  <si>
    <t>AŞAĞICUMA DM 35-16-M00103_HatBaşıAyırıcı_53140597 M03_53140597</t>
  </si>
  <si>
    <t>23.07.2022 08:03:58</t>
  </si>
  <si>
    <t>23.07.2022 10:00:31</t>
  </si>
  <si>
    <t>23.07.2022 19:41:51</t>
  </si>
  <si>
    <t>23.07.2022 22:35:50</t>
  </si>
  <si>
    <t>L-4 TEKKE 35-18-L00004_5717445 c1b_5944716</t>
  </si>
  <si>
    <t>23.07.2022 09:14:55</t>
  </si>
  <si>
    <t>23.07.2022 10:24:41</t>
  </si>
  <si>
    <t>DM-1/26 35-29-M00026__72410924_72410924</t>
  </si>
  <si>
    <t>23.07.2022 09:41:31</t>
  </si>
  <si>
    <t>23.07.2022 12:25:56</t>
  </si>
  <si>
    <t>DAĞDERESİ MAH. TR-1 45-76-M00184_45-76-M00184_2347322</t>
  </si>
  <si>
    <t>23.07.2022 16:30:15</t>
  </si>
  <si>
    <t>23.07.2022 18:58:22</t>
  </si>
  <si>
    <t>TR-52 35-16-L00052_D_56397425_56397425</t>
  </si>
  <si>
    <t>23.07.2022 15:32:47</t>
  </si>
  <si>
    <t>23.07.2022 16:16:02</t>
  </si>
  <si>
    <t>ÖDEMİŞ İM 35-15-A00001_ESKİ OVAKENT L15_2062382</t>
  </si>
  <si>
    <t>23.07.2022 16:38:13</t>
  </si>
  <si>
    <t>23.07.2022 16:53:09</t>
  </si>
  <si>
    <t>SULUDERE KÖK 35-31-L00057_SULUDERE-1 L06_2337258</t>
  </si>
  <si>
    <t>23.07.2022 10:00:37</t>
  </si>
  <si>
    <t>ÇAPAKLI KÖK 45-78-M01161_GÖKÇEKÖY M05_78225836</t>
  </si>
  <si>
    <t>23.07.2022 09:29:38</t>
  </si>
  <si>
    <t>23.07.2022 11:57:39</t>
  </si>
  <si>
    <t>M-1536 35-01-M01536__79812627_79812627</t>
  </si>
  <si>
    <t>23.07.2022 17:28:34</t>
  </si>
  <si>
    <t>23.07.2022 18:46:51</t>
  </si>
  <si>
    <t>M-329 35-03-M00329_910347541_910347541</t>
  </si>
  <si>
    <t>23.07.2022 13:12:39</t>
  </si>
  <si>
    <t>23.07.2022 20:38:39</t>
  </si>
  <si>
    <t>23.07.2022 12:36:48</t>
  </si>
  <si>
    <t>23.07.2022 13:35:42</t>
  </si>
  <si>
    <t>ÇAMBEL KÖK 35-27-M00619_IRMAK OTO DM M02_72166018</t>
  </si>
  <si>
    <t>23.07.2022 09:43:53</t>
  </si>
  <si>
    <t>23.07.2022 09:59:30</t>
  </si>
  <si>
    <t>23.07.2022 10:07:25</t>
  </si>
  <si>
    <t>23.07.2022 17:16:30</t>
  </si>
  <si>
    <t>DM-3/15 (ESKİ TR-2/71) 45-83-L00071__72374617_72374617</t>
  </si>
  <si>
    <t>23.07.2022 18:15:56</t>
  </si>
  <si>
    <t>23.07.2022 19:53:08</t>
  </si>
  <si>
    <t>DM-3/TR-20 (ESKİ TR-42) 35-26-M01363_956620533_956620533</t>
  </si>
  <si>
    <t>23.07.2022 16:59:37</t>
  </si>
  <si>
    <t>23.07.2022 17:20:29</t>
  </si>
  <si>
    <t>23.07.2022 14:41:10</t>
  </si>
  <si>
    <t>23.07.2022 18:32:41</t>
  </si>
  <si>
    <t>23.07.2022 08:54:57</t>
  </si>
  <si>
    <t>23.07.2022 12:04:15</t>
  </si>
  <si>
    <t>23.07.2022 06:48:57</t>
  </si>
  <si>
    <t>23.07.2022 06:52:18</t>
  </si>
  <si>
    <t>K-1776 35-07-K01776_97536997_97536997</t>
  </si>
  <si>
    <t>23.07.2022 11:13:57</t>
  </si>
  <si>
    <t>23.07.2022 12:13:39</t>
  </si>
  <si>
    <t>23.07.2022 21:11:44</t>
  </si>
  <si>
    <t>23.07.2022 21:51:35</t>
  </si>
  <si>
    <t>KARABURÇ TR-5 DURSUN BEY 35-31-L00264_956579802_956579802</t>
  </si>
  <si>
    <t>23.07.2022 10:37:00</t>
  </si>
  <si>
    <t>23.07.2022 14:09:36</t>
  </si>
  <si>
    <t>BIÇAKÇI OVACIK TR-6 35-15-L00085_35-15-L00085_2364725</t>
  </si>
  <si>
    <t>23.07.2022 10:22:14</t>
  </si>
  <si>
    <t>23.07.2022 13:27:12</t>
  </si>
  <si>
    <t>L-426 ESKİ GARAJ 35-18-L00426_A a1_5945316</t>
  </si>
  <si>
    <t>23.07.2022 11:21:14</t>
  </si>
  <si>
    <t>23.07.2022 12:51:22</t>
  </si>
  <si>
    <t>23.07.2022 07:59:24</t>
  </si>
  <si>
    <t>23.07.2022 08:25:27</t>
  </si>
  <si>
    <t>SULUDERE KÖK 35-31-L00057_SARISU L03_2328069</t>
  </si>
  <si>
    <t>23.07.2022 22:18:19</t>
  </si>
  <si>
    <t>23.07.2022 22:35:07</t>
  </si>
  <si>
    <t>L-404 35-18-L00404_L-426 L02_72058944</t>
  </si>
  <si>
    <t>23.07.2022 06:06:43</t>
  </si>
  <si>
    <t>23.07.2022 07:18:38</t>
  </si>
  <si>
    <t>M-2008 35-02-M02008_B_56363429_56363429</t>
  </si>
  <si>
    <t>23.07.2022 10:17:49</t>
  </si>
  <si>
    <t>23.07.2022 13:39:35</t>
  </si>
  <si>
    <t>HACI HALİLLER DM 45-71-M00065_TURGUTLU-2 M09_72237336</t>
  </si>
  <si>
    <t>23.07.2022 19:34:36</t>
  </si>
  <si>
    <t>23.07.2022 20:39:12</t>
  </si>
  <si>
    <t>TR-53 45-78-L00053_953250628_953250628</t>
  </si>
  <si>
    <t>23.07.2022 19:42:51</t>
  </si>
  <si>
    <t>23.07.2022 20:12:25</t>
  </si>
  <si>
    <t>UZUNKÖY TR-1 35-31-L00144_B_72255944_72255944</t>
  </si>
  <si>
    <t>23.07.2022 16:33:59</t>
  </si>
  <si>
    <t>23.07.2022 18:24:17</t>
  </si>
  <si>
    <t>23.07.2022 17:04:35</t>
  </si>
  <si>
    <t>L-287 SCOTCH PARK 35-18-L00287_950462377_950462377</t>
  </si>
  <si>
    <t>23.07.2022 10:05:11</t>
  </si>
  <si>
    <t>23.07.2022 11:27:47</t>
  </si>
  <si>
    <t>GELENBE İM 45-76-A00001_HatBaşıAyırıcı_53135055 L02_53135055</t>
  </si>
  <si>
    <t>23.07.2022 09:45:52</t>
  </si>
  <si>
    <t>23.07.2022 10:23:11</t>
  </si>
  <si>
    <t>23.07.2022 11:03:50</t>
  </si>
  <si>
    <t>23.07.2022 11:08:05</t>
  </si>
  <si>
    <t>YENİOBA TR-2 35-29-L00074_DIREK TIPI TRAFO HUCRESI H01_2105017</t>
  </si>
  <si>
    <t>23.07.2022 20:42:58</t>
  </si>
  <si>
    <t>23.07.2022 21:51:03</t>
  </si>
  <si>
    <t>23.07.2022 14:53:05</t>
  </si>
  <si>
    <t>23.07.2022 16:59:57</t>
  </si>
  <si>
    <t>HAŞİM AĞAR BESİHANE-HAŞİM AĞAR TRM.SLM. ÖZEL TR 45-71-M01466Ö_45-71-M01466Ö_2367046</t>
  </si>
  <si>
    <t>23.07.2022 15:46:08</t>
  </si>
  <si>
    <t>23.07.2022 16:45:15</t>
  </si>
  <si>
    <t>23.07.2022 09:35:51</t>
  </si>
  <si>
    <t>23.07.2022 17:30:18</t>
  </si>
  <si>
    <t>L-300 DM 35-18-L00300_950449127_950449127</t>
  </si>
  <si>
    <t>23.07.2022 18:24:09</t>
  </si>
  <si>
    <t>23.07.2022 23:02:40</t>
  </si>
  <si>
    <t>OSMANGAZİ İM 35-02-A00004_ZİYA GÖKALP K14_2101352</t>
  </si>
  <si>
    <t>23.07.2022 09:01:49</t>
  </si>
  <si>
    <t>23.07.2022 17:37:52</t>
  </si>
  <si>
    <t>M-1289 35-02-M01289_M-1835 M01_2070099</t>
  </si>
  <si>
    <t>23.07.2022 00:48:56</t>
  </si>
  <si>
    <t>23.07.2022 01:08:48</t>
  </si>
  <si>
    <t>23.07.2022 22:41:14</t>
  </si>
  <si>
    <t>24.07.2022 01:00:05</t>
  </si>
  <si>
    <t>POYRAZDAMLARI TR-13 45-78-M00578_49221832_56407577_56407577</t>
  </si>
  <si>
    <t>23.07.2022 07:06:49</t>
  </si>
  <si>
    <t>23.07.2022 10:50:36</t>
  </si>
  <si>
    <t>KONAKLI DM 35-15-L00898_KONAKLI TR-1 L03_67094887</t>
  </si>
  <si>
    <t>23.07.2022 09:22:58</t>
  </si>
  <si>
    <t>23.07.2022 13:49:11</t>
  </si>
  <si>
    <t>23.07.2022 12:58:15</t>
  </si>
  <si>
    <t>23.07.2022 14:07:02</t>
  </si>
  <si>
    <t>ARPALIK KÖK 45-83-M00137_ARPALIK TR-1 M02_2329855</t>
  </si>
  <si>
    <t>23.07.2022 09:06:21</t>
  </si>
  <si>
    <t>23.07.2022 11:23:46</t>
  </si>
  <si>
    <t>K-495 35-01-K00495_35-01-K00495_2370281</t>
  </si>
  <si>
    <t>23.07.2022 08:58:01</t>
  </si>
  <si>
    <t>23.07.2022 11:52:46</t>
  </si>
  <si>
    <t>M-220 35-09-M00220_TRAFO M04_2305586</t>
  </si>
  <si>
    <t>23.07.2022 10:53:44</t>
  </si>
  <si>
    <t>23.07.2022 12:51:56</t>
  </si>
  <si>
    <t>TR-2/33 45-72-L00033_956501081_956501081</t>
  </si>
  <si>
    <t>23.07.2022 11:25:10</t>
  </si>
  <si>
    <t>KIZILCAAVLU TR-1 35-15-L00180_950378469_950378469</t>
  </si>
  <si>
    <t>23.07.2022 08:19:31</t>
  </si>
  <si>
    <t>23.07.2022 09:38:10</t>
  </si>
  <si>
    <t>HARMANDALI KÖK 45-71-M00061_AHMET KURUT M011_72230784</t>
  </si>
  <si>
    <t>23.07.2022 18:27:05</t>
  </si>
  <si>
    <t>23.07.2022 18:42:26</t>
  </si>
  <si>
    <t>23.07.2022 23:48:18</t>
  </si>
  <si>
    <t>24.07.2022 00:47:32</t>
  </si>
  <si>
    <t>DM-14/3B 45-71-M02250_DM-14/4-B M02_73387477</t>
  </si>
  <si>
    <t>23.07.2022 13:30:33</t>
  </si>
  <si>
    <t>23.07.2022 14:12:06</t>
  </si>
  <si>
    <t>23.07.2022 18:06:52</t>
  </si>
  <si>
    <t>23.07.2022 18:45:39</t>
  </si>
  <si>
    <t>KARABULU KÖK 35-31-L00227_TUMBULLAR L03_2337015</t>
  </si>
  <si>
    <t>23.07.2022 00:35:39</t>
  </si>
  <si>
    <t>23.07.2022 00:52:45</t>
  </si>
  <si>
    <t>23.07.2022 19:59:23</t>
  </si>
  <si>
    <t>23.07.2022 20:20:00</t>
  </si>
  <si>
    <t>OCAKLI TR-2 35-15-L00775_950372328_950372328</t>
  </si>
  <si>
    <t>23.07.2022 10:26:49</t>
  </si>
  <si>
    <t>23.07.2022 15:12:37</t>
  </si>
  <si>
    <t>K-363 35-04-K00363_98188420_98188420</t>
  </si>
  <si>
    <t>23.07.2022 10:59:18</t>
  </si>
  <si>
    <t>23.07.2022 12:10:16</t>
  </si>
  <si>
    <t>23.07.2022 14:17:06</t>
  </si>
  <si>
    <t>23.07.2022 14:46:17</t>
  </si>
  <si>
    <t>K-1210 35-01-K01210_35-01-K01210_2360703</t>
  </si>
  <si>
    <t>23.07.2022 15:58:57</t>
  </si>
  <si>
    <t>23.07.2022 16:44:52</t>
  </si>
  <si>
    <t>BANKSİS TR-2 35-14-M00362_956648557_956648557</t>
  </si>
  <si>
    <t>23.07.2022 17:19:53</t>
  </si>
  <si>
    <t>23.07.2022 19:28:40</t>
  </si>
  <si>
    <t>ULUKENT DM-3/13 TR-2 35-28-M00066_35-28-M00066_66554164</t>
  </si>
  <si>
    <t>23.07.2022 20:43:12</t>
  </si>
  <si>
    <t>23.07.2022 22:15:55</t>
  </si>
  <si>
    <t>23.07.2022 09:33:26</t>
  </si>
  <si>
    <t>23.07.2022 19:02:11</t>
  </si>
  <si>
    <t>23.07.2022 07:16:21</t>
  </si>
  <si>
    <t>23.07.2022 09:04:17</t>
  </si>
  <si>
    <t>GÖKÇELER TR-1 45-72-M00233_B_56390227_56390227</t>
  </si>
  <si>
    <t>23.07.2022 23:23:22</t>
  </si>
  <si>
    <t>24.07.2022 03:05:11</t>
  </si>
  <si>
    <t>KARAKUYU TR-4 35-26-M00441_956621660_956621660</t>
  </si>
  <si>
    <t>23.07.2022 17:13:40</t>
  </si>
  <si>
    <t>23.07.2022 19:05:52</t>
  </si>
  <si>
    <t>23.07.2022 18:06:13</t>
  </si>
  <si>
    <t>23.07.2022 18:15:00</t>
  </si>
  <si>
    <t>23.07.2022 12:04:25</t>
  </si>
  <si>
    <t>23.07.2022 14:24:29</t>
  </si>
  <si>
    <t>23.07.2022 09:18:03</t>
  </si>
  <si>
    <t>23.07.2022 17:39:38</t>
  </si>
  <si>
    <t>HALIKÖY OVACIK MAH. TR-4 35-32-L00125_A_56368041_56368041</t>
  </si>
  <si>
    <t>23.07.2022 14:58:00</t>
  </si>
  <si>
    <t>23.07.2022 18:00:06</t>
  </si>
  <si>
    <t>TR-24/1 35-13-M00032_946425803_946425803</t>
  </si>
  <si>
    <t>23.07.2022 19:14:31</t>
  </si>
  <si>
    <t>23.07.2022 19:53:42</t>
  </si>
  <si>
    <t>PİYALE TM 35-02-A00007_PİYALE-18 K24_2310583</t>
  </si>
  <si>
    <t>23.07.2022 08:13:17</t>
  </si>
  <si>
    <t>23.07.2022 10:58:23</t>
  </si>
  <si>
    <t>MENDERES DM-2/TR-1 35-22-M00300_MENDERES-1 M17_2095708</t>
  </si>
  <si>
    <t>23.07.2022 13:40:14</t>
  </si>
  <si>
    <t>23.07.2022 13:50:46</t>
  </si>
  <si>
    <t>GÖÇBEYLİ DM 35-16-M00139_ALİBEYLİ M05_72044616</t>
  </si>
  <si>
    <t>23.07.2022 09:05:49</t>
  </si>
  <si>
    <t>23.07.2022 10:04:15</t>
  </si>
  <si>
    <t>İM-2/TR-22 SIĞACIK 35-14-L00302_956655944_956655944</t>
  </si>
  <si>
    <t>24.07.2022 20:57:39</t>
  </si>
  <si>
    <t>24.07.2022 21:54:15</t>
  </si>
  <si>
    <t>TİRE İM-DM-1 35-29-A00001_DOYRANLI L11_2059658</t>
  </si>
  <si>
    <t>24.07.2022 09:08:10</t>
  </si>
  <si>
    <t>24.07.2022 09:53:58</t>
  </si>
  <si>
    <t>24.07.2022 20:23:39</t>
  </si>
  <si>
    <t>24.07.2022 21:49:58</t>
  </si>
  <si>
    <t>K-527 35-01-K00527_C_56374588_56374588</t>
  </si>
  <si>
    <t>24.07.2022 00:44:17</t>
  </si>
  <si>
    <t>24.07.2022 01:41:59</t>
  </si>
  <si>
    <t>TR-16 ( M-716) 35-30-M00716_TR-17 L01_79435204</t>
  </si>
  <si>
    <t>24.07.2022 18:34:22</t>
  </si>
  <si>
    <t>24.07.2022 19:29:45</t>
  </si>
  <si>
    <t>DM-1/1 35-18-L00580_DM-1/4 L01_72047066</t>
  </si>
  <si>
    <t>24.07.2022 09:02:31</t>
  </si>
  <si>
    <t>24.07.2022 10:47:10</t>
  </si>
  <si>
    <t>TR-65 35-30-L00065_955326934_955326934</t>
  </si>
  <si>
    <t>24.07.2022 19:31:22</t>
  </si>
  <si>
    <t>24.07.2022 20:53:45</t>
  </si>
  <si>
    <t>24.07.2022 13:18:32</t>
  </si>
  <si>
    <t>24.07.2022 14:59:38</t>
  </si>
  <si>
    <t>SARIGÖL DM 45-79-M00069_SARIGÖL 2 GİRİŞ M02_2076614</t>
  </si>
  <si>
    <t>24.07.2022 07:29:49</t>
  </si>
  <si>
    <t>24.07.2022 07:31:07</t>
  </si>
  <si>
    <t>YAĞLAR TR-3 35-31-L00421_B_56386676_56386676</t>
  </si>
  <si>
    <t>24.07.2022 08:06:29</t>
  </si>
  <si>
    <t>24.07.2022 09:31:35</t>
  </si>
  <si>
    <t>24.07.2022 10:06:02</t>
  </si>
  <si>
    <t>24.07.2022 15:51:13</t>
  </si>
  <si>
    <t>M-1100 35-03-M01100_98695343_98695343</t>
  </si>
  <si>
    <t>24.07.2022 14:21:46</t>
  </si>
  <si>
    <t>24.07.2022 19:18:15</t>
  </si>
  <si>
    <t>ARAPBAŞI TR-2 35-20-L00440_35-20-L00440_41967090</t>
  </si>
  <si>
    <t>24.07.2022 13:02:19</t>
  </si>
  <si>
    <t>24.07.2022 14:20:08</t>
  </si>
  <si>
    <t>LOKMANKUYU KÖK 35-15-L00903_MENDERES L02_67112626</t>
  </si>
  <si>
    <t>24.07.2022 09:19:42</t>
  </si>
  <si>
    <t>24.07.2022 14:11:02</t>
  </si>
  <si>
    <t>ALAŞEHİR TM 45-73-A00001_TR-A M05_2312671</t>
  </si>
  <si>
    <t>TEİAŞ Trafo Bakım Çalışması</t>
  </si>
  <si>
    <t>24.07.2022 00:11:19</t>
  </si>
  <si>
    <t>24.07.2022 00:21:00</t>
  </si>
  <si>
    <t>24.07.2022 16:19:42</t>
  </si>
  <si>
    <t>24.07.2022 17:31:41</t>
  </si>
  <si>
    <t>SALİHLİ TM 45-78-A00004_KARAPINAR M15_2310858</t>
  </si>
  <si>
    <t>24.07.2022 11:41:14</t>
  </si>
  <si>
    <t>24.07.2022 12:11:00</t>
  </si>
  <si>
    <t>ELMABAĞ DM 35-15-L00317_ELMABAĞ L02_66822278</t>
  </si>
  <si>
    <t>24.07.2022 00:33:56</t>
  </si>
  <si>
    <t>24.07.2022 02:13:23</t>
  </si>
  <si>
    <t>24.07.2022 20:13:39</t>
  </si>
  <si>
    <t>24.07.2022 22:54:43</t>
  </si>
  <si>
    <t>ALAŞEHİR TM 45-73-A00001_SARIGÖL-2 M19_2312684</t>
  </si>
  <si>
    <t>24.07.2022 07:29:48</t>
  </si>
  <si>
    <t>24.07.2022 07:32:00</t>
  </si>
  <si>
    <t>AHMET ANDAŞ-1 SULAMA GRUBU 35-29-M00305_35-29-M00305_2375606</t>
  </si>
  <si>
    <t>24.07.2022 23:46:26</t>
  </si>
  <si>
    <t>25.07.2022 02:17:13</t>
  </si>
  <si>
    <t>24.07.2022 13:58:34</t>
  </si>
  <si>
    <t>24.07.2022 16:48:42</t>
  </si>
  <si>
    <t>24.07.2022 18:53:34</t>
  </si>
  <si>
    <t>24.07.2022 19:57:49</t>
  </si>
  <si>
    <t>SIĞACIK DM (L-35) 35-14-M00425_956636794_956636794</t>
  </si>
  <si>
    <t>24.07.2022 13:17:14</t>
  </si>
  <si>
    <t>24.07.2022 15:57:53</t>
  </si>
  <si>
    <t>24.07.2022 16:55:23</t>
  </si>
  <si>
    <t>24.07.2022 17:22:26</t>
  </si>
  <si>
    <t>HASAN KANIARI SLM 35-26-L00101_DIREK TIPI TRAFO HUCRESI H01_2041360</t>
  </si>
  <si>
    <t>24.07.2022 08:34:05</t>
  </si>
  <si>
    <t>24.07.2022 09:25:28</t>
  </si>
  <si>
    <t>24.07.2022 09:12:25</t>
  </si>
  <si>
    <t>24.07.2022 10:32:20</t>
  </si>
  <si>
    <t>24.07.2022 14:25:50</t>
  </si>
  <si>
    <t>24.07.2022 15:53:12</t>
  </si>
  <si>
    <t>DM-12/TR-1 45-73-M00067_AKKEÇİLİ M03_65918029</t>
  </si>
  <si>
    <t>24.07.2022 12:38:51</t>
  </si>
  <si>
    <t>24.07.2022 12:55:00</t>
  </si>
  <si>
    <t>TOSUNLAR MERKEZ TR-1 35-32-L00038_A_65513627_65513627</t>
  </si>
  <si>
    <t>24.07.2022 11:56:35</t>
  </si>
  <si>
    <t>24.07.2022 14:32:45</t>
  </si>
  <si>
    <t>TR-1-5-/15 35-20-L00058_B_83208909_83208909</t>
  </si>
  <si>
    <t>24.07.2022 13:34:55</t>
  </si>
  <si>
    <t>24.07.2022 15:56:25</t>
  </si>
  <si>
    <t>24.07.2022 18:41:40</t>
  </si>
  <si>
    <t>24.07.2022 19:59:10</t>
  </si>
  <si>
    <t>M-333 35-02-M00333_35-02-M00333_2372655</t>
  </si>
  <si>
    <t>24.07.2022 09:16:59</t>
  </si>
  <si>
    <t>24.07.2022 16:56:19</t>
  </si>
  <si>
    <t>KARAKOCA TR-1 45-71-M00978_953212688_953212688</t>
  </si>
  <si>
    <t>24.07.2022 22:39:30</t>
  </si>
  <si>
    <t>25.07.2022 00:48:17</t>
  </si>
  <si>
    <t>24.07.2022 07:30:46</t>
  </si>
  <si>
    <t>24.07.2022 13:16:34</t>
  </si>
  <si>
    <t>K-822 35-01-K00822_911614562_911614562</t>
  </si>
  <si>
    <t>24.07.2022 18:56:30</t>
  </si>
  <si>
    <t>24.07.2022 22:44:00</t>
  </si>
  <si>
    <t>SARIGÖL DM 45-79-M00069_ESKİ KÖYLER FİDERİ M05_2076621</t>
  </si>
  <si>
    <t>24.07.2022 01:07:22</t>
  </si>
  <si>
    <t>24.07.2022 01:08:09</t>
  </si>
  <si>
    <t>24.07.2022 17:23:56</t>
  </si>
  <si>
    <t>24.07.2022 19:13:47</t>
  </si>
  <si>
    <t>BOZDAĞ TR-17 (KÜÇÜK ÇAVDAR) 35-15-L00307_A_56407271_56407271</t>
  </si>
  <si>
    <t>24.07.2022 07:41:18</t>
  </si>
  <si>
    <t>24.07.2022 17:26:55</t>
  </si>
  <si>
    <t>ALAŞEHİR TM 45-73-A00001_YEŞİLYURT M06_2057206</t>
  </si>
  <si>
    <t>24.07.2022 12:01:00</t>
  </si>
  <si>
    <t>24.07.2022 12:31:52</t>
  </si>
  <si>
    <t>TAVAK TR-2 45-81-M00075_45-81-M00075_2377018</t>
  </si>
  <si>
    <t>24.07.2022 14:30:36</t>
  </si>
  <si>
    <t>24.07.2022 15:56:47</t>
  </si>
  <si>
    <t>BAŞARAN TR-5 35-31-L00074_47942904_56370469_56370469</t>
  </si>
  <si>
    <t>24.07.2022 09:30:50</t>
  </si>
  <si>
    <t>24.07.2022 11:46:11</t>
  </si>
  <si>
    <t>24.07.2022 22:49:29</t>
  </si>
  <si>
    <t>25.07.2022 02:01:41</t>
  </si>
  <si>
    <t>MAVİ KÖŞE TR-1 KÖK 35-17-M00224_DAĞITIM TRAFO MAVİKÖŞE TR-1 M07_66294346</t>
  </si>
  <si>
    <t>24.07.2022 14:09:01</t>
  </si>
  <si>
    <t>24.07.2022 15:31:01</t>
  </si>
  <si>
    <t>24.07.2022 00:13:24</t>
  </si>
  <si>
    <t>24.07.2022 00:15:13</t>
  </si>
  <si>
    <t>GÖLCÜKLER TR-3 35-22-M00869_ H_79437819</t>
  </si>
  <si>
    <t>24.07.2022 10:45:30</t>
  </si>
  <si>
    <t>24.07.2022 12:51:23</t>
  </si>
  <si>
    <t>DM-2/03 45-71-M00166_953198905_953198905</t>
  </si>
  <si>
    <t>24.07.2022 16:34:07</t>
  </si>
  <si>
    <t>24.07.2022 17:15:19</t>
  </si>
  <si>
    <t>24.07.2022 14:40:02</t>
  </si>
  <si>
    <t>24.07.2022 15:11:34</t>
  </si>
  <si>
    <t>24.07.2022 06:11:48</t>
  </si>
  <si>
    <t>24.07.2022 07:09:04</t>
  </si>
  <si>
    <t>TR-1-4/3 ANIRGANKAYA 35-20-L00031_35-20-L00031_2359926</t>
  </si>
  <si>
    <t>24.07.2022 12:46:15</t>
  </si>
  <si>
    <t>24.07.2022 13:30:53</t>
  </si>
  <si>
    <t>ALİBEYLİ DM 45-80-M00064_ALİBEYLİ ŞEHİR-1 M07_72190833</t>
  </si>
  <si>
    <t>24.07.2022 19:44:13</t>
  </si>
  <si>
    <t>24.07.2022 20:39:38</t>
  </si>
  <si>
    <t>ÜÇPINAR TR-9 45-71-M01537_A_56363677_56363677</t>
  </si>
  <si>
    <t>24.07.2022 19:07:27</t>
  </si>
  <si>
    <t>24.07.2022 22:13:01</t>
  </si>
  <si>
    <t>24.07.2022 18:36:15</t>
  </si>
  <si>
    <t>25.07.2022 01:28:58</t>
  </si>
  <si>
    <t>NURİYE TR-4 45-80-M00119_45-80-M00119_2374276</t>
  </si>
  <si>
    <t>24.07.2022 17:47:40</t>
  </si>
  <si>
    <t>24.07.2022 19:51:06</t>
  </si>
  <si>
    <t>MANİSA TM-1 45-71-A00001_NECATİBEY M10_2309463</t>
  </si>
  <si>
    <t>24.07.2022 01:20:19</t>
  </si>
  <si>
    <t>24.07.2022 01:29:51</t>
  </si>
  <si>
    <t>K-4444 35-08-K04444_A_56383662_56383662</t>
  </si>
  <si>
    <t>24.07.2022 17:13:39</t>
  </si>
  <si>
    <t>24.07.2022 19:16:16</t>
  </si>
  <si>
    <t>K-2340 35-01-K02340_B_56377597_56377597</t>
  </si>
  <si>
    <t>24.07.2022 14:11:36</t>
  </si>
  <si>
    <t>24.07.2022 16:28:59</t>
  </si>
  <si>
    <t>KARAAĞAÇLI TR-2 45-71-M00130_A_60985192_60985192</t>
  </si>
  <si>
    <t>24.07.2022 15:32:04</t>
  </si>
  <si>
    <t>24.07.2022 17:25:23</t>
  </si>
  <si>
    <t>24.07.2022 20:30:19</t>
  </si>
  <si>
    <t>24.07.2022 21:43:31</t>
  </si>
  <si>
    <t>M-3077 35-02-M03077_912976551_912976551</t>
  </si>
  <si>
    <t>24.07.2022 15:56:51</t>
  </si>
  <si>
    <t>24.07.2022 17:12:38</t>
  </si>
  <si>
    <t>DM-8 45-71-M00295_953202796_953202796</t>
  </si>
  <si>
    <t>24.07.2022 14:37:14</t>
  </si>
  <si>
    <t>24.07.2022 15:33:54</t>
  </si>
  <si>
    <t>K-633 35-02-K00633_K-959 K02_2034330</t>
  </si>
  <si>
    <t>24.07.2022 08:09:09</t>
  </si>
  <si>
    <t>24.07.2022 09:37:54</t>
  </si>
  <si>
    <t>YEŞİLYURT DM 45-73-M00476_ALAŞEHİR DM GİRİŞ M03_2086189</t>
  </si>
  <si>
    <t>24.07.2022 00:13:09</t>
  </si>
  <si>
    <t>24.07.2022 00:20:09</t>
  </si>
  <si>
    <t>KIZLARALANI TR-1 45-72-L00712_B_56394666_56394666</t>
  </si>
  <si>
    <t>24.07.2022 09:00:52</t>
  </si>
  <si>
    <t>24.07.2022 10:27:58</t>
  </si>
  <si>
    <t>ÇAYAĞZI TR-10 35-31-L00411_956576723_956576723</t>
  </si>
  <si>
    <t>24.07.2022 18:28:01</t>
  </si>
  <si>
    <t>24.07.2022 20:23:50</t>
  </si>
  <si>
    <t>YENİFOÇA TR-3 35-23-M00003_A_56366090_56366090</t>
  </si>
  <si>
    <t>24.07.2022 11:24:50</t>
  </si>
  <si>
    <t>24.07.2022 11:45:21</t>
  </si>
  <si>
    <t>24.07.2022 06:51:21</t>
  </si>
  <si>
    <t>24.07.2022 10:13:00</t>
  </si>
  <si>
    <t>BAĞARASI TR-10 KÖK 35-23-M00179_GERENKÖY KÖK M01_72143146</t>
  </si>
  <si>
    <t>24.07.2022 19:57:12</t>
  </si>
  <si>
    <t>24.07.2022 20:54:55</t>
  </si>
  <si>
    <t>M-639 OLDURUK KÖK 35-03-M00639_TRAFO M06_42869126</t>
  </si>
  <si>
    <t>24.07.2022 09:03:22</t>
  </si>
  <si>
    <t>24.07.2022 13:05:11</t>
  </si>
  <si>
    <t>24.07.2022 09:16:15</t>
  </si>
  <si>
    <t>24.07.2022 16:53:20</t>
  </si>
  <si>
    <t>BAĞYURDU KÖK 35-27-L00239_HALİLBEYLİ TR-1 KÖK L04_72157252</t>
  </si>
  <si>
    <t>24.07.2022 14:17:09</t>
  </si>
  <si>
    <t>24.07.2022 15:28:32</t>
  </si>
  <si>
    <t>M-1993 35-09-M01993_97782990_97782990</t>
  </si>
  <si>
    <t>24.07.2022 16:04:29</t>
  </si>
  <si>
    <t>24.07.2022 17:03:23</t>
  </si>
  <si>
    <t>K-258 35-01-K00258_35-01-K00258_2348433</t>
  </si>
  <si>
    <t>24.07.2022 19:10:27</t>
  </si>
  <si>
    <t>24.07.2022 19:48:03</t>
  </si>
  <si>
    <t>İZZETTİN KÖK 45-83-M00132_SİNİRLİ M02_2107099</t>
  </si>
  <si>
    <t>24.07.2022 14:48:51</t>
  </si>
  <si>
    <t>24.07.2022 15:57:48</t>
  </si>
  <si>
    <t>24.07.2022 18:49:32</t>
  </si>
  <si>
    <t>24.07.2022 22:37:27</t>
  </si>
  <si>
    <t>YOLÜSTÜ TR-6 35-15-M00270_DIREK TIPI TRAFO HUCRESI H01_2045247</t>
  </si>
  <si>
    <t>24.07.2022 13:49:06</t>
  </si>
  <si>
    <t>24.07.2022 15:32:35</t>
  </si>
  <si>
    <t>L-109 (AKARCA TR-2) 35-18-L00109_DIREK TIPI TRAFO HUCRESI H01_2096494</t>
  </si>
  <si>
    <t>24.07.2022 11:10:19</t>
  </si>
  <si>
    <t>24.07.2022 14:34:00</t>
  </si>
  <si>
    <t>K-1129 35-03-K01129_910213126_910213126</t>
  </si>
  <si>
    <t>24.07.2022 17:29:22</t>
  </si>
  <si>
    <t>24.07.2022 21:32:18</t>
  </si>
  <si>
    <t>MENDERES DM-4/TR-1 35-22-M00004_DM-4/TR-12 M14_2104464</t>
  </si>
  <si>
    <t>24.07.2022 12:31:57</t>
  </si>
  <si>
    <t>24.07.2022 13:04:53</t>
  </si>
  <si>
    <t>SARIKAYA KÖK 35-31-L00284_ALTINOLUK TR-2 L05_2113768</t>
  </si>
  <si>
    <t>24.07.2022 01:51:49</t>
  </si>
  <si>
    <t>24.07.2022 01:52:32</t>
  </si>
  <si>
    <t>SUBATAN TR-10 35-15-L00351_ H_61249402</t>
  </si>
  <si>
    <t>24.07.2022 04:04:23</t>
  </si>
  <si>
    <t>24.07.2022 12:24:01</t>
  </si>
  <si>
    <t>24.07.2022 09:42:38</t>
  </si>
  <si>
    <t>24.07.2022 13:08:16</t>
  </si>
  <si>
    <t>TR-1/83 KAPTANOĞLU DM 45-83-M00083_TR-1/111 (BETOYA) ÇIKIŞ M09_61292041</t>
  </si>
  <si>
    <t>24.07.2022 09:59:52</t>
  </si>
  <si>
    <t>24.07.2022 11:17:13</t>
  </si>
  <si>
    <t>24.07.2022 09:09:59</t>
  </si>
  <si>
    <t>24.07.2022 17:01:41</t>
  </si>
  <si>
    <t>24.07.2022 18:03:00</t>
  </si>
  <si>
    <t>24.07.2022 18:58:41</t>
  </si>
  <si>
    <t>DM06/TR-01 45-73-M00053_ALAŞEHİR TM ŞEHİR-2 M01_67583533</t>
  </si>
  <si>
    <t>24.07.2022 00:08:13</t>
  </si>
  <si>
    <t>24.07.2022 00:11:49</t>
  </si>
  <si>
    <t>AŞAĞI YENMİŞ KÖYÜ TR2 35-27-M00387_97691914_97691914</t>
  </si>
  <si>
    <t>24.07.2022 08:27:21</t>
  </si>
  <si>
    <t>24.07.2022 11:11:12</t>
  </si>
  <si>
    <t>ÖRLEMİŞ TR-1 35-16-M00293_35-16-M00293_2367354</t>
  </si>
  <si>
    <t>24.07.2022 20:17:50</t>
  </si>
  <si>
    <t>24.07.2022 21:16:36</t>
  </si>
  <si>
    <t>24.07.2022 16:08:49</t>
  </si>
  <si>
    <t>24.07.2022 17:26:31</t>
  </si>
  <si>
    <t>24.07.2022 15:58:58</t>
  </si>
  <si>
    <t>24.07.2022 17:35:26</t>
  </si>
  <si>
    <t>24.07.2022 18:47:30</t>
  </si>
  <si>
    <t>24.07.2022 19:40:38</t>
  </si>
  <si>
    <t>YENİ ORHANLI M-87 35-14-M00087_956649451_956649451</t>
  </si>
  <si>
    <t>24.07.2022 09:39:31</t>
  </si>
  <si>
    <t>24.07.2022 11:29:48</t>
  </si>
  <si>
    <t>ÜRKMEZ M-10 35-25-M00146_35-25-M00146_72075399</t>
  </si>
  <si>
    <t>24.07.2022 20:47:31</t>
  </si>
  <si>
    <t>24.07.2022 22:11:31</t>
  </si>
  <si>
    <t>24.07.2022 17:35:02</t>
  </si>
  <si>
    <t>24.07.2022 18:13:41</t>
  </si>
  <si>
    <t>24.07.2022 08:55:36</t>
  </si>
  <si>
    <t>24.07.2022 09:24:30</t>
  </si>
  <si>
    <t>BERGAMA TM 35-16-A00004_DAĞISTAN M13_2314069</t>
  </si>
  <si>
    <t>24.07.2022 12:23:43</t>
  </si>
  <si>
    <t>24.07.2022 12:31:29</t>
  </si>
  <si>
    <t>24.07.2022 13:54:36</t>
  </si>
  <si>
    <t>24.07.2022 14:52:15</t>
  </si>
  <si>
    <t>ÇOBANLAR SUBATAN TR-2 35-15-L00357_950353346_950353346</t>
  </si>
  <si>
    <t>24.07.2022 22:59:01</t>
  </si>
  <si>
    <t>25.07.2022 02:17:30</t>
  </si>
  <si>
    <t>AHMETLİ DSİ KÖK 45-84-M00002_DSİ M02_72162415</t>
  </si>
  <si>
    <t>24.07.2022 10:03:11</t>
  </si>
  <si>
    <t>24.07.2022 11:15:00</t>
  </si>
  <si>
    <t>GÜLBAHÇE TR-1 45-71-M00184_BAĞYOLU TR-1 M03_72255608</t>
  </si>
  <si>
    <t>24.07.2022 13:16:19</t>
  </si>
  <si>
    <t>24.07.2022 16:17:30</t>
  </si>
  <si>
    <t>ÖRENCİK KAPAN TR-1 35-31-L00224_B_72233179_72233179</t>
  </si>
  <si>
    <t>24.07.2022 11:22:29</t>
  </si>
  <si>
    <t>24.07.2022 13:54:31</t>
  </si>
  <si>
    <t>BOZAĞAÇ TR-4 45-78-M00664_45-78-M00664_2353562</t>
  </si>
  <si>
    <t>24.07.2022 10:15:52</t>
  </si>
  <si>
    <t>24.07.2022 15:01:00</t>
  </si>
  <si>
    <t>24.07.2022 19:27:08</t>
  </si>
  <si>
    <t>24.07.2022 19:44:56</t>
  </si>
  <si>
    <t>M-3090 35-09-M03090_97796929_97796929</t>
  </si>
  <si>
    <t>24.07.2022 16:44:09</t>
  </si>
  <si>
    <t>24.07.2022 17:53:05</t>
  </si>
  <si>
    <t>TR-1/83 KAPTANOĞLU DM 45-83-M00083_DERBENT GİRİŞ M04_61292034</t>
  </si>
  <si>
    <t>24.07.2022 08:30:02</t>
  </si>
  <si>
    <t>24.07.2022 09:41:49</t>
  </si>
  <si>
    <t>M-227 ORHANLI TEMESALTI-3 35-14-M00227_950264018_950264018</t>
  </si>
  <si>
    <t>24.07.2022 21:19:51</t>
  </si>
  <si>
    <t>25.07.2022 00:14:06</t>
  </si>
  <si>
    <t>K-567 35-02-K00567_99942327_99942327</t>
  </si>
  <si>
    <t>24.07.2022 12:55:42</t>
  </si>
  <si>
    <t>24.07.2022 15:59:05</t>
  </si>
  <si>
    <t>DM-21/20(TARIK ALMIŞ) 45-71-M00477_45-71-M00477_72108792</t>
  </si>
  <si>
    <t>24.07.2022 17:07:12</t>
  </si>
  <si>
    <t>24.07.2022 17:43:50</t>
  </si>
  <si>
    <t>GÖLCÜK DM 35-15-L01153_SUBATAN L04_67177020</t>
  </si>
  <si>
    <t>24.07.2022 11:45:49</t>
  </si>
  <si>
    <t>24.07.2022 12:28:18</t>
  </si>
  <si>
    <t>K-4457 35-01-K04457_911473720_911473720</t>
  </si>
  <si>
    <t>24.07.2022 22:25:53</t>
  </si>
  <si>
    <t>25.07.2022 01:17:46</t>
  </si>
  <si>
    <t>24.07.2022 09:07:05</t>
  </si>
  <si>
    <t>24.07.2022 09:16:06</t>
  </si>
  <si>
    <t>M-1384 35-02-M01384_915047469_915047469</t>
  </si>
  <si>
    <t>24.07.2022 20:21:07</t>
  </si>
  <si>
    <t>24.07.2022 21:52:13</t>
  </si>
  <si>
    <t>24.07.2022 14:02:02</t>
  </si>
  <si>
    <t>24.07.2022 14:09:15</t>
  </si>
  <si>
    <t>24.07.2022 09:09:00</t>
  </si>
  <si>
    <t>24.07.2022 13:09:08</t>
  </si>
  <si>
    <t>ÜZÜMLÜ KAHVELER TR-1 35-15-L00477_A_56361910_56361910</t>
  </si>
  <si>
    <t>24.07.2022 20:33:22</t>
  </si>
  <si>
    <t>24.07.2022 21:52:03</t>
  </si>
  <si>
    <t>K-525 35-04-K00525_99334491_99334491</t>
  </si>
  <si>
    <t>24.07.2022 13:21:02</t>
  </si>
  <si>
    <t>24.07.2022 14:30:13</t>
  </si>
  <si>
    <t>24.07.2022 14:04:43</t>
  </si>
  <si>
    <t>24.07.2022 15:09:30</t>
  </si>
  <si>
    <t>KAYACIK ÇATALKAYA TR-1 45-75-M00210_B_56384123_56384123</t>
  </si>
  <si>
    <t>24.07.2022 07:54:12</t>
  </si>
  <si>
    <t>24.07.2022 12:42:22</t>
  </si>
  <si>
    <t>POYRAZDAMLARI TR-11 45-78-M00576_HatBaşıAyırıcı_53139566 M05_53139566</t>
  </si>
  <si>
    <t>24.07.2022 08:28:16</t>
  </si>
  <si>
    <t>24.07.2022 11:24:13</t>
  </si>
  <si>
    <t>M-1100 35-03-M01100_910277961_910277961</t>
  </si>
  <si>
    <t>24.07.2022 21:00:12</t>
  </si>
  <si>
    <t>24.07.2022 22:50:21</t>
  </si>
  <si>
    <t>BAĞARASI TR-10 KÖK 35-23-M00179_ESKİİBAĞARASI M02_72143143</t>
  </si>
  <si>
    <t>24.07.2022 08:01:23</t>
  </si>
  <si>
    <t>24.07.2022 08:53:07</t>
  </si>
  <si>
    <t>TAT DM 35-26-M00070_SEVGİ ERYÖNE M08_64662437</t>
  </si>
  <si>
    <t>24.07.2022 09:26:11</t>
  </si>
  <si>
    <t>24.07.2022 11:04:18</t>
  </si>
  <si>
    <t>24.07.2022 18:16:50</t>
  </si>
  <si>
    <t>24.07.2022 21:58:57</t>
  </si>
  <si>
    <t>L-332 SERKANKENT 35-18-L00332_950465814_950465814</t>
  </si>
  <si>
    <t>24.07.2022 19:32:49</t>
  </si>
  <si>
    <t>24.07.2022 22:22:07</t>
  </si>
  <si>
    <t>DM-20 45-71-M00273_DAHİLİ TRF M10_2306675</t>
  </si>
  <si>
    <t>24.07.2022 09:18:21</t>
  </si>
  <si>
    <t>24.07.2022 10:05:06</t>
  </si>
  <si>
    <t>FUNDACIK KÖK 45-75-M00068_HatBaşıAyırıcı_75405980 M03_75405980</t>
  </si>
  <si>
    <t>24.07.2022 10:15:27</t>
  </si>
  <si>
    <t>24.07.2022 13:38:12</t>
  </si>
  <si>
    <t>YENİŞEHİR TR-5 35-31-L00111_47863445_56362279_56362279</t>
  </si>
  <si>
    <t>24.07.2022 17:42:38</t>
  </si>
  <si>
    <t>24.07.2022 19:07:01</t>
  </si>
  <si>
    <t>24.07.2022 18:35:24</t>
  </si>
  <si>
    <t>24.07.2022 20:19:59</t>
  </si>
  <si>
    <t>SÜLEYMANLI KÖK 35-28-M00606_HatBaşıAyırıcı_53133608 M11_53133608</t>
  </si>
  <si>
    <t>24.07.2022 22:03:06</t>
  </si>
  <si>
    <t>24.07.2022 22:28:51</t>
  </si>
  <si>
    <t>TR-1-5/12 35-20-L00061_5678113_56359124_56359124</t>
  </si>
  <si>
    <t>24.07.2022 20:57:51</t>
  </si>
  <si>
    <t>24.07.2022 23:03:25</t>
  </si>
  <si>
    <t>YILDIZ TR-1 PEHLİVANLAR 45-81-M00039_B_56402590_56402590</t>
  </si>
  <si>
    <t>24.07.2022 17:00:25</t>
  </si>
  <si>
    <t>24.07.2022 18:16:31</t>
  </si>
  <si>
    <t>GÖKÇEN İM 35-29-A00004_GÖKÇEN ŞEHİR L15_2105916</t>
  </si>
  <si>
    <t>24.07.2022 11:32:21</t>
  </si>
  <si>
    <t>24.07.2022 12:23:44</t>
  </si>
  <si>
    <t>24.07.2022 15:14:16</t>
  </si>
  <si>
    <t>24.07.2022 20:05:52</t>
  </si>
  <si>
    <t>_A_56402805_56402805</t>
  </si>
  <si>
    <t>24.07.2022 20:19:25</t>
  </si>
  <si>
    <t>24.07.2022 22:09:17</t>
  </si>
  <si>
    <t>24.07.2022 07:35:22</t>
  </si>
  <si>
    <t>24.07.2022 07:52:59</t>
  </si>
  <si>
    <t>KEMALPAŞA TM 35-27-A00002_IŞIKLAR-1 M03_2319664</t>
  </si>
  <si>
    <t>24.07.2022 09:51:05</t>
  </si>
  <si>
    <t>24.07.2022 11:45:03</t>
  </si>
  <si>
    <t>24.07.2022 18:56:07</t>
  </si>
  <si>
    <t>24.07.2022 19:40:54</t>
  </si>
  <si>
    <t>24.07.2022 09:08:41</t>
  </si>
  <si>
    <t>24.07.2022 10:55:29</t>
  </si>
  <si>
    <t>24.07.2022 08:44:55</t>
  </si>
  <si>
    <t>24.07.2022 08:47:53</t>
  </si>
  <si>
    <t>24.07.2022 12:30:15</t>
  </si>
  <si>
    <t>24.07.2022 13:48:59</t>
  </si>
  <si>
    <t>SARIGÖL DM 45-79-M00069_DİNDARLI FİDERİ M19_2076604</t>
  </si>
  <si>
    <t>24.07.2022 07:30:36</t>
  </si>
  <si>
    <t>24.07.2022 07:33:49</t>
  </si>
  <si>
    <t>TR-2/17 45-72-L00017_956532699_956532699</t>
  </si>
  <si>
    <t>24.07.2022 13:23:08</t>
  </si>
  <si>
    <t>24.07.2022 15:22:07</t>
  </si>
  <si>
    <t>MAHMUTLAR KÖK 45-74-M00354_HatBaşıAyırıcı_77952889 M010_77952889</t>
  </si>
  <si>
    <t>24.07.2022 06:07:03</t>
  </si>
  <si>
    <t>24.07.2022 07:03:05</t>
  </si>
  <si>
    <t>M-1676 35-04-M01676_99884548_99884548</t>
  </si>
  <si>
    <t>24.07.2022 14:20:03</t>
  </si>
  <si>
    <t>24.07.2022 16:12:34</t>
  </si>
  <si>
    <t>L-294 35-18-L00294_11849427 A1_5960171</t>
  </si>
  <si>
    <t>24.07.2022 19:35:05</t>
  </si>
  <si>
    <t>24.07.2022 20:59:25</t>
  </si>
  <si>
    <t>24.07.2022 06:21:35</t>
  </si>
  <si>
    <t>24.07.2022 07:14:32</t>
  </si>
  <si>
    <t>ASSTAR KÖK 45-73-M00134_HatBaşıAyırıcı_53135072 M02_53135072</t>
  </si>
  <si>
    <t>24.07.2022 07:14:00</t>
  </si>
  <si>
    <t>24.07.2022 08:00:00</t>
  </si>
  <si>
    <t>M-2746 35-01-M02746_35-01-M02746_79573685</t>
  </si>
  <si>
    <t>24.07.2022 19:52:20</t>
  </si>
  <si>
    <t>24.07.2022 20:08:58</t>
  </si>
  <si>
    <t>GÖKDERE TR 45-77-M00101_A_56386141_56386141</t>
  </si>
  <si>
    <t>24.07.2022 14:13:21</t>
  </si>
  <si>
    <t>24.07.2022 15:54:37</t>
  </si>
  <si>
    <t>MANİSA TM-1 45-71-A00001_TURGUTLU-2 M18_2309133</t>
  </si>
  <si>
    <t>24.07.2022 01:53:50</t>
  </si>
  <si>
    <t>GÜMÜLDÜR DM 35-25-M00100_DM-4/1 M09_2309337</t>
  </si>
  <si>
    <t>24.07.2022 18:48:38</t>
  </si>
  <si>
    <t>24.07.2022 19:05:23</t>
  </si>
  <si>
    <t>ALAŞEHİR TM 45-73-A00001_CABBAR DM-1 M07_2312673</t>
  </si>
  <si>
    <t>24.07.2022 12:02:03</t>
  </si>
  <si>
    <t>24.07.2022 12:35:11</t>
  </si>
  <si>
    <t>YENİ ŞAKRAN TR-9 35-17-M00209_10774038_56394881_56394881</t>
  </si>
  <si>
    <t>24.07.2022 20:30:29</t>
  </si>
  <si>
    <t>24.07.2022 21:08:52</t>
  </si>
  <si>
    <t>K-827 35-01-K00827__72410518_72410518</t>
  </si>
  <si>
    <t>24.07.2022 08:59:25</t>
  </si>
  <si>
    <t>24.07.2022 13:19:24</t>
  </si>
  <si>
    <t>TR-9 45-74-M00009_TR-11 M04_75313730</t>
  </si>
  <si>
    <t>24.07.2022 07:41:09</t>
  </si>
  <si>
    <t>24.07.2022 08:10:05</t>
  </si>
  <si>
    <t>L-119 TOKATLILAR 35-14-L00119_956680918_956680918</t>
  </si>
  <si>
    <t>24.07.2022 21:08:35</t>
  </si>
  <si>
    <t>25.07.2022 03:17:58</t>
  </si>
  <si>
    <t>BOĞAZİÇİ İM 35-01-A00001_GIDA K03_2309230</t>
  </si>
  <si>
    <t>24.07.2022 09:20:00</t>
  </si>
  <si>
    <t>24.07.2022 19:00:14</t>
  </si>
  <si>
    <t>24.07.2022 20:10:00</t>
  </si>
  <si>
    <t>K-3807 35-01-K03807_35-01-K03807_2347724</t>
  </si>
  <si>
    <t>24.07.2022 09:31:52</t>
  </si>
  <si>
    <t>24.07.2022 11:13:24</t>
  </si>
  <si>
    <t>SOMA TR-8/1 45-82-M00085_DAĞITIM TRAFOSU M03_72185491</t>
  </si>
  <si>
    <t>24.07.2022 17:46:56</t>
  </si>
  <si>
    <t>24.07.2022 18:15:33</t>
  </si>
  <si>
    <t>L-169 35-18-L00169_950437628_950437628</t>
  </si>
  <si>
    <t>24.07.2022 09:11:06</t>
  </si>
  <si>
    <t>24.07.2022 12:08:08</t>
  </si>
  <si>
    <t>24.07.2022 21:22:24</t>
  </si>
  <si>
    <t>24.07.2022 22:37:20</t>
  </si>
  <si>
    <t>ÜÇPINAR DM 45-71-M00183_AVDAL M02_72249124</t>
  </si>
  <si>
    <t>24.07.2022 07:01:12</t>
  </si>
  <si>
    <t>24.07.2022 07:26:41</t>
  </si>
  <si>
    <t>ORTA MAH. TRP 35-20-L00029_955197380_955197380</t>
  </si>
  <si>
    <t>24.07.2022 16:30:24</t>
  </si>
  <si>
    <t>24.07.2022 19:06:29</t>
  </si>
  <si>
    <t>GÖLCÜKLER TR-3 35-22-M00869__79465664_79465664</t>
  </si>
  <si>
    <t>24.07.2022 13:35:05</t>
  </si>
  <si>
    <t>24.07.2022 14:15:57</t>
  </si>
  <si>
    <t>M-427 35-02-M00427_M-36 M03_2101947</t>
  </si>
  <si>
    <t>24.07.2022 14:17:59</t>
  </si>
  <si>
    <t>24.07.2022 15:23:40</t>
  </si>
  <si>
    <t>M-86 ORHANLI TEMESALTI 35-14-M00086_956638033_956638033</t>
  </si>
  <si>
    <t>24.07.2022 12:12:06</t>
  </si>
  <si>
    <t>24.07.2022 13:52:10</t>
  </si>
  <si>
    <t>24.07.2022 09:55:53</t>
  </si>
  <si>
    <t>24.07.2022 10:02:15</t>
  </si>
  <si>
    <t>HELVACI DM-2 35-17-M00359_HELVACI M04_66476669</t>
  </si>
  <si>
    <t>24.07.2022 17:25:28</t>
  </si>
  <si>
    <t>24.07.2022 17:56:28</t>
  </si>
  <si>
    <t>M-2738 35-02-M02738_ H_79672920</t>
  </si>
  <si>
    <t>24.07.2022 08:48:00</t>
  </si>
  <si>
    <t>24.07.2022 11:25:35</t>
  </si>
  <si>
    <t>İSKELE KÖK 35-17-M00705_YENİ ŞAKRAN M05_85143067</t>
  </si>
  <si>
    <t>24.07.2022 12:58:42</t>
  </si>
  <si>
    <t>24.07.2022 19:13:14</t>
  </si>
  <si>
    <t>L-39 35-14-L00039_956636561_956636561</t>
  </si>
  <si>
    <t>24.07.2022 16:44:33</t>
  </si>
  <si>
    <t>24.07.2022 17:54:30</t>
  </si>
  <si>
    <t>TİRE İM-DM-1 35-29-A00001_GÖKÇEN SULAMA M26_2059027</t>
  </si>
  <si>
    <t>24.07.2022 09:11:12</t>
  </si>
  <si>
    <t>24.07.2022 10:01:59</t>
  </si>
  <si>
    <t>TR-37 35-22-M00037_B_56377068_56377068</t>
  </si>
  <si>
    <t>24.07.2022 14:09:24</t>
  </si>
  <si>
    <t>24.07.2022 15:47:03</t>
  </si>
  <si>
    <t>BURAKYAR TR-1 35-30-M00211_ELİTYAR M02_72063282</t>
  </si>
  <si>
    <t>24.07.2022 10:40:03</t>
  </si>
  <si>
    <t>24.07.2022 11:43:43</t>
  </si>
  <si>
    <t>24.07.2022 08:12:20</t>
  </si>
  <si>
    <t>24.07.2022 10:26:47</t>
  </si>
  <si>
    <t>HASAN EMLEK GRB. 35-20-M00015_10622297_56382246_56382246</t>
  </si>
  <si>
    <t>24.07.2022 12:56:33</t>
  </si>
  <si>
    <t>24.07.2022 14:33:35</t>
  </si>
  <si>
    <t>TR-28 45-74-M00028_A_56397774_56397774</t>
  </si>
  <si>
    <t>24.07.2022 15:04:21</t>
  </si>
  <si>
    <t>24.07.2022 15:48:34</t>
  </si>
  <si>
    <t>BEKİR ŞENOL 35-26-L00063_35-26-L00063_2367738</t>
  </si>
  <si>
    <t>24.07.2022 16:12:48</t>
  </si>
  <si>
    <t>24.07.2022 17:34:29</t>
  </si>
  <si>
    <t>K-1547 35-02-K01547_912937669_912937669</t>
  </si>
  <si>
    <t>24.07.2022 20:58:53</t>
  </si>
  <si>
    <t>24.07.2022 22:50:04</t>
  </si>
  <si>
    <t>M-2316 KARAAĞAÇ TR-6 35-03-M02316_35-03-M02316_2373248</t>
  </si>
  <si>
    <t>24.07.2022 20:46:41</t>
  </si>
  <si>
    <t>25.07.2022 00:27:30</t>
  </si>
  <si>
    <t>KIZLARALANI KÖK 45-72-L00698_HatBaşıAyırıcı_53140477 L02_53140477</t>
  </si>
  <si>
    <t>24.07.2022 20:18:07</t>
  </si>
  <si>
    <t>25.07.2022 12:45:58</t>
  </si>
  <si>
    <t>M-1687 35-02-M01687_910424195_910424195</t>
  </si>
  <si>
    <t>24.07.2022 11:37:37</t>
  </si>
  <si>
    <t>24.07.2022 12:51:10</t>
  </si>
  <si>
    <t>SARIGÖL DM 45-79-M00069_SARIGÖL-1 GİRİŞ M24_2318408</t>
  </si>
  <si>
    <t>24.07.2022 00:09:16</t>
  </si>
  <si>
    <t>24.07.2022 02:01:02</t>
  </si>
  <si>
    <t>TR-123 35-16-L00123_953335872_953335872</t>
  </si>
  <si>
    <t>24.07.2022 23:40:53</t>
  </si>
  <si>
    <t>25.07.2022 02:06:51</t>
  </si>
  <si>
    <t>K-3980 35-04-K03980_99060678_99060678</t>
  </si>
  <si>
    <t>24.07.2022 17:35:14</t>
  </si>
  <si>
    <t>24.07.2022 18:29:46</t>
  </si>
  <si>
    <t>KARAAĞAÇLI TR-4 45-71-M01081_45-71-M01081_2361383</t>
  </si>
  <si>
    <t>24.07.2022 13:53:45</t>
  </si>
  <si>
    <t>24.07.2022 15:00:27</t>
  </si>
  <si>
    <t>24.07.2022 18:14:25</t>
  </si>
  <si>
    <t>24.07.2022 20:42:32</t>
  </si>
  <si>
    <t>24.07.2022 03:43:09</t>
  </si>
  <si>
    <t>24.07.2022 04:03:17</t>
  </si>
  <si>
    <t>SARIGÖL DM 45-79-M00069_ESKİ KÖYLER FİDERİ M05_2076620</t>
  </si>
  <si>
    <t>24.07.2022 13:20:16</t>
  </si>
  <si>
    <t>24.07.2022 13:24:13</t>
  </si>
  <si>
    <t>SARIGÖL DM 45-79-M00069_SARIGÖL-1 GİRİŞ M24_2046941</t>
  </si>
  <si>
    <t>24.07.2022 07:30:52</t>
  </si>
  <si>
    <t>24.07.2022 07:31:39</t>
  </si>
  <si>
    <t>BELENYAKA KEMER MAH. TR-1 45-73-M00687_A_56390791_56390791</t>
  </si>
  <si>
    <t>24.07.2022 05:49:50</t>
  </si>
  <si>
    <t>24.07.2022 15:18:04</t>
  </si>
  <si>
    <t>KARGIN KÖK 45-71-M00095_ESKİ KARAOĞLANLI (BAYIRLAR PETROL) M02_2076275</t>
  </si>
  <si>
    <t>24.07.2022 10:04:39</t>
  </si>
  <si>
    <t>24.07.2022 14:27:57</t>
  </si>
  <si>
    <t>DM-14/24-A 45-71-M02217_953196001_953196001</t>
  </si>
  <si>
    <t>24.07.2022 16:56:18</t>
  </si>
  <si>
    <t>24.07.2022 19:54:21</t>
  </si>
  <si>
    <t>24.07.2022 14:27:36</t>
  </si>
  <si>
    <t>24.07.2022 16:05:33</t>
  </si>
  <si>
    <t>SOMA DM-1 45-82-M00050_TR-1 M12_60207317</t>
  </si>
  <si>
    <t>24.07.2022 09:13:29</t>
  </si>
  <si>
    <t>24.07.2022 17:14:01</t>
  </si>
  <si>
    <t>24.07.2022 11:41:01</t>
  </si>
  <si>
    <t>24.07.2022 19:58:04</t>
  </si>
  <si>
    <t>AŞAĞIÇOBANİSA TR-18 45-71-M00107_A_56384249_56384249</t>
  </si>
  <si>
    <t>24.07.2022 14:49:06</t>
  </si>
  <si>
    <t>24.07.2022 16:09:08</t>
  </si>
  <si>
    <t>K-1636 35-01-K01636_M_56383619_56383619</t>
  </si>
  <si>
    <t>24.07.2022 19:59:19</t>
  </si>
  <si>
    <t>24.07.2022 21:57:58</t>
  </si>
  <si>
    <t>K-3231 35-02-K03231_K-1565 K02_2114412</t>
  </si>
  <si>
    <t>24.07.2022 09:42:59</t>
  </si>
  <si>
    <t>24.07.2022 09:50:49</t>
  </si>
  <si>
    <t>SARIGÖL TR-6 45-79-M00006_A_56396912_56396912</t>
  </si>
  <si>
    <t>24.07.2022 20:21:00</t>
  </si>
  <si>
    <t>24.07.2022 21:01:44</t>
  </si>
  <si>
    <t>L-426 ESKİ GARAJ 35-18-L00426_F f1_5957884</t>
  </si>
  <si>
    <t>24.07.2022 18:41:17</t>
  </si>
  <si>
    <t>24.07.2022 19:52:26</t>
  </si>
  <si>
    <t>DÜNDARLI TR-1 35-24-M00202_A_56373249_56373249</t>
  </si>
  <si>
    <t>24.07.2022 13:50:06</t>
  </si>
  <si>
    <t>24.07.2022 14:34:30</t>
  </si>
  <si>
    <t>24.07.2022 07:26:50</t>
  </si>
  <si>
    <t>24.07.2022 08:57:36</t>
  </si>
  <si>
    <t>OVACIK TR-1 35-15-L00285_C_56370013_56370013</t>
  </si>
  <si>
    <t>24.07.2022 12:24:30</t>
  </si>
  <si>
    <t>24.07.2022 14:43:03</t>
  </si>
  <si>
    <t>M-1430 35-02-M01430_C_56374985_56374985</t>
  </si>
  <si>
    <t>24.07.2022 17:29:46</t>
  </si>
  <si>
    <t>24.07.2022 19:12:14</t>
  </si>
  <si>
    <t>24.07.2022 11:18:15</t>
  </si>
  <si>
    <t>24.07.2022 12:32:55</t>
  </si>
  <si>
    <t>24.07.2022 10:11:38</t>
  </si>
  <si>
    <t>24.07.2022 12:20:35</t>
  </si>
  <si>
    <t>KARAKUYU TR-3 35-26-M00440_956621627_956621627</t>
  </si>
  <si>
    <t>24.07.2022 21:40:47</t>
  </si>
  <si>
    <t>24.07.2022 23:26:11</t>
  </si>
  <si>
    <t>BOĞAZİÇİ İM 35-01-A00001_STADYUM K08_53039526</t>
  </si>
  <si>
    <t>24.07.2022 09:14:00</t>
  </si>
  <si>
    <t>24.07.2022 18:20:00</t>
  </si>
  <si>
    <t>DUMANLAR KÖK 45-81-M00044_KARABEYLER M02_72038302</t>
  </si>
  <si>
    <t>24.07.2022 18:24:18</t>
  </si>
  <si>
    <t>24.07.2022 18:24:48</t>
  </si>
  <si>
    <t>24.07.2022 09:18:38</t>
  </si>
  <si>
    <t>24.07.2022 19:53:46</t>
  </si>
  <si>
    <t>24.07.2022 18:07:23</t>
  </si>
  <si>
    <t>24.07.2022 19:43:31</t>
  </si>
  <si>
    <t>TEKKE TR-2 35-15-L01012_B_56368989_56368989</t>
  </si>
  <si>
    <t>24.07.2022 14:17:51</t>
  </si>
  <si>
    <t>24.07.2022 18:46:14</t>
  </si>
  <si>
    <t>ARİF ŞENOL 35-26-L00057_6413818_56358582_56358582</t>
  </si>
  <si>
    <t>24.07.2022 13:07:36</t>
  </si>
  <si>
    <t>24.07.2022 14:42:45</t>
  </si>
  <si>
    <t>GÖLCÜKLER TR-3 35-22-M00869_955288400_955288400</t>
  </si>
  <si>
    <t>24.07.2022 15:34:27</t>
  </si>
  <si>
    <t>24.07.2022 19:31:12</t>
  </si>
  <si>
    <t>SOMA TR-26/4 45-82-M00121_TR-26/5 M01_72193720</t>
  </si>
  <si>
    <t>24.07.2022 17:18:27</t>
  </si>
  <si>
    <t>24.07.2022 17:44:43</t>
  </si>
  <si>
    <t>24.07.2022 10:02:03</t>
  </si>
  <si>
    <t>24.07.2022 16:26:25</t>
  </si>
  <si>
    <t>K-1566 35-01-K01566_D_56380821_56380821</t>
  </si>
  <si>
    <t>24.07.2022 22:49:51</t>
  </si>
  <si>
    <t>24.07.2022 23:41:58</t>
  </si>
  <si>
    <t>TR-82 35-19-L00082_6299707_65509101_65509101</t>
  </si>
  <si>
    <t>24.07.2022 07:38:23</t>
  </si>
  <si>
    <t>24.07.2022 09:25:03</t>
  </si>
  <si>
    <t>YUSUFLU TR-4 35-20-L00235_10769048_56373612_56373612</t>
  </si>
  <si>
    <t>24.07.2022 20:27:48</t>
  </si>
  <si>
    <t>24.07.2022 22:17:15</t>
  </si>
  <si>
    <t>K-95 35-02-K00095_K-3678 K14_2303122</t>
  </si>
  <si>
    <t>24.07.2022 18:22:29</t>
  </si>
  <si>
    <t>24.07.2022 19:14:35</t>
  </si>
  <si>
    <t>M-1799 35-02-M01799_35-02-M01799_2350893</t>
  </si>
  <si>
    <t>24.07.2022 09:50:21</t>
  </si>
  <si>
    <t>24.07.2022 17:13:05</t>
  </si>
  <si>
    <t>BEYLER ÇAYIRI TR-7 35-16-M00732_60493350_60985232_60985232</t>
  </si>
  <si>
    <t>24.07.2022 14:10:05</t>
  </si>
  <si>
    <t>24.07.2022 15:42:35</t>
  </si>
  <si>
    <t>DİBEKDERE TR-1 45-84-L00034_45-84-L00034_2368701</t>
  </si>
  <si>
    <t>24.07.2022 21:07:54</t>
  </si>
  <si>
    <t>24.07.2022 22:42:05</t>
  </si>
  <si>
    <t>TR-87 35-17-M00087__56393153_56393153</t>
  </si>
  <si>
    <t>24.07.2022 16:29:05</t>
  </si>
  <si>
    <t>24.07.2022 17:03:04</t>
  </si>
  <si>
    <t>M-10 35-02-M00010_M-1437 M04_2046894</t>
  </si>
  <si>
    <t>24.07.2022 18:15:00</t>
  </si>
  <si>
    <t>24.07.2022 18:44:38</t>
  </si>
  <si>
    <t>24.07.2022 06:37:33</t>
  </si>
  <si>
    <t>24.07.2022 06:52:18</t>
  </si>
  <si>
    <t>24.07.2022 17:10:37</t>
  </si>
  <si>
    <t>24.07.2022 18:04:46</t>
  </si>
  <si>
    <t>24.07.2022 01:06:11</t>
  </si>
  <si>
    <t>24.07.2022 01:06:48</t>
  </si>
  <si>
    <t>M-510 GEÇİT 35-02-M00510_ÖLÇÜ /  M-510 ÖZEL M03_74190007</t>
  </si>
  <si>
    <t>24.07.2022 10:19:08</t>
  </si>
  <si>
    <t>24.07.2022 12:34:24</t>
  </si>
  <si>
    <t>K-3943 35-07-K03943_ÖZEL SDP1_5844567</t>
  </si>
  <si>
    <t>24.07.2022 16:31:57</t>
  </si>
  <si>
    <t>24.07.2022 23:42:35</t>
  </si>
  <si>
    <t>24.07.2022 11:46:39</t>
  </si>
  <si>
    <t>24.07.2022 12:13:34</t>
  </si>
  <si>
    <t>L-323 SİMPA TATİL KÖYÜ ÖZEL TR 35-18-L00323Ö_950449818_950449818</t>
  </si>
  <si>
    <t>24.07.2022 12:50:24</t>
  </si>
  <si>
    <t>24.07.2022 15:43:41</t>
  </si>
  <si>
    <t>SARIGÖL DM 45-79-M00069_TIRAZLAR M09_2074535</t>
  </si>
  <si>
    <t>24.07.2022 07:30:50</t>
  </si>
  <si>
    <t>24.07.2022 07:32:05</t>
  </si>
  <si>
    <t>24.07.2022 09:55:59</t>
  </si>
  <si>
    <t>24.07.2022 09:57:00</t>
  </si>
  <si>
    <t>24.07.2022 22:40:26</t>
  </si>
  <si>
    <t>24.07.2022 23:29:55</t>
  </si>
  <si>
    <t>24.07.2022 08:47:13</t>
  </si>
  <si>
    <t>24.07.2022 12:36:36</t>
  </si>
  <si>
    <t>TİRE İM-DM-1 35-29-A00001_BOYNUYOĞUN L04_2059646</t>
  </si>
  <si>
    <t>24.07.2022 09:07:17</t>
  </si>
  <si>
    <t>24.07.2022 09:55:32</t>
  </si>
  <si>
    <t>DM-2/7 (UYGUR SOKAK) 45-71-M00144_953190892_953190892</t>
  </si>
  <si>
    <t>24.07.2022 15:33:11</t>
  </si>
  <si>
    <t>24.07.2022 17:06:21</t>
  </si>
  <si>
    <t>MEVLÜT ŞEN SLM TR 35-26-L00352_7228792_56358012_56358012</t>
  </si>
  <si>
    <t>24.07.2022 21:13:47</t>
  </si>
  <si>
    <t>24.07.2022 23:05:57</t>
  </si>
  <si>
    <t>M-2739 35-02-M02739_35-02-M02739_82529661</t>
  </si>
  <si>
    <t>24.07.2022 09:09:53</t>
  </si>
  <si>
    <t>24.07.2022 14:19:38</t>
  </si>
  <si>
    <t>24.07.2022 13:20:43</t>
  </si>
  <si>
    <t>24.07.2022 14:36:06</t>
  </si>
  <si>
    <t>YAHŞELLİ KÖK 35-28-M00293_EMİRALEM M03_66582253</t>
  </si>
  <si>
    <t>24.07.2022 09:06:19</t>
  </si>
  <si>
    <t>24.07.2022 17:51:25</t>
  </si>
  <si>
    <t>BAHADIRLAR TR-6 OVA 45-79-M00146_B_56387774_56387774</t>
  </si>
  <si>
    <t>24.07.2022 12:34:19</t>
  </si>
  <si>
    <t>24.07.2022 13:28:32</t>
  </si>
  <si>
    <t>K-4703 35-01-K04703__72410843_72410843</t>
  </si>
  <si>
    <t>24.07.2022 08:06:56</t>
  </si>
  <si>
    <t>24.07.2022 08:51:58</t>
  </si>
  <si>
    <t>YAKAPINAR TR-2 35-20-L00152_955193561_955193561</t>
  </si>
  <si>
    <t>24.07.2022 19:29:03</t>
  </si>
  <si>
    <t>24.07.2022 20:52:22</t>
  </si>
  <si>
    <t>24.07.2022 05:50:26</t>
  </si>
  <si>
    <t>24.07.2022 07:10:07</t>
  </si>
  <si>
    <t>ÖRENCİK KARAİSMAİLLER TR-9 35-31-L00493_956574568_956574568</t>
  </si>
  <si>
    <t>24.07.2022 13:41:25</t>
  </si>
  <si>
    <t>24.07.2022 14:53:05</t>
  </si>
  <si>
    <t>24.07.2022 19:58:24</t>
  </si>
  <si>
    <t>24.07.2022 21:56:16</t>
  </si>
  <si>
    <t>ÇAMYAYLA TR-1 35-15-L00981_DIREK TIPI TRAFO HUCRESI H01_2112026</t>
  </si>
  <si>
    <t>24.07.2022 23:14:28</t>
  </si>
  <si>
    <t>25.07.2022 07:48:04</t>
  </si>
  <si>
    <t>24.07.2022 12:24:19</t>
  </si>
  <si>
    <t>24.07.2022 12:32:00</t>
  </si>
  <si>
    <t>24.07.2022 08:57:58</t>
  </si>
  <si>
    <t>24.07.2022 09:19:59</t>
  </si>
  <si>
    <t>HACIYERİ TR-1 45-81-M00071_B_56398798_56398798</t>
  </si>
  <si>
    <t>24.07.2022 20:41:44</t>
  </si>
  <si>
    <t>24.07.2022 23:55:35</t>
  </si>
  <si>
    <t>SEFERİHİSAR İM 35-14-A00002_HatBaşıAyırıcı_53133123 L09_53133123</t>
  </si>
  <si>
    <t>24.07.2022 17:28:20</t>
  </si>
  <si>
    <t>24.07.2022 19:19:43</t>
  </si>
  <si>
    <t>K-4703 35-01-K04703_ H_43091974</t>
  </si>
  <si>
    <t>24.07.2022 09:14:39</t>
  </si>
  <si>
    <t>24.07.2022 12:32:11</t>
  </si>
  <si>
    <t>M-639 OLDURUK KÖK 35-03-M00639_M-1929 M04_42868457</t>
  </si>
  <si>
    <t>24.07.2022 09:04:29</t>
  </si>
  <si>
    <t>24.07.2022 15:58:12</t>
  </si>
  <si>
    <t>L-371 35-18-L00371_950438158_950438158</t>
  </si>
  <si>
    <t>24.07.2022 22:58:27</t>
  </si>
  <si>
    <t>25.07.2022 01:52:36</t>
  </si>
  <si>
    <t>YAKAKÖY KÖK 45-75-M00067_HatBaşıAyırıcı_78937785 M03_78937785</t>
  </si>
  <si>
    <t>24.07.2022 09:12:55</t>
  </si>
  <si>
    <t>24.07.2022 16:55:43</t>
  </si>
  <si>
    <t>ÇUKURALTI M-13 ÇAMLIK KÖK 35-25-M00059_95000155780_95000155780</t>
  </si>
  <si>
    <t>24.07.2022 02:34:45</t>
  </si>
  <si>
    <t>24.07.2022 03:59:21</t>
  </si>
  <si>
    <t>ÇANDARLI TR-25 35-30-M00025_955317793_955317793</t>
  </si>
  <si>
    <t>24.07.2022 10:53:54</t>
  </si>
  <si>
    <t>24.07.2022 14:20:26</t>
  </si>
  <si>
    <t>ŞİRVAN TARIMSAL SULAMA TR-1 45-83-M00488_DIREK TIPI TRAFO HUCRESI H01_2112752</t>
  </si>
  <si>
    <t>24.07.2022 19:46:37</t>
  </si>
  <si>
    <t>24.07.2022 20:44:28</t>
  </si>
  <si>
    <t>YAZIBAŞI DM-6 35-26-M00634_DM-7/15 M02_2116913</t>
  </si>
  <si>
    <t>24.07.2022 18:01:03</t>
  </si>
  <si>
    <t>24.07.2022 18:36:44</t>
  </si>
  <si>
    <t>TR-19 45-77-L00019_945511269_945511269</t>
  </si>
  <si>
    <t>24.07.2022 12:51:29</t>
  </si>
  <si>
    <t>24.07.2022 13:51:25</t>
  </si>
  <si>
    <t>ALÇUK TM 35-17-A00001_HatBaşıAyırıcı_53133535 M30_53133535</t>
  </si>
  <si>
    <t>24.07.2022 08:01:09</t>
  </si>
  <si>
    <t>24.07.2022 10:40:49</t>
  </si>
  <si>
    <t>K-3943 35-07-K03943_95000161599_95000161599</t>
  </si>
  <si>
    <t>24.07.2022 09:10:34</t>
  </si>
  <si>
    <t>24.07.2022 16:30:44</t>
  </si>
  <si>
    <t>CAFERBEY KÖK 45-78-L00231_HatBaşıAyırıcı_53139908 L04_53139908</t>
  </si>
  <si>
    <t>24.07.2022 18:14:39</t>
  </si>
  <si>
    <t>24.07.2022 20:22:47</t>
  </si>
  <si>
    <t>M-2314 35-02-M02314_B_65513211_65513211</t>
  </si>
  <si>
    <t>24.07.2022 14:14:35</t>
  </si>
  <si>
    <t>24.07.2022 16:40:37</t>
  </si>
  <si>
    <t>L-3 TEKEL 35-18-L00003_8634475 h1b_5946038</t>
  </si>
  <si>
    <t>24.07.2022 20:50:44</t>
  </si>
  <si>
    <t>24.07.2022 22:36:55</t>
  </si>
  <si>
    <t>K-421 35-01-K00421_910382797_910382797</t>
  </si>
  <si>
    <t>24.07.2022 14:12:51</t>
  </si>
  <si>
    <t>24.07.2022 14:53:24</t>
  </si>
  <si>
    <t>SELENDİ TR-8 45-81-M00008_TR-22 M05_61176213</t>
  </si>
  <si>
    <t>24.07.2022 19:44:58</t>
  </si>
  <si>
    <t>24.07.2022 20:09:04</t>
  </si>
  <si>
    <t>24.07.2022 14:52:09</t>
  </si>
  <si>
    <t>24.07.2022 16:01:39</t>
  </si>
  <si>
    <t>24.07.2022 19:08:50</t>
  </si>
  <si>
    <t>24.07.2022 20:20:51</t>
  </si>
  <si>
    <t>24.07.2022 07:50:04</t>
  </si>
  <si>
    <t>24.07.2022 09:32:26</t>
  </si>
  <si>
    <t>ULUKENT DM-3/12 35-28-M00061_35-28-M00061_66556663</t>
  </si>
  <si>
    <t>24.07.2022 16:46:49</t>
  </si>
  <si>
    <t>24.07.2022 19:29:23</t>
  </si>
  <si>
    <t>TR-251 MASKİ MÜTEVELLİ İÇME SUYU ÖZEL 45-80-M02251Ö_45-80-M02251Ö_2370536</t>
  </si>
  <si>
    <t>24.07.2022 08:59:43</t>
  </si>
  <si>
    <t>24.07.2022 09:51:23</t>
  </si>
  <si>
    <t>İĞDECİK TR-3 45-71-M00080_A_56403745_56403745</t>
  </si>
  <si>
    <t>24.07.2022 17:19:55</t>
  </si>
  <si>
    <t>24.07.2022 19:01:22</t>
  </si>
  <si>
    <t>KINIK TR-14 KÖK 35-24-L00014_TR-27 L08_2327983</t>
  </si>
  <si>
    <t>24.07.2022 16:38:29</t>
  </si>
  <si>
    <t>24.07.2022 18:34:35</t>
  </si>
  <si>
    <t>ALAŞEHİR TM 45-73-A00001_YEŞİLYURT M06_2312672</t>
  </si>
  <si>
    <t>24.07.2022 01:23:00</t>
  </si>
  <si>
    <t>24.07.2022 01:46:00</t>
  </si>
  <si>
    <t>ÇAYAĞZI TR-12 35-31-L00407_956575409_956575409</t>
  </si>
  <si>
    <t>24.07.2022 12:33:53</t>
  </si>
  <si>
    <t>24.07.2022 13:34:48</t>
  </si>
  <si>
    <t>ÇUKURALTI M-14 35-25-M00060_ÇUKURALTI M-13 ÇAMLIK KÖK M01_72123852</t>
  </si>
  <si>
    <t>24.07.2022 15:58:59</t>
  </si>
  <si>
    <t>24.07.2022 16:40:44</t>
  </si>
  <si>
    <t>24.07.2022 14:45:10</t>
  </si>
  <si>
    <t>24.07.2022 17:52:46</t>
  </si>
  <si>
    <t>24.07.2022 10:03:36</t>
  </si>
  <si>
    <t>24.07.2022 10:55:52</t>
  </si>
  <si>
    <t>SELENDİ TR-2 45-81-M00002_DIREK TIPI TRAFO HUCRESI H01_2083825</t>
  </si>
  <si>
    <t>24.07.2022 00:25:59</t>
  </si>
  <si>
    <t>24.07.2022 02:13:29</t>
  </si>
  <si>
    <t>BEĞEL DEĞİRMENBOĞAZI TR-1 45-75-M00283_B_56405394_56405394</t>
  </si>
  <si>
    <t>24.07.2022 21:09:51</t>
  </si>
  <si>
    <t>24.07.2022 22:45:53</t>
  </si>
  <si>
    <t>24.07.2022 09:58:30</t>
  </si>
  <si>
    <t>24.07.2022 13:40:17</t>
  </si>
  <si>
    <t>K-2676 35-04-K02676_35-04-K02676_2365252</t>
  </si>
  <si>
    <t>25.07.2022 14:33:47</t>
  </si>
  <si>
    <t>25.07.2022 17:13:10</t>
  </si>
  <si>
    <t>PANCAR TR-6 35-26-M00903__66216106_66216106</t>
  </si>
  <si>
    <t>25.07.2022 15:06:40</t>
  </si>
  <si>
    <t>25.07.2022 19:30:11</t>
  </si>
  <si>
    <t>AYASKENT DM-1 35-16-M00009_AYASKENT DM-2 M10_82964605</t>
  </si>
  <si>
    <t>25.07.2022 18:15:47</t>
  </si>
  <si>
    <t>25.07.2022 18:16:37</t>
  </si>
  <si>
    <t>25.07.2022 19:10:45</t>
  </si>
  <si>
    <t>25.07.2022 19:39:43</t>
  </si>
  <si>
    <t>M-449 35-02-M00449_910263607_910263607</t>
  </si>
  <si>
    <t>25.07.2022 21:30:55</t>
  </si>
  <si>
    <t>25.07.2022 22:46:43</t>
  </si>
  <si>
    <t>25.07.2022 11:32:24</t>
  </si>
  <si>
    <t>25.07.2022 12:02:00</t>
  </si>
  <si>
    <t>KİPA DM 35-26-M00283_LA ŞARAP İDOL ÇIKIŞI M06_66064755</t>
  </si>
  <si>
    <t>25.07.2022 07:54:17</t>
  </si>
  <si>
    <t>25.07.2022 08:48:18</t>
  </si>
  <si>
    <t>YAĞCILAR KÖK 45-71-M00179_SULAMALAR-AT ÇİFTLİĞİ M02_72258055</t>
  </si>
  <si>
    <t>25.07.2022 10:24:58</t>
  </si>
  <si>
    <t>25.07.2022 12:22:50</t>
  </si>
  <si>
    <t>POYRAZDAMLARI TR-11 45-78-M00576_HatBaşıAyırıcı_53139038 M05_53139038</t>
  </si>
  <si>
    <t>25.07.2022 17:14:29</t>
  </si>
  <si>
    <t>25.07.2022 21:04:45</t>
  </si>
  <si>
    <t>ŞEMSİOĞLU KÖK 35-26-M00306_ÖZKAN-HAVAI HAT M03_65913808</t>
  </si>
  <si>
    <t>25.07.2022 13:20:11</t>
  </si>
  <si>
    <t>25.07.2022 14:47:47</t>
  </si>
  <si>
    <t>25.07.2022 07:44:17</t>
  </si>
  <si>
    <t>25.07.2022 09:08:57</t>
  </si>
  <si>
    <t>TR-2/103 45-83-L00103_45-83-L00103_2357118</t>
  </si>
  <si>
    <t>25.07.2022 08:56:11</t>
  </si>
  <si>
    <t>25.07.2022 17:19:36</t>
  </si>
  <si>
    <t>_A_56395249_56395249</t>
  </si>
  <si>
    <t>25.07.2022 09:13:03</t>
  </si>
  <si>
    <t>25.07.2022 13:09:30</t>
  </si>
  <si>
    <t>M-334 35-02-M00334_ÖZEL SDP_5814050</t>
  </si>
  <si>
    <t>25.07.2022 12:44:08</t>
  </si>
  <si>
    <t>25.07.2022 14:58:11</t>
  </si>
  <si>
    <t>ÇAMLIK KÖYÜ TR-1 35-32-L00066_C_56357553_56357553</t>
  </si>
  <si>
    <t>25.07.2022 12:24:17</t>
  </si>
  <si>
    <t>25.07.2022 14:17:34</t>
  </si>
  <si>
    <t>BEKİRLER TR-4 45-72-L00361_956533140_956533140</t>
  </si>
  <si>
    <t>25.07.2022 12:26:17</t>
  </si>
  <si>
    <t>25.07.2022 17:21:23</t>
  </si>
  <si>
    <t>K-1037 35-01-K01037_C 1C_5871428</t>
  </si>
  <si>
    <t>25.07.2022 16:13:37</t>
  </si>
  <si>
    <t>25.07.2022 17:08:33</t>
  </si>
  <si>
    <t>GÜMÜLDÜR M-36 35-25-M00036_35-25-M00036_2374640</t>
  </si>
  <si>
    <t>25.07.2022 15:45:54</t>
  </si>
  <si>
    <t>25.07.2022 16:48:46</t>
  </si>
  <si>
    <t>DM-2/39 (İSHAKÇELEBİ) 45-71-M01859_45-71-M01859_2372379</t>
  </si>
  <si>
    <t>25.07.2022 09:40:11</t>
  </si>
  <si>
    <t>25.07.2022 10:02:36</t>
  </si>
  <si>
    <t>AŞAĞIÇOBANİSA TR-23 45-71-M00933_A_56391993_56391993</t>
  </si>
  <si>
    <t>25.07.2022 17:32:29</t>
  </si>
  <si>
    <t>25.07.2022 21:53:10</t>
  </si>
  <si>
    <t>25.07.2022 06:01:08</t>
  </si>
  <si>
    <t>25.07.2022 06:42:51</t>
  </si>
  <si>
    <t>GÜLKENT TR-4 35-30-M00227_B_56404722_56404722</t>
  </si>
  <si>
    <t>25.07.2022 20:02:57</t>
  </si>
  <si>
    <t>25.07.2022 20:46:54</t>
  </si>
  <si>
    <t>K-3065 35-07-K03065_35-07-K03065_48411856</t>
  </si>
  <si>
    <t>25.07.2022 18:21:19</t>
  </si>
  <si>
    <t>25.07.2022 18:53:08</t>
  </si>
  <si>
    <t>DM-05/10 (YENİHAL) 45-71-M02120_45-71-M02120_66399378</t>
  </si>
  <si>
    <t>25.07.2022 10:31:46</t>
  </si>
  <si>
    <t>25.07.2022 11:55:16</t>
  </si>
  <si>
    <t>K-1000 35-01-K01000_35-01-K01000_2374247</t>
  </si>
  <si>
    <t>25.07.2022 23:35:20</t>
  </si>
  <si>
    <t>26.07.2022 00:29:30</t>
  </si>
  <si>
    <t>PAYAMLI M-3 35-25-M00187_956642492_956642492</t>
  </si>
  <si>
    <t>25.07.2022 20:40:10</t>
  </si>
  <si>
    <t>25.07.2022 22:22:33</t>
  </si>
  <si>
    <t>TEPECİK KÖYÜ TR-1 45-71-M01289_953218866_953218866</t>
  </si>
  <si>
    <t>25.07.2022 13:45:21</t>
  </si>
  <si>
    <t>25.07.2022 19:48:46</t>
  </si>
  <si>
    <t>K-601 35-01-K00601_911426458_911426458</t>
  </si>
  <si>
    <t>25.07.2022 11:42:14</t>
  </si>
  <si>
    <t>25.07.2022 13:54:39</t>
  </si>
  <si>
    <t>M-3037(YATIRIM REZERVE) 35-09-M03037_A_56383067_56383067</t>
  </si>
  <si>
    <t>25.07.2022 17:02:58</t>
  </si>
  <si>
    <t>25.07.2022 17:43:37</t>
  </si>
  <si>
    <t>DERİCİ KÖYÜ TR-1 45-84-M00019_45-84-M00019_2371888</t>
  </si>
  <si>
    <t>25.07.2022 09:15:15</t>
  </si>
  <si>
    <t>25.07.2022 09:37:52</t>
  </si>
  <si>
    <t>TR-106 45-78-L00106_953268981_953268981</t>
  </si>
  <si>
    <t>25.07.2022 15:36:47</t>
  </si>
  <si>
    <t>25.07.2022 19:42:32</t>
  </si>
  <si>
    <t>CABBAR DM 45-73-M00100_KULA ÇIKIŞI M08_2307321</t>
  </si>
  <si>
    <t>25.07.2022 16:13:06</t>
  </si>
  <si>
    <t>25.07.2022 16:31:01</t>
  </si>
  <si>
    <t>M-443 35-02-M00443_910107414_910107414</t>
  </si>
  <si>
    <t>25.07.2022 08:29:45</t>
  </si>
  <si>
    <t>25.07.2022 15:59:44</t>
  </si>
  <si>
    <t>25.07.2022 10:04:49</t>
  </si>
  <si>
    <t>25.07.2022 11:04:11</t>
  </si>
  <si>
    <t>MURADİYE DM-5/10 45-71-M00775_DM-5/10C M03_2124686</t>
  </si>
  <si>
    <t>25.07.2022 14:56:09</t>
  </si>
  <si>
    <t>25.07.2022 15:37:26</t>
  </si>
  <si>
    <t>ÇAMYAYLA TR-1 35-15-L00981_A_56368350_56368350</t>
  </si>
  <si>
    <t>25.07.2022 11:49:34</t>
  </si>
  <si>
    <t>25.07.2022 15:24:39</t>
  </si>
  <si>
    <t>LOKMANKUYU KÖK 35-15-L00903_ERKEKLİ L05_67112629</t>
  </si>
  <si>
    <t>25.07.2022 11:05:03</t>
  </si>
  <si>
    <t>25.07.2022 13:05:18</t>
  </si>
  <si>
    <t>DM-4/11 35-26-M00835_95001320394_95001320394</t>
  </si>
  <si>
    <t>25.07.2022 23:15:37</t>
  </si>
  <si>
    <t>26.07.2022 02:18:22</t>
  </si>
  <si>
    <t>EGE İM 35-02-A00003_PARK K09_2055926</t>
  </si>
  <si>
    <t>25.07.2022 09:01:20</t>
  </si>
  <si>
    <t>25.07.2022 17:40:56</t>
  </si>
  <si>
    <t>AKÖREN TR-19 KÖK 45-78-M00974_HatBaşıAyırıcı_53139520 M04_53139520</t>
  </si>
  <si>
    <t>25.07.2022 06:16:22</t>
  </si>
  <si>
    <t>25.07.2022 09:34:06</t>
  </si>
  <si>
    <t>25.07.2022 15:51:29</t>
  </si>
  <si>
    <t>25.07.2022 15:57:00</t>
  </si>
  <si>
    <t>25.07.2022 06:36:30</t>
  </si>
  <si>
    <t>25.07.2022 11:37:03</t>
  </si>
  <si>
    <t>25.07.2022 19:43:54</t>
  </si>
  <si>
    <t>26.07.2022 00:24:38</t>
  </si>
  <si>
    <t>K-1552 35-01-K01552_911014346_911014346</t>
  </si>
  <si>
    <t>25.07.2022 07:22:09</t>
  </si>
  <si>
    <t>25.07.2022 09:28:12</t>
  </si>
  <si>
    <t>TR-34 35-26-M00034__56360776_56360776</t>
  </si>
  <si>
    <t>25.07.2022 14:45:58</t>
  </si>
  <si>
    <t>25.07.2022 15:34:34</t>
  </si>
  <si>
    <t>K-1578 35-02-K01578_99766921_99766921</t>
  </si>
  <si>
    <t>25.07.2022 13:18:05</t>
  </si>
  <si>
    <t>25.07.2022 20:08:17</t>
  </si>
  <si>
    <t>TEKKEDERE DM 35-16-M00137_AŞAĞIKIRIKLAR DM-1 M05_2306328</t>
  </si>
  <si>
    <t>25.07.2022 12:39:46</t>
  </si>
  <si>
    <t>25.07.2022 13:56:17</t>
  </si>
  <si>
    <t>25.07.2022 09:16:16</t>
  </si>
  <si>
    <t>25.07.2022 11:04:40</t>
  </si>
  <si>
    <t>YENİ ŞAKRAN TR-19 35-17-M00216_D_56357043_56357043</t>
  </si>
  <si>
    <t>25.07.2022 11:45:51</t>
  </si>
  <si>
    <t>25.07.2022 13:36:29</t>
  </si>
  <si>
    <t>TR-1-3/3 HÜKÜMET ÖNÜ KABİN 35-20-L00018_955204509_955204509</t>
  </si>
  <si>
    <t>25.07.2022 12:52:03</t>
  </si>
  <si>
    <t>25.07.2022 19:34:51</t>
  </si>
  <si>
    <t>25.07.2022 21:39:02</t>
  </si>
  <si>
    <t>25.07.2022 23:03:46</t>
  </si>
  <si>
    <t>AHMETLİ TR-25 45-84-L00025_45-84-L00025_65892203</t>
  </si>
  <si>
    <t>25.07.2022 13:00:00</t>
  </si>
  <si>
    <t>25.07.2022 13:30:27</t>
  </si>
  <si>
    <t>NİYAZİ TAMER 35-26-M00361_35-26-M00361_2364272</t>
  </si>
  <si>
    <t>25.07.2022 10:37:15</t>
  </si>
  <si>
    <t>25.07.2022 14:30:18</t>
  </si>
  <si>
    <t>25.07.2022 16:51:36</t>
  </si>
  <si>
    <t>25.07.2022 20:41:42</t>
  </si>
  <si>
    <t>YEŞİLOVA ÇAYIR TR-3 35-20-L00128_955189573_955189573</t>
  </si>
  <si>
    <t>25.07.2022 14:18:06</t>
  </si>
  <si>
    <t>25.07.2022 20:50:01</t>
  </si>
  <si>
    <t>SARIPINAR TR-9 45-73-M00584_967135747_967135747</t>
  </si>
  <si>
    <t>25.07.2022 19:55:29</t>
  </si>
  <si>
    <t>25.07.2022 22:39:00</t>
  </si>
  <si>
    <t>L-239 BAYKAL 35-18-L00239_A a1b_5945790</t>
  </si>
  <si>
    <t>25.07.2022 15:10:38</t>
  </si>
  <si>
    <t>25.07.2022 18:05:01</t>
  </si>
  <si>
    <t>AHMETLİ TR-74 KURTULUŞ 45-84-L00074_955179020_955179020</t>
  </si>
  <si>
    <t>25.07.2022 12:05:18</t>
  </si>
  <si>
    <t>25.07.2022 14:09:32</t>
  </si>
  <si>
    <t>M-2454 35-08-M02454_TRAFO M03_46996939</t>
  </si>
  <si>
    <t>25.07.2022 08:14:25</t>
  </si>
  <si>
    <t>25.07.2022 10:59:55</t>
  </si>
  <si>
    <t>25.07.2022 15:54:32</t>
  </si>
  <si>
    <t>25.07.2022 18:37:44</t>
  </si>
  <si>
    <t>25.07.2022 08:55:28</t>
  </si>
  <si>
    <t>25.07.2022 11:13:28</t>
  </si>
  <si>
    <t>K-157 35-07-K00157_B b1b_5824147</t>
  </si>
  <si>
    <t>25.07.2022 16:26:44</t>
  </si>
  <si>
    <t>25.07.2022 17:08:10</t>
  </si>
  <si>
    <t>MORDOĞAN TR-28 35-21-L00156_953357052_953357052</t>
  </si>
  <si>
    <t>25.07.2022 19:18:48</t>
  </si>
  <si>
    <t>25.07.2022 21:53:39</t>
  </si>
  <si>
    <t>MENEMEN DM-6/5 35-28-M00422_953385617_953385617</t>
  </si>
  <si>
    <t>25.07.2022 14:37:58</t>
  </si>
  <si>
    <t>25.07.2022 21:24:17</t>
  </si>
  <si>
    <t>GAZİEMİR GIS TM 35-08-A00006_ESBAŞ-1 M02_2319332</t>
  </si>
  <si>
    <t>25.07.2022 14:52:41</t>
  </si>
  <si>
    <t>25.07.2022 15:04:27</t>
  </si>
  <si>
    <t>IŞIKLAR KÖK 45-73-M00467_BAKLACI M06_83813233</t>
  </si>
  <si>
    <t>25.07.2022 12:44:01</t>
  </si>
  <si>
    <t>25.07.2022 13:57:54</t>
  </si>
  <si>
    <t>L-39 35-14-L00039_DIREK TIPI TRAFO HUCRESI H01_2095790</t>
  </si>
  <si>
    <t>25.07.2022 22:52:30</t>
  </si>
  <si>
    <t>25.07.2022 23:23:50</t>
  </si>
  <si>
    <t>SELÇİKLİ KARAPINAR TR-1 45-72-L00161_A_56390554_56390554</t>
  </si>
  <si>
    <t>25.07.2022 10:01:43</t>
  </si>
  <si>
    <t>25.07.2022 16:07:09</t>
  </si>
  <si>
    <t>25.07.2022 21:13:01</t>
  </si>
  <si>
    <t>26.07.2022 01:07:45</t>
  </si>
  <si>
    <t>KARAAĞAÇLI TR-1 45-71-M01904_B_56352435_56352435</t>
  </si>
  <si>
    <t>25.07.2022 11:20:39</t>
  </si>
  <si>
    <t>25.07.2022 13:41:25</t>
  </si>
  <si>
    <t>25.07.2022 15:15:00</t>
  </si>
  <si>
    <t>25.07.2022 16:01:43</t>
  </si>
  <si>
    <t>25.07.2022 13:24:22</t>
  </si>
  <si>
    <t>25.07.2022 15:08:32</t>
  </si>
  <si>
    <t>M-10 35-02-M00010_M-1437 M04_2320104</t>
  </si>
  <si>
    <t>25.07.2022 09:47:36</t>
  </si>
  <si>
    <t>25.07.2022 09:56:05</t>
  </si>
  <si>
    <t>25.07.2022 22:22:47</t>
  </si>
  <si>
    <t>26.07.2022 00:26:21</t>
  </si>
  <si>
    <t>M-2875 35-04-M02875_VADİEVLERİ(DOĞANÇAY-1) M06_84886228</t>
  </si>
  <si>
    <t>25.07.2022 11:14:57</t>
  </si>
  <si>
    <t>25.07.2022 11:18:00</t>
  </si>
  <si>
    <t>K-3851 35-04-K03851_35-04-K03851_2367371</t>
  </si>
  <si>
    <t>25.07.2022 09:04:03</t>
  </si>
  <si>
    <t>25.07.2022 17:36:11</t>
  </si>
  <si>
    <t>AHMETLİ TR-30/A 45-84-L00183__72371971_72371971</t>
  </si>
  <si>
    <t>25.07.2022 12:03:43</t>
  </si>
  <si>
    <t>25.07.2022 13:42:50</t>
  </si>
  <si>
    <t>K-1266 35-07-K01266_99503515_99503515</t>
  </si>
  <si>
    <t>25.07.2022 13:20:28</t>
  </si>
  <si>
    <t>25.07.2022 14:49:40</t>
  </si>
  <si>
    <t>25.07.2022 21:13:49</t>
  </si>
  <si>
    <t>25.07.2022 23:26:25</t>
  </si>
  <si>
    <t>TR-1/84 (ERBİLLER) 45-83-M00084_48104365_56405486_56405486</t>
  </si>
  <si>
    <t>25.07.2022 14:08:53</t>
  </si>
  <si>
    <t>25.07.2022 14:41:16</t>
  </si>
  <si>
    <t>MURADİYE DM-5/7 KÖK 45-71-M00594_MURADİYE DM-5/8 M05_2077399</t>
  </si>
  <si>
    <t>25.07.2022 17:21:01</t>
  </si>
  <si>
    <t>25.07.2022 18:29:41</t>
  </si>
  <si>
    <t>25.07.2022 23:44:00</t>
  </si>
  <si>
    <t>26.07.2022 00:11:00</t>
  </si>
  <si>
    <t>25.07.2022 09:59:36</t>
  </si>
  <si>
    <t>25.07.2022 10:04:45</t>
  </si>
  <si>
    <t>L-134 DENETMENLER SİTESİ 35-14-L00134_956640151_956640151</t>
  </si>
  <si>
    <t>25.07.2022 09:32:00</t>
  </si>
  <si>
    <t>25.07.2022 10:27:31</t>
  </si>
  <si>
    <t>25.07.2022 08:59:51</t>
  </si>
  <si>
    <t>25.07.2022 14:51:51</t>
  </si>
  <si>
    <t>25.07.2022 17:15:59</t>
  </si>
  <si>
    <t>25.07.2022 19:48:04</t>
  </si>
  <si>
    <t>25.07.2022 20:34:48</t>
  </si>
  <si>
    <t>25.07.2022 22:21:30</t>
  </si>
  <si>
    <t>BEYOBA TARIMSAL SULAMA TR-4 45-72-M00450_45-72-M00450_2373975</t>
  </si>
  <si>
    <t>25.07.2022 07:47:52</t>
  </si>
  <si>
    <t>25.07.2022 09:42:16</t>
  </si>
  <si>
    <t>25.07.2022 11:25:56</t>
  </si>
  <si>
    <t>25.07.2022 17:27:36</t>
  </si>
  <si>
    <t>YAKAKÖY ULUBEY TR-3 45-75-M00222_C_56393747_56393747</t>
  </si>
  <si>
    <t>25.07.2022 07:39:51</t>
  </si>
  <si>
    <t>25.07.2022 09:54:44</t>
  </si>
  <si>
    <t>GÜMÜLDÜR M-19 35-25-M00019_35-25-M00019_72087447</t>
  </si>
  <si>
    <t>25.07.2022 15:42:39</t>
  </si>
  <si>
    <t>25.07.2022 16:30:09</t>
  </si>
  <si>
    <t>M-2071 35-03-M02071_A_65501557_65501557</t>
  </si>
  <si>
    <t>25.07.2022 14:01:08</t>
  </si>
  <si>
    <t>25.07.2022 16:59:48</t>
  </si>
  <si>
    <t>YAKAKÖY KÖK 45-75-M00067_HatBaşıAyırıcı_53135534 M02_53135534</t>
  </si>
  <si>
    <t>25.07.2022 09:11:58</t>
  </si>
  <si>
    <t>25.07.2022 16:52:54</t>
  </si>
  <si>
    <t>TR-64 45-78-M00064_D D01_65771150</t>
  </si>
  <si>
    <t>25.07.2022 15:03:25</t>
  </si>
  <si>
    <t>25.07.2022 17:23:57</t>
  </si>
  <si>
    <t>25.07.2022 12:22:08</t>
  </si>
  <si>
    <t>25.07.2022 16:20:29</t>
  </si>
  <si>
    <t>25.07.2022 16:47:40</t>
  </si>
  <si>
    <t>25.07.2022 17:15:50</t>
  </si>
  <si>
    <t>M-2846 35-03-M02846_ M01_82471945</t>
  </si>
  <si>
    <t>25.07.2022 09:46:50</t>
  </si>
  <si>
    <t>25.07.2022 10:46:45</t>
  </si>
  <si>
    <t>K-2755 35-04-K02755_35-04-K02755_2350739</t>
  </si>
  <si>
    <t>25.07.2022 09:33:25</t>
  </si>
  <si>
    <t>25.07.2022 16:28:45</t>
  </si>
  <si>
    <t>TR-47 45-78-L00047_TR-48 L03_66121689</t>
  </si>
  <si>
    <t>25.07.2022 20:57:40</t>
  </si>
  <si>
    <t>25.07.2022 21:45:33</t>
  </si>
  <si>
    <t>25.07.2022 20:43:45</t>
  </si>
  <si>
    <t>25.07.2022 21:36:23</t>
  </si>
  <si>
    <t>25.07.2022 21:14:00</t>
  </si>
  <si>
    <t>25.07.2022 22:05:16</t>
  </si>
  <si>
    <t>25.07.2022 18:14:47</t>
  </si>
  <si>
    <t>25.07.2022 19:36:50</t>
  </si>
  <si>
    <t>25.07.2022 10:19:12</t>
  </si>
  <si>
    <t>25.07.2022 12:40:50</t>
  </si>
  <si>
    <t>25.07.2022 17:57:52</t>
  </si>
  <si>
    <t>25.07.2022 18:49:58</t>
  </si>
  <si>
    <t>ÇUKURALTI M-42 (ÖZKENT-2) 35-25-M00081_35-25-M00081_72115505</t>
  </si>
  <si>
    <t>25.07.2022 13:31:43</t>
  </si>
  <si>
    <t>25.07.2022 14:33:58</t>
  </si>
  <si>
    <t>M-1014 35-03-M01014_35-03-M01014_41927332</t>
  </si>
  <si>
    <t>25.07.2022 13:00:59</t>
  </si>
  <si>
    <t>25.07.2022 13:44:43</t>
  </si>
  <si>
    <t>ÇİTKÖY TR-1 35-16-M00062_47449011_56399687_56399687</t>
  </si>
  <si>
    <t>25.07.2022 20:39:51</t>
  </si>
  <si>
    <t>25.07.2022 21:19:02</t>
  </si>
  <si>
    <t>FOÇA TR-55 35-23-L00055_950419234_950419234</t>
  </si>
  <si>
    <t>25.07.2022 16:11:13</t>
  </si>
  <si>
    <t>25.07.2022 16:50:02</t>
  </si>
  <si>
    <t>MENEMEN TR-7 35-28-L00007__72374260_72374260</t>
  </si>
  <si>
    <t>25.07.2022 13:35:28</t>
  </si>
  <si>
    <t>25.07.2022 20:35:15</t>
  </si>
  <si>
    <t>TR-22 35-15-M00022_950374197_950374197</t>
  </si>
  <si>
    <t>25.07.2022 19:23:08</t>
  </si>
  <si>
    <t>25.07.2022 23:41:24</t>
  </si>
  <si>
    <t>MURADİYE DM-5/9 KÖK 45-71-M00673_DM-9/2 M03_72117137</t>
  </si>
  <si>
    <t>25.07.2022 18:53:59</t>
  </si>
  <si>
    <t>25.07.2022 19:27:06</t>
  </si>
  <si>
    <t>TİRE İM-DM-1 35-29-A00001_TİRE-3 GİRİŞ M20_2059038</t>
  </si>
  <si>
    <t>25.07.2022 03:02:19</t>
  </si>
  <si>
    <t>25.07.2022 03:03:48</t>
  </si>
  <si>
    <t>M-1335 KAYADİBİ KÖK 35-02-M01335_M-676 GİRİŞ M04_2333769</t>
  </si>
  <si>
    <t>25.07.2022 15:35:00</t>
  </si>
  <si>
    <t>25.07.2022 16:36:51</t>
  </si>
  <si>
    <t>L-111 OVACIK 35-18-L00111_95001355906_95001355906</t>
  </si>
  <si>
    <t>25.07.2022 11:29:30</t>
  </si>
  <si>
    <t>25.07.2022 15:02:48</t>
  </si>
  <si>
    <t>ORHANLI ORTA M-90 35-14-M00090_8097878_56357663_56357663</t>
  </si>
  <si>
    <t>25.07.2022 14:57:50</t>
  </si>
  <si>
    <t>25.07.2022 19:46:15</t>
  </si>
  <si>
    <t>M-371 35-02-M00371_910141700_910141700</t>
  </si>
  <si>
    <t>25.07.2022 12:25:22</t>
  </si>
  <si>
    <t>25.07.2022 12:50:52</t>
  </si>
  <si>
    <t>25.07.2022 08:34:28</t>
  </si>
  <si>
    <t>25.07.2022 12:30:16</t>
  </si>
  <si>
    <t>25.07.2022 19:04:10</t>
  </si>
  <si>
    <t>25.07.2022 19:38:42</t>
  </si>
  <si>
    <t>L-425 BELLONA KABİN 35-18-L00425_35-18-L00425_72105506</t>
  </si>
  <si>
    <t>25.07.2022 14:00:16</t>
  </si>
  <si>
    <t>25.07.2022 16:55:34</t>
  </si>
  <si>
    <t>SARUHANLI TR-24 45-80-M00024_E E03_5985867</t>
  </si>
  <si>
    <t>25.07.2022 11:39:36</t>
  </si>
  <si>
    <t>25.07.2022 14:46:02</t>
  </si>
  <si>
    <t>ÖREN TR-1 35-31-L00314_35-31-L00314_2364982</t>
  </si>
  <si>
    <t>25.07.2022 11:02:08</t>
  </si>
  <si>
    <t>25.07.2022 18:14:02</t>
  </si>
  <si>
    <t>L-239 BAYKAL 35-18-L00239_D d1b_5949390</t>
  </si>
  <si>
    <t>25.07.2022 18:18:25</t>
  </si>
  <si>
    <t>25.07.2022 19:57:58</t>
  </si>
  <si>
    <t>M-998 35-03-M00998_937918702_937918702</t>
  </si>
  <si>
    <t>25.07.2022 10:24:48</t>
  </si>
  <si>
    <t>25.07.2022 16:37:22</t>
  </si>
  <si>
    <t>25.07.2022 14:43:48</t>
  </si>
  <si>
    <t>25.07.2022 16:06:17</t>
  </si>
  <si>
    <t>ŞEMSİLER TR-1 35-31-L00098__56399849_56399849</t>
  </si>
  <si>
    <t>25.07.2022 15:06:05</t>
  </si>
  <si>
    <t>25.07.2022 16:59:04</t>
  </si>
  <si>
    <t>YUSUFLU TR-1 35-20-L00227_95001208375_95001208375</t>
  </si>
  <si>
    <t>25.07.2022 15:22:41</t>
  </si>
  <si>
    <t>25.07.2022 17:50:09</t>
  </si>
  <si>
    <t>YAKAPINAR TR-2 35-20-L00152_95000609681_95000609681</t>
  </si>
  <si>
    <t>25.07.2022 22:20:49</t>
  </si>
  <si>
    <t>26.07.2022 02:10:12</t>
  </si>
  <si>
    <t>OVAKENT TR-9 35-15-L00589_A_56357792_56357792</t>
  </si>
  <si>
    <t>25.07.2022 19:22:18</t>
  </si>
  <si>
    <t>25.07.2022 22:14:34</t>
  </si>
  <si>
    <t>TR-114 35-26-M00114_HatBaşıAyırıcı_53133721 M01_53133721</t>
  </si>
  <si>
    <t>25.07.2022 08:03:55</t>
  </si>
  <si>
    <t>25.07.2022 10:54:05</t>
  </si>
  <si>
    <t>K-692 35-04-K00692_A A3B_5824301</t>
  </si>
  <si>
    <t>25.07.2022 17:52:17</t>
  </si>
  <si>
    <t>25.07.2022 19:22:09</t>
  </si>
  <si>
    <t>KIRKAĞAÇ TR-21 45-76-M00021_A_56385649_56385649</t>
  </si>
  <si>
    <t>25.07.2022 09:41:04</t>
  </si>
  <si>
    <t>25.07.2022 11:34:26</t>
  </si>
  <si>
    <t>25.07.2022 09:07:36</t>
  </si>
  <si>
    <t>25.07.2022 11:29:59</t>
  </si>
  <si>
    <t>25.07.2022 13:07:30</t>
  </si>
  <si>
    <t>25.07.2022 13:36:56</t>
  </si>
  <si>
    <t>TR-1/24 45-72-M00024_956502577_956502577</t>
  </si>
  <si>
    <t>25.07.2022 17:29:51</t>
  </si>
  <si>
    <t>25.07.2022 18:11:17</t>
  </si>
  <si>
    <t>SARIPINAR KÖK 45-73-M01357_HatBaşıAyırıcı_53132967 M05_53132967</t>
  </si>
  <si>
    <t>25.07.2022 22:32:41</t>
  </si>
  <si>
    <t>25.07.2022 23:17:00</t>
  </si>
  <si>
    <t>25.07.2022 11:59:01</t>
  </si>
  <si>
    <t>25.07.2022 12:47:05</t>
  </si>
  <si>
    <t>25.07.2022 06:24:08</t>
  </si>
  <si>
    <t>25.07.2022 07:08:34</t>
  </si>
  <si>
    <t>25.07.2022 09:03:38</t>
  </si>
  <si>
    <t>25.07.2022 17:16:13</t>
  </si>
  <si>
    <t>25.07.2022 14:16:57</t>
  </si>
  <si>
    <t>25.07.2022 14:34:32</t>
  </si>
  <si>
    <t>25.07.2022 06:59:38</t>
  </si>
  <si>
    <t>25.07.2022 07:24:35</t>
  </si>
  <si>
    <t>BEZİRGANLI ÇAMLIK TR-1 45-78-M00250_49417611_56407552_56407552</t>
  </si>
  <si>
    <t>25.07.2022 00:11:16</t>
  </si>
  <si>
    <t>25.07.2022 01:12:24</t>
  </si>
  <si>
    <t>25.07.2022 15:34:58</t>
  </si>
  <si>
    <t>25.07.2022 16:56:49</t>
  </si>
  <si>
    <t>25.07.2022 19:06:21</t>
  </si>
  <si>
    <t>25.07.2022 20:31:40</t>
  </si>
  <si>
    <t>25.07.2022 19:32:39</t>
  </si>
  <si>
    <t>25.07.2022 20:36:12</t>
  </si>
  <si>
    <t>M-2364 35-01-M02364_DAĞITIM TRF M-2364 M03_47399599</t>
  </si>
  <si>
    <t>25.07.2022 21:55:52</t>
  </si>
  <si>
    <t>25.07.2022 22:20:55</t>
  </si>
  <si>
    <t>M-423 35-02-M00423_35-02-M00423_2365083</t>
  </si>
  <si>
    <t>25.07.2022 17:26:47</t>
  </si>
  <si>
    <t>25.07.2022 18:47:54</t>
  </si>
  <si>
    <t>K-3094 35-02-K03094_C_56379031_56379031</t>
  </si>
  <si>
    <t>25.07.2022 21:35:44</t>
  </si>
  <si>
    <t>25.07.2022 22:39:29</t>
  </si>
  <si>
    <t>SARIGÜL TR-2 35-30-M00217_955328636_955328636</t>
  </si>
  <si>
    <t>25.07.2022 11:30:09</t>
  </si>
  <si>
    <t>25.07.2022 13:05:10</t>
  </si>
  <si>
    <t>YAHŞELLİ DM-5 35-28-M00882_EMİRALEM SULAMA M10_66811687</t>
  </si>
  <si>
    <t>25.07.2022 10:00:06</t>
  </si>
  <si>
    <t>25.07.2022 17:43:30</t>
  </si>
  <si>
    <t>KARABAĞLAR TM 35-01-A00012_GÖZTEPE-2 M14_2310489</t>
  </si>
  <si>
    <t>25.07.2022 20:41:27</t>
  </si>
  <si>
    <t>25.07.2022 21:32:10</t>
  </si>
  <si>
    <t>25.07.2022 07:57:37</t>
  </si>
  <si>
    <t>25.07.2022 08:48:43</t>
  </si>
  <si>
    <t>M-2391 35-01-M02391_M-2177 M01_66852259</t>
  </si>
  <si>
    <t>25.07.2022 21:31:58</t>
  </si>
  <si>
    <t>25.07.2022 21:57:30</t>
  </si>
  <si>
    <t>PİYADELER KÖK 45-73-M00136_ŞAHYAR M03_66674814</t>
  </si>
  <si>
    <t>25.07.2022 16:09:24</t>
  </si>
  <si>
    <t>L-233 AKARCA KÖK 35-14-L00233_L-47 DENİZKENT SİTESİ L02_72202681</t>
  </si>
  <si>
    <t>25.07.2022 06:02:46</t>
  </si>
  <si>
    <t>25.07.2022 07:50:31</t>
  </si>
  <si>
    <t>TR-49 35-15-M00049_950364831_950364831</t>
  </si>
  <si>
    <t>25.07.2022 09:58:16</t>
  </si>
  <si>
    <t>25.07.2022 11:34:43</t>
  </si>
  <si>
    <t>TR-1/79 45-72-M00079_956505843_956505843</t>
  </si>
  <si>
    <t>25.07.2022 20:17:20</t>
  </si>
  <si>
    <t>25.07.2022 20:42:18</t>
  </si>
  <si>
    <t>TR-39 35-26-M00039_35-26-M00039_65982050</t>
  </si>
  <si>
    <t>25.07.2022 14:11:39</t>
  </si>
  <si>
    <t>25.07.2022 15:01:24</t>
  </si>
  <si>
    <t>TR-84 45-78-L00084_TR-88 L02_2108472</t>
  </si>
  <si>
    <t>25.07.2022 20:04:37</t>
  </si>
  <si>
    <t>25.07.2022 20:45:00</t>
  </si>
  <si>
    <t>DM-14/3 45-71-M00387_MAĞRA BAHÇE M03_66511375</t>
  </si>
  <si>
    <t>14.07.2022 07:33:08</t>
  </si>
  <si>
    <t>14.07.2022 08:53:51</t>
  </si>
  <si>
    <t>ARMUTLU TR-7 35-27-M00550_ARMUTLU TR-9 M02_72164688</t>
  </si>
  <si>
    <t>14.07.2022 07:30:16</t>
  </si>
  <si>
    <t>14.07.2022 09:50:47</t>
  </si>
  <si>
    <t>M-1902 OĞLANANASI TR-12 35-22-M00645_DIREK TIPI TRAFO HUCRESI H01_2102588</t>
  </si>
  <si>
    <t>14.07.2022 07:44:56</t>
  </si>
  <si>
    <t>14.07.2022 09:39:44</t>
  </si>
  <si>
    <t>14.07.2022 06:24:32</t>
  </si>
  <si>
    <t>14.07.2022 10:25:53</t>
  </si>
  <si>
    <t>GÜNEY DM 45-83-L00130_DAĞMARMARA L07_2096779</t>
  </si>
  <si>
    <t>14.07.2022 07:52:15</t>
  </si>
  <si>
    <t>14.07.2022 09:04:27</t>
  </si>
  <si>
    <t>14.07.2022 07:56:19</t>
  </si>
  <si>
    <t>14.07.2022 09:10:44</t>
  </si>
  <si>
    <t>KAHRAMAN YAVUZLAR SULAMA GRUBU 35-29-M00268_35-29-M00268_2351202</t>
  </si>
  <si>
    <t>14.07.2022 07:59:35</t>
  </si>
  <si>
    <t>14.07.2022 09:30:32</t>
  </si>
  <si>
    <t>K-1247 35-01-K01247_E_56373519_56373519</t>
  </si>
  <si>
    <t>14.07.2022 08:26:07</t>
  </si>
  <si>
    <t>14.07.2022 10:40:38</t>
  </si>
  <si>
    <t>ÇAMLICA KÖK 45-81-M00048_ÇERİPAŞA M02_71996192</t>
  </si>
  <si>
    <t>14.07.2022 08:27:25</t>
  </si>
  <si>
    <t>14.07.2022 09:35:12</t>
  </si>
  <si>
    <t>TR-1-2/8 35-20-L00036__72750537_72750537</t>
  </si>
  <si>
    <t>14.07.2022 08:42:51</t>
  </si>
  <si>
    <t>14.07.2022 10:12:38</t>
  </si>
  <si>
    <t>14.07.2022 08:44:30</t>
  </si>
  <si>
    <t>14.07.2022 09:36:01</t>
  </si>
  <si>
    <t>M-2593 35-03-M02593_ H_50183663</t>
  </si>
  <si>
    <t>14.07.2022 08:49:04</t>
  </si>
  <si>
    <t>14.07.2022 11:18:22</t>
  </si>
  <si>
    <t>M-290 35-30-M00290_42911559 A1b_42911865</t>
  </si>
  <si>
    <t>14.07.2022 08:44:11</t>
  </si>
  <si>
    <t>14.07.2022 10:59:20</t>
  </si>
  <si>
    <t>14.07.2022 08:45:04</t>
  </si>
  <si>
    <t>14.07.2022 10:00:58</t>
  </si>
  <si>
    <t>14.07.2022 08:56:12</t>
  </si>
  <si>
    <t>14.07.2022 09:45:04</t>
  </si>
  <si>
    <t>IŞIKLAR TM 35-02-A00006_ESHOT-2 M49_2309160</t>
  </si>
  <si>
    <t>14.07.2022 09:03:03</t>
  </si>
  <si>
    <t>14.07.2022 09:50:00</t>
  </si>
  <si>
    <t>İZZETTİN KÖK 45-83-M00132_SİNİRLİ M02_2107098</t>
  </si>
  <si>
    <t>14.07.2022 09:03:15</t>
  </si>
  <si>
    <t>14.07.2022 09:53:18</t>
  </si>
  <si>
    <t>14.07.2022 09:09:32</t>
  </si>
  <si>
    <t>14.07.2022 17:19:57</t>
  </si>
  <si>
    <t>14.07.2022 09:12:43</t>
  </si>
  <si>
    <t>14.07.2022 09:17:02</t>
  </si>
  <si>
    <t>TURGUTALP TR-1/1 45-82-M00056_C_56387539_56387539</t>
  </si>
  <si>
    <t>14.07.2022 09:19:03</t>
  </si>
  <si>
    <t>14.07.2022 11:41:53</t>
  </si>
  <si>
    <t>14.07.2022 09:01:56</t>
  </si>
  <si>
    <t>14.07.2022 09:47:45</t>
  </si>
  <si>
    <t>MALAZ BAĞBAŞI TR-1 45-75-M00289_B_56397879_56397879</t>
  </si>
  <si>
    <t>14.07.2022 09:07:20</t>
  </si>
  <si>
    <t>14.07.2022 11:22:54</t>
  </si>
  <si>
    <t>14.07.2022 09:13:31</t>
  </si>
  <si>
    <t>14.07.2022 09:57:31</t>
  </si>
  <si>
    <t>ÇAKIRCA ALİ TR-4 45-73-M00367_945649067_945649067</t>
  </si>
  <si>
    <t>14.07.2022 09:25:21</t>
  </si>
  <si>
    <t>14.07.2022 10:15:58</t>
  </si>
  <si>
    <t>14.07.2022 09:38:12</t>
  </si>
  <si>
    <t>14.07.2022 12:18:01</t>
  </si>
  <si>
    <t>KÜÇÜKKALE KÖK 35-29-L00036_HASAN ÇAVUŞLAR L06_2088237</t>
  </si>
  <si>
    <t>14.07.2022 09:33:52</t>
  </si>
  <si>
    <t>14.07.2022 11:03:00</t>
  </si>
  <si>
    <t>14.07.2022 09:44:25</t>
  </si>
  <si>
    <t>14.07.2022 13:24:43</t>
  </si>
  <si>
    <t>_A_56384157_56384157</t>
  </si>
  <si>
    <t>14.07.2022 09:39:25</t>
  </si>
  <si>
    <t>14.07.2022 11:21:39</t>
  </si>
  <si>
    <t>M-2328 35-03-M02328_M-2665 M02_65929380</t>
  </si>
  <si>
    <t>14.07.2022 09:50:07</t>
  </si>
  <si>
    <t>14.07.2022 10:17:24</t>
  </si>
  <si>
    <t>ASARLIK TR-3 35-28-M00183_35-28-M00183_2369618</t>
  </si>
  <si>
    <t>14.07.2022 10:22:39</t>
  </si>
  <si>
    <t>14.07.2022 10:57:47</t>
  </si>
  <si>
    <t>KAVAKLIDERE TR-12 45-73-M00145_TR-13 M02_2317694</t>
  </si>
  <si>
    <t>14.07.2022 09:56:12</t>
  </si>
  <si>
    <t>14.07.2022 10:38:14</t>
  </si>
  <si>
    <t>ULUCAK TM 35-28-A00002_HatBaşıAyırıcı_53133664 M13_53133664</t>
  </si>
  <si>
    <t>14.07.2022 09:52:30</t>
  </si>
  <si>
    <t>14.07.2022 13:48:41</t>
  </si>
  <si>
    <t>KURUDERE TR-1 45-73-M00264__72373659_72373659</t>
  </si>
  <si>
    <t>14.07.2022 09:55:18</t>
  </si>
  <si>
    <t>14.07.2022 11:38:48</t>
  </si>
  <si>
    <t>ÇAMKÖY TR-1 35-16-L00259_47532940_56397122_56397122</t>
  </si>
  <si>
    <t>14.07.2022 10:01:33</t>
  </si>
  <si>
    <t>14.07.2022 12:44:42</t>
  </si>
  <si>
    <t>YENİCE KÖK 45-86-M00234_HatBaşıAyırıcı_77952868 M02_77952868</t>
  </si>
  <si>
    <t>14.07.2022 10:04:30</t>
  </si>
  <si>
    <t>14.07.2022 11:31:17</t>
  </si>
  <si>
    <t>TR-67 35-19-L00067_5858112_56377362_56377362</t>
  </si>
  <si>
    <t>14.07.2022 10:00:26</t>
  </si>
  <si>
    <t>14.07.2022 12:59:14</t>
  </si>
  <si>
    <t>ŞEHİTLER TR-4 SLM 35-26-L00155_914992463_914992463</t>
  </si>
  <si>
    <t>14.07.2022 10:06:26</t>
  </si>
  <si>
    <t>14.07.2022 10:58:12</t>
  </si>
  <si>
    <t>14.07.2022 10:00:44</t>
  </si>
  <si>
    <t>14.07.2022 12:53:32</t>
  </si>
  <si>
    <t>DM-14/11-A 45-71-M02001_DAĞITIM TRAFOSU M03_66508263</t>
  </si>
  <si>
    <t>14.07.2022 10:15:12</t>
  </si>
  <si>
    <t>14.07.2022 11:42:59</t>
  </si>
  <si>
    <t>M-9 GERMİYAN 35-18-M00009_DIREK TIPI TRAFO HUCRESI H01_2102131</t>
  </si>
  <si>
    <t>14.07.2022 10:13:33</t>
  </si>
  <si>
    <t>14.07.2022 13:00:31</t>
  </si>
  <si>
    <t>BADEMLİ KARAHAYIT MEV. TR-27 35-15-L01024_DIREK TIPI TRAFO HUCRESI H01_2049025</t>
  </si>
  <si>
    <t>OG Trafo Kademe Ayarı</t>
  </si>
  <si>
    <t>14.07.2022 10:20:20</t>
  </si>
  <si>
    <t>14.07.2022 11:31:36</t>
  </si>
  <si>
    <t>TR-1/79 45-83-M00079_95001215473_95001215473</t>
  </si>
  <si>
    <t>14.07.2022 10:23:31</t>
  </si>
  <si>
    <t>14.07.2022 11:21:06</t>
  </si>
  <si>
    <t>L-434 MENDERES BP 35-18-L00434_950456887_950456887</t>
  </si>
  <si>
    <t>14.07.2022 10:28:01</t>
  </si>
  <si>
    <t>14.07.2022 15:18:42</t>
  </si>
  <si>
    <t>_C_56400551_56400551</t>
  </si>
  <si>
    <t>14.07.2022 10:23:12</t>
  </si>
  <si>
    <t>14.07.2022 12:11:18</t>
  </si>
  <si>
    <t>14.07.2022 10:34:02</t>
  </si>
  <si>
    <t>14.07.2022 10:58:00</t>
  </si>
  <si>
    <t>14.07.2022 10:34:42</t>
  </si>
  <si>
    <t>14.07.2022 10:42:00</t>
  </si>
  <si>
    <t>14.07.2022 10:30:02</t>
  </si>
  <si>
    <t>14.07.2022 12:21:36</t>
  </si>
  <si>
    <t>14.07.2022 10:19:37</t>
  </si>
  <si>
    <t>14.07.2022 12:18:27</t>
  </si>
  <si>
    <t>14.07.2022 10:40:48</t>
  </si>
  <si>
    <t>14.07.2022 13:03:12</t>
  </si>
  <si>
    <t>KOYUNDERE TOKİ DM-1/20 35-28-M00146_35-28-M00146_66535417</t>
  </si>
  <si>
    <t>14.07.2022 10:44:02</t>
  </si>
  <si>
    <t>14.07.2022 11:48:48</t>
  </si>
  <si>
    <t>K-4188 35-04-K04188_99329802_99329802</t>
  </si>
  <si>
    <t>14.07.2022 10:33:47</t>
  </si>
  <si>
    <t>14.07.2022 11:16:22</t>
  </si>
  <si>
    <t>DÜZLEN TR-1 45-71-M01744_953192326_953192326</t>
  </si>
  <si>
    <t>14.07.2022 10:47:56</t>
  </si>
  <si>
    <t>14.07.2022 15:27:14</t>
  </si>
  <si>
    <t>GÜNEYDAMLARI TR-4 TEKELİLER 45-79-M00135_C_56386768_56386768</t>
  </si>
  <si>
    <t>14.07.2022 10:49:18</t>
  </si>
  <si>
    <t>14.07.2022 13:31:16</t>
  </si>
  <si>
    <t>14.07.2022 10:48:00</t>
  </si>
  <si>
    <t>14.07.2022 11:16:00</t>
  </si>
  <si>
    <t>K-258 35-01-K00258_B_56376807_56376807</t>
  </si>
  <si>
    <t>14.07.2022 10:58:23</t>
  </si>
  <si>
    <t>14.07.2022 12:54:11</t>
  </si>
  <si>
    <t>TR-83 45-78-L00083_953258588_953258588</t>
  </si>
  <si>
    <t>14.07.2022 11:02:01</t>
  </si>
  <si>
    <t>14.07.2022 11:47:30</t>
  </si>
  <si>
    <t>14.07.2022 10:46:07</t>
  </si>
  <si>
    <t>14.07.2022 11:50:05</t>
  </si>
  <si>
    <t>K-1182 35-04-K01182_DIREK TIPI TRAFO HUCRESI H01_2065366</t>
  </si>
  <si>
    <t>14.07.2022 11:04:04</t>
  </si>
  <si>
    <t>14.07.2022 18:56:40</t>
  </si>
  <si>
    <t>TR-1-5/5 35-20-L00063_10264533_56375321_56375321</t>
  </si>
  <si>
    <t>14.07.2022 11:16:02</t>
  </si>
  <si>
    <t>14.07.2022 11:45:48</t>
  </si>
  <si>
    <t>14.07.2022 11:08:20</t>
  </si>
  <si>
    <t>14.07.2022 12:10:42</t>
  </si>
  <si>
    <t>KARABURUN TR-3 35-21-L00007_953359944_953359944</t>
  </si>
  <si>
    <t>14.07.2022 11:26:04</t>
  </si>
  <si>
    <t>14.07.2022 15:05:41</t>
  </si>
  <si>
    <t>M-2522 35-01-M02522_915176500_915176500</t>
  </si>
  <si>
    <t>14.07.2022 11:23:41</t>
  </si>
  <si>
    <t>14.07.2022 14:41:27</t>
  </si>
  <si>
    <t>DM-1/1 35-18-L00580_950446405_950446405</t>
  </si>
  <si>
    <t>14.07.2022 11:29:35</t>
  </si>
  <si>
    <t>14.07.2022 16:02:11</t>
  </si>
  <si>
    <t>KARŞIYAKA GIS TM 35-04-A00002_Karşıyaka-1 K01_2310848</t>
  </si>
  <si>
    <t>14.07.2022 11:32:54</t>
  </si>
  <si>
    <t>14.07.2022 11:35:00</t>
  </si>
  <si>
    <t>14.07.2022 11:25:26</t>
  </si>
  <si>
    <t>14.07.2022 15:04:52</t>
  </si>
  <si>
    <t>TR-82 TARIMSAL SULAMA 45-80-M01082_45-80-M01082_2369980</t>
  </si>
  <si>
    <t>14.07.2022 11:34:54</t>
  </si>
  <si>
    <t>14.07.2022 12:19:48</t>
  </si>
  <si>
    <t>M-990 35-03-M00990_910170618_910170618</t>
  </si>
  <si>
    <t>14.07.2022 11:37:59</t>
  </si>
  <si>
    <t>14.07.2022 14:39:16</t>
  </si>
  <si>
    <t>DAĞÖREN TR-1 45-83-L00288_ H_83688488</t>
  </si>
  <si>
    <t>14.07.2022 11:30:58</t>
  </si>
  <si>
    <t>14.07.2022 14:37:20</t>
  </si>
  <si>
    <t>KARAKUYU TR-4 35-26-M00441_35-26-M00441_2362897</t>
  </si>
  <si>
    <t>14.07.2022 11:34:23</t>
  </si>
  <si>
    <t>14.07.2022 12:26:12</t>
  </si>
  <si>
    <t>M-11 GERMİYAN 35-18-M00011_B_76953661_76953661</t>
  </si>
  <si>
    <t>14.07.2022 11:47:50</t>
  </si>
  <si>
    <t>14.07.2022 12:31:18</t>
  </si>
  <si>
    <t>M-3405(YATIRIM REZERVE) 35-03-M03405_954995347_954995347</t>
  </si>
  <si>
    <t>14.07.2022 11:38:37</t>
  </si>
  <si>
    <t>14.07.2022 17:30:35</t>
  </si>
  <si>
    <t>KÜNER TR-1 35-22-M00229_955289067_955289067</t>
  </si>
  <si>
    <t>14.07.2022 11:47:14</t>
  </si>
  <si>
    <t>14.07.2022 19:26:06</t>
  </si>
  <si>
    <t>14.07.2022 11:46:09</t>
  </si>
  <si>
    <t>14.07.2022 14:03:22</t>
  </si>
  <si>
    <t>14.07.2022 11:58:51</t>
  </si>
  <si>
    <t>14.07.2022 12:21:00</t>
  </si>
  <si>
    <t>KAVACIK TR-1 45-77-M00001_DIREK TIPI TRAFO HUCRESI H01_2055528</t>
  </si>
  <si>
    <t>14.07.2022 12:00:24</t>
  </si>
  <si>
    <t>14.07.2022 14:59:40</t>
  </si>
  <si>
    <t>14.07.2022 12:03:40</t>
  </si>
  <si>
    <t>14.07.2022 13:00:24</t>
  </si>
  <si>
    <t>14.07.2022 11:56:26</t>
  </si>
  <si>
    <t>14.07.2022 12:22:18</t>
  </si>
  <si>
    <t>DM-20/TR09-A 45-71-M02372_953244677_953244677</t>
  </si>
  <si>
    <t>14.07.2022 12:06:45</t>
  </si>
  <si>
    <t>14.07.2022 12:59:56</t>
  </si>
  <si>
    <t>YENİ FOÇA TR-26 35-23-M00026_A_56364372_56364372</t>
  </si>
  <si>
    <t>14.07.2022 12:08:10</t>
  </si>
  <si>
    <t>14.07.2022 14:57:40</t>
  </si>
  <si>
    <t>AŞAĞIKIRIKLAR TR-4 35-16-M00709_953351707_953351707</t>
  </si>
  <si>
    <t>14.07.2022 12:09:47</t>
  </si>
  <si>
    <t>14.07.2022 15:16:02</t>
  </si>
  <si>
    <t>14.07.2022 12:17:58</t>
  </si>
  <si>
    <t>14.07.2022 13:34:13</t>
  </si>
  <si>
    <t>BOZDAĞ TR-4 35-15-L00313_48787291_56368660_56368660</t>
  </si>
  <si>
    <t>14.07.2022 12:31:12</t>
  </si>
  <si>
    <t>14.07.2022 16:22:17</t>
  </si>
  <si>
    <t>M-2512 35-02-M02512_99464831_99464831</t>
  </si>
  <si>
    <t>14.07.2022 12:48:44</t>
  </si>
  <si>
    <t>14.07.2022 14:53:41</t>
  </si>
  <si>
    <t>M-2015 35-01-M02015_B B01_80021304</t>
  </si>
  <si>
    <t>14.07.2022 12:49:29</t>
  </si>
  <si>
    <t>14.07.2022 13:37:57</t>
  </si>
  <si>
    <t>DM12/TR03 45-73-M00096_945669163_945669163</t>
  </si>
  <si>
    <t>14.07.2022 12:43:23</t>
  </si>
  <si>
    <t>14.07.2022 20:47:18</t>
  </si>
  <si>
    <t>14.07.2022 12:54:26</t>
  </si>
  <si>
    <t>14.07.2022 13:28:02</t>
  </si>
  <si>
    <t>14.07.2022 12:57:18</t>
  </si>
  <si>
    <t>14.07.2022 14:42:51</t>
  </si>
  <si>
    <t>14.07.2022 12:57:27</t>
  </si>
  <si>
    <t>14.07.2022 14:27:57</t>
  </si>
  <si>
    <t>14.07.2022 13:11:33</t>
  </si>
  <si>
    <t>14.07.2022 14:09:26</t>
  </si>
  <si>
    <t>EMBELLİ TR-1 45-73-M00269_45-73-M00269_2368529</t>
  </si>
  <si>
    <t>14.07.2022 13:12:34</t>
  </si>
  <si>
    <t>14.07.2022 16:43:47</t>
  </si>
  <si>
    <t>GÜNEY DM 45-83-L00130_DAĞMARMARA L07_2096780</t>
  </si>
  <si>
    <t>14.07.2022 13:17:01</t>
  </si>
  <si>
    <t>14.07.2022 13:24:00</t>
  </si>
  <si>
    <t>14.07.2022 13:22:43</t>
  </si>
  <si>
    <t>14.07.2022 14:20:23</t>
  </si>
  <si>
    <t>BALABAN TR-1 35-24-M00106_B_56376456_56376456</t>
  </si>
  <si>
    <t>14.07.2022 13:21:46</t>
  </si>
  <si>
    <t>14.07.2022 18:33:50</t>
  </si>
  <si>
    <t>14.07.2022 13:23:43</t>
  </si>
  <si>
    <t>14.07.2022 14:43:09</t>
  </si>
  <si>
    <t>KIRCALAR TR-1 35-16-M00096_47460272_56394946_56394946</t>
  </si>
  <si>
    <t>14.07.2022 13:27:26</t>
  </si>
  <si>
    <t>14.07.2022 14:35:03</t>
  </si>
  <si>
    <t>K-847 35-01-K00847_910888099_910888099</t>
  </si>
  <si>
    <t>14.07.2022 13:37:08</t>
  </si>
  <si>
    <t>14.07.2022 15:54:52</t>
  </si>
  <si>
    <t>KAPANCI KÖK 45-78-L00229_HASALAN L02_2328992</t>
  </si>
  <si>
    <t>14.07.2022 14:16:05</t>
  </si>
  <si>
    <t>14.07.2022 14:25:55</t>
  </si>
  <si>
    <t>K-924 35-02-K00924_910146848_910146848</t>
  </si>
  <si>
    <t>14.07.2022 13:50:51</t>
  </si>
  <si>
    <t>14.07.2022 15:09:58</t>
  </si>
  <si>
    <t>ÇALTEPE TR-1 45-80-M00162_A_56384546_56384546</t>
  </si>
  <si>
    <t>14.07.2022 13:42:11</t>
  </si>
  <si>
    <t>14.07.2022 15:06:17</t>
  </si>
  <si>
    <t>PAYAMLI M-21 35-25-M00171_B_56377711_56377711</t>
  </si>
  <si>
    <t>14.07.2022 13:51:51</t>
  </si>
  <si>
    <t>14.07.2022 16:28:23</t>
  </si>
  <si>
    <t>14.07.2022 14:14:38</t>
  </si>
  <si>
    <t>14.07.2022 14:57:03</t>
  </si>
  <si>
    <t>ÇERİKÖZÜ YAYLA TR-1 35-29-L00800__72410802_72410802</t>
  </si>
  <si>
    <t>14.07.2022 14:14:30</t>
  </si>
  <si>
    <t>14.07.2022 15:14:10</t>
  </si>
  <si>
    <t>14.07.2022 14:08:00</t>
  </si>
  <si>
    <t>14.07.2022 14:18:00</t>
  </si>
  <si>
    <t>K-2314 35-03-K02314_F_56354148_56354148</t>
  </si>
  <si>
    <t>14.07.2022 14:22:39</t>
  </si>
  <si>
    <t>14.07.2022 16:27:27</t>
  </si>
  <si>
    <t>14.07.2022 14:26:20</t>
  </si>
  <si>
    <t>14.07.2022 14:29:38</t>
  </si>
  <si>
    <t>14.07.2022 14:21:47</t>
  </si>
  <si>
    <t>14.07.2022 15:13:45</t>
  </si>
  <si>
    <t>DM-2/3 ESKİ ANIT YANI 35-18-L00581_950461296_950461296</t>
  </si>
  <si>
    <t>14.07.2022 14:26:47</t>
  </si>
  <si>
    <t>14.07.2022 18:41:08</t>
  </si>
  <si>
    <t>ELİFLİ TR-5 35-20-L00113_955204169_955204169</t>
  </si>
  <si>
    <t>14.07.2022 14:35:16</t>
  </si>
  <si>
    <t>14.07.2022 17:04:27</t>
  </si>
  <si>
    <t>14.07.2022 14:41:54</t>
  </si>
  <si>
    <t>14.07.2022 15:49:59</t>
  </si>
  <si>
    <t>YAHŞELLİ TR-9 35-28-M00830_EMİRALEM KÖK M02_58172302</t>
  </si>
  <si>
    <t>14.07.2022 14:46:42</t>
  </si>
  <si>
    <t>14.07.2022 15:35:03</t>
  </si>
  <si>
    <t>ŞAMDANLAR TR-1 45-81-M00154_45-81-M00154_2375299</t>
  </si>
  <si>
    <t>14.07.2022 14:25:42</t>
  </si>
  <si>
    <t>14.07.2022 15:23:58</t>
  </si>
  <si>
    <t>GÜMÜLDÜR M-21 35-25-M00021_10090613 m21/e1b_5784796</t>
  </si>
  <si>
    <t>14.07.2022 14:49:09</t>
  </si>
  <si>
    <t>14.07.2022 17:34:47</t>
  </si>
  <si>
    <t>TEKELİ TR-3 35-22-M00233_955254426_955254426</t>
  </si>
  <si>
    <t>14.07.2022 14:46:48</t>
  </si>
  <si>
    <t>14.07.2022 17:18:57</t>
  </si>
  <si>
    <t>DAMLACIK TR-2 35-27-M00860_C_56364810_56364810</t>
  </si>
  <si>
    <t>14.07.2022 14:46:06</t>
  </si>
  <si>
    <t>14.07.2022 18:00:59</t>
  </si>
  <si>
    <t>K-1635 35-02-K01635_K-3124 K04_2310381</t>
  </si>
  <si>
    <t>14.07.2022 14:52:40</t>
  </si>
  <si>
    <t>14.07.2022 16:51:49</t>
  </si>
  <si>
    <t>ÖDEMİŞ İM 35-15-A00001_ÇAPUTÇU M16_2309747</t>
  </si>
  <si>
    <t>14.07.2022 15:04:12</t>
  </si>
  <si>
    <t>14.07.2022 16:12:05</t>
  </si>
  <si>
    <t>K-4359 35-02-K04359_910061156_910061156</t>
  </si>
  <si>
    <t>14.07.2022 14:50:01</t>
  </si>
  <si>
    <t>14.07.2022 17:06:19</t>
  </si>
  <si>
    <t>ZEYTİNDAĞ TR-5 35-16-M00007_953329321_953329321</t>
  </si>
  <si>
    <t>14.07.2022 15:02:52</t>
  </si>
  <si>
    <t>14.07.2022 19:15:11</t>
  </si>
  <si>
    <t>GÜNLÜCE TR-4 35-15-L00831_D_56372757_56372757</t>
  </si>
  <si>
    <t>14.07.2022 14:53:53</t>
  </si>
  <si>
    <t>14.07.2022 19:20:28</t>
  </si>
  <si>
    <t>M-2538 35-02-M02538_95000103367_95000103367</t>
  </si>
  <si>
    <t>14.07.2022 15:02:38</t>
  </si>
  <si>
    <t>14.07.2022 18:08:54</t>
  </si>
  <si>
    <t>L-296 35-18-L00296_95001431590_95001431590</t>
  </si>
  <si>
    <t>14.07.2022 15:22:16</t>
  </si>
  <si>
    <t>14.07.2022 16:15:25</t>
  </si>
  <si>
    <t>14.07.2022 15:22:52</t>
  </si>
  <si>
    <t>14.07.2022 18:10:44</t>
  </si>
  <si>
    <t>DELEMENLER KANAL KENARI TR 45-73-M00728_45-73-M00728_2355618</t>
  </si>
  <si>
    <t>14.07.2022 15:31:02</t>
  </si>
  <si>
    <t>14.07.2022 17:43:42</t>
  </si>
  <si>
    <t>M-1199 35-10-M01199_B_56381467_56381467</t>
  </si>
  <si>
    <t>14.07.2022 15:32:05</t>
  </si>
  <si>
    <t>14.07.2022 19:02:56</t>
  </si>
  <si>
    <t>DM-09/13-A 45-71-M00382_45-71-M00382_2355307</t>
  </si>
  <si>
    <t>14.07.2022 15:37:06</t>
  </si>
  <si>
    <t>14.07.2022 17:49:09</t>
  </si>
  <si>
    <t>ARDIÇ MAHALLESİ TR-52 35-21-L00132_953366353_953366353</t>
  </si>
  <si>
    <t>14.07.2022 15:36:24</t>
  </si>
  <si>
    <t>14.07.2022 18:22:14</t>
  </si>
  <si>
    <t>14.07.2022 15:35:46</t>
  </si>
  <si>
    <t>14.07.2022 17:48:25</t>
  </si>
  <si>
    <t>14.07.2022 15:41:02</t>
  </si>
  <si>
    <t>14.07.2022 22:28:54</t>
  </si>
  <si>
    <t>K-1634 35-01-K01634_911378726_911378726</t>
  </si>
  <si>
    <t>14.07.2022 15:42:03</t>
  </si>
  <si>
    <t>14.07.2022 19:17:45</t>
  </si>
  <si>
    <t>TR-149 35-15-M00149_TR-108 M02_66879221</t>
  </si>
  <si>
    <t>14.07.2022 15:41:41</t>
  </si>
  <si>
    <t>14.07.2022 16:26:14</t>
  </si>
  <si>
    <t>14.07.2022 15:52:00</t>
  </si>
  <si>
    <t>14.07.2022 15:56:00</t>
  </si>
  <si>
    <t>L-287 SCOTCH PARK 35-18-L00287_11330279_56371861_56371861</t>
  </si>
  <si>
    <t>14.07.2022 15:51:42</t>
  </si>
  <si>
    <t>14.07.2022 18:42:02</t>
  </si>
  <si>
    <t>TR-144 35-16-L00144_953317714_953317714</t>
  </si>
  <si>
    <t>14.07.2022 15:50:23</t>
  </si>
  <si>
    <t>14.07.2022 17:53:55</t>
  </si>
  <si>
    <t>TR-66 35-30-L00066_955317621_955317621</t>
  </si>
  <si>
    <t>14.07.2022 15:58:40</t>
  </si>
  <si>
    <t>14.07.2022 17:24:04</t>
  </si>
  <si>
    <t>MECİDİYE TR-6 45-72-L00579_B_56389966_56389966</t>
  </si>
  <si>
    <t>14.07.2022 16:04:58</t>
  </si>
  <si>
    <t>14.07.2022 17:10:34</t>
  </si>
  <si>
    <t>14.07.2022 16:09:39</t>
  </si>
  <si>
    <t>14.07.2022 16:14:33</t>
  </si>
  <si>
    <t>KAYMAKÇI TR-26 35-15-M00247_95000630918_95000630918</t>
  </si>
  <si>
    <t>14.07.2022 16:05:27</t>
  </si>
  <si>
    <t>14.07.2022 19:36:17</t>
  </si>
  <si>
    <t>ZEYTİNLİK TR-35 35-15-L00751_35-15-L00751_2365236</t>
  </si>
  <si>
    <t>14.07.2022 16:11:04</t>
  </si>
  <si>
    <t>14.07.2022 17:52:10</t>
  </si>
  <si>
    <t>14.07.2022 16:41:35</t>
  </si>
  <si>
    <t>14.07.2022 16:21:27</t>
  </si>
  <si>
    <t>14.07.2022 16:37:29</t>
  </si>
  <si>
    <t>MOLLA SÜLEYMANLI TR-1 45-71-M01549_953207683_953207683</t>
  </si>
  <si>
    <t>14.07.2022 16:23:04</t>
  </si>
  <si>
    <t>14.07.2022 17:45:41</t>
  </si>
  <si>
    <t>DERE MAH. TR-1 45-76-M00156_B_56386579_56386579</t>
  </si>
  <si>
    <t>14.07.2022 16:24:01</t>
  </si>
  <si>
    <t>14.07.2022 18:53:47</t>
  </si>
  <si>
    <t>TOKİ TR-2 (YATIRIM REZERVE 21) 35-15-L01184_ L01_77400281</t>
  </si>
  <si>
    <t>14.07.2022 16:16:06</t>
  </si>
  <si>
    <t>14.07.2022 17:04:11</t>
  </si>
  <si>
    <t>M-1519 35-03-M01519_912544886_912544886</t>
  </si>
  <si>
    <t>14.07.2022 16:26:21</t>
  </si>
  <si>
    <t>14.07.2022 21:13:27</t>
  </si>
  <si>
    <t>DM-14/05 (TR-14/19) 45-71-M00547_45089899_56402411_56402411</t>
  </si>
  <si>
    <t>17.07.2022 15:10:48</t>
  </si>
  <si>
    <t>17.07.2022 23:16:53</t>
  </si>
  <si>
    <t>17.07.2022 13:13:29</t>
  </si>
  <si>
    <t>17.07.2022 13:43:39</t>
  </si>
  <si>
    <t>K-3186 35-02-K03186_B_56368515_56368515</t>
  </si>
  <si>
    <t>17.07.2022 21:16:30</t>
  </si>
  <si>
    <t>18.07.2022 02:21:48</t>
  </si>
  <si>
    <t>17.07.2022 17:03:18</t>
  </si>
  <si>
    <t>17.07.2022 17:15:06</t>
  </si>
  <si>
    <t>17.07.2022 19:20:33</t>
  </si>
  <si>
    <t>17.07.2022 20:30:55</t>
  </si>
  <si>
    <t>17.07.2022 11:42:40</t>
  </si>
  <si>
    <t>17.07.2022 11:46:41</t>
  </si>
  <si>
    <t>17.07.2022 14:26:31</t>
  </si>
  <si>
    <t>17.07.2022 15:08:45</t>
  </si>
  <si>
    <t>TR-42 35-13-L00042_H_56370153_56370153</t>
  </si>
  <si>
    <t>17.07.2022 22:39:58</t>
  </si>
  <si>
    <t>17.07.2022 23:49:19</t>
  </si>
  <si>
    <t>İSMAİLLİ KÖK 35-16-M00045_HACILAR M05_72049232</t>
  </si>
  <si>
    <t>17.07.2022 16:08:21</t>
  </si>
  <si>
    <t>17.07.2022 18:35:51</t>
  </si>
  <si>
    <t>KESİKKÖY DM 35-28-M00309_SAKIPAĞA KÖK M09_2052537</t>
  </si>
  <si>
    <t>17.07.2022 15:26:21</t>
  </si>
  <si>
    <t>17.07.2022 15:33:00</t>
  </si>
  <si>
    <t>K-3900 35-02-K03900_35-02-K03900_2350725</t>
  </si>
  <si>
    <t>17.07.2022 18:47:30</t>
  </si>
  <si>
    <t>17.07.2022 23:44:18</t>
  </si>
  <si>
    <t>K-2509 35-02-K02509_913127374_913127374</t>
  </si>
  <si>
    <t>17.07.2022 22:03:20</t>
  </si>
  <si>
    <t>18.07.2022 01:28:19</t>
  </si>
  <si>
    <t>KRAL KÖK 35-26-M00345_PEHLİNAOĞLU M01_66236494</t>
  </si>
  <si>
    <t>17.07.2022 13:03:17</t>
  </si>
  <si>
    <t>17.07.2022 13:58:26</t>
  </si>
  <si>
    <t>YURDAKUL ALKAN SULAMA GRUBU TR 35-27-M00260_914620451_914620451</t>
  </si>
  <si>
    <t>17.07.2022 20:04:04</t>
  </si>
  <si>
    <t>17.07.2022 22:15:49</t>
  </si>
  <si>
    <t>SARISU TR-1 35-31-L00078_47816994_56352552_56352552</t>
  </si>
  <si>
    <t>17.07.2022 21:40:33</t>
  </si>
  <si>
    <t>18.07.2022 04:20:08</t>
  </si>
  <si>
    <t>ZEYTİNOVA KÖK 35-20-L00274_ZEYTİNOVA L05_2329874</t>
  </si>
  <si>
    <t>17.07.2022 10:09:41</t>
  </si>
  <si>
    <t>17.07.2022 10:45:44</t>
  </si>
  <si>
    <t>L-193 ESENEVLER 35-18-L00193_950461055_950461055</t>
  </si>
  <si>
    <t>17.07.2022 08:04:42</t>
  </si>
  <si>
    <t>17.07.2022 12:44:05</t>
  </si>
  <si>
    <t>_48136600_56385945_56385945</t>
  </si>
  <si>
    <t>17.07.2022 20:33:47</t>
  </si>
  <si>
    <t>18.07.2022 00:01:15</t>
  </si>
  <si>
    <t>TR-80 35-30-L00080_B_56363047_56363047</t>
  </si>
  <si>
    <t>17.07.2022 14:42:40</t>
  </si>
  <si>
    <t>17.07.2022 08:13:32</t>
  </si>
  <si>
    <t>17.07.2022 08:17:34</t>
  </si>
  <si>
    <t>İNCESU TR-1 45-77-L00100_C_56384976_56384976</t>
  </si>
  <si>
    <t>17.07.2022 11:50:28</t>
  </si>
  <si>
    <t>17.07.2022 12:29:41</t>
  </si>
  <si>
    <t>BAYAT TR-1 45-75-M00231_C_56384285_56384285</t>
  </si>
  <si>
    <t>17.07.2022 17:50:37</t>
  </si>
  <si>
    <t>17.07.2022 22:04:42</t>
  </si>
  <si>
    <t>17.07.2022 17:09:31</t>
  </si>
  <si>
    <t>17.07.2022 17:51:37</t>
  </si>
  <si>
    <t>ULUCAK DM-2/17 35-27-M00859_913187830_913187830</t>
  </si>
  <si>
    <t>17.07.2022 20:53:26</t>
  </si>
  <si>
    <t>17.07.2022 22:43:40</t>
  </si>
  <si>
    <t>L-202 35-18-L00202_950452027_950452027</t>
  </si>
  <si>
    <t>17.07.2022 09:45:20</t>
  </si>
  <si>
    <t>17.07.2022 13:18:10</t>
  </si>
  <si>
    <t>K-10 35-01-K00010_K-2913 K02_2087708</t>
  </si>
  <si>
    <t>17.07.2022 21:18:22</t>
  </si>
  <si>
    <t>18.07.2022 00:47:00</t>
  </si>
  <si>
    <t>17.07.2022 08:59:03</t>
  </si>
  <si>
    <t>17.07.2022 09:06:43</t>
  </si>
  <si>
    <t>BAĞYURDU TM 35-27-A00003_OTOYOL M10_2306989</t>
  </si>
  <si>
    <t>17.07.2022 11:46:04</t>
  </si>
  <si>
    <t>17.07.2022 14:49:00</t>
  </si>
  <si>
    <t>17.07.2022 19:27:54</t>
  </si>
  <si>
    <t>17.07.2022 22:32:45</t>
  </si>
  <si>
    <t>17.07.2022 20:41:18</t>
  </si>
  <si>
    <t>17.07.2022 21:44:55</t>
  </si>
  <si>
    <t>ÜÇAVLU TR-1 45-72-L00435_956495357_956495357</t>
  </si>
  <si>
    <t>17.07.2022 19:27:38</t>
  </si>
  <si>
    <t>17.07.2022 22:58:58</t>
  </si>
  <si>
    <t>M-639 35-28-M00615_M-1345 M01_66518534</t>
  </si>
  <si>
    <t>17.07.2022 09:15:28</t>
  </si>
  <si>
    <t>17.07.2022 11:19:12</t>
  </si>
  <si>
    <t>17.07.2022 13:37:07</t>
  </si>
  <si>
    <t>17.07.2022 15:25:44</t>
  </si>
  <si>
    <t>17.07.2022 06:35:33</t>
  </si>
  <si>
    <t>17.07.2022 06:39:22</t>
  </si>
  <si>
    <t>M-2314 35-02-M02314_F_65513214_65513214</t>
  </si>
  <si>
    <t>17.07.2022 20:21:59</t>
  </si>
  <si>
    <t>17.07.2022 22:53:09</t>
  </si>
  <si>
    <t>ÖRENCİK TR-1 45-71-M01564_953206631_953206631</t>
  </si>
  <si>
    <t>17.07.2022 15:21:29</t>
  </si>
  <si>
    <t>17.07.2022 17:06:17</t>
  </si>
  <si>
    <t>17.07.2022 16:35:46</t>
  </si>
  <si>
    <t>17.07.2022 17:42:28</t>
  </si>
  <si>
    <t>17.07.2022 19:00:01</t>
  </si>
  <si>
    <t>17.07.2022 23:45:55</t>
  </si>
  <si>
    <t>ULUKENT DM-3/17 35-28-M00057_HARMANDALI M-217 M03_66483975</t>
  </si>
  <si>
    <t>17.07.2022 02:45:23</t>
  </si>
  <si>
    <t>17.07.2022 02:57:33</t>
  </si>
  <si>
    <t>DM-3/29 45-71-M00083_953199084_953199084</t>
  </si>
  <si>
    <t>17.07.2022 12:58:38</t>
  </si>
  <si>
    <t>17.07.2022 14:05:15</t>
  </si>
  <si>
    <t>17.07.2022 20:58:04</t>
  </si>
  <si>
    <t>18.07.2022 00:26:01</t>
  </si>
  <si>
    <t>17.07.2022 06:33:00</t>
  </si>
  <si>
    <t>17.07.2022 08:15:00</t>
  </si>
  <si>
    <t>TR-1-3/3 HÜKÜMET ÖNÜ KABİN 35-20-L00018_C C06_83867378</t>
  </si>
  <si>
    <t>17.07.2022 21:15:12</t>
  </si>
  <si>
    <t>17.07.2022 22:25:37</t>
  </si>
  <si>
    <t>GÖRDES TR-27 45-75-M00042_HatBaşıAyırıcı_53135799 M01_53135799</t>
  </si>
  <si>
    <t>17.07.2022 11:55:06</t>
  </si>
  <si>
    <t>17.07.2022 12:23:46</t>
  </si>
  <si>
    <t>17.07.2022 21:43:51</t>
  </si>
  <si>
    <t>17.07.2022 21:52:10</t>
  </si>
  <si>
    <t>LÜTFİYE TR-1 45-80-M00131_A_56386145_56386145</t>
  </si>
  <si>
    <t>17.07.2022 22:09:57</t>
  </si>
  <si>
    <t>17.07.2022 23:20:19</t>
  </si>
  <si>
    <t>PANCAR KÖK 35-26-M00891_BULGURCA OĞLANANASI M03_2302863</t>
  </si>
  <si>
    <t>17.07.2022 11:05:19</t>
  </si>
  <si>
    <t>17.07.2022 11:22:44</t>
  </si>
  <si>
    <t>PAYAMLI M-2 35-25-M00177_35-25-M00177_2368360</t>
  </si>
  <si>
    <t>17.07.2022 17:21:02</t>
  </si>
  <si>
    <t>17.07.2022 18:58:33</t>
  </si>
  <si>
    <t>KARAYAĞCI YANIKDAĞ TR-2 45-75-M00194_B_56384563_56384563</t>
  </si>
  <si>
    <t>17.07.2022 17:09:38</t>
  </si>
  <si>
    <t>17.07.2022 18:17:07</t>
  </si>
  <si>
    <t>KARAOĞLANLI TR-1 KÖK 45-71-M00091_60805831_65498115_65498115</t>
  </si>
  <si>
    <t>17.07.2022 20:10:18</t>
  </si>
  <si>
    <t>17.07.2022 21:53:39</t>
  </si>
  <si>
    <t>GÖKÇEKÖY FATİH MAH.TR-2 45-80-L00179_956544164_956544164</t>
  </si>
  <si>
    <t>17.07.2022 09:19:39</t>
  </si>
  <si>
    <t>17.07.2022 10:47:04</t>
  </si>
  <si>
    <t>17.07.2022 10:24:17</t>
  </si>
  <si>
    <t>17.07.2022 11:41:34</t>
  </si>
  <si>
    <t>17.07.2022 11:21:21</t>
  </si>
  <si>
    <t>17.07.2022 11:45:19</t>
  </si>
  <si>
    <t>TARIMSAL SULAMA TR-6 45-85-L00058_45-85-L00058_2349589</t>
  </si>
  <si>
    <t>17.07.2022 16:52:24</t>
  </si>
  <si>
    <t>17.07.2022 22:50:56</t>
  </si>
  <si>
    <t>M-362 35-09-M00362_M-447 M03_47555515</t>
  </si>
  <si>
    <t>17.07.2022 16:41:39</t>
  </si>
  <si>
    <t>17.07.2022 19:46:11</t>
  </si>
  <si>
    <t>TR-21 35-19-M00021_956687967_956687967</t>
  </si>
  <si>
    <t>17.07.2022 17:59:45</t>
  </si>
  <si>
    <t>17.07.2022 19:58:00</t>
  </si>
  <si>
    <t>GÖLMARMARA İM 45-85-A00001_HatBaşıAyırıcı_53135853 L18_53135853</t>
  </si>
  <si>
    <t>17.07.2022 08:20:43</t>
  </si>
  <si>
    <t>17.07.2022 09:46:34</t>
  </si>
  <si>
    <t>KAYACIK ÇATALKAYA TR-3 45-75-M00213_A_56387470_56387470</t>
  </si>
  <si>
    <t>17.07.2022 16:21:16</t>
  </si>
  <si>
    <t>17.07.2022 21:26:51</t>
  </si>
  <si>
    <t>AVŞAR İM 45-83-A00002_H KOLU L10_81661000</t>
  </si>
  <si>
    <t>17.07.2022 19:07:03</t>
  </si>
  <si>
    <t>17.07.2022 20:35:47</t>
  </si>
  <si>
    <t>DM-14/2 45-71-M00373_B_56397660_56397660</t>
  </si>
  <si>
    <t>17.07.2022 13:12:32</t>
  </si>
  <si>
    <t>17.07.2022 14:31:10</t>
  </si>
  <si>
    <t>MEHMET KARAMAN SULAMA GRUBU TR 35-27-M00191_914693176_914693176</t>
  </si>
  <si>
    <t>17.07.2022 21:42:54</t>
  </si>
  <si>
    <t>17.07.2022 23:11:52</t>
  </si>
  <si>
    <t>17.07.2022 23:15:25</t>
  </si>
  <si>
    <t>18.07.2022 01:41:42</t>
  </si>
  <si>
    <t>ÇUKURALTI M-13 ÇAMLIK KÖK 35-25-M00059_A_56402833_56402833</t>
  </si>
  <si>
    <t>17.07.2022 22:08:33</t>
  </si>
  <si>
    <t>18.07.2022 00:47:04</t>
  </si>
  <si>
    <t>K-941 35-02-K00941_A_56363786_56363786</t>
  </si>
  <si>
    <t>17.07.2022 13:18:40</t>
  </si>
  <si>
    <t>17.07.2022 14:53:10</t>
  </si>
  <si>
    <t>17.07.2022 07:19:17</t>
  </si>
  <si>
    <t>17.07.2022 07:35:10</t>
  </si>
  <si>
    <t>HAMZABEYLİ TR-3 45-71-M01773_A_56352546_56352546</t>
  </si>
  <si>
    <t>17.07.2022 18:18:39</t>
  </si>
  <si>
    <t>17.07.2022 20:58:27</t>
  </si>
  <si>
    <t>İSMAİL HAS SULAMA GRUBU TR 35-27-M00540_914649983_914649983</t>
  </si>
  <si>
    <t>17.07.2022 19:40:21</t>
  </si>
  <si>
    <t>17.07.2022 20:47:06</t>
  </si>
  <si>
    <t>BELEVİ İM 35-13-A00002_MEHMETLER L12_2064136</t>
  </si>
  <si>
    <t>17.07.2022 16:19:00</t>
  </si>
  <si>
    <t>17.07.2022 16:56:32</t>
  </si>
  <si>
    <t>K-2012 35-01-K02012_K K1_5895883</t>
  </si>
  <si>
    <t>17.07.2022 16:51:26</t>
  </si>
  <si>
    <t>17.07.2022 18:21:25</t>
  </si>
  <si>
    <t>17.07.2022 19:47:43</t>
  </si>
  <si>
    <t>17.07.2022 20:30:01</t>
  </si>
  <si>
    <t>M-3084 35-02-M03084_913413833_913413833</t>
  </si>
  <si>
    <t>17.07.2022 17:21:26</t>
  </si>
  <si>
    <t>17.07.2022 18:29:28</t>
  </si>
  <si>
    <t>DERE MAHALLE TR-1 45-72-L00732_956523285_956523285</t>
  </si>
  <si>
    <t>17.07.2022 18:06:59</t>
  </si>
  <si>
    <t>17.07.2022 18:56:30</t>
  </si>
  <si>
    <t>PAYAMLI M-16 35-25-M00167_956641861_956641861</t>
  </si>
  <si>
    <t>19.07.2022 18:04:09</t>
  </si>
  <si>
    <t>19.07.2022 19:23:30</t>
  </si>
  <si>
    <t>19.07.2022 21:31:03</t>
  </si>
  <si>
    <t>19.07.2022 23:28:10</t>
  </si>
  <si>
    <t>19.07.2022 20:45:10</t>
  </si>
  <si>
    <t>19.07.2022 23:03:19</t>
  </si>
  <si>
    <t>HALITLI TR-1 45-71-M01503_DIREK TIPI TRAFO HUCRESI H01_2049732</t>
  </si>
  <si>
    <t>19.07.2022 09:11:33</t>
  </si>
  <si>
    <t>19.07.2022 14:28:49</t>
  </si>
  <si>
    <t>YEŞİLTEPE MERKEZ TR-1 35-32-L00048_DIREK TIPI TRAFO HUCRESI H01_2045049</t>
  </si>
  <si>
    <t>19.07.2022 13:23:41</t>
  </si>
  <si>
    <t>19.07.2022 17:36:24</t>
  </si>
  <si>
    <t>BAĞYOLU TR-1 45-71-M01598_953196317_953196317</t>
  </si>
  <si>
    <t>19.07.2022 17:25:25</t>
  </si>
  <si>
    <t>19.07.2022 18:53:42</t>
  </si>
  <si>
    <t>19.07.2022 14:18:57</t>
  </si>
  <si>
    <t>19.07.2022 15:48:08</t>
  </si>
  <si>
    <t>AŞAĞIKIRIKLAR DM 35-16-M00448_BERGAMA TM-1 GİRİŞ M02_2336317</t>
  </si>
  <si>
    <t>19.07.2022 19:58:45</t>
  </si>
  <si>
    <t>19.07.2022 21:04:10</t>
  </si>
  <si>
    <t>TİYENLİ KÖK 45-85-M00004_TİYENLİ KÖY ÇIKIŞI M01_72102208</t>
  </si>
  <si>
    <t>19.07.2022 10:40:17</t>
  </si>
  <si>
    <t>19.07.2022 11:37:44</t>
  </si>
  <si>
    <t>19.07.2022 16:21:56</t>
  </si>
  <si>
    <t>19.07.2022 18:03:38</t>
  </si>
  <si>
    <t>SELİMŞAHLAR TR-2 45-71-M00137_HatBaşıAyırıcı_53134770 M03_53134770</t>
  </si>
  <si>
    <t>19.07.2022 19:45:53</t>
  </si>
  <si>
    <t>19.07.2022 21:41:37</t>
  </si>
  <si>
    <t>M-3090 35-09-M03090_915161252_915161252</t>
  </si>
  <si>
    <t>19.07.2022 12:16:48</t>
  </si>
  <si>
    <t>19.07.2022 14:26:36</t>
  </si>
  <si>
    <t>TEKELİ TR-5 35-22-M00235_955281680_955281680</t>
  </si>
  <si>
    <t>19.07.2022 12:53:34</t>
  </si>
  <si>
    <t>19.07.2022 13:54:05</t>
  </si>
  <si>
    <t>__72410335_72410335</t>
  </si>
  <si>
    <t>19.07.2022 21:11:44</t>
  </si>
  <si>
    <t>19.07.2022 22:54:38</t>
  </si>
  <si>
    <t>K-2926 35-01-K02926_35-01-K02926_65811155</t>
  </si>
  <si>
    <t>19.07.2022 15:38:00</t>
  </si>
  <si>
    <t>19.07.2022 17:30:43</t>
  </si>
  <si>
    <t>MEMİŞ ÇERÇİOĞLU VE ARK. T-SULAMA GRB. 35-13-L00118_A_56379972_56379972</t>
  </si>
  <si>
    <t>19.07.2022 09:16:49</t>
  </si>
  <si>
    <t>19.07.2022 10:39:26</t>
  </si>
  <si>
    <t>L-400 35-18-L00400_950451020_950451020</t>
  </si>
  <si>
    <t>19.07.2022 12:49:58</t>
  </si>
  <si>
    <t>19.07.2022 18:21:08</t>
  </si>
  <si>
    <t>K-2926 35-01-K02926_913306496_913306496</t>
  </si>
  <si>
    <t>19.07.2022 19:13:39</t>
  </si>
  <si>
    <t>19.07.2022 20:31:11</t>
  </si>
  <si>
    <t>TR-83 35-15-M00083_950359003_950359003</t>
  </si>
  <si>
    <t>19.07.2022 09:39:44</t>
  </si>
  <si>
    <t>19.07.2022 16:54:41</t>
  </si>
  <si>
    <t>YÜKSEKKÖY TR-1 35-17-M00184_950300043_950300043</t>
  </si>
  <si>
    <t>19.07.2022 16:58:53</t>
  </si>
  <si>
    <t>19.07.2022 20:17:49</t>
  </si>
  <si>
    <t>19.07.2022 06:59:54</t>
  </si>
  <si>
    <t>19.07.2022 10:00:06</t>
  </si>
  <si>
    <t>BAĞLARBAŞI TR-4 35-15-L00881__72373583_72373583</t>
  </si>
  <si>
    <t>19.07.2022 17:22:42</t>
  </si>
  <si>
    <t>19.07.2022 19:30:02</t>
  </si>
  <si>
    <t>19.07.2022 00:43:55</t>
  </si>
  <si>
    <t>19.07.2022 01:56:31</t>
  </si>
  <si>
    <t>KOLDERE TR-3 45-80-M00117_956539067_956539067</t>
  </si>
  <si>
    <t>19.07.2022 17:20:50</t>
  </si>
  <si>
    <t>19.07.2022 18:34:00</t>
  </si>
  <si>
    <t>19.07.2022 10:44:55</t>
  </si>
  <si>
    <t>19.07.2022 19:08:33</t>
  </si>
  <si>
    <t>19.07.2022 05:31:01</t>
  </si>
  <si>
    <t>19.07.2022 10:34:25</t>
  </si>
  <si>
    <t>19.07.2022 13:36:40</t>
  </si>
  <si>
    <t>19.07.2022 17:43:30</t>
  </si>
  <si>
    <t>19.07.2022 22:36:57</t>
  </si>
  <si>
    <t>19.07.2022 13:40:53</t>
  </si>
  <si>
    <t>19.07.2022 20:20:54</t>
  </si>
  <si>
    <t>19.07.2022 09:40:06</t>
  </si>
  <si>
    <t>19.07.2022 12:33:43</t>
  </si>
  <si>
    <t>YAYLAYURT TR-2 35-30-M00686_955292971_955292971</t>
  </si>
  <si>
    <t>19.07.2022 06:19:27</t>
  </si>
  <si>
    <t>19.07.2022 10:41:13</t>
  </si>
  <si>
    <t>YENİ ŞAKRAN TR-1 35-17-M00201__72371900_72371900</t>
  </si>
  <si>
    <t>19.07.2022 17:03:15</t>
  </si>
  <si>
    <t>19.07.2022 19:19:28</t>
  </si>
  <si>
    <t>ÇATALOLUK TR 1 45-74-M00230_A_56352233_56352233</t>
  </si>
  <si>
    <t>19.07.2022 20:51:58</t>
  </si>
  <si>
    <t>19.07.2022 22:24:35</t>
  </si>
  <si>
    <t>SELENDİ TR-30 (HÜKÜMET KONAĞI) 45-81-M00030_945636329_945636329</t>
  </si>
  <si>
    <t>19.07.2022 12:26:55</t>
  </si>
  <si>
    <t>19.07.2022 15:31:53</t>
  </si>
  <si>
    <t>M-1067 GEÇİT 35-09-M01067_913435417_913435417</t>
  </si>
  <si>
    <t>19.07.2022 11:37:11</t>
  </si>
  <si>
    <t>19.07.2022 17:17:42</t>
  </si>
  <si>
    <t>MERSİNLİDERE TR-7 (KIRKOÇLAR) 35-31-L00487_ H_65825975</t>
  </si>
  <si>
    <t>19.07.2022 11:40:29</t>
  </si>
  <si>
    <t>19.07.2022 13:05:02</t>
  </si>
  <si>
    <t>19.07.2022 08:45:33</t>
  </si>
  <si>
    <t>19.07.2022 10:29:37</t>
  </si>
  <si>
    <t>GÖLCÜK TR-22 35-15-L00319_48779260_56369007_56369007</t>
  </si>
  <si>
    <t>19.07.2022 14:44:42</t>
  </si>
  <si>
    <t>19.07.2022 18:44:56</t>
  </si>
  <si>
    <t>MEDAR TR-9 45-72-L00278_C_56392268_56392268</t>
  </si>
  <si>
    <t>19.07.2022 14:42:09</t>
  </si>
  <si>
    <t>19.07.2022 17:45:51</t>
  </si>
  <si>
    <t>TR-1-2/8 35-20-L00036_35-20-L00036_72371595</t>
  </si>
  <si>
    <t>19.07.2022 08:53:41</t>
  </si>
  <si>
    <t>19.07.2022 11:50:37</t>
  </si>
  <si>
    <t>HASALAN TR-1 45-78-L00386_45-78-L00386_2350569</t>
  </si>
  <si>
    <t>19.07.2022 20:15:59</t>
  </si>
  <si>
    <t>19.07.2022 20:27:59</t>
  </si>
  <si>
    <t>DERBENT ALTI TST KÖK 45-83-M00127_DERBENT TARIMSAL SULAMA M04_72202003</t>
  </si>
  <si>
    <t>19.07.2022 19:27:08</t>
  </si>
  <si>
    <t>19.07.2022 21:06:43</t>
  </si>
  <si>
    <t>DM-2/TR-20 35-22-M00853_TR-51 (ALTINTEPE) M01_66057503</t>
  </si>
  <si>
    <t>19.07.2022 13:11:17</t>
  </si>
  <si>
    <t>19.07.2022 13:26:53</t>
  </si>
  <si>
    <t>M.ALİ ÖZKÖSEMEN VE ARK.ÖZEL TR 45-71-M01346Ö_DIREK TIPI TRAFO HUCRESI H01_2041645</t>
  </si>
  <si>
    <t>19.07.2022 09:55:38</t>
  </si>
  <si>
    <t>19.07.2022 14:03:34</t>
  </si>
  <si>
    <t>19.07.2022 10:55:40</t>
  </si>
  <si>
    <t>19.07.2022 14:04:51</t>
  </si>
  <si>
    <t>19.07.2022 21:23:30</t>
  </si>
  <si>
    <t>19.07.2022 21:50:48</t>
  </si>
  <si>
    <t>19.07.2022 15:24:50</t>
  </si>
  <si>
    <t>19.07.2022 16:47:36</t>
  </si>
  <si>
    <t>SOMA A SANTRALİ İM/DM 45-82-A00001_HatBaşıAyırıcı_53136045 L14_53136045</t>
  </si>
  <si>
    <t>19.07.2022 17:45:43</t>
  </si>
  <si>
    <t>19.07.2022 19:20:39</t>
  </si>
  <si>
    <t>EĞRİDERE MERKEZ TR-1 35-32-L00043_ H_72222887</t>
  </si>
  <si>
    <t>19.07.2022 10:06:17</t>
  </si>
  <si>
    <t>19.07.2022 13:06:52</t>
  </si>
  <si>
    <t>DM-5/TR-14 45-72-M00621_45-72-M00621_79550625</t>
  </si>
  <si>
    <t>19.07.2022 16:27:38</t>
  </si>
  <si>
    <t>19.07.2022 17:18:03</t>
  </si>
  <si>
    <t>SOMA TR-4 45-82-M00004_945538330_945538330</t>
  </si>
  <si>
    <t>19.07.2022 00:06:07</t>
  </si>
  <si>
    <t>19.07.2022 01:04:01</t>
  </si>
  <si>
    <t>K-2922 35-02-K02922_A A1B_5839030</t>
  </si>
  <si>
    <t>19.07.2022 02:59:34</t>
  </si>
  <si>
    <t>19.07.2022 05:05:59</t>
  </si>
  <si>
    <t>K-1859 35-09-K01859_97667545_97667545</t>
  </si>
  <si>
    <t>19.07.2022 13:50:16</t>
  </si>
  <si>
    <t>19.07.2022 14:36:08</t>
  </si>
  <si>
    <t>DERBENT TR-6 45-83-L00411_955166048_955166048</t>
  </si>
  <si>
    <t>19.07.2022 22:18:50</t>
  </si>
  <si>
    <t>20.07.2022 00:40:39</t>
  </si>
  <si>
    <t>MURADİYE HASTANE TR-1 45-71-M00193_ M02_2081710</t>
  </si>
  <si>
    <t>19.07.2022 09:23:54</t>
  </si>
  <si>
    <t>19.07.2022 11:39:02</t>
  </si>
  <si>
    <t>DERBENTALTI TARIMSAL SULAMA TR-9 45-83-M00578_45-83-M00578_2355273</t>
  </si>
  <si>
    <t>19.07.2022 06:30:39</t>
  </si>
  <si>
    <t>19.07.2022 08:03:35</t>
  </si>
  <si>
    <t>DM-16/21 45-71-M00587_953200105_953200105</t>
  </si>
  <si>
    <t>19.07.2022 12:22:25</t>
  </si>
  <si>
    <t>19.07.2022 15:01:53</t>
  </si>
  <si>
    <t>SOMA A SANTRALİ İM/DM 45-82-A00001_HatBaşıAyırıcı_53136119 L14_53136119</t>
  </si>
  <si>
    <t>19.07.2022 20:20:31</t>
  </si>
  <si>
    <t>19.07.2022 22:18:43</t>
  </si>
  <si>
    <t>DM-2/2 45-71-M00147_D_60983899_60983899</t>
  </si>
  <si>
    <t>19.07.2022 11:42:06</t>
  </si>
  <si>
    <t>19.07.2022 13:27:59</t>
  </si>
  <si>
    <t>L-331 DENİZKENT 35-18-L00331_9534010_56357152_56357152</t>
  </si>
  <si>
    <t>19.07.2022 18:44:35</t>
  </si>
  <si>
    <t>19.07.2022 20:49:21</t>
  </si>
  <si>
    <t>KUŞÇULAR TR-5 35-19-M00217_956694464_956694464</t>
  </si>
  <si>
    <t>19.07.2022 08:48:47</t>
  </si>
  <si>
    <t>19.07.2022 09:52:30</t>
  </si>
  <si>
    <t>19.07.2022 14:48:22</t>
  </si>
  <si>
    <t>19.07.2022 16:05:33</t>
  </si>
  <si>
    <t>ÇAMPINAR DERE MAH. TR-1 45-81-M00183_A_56402615_56402615</t>
  </si>
  <si>
    <t>19.07.2022 23:16:58</t>
  </si>
  <si>
    <t>20.07.2022 01:36:47</t>
  </si>
  <si>
    <t>19.07.2022 20:13:36</t>
  </si>
  <si>
    <t>19.07.2022 20:54:57</t>
  </si>
  <si>
    <t>19.07.2022 07:33:18</t>
  </si>
  <si>
    <t>19.07.2022 14:54:25</t>
  </si>
  <si>
    <t>HALİTPAŞA DM 45-80-M00060__72410373_72410373</t>
  </si>
  <si>
    <t>19.07.2022 07:27:23</t>
  </si>
  <si>
    <t>19.07.2022 09:31:21</t>
  </si>
  <si>
    <t>19.07.2022 19:12:36</t>
  </si>
  <si>
    <t>19.07.2022 20:06:19</t>
  </si>
  <si>
    <t>SARUHANLI DM 45-80-M00001_BELEN HALİTPAŞA M10_2086508</t>
  </si>
  <si>
    <t>19.07.2022 02:39:55</t>
  </si>
  <si>
    <t>19.07.2022 02:48:31</t>
  </si>
  <si>
    <t>M-336 35-02-M00336_B B1_5845942</t>
  </si>
  <si>
    <t>19.07.2022 11:00:38</t>
  </si>
  <si>
    <t>19.07.2022 16:18:46</t>
  </si>
  <si>
    <t>K-201 35-02-K00201_K-3665 K05_41956754</t>
  </si>
  <si>
    <t>19.07.2022 09:28:00</t>
  </si>
  <si>
    <t>19.07.2022 19:22:00</t>
  </si>
  <si>
    <t>TR-1/89 (DEMİRELLER) 45-83-M00089_967124286_967124286</t>
  </si>
  <si>
    <t>19.07.2022 21:08:04</t>
  </si>
  <si>
    <t>19.07.2022 22:40:03</t>
  </si>
  <si>
    <t>19.07.2022 08:02:34</t>
  </si>
  <si>
    <t>19.07.2022 09:34:35</t>
  </si>
  <si>
    <t>DEMİRKÖPRÜ TM 45-78-A00005_HatBaşıAyırıcı_53139457 M05_53139457</t>
  </si>
  <si>
    <t>21.07.2022 19:20:00</t>
  </si>
  <si>
    <t>21.07.2022 21:46:08</t>
  </si>
  <si>
    <t>21.07.2022 11:12:14</t>
  </si>
  <si>
    <t>21.07.2022 13:45:30</t>
  </si>
  <si>
    <t>REFIK AYBAR SULAMA GRUBU 35-29-L00158_A_56360597_56360597</t>
  </si>
  <si>
    <t>21.07.2022 08:18:20</t>
  </si>
  <si>
    <t>21.07.2022 09:30:56</t>
  </si>
  <si>
    <t>21.07.2022 06:52:29</t>
  </si>
  <si>
    <t>21.07.2022 08:29:02</t>
  </si>
  <si>
    <t>GÖRDES TR-4 45-75-M00004_GÖRDES TOKİ TR-5 M01_72237173</t>
  </si>
  <si>
    <t>21.07.2022 09:42:37</t>
  </si>
  <si>
    <t>21.07.2022 12:28:50</t>
  </si>
  <si>
    <t>AVLAŞA FİRDANLARI TR-1 45-81-M00164_B_56400586_56400586</t>
  </si>
  <si>
    <t>21.07.2022 20:14:10</t>
  </si>
  <si>
    <t>21.07.2022 21:28:24</t>
  </si>
  <si>
    <t>ÇIRPI TR-1-2/2 35-20-M00007_949789916_949789916</t>
  </si>
  <si>
    <t>21.07.2022 13:18:50</t>
  </si>
  <si>
    <t>21.07.2022 15:48:57</t>
  </si>
  <si>
    <t>MENEMEN TR-2 35-28-L00002_35-28-L00002_66506858</t>
  </si>
  <si>
    <t>21.07.2022 14:41:16</t>
  </si>
  <si>
    <t>21.07.2022 15:54:23</t>
  </si>
  <si>
    <t>BELENYENİCE KÖYÜ TR-1 45-71-M01512_B_56384135_56384135</t>
  </si>
  <si>
    <t>21.07.2022 14:42:40</t>
  </si>
  <si>
    <t>21.07.2022 15:56:30</t>
  </si>
  <si>
    <t>KIRDAMLARI TR-1 45-78-M00504_45-78-M00504_2352822</t>
  </si>
  <si>
    <t>21.07.2022 09:31:54</t>
  </si>
  <si>
    <t>21.07.2022 17:22:40</t>
  </si>
  <si>
    <t>TR-1/40-A 45-72-M00639_A_79415075_79415075</t>
  </si>
  <si>
    <t>21.07.2022 17:55:50</t>
  </si>
  <si>
    <t>21.07.2022 18:17:27</t>
  </si>
  <si>
    <t>TR-19/05 45-71-M00451_953190371_953190371</t>
  </si>
  <si>
    <t>21.07.2022 09:56:02</t>
  </si>
  <si>
    <t>21.07.2022 10:31:22</t>
  </si>
  <si>
    <t>M-2948(YATIRIM REZERVE) 35-01-M02948_A_56363768_56363768</t>
  </si>
  <si>
    <t>21.07.2022 09:48:50</t>
  </si>
  <si>
    <t>21.07.2022 18:49:30</t>
  </si>
  <si>
    <t>BEZİRGANLI ÇAMLIK TR-1 45-78-M00250_49417609_56406180_56406180</t>
  </si>
  <si>
    <t>21.07.2022 22:03:47</t>
  </si>
  <si>
    <t>21.07.2022 23:22:28</t>
  </si>
  <si>
    <t>M-1225 35-01-M01225_A_56369728_56369728</t>
  </si>
  <si>
    <t>21.07.2022 11:09:38</t>
  </si>
  <si>
    <t>21.07.2022 17:56:30</t>
  </si>
  <si>
    <t>TR-7 DEPREM KONUTLARI 35-19-L00007_5847425_56394181_56394181</t>
  </si>
  <si>
    <t>21.07.2022 10:35:18</t>
  </si>
  <si>
    <t>21.07.2022 15:50:35</t>
  </si>
  <si>
    <t>M-257 35-09-M00257_97722713_97722713</t>
  </si>
  <si>
    <t>21.07.2022 15:14:59</t>
  </si>
  <si>
    <t>21.07.2022 22:21:59</t>
  </si>
  <si>
    <t>GÜZELKÖY KÖK 45-71-M00123_VEZİROĞLU M04_50218021</t>
  </si>
  <si>
    <t>21.07.2022 09:01:36</t>
  </si>
  <si>
    <t>21.07.2022 12:21:11</t>
  </si>
  <si>
    <t>21.07.2022 20:15:07</t>
  </si>
  <si>
    <t>21.07.2022 21:55:09</t>
  </si>
  <si>
    <t>21.07.2022 08:14:39</t>
  </si>
  <si>
    <t>21.07.2022 08:20:54</t>
  </si>
  <si>
    <t>K-811 35-01-K00811_911538815_911538815</t>
  </si>
  <si>
    <t>21.07.2022 18:54:07</t>
  </si>
  <si>
    <t>22.07.2022 00:32:20</t>
  </si>
  <si>
    <t>21.07.2022 07:00:20</t>
  </si>
  <si>
    <t>21.07.2022 07:29:15</t>
  </si>
  <si>
    <t>MÜTEVELLİ TR-8 45-80-M02954_TR-85 M02_84970626</t>
  </si>
  <si>
    <t>21.07.2022 01:15:53</t>
  </si>
  <si>
    <t>21.07.2022 02:06:51</t>
  </si>
  <si>
    <t>TR-22 35-16-L00022_953352063_953352063</t>
  </si>
  <si>
    <t>21.07.2022 21:13:16</t>
  </si>
  <si>
    <t>22.07.2022 01:25:38</t>
  </si>
  <si>
    <t>SELENDİ TR-15 45-81-M00015_B_56388529_56388529</t>
  </si>
  <si>
    <t>21.07.2022 11:34:50</t>
  </si>
  <si>
    <t>21.07.2022 12:28:01</t>
  </si>
  <si>
    <t>DM-01/51 45-71-M00320_953239154_953239154</t>
  </si>
  <si>
    <t>21.07.2022 14:41:51</t>
  </si>
  <si>
    <t>21.07.2022 18:07:16</t>
  </si>
  <si>
    <t>KALABAK TR-1 45-75-M00133_A_56386994_56386994</t>
  </si>
  <si>
    <t>21.07.2022 23:20:42</t>
  </si>
  <si>
    <t>21.07.2022 23:59:42</t>
  </si>
  <si>
    <t>KURUCUOVA TR-8 35-15-L00249_950407233_950407233</t>
  </si>
  <si>
    <t>21.07.2022 10:54:04</t>
  </si>
  <si>
    <t>21.07.2022 18:46:31</t>
  </si>
  <si>
    <t>M-212(DM-3/10) 35-09-M00212_D_56382280_56382280</t>
  </si>
  <si>
    <t>21.07.2022 09:13:38</t>
  </si>
  <si>
    <t>21.07.2022 16:22:05</t>
  </si>
  <si>
    <t>21.07.2022 03:14:02</t>
  </si>
  <si>
    <t>21.07.2022 04:40:01</t>
  </si>
  <si>
    <t>DADAĞLI TR-2 IŞIKLAR 45-79-M00390_C_56364091_56364091</t>
  </si>
  <si>
    <t>21.07.2022 07:35:46</t>
  </si>
  <si>
    <t>21.07.2022 09:48:25</t>
  </si>
  <si>
    <t>HALIKÖY OVACIK TR-5 35-32-L00126_946416805_946416805</t>
  </si>
  <si>
    <t>21.07.2022 19:31:44</t>
  </si>
  <si>
    <t>21.07.2022 22:53:33</t>
  </si>
  <si>
    <t>K-4128 35-04-K04128_99347272_99347272</t>
  </si>
  <si>
    <t>21.07.2022 17:53:10</t>
  </si>
  <si>
    <t>21.07.2022 19:44:19</t>
  </si>
  <si>
    <t>M-3084 (YATIRIM REZERVE) 35-02-M03084_A_56363529_56363529</t>
  </si>
  <si>
    <t>21.07.2022 10:11:10</t>
  </si>
  <si>
    <t>YUKARIBEY TR-2 35-16-M00121_47479180_56399316_56399316</t>
  </si>
  <si>
    <t>21.07.2022 12:12:12</t>
  </si>
  <si>
    <t>21.07.2022 17:54:01</t>
  </si>
  <si>
    <t>AKHİSAR İM 45-72-A00001_HatBaşıAyırıcı_53139236 L06_53139236</t>
  </si>
  <si>
    <t>21.07.2022 09:02:08</t>
  </si>
  <si>
    <t>21.07.2022 09:21:48</t>
  </si>
  <si>
    <t>YUKARI AKTEPE KÖYÜ TR-1 35-32-L00073_35-32-L00073_61277419</t>
  </si>
  <si>
    <t>21.07.2022 16:51:44</t>
  </si>
  <si>
    <t>21.07.2022 17:07:00</t>
  </si>
  <si>
    <t>K-1546 35-02-K01546_99577656_99577656</t>
  </si>
  <si>
    <t>21.07.2022 09:20:25</t>
  </si>
  <si>
    <t>21.07.2022 11:31:35</t>
  </si>
  <si>
    <t>GÜNEYDAMLARI TR-3 45-79-M00119_C_56381936_56381936</t>
  </si>
  <si>
    <t>21.07.2022 17:25:31</t>
  </si>
  <si>
    <t>21.07.2022 19:49:19</t>
  </si>
  <si>
    <t>DM-14/4b 45-71-M00543_DIREK TIPI TRAFO HUCRESI H01_2074630</t>
  </si>
  <si>
    <t>21.07.2022 09:03:37</t>
  </si>
  <si>
    <t>21.07.2022 11:19:59</t>
  </si>
  <si>
    <t>MORDOĞAN TR-3 35-21-L00141_MORDOĞAN TR-5 L01_72179413</t>
  </si>
  <si>
    <t>21.07.2022 13:31:05</t>
  </si>
  <si>
    <t>21.07.2022 14:00:00</t>
  </si>
  <si>
    <t>21.07.2022 20:31:37</t>
  </si>
  <si>
    <t>22.07.2022 02:05:02</t>
  </si>
  <si>
    <t>KORDON KÖK 45-78-M00730_HatBaşıAyırıcı_53139496 M03_53139496</t>
  </si>
  <si>
    <t>21.07.2022 10:07:37</t>
  </si>
  <si>
    <t>21.07.2022 13:26:20</t>
  </si>
  <si>
    <t>M-2866 35-03-M02866_910611360_910611360</t>
  </si>
  <si>
    <t>21.07.2022 18:31:19</t>
  </si>
  <si>
    <t>21.07.2022 23:01:44</t>
  </si>
  <si>
    <t>K-425 35-04-K00425_7985655 b1b_5890266</t>
  </si>
  <si>
    <t>21.07.2022 10:42:20</t>
  </si>
  <si>
    <t>21.07.2022 11:39:09</t>
  </si>
  <si>
    <t>M-2097 35-04-M02097_35-04-M02097_54981353</t>
  </si>
  <si>
    <t>21.07.2022 19:25:56</t>
  </si>
  <si>
    <t>21.07.2022 20:54:29</t>
  </si>
  <si>
    <t>L-281 35-18-L00281_950438492_950438492</t>
  </si>
  <si>
    <t>21.07.2022 14:26:41</t>
  </si>
  <si>
    <t>21.07.2022 15:31:45</t>
  </si>
  <si>
    <t>M-1106 35-01-M01106_C_56355135_56355135</t>
  </si>
  <si>
    <t>21.07.2022 10:21:07</t>
  </si>
  <si>
    <t>21.07.2022 17:20:57</t>
  </si>
  <si>
    <t>BATAKLIK MAHALLESİ TR 35-16-M00008_A_56395399_56395399</t>
  </si>
  <si>
    <t>21.07.2022 21:30:07</t>
  </si>
  <si>
    <t>22.07.2022 00:03:35</t>
  </si>
  <si>
    <t>TR-1-5/2A 35-20-L00286_10843211_56360084_56360084</t>
  </si>
  <si>
    <t>21.07.2022 14:01:45</t>
  </si>
  <si>
    <t>21.07.2022 17:11:16</t>
  </si>
  <si>
    <t>21.07.2022 11:45:22</t>
  </si>
  <si>
    <t>21.07.2022 18:27:04</t>
  </si>
  <si>
    <t>BÖLÜKPAŞA TR-1 45-75-M00118_45-75-M00118_2353324</t>
  </si>
  <si>
    <t>21.07.2022 17:35:32</t>
  </si>
  <si>
    <t>21.07.2022 19:30:13</t>
  </si>
  <si>
    <t>21.07.2022 09:20:52</t>
  </si>
  <si>
    <t>21.07.2022 10:55:47</t>
  </si>
  <si>
    <t>K-1049 35-02-K01049__72410547_72410547</t>
  </si>
  <si>
    <t>21.07.2022 22:35:05</t>
  </si>
  <si>
    <t>22.07.2022 01:40:57</t>
  </si>
  <si>
    <t>21.07.2022 18:08:36</t>
  </si>
  <si>
    <t>21.07.2022 19:00:54</t>
  </si>
  <si>
    <t>K-1341 35-02-K01341_35-02-K01341_2374173</t>
  </si>
  <si>
    <t>21.07.2022 23:35:16</t>
  </si>
  <si>
    <t>22.07.2022 04:22:43</t>
  </si>
  <si>
    <t>YILMAZ İM 45-78-A00003_AYTEKİN ŞENER L01_2108824</t>
  </si>
  <si>
    <t>21.07.2022 07:25:27</t>
  </si>
  <si>
    <t>21.07.2022 07:49:11</t>
  </si>
  <si>
    <t>SARUHANLI TR-13 45-80-M00013_SARUHANLI TR-14 ÇIKIŞI M03_60897588</t>
  </si>
  <si>
    <t>21.07.2022 13:24:40</t>
  </si>
  <si>
    <t>21.07.2022 14:41:19</t>
  </si>
  <si>
    <t>KALE KÖY TR-1 45-71-M01658_43197633_56389185_56389185</t>
  </si>
  <si>
    <t>21.07.2022 21:48:45</t>
  </si>
  <si>
    <t>21.07.2022 23:52:26</t>
  </si>
  <si>
    <t>AŞAĞICUMA DM 35-16-M00103_HatBaşıAyırıcı_53139680 M01_53139680</t>
  </si>
  <si>
    <t>21.07.2022 11:25:21</t>
  </si>
  <si>
    <t>21.07.2022 14:47:41</t>
  </si>
  <si>
    <t>21.07.2022 16:21:45</t>
  </si>
  <si>
    <t>21.07.2022 18:28:10</t>
  </si>
  <si>
    <t>TR-1/40-E (ONTAN KONUTLARI-2) 45-72-M00106_45-72-M00106_61320348</t>
  </si>
  <si>
    <t>21.07.2022 09:07:31</t>
  </si>
  <si>
    <t>21.07.2022 10:24:13</t>
  </si>
  <si>
    <t>21.07.2022 09:50:40</t>
  </si>
  <si>
    <t>21.07.2022 10:11:27</t>
  </si>
  <si>
    <t>K-4152 35-01-K04152_910961427_910961427</t>
  </si>
  <si>
    <t>21.07.2022 13:08:01</t>
  </si>
  <si>
    <t>21.07.2022 15:40:46</t>
  </si>
  <si>
    <t>M-127 35-02-M00127_910078691_910078691</t>
  </si>
  <si>
    <t>21.07.2022 14:18:05</t>
  </si>
  <si>
    <t>21.07.2022 15:05:48</t>
  </si>
  <si>
    <t>21.07.2022 11:01:11</t>
  </si>
  <si>
    <t>21.07.2022 11:20:26</t>
  </si>
  <si>
    <t>M-3562(YATIRIM REZERVE) 35-02-M03562_A_56362331_56362331</t>
  </si>
  <si>
    <t>21.07.2022 17:50:49</t>
  </si>
  <si>
    <t>21.07.2022 22:46:01</t>
  </si>
  <si>
    <t>21.07.2022 16:10:45</t>
  </si>
  <si>
    <t>TR-79 İ.EKİNCİOĞLU GRB. 35-15-M00079_B_56370349_56370349</t>
  </si>
  <si>
    <t>21.07.2022 09:28:56</t>
  </si>
  <si>
    <t>21.07.2022 11:05:55</t>
  </si>
  <si>
    <t>YURDAKUL ALKAN SULAMA GRUBU TR 35-27-M00260_A_56372332_56372332</t>
  </si>
  <si>
    <t>21.07.2022 18:15:20</t>
  </si>
  <si>
    <t>21.07.2022 20:07:43</t>
  </si>
  <si>
    <t>ZEYTİNLİOVA TR-5 45-72-L00413_C_56400800_56400800</t>
  </si>
  <si>
    <t>21.07.2022 00:28:13</t>
  </si>
  <si>
    <t>21.07.2022 01:59:14</t>
  </si>
  <si>
    <t>K-3045 35-02-K03045_C_56379351_56379351</t>
  </si>
  <si>
    <t>21.07.2022 18:54:53</t>
  </si>
  <si>
    <t>21.07.2022 19:47:41</t>
  </si>
  <si>
    <t>M-2373 35-02-M02373_E_56369622_56369622</t>
  </si>
  <si>
    <t>23.07.2022 13:02:27</t>
  </si>
  <si>
    <t>23.07.2022 14:57:25</t>
  </si>
  <si>
    <t>ORTA MAHALLE M-5 35-25-M00114_955256575_955256575</t>
  </si>
  <si>
    <t>23.07.2022 18:51:05</t>
  </si>
  <si>
    <t>23.07.2022 19:44:31</t>
  </si>
  <si>
    <t>M-993 35-03-M00993_910196584_910196584</t>
  </si>
  <si>
    <t>23.07.2022 11:02:37</t>
  </si>
  <si>
    <t>23.07.2022 13:12:48</t>
  </si>
  <si>
    <t>K-1183 35-04-K01183_963985070_963985070</t>
  </si>
  <si>
    <t>23.07.2022 09:22:19</t>
  </si>
  <si>
    <t>23.07.2022 11:14:21</t>
  </si>
  <si>
    <t>ULUKENT DM-3/7 35-28-M00062_ULUKENT DM-1/16-ULUKENT DM-3/13 M03_66553662</t>
  </si>
  <si>
    <t>23.07.2022 13:45:50</t>
  </si>
  <si>
    <t>K-4237 35-03-K04237_A_60982971_60982971</t>
  </si>
  <si>
    <t>23.07.2022 14:34:01</t>
  </si>
  <si>
    <t>23.07.2022 19:35:14</t>
  </si>
  <si>
    <t>TOKATBAŞI TR-3 35-20-L00103_7382280_56360357_56360357</t>
  </si>
  <si>
    <t>23.07.2022 15:33:54</t>
  </si>
  <si>
    <t>23.07.2022 17:56:45</t>
  </si>
  <si>
    <t>23.07.2022 20:21:10</t>
  </si>
  <si>
    <t>23.07.2022 21:27:45</t>
  </si>
  <si>
    <t>ZEYTİNOVA TR-6 35-20-L00313_DIREK TIPI TRAFO HUCRESI H01_2045468</t>
  </si>
  <si>
    <t>23.07.2022 15:52:58</t>
  </si>
  <si>
    <t>23.07.2022 19:05:24</t>
  </si>
  <si>
    <t>MURADİYE DM-5/7 KÖK 45-71-M00594_MURADİYE DM-5/8 M05_2303011</t>
  </si>
  <si>
    <t>23.07.2022 20:11:26</t>
  </si>
  <si>
    <t>23.07.2022 23:53:14</t>
  </si>
  <si>
    <t>DURDU AKIN VE ARKADAŞLARI 35-26-M00492_35-26-M00492_2360012</t>
  </si>
  <si>
    <t>23.07.2022 21:07:28</t>
  </si>
  <si>
    <t>23.07.2022 22:23:31</t>
  </si>
  <si>
    <t>FUNDACIK KÖK 45-75-M00068_AKHİSAR - GÖRDES M01_67108811</t>
  </si>
  <si>
    <t>23.07.2022 08:39:20</t>
  </si>
  <si>
    <t>23.07.2022 08:44:00</t>
  </si>
  <si>
    <t>SOMA TR-9 45-82-M00009_45-82-M00009_2369707</t>
  </si>
  <si>
    <t>23.07.2022 22:09:09</t>
  </si>
  <si>
    <t>23.07.2022 23:01:37</t>
  </si>
  <si>
    <t>HALİLLER KÖK 35-31-L00228_SIRIMLI L011_72238546</t>
  </si>
  <si>
    <t>23.07.2022 09:59:49</t>
  </si>
  <si>
    <t>23.07.2022 10:00:09</t>
  </si>
  <si>
    <t>23.07.2022 06:18:00</t>
  </si>
  <si>
    <t>23.07.2022 15:25:27</t>
  </si>
  <si>
    <t>GÜMÜLDÜR M-3 35-25-M00003_955260196_955260196</t>
  </si>
  <si>
    <t>23.07.2022 01:07:33</t>
  </si>
  <si>
    <t>23.07.2022 02:08:25</t>
  </si>
  <si>
    <t>23.07.2022 07:57:54</t>
  </si>
  <si>
    <t>23.07.2022 08:59:00</t>
  </si>
  <si>
    <t>AKKOCALI TR-1 45-72-L00206_956520183_956520183</t>
  </si>
  <si>
    <t>23.07.2022 21:01:09</t>
  </si>
  <si>
    <t>23.07.2022 22:03:23</t>
  </si>
  <si>
    <t>K-4183 35-10-K04183_35-10-K04183_47727969</t>
  </si>
  <si>
    <t>23.07.2022 09:41:55</t>
  </si>
  <si>
    <t>23.07.2022 10:36:13</t>
  </si>
  <si>
    <t>23.07.2022 16:17:37</t>
  </si>
  <si>
    <t>23.07.2022 17:09:12</t>
  </si>
  <si>
    <t>DOĞANKAYA OVA MAH.TR-1 45-72-L00190_A_56390168_56390168</t>
  </si>
  <si>
    <t>23.07.2022 01:43:53</t>
  </si>
  <si>
    <t>23.07.2022 02:51:46</t>
  </si>
  <si>
    <t>23.07.2022 08:09:18</t>
  </si>
  <si>
    <t>23.07.2022 08:43:07</t>
  </si>
  <si>
    <t>YUNUSEMRE TR-1 45-77-L00130_B_83843510_83843510</t>
  </si>
  <si>
    <t>23.07.2022 13:48:14</t>
  </si>
  <si>
    <t>23.07.2022 15:02:18</t>
  </si>
  <si>
    <t>YENİKÖY TOPRAK SU TR-12 35-15-L00380_D_56397726_56397726</t>
  </si>
  <si>
    <t>23.07.2022 15:12:16</t>
  </si>
  <si>
    <t>23.07.2022 18:09:41</t>
  </si>
  <si>
    <t>MURADİYE DM 45-71-M00006_KENT ENERJİ M17_72258322</t>
  </si>
  <si>
    <t>23.07.2022 19:41:22</t>
  </si>
  <si>
    <t>23.07.2022 20:08:26</t>
  </si>
  <si>
    <t>23.07.2022 14:07:42</t>
  </si>
  <si>
    <t>23.07.2022 14:17:23</t>
  </si>
  <si>
    <t>ALAŞEHİR TR-74 45-73-M00074_945676609_945676609</t>
  </si>
  <si>
    <t>23.07.2022 00:21:29</t>
  </si>
  <si>
    <t>23.07.2022 01:54:07</t>
  </si>
  <si>
    <t>POYRAZ TR-2 45-78-M00654_953293845_953293845</t>
  </si>
  <si>
    <t>23.07.2022 19:02:52</t>
  </si>
  <si>
    <t>23.07.2022 20:47:37</t>
  </si>
  <si>
    <t>DM-3/15 (ESKİ TR-2/71) 45-83-L00071_DM-3/19 L01_50192588</t>
  </si>
  <si>
    <t>23.07.2022 19:51:30</t>
  </si>
  <si>
    <t>23.07.2022 20:42:57</t>
  </si>
  <si>
    <t>K-1362 35-02-K01362_K-2409 K01_2035229</t>
  </si>
  <si>
    <t>23.07.2022 11:00:00</t>
  </si>
  <si>
    <t>23.07.2022 11:45:31</t>
  </si>
  <si>
    <t>23.07.2022 18:19:08</t>
  </si>
  <si>
    <t>23.07.2022 20:50:40</t>
  </si>
  <si>
    <t>KISIK METAL İŞLERİ KÖK 35-22-M00099_955270633_955270633</t>
  </si>
  <si>
    <t>23.07.2022 11:26:03</t>
  </si>
  <si>
    <t>23.07.2022 15:59:50</t>
  </si>
  <si>
    <t>MUSAHOCA TR-1 45-76-L00118_955235502_955235502</t>
  </si>
  <si>
    <t>23.07.2022 14:14:25</t>
  </si>
  <si>
    <t>23.07.2022 14:52:47</t>
  </si>
  <si>
    <t>GÜMÜLDÜR M-1 35-25-M00001_35-25-M00001_2374706</t>
  </si>
  <si>
    <t>23.07.2022 06:15:04</t>
  </si>
  <si>
    <t>23.07.2022 10:03:05</t>
  </si>
  <si>
    <t>BOZDAĞ TR-14 35-15-L00306_B_65499336_65499336</t>
  </si>
  <si>
    <t>23.07.2022 16:00:35</t>
  </si>
  <si>
    <t>23.07.2022 17:45:36</t>
  </si>
  <si>
    <t>23.07.2022 07:13:15</t>
  </si>
  <si>
    <t>23.07.2022 09:17:19</t>
  </si>
  <si>
    <t>23.07.2022 09:23:06</t>
  </si>
  <si>
    <t>23.07.2022 09:58:33</t>
  </si>
  <si>
    <t>TOSUNLAR HACIİSA TR-3 35-32-L00042_C_65513018_65513018</t>
  </si>
  <si>
    <t>23.07.2022 23:40:08</t>
  </si>
  <si>
    <t>24.07.2022 01:35:00</t>
  </si>
  <si>
    <t>TR-147 35-19-L00147_DAĞITIM TRAFOSU L03_72133305</t>
  </si>
  <si>
    <t>23.07.2022 09:06:37</t>
  </si>
  <si>
    <t>23.07.2022 17:06:34</t>
  </si>
  <si>
    <t>KAYMAKÇI İM 35-15-A00004_TR-A M07_2333305</t>
  </si>
  <si>
    <t>23.07.2022 12:05:49</t>
  </si>
  <si>
    <t>23.07.2022 12:32:45</t>
  </si>
  <si>
    <t>PİYALE TM 35-02-A00007_PİYALE-19 K25_2310582</t>
  </si>
  <si>
    <t>23.07.2022 08:13:08</t>
  </si>
  <si>
    <t>23.07.2022 10:43:53</t>
  </si>
  <si>
    <t>23.07.2022 19:14:57</t>
  </si>
  <si>
    <t>23.07.2022 20:58:21</t>
  </si>
  <si>
    <t>23.07.2022 15:24:25</t>
  </si>
  <si>
    <t>23.07.2022 16:53:13</t>
  </si>
  <si>
    <t>M-3553(YATIRIM REZERVE) 35-02-M03553__72372354_72372354</t>
  </si>
  <si>
    <t>23.07.2022 09:21:50</t>
  </si>
  <si>
    <t>23.07.2022 15:51:02</t>
  </si>
  <si>
    <t>TR-1/43-A 45-72-M00113_45-72-M00113_2346940</t>
  </si>
  <si>
    <t>23.07.2022 13:15:51</t>
  </si>
  <si>
    <t>23.07.2022 17:53:59</t>
  </si>
  <si>
    <t>SARNIÇ İM 35-08-A00005_SARNIÇ-17 K16_2308968</t>
  </si>
  <si>
    <t>23.07.2022 16:42:19</t>
  </si>
  <si>
    <t>TİRE TM 35-29-A00003_TR-B M12_2060910</t>
  </si>
  <si>
    <t>23.07.2022 03:00:19</t>
  </si>
  <si>
    <t>23.07.2022 03:12:30</t>
  </si>
  <si>
    <t>23.07.2022 02:25:00</t>
  </si>
  <si>
    <t>23.07.2022 02:57:43</t>
  </si>
  <si>
    <t>PAŞAKÖY TR-3 45-80-M00058_956557726_956557726</t>
  </si>
  <si>
    <t>23.07.2022 11:57:51</t>
  </si>
  <si>
    <t>23.07.2022 14:18:25</t>
  </si>
  <si>
    <t>MURADİYE HASTANE TR-1 45-71-M00193_ M04_2320878</t>
  </si>
  <si>
    <t>23.07.2022 09:46:16</t>
  </si>
  <si>
    <t>23.07.2022 11:23:13</t>
  </si>
  <si>
    <t>ÜRKMEZ M-9 35-25-M00147_35-25-M00147_72076650</t>
  </si>
  <si>
    <t>23.07.2022 20:38:29</t>
  </si>
  <si>
    <t>23.07.2022 20:55:02</t>
  </si>
  <si>
    <t>İMCELER YENİ MAH. TR-1 45-74-M00146_45-74-M00146_2372602</t>
  </si>
  <si>
    <t>23.07.2022 10:29:19</t>
  </si>
  <si>
    <t>23.07.2022 11:32:41</t>
  </si>
  <si>
    <t>23.07.2022 19:50:04</t>
  </si>
  <si>
    <t>23.07.2022 21:10:44</t>
  </si>
  <si>
    <t>DM-2/14 35-29-M00099_DAĞITIM TRAFOSU-1 M03_72183384</t>
  </si>
  <si>
    <t>23.07.2022 14:03:09</t>
  </si>
  <si>
    <t>23.07.2022 17:28:47</t>
  </si>
  <si>
    <t>TR-1/40 45-83-M00040_TR-1/1 M03_2096925</t>
  </si>
  <si>
    <t>23.07.2022 15:06:13</t>
  </si>
  <si>
    <t>23.07.2022 15:34:38</t>
  </si>
  <si>
    <t>23.07.2022 09:34:49</t>
  </si>
  <si>
    <t>23.07.2022 09:40:28</t>
  </si>
  <si>
    <t>23.07.2022 18:24:24</t>
  </si>
  <si>
    <t>23.07.2022 20:03:20</t>
  </si>
  <si>
    <t>23.07.2022 23:34:38</t>
  </si>
  <si>
    <t>24.07.2022 05:23:00</t>
  </si>
  <si>
    <t>DERBENT ALTI TST KÖK 45-83-M00127_DAĞITIM TRAFOSU M05_72202005</t>
  </si>
  <si>
    <t>23.07.2022 09:05:40</t>
  </si>
  <si>
    <t>23.07.2022 09:26:39</t>
  </si>
  <si>
    <t>23.07.2022 22:40:50</t>
  </si>
  <si>
    <t>24.07.2022 00:29:46</t>
  </si>
  <si>
    <t>ZEYTİNOVA KÖK 35-20-L00274_ÇATAL L04_2329876</t>
  </si>
  <si>
    <t>23.07.2022 10:12:03</t>
  </si>
  <si>
    <t>23.07.2022 13:49:59</t>
  </si>
  <si>
    <t>YENİCEKÖY TR3 35-15-L00427_35-15-L00427_2365588</t>
  </si>
  <si>
    <t>23.07.2022 11:56:41</t>
  </si>
  <si>
    <t>23.07.2022 13:10:08</t>
  </si>
  <si>
    <t>23.07.2022 09:22:36</t>
  </si>
  <si>
    <t>23.07.2022 18:34:44</t>
  </si>
  <si>
    <t>ÇARIKBALLI PAMUCAK TR-1 45-77-L00183_45-77-L00183_2374985</t>
  </si>
  <si>
    <t>23.07.2022 18:28:19</t>
  </si>
  <si>
    <t>23.07.2022 19:23:53</t>
  </si>
  <si>
    <t>K-1697 35-04-K01697_B_56370237_56370237</t>
  </si>
  <si>
    <t>23.07.2022 11:24:44</t>
  </si>
  <si>
    <t>23.07.2022 12:31:54</t>
  </si>
  <si>
    <t>23.07.2022 08:53:20</t>
  </si>
  <si>
    <t>23.07.2022 11:34:26</t>
  </si>
  <si>
    <t>ÇETMEN DM 35-26-M00924_SELAMPEN M03_2307170</t>
  </si>
  <si>
    <t>23.07.2022 09:43:16</t>
  </si>
  <si>
    <t>23.07.2022 10:15:13</t>
  </si>
  <si>
    <t>GÜLBAHÇE TR-10 35-19-L00249_956662527_956662527</t>
  </si>
  <si>
    <t>23.07.2022 16:46:06</t>
  </si>
  <si>
    <t>23.07.2022 17:43:01</t>
  </si>
  <si>
    <t>SELENDİ DM 45-81-M00001_SATILMIŞ M14_2079214</t>
  </si>
  <si>
    <t>23.07.2022 17:57:49</t>
  </si>
  <si>
    <t>23.07.2022 17:58:19</t>
  </si>
  <si>
    <t>TR-88 45-78-L00088_TR-84 L05_2108993</t>
  </si>
  <si>
    <t>23.07.2022 08:18:39</t>
  </si>
  <si>
    <t>23.07.2022 08:47:00</t>
  </si>
  <si>
    <t>DM-1/47 45-71-M00149_953216829_953216829</t>
  </si>
  <si>
    <t>23.07.2022 02:57:51</t>
  </si>
  <si>
    <t>23.07.2022 03:46:54</t>
  </si>
  <si>
    <t>MURADİYE DM-5/11 45-71-M00232_DM-5/08 M02_72091348</t>
  </si>
  <si>
    <t>23.07.2022 23:07:31</t>
  </si>
  <si>
    <t>23.07.2022 23:07:37</t>
  </si>
  <si>
    <t>DAĞDERE TR-6 45-72-M00218_B_56407506_56407506</t>
  </si>
  <si>
    <t>25.07.2022 08:19:05</t>
  </si>
  <si>
    <t>25.07.2022 13:26:38</t>
  </si>
  <si>
    <t>MURADİYE TR-5(BELEDİYE KABİN) 45-71-M00194_953243934_953243934</t>
  </si>
  <si>
    <t>25.07.2022 11:40:25</t>
  </si>
  <si>
    <t>25.07.2022 18:04:20</t>
  </si>
  <si>
    <t>25.07.2022 19:06:14</t>
  </si>
  <si>
    <t>25.07.2022 19:52:03</t>
  </si>
  <si>
    <t>25.07.2022 20:33:17</t>
  </si>
  <si>
    <t>25.07.2022 20:52:10</t>
  </si>
  <si>
    <t>DM-25/18 45-71-M00366_953243616_953243616</t>
  </si>
  <si>
    <t>25.07.2022 18:47:00</t>
  </si>
  <si>
    <t>25.07.2022 21:44:25</t>
  </si>
  <si>
    <t>ESBAŞ İM 35-08-A00001_TR-1 10.5 K12_2053318</t>
  </si>
  <si>
    <t>25.07.2022 14:33:27</t>
  </si>
  <si>
    <t>25.07.2022 14:38:27</t>
  </si>
  <si>
    <t>M-10 35-02-M00010_M-280 M06_2320102</t>
  </si>
  <si>
    <t>25.07.2022 10:27:25</t>
  </si>
  <si>
    <t>25.07.2022 10:46:46</t>
  </si>
  <si>
    <t>TR-8 45-78-L00008_953265176_953265176</t>
  </si>
  <si>
    <t>25.07.2022 11:50:43</t>
  </si>
  <si>
    <t>25.07.2022 12:32:49</t>
  </si>
  <si>
    <t>URGANLIYENİKÖY TR-3 45-83-M00117_956317501_956317501</t>
  </si>
  <si>
    <t>25.07.2022 11:20:52</t>
  </si>
  <si>
    <t>25.07.2022 13:42:28</t>
  </si>
  <si>
    <t>K-907 35-04-K00907_E_56366390_56366390</t>
  </si>
  <si>
    <t>25.07.2022 21:03:30</t>
  </si>
  <si>
    <t>25.07.2022 22:39:54</t>
  </si>
  <si>
    <t>RAMAZAN  GÜLGÜN  VE ARK. T-SULAMA GRB. 35-13-L00135_956288027_956288027</t>
  </si>
  <si>
    <t>25.07.2022 15:22:29</t>
  </si>
  <si>
    <t>25.07.2022 18:06:51</t>
  </si>
  <si>
    <t>FOÇA TR-45 35-23-L00045_FOÇA TR-48 L02_72150647</t>
  </si>
  <si>
    <t>25.07.2022 18:34:27</t>
  </si>
  <si>
    <t>25.07.2022 19:52:14</t>
  </si>
  <si>
    <t>SEYİRDİM ÇALTILIÇUKUR TR-1 45-72-L00717_A_56406534_56406534</t>
  </si>
  <si>
    <t>25.07.2022 13:19:08</t>
  </si>
  <si>
    <t>25.07.2022 15:15:47</t>
  </si>
  <si>
    <t>25.07.2022 09:04:53</t>
  </si>
  <si>
    <t>25.07.2022 15:08:16</t>
  </si>
  <si>
    <t>TR-1/72 45-72-M00072_956506261_956506261</t>
  </si>
  <si>
    <t>25.07.2022 17:31:58</t>
  </si>
  <si>
    <t>URGANLI YENİKÖY TR-1 45-83-L00447_45-83-L00447_2358111</t>
  </si>
  <si>
    <t>25.07.2022 08:10:56</t>
  </si>
  <si>
    <t>25.07.2022 10:17:45</t>
  </si>
  <si>
    <t>TR-1/72 45-72-M00072_956505871_956505871</t>
  </si>
  <si>
    <t>25.07.2022 19:18:40</t>
  </si>
  <si>
    <t>25.07.2022 20:03:16</t>
  </si>
  <si>
    <t>YENİKÖY-4 35-26-L00143_6186598_56358528_56358528</t>
  </si>
  <si>
    <t>25.07.2022 16:58:35</t>
  </si>
  <si>
    <t>25.07.2022 18:34:51</t>
  </si>
  <si>
    <t>ALAŞEHİR TR-8 45-73-M00008_TR-9 - TR-72 - TR-79 M02_66756188</t>
  </si>
  <si>
    <t>25.07.2022 20:31:10</t>
  </si>
  <si>
    <t>25.07.2022 21:20:50</t>
  </si>
  <si>
    <t>KAPAKLI İM 45-72-A00003_HatBaşıAyırıcı_53139354 L06_53139354</t>
  </si>
  <si>
    <t>25.07.2022 08:27:25</t>
  </si>
  <si>
    <t>25.07.2022 12:57:54</t>
  </si>
  <si>
    <t>CENKYERİ TR-1 45-82-M00131_AVDAN TR-5 M09_72194965</t>
  </si>
  <si>
    <t>25.07.2022 23:36:35</t>
  </si>
  <si>
    <t>26.07.2022 00:16:59</t>
  </si>
  <si>
    <t>DM-16/22 45-71-M02398_953200077_953200077</t>
  </si>
  <si>
    <t>25.07.2022 19:17:28</t>
  </si>
  <si>
    <t>25.07.2022 21:29:52</t>
  </si>
  <si>
    <t>25.07.2022 09:31:28</t>
  </si>
  <si>
    <t>25.07.2022 17:27:46</t>
  </si>
  <si>
    <t>DM-13/02 45-71-M00330_A a1b_44925037</t>
  </si>
  <si>
    <t>25.07.2022 17:55:27</t>
  </si>
  <si>
    <t>25.07.2022 20:10:10</t>
  </si>
  <si>
    <t>25.07.2022 16:01:11</t>
  </si>
  <si>
    <t>25.07.2022 17:28:13</t>
  </si>
  <si>
    <t>TEMREK YAKUPLAR TR-1 45-83-M00484_DIREK TIPI TRAFO HUCRESI H01_2112748</t>
  </si>
  <si>
    <t>25.07.2022 18:04:06</t>
  </si>
  <si>
    <t>25.07.2022 18:48:53</t>
  </si>
  <si>
    <t>25.07.2022 22:43:36</t>
  </si>
  <si>
    <t>26.07.2022 00:09:51</t>
  </si>
  <si>
    <t>GÖRDES TR-28 45-75-M00028_D_56394567_56394567</t>
  </si>
  <si>
    <t>25.07.2022 02:32:04</t>
  </si>
  <si>
    <t>25.07.2022 06:19:54</t>
  </si>
  <si>
    <t>POYRACIK TR-3 35-24-L00026_POYRACIK TR-1 L02_72093947</t>
  </si>
  <si>
    <t>25.07.2022 14:35:17</t>
  </si>
  <si>
    <t>25.07.2022 15:12:02</t>
  </si>
  <si>
    <t>TR-12 TARIMSAL SULAMA 45-80-M01012_45-80-M01012_2373362</t>
  </si>
  <si>
    <t>25.07.2022 10:48:04</t>
  </si>
  <si>
    <t>25.07.2022 11:53:25</t>
  </si>
  <si>
    <t>25.07.2022 14:02:47</t>
  </si>
  <si>
    <t>25.07.2022 15:29:15</t>
  </si>
  <si>
    <t>GÖLMARMARA TR-17 45-85-L00017_945473403_945473403</t>
  </si>
  <si>
    <t>25.07.2022 19:47:28</t>
  </si>
  <si>
    <t>25.07.2022 21:26:01</t>
  </si>
  <si>
    <t>25.07.2022 15:22:12</t>
  </si>
  <si>
    <t>25.07.2022 15:48:14</t>
  </si>
  <si>
    <t>GÖKÇEKÖY FATİH MAH.TR-2 45-80-L00179_45-80-L00179_2361960</t>
  </si>
  <si>
    <t>25.07.2022 15:27:00</t>
  </si>
  <si>
    <t>25.07.2022 17:12:36</t>
  </si>
  <si>
    <t>K-128 35-02-K00128_99939584_99939584</t>
  </si>
  <si>
    <t>25.07.2022 19:50:29</t>
  </si>
  <si>
    <t>25.07.2022 09:55:15</t>
  </si>
  <si>
    <t>25.07.2022 10:34:00</t>
  </si>
  <si>
    <t>K-913 35-01-K00913_911419453_911419453</t>
  </si>
  <si>
    <t>25.07.2022 17:27:54</t>
  </si>
  <si>
    <t>25.07.2022 20:47:55</t>
  </si>
  <si>
    <t>AHMETLİ TR-30 MEZARLIK 45-84-L00030_45-84-L00030_81564207</t>
  </si>
  <si>
    <t>25.07.2022 10:22:28</t>
  </si>
  <si>
    <t>25.07.2022 11:28:59</t>
  </si>
  <si>
    <t>ÜZÜMLÜ TR-1 45-73-M00630_B_56392897_56392897</t>
  </si>
  <si>
    <t>25.07.2022 21:22:16</t>
  </si>
  <si>
    <t>25.07.2022 21:54:31</t>
  </si>
  <si>
    <t>DM-23 45-71-M00500_DM-23/03 M08_2076929</t>
  </si>
  <si>
    <t>25.07.2022 18:09:52</t>
  </si>
  <si>
    <t>25.07.2022 18:50:56</t>
  </si>
  <si>
    <t>OVAKENT TR-9 35-15-L00589_35-15-L00589_2366046</t>
  </si>
  <si>
    <t>25.07.2022 13:45:13</t>
  </si>
  <si>
    <t>25.07.2022 19:19:08</t>
  </si>
  <si>
    <t>25.07.2022 20:38:38</t>
  </si>
  <si>
    <t>25.07.2022 21:24:07</t>
  </si>
  <si>
    <t>BODAMAS TR-5 45-75-M00303_C_56398262_56398262</t>
  </si>
  <si>
    <t>25.07.2022 17:09:00</t>
  </si>
  <si>
    <t>25.07.2022 18:24:35</t>
  </si>
  <si>
    <t>SİYEKLİ KÖK 45-71-M00185_HatBaşıAyırıcı_53134599 M05_53134599</t>
  </si>
  <si>
    <t>25.07.2022 02:47:27</t>
  </si>
  <si>
    <t>25.07.2022 05:23:00</t>
  </si>
  <si>
    <t>İZZETTİN KÖK 45-83-M00132_HatBaşıAyırıcı_53137087 M02_53137087</t>
  </si>
  <si>
    <t>25.07.2022 17:12:59</t>
  </si>
  <si>
    <t>L-90 RAINBOW DM 35-18-L00090_950467467_950467467</t>
  </si>
  <si>
    <t>25.07.2022 16:17:41</t>
  </si>
  <si>
    <t>25.07.2022 23:45:35</t>
  </si>
  <si>
    <t>DEMİRTAŞ TR-2 45-76-M00166_DIREK TIPI TRAFO HUCRESI H01_2084919</t>
  </si>
  <si>
    <t>25.07.2022 08:34:18</t>
  </si>
  <si>
    <t>25.07.2022 08:57:37</t>
  </si>
  <si>
    <t>25.07.2022 06:15:27</t>
  </si>
  <si>
    <t>25.07.2022 06:18:27</t>
  </si>
  <si>
    <t>YİĞİTALİ TR-2 45-72-L00146_DIREK TIPI TRAFO HUCRESI H01_2124774</t>
  </si>
  <si>
    <t>25.07.2022 19:10:10</t>
  </si>
  <si>
    <t>25.07.2022 20:37:42</t>
  </si>
  <si>
    <t>TR-15 35-16-L00015_D d1_47585627</t>
  </si>
  <si>
    <t>25.07.2022 13:18:35</t>
  </si>
  <si>
    <t>25.07.2022 18:12:34</t>
  </si>
  <si>
    <t>M-36 DOĞALKENT 35-23-M00036_953089243_953089243</t>
  </si>
  <si>
    <t>25.07.2022 14:04:24</t>
  </si>
  <si>
    <t>25.07.2022 18:35:40</t>
  </si>
  <si>
    <t>25.07.2022 20:04:25</t>
  </si>
  <si>
    <t>25.07.2022 21:44:34</t>
  </si>
  <si>
    <t>K-254 35-04-K00254_D_56372579_56372579</t>
  </si>
  <si>
    <t>25.07.2022 19:54:49</t>
  </si>
  <si>
    <t>25.07.2022 23:36:22</t>
  </si>
  <si>
    <t>GÖKÇELER TR-1 45-72-M00233_956523672_956523672</t>
  </si>
  <si>
    <t>25.07.2022 14:00:43</t>
  </si>
  <si>
    <t>25.07.2022 15:41:51</t>
  </si>
  <si>
    <t>M-2538 35-02-M02538_95000633667_95000633667</t>
  </si>
  <si>
    <t>25.07.2022 13:14:14</t>
  </si>
  <si>
    <t>25.07.2022 16:39:19</t>
  </si>
  <si>
    <t>TR-2/38 45-72-L00038_A_56406756_56406756</t>
  </si>
  <si>
    <t>25.07.2022 14:07:23</t>
  </si>
  <si>
    <t>25.07.2022 16:32:20</t>
  </si>
  <si>
    <t>ILGIN HATBAŞI KÖK 45-73-M01292_ÇAKIRCAALİ M02_83838185</t>
  </si>
  <si>
    <t>25.07.2022 00:03:26</t>
  </si>
  <si>
    <t>25.07.2022 00:49:30</t>
  </si>
  <si>
    <t>25.07.2022 09:50:05</t>
  </si>
  <si>
    <t>25.07.2022 11:30:08</t>
  </si>
  <si>
    <t>HİSARLIK YUVALI TR-2 35-29-L00210_35-29-L00210_2371214</t>
  </si>
  <si>
    <t>25.07.2022 09:37:55</t>
  </si>
  <si>
    <t>25.07.2022 12:29:37</t>
  </si>
  <si>
    <t>KAZANLI TR-1 35-15-L00964_A_56368291_56368291</t>
  </si>
  <si>
    <t>25.07.2022 09:07:29</t>
  </si>
  <si>
    <t>25.07.2022 09:36:56</t>
  </si>
  <si>
    <t>25.07.2022 21:19:49</t>
  </si>
  <si>
    <t>25.07.2022 22:43:03</t>
  </si>
  <si>
    <t>_956481864_956481864</t>
  </si>
  <si>
    <t>25.07.2022 11:36:19</t>
  </si>
  <si>
    <t>25.07.2022 12:50:33</t>
  </si>
  <si>
    <t>ERGENEKON TR-9 45-83-M00621_AVŞAR İM GİRİŞ M02_61203677</t>
  </si>
  <si>
    <t>25.07.2022 13:04:18</t>
  </si>
  <si>
    <t>25.07.2022 13:34:54</t>
  </si>
  <si>
    <t>25.07.2022 20:36:54</t>
  </si>
  <si>
    <t>25.07.2022 22:25:27</t>
  </si>
  <si>
    <t>M-1384 35-02-M01384_A A1B_5820019</t>
  </si>
  <si>
    <t>25.07.2022 07:53:56</t>
  </si>
  <si>
    <t>25.07.2022 08:41:47</t>
  </si>
  <si>
    <t>TR-1-3/3 HÜKÜMET ÖNÜ KABİN 35-20-L00018_A a1b_5925664</t>
  </si>
  <si>
    <t>25.07.2022 10:20:12</t>
  </si>
  <si>
    <t>25.07.2022 13:08:06</t>
  </si>
  <si>
    <t>25.07.2022 07:45:21</t>
  </si>
  <si>
    <t>25.07.2022 07:50:55</t>
  </si>
  <si>
    <t>CEVİZLİ DERVİŞLER TR-5 35-31-L00325_DIREK TIPI TRAFO HUCRESI H01_2050070</t>
  </si>
  <si>
    <t>25.07.2022 11:58:02</t>
  </si>
  <si>
    <t>25.07.2022 13:08:01</t>
  </si>
  <si>
    <t>KUŞÇULAR TR-10(OVAKAHVE) 35-19-M00222_95001407742_95001407742</t>
  </si>
  <si>
    <t>25.07.2022 11:23:27</t>
  </si>
  <si>
    <t>25.07.2022 15:44:37</t>
  </si>
  <si>
    <t>25.07.2022 08:50:42</t>
  </si>
  <si>
    <t>25.07.2022 10:06:10</t>
  </si>
  <si>
    <t>L-438 35-18-L00438_950449004_950449004</t>
  </si>
  <si>
    <t>25.07.2022 15:29:20</t>
  </si>
  <si>
    <t>25.07.2022 17:19:07</t>
  </si>
  <si>
    <t>DM-25/37 45-71-M00058_953215083_953215083</t>
  </si>
  <si>
    <t>25.07.2022 16:21:48</t>
  </si>
  <si>
    <t>25.07.2022 19:35:37</t>
  </si>
  <si>
    <t>27.07.2022 12:24:40</t>
  </si>
  <si>
    <t>27.07.2022 14:58:21</t>
  </si>
  <si>
    <t>DM-5/11 35-26-M00804_SA A03b_77857675</t>
  </si>
  <si>
    <t>27.07.2022 20:56:29</t>
  </si>
  <si>
    <t>27.07.2022 22:38:04</t>
  </si>
  <si>
    <t>27.07.2022 19:38:38</t>
  </si>
  <si>
    <t>27.07.2022 20:00:40</t>
  </si>
  <si>
    <t>TORMER KÖK 35-26-M01158_CVK-1/CVK-2 M06_65923879</t>
  </si>
  <si>
    <t>27.07.2022 20:03:43</t>
  </si>
  <si>
    <t>27.07.2022 21:09:50</t>
  </si>
  <si>
    <t>MEDAR TR-9 45-72-L00278_956479392_956479392</t>
  </si>
  <si>
    <t>27.07.2022 09:01:09</t>
  </si>
  <si>
    <t>27.07.2022 13:06:10</t>
  </si>
  <si>
    <t>YAKACIK TR-1 35-20-L00232_35-20-L00232_2376783</t>
  </si>
  <si>
    <t>27.07.2022 11:06:35</t>
  </si>
  <si>
    <t>27.07.2022 12:51:41</t>
  </si>
  <si>
    <t>27.07.2022 06:05:08</t>
  </si>
  <si>
    <t>27.07.2022 06:56:12</t>
  </si>
  <si>
    <t>MENEMEN TR-63 (DM-3/17) 35-28-M00737_953375653_953375653</t>
  </si>
  <si>
    <t>27.07.2022 21:49:36</t>
  </si>
  <si>
    <t>28.07.2022 00:07:10</t>
  </si>
  <si>
    <t>ÇAYAĞZI TR-23 35-31-L00409_B_56405097_56405097</t>
  </si>
  <si>
    <t>27.07.2022 06:41:15</t>
  </si>
  <si>
    <t>27.07.2022 10:24:07</t>
  </si>
  <si>
    <t>27.07.2022 16:49:37</t>
  </si>
  <si>
    <t>27.07.2022 20:05:26</t>
  </si>
  <si>
    <t>ÇAPAK KÖK 35-26-M00435_DAĞKIZILCA-2 ÇIKIŞ M05_66033222</t>
  </si>
  <si>
    <t>27.07.2022 14:43:30</t>
  </si>
  <si>
    <t>27.07.2022 14:54:24</t>
  </si>
  <si>
    <t>DAĞKIZILCA TR-6 35-26-M01466_A_82987085_82987085</t>
  </si>
  <si>
    <t>27.07.2022 16:04:17</t>
  </si>
  <si>
    <t>27.07.2022 17:21:27</t>
  </si>
  <si>
    <t>ESBAŞ İM 35-08-A00001_GAZİEMİR GİS-2 M13_2308964</t>
  </si>
  <si>
    <t>27.07.2022 09:15:25</t>
  </si>
  <si>
    <t>27.07.2022 09:28:50</t>
  </si>
  <si>
    <t>27.07.2022 09:48:05</t>
  </si>
  <si>
    <t>27.07.2022 18:19:14</t>
  </si>
  <si>
    <t>27.07.2022 14:54:55</t>
  </si>
  <si>
    <t>27.07.2022 17:06:29</t>
  </si>
  <si>
    <t>M-1424 35-02-M01424_99584433_99584433</t>
  </si>
  <si>
    <t>27.07.2022 17:50:02</t>
  </si>
  <si>
    <t>27.07.2022 19:27:06</t>
  </si>
  <si>
    <t>_A_56387724_56387724</t>
  </si>
  <si>
    <t>27.07.2022 10:27:29</t>
  </si>
  <si>
    <t>27.07.2022 11:38:09</t>
  </si>
  <si>
    <t>27.07.2022 12:50:46</t>
  </si>
  <si>
    <t>27.07.2022 16:31:25</t>
  </si>
  <si>
    <t>27.07.2022 12:00:36</t>
  </si>
  <si>
    <t>27.07.2022 12:40:43</t>
  </si>
  <si>
    <t>TR-1/56 45-72-M00640__81571004_81571004</t>
  </si>
  <si>
    <t>28.07.2022 19:20:38</t>
  </si>
  <si>
    <t>28.07.2022 20:13:04</t>
  </si>
  <si>
    <t>DEMİRCİLİ TR-2 35-19-M00212_7531981_56377761_56377761</t>
  </si>
  <si>
    <t>28.07.2022 08:34:48</t>
  </si>
  <si>
    <t>28.07.2022 10:26:08</t>
  </si>
  <si>
    <t>TR-2/34 45-83-L00034_955174181_955174181</t>
  </si>
  <si>
    <t>28.07.2022 15:52:46</t>
  </si>
  <si>
    <t>28.07.2022 16:46:50</t>
  </si>
  <si>
    <t>DM-21/22 (ÇALIŞKAN SOKAK) 45-71-M00480_953243831_953243831</t>
  </si>
  <si>
    <t>28.07.2022 17:49:33</t>
  </si>
  <si>
    <t>28.07.2022 19:08:30</t>
  </si>
  <si>
    <t>SOLAKLAR TR-5 (HATİPLER) 35-31-L00462_ H_65805277</t>
  </si>
  <si>
    <t>28.07.2022 14:39:21</t>
  </si>
  <si>
    <t>28.07.2022 19:50:58</t>
  </si>
  <si>
    <t>TR-1/16 45-72-M00016__83532395_83532395</t>
  </si>
  <si>
    <t>28.07.2022 23:19:08</t>
  </si>
  <si>
    <t>29.07.2022 00:33:05</t>
  </si>
  <si>
    <t>28.07.2022 13:51:27</t>
  </si>
  <si>
    <t>28.07.2022 14:39:50</t>
  </si>
  <si>
    <t>M-1468 35-04-M01468_35-04-M01468_2377293</t>
  </si>
  <si>
    <t>28.07.2022 11:04:53</t>
  </si>
  <si>
    <t>28.07.2022 13:32:09</t>
  </si>
  <si>
    <t>YAKAKÖY KÖK 45-75-M00067_BOYALI M03_2324688</t>
  </si>
  <si>
    <t>28.07.2022 09:12:06</t>
  </si>
  <si>
    <t>28.07.2022 17:08:51</t>
  </si>
  <si>
    <t>28.07.2022 17:06:46</t>
  </si>
  <si>
    <t>28.07.2022 17:58:30</t>
  </si>
  <si>
    <t>28.07.2022 12:36:08</t>
  </si>
  <si>
    <t>28.07.2022 13:31:32</t>
  </si>
  <si>
    <t>M-257 35-09-M00257_97849509_97849509</t>
  </si>
  <si>
    <t>28.07.2022 20:00:19</t>
  </si>
  <si>
    <t>28.07.2022 21:24:56</t>
  </si>
  <si>
    <t>TİRE İM-DM-1 35-29-A00001_DM-2 M06_2059510</t>
  </si>
  <si>
    <t>28.07.2022 12:30:41</t>
  </si>
  <si>
    <t>28.07.2022 12:37:46</t>
  </si>
  <si>
    <t>TR-172 35-15-M00416_950352589_950352589</t>
  </si>
  <si>
    <t>28.07.2022 13:14:42</t>
  </si>
  <si>
    <t>28.07.2022 18:27:25</t>
  </si>
  <si>
    <t>YAĞCILAR KÖK 45-71-M00179_HatBaşıAyırıcı_53135923 M04_53135923</t>
  </si>
  <si>
    <t>28.07.2022 09:46:26</t>
  </si>
  <si>
    <t>28.07.2022 14:08:07</t>
  </si>
  <si>
    <t>K-2414 35-01-K02414_912698327_912698327</t>
  </si>
  <si>
    <t>28.07.2022 21:41:42</t>
  </si>
  <si>
    <t>28.07.2022 23:39:47</t>
  </si>
  <si>
    <t>28.07.2022 14:59:41</t>
  </si>
  <si>
    <t>28.07.2022 15:56:27</t>
  </si>
  <si>
    <t>L-132 35-18-L00132_950460578_950460578</t>
  </si>
  <si>
    <t>28.07.2022 12:41:37</t>
  </si>
  <si>
    <t>28.07.2022 15:42:10</t>
  </si>
  <si>
    <t>HACIÖMERLİ KARAKUYULAR TR 35-17-M00444_35-17-M00444_2362951</t>
  </si>
  <si>
    <t>28.07.2022 10:39:15</t>
  </si>
  <si>
    <t>28.07.2022 12:05:43</t>
  </si>
  <si>
    <t>28.07.2022 18:48:33</t>
  </si>
  <si>
    <t>28.07.2022 21:06:20</t>
  </si>
  <si>
    <t>28.07.2022 09:59:29</t>
  </si>
  <si>
    <t>28.07.2022 10:18:00</t>
  </si>
  <si>
    <t>28.07.2022 07:13:46</t>
  </si>
  <si>
    <t>28.07.2022 08:27:48</t>
  </si>
  <si>
    <t>TR-88 35-19-L00088_956683100_956683100</t>
  </si>
  <si>
    <t>28.07.2022 10:12:09</t>
  </si>
  <si>
    <t>28.07.2022 12:44:05</t>
  </si>
  <si>
    <t>M-3090 35-09-M03090_97911844_97911844</t>
  </si>
  <si>
    <t>28.07.2022 01:51:48</t>
  </si>
  <si>
    <t>28.07.2022 02:57:29</t>
  </si>
  <si>
    <t>TIRAZLAR TR-3 45-79-M00078_950094117_950094117</t>
  </si>
  <si>
    <t>28.07.2022 23:11:45</t>
  </si>
  <si>
    <t>28.07.2022 23:43:33</t>
  </si>
  <si>
    <t>YAKAKÖY ULUBEY TR-1 45-75-M00263_45-75-M00263_2349760</t>
  </si>
  <si>
    <t>28.07.2022 18:30:49</t>
  </si>
  <si>
    <t>28.07.2022 20:44:55</t>
  </si>
  <si>
    <t>28.07.2022 14:41:35</t>
  </si>
  <si>
    <t>28.07.2022 16:44:42</t>
  </si>
  <si>
    <t>SAKARLI KÖK 45-76-M00046_HACET M04_72214546</t>
  </si>
  <si>
    <t>28.07.2022 09:30:18</t>
  </si>
  <si>
    <t>28.07.2022 17:17:26</t>
  </si>
  <si>
    <t>TR-2/25 45-83-L00025_45-83-L00025_81591166</t>
  </si>
  <si>
    <t>28.07.2022 17:46:39</t>
  </si>
  <si>
    <t>28.07.2022 18:36:05</t>
  </si>
  <si>
    <t>28.07.2022 09:25:54</t>
  </si>
  <si>
    <t>28.07.2022 11:22:24</t>
  </si>
  <si>
    <t>BELEVİ TR-7 35-13-L00509_35-13-L00509_83028255</t>
  </si>
  <si>
    <t>28.07.2022 09:50:14</t>
  </si>
  <si>
    <t>28.07.2022 14:25:00</t>
  </si>
  <si>
    <t>28.07.2022 17:20:12</t>
  </si>
  <si>
    <t>28.07.2022 19:32:22</t>
  </si>
  <si>
    <t>28.07.2022 16:36:56</t>
  </si>
  <si>
    <t>28.07.2022 21:35:21</t>
  </si>
  <si>
    <t>L-438 35-18-L00438_35-18-L00438_2373324</t>
  </si>
  <si>
    <t>28.07.2022 17:15:32</t>
  </si>
  <si>
    <t>28.07.2022 20:32:09</t>
  </si>
  <si>
    <t>UĞURLU KÖK 45-86-M00045_HatBaşıAyırıcı_53135182 M02_53135182</t>
  </si>
  <si>
    <t>28.07.2022 06:44:54</t>
  </si>
  <si>
    <t>28.07.2022 06:45:44</t>
  </si>
  <si>
    <t>DM-1/68 35-29-M00468_35-29-M00468_72354531</t>
  </si>
  <si>
    <t>28.07.2022 14:30:00</t>
  </si>
  <si>
    <t>28.07.2022 15:22:03</t>
  </si>
  <si>
    <t>DOĞANCI TR-2 35-31-L00335_47797523_56352284_56352284</t>
  </si>
  <si>
    <t>28.07.2022 21:57:07</t>
  </si>
  <si>
    <t>28.07.2022 23:19:37</t>
  </si>
  <si>
    <t>TR-1/45 (25/17b) ÇIRÇIR 45-71-M00148_DIREK TIPI TRAFO HUCRESI H01_2074988</t>
  </si>
  <si>
    <t>28.07.2022 09:00:27</t>
  </si>
  <si>
    <t>28.07.2022 10:35:35</t>
  </si>
  <si>
    <t>KINIK TR-2 35-24-L00002_DAĞITIM TRAFOSU L4_2066498</t>
  </si>
  <si>
    <t>28.07.2022 19:54:10</t>
  </si>
  <si>
    <t>28.07.2022 19:55:00</t>
  </si>
  <si>
    <t>MURADİYE DM-5/10 45-71-M00775_HÜSEYİN GÖRGÜLÜ M02_2124684</t>
  </si>
  <si>
    <t>28.07.2022 21:25:28</t>
  </si>
  <si>
    <t>28.07.2022 21:37:53</t>
  </si>
  <si>
    <t>28.07.2022 07:22:04</t>
  </si>
  <si>
    <t>28.07.2022 07:31:34</t>
  </si>
  <si>
    <t>KARAALİ DM 45-71-M02127_BAĞYOLU ÇIKIŞ M02_54851026</t>
  </si>
  <si>
    <t>28.07.2022 19:47:00</t>
  </si>
  <si>
    <t>28.07.2022 20:28:00</t>
  </si>
  <si>
    <t>K-4795 35-02-K04795_35-02-K04795_55021668</t>
  </si>
  <si>
    <t>28.07.2022 22:21:22</t>
  </si>
  <si>
    <t>28.07.2022 22:58:14</t>
  </si>
  <si>
    <t>ESKİOBA KÖK 35-29-L00037_HatBaşıAyırıcı_66180299 L02_66180299</t>
  </si>
  <si>
    <t>28.07.2022 09:49:14</t>
  </si>
  <si>
    <t>28.07.2022 12:02:38</t>
  </si>
  <si>
    <t>PINARLI KÖK 35-20-M00085_TR-4 - TR-5 M04_72358872</t>
  </si>
  <si>
    <t>28.07.2022 13:53:53</t>
  </si>
  <si>
    <t>28.07.2022 14:39:37</t>
  </si>
  <si>
    <t>YEĞENOBA TR-2 45-72-M00214_DIREK TIPI TRAFO HUCRESI H01_2112097</t>
  </si>
  <si>
    <t>28.07.2022 14:00:36</t>
  </si>
  <si>
    <t>28.07.2022 16:52:03</t>
  </si>
  <si>
    <t>AYASKENT DM-1 35-16-M00009_PAŞAKÖY M03_82964105</t>
  </si>
  <si>
    <t>28.07.2022 17:54:41</t>
  </si>
  <si>
    <t>28.07.2022 19:58:19</t>
  </si>
  <si>
    <t>28.07.2022 09:16:05</t>
  </si>
  <si>
    <t>28.07.2022 12:32:42</t>
  </si>
  <si>
    <t>M-1089 35-09-M01089_97751807_97751807</t>
  </si>
  <si>
    <t>28.07.2022 22:28:24</t>
  </si>
  <si>
    <t>29.07.2022 00:38:52</t>
  </si>
  <si>
    <t>28.07.2022 03:56:39</t>
  </si>
  <si>
    <t>28.07.2022 05:36:57</t>
  </si>
  <si>
    <t>M-3336 35-04-M03336_G_56369205_56369205</t>
  </si>
  <si>
    <t>28.07.2022 15:19:42</t>
  </si>
  <si>
    <t>28.07.2022 17:26:30</t>
  </si>
  <si>
    <t>K-133 35-04-K00133_965859830_965859830</t>
  </si>
  <si>
    <t>28.07.2022 11:40:00</t>
  </si>
  <si>
    <t>28.07.2022 17:19:36</t>
  </si>
  <si>
    <t>M-1993 35-09-M01993_954852878_954852878</t>
  </si>
  <si>
    <t>28.07.2022 20:10:37</t>
  </si>
  <si>
    <t>28.07.2022 22:43:19</t>
  </si>
  <si>
    <t>13.07.2022 19:52:42</t>
  </si>
  <si>
    <t>13.07.2022 22:38:30</t>
  </si>
  <si>
    <t>13.07.2022 20:02:06</t>
  </si>
  <si>
    <t>13.07.2022 21:19:56</t>
  </si>
  <si>
    <t>M-2318 35-03-M02318_910405848_910405848</t>
  </si>
  <si>
    <t>13.07.2022 20:06:39</t>
  </si>
  <si>
    <t>14.07.2022 01:23:39</t>
  </si>
  <si>
    <t>NİLSAN KÖK 35-26-M00725_HASUN SULAMA M06_65911192</t>
  </si>
  <si>
    <t>13.07.2022 20:11:27</t>
  </si>
  <si>
    <t>13.07.2022 20:39:00</t>
  </si>
  <si>
    <t>13.07.2022 20:14:38</t>
  </si>
  <si>
    <t>13.07.2022 21:12:42</t>
  </si>
  <si>
    <t>KARABURUN TR-14 35-21-L00003_953367882_953367882</t>
  </si>
  <si>
    <t>13.07.2022 20:27:27</t>
  </si>
  <si>
    <t>13.07.2022 22:54:36</t>
  </si>
  <si>
    <t>13.07.2022 20:30:03</t>
  </si>
  <si>
    <t>13.07.2022 23:12:37</t>
  </si>
  <si>
    <t>13.07.2022 20:44:04</t>
  </si>
  <si>
    <t>13.07.2022 21:14:19</t>
  </si>
  <si>
    <t>YENİCEKÖY TR-5 35-15-L00423_C_56381587_56381587</t>
  </si>
  <si>
    <t>13.07.2022 20:41:07</t>
  </si>
  <si>
    <t>13.07.2022 22:53:49</t>
  </si>
  <si>
    <t>13.07.2022 20:47:41</t>
  </si>
  <si>
    <t>13.07.2022 21:33:32</t>
  </si>
  <si>
    <t>AHMETBEYLİ M-4 35-22-M00242_955285865_955285865</t>
  </si>
  <si>
    <t>13.07.2022 20:51:00</t>
  </si>
  <si>
    <t>13.07.2022 21:53:46</t>
  </si>
  <si>
    <t>ÇOBANLAR SUBATAN TR-1 35-15-L00358_A_56371010_56371010</t>
  </si>
  <si>
    <t>13.07.2022 20:51:30</t>
  </si>
  <si>
    <t>13.07.2022 21:14:13</t>
  </si>
  <si>
    <t>DELEMENLER BAHÇEARASI TR-1 45-73-M00670_A_56390297_56390297</t>
  </si>
  <si>
    <t>13.07.2022 20:59:53</t>
  </si>
  <si>
    <t>13.07.2022 22:48:16</t>
  </si>
  <si>
    <t>DM-1/TR-8 URLA 35-19-M00466_966669519_966669519</t>
  </si>
  <si>
    <t>13.07.2022 20:49:02</t>
  </si>
  <si>
    <t>13.07.2022 22:13:37</t>
  </si>
  <si>
    <t>UMURLU TR-6 35-31-L00360_DIREK TIPI TRAFO HUCRESI H01_2040512</t>
  </si>
  <si>
    <t>13.07.2022 21:06:56</t>
  </si>
  <si>
    <t>13.07.2022 23:54:23</t>
  </si>
  <si>
    <t>L-133 35-18-L00133_HatBaşıAyırıcı_53138182 L04_53138182</t>
  </si>
  <si>
    <t>13.07.2022 21:12:11</t>
  </si>
  <si>
    <t>13.07.2022 22:36:20</t>
  </si>
  <si>
    <t>HELVACI TR-3 35-17-M00363_DIREK TIPI TRAFO HUCRESI H01_2047469</t>
  </si>
  <si>
    <t>13.07.2022 21:14:37</t>
  </si>
  <si>
    <t>13.07.2022 22:37:24</t>
  </si>
  <si>
    <t>13.07.2022 21:13:01</t>
  </si>
  <si>
    <t>14.07.2022 01:08:45</t>
  </si>
  <si>
    <t>ÇAMÖNÜ TR-1 45-72-L00271_956515590_956515590</t>
  </si>
  <si>
    <t>13.07.2022 21:07:42</t>
  </si>
  <si>
    <t>13.07.2022 22:26:45</t>
  </si>
  <si>
    <t>DM-14/4 45-71-M00544_DIREK TIPI TRAFO HUCRESI H01_2074629</t>
  </si>
  <si>
    <t>13.07.2022 21:24:14</t>
  </si>
  <si>
    <t>13.07.2022 23:58:10</t>
  </si>
  <si>
    <t>DARKALE TR-1 45-82-L00044_45-82-L00044_2370195</t>
  </si>
  <si>
    <t>13.07.2022 21:25:52</t>
  </si>
  <si>
    <t>13.07.2022 22:48:34</t>
  </si>
  <si>
    <t>K-1031 35-01-K01031_911351117_911351117</t>
  </si>
  <si>
    <t>13.07.2022 21:33:01</t>
  </si>
  <si>
    <t>14.07.2022 02:04:19</t>
  </si>
  <si>
    <t>TR-106 35-26-M00106__56359835_56359835</t>
  </si>
  <si>
    <t>13.07.2022 21:38:45</t>
  </si>
  <si>
    <t>13.07.2022 22:34:18</t>
  </si>
  <si>
    <t>13.07.2022 21:44:16</t>
  </si>
  <si>
    <t>14.07.2022 01:31:30</t>
  </si>
  <si>
    <t>DERBENT TR-1 45-83-L00325_A_56353961_56353961</t>
  </si>
  <si>
    <t>13.07.2022 21:53:37</t>
  </si>
  <si>
    <t>13.07.2022 23:31:00</t>
  </si>
  <si>
    <t>SARIALAN KÖYÜ TR 1 45-71-M01529_DIREK TIPI TRAFO HUCRESI H01_2038416</t>
  </si>
  <si>
    <t>13.07.2022 22:01:54</t>
  </si>
  <si>
    <t>13.07.2022 23:09:50</t>
  </si>
  <si>
    <t>SAĞLIKÇILAR DM 35-18-L00544_L-81 ÇAĞDAŞKENT L02_2325543</t>
  </si>
  <si>
    <t>13.07.2022 21:56:07</t>
  </si>
  <si>
    <t>14.07.2022 08:04:21</t>
  </si>
  <si>
    <t>BAYINDIR İM 35-20-A00001_YANIK KAVAK L04_2058788</t>
  </si>
  <si>
    <t>13.07.2022 22:12:02</t>
  </si>
  <si>
    <t>13.07.2022 23:19:49</t>
  </si>
  <si>
    <t>YENİ BAĞARASI TR-1 35-23-M00207_42067279_56357382_56357382</t>
  </si>
  <si>
    <t>13.07.2022 22:14:20</t>
  </si>
  <si>
    <t>13.07.2022 22:48:52</t>
  </si>
  <si>
    <t>KAREL KÖK 35-18-L00528_L-454 KÖK L01_72061191</t>
  </si>
  <si>
    <t>13.07.2022 22:04:34</t>
  </si>
  <si>
    <t>14.07.2022 00:43:14</t>
  </si>
  <si>
    <t>13.07.2022 22:26:07</t>
  </si>
  <si>
    <t>14.07.2022 00:32:39</t>
  </si>
  <si>
    <t>13.07.2022 22:27:10</t>
  </si>
  <si>
    <t>13.07.2022 23:15:08</t>
  </si>
  <si>
    <t>HELVACI TR-7 35-17-M00367_DIREK TIPI TRAFO HUCRESI H01_2047468</t>
  </si>
  <si>
    <t>13.07.2022 22:58:38</t>
  </si>
  <si>
    <t>14.07.2022 03:33:39</t>
  </si>
  <si>
    <t>MENEMEN TR-14 35-28-L00014_MENEMEN TR-17/MENEMEN TR-24 L05_66717168</t>
  </si>
  <si>
    <t>13.07.2022 22:40:52</t>
  </si>
  <si>
    <t>13.07.2022 22:56:56</t>
  </si>
  <si>
    <t>TR-61 35-19-L00061_5858200_56374211_56374211</t>
  </si>
  <si>
    <t>13.07.2022 23:07:09</t>
  </si>
  <si>
    <t>13.07.2022 23:58:54</t>
  </si>
  <si>
    <t>K-243 35-04-K00243_912480008_912480008</t>
  </si>
  <si>
    <t>13.07.2022 23:05:16</t>
  </si>
  <si>
    <t>14.07.2022 00:33:33</t>
  </si>
  <si>
    <t>TR-1-7/1 BEKLEME KABİN 35-20-L00032_35-20-L00032_66527241</t>
  </si>
  <si>
    <t>13.07.2022 23:18:32</t>
  </si>
  <si>
    <t>14.07.2022 01:15:49</t>
  </si>
  <si>
    <t>İCİKLER TR-4 45-74-M00252_İCİKLER İÇME SUYU M03_72233668</t>
  </si>
  <si>
    <t>13.07.2022 23:31:22</t>
  </si>
  <si>
    <t>14.07.2022 02:14:50</t>
  </si>
  <si>
    <t>13.07.2022 23:39:48</t>
  </si>
  <si>
    <t>14.07.2022 00:10:29</t>
  </si>
  <si>
    <t>DM-7/18 35-26-M00637__56359896_56359896</t>
  </si>
  <si>
    <t>13.07.2022 23:39:42</t>
  </si>
  <si>
    <t>14.07.2022 00:59:59</t>
  </si>
  <si>
    <t>14.07.2022 00:09:17</t>
  </si>
  <si>
    <t>14.07.2022 00:15:08</t>
  </si>
  <si>
    <t>L-100 BELKENT 35-18-L00100_83434910 D01_83435509</t>
  </si>
  <si>
    <t>14.07.2022 00:10:41</t>
  </si>
  <si>
    <t>14.07.2022 02:28:30</t>
  </si>
  <si>
    <t>BÜYÜKBELEN TR-2 45-80-M00067_956550301_956550301</t>
  </si>
  <si>
    <t>14.07.2022 00:12:25</t>
  </si>
  <si>
    <t>14.07.2022 01:58:35</t>
  </si>
  <si>
    <t>M-3337 35-04-M03337_99626965_99626965</t>
  </si>
  <si>
    <t>14.07.2022 00:37:42</t>
  </si>
  <si>
    <t>14.07.2022 01:21:24</t>
  </si>
  <si>
    <t>M-1265 35-04-M01265_B_56381344_56381344</t>
  </si>
  <si>
    <t>14.07.2022 00:59:09</t>
  </si>
  <si>
    <t>14.07.2022 01:50:54</t>
  </si>
  <si>
    <t>14.07.2022 01:15:26</t>
  </si>
  <si>
    <t>14.07.2022 03:30:22</t>
  </si>
  <si>
    <t>K-2919 35-03-K02919_A_56362951_56362951</t>
  </si>
  <si>
    <t>14.07.2022 01:14:08</t>
  </si>
  <si>
    <t>14.07.2022 02:47:14</t>
  </si>
  <si>
    <t>TAYTAN OFİS KÖK 45-78-M00314_ÜLKÜ FABRİKALAR M014_60669844</t>
  </si>
  <si>
    <t>14.07.2022 01:24:00</t>
  </si>
  <si>
    <t>14.07.2022 01:51:35</t>
  </si>
  <si>
    <t>ESKİ KARAKÖY TR 35-17-M00447_35-17-M00447_2372686</t>
  </si>
  <si>
    <t>14.07.2022 01:31:49</t>
  </si>
  <si>
    <t>14.07.2022 04:59:04</t>
  </si>
  <si>
    <t>K-409 35-02-K00409_966233719_966233719</t>
  </si>
  <si>
    <t>14.07.2022 01:58:46</t>
  </si>
  <si>
    <t>14.07.2022 05:16:34</t>
  </si>
  <si>
    <t>14.07.2022 02:57:07</t>
  </si>
  <si>
    <t>14.07.2022 04:25:35</t>
  </si>
  <si>
    <t>14.07.2022 03:01:17</t>
  </si>
  <si>
    <t>14.07.2022 03:05:15</t>
  </si>
  <si>
    <t>14.07.2022 02:50:17</t>
  </si>
  <si>
    <t>14.07.2022 03:40:23</t>
  </si>
  <si>
    <t>K-201 35-02-K00201_912177958_912177958</t>
  </si>
  <si>
    <t>14.07.2022 03:16:43</t>
  </si>
  <si>
    <t>14.07.2022 04:03:28</t>
  </si>
  <si>
    <t>K-2805 35-03-K02805_D_56366322_56366322</t>
  </si>
  <si>
    <t>14.07.2022 03:23:19</t>
  </si>
  <si>
    <t>14.07.2022 04:32:01</t>
  </si>
  <si>
    <t>BAŞARAN TR-3 35-31-L00072_47943191_56367715_56367715</t>
  </si>
  <si>
    <t>14.07.2022 03:58:28</t>
  </si>
  <si>
    <t>14.07.2022 05:18:30</t>
  </si>
  <si>
    <t>14.07.2022 05:01:18</t>
  </si>
  <si>
    <t>14.07.2022 06:30:55</t>
  </si>
  <si>
    <t>METAL İŞLERİ TR-12 KÖK 35-22-M00112_HatBaşıAyırıcı_53133263 M04_53133263</t>
  </si>
  <si>
    <t>14.07.2022 05:52:02</t>
  </si>
  <si>
    <t>14.07.2022 07:12:48</t>
  </si>
  <si>
    <t>14.07.2022 05:40:58</t>
  </si>
  <si>
    <t>14.07.2022 08:01:23</t>
  </si>
  <si>
    <t>14.07.2022 05:57:25</t>
  </si>
  <si>
    <t>14.07.2022 07:26:39</t>
  </si>
  <si>
    <t>MURADİYE DM 45-71-M00006_TEKEL M13_2322536</t>
  </si>
  <si>
    <t>14.07.2022 06:01:49</t>
  </si>
  <si>
    <t>14.07.2022 06:38:00</t>
  </si>
  <si>
    <t>M-988 35-03-M00988_C_56364313_56364313</t>
  </si>
  <si>
    <t>14.07.2022 06:10:37</t>
  </si>
  <si>
    <t>14.07.2022 10:33:06</t>
  </si>
  <si>
    <t>ÇALTI KÖY TR-1 35-24-M00075_955226135_955226135</t>
  </si>
  <si>
    <t>14.07.2022 06:08:28</t>
  </si>
  <si>
    <t>14.07.2022 09:53:38</t>
  </si>
  <si>
    <t>YAHŞELLİ KÖK 35-28-M00293_HatBaşıAyırıcı_53133929 M01_53133929</t>
  </si>
  <si>
    <t>14.07.2022 06:19:19</t>
  </si>
  <si>
    <t>14.07.2022 07:38:42</t>
  </si>
  <si>
    <t>PANCAR OSB DM-1 35-26-M00869_YAZIBAŞI-3 ÇETMEN M22_2123647</t>
  </si>
  <si>
    <t>14.07.2022 06:59:00</t>
  </si>
  <si>
    <t>14.07.2022 07:25:00</t>
  </si>
  <si>
    <t>14.07.2022 06:22:06</t>
  </si>
  <si>
    <t>14.07.2022 08:01:45</t>
  </si>
  <si>
    <t>KAPANCI KÖK 45-78-L00229_KENDİRLİ-YARAŞLI L04_2328991</t>
  </si>
  <si>
    <t>14.07.2022 06:36:52</t>
  </si>
  <si>
    <t>14.07.2022 07:33:41</t>
  </si>
  <si>
    <t>14.07.2022 06:36:09</t>
  </si>
  <si>
    <t>14.07.2022 07:13:52</t>
  </si>
  <si>
    <t>OLGUNLAR TR-6 35-31-L00221_DIREK TIPI TRAFO HUCRESI H01_2035806</t>
  </si>
  <si>
    <t>14.07.2022 07:26:37</t>
  </si>
  <si>
    <t>14.07.2022 11:09:30</t>
  </si>
  <si>
    <t>AHMETBEYLER DM 35-16-M00154_PAŞAKÖY FERİZLER M05_82985648</t>
  </si>
  <si>
    <t>14.07.2022 07:17:52</t>
  </si>
  <si>
    <t>14.07.2022 07:43:24</t>
  </si>
  <si>
    <t>KAYALIOĞLU TARIMSAL SULAMA TR-1 45-72-L00648_45-72-L00648_2370982</t>
  </si>
  <si>
    <t>14.07.2022 07:20:52</t>
  </si>
  <si>
    <t>14.07.2022 09:54:00</t>
  </si>
  <si>
    <t>GÖBEKLİ TR-1 45-73-M01076_45-73-M01076_2373755</t>
  </si>
  <si>
    <t>14.07.2022 07:30:58</t>
  </si>
  <si>
    <t>14.07.2022 08:14:11</t>
  </si>
  <si>
    <t>KINIK TR-10 35-24-L00010_955220844_955220844</t>
  </si>
  <si>
    <t>28.07.2022 08:37:11</t>
  </si>
  <si>
    <t>28.07.2022 11:12:44</t>
  </si>
  <si>
    <t>TR-1/80 45-72-M00080_956531577_956531577</t>
  </si>
  <si>
    <t>28.07.2022 15:55:53</t>
  </si>
  <si>
    <t>28.07.2022 17:26:26</t>
  </si>
  <si>
    <t>HALİLLER TR-6 SIRIMLI YOLU 35-31-L00233_47919479_56403083_56403083</t>
  </si>
  <si>
    <t>28.07.2022 12:12:26</t>
  </si>
  <si>
    <t>28.07.2022 15:50:26</t>
  </si>
  <si>
    <t>K-2599 35-04-K02599_99716139_99716139</t>
  </si>
  <si>
    <t>28.07.2022 14:50:35</t>
  </si>
  <si>
    <t>28.07.2022 17:17:11</t>
  </si>
  <si>
    <t>CENKYERİ TR-5 45-82-M00253_DIREK TIPI TRAFO HUCRESI H01_2079308</t>
  </si>
  <si>
    <t>28.07.2022 23:28:50</t>
  </si>
  <si>
    <t>29.07.2022 00:16:27</t>
  </si>
  <si>
    <t>ATAKÖY OVA TR-3 35-22-M00181_C_56354060_56354060</t>
  </si>
  <si>
    <t>28.07.2022 09:06:21</t>
  </si>
  <si>
    <t>28.07.2022 10:57:24</t>
  </si>
  <si>
    <t>ÇINARLIKUYU KÖK 45-71-M00188_HatBaşıAyırıcı_53134923 M02_53134923</t>
  </si>
  <si>
    <t>28.07.2022 17:11:00</t>
  </si>
  <si>
    <t>28.07.2022 22:34:28</t>
  </si>
  <si>
    <t>K-1060 35-01-K01060_35-01-K01060_2366292</t>
  </si>
  <si>
    <t>28.07.2022 17:55:50</t>
  </si>
  <si>
    <t>28.07.2022 18:26:36</t>
  </si>
  <si>
    <t>28.07.2022 12:44:58</t>
  </si>
  <si>
    <t>28.07.2022 13:00:14</t>
  </si>
  <si>
    <t>M-1039 35-04-M01039_D_56379789_56379789</t>
  </si>
  <si>
    <t>28.07.2022 10:03:04</t>
  </si>
  <si>
    <t>28.07.2022 16:22:06</t>
  </si>
  <si>
    <t>28.07.2022 09:17:02</t>
  </si>
  <si>
    <t>28.07.2022 09:26:31</t>
  </si>
  <si>
    <t>28.07.2022 14:17:34</t>
  </si>
  <si>
    <t>28.07.2022 15:17:59</t>
  </si>
  <si>
    <t>28.07.2022 20:38:35</t>
  </si>
  <si>
    <t>28.07.2022 22:27:19</t>
  </si>
  <si>
    <t>ULUCAK TM 35-28-A00002_EGEKENT-2 M15_2313762</t>
  </si>
  <si>
    <t>28.07.2022 09:21:46</t>
  </si>
  <si>
    <t>28.07.2022 18:56:43</t>
  </si>
  <si>
    <t>TİRE TR-8 35-29-L00008_950336829_950336829</t>
  </si>
  <si>
    <t>28.07.2022 21:45:38</t>
  </si>
  <si>
    <t>29.07.2022 00:49:50</t>
  </si>
  <si>
    <t>KARABURÇ KÖK 35-31-L00253_SARIKAYA L02_2113672</t>
  </si>
  <si>
    <t>28.07.2022 13:02:40</t>
  </si>
  <si>
    <t>28.07.2022 13:03:04</t>
  </si>
  <si>
    <t>28.07.2022 21:29:03</t>
  </si>
  <si>
    <t>28.07.2022 22:56:04</t>
  </si>
  <si>
    <t>ÇIRPI TOPRAK SU TR-4 35-20-L00192_914546360_914546360</t>
  </si>
  <si>
    <t>28.07.2022 20:17:18</t>
  </si>
  <si>
    <t>28.07.2022 22:09:42</t>
  </si>
  <si>
    <t>TR-1/103 45-71-M00942_953201061_953201061</t>
  </si>
  <si>
    <t>28.07.2022 11:47:33</t>
  </si>
  <si>
    <t>28.07.2022 14:12:51</t>
  </si>
  <si>
    <t>PİYALE TM 35-02-A00007_PİYALE-25 K36_2063608</t>
  </si>
  <si>
    <t>28.07.2022 09:03:04</t>
  </si>
  <si>
    <t>28.07.2022 13:51:19</t>
  </si>
  <si>
    <t>KISMALI TR-3 45-83-M00726__72373734_72373734</t>
  </si>
  <si>
    <t>28.07.2022 08:46:57</t>
  </si>
  <si>
    <t>28.07.2022 10:52:37</t>
  </si>
  <si>
    <t>SOMA MERKEZ DM-2 45-82-M00070_TR-40 M05_2097061</t>
  </si>
  <si>
    <t>28.07.2022 07:41:34</t>
  </si>
  <si>
    <t>28.07.2022 08:01:00</t>
  </si>
  <si>
    <t>K-1081 35-02-K01081_913402123_913402123</t>
  </si>
  <si>
    <t>28.07.2022 13:36:17</t>
  </si>
  <si>
    <t>28.07.2022 17:23:52</t>
  </si>
  <si>
    <t>TEKELİ TR-3 35-22-M00233_B_56356914_56356914</t>
  </si>
  <si>
    <t>28.07.2022 09:34:02</t>
  </si>
  <si>
    <t>28.07.2022 10:19:31</t>
  </si>
  <si>
    <t>28.07.2022 14:55:58</t>
  </si>
  <si>
    <t>28.07.2022 18:11:54</t>
  </si>
  <si>
    <t>YUSUFLU TR-4 35-20-L00235_DIREK TIPI TRAFO HUCRESI H01_2048377</t>
  </si>
  <si>
    <t>28.07.2022 16:22:15</t>
  </si>
  <si>
    <t>28.07.2022 17:28:06</t>
  </si>
  <si>
    <t>28.07.2022 19:47:22</t>
  </si>
  <si>
    <t>28.07.2022 20:36:01</t>
  </si>
  <si>
    <t>SOMA KÖYLER DM-2 45-82-M00125_SAVAŞTEPE 34.5 M09_2304041</t>
  </si>
  <si>
    <t>28.07.2022 10:17:22</t>
  </si>
  <si>
    <t>28.07.2022 10:36:23</t>
  </si>
  <si>
    <t>28.07.2022 09:54:53</t>
  </si>
  <si>
    <t>28.07.2022 10:32:25</t>
  </si>
  <si>
    <t>HARMANDALI KÖK 45-71-M00061_NURİ SORMAN M11_72231093</t>
  </si>
  <si>
    <t>28.07.2022 13:24:51</t>
  </si>
  <si>
    <t>28.07.2022 15:08:50</t>
  </si>
  <si>
    <t>ÇIRPI İM 35-20-A00002_KANDAK(ÇIRPI-3) M02_2055128</t>
  </si>
  <si>
    <t>28.07.2022 19:16:42</t>
  </si>
  <si>
    <t>28.07.2022 19:54:11</t>
  </si>
  <si>
    <t>28.07.2022 10:51:57</t>
  </si>
  <si>
    <t>28.07.2022 15:15:20</t>
  </si>
  <si>
    <t>28.07.2022 11:09:00</t>
  </si>
  <si>
    <t>28.07.2022 12:27:39</t>
  </si>
  <si>
    <t>28.07.2022 22:30:24</t>
  </si>
  <si>
    <t>28.07.2022 23:08:29</t>
  </si>
  <si>
    <t>K-575 35-01-K00575_911321242_911321242</t>
  </si>
  <si>
    <t>28.07.2022 15:25:37</t>
  </si>
  <si>
    <t>28.07.2022 17:23:01</t>
  </si>
  <si>
    <t>ÇINARLIKUYU KÖK 45-71-M00188_HatBaşıAyırıcı_53134997 M02_53134997</t>
  </si>
  <si>
    <t>28.07.2022 03:53:18</t>
  </si>
  <si>
    <t>28.07.2022 06:42:20</t>
  </si>
  <si>
    <t>28.07.2022 05:46:32</t>
  </si>
  <si>
    <t>28.07.2022 08:46:00</t>
  </si>
  <si>
    <t>28.07.2022 20:27:19</t>
  </si>
  <si>
    <t>28.07.2022 22:16:13</t>
  </si>
  <si>
    <t>SOMA TR-12 45-82-M00012_TR-12/3 M04_83334002</t>
  </si>
  <si>
    <t>28.07.2022 17:35:43</t>
  </si>
  <si>
    <t>28.07.2022 18:18:41</t>
  </si>
  <si>
    <t>28.07.2022 20:45:37</t>
  </si>
  <si>
    <t>28.07.2022 22:28:34</t>
  </si>
  <si>
    <t>BAĞYURDU TR-5 35-27-L00232_B_56363881_56363881</t>
  </si>
  <si>
    <t>28.07.2022 12:21:16</t>
  </si>
  <si>
    <t>28.07.2022 15:28:27</t>
  </si>
  <si>
    <t>28.07.2022 11:53:25</t>
  </si>
  <si>
    <t>28.07.2022 12:04:31</t>
  </si>
  <si>
    <t>MURADİYE DM-5/10 45-71-M00775_PETEK PLASTİK VE ALPEREN TEKSTİL M05_2124690</t>
  </si>
  <si>
    <t>28.07.2022 21:25:37</t>
  </si>
  <si>
    <t>28.07.2022 21:32:33</t>
  </si>
  <si>
    <t>K-1681 35-04-K01681_K-1109 K01_2065790</t>
  </si>
  <si>
    <t>28.07.2022 10:11:41</t>
  </si>
  <si>
    <t>28.07.2022 12:14:44</t>
  </si>
  <si>
    <t>28.07.2022 08:55:20</t>
  </si>
  <si>
    <t>28.07.2022 17:04:36</t>
  </si>
  <si>
    <t>28.07.2022 07:49:58</t>
  </si>
  <si>
    <t>28.07.2022 12:33:16</t>
  </si>
  <si>
    <t>MENEMEN TR-63 (DM-3/17) 35-28-M00737_953391793_953391793</t>
  </si>
  <si>
    <t>28.07.2022 00:05:51</t>
  </si>
  <si>
    <t>28.07.2022 02:26:17</t>
  </si>
  <si>
    <t>TR-2/84 45-83-L00084_45-83-L00084_2362205</t>
  </si>
  <si>
    <t>28.07.2022 21:01:47</t>
  </si>
  <si>
    <t>28.07.2022 22:15:15</t>
  </si>
  <si>
    <t>DM-11 45-71-M00280_DM-11/01A M06_2326962</t>
  </si>
  <si>
    <t>28.07.2022 16:15:45</t>
  </si>
  <si>
    <t>28.07.2022 19:23:13</t>
  </si>
  <si>
    <t>İM-2/TR-21 SIĞACIK 35-14-L00301_50011607_56392865_56392865</t>
  </si>
  <si>
    <t>28.07.2022 18:00:06</t>
  </si>
  <si>
    <t>28.07.2022 18:53:06</t>
  </si>
  <si>
    <t>K-4372 35-02-K04372__72410952_72410952</t>
  </si>
  <si>
    <t>28.07.2022 15:04:47</t>
  </si>
  <si>
    <t>28.07.2022 16:48:14</t>
  </si>
  <si>
    <t>FOÇA CEZA İNFAZ KURUMU KÖK 35-23-M00302_OPET ÇIKIŞ M04_67574137</t>
  </si>
  <si>
    <t>28.07.2022 09:56:57</t>
  </si>
  <si>
    <t>28.07.2022 16:50:58</t>
  </si>
  <si>
    <t>KARKIN TR-1 45-84-M00031_8466595_56401822_56401822</t>
  </si>
  <si>
    <t>28.07.2022 17:01:03</t>
  </si>
  <si>
    <t>28.07.2022 18:11:18</t>
  </si>
  <si>
    <t>BOZDAĞ TR-8 35-15-L00287_950403254_950403254</t>
  </si>
  <si>
    <t>28.07.2022 20:22:28</t>
  </si>
  <si>
    <t>28.07.2022 21:40:39</t>
  </si>
  <si>
    <t>K-2730 35-09-K02730_A_56378923_56378923</t>
  </si>
  <si>
    <t>28.07.2022 09:53:55</t>
  </si>
  <si>
    <t>28.07.2022 18:30:18</t>
  </si>
  <si>
    <t>KARABURÇ HACILAR TR-7 35-31-L00263_35-31-L00263_2365807</t>
  </si>
  <si>
    <t>28.07.2022 13:01:14</t>
  </si>
  <si>
    <t>28.07.2022 14:29:45</t>
  </si>
  <si>
    <t>28.07.2022 10:12:29</t>
  </si>
  <si>
    <t>28.07.2022 12:06:35</t>
  </si>
  <si>
    <t>28.07.2022 01:43:36</t>
  </si>
  <si>
    <t>28.07.2022 01:48:39</t>
  </si>
  <si>
    <t>DARIOVASI TR-2 35-15-L00985_B_56370698_56370698</t>
  </si>
  <si>
    <t>28.07.2022 09:32:07</t>
  </si>
  <si>
    <t>28.07.2022 12:29:55</t>
  </si>
  <si>
    <t>28.07.2022 21:04:37</t>
  </si>
  <si>
    <t>28.07.2022 22:15:11</t>
  </si>
  <si>
    <t>28.07.2022 13:56:44</t>
  </si>
  <si>
    <t>28.07.2022 14:02:00</t>
  </si>
  <si>
    <t>BAĞYURDU TR-5 35-27-L00232_BAĞYURDU TR-4 (DM-2/3) L02_72159422</t>
  </si>
  <si>
    <t>28.07.2022 23:04:32</t>
  </si>
  <si>
    <t>28.07.2022 23:30:04</t>
  </si>
  <si>
    <t>ŞEHİTLER TR-1 45-72-L00726_B_56406374_56406374</t>
  </si>
  <si>
    <t>28.07.2022 17:39:15</t>
  </si>
  <si>
    <t>28.07.2022 19:58:56</t>
  </si>
  <si>
    <t>M-36 TR1 DERYA SİTESİ 35-25-M00292_48526190 _48526166</t>
  </si>
  <si>
    <t>28.07.2022 09:26:27</t>
  </si>
  <si>
    <t>28.07.2022 16:08:46</t>
  </si>
  <si>
    <t>28.07.2022 00:47:55</t>
  </si>
  <si>
    <t>28.07.2022 01:29:45</t>
  </si>
  <si>
    <t>L-393 YENİ OKUL 35-18-L00393_A a1_5945204</t>
  </si>
  <si>
    <t>28.07.2022 14:32:00</t>
  </si>
  <si>
    <t>28.07.2022 18:25:02</t>
  </si>
  <si>
    <t>ÇANAKÇI KÖK 45-79-M00194_HatBaşıAyırıcı_64260302 M01_64260302</t>
  </si>
  <si>
    <t>28.07.2022 08:19:49</t>
  </si>
  <si>
    <t>28.07.2022 09:32:50</t>
  </si>
  <si>
    <t>28.07.2022 08:10:16</t>
  </si>
  <si>
    <t>28.07.2022 08:26:17</t>
  </si>
  <si>
    <t>28.07.2022 13:51:36</t>
  </si>
  <si>
    <t>28.07.2022 14:23:54</t>
  </si>
  <si>
    <t>VELİ KOYUNCU SULAMA GRUBU TR 35-27-M00514_A_56383187_56383187</t>
  </si>
  <si>
    <t>28.07.2022 11:04:45</t>
  </si>
  <si>
    <t>28.07.2022 12:59:42</t>
  </si>
  <si>
    <t>BENLİELİ İSABEYLİ TR-2 45-75-M00161_945598053_945598053</t>
  </si>
  <si>
    <t>28.07.2022 17:35:10</t>
  </si>
  <si>
    <t>28.07.2022 23:39:39</t>
  </si>
  <si>
    <t>DM-25/18 45-71-M00366_DAĞITIM TRAFO M03_72052896</t>
  </si>
  <si>
    <t>28.07.2022 12:32:44</t>
  </si>
  <si>
    <t>28.07.2022 17:03:41</t>
  </si>
  <si>
    <t>MENEMEN TR-63 (DM-3/17) 35-28-M00737_953375631_953375631</t>
  </si>
  <si>
    <t>28.07.2022 12:01:26</t>
  </si>
  <si>
    <t>28.07.2022 21:30:09</t>
  </si>
  <si>
    <t>DM-3/TR-33 (ESKİ TR-8) 35-22-M00008_SB B2_5801831</t>
  </si>
  <si>
    <t>28.07.2022 19:59:27</t>
  </si>
  <si>
    <t>28.07.2022 21:11:21</t>
  </si>
  <si>
    <t>TR-72 45-77-L00072_45-77-L00072_2367126</t>
  </si>
  <si>
    <t>28.07.2022 19:23:02</t>
  </si>
  <si>
    <t>28.07.2022 21:17:31</t>
  </si>
  <si>
    <t>TR-122 35-15-M00122_48853465_56371429_56371429</t>
  </si>
  <si>
    <t>28.07.2022 16:52:39</t>
  </si>
  <si>
    <t>28.07.2022 19:02:16</t>
  </si>
  <si>
    <t>YENİ BAĞARASI TR-4 35-23-M00210_42066964_56357373_56357373</t>
  </si>
  <si>
    <t>28.07.2022 10:34:54</t>
  </si>
  <si>
    <t>28.07.2022 10:50:35</t>
  </si>
  <si>
    <t>MURADİYE DM 45-71-M00006_DM-02 ÜÇTEPELER RİNG M04_2322414</t>
  </si>
  <si>
    <t>28.07.2022 13:12:29</t>
  </si>
  <si>
    <t>28.07.2022 13:25:09</t>
  </si>
  <si>
    <t>K-4756 35-04-K04756_912410060_912410060</t>
  </si>
  <si>
    <t>28.07.2022 08:43:46</t>
  </si>
  <si>
    <t>28.07.2022 13:19:39</t>
  </si>
  <si>
    <t>L-245 35-18-L00245_950445967_950445967</t>
  </si>
  <si>
    <t>28.07.2022 13:57:28</t>
  </si>
  <si>
    <t>28.07.2022 19:55:41</t>
  </si>
  <si>
    <t>PİYALE TM 35-02-A00007_PİYALE-26 K37_2063610</t>
  </si>
  <si>
    <t>28.07.2022 13:54:00</t>
  </si>
  <si>
    <t>28.07.2022 18:07:42</t>
  </si>
  <si>
    <t>TR-101 45-78-L00101_TR-103/TR-168/TR-170 L03_61216265</t>
  </si>
  <si>
    <t>28.07.2022 09:59:10</t>
  </si>
  <si>
    <t>28.07.2022 14:55:09</t>
  </si>
  <si>
    <t>K-933 35-01-K00933_A_56375920_56375920</t>
  </si>
  <si>
    <t>28.07.2022 13:06:19</t>
  </si>
  <si>
    <t>28.07.2022 17:19:58</t>
  </si>
  <si>
    <t>TR-2/122 45-83-M00720__72373849_72373849</t>
  </si>
  <si>
    <t>28.07.2022 21:22:24</t>
  </si>
  <si>
    <t>28.07.2022 23:45:40</t>
  </si>
  <si>
    <t>K-133 35-04-K00133_95000090865_95000090865</t>
  </si>
  <si>
    <t>28.07.2022 10:12:39</t>
  </si>
  <si>
    <t>28.07.2022 11:38:57</t>
  </si>
  <si>
    <t>KARMEZ DM 35-27-M00657_İLHAN ADAŞ M03_72158883</t>
  </si>
  <si>
    <t>28.07.2022 19:24:21</t>
  </si>
  <si>
    <t>28.07.2022 20:21:19</t>
  </si>
  <si>
    <t>SART TR-1 KÖK 45-78-M00168_SART TR-4/14 M01_81491804</t>
  </si>
  <si>
    <t>28.07.2022 09:20:14</t>
  </si>
  <si>
    <t>28.07.2022 11:35:50</t>
  </si>
  <si>
    <t>AHMETLİ TR-1 35-26-L00125_35-26-L00125_2351632</t>
  </si>
  <si>
    <t>28.07.2022 14:34:30</t>
  </si>
  <si>
    <t>28.07.2022 16:03:16</t>
  </si>
  <si>
    <t>K-1867 35-09-K01867_35-09-K01867_45352960</t>
  </si>
  <si>
    <t>28.07.2022 17:46:20</t>
  </si>
  <si>
    <t>28.07.2022 20:20:29</t>
  </si>
  <si>
    <t>YUSUFLU KÖK 35-20-L00077_YUSUFLU ÇAYIR L02_66527924</t>
  </si>
  <si>
    <t>28.07.2022 16:36:46</t>
  </si>
  <si>
    <t>28.07.2022 17:08:53</t>
  </si>
  <si>
    <t>L-12 BALLI KUYU 35-14-L00012_956639684_956639684</t>
  </si>
  <si>
    <t>28.07.2022 21:05:21</t>
  </si>
  <si>
    <t>28.07.2022 22:22:47</t>
  </si>
  <si>
    <t>YAĞCILAR KÖK 45-71-M00179_HatBaşıAyırıcı_53134590 M04_53134590</t>
  </si>
  <si>
    <t>28.07.2022 17:09:35</t>
  </si>
  <si>
    <t>28.07.2022 19:03:55</t>
  </si>
  <si>
    <t>K-3196 35-03-K03196__72374529_72374529</t>
  </si>
  <si>
    <t>28.07.2022 16:31:09</t>
  </si>
  <si>
    <t>28.07.2022 18:18:12</t>
  </si>
  <si>
    <t>28.07.2022 11:51:04</t>
  </si>
  <si>
    <t>28.07.2022 13:39:13</t>
  </si>
  <si>
    <t>KAZANLI TR-3 35-15-L00977_C_56369639_56369639</t>
  </si>
  <si>
    <t>28.07.2022 10:24:44</t>
  </si>
  <si>
    <t>28.07.2022 14:18:56</t>
  </si>
  <si>
    <t>28.07.2022 10:28:48</t>
  </si>
  <si>
    <t>28.07.2022 12:52:57</t>
  </si>
  <si>
    <t>M-3251(YATIRIM REZERVE) 35-04-M03251_E_56372226_56372226</t>
  </si>
  <si>
    <t>28.07.2022 09:10:13</t>
  </si>
  <si>
    <t>28.07.2022 16:22:45</t>
  </si>
  <si>
    <t>BEYDAĞ İM 35-32-A00001_TOSUNLAR L04_2049977</t>
  </si>
  <si>
    <t>28.07.2022 06:35:34</t>
  </si>
  <si>
    <t>28.07.2022 06:45:04</t>
  </si>
  <si>
    <t>KAYNARPINAR TR-1 35-21-L00116_953360459_953360459</t>
  </si>
  <si>
    <t>28.07.2022 18:18:50</t>
  </si>
  <si>
    <t>28.07.2022 21:39:31</t>
  </si>
  <si>
    <t>KOLDERE TR-6 45-80-M00054_KOLDERE TR-3 M03_72196781</t>
  </si>
  <si>
    <t>28.07.2022 11:28:27</t>
  </si>
  <si>
    <t>28.07.2022 12:41:09</t>
  </si>
  <si>
    <t>YENİKÖY TR-1 35-22-M00276_35-22-M00276_2374490</t>
  </si>
  <si>
    <t>28.07.2022 02:35:33</t>
  </si>
  <si>
    <t>28.07.2022 04:00:57</t>
  </si>
  <si>
    <t>28.07.2022 06:56:01</t>
  </si>
  <si>
    <t>28.07.2022 07:20:11</t>
  </si>
  <si>
    <t>MURADİYE TR-5 (ESKİ MEZARLIK YANI) 45-71-M00204_SAĞLIK OCAĞI M09_2312788</t>
  </si>
  <si>
    <t>28.07.2022 07:30:00</t>
  </si>
  <si>
    <t>28.07.2022 09:18:41</t>
  </si>
  <si>
    <t>28.07.2022 20:50:50</t>
  </si>
  <si>
    <t>28.07.2022 21:33:19</t>
  </si>
  <si>
    <t>MORDOĞAN TR-34 35-21-L00148_C_56374726_56374726</t>
  </si>
  <si>
    <t>28.07.2022 09:21:39</t>
  </si>
  <si>
    <t>28.07.2022 13:32:36</t>
  </si>
  <si>
    <t>28.07.2022 08:54:45</t>
  </si>
  <si>
    <t>OVAKENT İM 35-15-A00003_ÇATAL ARMUT L05_2308501</t>
  </si>
  <si>
    <t>28.07.2022 14:52:40</t>
  </si>
  <si>
    <t>28.07.2022 15:52:02</t>
  </si>
  <si>
    <t>ALAŞEHİR TR-72 45-73-M00072_B_56396247_56396247</t>
  </si>
  <si>
    <t>28.07.2022 21:16:09</t>
  </si>
  <si>
    <t>28.07.2022 23:00:38</t>
  </si>
  <si>
    <t>TR-63 35-19-L00063_956682506_956682506</t>
  </si>
  <si>
    <t>28.07.2022 17:56:48</t>
  </si>
  <si>
    <t>28.07.2022 18:44:03</t>
  </si>
  <si>
    <t>L-133 35-18-L00133_9654333_56368066_56368066</t>
  </si>
  <si>
    <t>28.07.2022 23:49:32</t>
  </si>
  <si>
    <t>29.07.2022 03:33:16</t>
  </si>
  <si>
    <t>K-1480 35-09-K01480_97819713_97819713</t>
  </si>
  <si>
    <t>28.07.2022 14:16:46</t>
  </si>
  <si>
    <t>28.07.2022 19:08:02</t>
  </si>
  <si>
    <t>ALİ BACO TR 45-71-M00994_45-71-M00994_2366508</t>
  </si>
  <si>
    <t>28.07.2022 09:12:18</t>
  </si>
  <si>
    <t>28.07.2022 11:50:43</t>
  </si>
  <si>
    <t>28.07.2022 15:18:21</t>
  </si>
  <si>
    <t>28.07.2022 17:53:51</t>
  </si>
  <si>
    <t>CAMBAZLI TR-1 45-84-M00007__72372621_72372621</t>
  </si>
  <si>
    <t>28.07.2022 15:24:46</t>
  </si>
  <si>
    <t>28.07.2022 16:36:24</t>
  </si>
  <si>
    <t>PAYAMLI M-22 35-25-M00192_B_56373885_56373885</t>
  </si>
  <si>
    <t>28.07.2022 16:48:07</t>
  </si>
  <si>
    <t>28.07.2022 19:41:43</t>
  </si>
  <si>
    <t>KERPİÇLİK KÖYÜ TR-1 35-15-L00546_B_56406777_56406777</t>
  </si>
  <si>
    <t>28.07.2022 09:51:15</t>
  </si>
  <si>
    <t>28.07.2022 13:45:44</t>
  </si>
  <si>
    <t>CENKYERİ TR-1 45-82-M00131_CENKYERİ TR-4 M04_72194952</t>
  </si>
  <si>
    <t>28.07.2022 02:12:23</t>
  </si>
  <si>
    <t>28.07.2022 02:35:00</t>
  </si>
  <si>
    <t>28.07.2022 10:52:42</t>
  </si>
  <si>
    <t>28.07.2022 11:12:35</t>
  </si>
  <si>
    <t>28.07.2022 09:14:00</t>
  </si>
  <si>
    <t>28.07.2022 17:09:19</t>
  </si>
  <si>
    <t>28.07.2022 07:21:01</t>
  </si>
  <si>
    <t>28.07.2022 09:56:10</t>
  </si>
  <si>
    <t>28.07.2022 21:25:32</t>
  </si>
  <si>
    <t>28.07.2022 21:35:00</t>
  </si>
  <si>
    <t>L-252 SİSSUS HASTANE 35-18-L00252_950463518_950463518</t>
  </si>
  <si>
    <t>28.07.2022 14:59:54</t>
  </si>
  <si>
    <t>28.07.2022 20:16:51</t>
  </si>
  <si>
    <t>AKÇAKÖY TR-1 35-22-M00288_95000033217_95000033217</t>
  </si>
  <si>
    <t>28.07.2022 16:07:02</t>
  </si>
  <si>
    <t>28.07.2022 19:11:30</t>
  </si>
  <si>
    <t>SOMA DM-4/TR10 45-82-M00010_945542230_945542230</t>
  </si>
  <si>
    <t>28.07.2022 22:14:57</t>
  </si>
  <si>
    <t>28.07.2022 22:44:12</t>
  </si>
  <si>
    <t>28.07.2022 09:51:56</t>
  </si>
  <si>
    <t>28.07.2022 19:06:41</t>
  </si>
  <si>
    <t>28.07.2022 13:26:49</t>
  </si>
  <si>
    <t>28.07.2022 15:39:03</t>
  </si>
  <si>
    <t>TİRE DM-2 35-29-M00002_DM2/17 M08_2060767</t>
  </si>
  <si>
    <t>28.07.2022 12:43:58</t>
  </si>
  <si>
    <t>28.07.2022 13:44:52</t>
  </si>
  <si>
    <t>SOMA-10/2 45-82-M00072_B_56401533_56401533</t>
  </si>
  <si>
    <t>28.07.2022 18:41:19</t>
  </si>
  <si>
    <t>28.07.2022 21:30:01</t>
  </si>
  <si>
    <t>FOÇA JANDARMA ALAYI KÖK 35-23-M00240_YENİFOÇA 7.JANDARMA ÖZEL M02_72144150</t>
  </si>
  <si>
    <t>28.07.2022 09:14:14</t>
  </si>
  <si>
    <t>28.07.2022 16:52:53</t>
  </si>
  <si>
    <t>SOMA TR-9 45-82-M00009_DIREK TIPI TRAFO HUCRESI H01_2084344</t>
  </si>
  <si>
    <t>28.07.2022 12:29:15</t>
  </si>
  <si>
    <t>28.07.2022 16:07:40</t>
  </si>
  <si>
    <t>TR-1/53B 45-71-M02141_953240031_953240031</t>
  </si>
  <si>
    <t>28.07.2022 17:41:17</t>
  </si>
  <si>
    <t>28.07.2022 19:31:35</t>
  </si>
  <si>
    <t>MURADİYE DM-5/10 45-71-M00775_DM-5/9A M07_2124693</t>
  </si>
  <si>
    <t>28.07.2022 21:26:10</t>
  </si>
  <si>
    <t>28.07.2022 21:32:22</t>
  </si>
  <si>
    <t>SOMA DM-4/TR10 45-82-M00010_DM-1 M02_60208849</t>
  </si>
  <si>
    <t>28.07.2022 09:02:43</t>
  </si>
  <si>
    <t>28.07.2022 17:21:00</t>
  </si>
  <si>
    <t>BELEVİ TR-8 35-13-L00510_35-13-L00510_83028181</t>
  </si>
  <si>
    <t>28.07.2022 09:20:28</t>
  </si>
  <si>
    <t>28.07.2022 14:43:35</t>
  </si>
  <si>
    <t>K-692 35-04-K00692_97851043_97851043</t>
  </si>
  <si>
    <t>28.07.2022 16:22:31</t>
  </si>
  <si>
    <t>28.07.2022 18:26:09</t>
  </si>
  <si>
    <t>KIZILÜZÜM TR-1 35-27-M00080_B_56379088_56379088</t>
  </si>
  <si>
    <t>28.07.2022 07:59:44</t>
  </si>
  <si>
    <t>28.07.2022 09:59:44</t>
  </si>
  <si>
    <t>MERSİNLİ TR-3 45-78-M00937_49342808_56390922_56390922</t>
  </si>
  <si>
    <t>28.07.2022 16:17:05</t>
  </si>
  <si>
    <t>28.07.2022 17:52:18</t>
  </si>
  <si>
    <t>M-1039 35-04-M01039_A_56379826_56379826</t>
  </si>
  <si>
    <t>28.07.2022 10:09:37</t>
  </si>
  <si>
    <t>28.07.2022 16:22:22</t>
  </si>
  <si>
    <t>KARAALİ DM 45-71-M02127_MURADİYE ÇIKIŞ M08_54851031</t>
  </si>
  <si>
    <t>28.07.2022 20:25:00</t>
  </si>
  <si>
    <t>SELİMŞAHLAR TR-1 45-71-M00133_BEYDERE KÖK M07_2079699</t>
  </si>
  <si>
    <t>28.07.2022 12:00:24</t>
  </si>
  <si>
    <t>28.07.2022 12:01:04</t>
  </si>
  <si>
    <t>KUYUCAK TR-1 35-27-M00863_C_56366920_56366920</t>
  </si>
  <si>
    <t>28.07.2022 09:52:49</t>
  </si>
  <si>
    <t>28.07.2022 11:18:54</t>
  </si>
  <si>
    <t>TR-10 BABACAN 35-19-L00010_956663460_956663460</t>
  </si>
  <si>
    <t>28.07.2022 05:10:34</t>
  </si>
  <si>
    <t>28.07.2022 07:44:41</t>
  </si>
  <si>
    <t>28.07.2022 20:20:32</t>
  </si>
  <si>
    <t>28.07.2022 22:40:01</t>
  </si>
  <si>
    <t>28.07.2022 21:16:42</t>
  </si>
  <si>
    <t>28.07.2022 22:46:57</t>
  </si>
  <si>
    <t>28.07.2022 13:49:44</t>
  </si>
  <si>
    <t>28.07.2022 16:49:47</t>
  </si>
  <si>
    <t>GÖRECE M-1130 35-22-M00187_966466126_966466126</t>
  </si>
  <si>
    <t>28.07.2022 11:44:17</t>
  </si>
  <si>
    <t>28.07.2022 14:11:56</t>
  </si>
  <si>
    <t>28.07.2022 12:24:10</t>
  </si>
  <si>
    <t>28.07.2022 13:19:37</t>
  </si>
  <si>
    <t>NARLIDERE TR-2 45-73-M00714_C_56385684_56385684</t>
  </si>
  <si>
    <t>28.07.2022 20:50:35</t>
  </si>
  <si>
    <t>28.07.2022 21:47:50</t>
  </si>
  <si>
    <t>SARIKAYA KÖK 35-31-L00284_ALTINOLUK TR-2 L05_2337274</t>
  </si>
  <si>
    <t>28.07.2022 09:33:44</t>
  </si>
  <si>
    <t>28.07.2022 17:35:47</t>
  </si>
  <si>
    <t>İBRAHİMKUYU DM 35-15-M00286_TR-9 TR-10 TR-11 M04_67554611</t>
  </si>
  <si>
    <t>28.07.2022 09:18:50</t>
  </si>
  <si>
    <t>28.07.2022 13:28:15</t>
  </si>
  <si>
    <t>28.07.2022 21:47:09</t>
  </si>
  <si>
    <t>29.07.2022 02:56:24</t>
  </si>
  <si>
    <t>ÇAMBEL KÖYÜ İÇME SUYU 2 TR 35-27-M00466_35-27-M00466_2368875</t>
  </si>
  <si>
    <t>28.07.2022 16:15:23</t>
  </si>
  <si>
    <t>28.07.2022 17:17:05</t>
  </si>
  <si>
    <t>ELİFLİ TR-4 35-20-L00111_10899162_56378511_56378511</t>
  </si>
  <si>
    <t>28.07.2022 07:46:21</t>
  </si>
  <si>
    <t>28.07.2022 09:01:45</t>
  </si>
  <si>
    <t>MORDOĞAN TR-34 35-21-L00148_953364959_953364959</t>
  </si>
  <si>
    <t>28.07.2022 14:22:37</t>
  </si>
  <si>
    <t>28.07.2022 19:09:30</t>
  </si>
  <si>
    <t>AKGEDİK TR-1 45-71-M01047_45-71-M01047_2349562</t>
  </si>
  <si>
    <t>28.07.2022 06:03:29</t>
  </si>
  <si>
    <t>28.07.2022 10:49:21</t>
  </si>
  <si>
    <t>M-50 DOĞANKENT SİTESİ 35-14-M00050_956645117_956645117</t>
  </si>
  <si>
    <t>28.07.2022 19:14:27</t>
  </si>
  <si>
    <t>28.07.2022 19:41:26</t>
  </si>
  <si>
    <t>KURUCUOVA TR-8 35-15-L00249_A_56361967_56361967</t>
  </si>
  <si>
    <t>28.07.2022 19:51:21</t>
  </si>
  <si>
    <t>28.07.2022 22:37:06</t>
  </si>
  <si>
    <t>DM-1/39 35-29-M00039_35-29-M00039_2362289</t>
  </si>
  <si>
    <t>28.07.2022 11:00:28</t>
  </si>
  <si>
    <t>28.07.2022 12:22:00</t>
  </si>
  <si>
    <t>K-1229 35-01-K01229_35-01-K01229_2355499</t>
  </si>
  <si>
    <t>28.07.2022 15:42:44</t>
  </si>
  <si>
    <t>28.07.2022 16:22:17</t>
  </si>
  <si>
    <t>28.07.2022 18:04:05</t>
  </si>
  <si>
    <t>28.07.2022 20:05:37</t>
  </si>
  <si>
    <t>M-1575 35-01-M01575_911530752_911530752</t>
  </si>
  <si>
    <t>28.07.2022 21:39:22</t>
  </si>
  <si>
    <t>28.07.2022 22:45:33</t>
  </si>
  <si>
    <t>ÇÖMLEKÇİ TR-4 AKAR 35-31-L00097_35-31-L00097_2365604</t>
  </si>
  <si>
    <t>28.07.2022 20:21:09</t>
  </si>
  <si>
    <t>28.07.2022 23:05:20</t>
  </si>
  <si>
    <t>KAPLAN TR-1 45-78-M00862_49187592_56406022_56406022</t>
  </si>
  <si>
    <t>29.07.2022 21:39:19</t>
  </si>
  <si>
    <t>29.07.2022 22:28:49</t>
  </si>
  <si>
    <t>M-1965 35-02-M01965_C_56380113_56380113</t>
  </si>
  <si>
    <t>29.07.2022 07:19:57</t>
  </si>
  <si>
    <t>29.07.2022 09:36:09</t>
  </si>
  <si>
    <t>29.07.2022 11:31:26</t>
  </si>
  <si>
    <t>29.07.2022 12:52:27</t>
  </si>
  <si>
    <t>TR-87 MENTEŞ KAVŞAĞI 35-19-L00087_966563153_966563153</t>
  </si>
  <si>
    <t>29.07.2022 19:32:00</t>
  </si>
  <si>
    <t>29.07.2022 21:17:26</t>
  </si>
  <si>
    <t>29.07.2022 18:06:38</t>
  </si>
  <si>
    <t>29.07.2022 19:00:05</t>
  </si>
  <si>
    <t>SELENDİ TR-3 45-81-M00003_945636525_945636525</t>
  </si>
  <si>
    <t>29.07.2022 10:14:36</t>
  </si>
  <si>
    <t>29.07.2022 12:40:49</t>
  </si>
  <si>
    <t>PANCAR TR-2 35-26-M00893_956603692_956603692</t>
  </si>
  <si>
    <t>29.07.2022 17:04:07</t>
  </si>
  <si>
    <t>29.07.2022 20:51:22</t>
  </si>
  <si>
    <t>DM-2/TR-2 35-13-M00059_DM-2/TR-4 M02_83288114</t>
  </si>
  <si>
    <t>29.07.2022 08:24:10</t>
  </si>
  <si>
    <t>29.07.2022 09:12:09</t>
  </si>
  <si>
    <t>YUKARIBEY TR-1 35-16-M00120_953323650_953323650</t>
  </si>
  <si>
    <t>29.07.2022 20:50:03</t>
  </si>
  <si>
    <t>29.07.2022 22:38:05</t>
  </si>
  <si>
    <t>K-692 35-04-K00692_97905253_97905253</t>
  </si>
  <si>
    <t>29.07.2022 17:06:04</t>
  </si>
  <si>
    <t>29.07.2022 18:36:31</t>
  </si>
  <si>
    <t>L-258/1 35-18-L00608_950467682_950467682</t>
  </si>
  <si>
    <t>29.07.2022 10:13:17</t>
  </si>
  <si>
    <t>29.07.2022 11:50:34</t>
  </si>
  <si>
    <t>M-207(DM-2/20) 35-09-M00207_TRAFO M04_42967536</t>
  </si>
  <si>
    <t>29.07.2022 10:56:50</t>
  </si>
  <si>
    <t>29.07.2022 14:34:51</t>
  </si>
  <si>
    <t>EBSO TM 35-09-A00001_EBSO-10 K36_2062216</t>
  </si>
  <si>
    <t>29.07.2022 09:08:41</t>
  </si>
  <si>
    <t>29.07.2022 18:40:50</t>
  </si>
  <si>
    <t>M-1053 35-02-M01053_912487768_912487768</t>
  </si>
  <si>
    <t>29.07.2022 15:24:33</t>
  </si>
  <si>
    <t>29.07.2022 17:35:20</t>
  </si>
  <si>
    <t>K-4767 35-04-K04767_99289056_99289056</t>
  </si>
  <si>
    <t>29.07.2022 18:47:17</t>
  </si>
  <si>
    <t>30.07.2022 00:15:25</t>
  </si>
  <si>
    <t>TR-2/117 45-83-M00712_45-83-M00712_61192606</t>
  </si>
  <si>
    <t>29.07.2022 17:31:46</t>
  </si>
  <si>
    <t>29.07.2022 17:49:23</t>
  </si>
  <si>
    <t>M-2484 DADAŞKENT KÖK 35-10-M02484_HatBaşıAyırıcı_53138154 M02_53138154</t>
  </si>
  <si>
    <t>29.07.2022 10:00:08</t>
  </si>
  <si>
    <t>29.07.2022 11:51:49</t>
  </si>
  <si>
    <t>29.07.2022 11:44:26</t>
  </si>
  <si>
    <t>29.07.2022 12:14:05</t>
  </si>
  <si>
    <t>OVACIK TR-1 35-31-L00151_DIREK TIPI TRAFO HUCRESI H01_2048225</t>
  </si>
  <si>
    <t>29.07.2022 20:34:47</t>
  </si>
  <si>
    <t>29.07.2022 22:00:01</t>
  </si>
  <si>
    <t>M-1839 35-02-M01839_35-02-M01839_2370259</t>
  </si>
  <si>
    <t>29.07.2022 10:52:14</t>
  </si>
  <si>
    <t>29.07.2022 14:48:50</t>
  </si>
  <si>
    <t>GELENBE İM 45-76-A00001_ALACALAR L02_2326556</t>
  </si>
  <si>
    <t>29.07.2022 07:10:33</t>
  </si>
  <si>
    <t>29.07.2022 08:17:34</t>
  </si>
  <si>
    <t>29.07.2022 01:48:06</t>
  </si>
  <si>
    <t>29.07.2022 02:04:22</t>
  </si>
  <si>
    <t>K-4215 35-02-K04215_A A1B_5813308</t>
  </si>
  <si>
    <t>29.07.2022 16:02:06</t>
  </si>
  <si>
    <t>29.07.2022 16:26:35</t>
  </si>
  <si>
    <t>YEŞİLOVA ÇAYIR TR-6 35-20-L00131_35-20-L00131_2351386</t>
  </si>
  <si>
    <t>29.07.2022 19:43:00</t>
  </si>
  <si>
    <t>29.07.2022 20:29:45</t>
  </si>
  <si>
    <t>TR-2/25 45-83-L00025_A_81591174_81591174</t>
  </si>
  <si>
    <t>29.07.2022 19:28:32</t>
  </si>
  <si>
    <t>29.07.2022 20:54:39</t>
  </si>
  <si>
    <t>SARUHANLI TR-32 45-80-M00032_A A01b_43056367</t>
  </si>
  <si>
    <t>29.07.2022 17:07:40</t>
  </si>
  <si>
    <t>29.07.2022 18:40:45</t>
  </si>
  <si>
    <t>K-2817 35-09-K02817_D k2817d1b_5868846</t>
  </si>
  <si>
    <t>29.07.2022 09:30:02</t>
  </si>
  <si>
    <t>29.07.2022 11:34:06</t>
  </si>
  <si>
    <t>SARUHANLI DM 45-80-M00001_KOLDERE M11_84122769</t>
  </si>
  <si>
    <t>29.07.2022 15:03:02</t>
  </si>
  <si>
    <t>29.07.2022 15:18:33</t>
  </si>
  <si>
    <t>K-3625 35-01-K03625_35-01-K03625_2355501</t>
  </si>
  <si>
    <t>29.07.2022 13:48:50</t>
  </si>
  <si>
    <t>29.07.2022 14:21:10</t>
  </si>
  <si>
    <t>TR-39 35-17-M00039_7196005_56393853_56393853</t>
  </si>
  <si>
    <t>29.07.2022 09:27:24</t>
  </si>
  <si>
    <t>29.07.2022 10:40:16</t>
  </si>
  <si>
    <t>K-3669 35-08-K03669_913524871_913524871</t>
  </si>
  <si>
    <t>29.07.2022 14:31:03</t>
  </si>
  <si>
    <t>29.07.2022 15:54:59</t>
  </si>
  <si>
    <t>YENİ ORHANLI M-87 35-14-M00087_956638015_956638015</t>
  </si>
  <si>
    <t>29.07.2022 09:48:47</t>
  </si>
  <si>
    <t>29.07.2022 13:00:52</t>
  </si>
  <si>
    <t>29.07.2022 23:02:45</t>
  </si>
  <si>
    <t>29.07.2022 23:44:20</t>
  </si>
  <si>
    <t>29.07.2022 16:32:14</t>
  </si>
  <si>
    <t>TR-2/121 45-83-M00715_48122541_56388330_56388330</t>
  </si>
  <si>
    <t>29.07.2022 18:23:33</t>
  </si>
  <si>
    <t>29.07.2022 19:51:32</t>
  </si>
  <si>
    <t>TR-2/106 45-83-L00106_BALIK PAZARI L01_72116442</t>
  </si>
  <si>
    <t>29.07.2022 14:00:58</t>
  </si>
  <si>
    <t>29.07.2022 17:24:00</t>
  </si>
  <si>
    <t>29.07.2022 09:05:18</t>
  </si>
  <si>
    <t>29.07.2022 17:38:48</t>
  </si>
  <si>
    <t>TR-111 35-16-L00111__75354468_75354468</t>
  </si>
  <si>
    <t>29.07.2022 18:09:25</t>
  </si>
  <si>
    <t>29.07.2022 19:07:29</t>
  </si>
  <si>
    <t>TR-32 35-30-L00032_G_56397997_56397997</t>
  </si>
  <si>
    <t>29.07.2022 09:45:28</t>
  </si>
  <si>
    <t>29.07.2022 10:29:50</t>
  </si>
  <si>
    <t>L-239 BAYKAL 35-18-L00239_C c4/1b_5953814</t>
  </si>
  <si>
    <t>29.07.2022 12:23:30</t>
  </si>
  <si>
    <t>29.07.2022 16:59:24</t>
  </si>
  <si>
    <t>29.07.2022 08:36:54</t>
  </si>
  <si>
    <t>29.07.2022 08:58:02</t>
  </si>
  <si>
    <t>29.07.2022 07:52:54</t>
  </si>
  <si>
    <t>29.07.2022 08:58:33</t>
  </si>
  <si>
    <t>29.07.2022 19:40:49</t>
  </si>
  <si>
    <t>29.07.2022 20:41:19</t>
  </si>
  <si>
    <t>M-1206 35-10-M01206_GİRİŞ M01_48158684</t>
  </si>
  <si>
    <t>29.07.2022 11:29:00</t>
  </si>
  <si>
    <t>29.07.2022 16:15:00</t>
  </si>
  <si>
    <t>CAFERBEYLI TR-2 45-78-L00704_49333150_56391118_56391118</t>
  </si>
  <si>
    <t>29.07.2022 18:31:14</t>
  </si>
  <si>
    <t>29.07.2022 20:18:42</t>
  </si>
  <si>
    <t>29.07.2022 19:56:57</t>
  </si>
  <si>
    <t>29.07.2022 23:36:30</t>
  </si>
  <si>
    <t>M. ALİ TOKER SULAMA GRUBU TR 35-27-L00140_35-27-L00140_2359731</t>
  </si>
  <si>
    <t>29.07.2022 16:50:02</t>
  </si>
  <si>
    <t>29.07.2022 18:27:11</t>
  </si>
  <si>
    <t>EĞLENHOCA DM 35-21-M00013_EĞLENHOCA-1  (KARABURUN GIS TM) M06_72178833</t>
  </si>
  <si>
    <t>29.07.2022 10:10:43</t>
  </si>
  <si>
    <t>29.07.2022 16:38:22</t>
  </si>
  <si>
    <t>29.07.2022 11:09:00</t>
  </si>
  <si>
    <t>29.07.2022 12:01:15</t>
  </si>
  <si>
    <t>29.07.2022 17:39:43</t>
  </si>
  <si>
    <t>29.07.2022 19:13:36</t>
  </si>
  <si>
    <t>29.07.2022 06:08:31</t>
  </si>
  <si>
    <t>29.07.2022 06:18:40</t>
  </si>
  <si>
    <t>DM-2/2 45-71-M00147_953192184_953192184</t>
  </si>
  <si>
    <t>29.07.2022 22:03:09</t>
  </si>
  <si>
    <t>29.07.2022 23:50:42</t>
  </si>
  <si>
    <t>DOĞANÇAY İM 35-04-A00004_ANITTEPE M08_77533624</t>
  </si>
  <si>
    <t>29.07.2022 14:01:10</t>
  </si>
  <si>
    <t>29.07.2022 15:16:30</t>
  </si>
  <si>
    <t>MENEMEN TR-40 35-28-L00040_6675367 e1b_5761388</t>
  </si>
  <si>
    <t>29.07.2022 13:39:17</t>
  </si>
  <si>
    <t>29.07.2022 18:00:08</t>
  </si>
  <si>
    <t>KARABURUN TR-14 35-21-L00003_35-21-L00003_72169967</t>
  </si>
  <si>
    <t>29.07.2022 12:20:00</t>
  </si>
  <si>
    <t>29.07.2022 12:46:25</t>
  </si>
  <si>
    <t>İBRAHİMKUYU DM 35-15-M00286_TR-6 TR-8 TR-12 M12_67554507</t>
  </si>
  <si>
    <t>29.07.2022 09:20:36</t>
  </si>
  <si>
    <t>29.07.2022 15:55:40</t>
  </si>
  <si>
    <t>MORSAN TM 45-71-A00002_AKGEDİK M14_2312168</t>
  </si>
  <si>
    <t>29.07.2022 14:37:05</t>
  </si>
  <si>
    <t>29.07.2022 14:44:39</t>
  </si>
  <si>
    <t>29.07.2022 07:32:17</t>
  </si>
  <si>
    <t>29.07.2022 08:43:29</t>
  </si>
  <si>
    <t>29.07.2022 09:38:40</t>
  </si>
  <si>
    <t>29.07.2022 09:46:17</t>
  </si>
  <si>
    <t>AKÇAKİLİSE TR-1 35-21-L00044_C_76803840_76803840</t>
  </si>
  <si>
    <t>29.07.2022 18:10:01</t>
  </si>
  <si>
    <t>29.07.2022 19:01:32</t>
  </si>
  <si>
    <t>L-20 DÖRT YOL KAVŞAĞI 35-14-L00020_10564483 C02_83357639</t>
  </si>
  <si>
    <t>29.07.2022 07:55:18</t>
  </si>
  <si>
    <t>29.07.2022 10:03:21</t>
  </si>
  <si>
    <t>29.07.2022 20:57:18</t>
  </si>
  <si>
    <t>29.07.2022 22:13:20</t>
  </si>
  <si>
    <t>M-50 DOĞANKENT SİTESİ 35-14-M00050_956645128_956645128</t>
  </si>
  <si>
    <t>29.07.2022 11:01:43</t>
  </si>
  <si>
    <t>29.07.2022 15:17:16</t>
  </si>
  <si>
    <t>K-2541 35-02-K02541_B_56366713_56366713</t>
  </si>
  <si>
    <t>29.07.2022 10:24:33</t>
  </si>
  <si>
    <t>29.07.2022 12:05:47</t>
  </si>
  <si>
    <t>29.07.2022 15:27:32</t>
  </si>
  <si>
    <t>29.07.2022 19:26:30</t>
  </si>
  <si>
    <t>29.07.2022 11:32:30</t>
  </si>
  <si>
    <t>29.07.2022 12:00:19</t>
  </si>
  <si>
    <t>29.07.2022 15:58:03</t>
  </si>
  <si>
    <t>29.07.2022 18:14:00</t>
  </si>
  <si>
    <t>L-376 PAZARYERİ 35-18-L00376_95002406287_95002406287</t>
  </si>
  <si>
    <t>29.07.2022 16:08:29</t>
  </si>
  <si>
    <t>29.07.2022 17:40:04</t>
  </si>
  <si>
    <t>29.07.2022 11:46:25</t>
  </si>
  <si>
    <t>29.07.2022 16:51:55</t>
  </si>
  <si>
    <t>M-2902 35-02-M02902_99872443_99872443</t>
  </si>
  <si>
    <t>29.07.2022 16:32:08</t>
  </si>
  <si>
    <t>29.07.2022 18:02:21</t>
  </si>
  <si>
    <t>DM-9 45-71-M00386__56402562_56402562</t>
  </si>
  <si>
    <t>29.07.2022 10:04:21</t>
  </si>
  <si>
    <t>29.07.2022 12:56:40</t>
  </si>
  <si>
    <t>ŞİRVAN TARIMSAL SULAMA TR-2 45-83-M00489_45-83-M00489_2369720</t>
  </si>
  <si>
    <t>29.07.2022 06:28:18</t>
  </si>
  <si>
    <t>29.07.2022 10:28:17</t>
  </si>
  <si>
    <t>DİNDARLI KÖK TR-3 KAKLIK 45-79-M00395_HatBaşıAyırıcı_75405851 M01_75405851</t>
  </si>
  <si>
    <t>29.07.2022 22:15:02</t>
  </si>
  <si>
    <t>30.07.2022 00:13:42</t>
  </si>
  <si>
    <t>M-2552 35-09-M02552_F f2b_5886413</t>
  </si>
  <si>
    <t>29.07.2022 19:09:43</t>
  </si>
  <si>
    <t>29.07.2022 20:16:12</t>
  </si>
  <si>
    <t>29.07.2022 20:02:19</t>
  </si>
  <si>
    <t>29.07.2022 21:02:34</t>
  </si>
  <si>
    <t>BOZDAĞ TR-8 35-15-L00287_950403322_950403322</t>
  </si>
  <si>
    <t>29.07.2022 09:19:43</t>
  </si>
  <si>
    <t>29.07.2022 13:17:50</t>
  </si>
  <si>
    <t>29.07.2022 18:20:50</t>
  </si>
  <si>
    <t>29.07.2022 21:57:31</t>
  </si>
  <si>
    <t>ÜRKMEZ DM-2 (ÜRKMEZ M-1) 35-25-M00137_GÜMÜLDÜR DM-5(ÜRKMEZ M-34) M02_72079416</t>
  </si>
  <si>
    <t>29.07.2022 17:04:42</t>
  </si>
  <si>
    <t>29.07.2022 17:31:01</t>
  </si>
  <si>
    <t>K-4156 35-02-K04156_A_56382534_56382534</t>
  </si>
  <si>
    <t>29.07.2022 14:25:30</t>
  </si>
  <si>
    <t>29.07.2022 14:59:18</t>
  </si>
  <si>
    <t>29.07.2022 09:41:06</t>
  </si>
  <si>
    <t>29.07.2022 16:16:09</t>
  </si>
  <si>
    <t>DM-8 45-72-L00980_956499486_956499486</t>
  </si>
  <si>
    <t>29.07.2022 15:21:19</t>
  </si>
  <si>
    <t>29.07.2022 15:46:22</t>
  </si>
  <si>
    <t>K-4623 35-02-K04623_TRAFO K01_2305981</t>
  </si>
  <si>
    <t>29.07.2022 10:56:18</t>
  </si>
  <si>
    <t>29.07.2022 14:57:55</t>
  </si>
  <si>
    <t>29.07.2022 08:51:01</t>
  </si>
  <si>
    <t>29.07.2022 10:44:23</t>
  </si>
  <si>
    <t>ZEYTİNALAN İM 35-19-A00002_GÜZELBAHÇE İM ÇIKIŞ M13_2052318</t>
  </si>
  <si>
    <t>29.07.2022 06:45:03</t>
  </si>
  <si>
    <t>29.07.2022 07:06:47</t>
  </si>
  <si>
    <t>DM-2/TR-20 35-22-M00853_DM-2/TR-16 M04_66057497</t>
  </si>
  <si>
    <t>29.07.2022 22:39:21</t>
  </si>
  <si>
    <t>29.07.2022 23:44:10</t>
  </si>
  <si>
    <t>K-3558 35-02-K03558_C_56372035_56372035</t>
  </si>
  <si>
    <t>29.07.2022 08:54:18</t>
  </si>
  <si>
    <t>29.07.2022 11:48:47</t>
  </si>
  <si>
    <t>ÇARIKBALLI PAMUCAK TR-2 45-77-L00477_ H_83814003</t>
  </si>
  <si>
    <t>29.07.2022 18:50:13</t>
  </si>
  <si>
    <t>29.07.2022 21:23:34</t>
  </si>
  <si>
    <t>FUNDACIK KÖK 45-75-M00068_HatBaşıAyırıcı_53135521 M03_53135521</t>
  </si>
  <si>
    <t>29.07.2022 19:22:11</t>
  </si>
  <si>
    <t>29.07.2022 22:34:02</t>
  </si>
  <si>
    <t>L-129 35-18-L00129_950436016_950436016</t>
  </si>
  <si>
    <t>29.07.2022 10:43:31</t>
  </si>
  <si>
    <t>29.07.2022 12:42:07</t>
  </si>
  <si>
    <t>GÜMÜLDÜR M-61 35-25-M00365_955263586_955263586</t>
  </si>
  <si>
    <t>29.07.2022 00:50:28</t>
  </si>
  <si>
    <t>29.07.2022 01:45:15</t>
  </si>
  <si>
    <t>29.07.2022 07:04:27</t>
  </si>
  <si>
    <t>29.07.2022 11:23:55</t>
  </si>
  <si>
    <t>L-45 JANDARMA SİTESİ 35-14-L00045_956645830_956645830</t>
  </si>
  <si>
    <t>29.07.2022 13:40:05</t>
  </si>
  <si>
    <t>29.07.2022 14:19:15</t>
  </si>
  <si>
    <t>MENEMEN TR-74 35-28-L00074_953372702_953372702</t>
  </si>
  <si>
    <t>29.07.2022 14:42:01</t>
  </si>
  <si>
    <t>29.07.2022 18:50:28</t>
  </si>
  <si>
    <t>L-318 35-14-L00318_956633986_956633986</t>
  </si>
  <si>
    <t>29.07.2022 18:23:31</t>
  </si>
  <si>
    <t>29.07.2022 20:43:33</t>
  </si>
  <si>
    <t>GERMİYAN İM 35-18-A00004_ILDIR-1 L02_2313571</t>
  </si>
  <si>
    <t>29.07.2022 09:27:01</t>
  </si>
  <si>
    <t>29.07.2022 10:41:13</t>
  </si>
  <si>
    <t>K-995 35-07-K00995_99095249_99095249</t>
  </si>
  <si>
    <t>29.07.2022 11:55:25</t>
  </si>
  <si>
    <t>29.07.2022 13:25:34</t>
  </si>
  <si>
    <t>K-848 35-04-K00848_K-4777 K04_2119042</t>
  </si>
  <si>
    <t>29.07.2022 21:16:37</t>
  </si>
  <si>
    <t>29.07.2022 21:41:20</t>
  </si>
  <si>
    <t>29.07.2022 20:38:44</t>
  </si>
  <si>
    <t>29.07.2022 23:56:42</t>
  </si>
  <si>
    <t>BADEMLER DM 35-19-M00443_HatBaşıAyırıcı_53132604 M12_53132604</t>
  </si>
  <si>
    <t>29.07.2022 06:55:40</t>
  </si>
  <si>
    <t>29.07.2022 07:23:10</t>
  </si>
  <si>
    <t>M-998 35-03-M00998_910552304_910552304</t>
  </si>
  <si>
    <t>29.07.2022 09:49:59</t>
  </si>
  <si>
    <t>29.07.2022 17:55:55</t>
  </si>
  <si>
    <t>29.07.2022 09:14:02</t>
  </si>
  <si>
    <t>29.07.2022 09:31:43</t>
  </si>
  <si>
    <t>KISMALI TR-3 45-83-M00726_45-83-M00726_65890403</t>
  </si>
  <si>
    <t>29.07.2022 08:27:25</t>
  </si>
  <si>
    <t>29.07.2022 11:37:40</t>
  </si>
  <si>
    <t>29.07.2022 07:23:43</t>
  </si>
  <si>
    <t>29.07.2022 07:24:05</t>
  </si>
  <si>
    <t>DM-21/23 (ITIR SOKAK) 45-71-M00326_953208139_953208139</t>
  </si>
  <si>
    <t>29.07.2022 23:23:48</t>
  </si>
  <si>
    <t>30.07.2022 01:11:48</t>
  </si>
  <si>
    <t>ÇAMLIK KÖK 35-13-L00084_ÇAMLIK KÖYÜ L04_66478166</t>
  </si>
  <si>
    <t>29.07.2022 09:31:10</t>
  </si>
  <si>
    <t>29.07.2022 17:00:51</t>
  </si>
  <si>
    <t>29.07.2022 17:12:03</t>
  </si>
  <si>
    <t>29.07.2022 19:42:07</t>
  </si>
  <si>
    <t>GEDİK TR-5 35-31-L00559_956591513_956591513</t>
  </si>
  <si>
    <t>29.07.2022 13:28:32</t>
  </si>
  <si>
    <t>29.07.2022 15:43:44</t>
  </si>
  <si>
    <t>M-207(DM-2/20) 35-09-M00207_A_56366181_56366181</t>
  </si>
  <si>
    <t>29.07.2022 09:43:59</t>
  </si>
  <si>
    <t>29.07.2022 14:29:00</t>
  </si>
  <si>
    <t>29.07.2022 19:45:28</t>
  </si>
  <si>
    <t>29.07.2022 20:34:10</t>
  </si>
  <si>
    <t>TR-2/38 45-72-L00038_B_56407096_56407096</t>
  </si>
  <si>
    <t>29.07.2022 16:02:05</t>
  </si>
  <si>
    <t>29.07.2022 16:50:11</t>
  </si>
  <si>
    <t>AKGEDİK TOKİ TR-2 45-71-M02125_AKGEDİK TOKİ TR-3 M01_78087675</t>
  </si>
  <si>
    <t>29.07.2022 18:02:12</t>
  </si>
  <si>
    <t>29.07.2022 19:32:34</t>
  </si>
  <si>
    <t>K-3766 35-04-K03766_A_56378612_56378612</t>
  </si>
  <si>
    <t>29.07.2022 18:32:51</t>
  </si>
  <si>
    <t>29.07.2022 19:10:24</t>
  </si>
  <si>
    <t>BALABANLI NİHAT KUZUM SULAMA GRB TR-9 35-15-M00341_953088810_953088810</t>
  </si>
  <si>
    <t>29.07.2022 04:57:25</t>
  </si>
  <si>
    <t>29.07.2022 06:49:48</t>
  </si>
  <si>
    <t>29.07.2022 16:37:42</t>
  </si>
  <si>
    <t>29.07.2022 17:23:41</t>
  </si>
  <si>
    <t>L-239 BAYKAL 35-18-L00239_E e5b_5953854</t>
  </si>
  <si>
    <t>29.07.2022 17:25:36</t>
  </si>
  <si>
    <t>29.07.2022 19:57:21</t>
  </si>
  <si>
    <t>29.07.2022 21:38:33</t>
  </si>
  <si>
    <t>29.07.2022 22:17:46</t>
  </si>
  <si>
    <t>TR-2/15 45-72-L00015_45-72-L00015_2351417</t>
  </si>
  <si>
    <t>29.07.2022 04:01:37</t>
  </si>
  <si>
    <t>29.07.2022 04:42:13</t>
  </si>
  <si>
    <t>SİYEKLİ KÖK 45-71-M00185_HatBaşıAyırıcı_53134944 M05_53134944</t>
  </si>
  <si>
    <t>29.07.2022 07:21:51</t>
  </si>
  <si>
    <t>29.07.2022 10:21:16</t>
  </si>
  <si>
    <t>29.07.2022 08:32:39</t>
  </si>
  <si>
    <t>29.07.2022 09:41:10</t>
  </si>
  <si>
    <t>DM-2/14-A 35-29-M00094_48383813 E1b_48384485</t>
  </si>
  <si>
    <t>29.07.2022 11:26:43</t>
  </si>
  <si>
    <t>29.07.2022 12:06:57</t>
  </si>
  <si>
    <t>SART TR-6 45-78-M00178_TR-21 M02_2327160</t>
  </si>
  <si>
    <t>29.07.2022 09:36:03</t>
  </si>
  <si>
    <t>29.07.2022 17:29:12</t>
  </si>
  <si>
    <t>BEYOBA TR-7 45-72-M00561_956491891_956491891</t>
  </si>
  <si>
    <t>29.07.2022 18:07:09</t>
  </si>
  <si>
    <t>URGANLI TR-9 45-83-M00549_C_56399411_56399411</t>
  </si>
  <si>
    <t>29.07.2022 13:38:57</t>
  </si>
  <si>
    <t>29.07.2022 15:47:26</t>
  </si>
  <si>
    <t>MENDERES TR-1 35-32-M00001__72373637_72373637</t>
  </si>
  <si>
    <t>29.07.2022 20:54:40</t>
  </si>
  <si>
    <t>29.07.2022 23:00:48</t>
  </si>
  <si>
    <t>29.07.2022 19:45:18</t>
  </si>
  <si>
    <t>29.07.2022 20:32:34</t>
  </si>
  <si>
    <t>M-2907 35-02-M02907_910079054_910079054</t>
  </si>
  <si>
    <t>29.07.2022 10:38:14</t>
  </si>
  <si>
    <t>29.07.2022 15:52:47</t>
  </si>
  <si>
    <t>29.07.2022 10:09:10</t>
  </si>
  <si>
    <t>29.07.2022 16:14:10</t>
  </si>
  <si>
    <t>K-692 35-04-K00692_97918760_97918760</t>
  </si>
  <si>
    <t>29.07.2022 14:49:11</t>
  </si>
  <si>
    <t>29.07.2022 16:32:41</t>
  </si>
  <si>
    <t>HAKKI YEŞİLTEPE SULAMA GRUBU 35-29-M00392_B_56399043_56399043</t>
  </si>
  <si>
    <t>29.07.2022 18:32:49</t>
  </si>
  <si>
    <t>29.07.2022 23:57:41</t>
  </si>
  <si>
    <t>TR-1/6 45-72-M00006_TR-1/7 M02_83423366</t>
  </si>
  <si>
    <t>29.07.2022 08:56:25</t>
  </si>
  <si>
    <t>29.07.2022 09:43:58</t>
  </si>
  <si>
    <t>29.07.2022 13:53:15</t>
  </si>
  <si>
    <t>29.07.2022 14:03:54</t>
  </si>
  <si>
    <t>DOĞANÇAY İM 35-04-A00004_ALPARSLAN K11_77533616</t>
  </si>
  <si>
    <t>29.07.2022 16:27:59</t>
  </si>
  <si>
    <t>29.07.2022 17:20:33</t>
  </si>
  <si>
    <t>K-845 35-01-K00845_F_56370072_56370072</t>
  </si>
  <si>
    <t>29.07.2022 11:56:29</t>
  </si>
  <si>
    <t>29.07.2022 12:51:38</t>
  </si>
  <si>
    <t>DM-2/18 (YENİHAN) 45-71-M00155_B B3_45179967</t>
  </si>
  <si>
    <t>29.07.2022 14:43:34</t>
  </si>
  <si>
    <t>29.07.2022 16:25:32</t>
  </si>
  <si>
    <t>29.07.2022 09:26:34</t>
  </si>
  <si>
    <t>29.07.2022 17:32:13</t>
  </si>
  <si>
    <t>DM08/TR18 45-73-M00001_45-73-M00001_66935140</t>
  </si>
  <si>
    <t>29.07.2022 10:43:01</t>
  </si>
  <si>
    <t>29.07.2022 11:22:15</t>
  </si>
  <si>
    <t>ÇAMBEL KÖYÜ İÇME SUYU 2 TR 35-27-M00466_B_56382988_56382988</t>
  </si>
  <si>
    <t>29.07.2022 18:12:34</t>
  </si>
  <si>
    <t>29.07.2022 19:24:32</t>
  </si>
  <si>
    <t>ARDIÇ TR-8 35-21-L00131_953366310_953366310</t>
  </si>
  <si>
    <t>29.07.2022 21:03:00</t>
  </si>
  <si>
    <t>29.07.2022 22:35:47</t>
  </si>
  <si>
    <t>29.07.2022 08:16:38</t>
  </si>
  <si>
    <t>29.07.2022 08:19:35</t>
  </si>
  <si>
    <t>M-1574 35-01-M01574_912336977_912336977</t>
  </si>
  <si>
    <t>29.07.2022 23:55:20</t>
  </si>
  <si>
    <t>30.07.2022 00:31:46</t>
  </si>
  <si>
    <t>29.07.2022 06:24:16</t>
  </si>
  <si>
    <t>29.07.2022 07:29:39</t>
  </si>
  <si>
    <t>DM-11/02 45-71-M02414_953187842_953187842</t>
  </si>
  <si>
    <t>29.07.2022 13:08:03</t>
  </si>
  <si>
    <t>29.07.2022 14:24:07</t>
  </si>
  <si>
    <t>M-1063 35-03-M01063_98378444_98378444</t>
  </si>
  <si>
    <t>29.07.2022 11:15:14</t>
  </si>
  <si>
    <t>29.07.2022 19:49:49</t>
  </si>
  <si>
    <t>L-20 DÖRT YOL KAVŞAĞI 35-14-L00020_956662061_956662061</t>
  </si>
  <si>
    <t>29.07.2022 16:09:13</t>
  </si>
  <si>
    <t>29.07.2022 17:33:25</t>
  </si>
  <si>
    <t>VEZİROĞLU TR-1 45-71-M01034_966358510_966358510</t>
  </si>
  <si>
    <t>29.07.2022 19:16:10</t>
  </si>
  <si>
    <t>29.07.2022 21:40:53</t>
  </si>
  <si>
    <t>29.07.2022 16:53:55</t>
  </si>
  <si>
    <t>29.07.2022 21:21:06</t>
  </si>
  <si>
    <t>L-289 DEMET AKBAĞ TRAFO 35-18-L00289_95001374239_95001374239</t>
  </si>
  <si>
    <t>29.07.2022 19:53:02</t>
  </si>
  <si>
    <t>30.07.2022 00:02:16</t>
  </si>
  <si>
    <t>VELİLER TR-1 35-31-L00137_35-31-L00137_72255307</t>
  </si>
  <si>
    <t>29.07.2022 17:46:55</t>
  </si>
  <si>
    <t>29.07.2022 18:48:24</t>
  </si>
  <si>
    <t>TR-49 35-15-M00049_48866936_56369297_56369297</t>
  </si>
  <si>
    <t>29.07.2022 15:13:05</t>
  </si>
  <si>
    <t>29.07.2022 22:10:32</t>
  </si>
  <si>
    <t>GÜNEY TR-1 45-83-L00269_45-83-L00269_2363281</t>
  </si>
  <si>
    <t>29.07.2022 22:22:08</t>
  </si>
  <si>
    <t>29.07.2022 22:40:27</t>
  </si>
  <si>
    <t>ALİBEYLİ DM 45-80-M00064_45-80-M00064_72190834</t>
  </si>
  <si>
    <t>29.07.2022 17:38:02</t>
  </si>
  <si>
    <t>29.07.2022 20:04:57</t>
  </si>
  <si>
    <t>TURGUTALP TR-4 45-82-M00054_45-82-M00054_2351011</t>
  </si>
  <si>
    <t>29.07.2022 18:12:20</t>
  </si>
  <si>
    <t>29.07.2022 19:50:21</t>
  </si>
  <si>
    <t>GÜLBAHÇE TR-7 35-19-L00167_A_65508700_65508700</t>
  </si>
  <si>
    <t>29.07.2022 18:41:03</t>
  </si>
  <si>
    <t>29.07.2022 19:48:08</t>
  </si>
  <si>
    <t>L-55 ÖZMET 35-14-L00055_956658607_956658607</t>
  </si>
  <si>
    <t>29.07.2022 12:37:15</t>
  </si>
  <si>
    <t>29.07.2022 14:16:01</t>
  </si>
  <si>
    <t>GÜLBAHÇE İM 35-19-A00006_GÜLBAHÇE L02_72213955</t>
  </si>
  <si>
    <t>29.07.2022 09:15:58</t>
  </si>
  <si>
    <t>29.07.2022 09:52:30</t>
  </si>
  <si>
    <t>29.07.2022 09:22:43</t>
  </si>
  <si>
    <t>29.07.2022 17:43:09</t>
  </si>
  <si>
    <t>SELENDİ DM 45-81-M00001_KINIK M06_2321590</t>
  </si>
  <si>
    <t>29.07.2022 23:55:02</t>
  </si>
  <si>
    <t>30.07.2022 01:01:28</t>
  </si>
  <si>
    <t>K-2312 35-03-K02312_911110529_911110529</t>
  </si>
  <si>
    <t>29.07.2022 16:06:53</t>
  </si>
  <si>
    <t>29.07.2022 17:54:43</t>
  </si>
  <si>
    <t>TR-10 (M-710) 35-30-M00710_955297885_955297885</t>
  </si>
  <si>
    <t>29.07.2022 11:37:47</t>
  </si>
  <si>
    <t>29.07.2022 17:41:48</t>
  </si>
  <si>
    <t>29.07.2022 22:45:38</t>
  </si>
  <si>
    <t>29.07.2022 22:54:50</t>
  </si>
  <si>
    <t>K-1296 35-01-K01296_K K1_5856154</t>
  </si>
  <si>
    <t>29.07.2022 16:46:11</t>
  </si>
  <si>
    <t>29.07.2022 21:30:10</t>
  </si>
  <si>
    <t>TR-2/52 45-83-L00052_48096977_56400854_56400854</t>
  </si>
  <si>
    <t>29.07.2022 21:21:19</t>
  </si>
  <si>
    <t>29.07.2022 22:45:00</t>
  </si>
  <si>
    <t>TR-73 35-19-L00073_7197505_56376985_56376985</t>
  </si>
  <si>
    <t>29.07.2022 15:06:40</t>
  </si>
  <si>
    <t>29.07.2022 16:16:03</t>
  </si>
  <si>
    <t>29.07.2022 06:52:04</t>
  </si>
  <si>
    <t>29.07.2022 07:07:34</t>
  </si>
  <si>
    <t>DM-1/14-B (POSTANE) 45-71-M00037_953201273_953201273</t>
  </si>
  <si>
    <t>29.07.2022 06:16:36</t>
  </si>
  <si>
    <t>29.07.2022 07:05:11</t>
  </si>
  <si>
    <t>K-493 35-01-K00493_912893028_912893028</t>
  </si>
  <si>
    <t>29.07.2022 22:10:44</t>
  </si>
  <si>
    <t>29.07.2022 23:01:49</t>
  </si>
  <si>
    <t>_B_56399615_56399615</t>
  </si>
  <si>
    <t>29.07.2022 15:18:03</t>
  </si>
  <si>
    <t>29.07.2022 18:57:41</t>
  </si>
  <si>
    <t>YUNTDAĞ KÖK 35-16-M00010_YUNTDAĞ M01_72050935</t>
  </si>
  <si>
    <t>29.07.2022 11:47:30</t>
  </si>
  <si>
    <t>29.07.2022 12:37:09</t>
  </si>
  <si>
    <t>KAVAKLIDERE TR-9 45-73-M00143_KAVAKLIDERE TR-7 M03_2092994</t>
  </si>
  <si>
    <t>29.07.2022 20:55:00</t>
  </si>
  <si>
    <t>29.07.2022 21:34:17</t>
  </si>
  <si>
    <t>M-2539 35-02-M02539_DAĞITIM TRF M-2539 M01_66120452</t>
  </si>
  <si>
    <t>29.07.2022 00:48:20</t>
  </si>
  <si>
    <t>29.07.2022 03:23:32</t>
  </si>
  <si>
    <t>29.07.2022 14:44:22</t>
  </si>
  <si>
    <t>29.07.2022 17:39:53</t>
  </si>
  <si>
    <t>BADEMLİ TR-5 35-30-L00102_DIREK TIPI TRAFO HUCRESI H01_2039546</t>
  </si>
  <si>
    <t>29.07.2022 13:29:30</t>
  </si>
  <si>
    <t>29.07.2022 15:05:51</t>
  </si>
  <si>
    <t>M-1015 35-03-M01015_910609789_910609789</t>
  </si>
  <si>
    <t>29.07.2022 21:28:18</t>
  </si>
  <si>
    <t>30.07.2022 00:01:57</t>
  </si>
  <si>
    <t>29.07.2022 12:49:59</t>
  </si>
  <si>
    <t>29.07.2022 16:01:36</t>
  </si>
  <si>
    <t>GÜNEYDAMLARI TR-4 TEKELİLER 45-79-M00135_45-79-M00135_2366366</t>
  </si>
  <si>
    <t>29.07.2022 06:47:23</t>
  </si>
  <si>
    <t>29.07.2022 07:42:00</t>
  </si>
  <si>
    <t>29.07.2022 17:27:44</t>
  </si>
  <si>
    <t>29.07.2022 20:20:21</t>
  </si>
  <si>
    <t>YAĞCILI TR-2 45-82-M00367_HatBaşıAyırıcı_53136142 M02_53136142</t>
  </si>
  <si>
    <t>29.07.2022 18:23:28</t>
  </si>
  <si>
    <t>29.07.2022 19:58:41</t>
  </si>
  <si>
    <t>GELENBE İM 45-76-A00001_TR-B GİRİŞ M02_2325208</t>
  </si>
  <si>
    <t>29.07.2022 09:54:20</t>
  </si>
  <si>
    <t>29.07.2022 09:56:50</t>
  </si>
  <si>
    <t>SELENDİ TR-8 45-81-M00008_945625411_945625411</t>
  </si>
  <si>
    <t>29.07.2022 16:11:36</t>
  </si>
  <si>
    <t>29.07.2022 18:48:31</t>
  </si>
  <si>
    <t>29.07.2022 13:52:58</t>
  </si>
  <si>
    <t>29.07.2022 16:15:46</t>
  </si>
  <si>
    <t>YILMAZ KOÇU TR 45-73-M01182_45-73-M01182_65988398</t>
  </si>
  <si>
    <t>29.07.2022 09:01:33</t>
  </si>
  <si>
    <t>29.07.2022 09:35:18</t>
  </si>
  <si>
    <t>29.07.2022 07:23:54</t>
  </si>
  <si>
    <t>29.07.2022 07:53:30</t>
  </si>
  <si>
    <t>29.07.2022 02:34:13</t>
  </si>
  <si>
    <t>29.07.2022 02:34:40</t>
  </si>
  <si>
    <t>29.07.2022 15:43:30</t>
  </si>
  <si>
    <t>29.07.2022 17:09:22</t>
  </si>
  <si>
    <t>M-1576 35-01-M01576_910224787_910224787</t>
  </si>
  <si>
    <t>29.07.2022 10:48:59</t>
  </si>
  <si>
    <t>29.07.2022 16:07:47</t>
  </si>
  <si>
    <t>M-1231 35-01-M01231_911433479_911433479</t>
  </si>
  <si>
    <t>29.07.2022 22:49:52</t>
  </si>
  <si>
    <t>30.07.2022 00:08:36</t>
  </si>
  <si>
    <t>K-138 GÖRECE 35-22-K00138_B_56368070_56368070</t>
  </si>
  <si>
    <t>29.07.2022 18:21:40</t>
  </si>
  <si>
    <t>29.07.2022 20:29:34</t>
  </si>
  <si>
    <t>OTO IRMAK DM 35-27-M00833_DSİ M02_72165401</t>
  </si>
  <si>
    <t>29.07.2022 17:03:10</t>
  </si>
  <si>
    <t>29.07.2022 17:43:30</t>
  </si>
  <si>
    <t>29.07.2022 19:26:28</t>
  </si>
  <si>
    <t>29.07.2022 20:08:07</t>
  </si>
  <si>
    <t>29.07.2022 09:47:12</t>
  </si>
  <si>
    <t>29.07.2022 12:23:15</t>
  </si>
  <si>
    <t>YENİFOÇA TR-44 35-23-M00044_YENİFOÇA TR-45 - YENİFOÇA TR-43 M01_72188275</t>
  </si>
  <si>
    <t>29.07.2022 18:22:12</t>
  </si>
  <si>
    <t>29.07.2022 18:53:35</t>
  </si>
  <si>
    <t>29.07.2022 09:21:13</t>
  </si>
  <si>
    <t>29.07.2022 11:18:06</t>
  </si>
  <si>
    <t>YAKAKÖY KÖK 45-75-M00067_TEPEKÖY M02_2324687</t>
  </si>
  <si>
    <t>29.07.2022 09:06:03</t>
  </si>
  <si>
    <t>29.07.2022 17:04:20</t>
  </si>
  <si>
    <t>MENEMEN TR-78 35-28-L00078_953386590_953386590</t>
  </si>
  <si>
    <t>29.07.2022 08:56:16</t>
  </si>
  <si>
    <t>29.07.2022 18:35:12</t>
  </si>
  <si>
    <t>29.07.2022 12:19:15</t>
  </si>
  <si>
    <t>29.07.2022 15:53:59</t>
  </si>
  <si>
    <t>TR-91/A 45-78-L00721_953256853_953256853</t>
  </si>
  <si>
    <t>29.07.2022 21:49:32</t>
  </si>
  <si>
    <t>29.07.2022 23:15:31</t>
  </si>
  <si>
    <t>HACIRAHMANLAR TARIMSAL SULAMA ÖZEL KÖK 45-80-M02000Ö_SARUHANLI DM M04_2323504</t>
  </si>
  <si>
    <t>29.07.2022 07:38:34</t>
  </si>
  <si>
    <t>29.07.2022 08:21:14</t>
  </si>
  <si>
    <t>TR-97 45-78-L00097_GÜMÜŞÇAYI ÇIKIŞI L03_61302065</t>
  </si>
  <si>
    <t>29.07.2022 08:28:48</t>
  </si>
  <si>
    <t>29.07.2022 09:38:21</t>
  </si>
  <si>
    <t>HACIHALİLLER TR-1 KÖK 45-71-M00066_TARIMSAL SULAMA M03_72238376</t>
  </si>
  <si>
    <t>29.07.2022 09:15:04</t>
  </si>
  <si>
    <t>29.07.2022 14:13:20</t>
  </si>
  <si>
    <t>HAMZABEYLİ TR-3 45-71-M01773_953189282_953189282</t>
  </si>
  <si>
    <t>29.07.2022 21:03:26</t>
  </si>
  <si>
    <t>29.07.2022 22:45:11</t>
  </si>
  <si>
    <t>FOÇA TR-45 35-23-L00045_950425574_950425574</t>
  </si>
  <si>
    <t>29.07.2022 11:29:02</t>
  </si>
  <si>
    <t>29.07.2022 15:21:58</t>
  </si>
  <si>
    <t>AVDAN TR-1 45-82-M00230_945534183_945534183</t>
  </si>
  <si>
    <t>29.07.2022 19:43:23</t>
  </si>
  <si>
    <t>29.07.2022 22:22:40</t>
  </si>
  <si>
    <t>ARSLANLAR TM 35-26-A00004_KÖYLER-1 L42_2058459</t>
  </si>
  <si>
    <t>29.07.2022 09:35:00</t>
  </si>
  <si>
    <t>29.07.2022 12:56:18</t>
  </si>
  <si>
    <t>SOMA-10/2 45-82-M00072_945542134_945542134</t>
  </si>
  <si>
    <t>29.07.2022 10:25:18</t>
  </si>
  <si>
    <t>29.07.2022 11:01:21</t>
  </si>
  <si>
    <t>29.07.2022 10:53:14</t>
  </si>
  <si>
    <t>29.07.2022 11:39:22</t>
  </si>
  <si>
    <t>OVAKENT TR-8 35-15-L00588_950407574_950407574</t>
  </si>
  <si>
    <t>29.07.2022 15:29:37</t>
  </si>
  <si>
    <t>29.07.2022 17:22:33</t>
  </si>
  <si>
    <t>ASARLIK TR-7 35-28-M00181_10770103_56376187_56376187</t>
  </si>
  <si>
    <t>29.07.2022 20:19:23</t>
  </si>
  <si>
    <t>29.07.2022 21:45:23</t>
  </si>
  <si>
    <t>L-426 ESKİ GARAJ 35-18-L00426_35-18-L00426_66340330</t>
  </si>
  <si>
    <t>29.07.2022 15:24:34</t>
  </si>
  <si>
    <t>29.07.2022 17:52:23</t>
  </si>
  <si>
    <t>29.07.2022 18:38:06</t>
  </si>
  <si>
    <t>29.07.2022 19:46:58</t>
  </si>
  <si>
    <t>ÇEŞME İM 35-18-A00001_OTELLER-GERİLİM ÖLÇÜ M08_2324554</t>
  </si>
  <si>
    <t>29.07.2022 15:11:58</t>
  </si>
  <si>
    <t>29.07.2022 15:24:07</t>
  </si>
  <si>
    <t>GÖLCÜK TR-42 35-15-L01065_950395038_950395038</t>
  </si>
  <si>
    <t>29.07.2022 16:31:01</t>
  </si>
  <si>
    <t>29.07.2022 19:20:56</t>
  </si>
  <si>
    <t>29.07.2022 14:08:15</t>
  </si>
  <si>
    <t>29.07.2022 14:54:46</t>
  </si>
  <si>
    <t>M-2539 35-02-M02539_A_56371964_56371964</t>
  </si>
  <si>
    <t>29.07.2022 06:22:04</t>
  </si>
  <si>
    <t>29.07.2022 09:21:03</t>
  </si>
  <si>
    <t>MENDERES DM-2/TR-1 35-22-M00300_DM-2/TR-16 M07_2328341</t>
  </si>
  <si>
    <t>29.07.2022 22:17:10</t>
  </si>
  <si>
    <t>29.07.2022 22:39:00</t>
  </si>
  <si>
    <t>TR-2/105 45-83-L00105_TURGUTLU İM GİRİŞ L06_61353618</t>
  </si>
  <si>
    <t>29.07.2022 09:45:07</t>
  </si>
  <si>
    <t>29.07.2022 14:10:08</t>
  </si>
  <si>
    <t>29.07.2022 08:48:24</t>
  </si>
  <si>
    <t>29.07.2022 09:44:58</t>
  </si>
  <si>
    <t>MESCİTLİ DM 35-15-L00904_MESCİTLİ SULAMA-1 L02_72321003</t>
  </si>
  <si>
    <t>29.07.2022 11:27:38</t>
  </si>
  <si>
    <t>29.07.2022 13:59:19</t>
  </si>
  <si>
    <t>29.07.2022 07:47:14</t>
  </si>
  <si>
    <t>29.07.2022 09:21:39</t>
  </si>
  <si>
    <t>M-3084 35-02-M03084_913594569_913594569</t>
  </si>
  <si>
    <t>29.07.2022 10:27:50</t>
  </si>
  <si>
    <t>29.07.2022 12:31:59</t>
  </si>
  <si>
    <t>29.07.2022 19:51:10</t>
  </si>
  <si>
    <t>29.07.2022 20:56:10</t>
  </si>
  <si>
    <t>TR-830 KÖK 35-28-M00619_ M01_2328679</t>
  </si>
  <si>
    <t>29.07.2022 15:25:58</t>
  </si>
  <si>
    <t>29.07.2022 15:59:16</t>
  </si>
  <si>
    <t>DM-3/29 45-71-M00083_C c1b_45134518</t>
  </si>
  <si>
    <t>29.07.2022 11:36:14</t>
  </si>
  <si>
    <t>29.07.2022 13:12:46</t>
  </si>
  <si>
    <t>UZUNKUYU TR-1 35-19-M00203_DIREK TIPI TRAFO HUCRESI H01_2057013</t>
  </si>
  <si>
    <t>29.07.2022 18:35:42</t>
  </si>
  <si>
    <t>29.07.2022 20:02:34</t>
  </si>
  <si>
    <t>DM-4/TR-29 35-22-M00808__72410855_72410855</t>
  </si>
  <si>
    <t>29.07.2022 16:03:29</t>
  </si>
  <si>
    <t>29.07.2022 20:52:00</t>
  </si>
  <si>
    <t>29.07.2022 16:52:30</t>
  </si>
  <si>
    <t>29.07.2022 16:53:33</t>
  </si>
  <si>
    <t>ALİ ÖZŞAHİNLER TR-1 35-27-M00107_35-27-M00107_66123190</t>
  </si>
  <si>
    <t>29.07.2022 19:51:21</t>
  </si>
  <si>
    <t>29.07.2022 21:34:29</t>
  </si>
  <si>
    <t>29.07.2022 05:23:16</t>
  </si>
  <si>
    <t>29.07.2022 06:17:14</t>
  </si>
  <si>
    <t>BOZDAĞ TR-13 35-15-L00303_950406900_950406900</t>
  </si>
  <si>
    <t>29.07.2022 11:02:54</t>
  </si>
  <si>
    <t>29.07.2022 15:04:28</t>
  </si>
  <si>
    <t>29.07.2022 18:46:02</t>
  </si>
  <si>
    <t>29.07.2022 18:47:10</t>
  </si>
  <si>
    <t>SARIKAYA MERKEZ TR-1 35-32-L00063_A_56389723_56389723</t>
  </si>
  <si>
    <t>29.07.2022 21:52:14</t>
  </si>
  <si>
    <t>29.07.2022 23:18:29</t>
  </si>
  <si>
    <t>GEDİK TR-1 35-31-L00135_47845282_56391876_56391876</t>
  </si>
  <si>
    <t>29.07.2022 17:18:25</t>
  </si>
  <si>
    <t>29.07.2022 19:01:30</t>
  </si>
  <si>
    <t>29.07.2022 18:43:23</t>
  </si>
  <si>
    <t>29.07.2022 20:30:00</t>
  </si>
  <si>
    <t>EVRENOS TR-3 45-71-M01411_45-71-M01411_2371340</t>
  </si>
  <si>
    <t>29.07.2022 19:23:54</t>
  </si>
  <si>
    <t>29.07.2022 20:51:39</t>
  </si>
  <si>
    <t>YEŞİLYURT TR-4 45-73-M00801_A_56355197_56355197</t>
  </si>
  <si>
    <t>29.07.2022 20:04:40</t>
  </si>
  <si>
    <t>29.07.2022 21:01:28</t>
  </si>
  <si>
    <t>ÇAPAK KÖK 35-26-M00435_DAĞKIZILCA-2 ÇIKIŞ M05_66033272</t>
  </si>
  <si>
    <t>29.07.2022 14:46:20</t>
  </si>
  <si>
    <t>29.07.2022 18:20:00</t>
  </si>
  <si>
    <t>KFC KÖK 35-28-M00534_HatBaşıAyırıcı_53133552 M01_53133552</t>
  </si>
  <si>
    <t>29.07.2022 14:17:06</t>
  </si>
  <si>
    <t>29.07.2022 19:42:09</t>
  </si>
  <si>
    <t>29.07.2022 00:43:49</t>
  </si>
  <si>
    <t>29.07.2022 01:43:13</t>
  </si>
  <si>
    <t>29.07.2022 10:40:34</t>
  </si>
  <si>
    <t>29.07.2022 10:49:02</t>
  </si>
  <si>
    <t>GELENBE İM 45-76-A00001_TR-A GİRİŞ L06_2089859</t>
  </si>
  <si>
    <t>29.07.2022 09:24:05</t>
  </si>
  <si>
    <t>29.07.2022 09:25:52</t>
  </si>
  <si>
    <t>ULUKENT DM-6/7 KÖK 35-28-M00618_M-640 M12_79699569</t>
  </si>
  <si>
    <t>29.07.2022 14:06:42</t>
  </si>
  <si>
    <t>MORDOĞAN TR-35 35-21-L00147_D_56393521_56393521</t>
  </si>
  <si>
    <t>29.07.2022 11:16:15</t>
  </si>
  <si>
    <t>29.07.2022 11:52:04</t>
  </si>
  <si>
    <t>LÜTFİYE KÖK 45-80-M02970_LÜTFİYE TR-1 TR-2 M05_84270516</t>
  </si>
  <si>
    <t>29.07.2022 16:11:13</t>
  </si>
  <si>
    <t>29.07.2022 16:50:08</t>
  </si>
  <si>
    <t>M-2902 35-02-M02902_913742894_913742894</t>
  </si>
  <si>
    <t>29.07.2022 11:34:03</t>
  </si>
  <si>
    <t>29.07.2022 12:31:05</t>
  </si>
  <si>
    <t>GÜNEY DM 45-83-L00130_DERBENT L08_2096778</t>
  </si>
  <si>
    <t>29.07.2022 16:56:42</t>
  </si>
  <si>
    <t>29.07.2022 16:58:00</t>
  </si>
  <si>
    <t>İLYASLAR TR-3 45-76-M00102_955246446_955246446</t>
  </si>
  <si>
    <t>29.07.2022 17:52:04</t>
  </si>
  <si>
    <t>29.07.2022 20:14:20</t>
  </si>
  <si>
    <t>29.07.2022 19:51:50</t>
  </si>
  <si>
    <t>29.07.2022 20:48:32</t>
  </si>
  <si>
    <t>29.07.2022 08:44:40</t>
  </si>
  <si>
    <t>29.07.2022 08:54:07</t>
  </si>
  <si>
    <t>29.07.2022 06:52:56</t>
  </si>
  <si>
    <t>29.07.2022 07:24:45</t>
  </si>
  <si>
    <t>K-301 35-01-K00301_911335217_911335217</t>
  </si>
  <si>
    <t>29.07.2022 09:50:53</t>
  </si>
  <si>
    <t>29.07.2022 11:25:00</t>
  </si>
  <si>
    <t>K-3586 35-01-K03586_910530498_910530498</t>
  </si>
  <si>
    <t>29.07.2022 11:13:08</t>
  </si>
  <si>
    <t>29.07.2022 14:07:30</t>
  </si>
  <si>
    <t>29.07.2022 08:59:38</t>
  </si>
  <si>
    <t>29.07.2022 09:46:24</t>
  </si>
  <si>
    <t>AHMET KARAKAYA SULAMA GRUBU TR 35-22-M00204_35-22-M00204_2358298</t>
  </si>
  <si>
    <t>29.07.2022 10:07:09</t>
  </si>
  <si>
    <t>29.07.2022 11:35:55</t>
  </si>
  <si>
    <t>29.07.2022 09:48:16</t>
  </si>
  <si>
    <t>29.07.2022 11:49:56</t>
  </si>
  <si>
    <t>YENİKÖY TOPRAK SU TR-12 35-15-L00380_DIREK TIPI TRAFO HUCRESI H01_2048576</t>
  </si>
  <si>
    <t>29.07.2022 11:35:02</t>
  </si>
  <si>
    <t>29.07.2022 15:06:51</t>
  </si>
  <si>
    <t>PİYADELER KÖK 45-73-M00136_PİYADELER M01_66674745</t>
  </si>
  <si>
    <t>29.07.2022 09:21:36</t>
  </si>
  <si>
    <t>29.07.2022 09:50:35</t>
  </si>
  <si>
    <t>29.07.2022 18:55:13</t>
  </si>
  <si>
    <t>29.07.2022 20:41:27</t>
  </si>
  <si>
    <t>29.07.2022 15:55:33</t>
  </si>
  <si>
    <t>29.07.2022 16:04:23</t>
  </si>
  <si>
    <t>İKİZLER TR-1 45-81-M00226_A_56399174_56399174</t>
  </si>
  <si>
    <t>29.07.2022 16:57:30</t>
  </si>
  <si>
    <t>29.07.2022 18:11:03</t>
  </si>
  <si>
    <t>29.07.2022 06:38:35</t>
  </si>
  <si>
    <t>29.07.2022 06:45:09</t>
  </si>
  <si>
    <t>K-4591 35-10-K04591_964085591_964085591</t>
  </si>
  <si>
    <t>29.07.2022 13:06:57</t>
  </si>
  <si>
    <t>CENKYERİ TR-2 45-82-M00257_945534666_945534666</t>
  </si>
  <si>
    <t>29.07.2022 19:55:52</t>
  </si>
  <si>
    <t>29.07.2022 21:40:49</t>
  </si>
  <si>
    <t>29.07.2022 11:18:27</t>
  </si>
  <si>
    <t>29.07.2022 11:38:42</t>
  </si>
  <si>
    <t>M-2017 35-01-M02017_F F03_80022194</t>
  </si>
  <si>
    <t>29.07.2022 08:47:04</t>
  </si>
  <si>
    <t>29.07.2022 10:59:57</t>
  </si>
  <si>
    <t>ÖZBEY İM 35-26-A00005_KAPLANCIK L03_2064116</t>
  </si>
  <si>
    <t>30.07.2022 23:59:10</t>
  </si>
  <si>
    <t>31.07.2022 00:15:45</t>
  </si>
  <si>
    <t>K-435 35-02-K00435_966547300_966547300</t>
  </si>
  <si>
    <t>30.07.2022 10:24:12</t>
  </si>
  <si>
    <t>30.07.2022 11:41:10</t>
  </si>
  <si>
    <t>CANPAŞA KÖK 45-71-M00140_HatBaşıAyırıcı_53134949 M06_53134949</t>
  </si>
  <si>
    <t>30.07.2022 23:38:02</t>
  </si>
  <si>
    <t>31.07.2022 04:31:07</t>
  </si>
  <si>
    <t>KEMALİYE TR-10 45-73-M00156_945656115_945656115</t>
  </si>
  <si>
    <t>30.07.2022 18:15:16</t>
  </si>
  <si>
    <t>30.07.2022 21:18:53</t>
  </si>
  <si>
    <t>BAŞIBÜYÜK KÖK 45-77-L00158_HatBaşıAyırıcı_76564800 L03_76564800</t>
  </si>
  <si>
    <t>30.07.2022 08:04:48</t>
  </si>
  <si>
    <t>30.07.2022 13:49:45</t>
  </si>
  <si>
    <t>GÜNEYDAMLARI TR-5 KILLILAR 45-79-M00220_DIREK TIPI TRAFO HUCRESI H01_2076231</t>
  </si>
  <si>
    <t>30.07.2022 12:28:54</t>
  </si>
  <si>
    <t>30.07.2022 14:15:17</t>
  </si>
  <si>
    <t>BEŞPINARLAR TR-2 35-27-M01165_95001431904_95001431904</t>
  </si>
  <si>
    <t>30.07.2022 13:13:45</t>
  </si>
  <si>
    <t>30.07.2022 18:11:53</t>
  </si>
  <si>
    <t>30.07.2022 20:09:51</t>
  </si>
  <si>
    <t>30.07.2022 21:38:52</t>
  </si>
  <si>
    <t>30.07.2022 10:04:40</t>
  </si>
  <si>
    <t>30.07.2022 12:31:49</t>
  </si>
  <si>
    <t>SELÇİKLİ ULUYOL TR-3 45-72-L00151_49566117_56390590_56390590</t>
  </si>
  <si>
    <t>30.07.2022 11:43:58</t>
  </si>
  <si>
    <t>30.07.2022 14:38:30</t>
  </si>
  <si>
    <t>BEYHARMAN TR-1 45-79-M00493_45-79-M00493_2356977</t>
  </si>
  <si>
    <t>30.07.2022 16:26:08</t>
  </si>
  <si>
    <t>30.07.2022 18:05:24</t>
  </si>
  <si>
    <t>M-1902 OĞLANANASI TR-12 35-22-M00645_955257091_955257091</t>
  </si>
  <si>
    <t>30.07.2022 21:32:21</t>
  </si>
  <si>
    <t>30.07.2022 23:10:51</t>
  </si>
  <si>
    <t>TR-9 35-15-M00009_950382793_950382793</t>
  </si>
  <si>
    <t>30.07.2022 11:08:45</t>
  </si>
  <si>
    <t>30.07.2022 18:06:00</t>
  </si>
  <si>
    <t>30.07.2022 10:16:23</t>
  </si>
  <si>
    <t>30.07.2022 10:56:02</t>
  </si>
  <si>
    <t>ALTINTEPE TR-41 35-22-M00856_955287386_955287386</t>
  </si>
  <si>
    <t>30.07.2022 14:28:07</t>
  </si>
  <si>
    <t>30.07.2022 15:56:59</t>
  </si>
  <si>
    <t>K-2495 35-02-K02495_D_56372595_56372595</t>
  </si>
  <si>
    <t>30.07.2022 19:01:42</t>
  </si>
  <si>
    <t>30.07.2022 20:01:50</t>
  </si>
  <si>
    <t>30.07.2022 08:00:02</t>
  </si>
  <si>
    <t>30.07.2022 08:08:33</t>
  </si>
  <si>
    <t>TR-1/59A 45-71-M02142_953239854_953239854</t>
  </si>
  <si>
    <t>30.07.2022 17:14:07</t>
  </si>
  <si>
    <t>30.07.2022 18:39:30</t>
  </si>
  <si>
    <t>M-2136 35-07-M02136_912834057_912834057</t>
  </si>
  <si>
    <t>30.07.2022 09:23:19</t>
  </si>
  <si>
    <t>30.07.2022 12:44:24</t>
  </si>
  <si>
    <t>KARAOT-2 35-26-M00508_956608590_956608590</t>
  </si>
  <si>
    <t>30.07.2022 23:39:45</t>
  </si>
  <si>
    <t>31.07.2022 01:34:16</t>
  </si>
  <si>
    <t>30.07.2022 12:32:10</t>
  </si>
  <si>
    <t>30.07.2022 12:38:21</t>
  </si>
  <si>
    <t>30.07.2022 13:16:11</t>
  </si>
  <si>
    <t>30.07.2022 15:38:58</t>
  </si>
  <si>
    <t>BAĞYURDU TR-7 (DM-1/6) 35-27-L00248_DAĞITIM TRAFO BAĞYURDU TR-7 (DM-1/6) L04_72148923</t>
  </si>
  <si>
    <t>30.07.2022 17:46:37</t>
  </si>
  <si>
    <t>30.07.2022 20:03:48</t>
  </si>
  <si>
    <t>KÜNER TR-3 35-22-M00226_955295107_955295107</t>
  </si>
  <si>
    <t>30.07.2022 00:24:08</t>
  </si>
  <si>
    <t>30.07.2022 00:56:52</t>
  </si>
  <si>
    <t>SARUHANLI DM 45-80-M00001_AKHİSAR-2 M06_2086496</t>
  </si>
  <si>
    <t>30.07.2022 19:08:14</t>
  </si>
  <si>
    <t>30.07.2022 19:15:00</t>
  </si>
  <si>
    <t>M-3332 35-04-M03332_965236204_965236204</t>
  </si>
  <si>
    <t>30.07.2022 14:44:43</t>
  </si>
  <si>
    <t>30.07.2022 16:24:29</t>
  </si>
  <si>
    <t>M-166 PEHLİVANOĞLU PETROL ÖZEL TR 35-14-M00166Ö_965645315_965645315</t>
  </si>
  <si>
    <t>30.07.2022 18:20:07</t>
  </si>
  <si>
    <t>30.07.2022 19:08:10</t>
  </si>
  <si>
    <t>ARMUTLU İM 35-27-A00001_ARMATEKS-OMRAT M05_2307562</t>
  </si>
  <si>
    <t>30.07.2022 13:14:48</t>
  </si>
  <si>
    <t>30.07.2022 14:15:04</t>
  </si>
  <si>
    <t>YENİ LİMAN TR-2 35-21-L00051_C_56407065_56407065</t>
  </si>
  <si>
    <t>30.07.2022 19:54:21</t>
  </si>
  <si>
    <t>30.07.2022 21:15:30</t>
  </si>
  <si>
    <t>30.07.2022 06:24:13</t>
  </si>
  <si>
    <t>30.07.2022 08:17:11</t>
  </si>
  <si>
    <t>TR-69 35-19-L00069_956698804_956698804</t>
  </si>
  <si>
    <t>30.07.2022 11:06:06</t>
  </si>
  <si>
    <t>30.07.2022 14:32:02</t>
  </si>
  <si>
    <t>30.07.2022 18:09:33</t>
  </si>
  <si>
    <t>30.07.2022 18:36:20</t>
  </si>
  <si>
    <t>EVCİLER TR-1 45-77-L00268_DIREK TIPI TRAFO HUCRESI H01_2052925</t>
  </si>
  <si>
    <t>30.07.2022 13:42:09</t>
  </si>
  <si>
    <t>30.07.2022 14:58:09</t>
  </si>
  <si>
    <t>30.07.2022 16:48:36</t>
  </si>
  <si>
    <t>30.07.2022 16:50:23</t>
  </si>
  <si>
    <t>30.07.2022 07:15:05</t>
  </si>
  <si>
    <t>30.07.2022 08:16:54</t>
  </si>
  <si>
    <t>SARIKAYA MERKEZ TR-1 35-32-L00063_C_56389722_56389722</t>
  </si>
  <si>
    <t>30.07.2022 08:28:03</t>
  </si>
  <si>
    <t>30.07.2022 10:59:56</t>
  </si>
  <si>
    <t>30.07.2022 10:37:25</t>
  </si>
  <si>
    <t>30.07.2022 11:28:50</t>
  </si>
  <si>
    <t>CANLI TR-1 KÖK 35-20-L00124_YEŞİLOVA ÇAYIR L04_66505772</t>
  </si>
  <si>
    <t>30.07.2022 09:03:34</t>
  </si>
  <si>
    <t>30.07.2022 17:35:20</t>
  </si>
  <si>
    <t>M-324 35-02-M00324_99724490_99724490</t>
  </si>
  <si>
    <t>30.07.2022 19:09:30</t>
  </si>
  <si>
    <t>30.07.2022 21:00:21</t>
  </si>
  <si>
    <t>M-992 35-03-M00992_911217022_911217022</t>
  </si>
  <si>
    <t>30.07.2022 14:49:57</t>
  </si>
  <si>
    <t>30.07.2022 16:43:09</t>
  </si>
  <si>
    <t>SÜLEYMANLI KÖK 35-28-M00606_AYVACIK M11_66870923</t>
  </si>
  <si>
    <t>30.07.2022 20:27:31</t>
  </si>
  <si>
    <t>30.07.2022 23:37:00</t>
  </si>
  <si>
    <t>30.07.2022 22:33:33</t>
  </si>
  <si>
    <t>30.07.2022 23:16:29</t>
  </si>
  <si>
    <t>30.07.2022 15:15:32</t>
  </si>
  <si>
    <t>30.07.2022 15:28:46</t>
  </si>
  <si>
    <t>MURADİYE TR-1 İSTASYON KABİN 45-71-M00192_C C2_5965514</t>
  </si>
  <si>
    <t>30.07.2022 21:03:12</t>
  </si>
  <si>
    <t>30.07.2022 22:15:39</t>
  </si>
  <si>
    <t>KAYMAKÇI TR-37 35-15-L00231_35-15-L00231_2364865</t>
  </si>
  <si>
    <t>30.07.2022 15:56:57</t>
  </si>
  <si>
    <t>30.07.2022 18:44:00</t>
  </si>
  <si>
    <t>K-4591 35-10-K04591_B B02_83790551</t>
  </si>
  <si>
    <t>30.07.2022 16:13:28</t>
  </si>
  <si>
    <t>30.07.2022 09:07:10</t>
  </si>
  <si>
    <t>30.07.2022 17:22:28</t>
  </si>
  <si>
    <t>ADALA TR-5 45-78-M00288_45-78-M00288_2375407</t>
  </si>
  <si>
    <t>30.07.2022 22:15:40</t>
  </si>
  <si>
    <t>31.07.2022 00:32:51</t>
  </si>
  <si>
    <t>K-4591 35-10-K04591_B B01_83790553</t>
  </si>
  <si>
    <t>30.07.2022 10:12:45</t>
  </si>
  <si>
    <t>30.07.2022 11:25:25</t>
  </si>
  <si>
    <t>OĞLANANASI TR-13 35-22-M00296_A_56357477_56357477</t>
  </si>
  <si>
    <t>30.07.2022 17:17:59</t>
  </si>
  <si>
    <t>30.07.2022 18:40:26</t>
  </si>
  <si>
    <t>MURADİYE TR-1 İSTASYON KABİN 45-71-M00192_E_56380100_56380100</t>
  </si>
  <si>
    <t>30.07.2022 10:33:15</t>
  </si>
  <si>
    <t>30.07.2022 11:03:25</t>
  </si>
  <si>
    <t>M-479 35-02-M00479_99628585_99628585</t>
  </si>
  <si>
    <t>30.07.2022 08:38:29</t>
  </si>
  <si>
    <t>30.07.2022 10:04:18</t>
  </si>
  <si>
    <t>ÖREN TOPRAK SULAMA TR-3 35-27-M00764_965432476_965432476</t>
  </si>
  <si>
    <t>30.07.2022 12:46:29</t>
  </si>
  <si>
    <t>30.07.2022 18:38:43</t>
  </si>
  <si>
    <t>GÜNYAKA TR-1 45-79-M00480_45-79-M00480_2348009</t>
  </si>
  <si>
    <t>30.07.2022 18:31:32</t>
  </si>
  <si>
    <t>30.07.2022 19:20:39</t>
  </si>
  <si>
    <t>K-434 35-02-K00434_K-407 K02_2038723</t>
  </si>
  <si>
    <t>30.07.2022 09:36:33</t>
  </si>
  <si>
    <t>30.07.2022 10:37:55</t>
  </si>
  <si>
    <t>İŞLER METAL TR 45-71-M01880_45-71-M01880_72100941</t>
  </si>
  <si>
    <t>30.07.2022 10:50:21</t>
  </si>
  <si>
    <t>30.07.2022 11:09:29</t>
  </si>
  <si>
    <t>SULTAN DM 35-25-M00121_M-36 ZİNDANCIK KÖK M12_72117324</t>
  </si>
  <si>
    <t>30.07.2022 09:31:23</t>
  </si>
  <si>
    <t>30.07.2022 09:47:32</t>
  </si>
  <si>
    <t>SÜLEYMANLI KÖK 35-28-M00606_AYVACIK M11_66870994</t>
  </si>
  <si>
    <t>30.07.2022 18:29:55</t>
  </si>
  <si>
    <t>30.07.2022 19:00:01</t>
  </si>
  <si>
    <t>M-2380 35-03-M02380_958299386_958299386</t>
  </si>
  <si>
    <t>30.07.2022 08:58:09</t>
  </si>
  <si>
    <t>30.07.2022 11:46:59</t>
  </si>
  <si>
    <t>K-2366 35-07-K02366_A_56377635_56377635</t>
  </si>
  <si>
    <t>30.07.2022 19:18:24</t>
  </si>
  <si>
    <t>30.07.2022 20:03:17</t>
  </si>
  <si>
    <t>TR-36 (DM-2/33) SANAYİ SİTESİ 35-22-M00036_955289865_955289865</t>
  </si>
  <si>
    <t>30.07.2022 15:58:11</t>
  </si>
  <si>
    <t>30.07.2022 17:41:07</t>
  </si>
  <si>
    <t>HAMZABEYLİ TR-3 45-71-M01773_953189304_953189304</t>
  </si>
  <si>
    <t>30.07.2022 20:59:26</t>
  </si>
  <si>
    <t>31.07.2022 00:22:27</t>
  </si>
  <si>
    <t>30.07.2022 09:13:54</t>
  </si>
  <si>
    <t>30.07.2022 10:47:11</t>
  </si>
  <si>
    <t>KÖPRÜBAŞI TR-10 45-86-M00010_95001309147_95001309147</t>
  </si>
  <si>
    <t>30.07.2022 16:50:07</t>
  </si>
  <si>
    <t>30.07.2022 17:21:02</t>
  </si>
  <si>
    <t>BAŞIBÜYÜK KÖK 45-77-L00158_HatBaşıAyırıcı_76564792 L03_76564792</t>
  </si>
  <si>
    <t>30.07.2022 13:27:12</t>
  </si>
  <si>
    <t>30.07.2022 15:20:16</t>
  </si>
  <si>
    <t>M-2008 35-02-M02008_D_56378001_56378001</t>
  </si>
  <si>
    <t>30.07.2022 10:05:52</t>
  </si>
  <si>
    <t>30.07.2022 12:24:55</t>
  </si>
  <si>
    <t>MURADİYE DM-5/05 45-71-M00235_PETROL M08_2124674</t>
  </si>
  <si>
    <t>30.07.2022 17:56:26</t>
  </si>
  <si>
    <t>31.07.2022 00:32:52</t>
  </si>
  <si>
    <t>30.07.2022 19:41:08</t>
  </si>
  <si>
    <t>30.07.2022 23:00:23</t>
  </si>
  <si>
    <t>HARMANDALI KÖK 45-71-M00061_TURGUTLU-1 M01_72230773</t>
  </si>
  <si>
    <t>30.07.2022 08:52:46</t>
  </si>
  <si>
    <t>30.07.2022 11:15:45</t>
  </si>
  <si>
    <t>30.07.2022 07:41:13</t>
  </si>
  <si>
    <t>30.07.2022 08:55:31</t>
  </si>
  <si>
    <t>K-3428 35-08-K03428_947771857_947771857</t>
  </si>
  <si>
    <t>30.07.2022 14:31:33</t>
  </si>
  <si>
    <t>30.07.2022 17:48:02</t>
  </si>
  <si>
    <t>ELMABAĞ DM 35-15-L00317_ÇAYIR TELEFİRİK L04_66822219</t>
  </si>
  <si>
    <t>30.07.2022 09:54:37</t>
  </si>
  <si>
    <t>30.07.2022 12:32:37</t>
  </si>
  <si>
    <t>BİRGİ TR-12 35-15-L00267_DAĞITIM TRAFOSU L01_67560018</t>
  </si>
  <si>
    <t>30.07.2022 12:04:14</t>
  </si>
  <si>
    <t>30.07.2022 15:23:18</t>
  </si>
  <si>
    <t>K-3094 35-02-K03094_35-02-K03094_2369714</t>
  </si>
  <si>
    <t>30.07.2022 09:39:49</t>
  </si>
  <si>
    <t>30.07.2022 10:21:46</t>
  </si>
  <si>
    <t>PELİTALAN TR-1 45-71-M01570_A_56385288_56385288</t>
  </si>
  <si>
    <t>30.07.2022 20:39:21</t>
  </si>
  <si>
    <t>31.07.2022 02:12:29</t>
  </si>
  <si>
    <t>30.07.2022 11:01:10</t>
  </si>
  <si>
    <t>30.07.2022 11:48:27</t>
  </si>
  <si>
    <t>TR-15 35-15-M00015_48909459_56367475_56367475</t>
  </si>
  <si>
    <t>30.07.2022 07:51:38</t>
  </si>
  <si>
    <t>30.07.2022 12:14:38</t>
  </si>
  <si>
    <t>30.07.2022 11:30:13</t>
  </si>
  <si>
    <t>30.07.2022 13:00:46</t>
  </si>
  <si>
    <t>30.07.2022 06:35:29</t>
  </si>
  <si>
    <t>30.07.2022 07:41:03</t>
  </si>
  <si>
    <t>TR-69 35-19-L00069_956684141_956684141</t>
  </si>
  <si>
    <t>30.07.2022 15:27:28</t>
  </si>
  <si>
    <t>30.07.2022 17:33:22</t>
  </si>
  <si>
    <t>KARGIN KÖK 45-71-M00095_HatBaşıAyırıcı_53135001 M05_53135001</t>
  </si>
  <si>
    <t>30.07.2022 16:05:05</t>
  </si>
  <si>
    <t>30.07.2022 20:39:59</t>
  </si>
  <si>
    <t>TR-13 35-17-M00013_M-612 M02_66221081</t>
  </si>
  <si>
    <t>30.07.2022 17:37:20</t>
  </si>
  <si>
    <t>30.07.2022 18:30:14</t>
  </si>
  <si>
    <t>URLA TM-1 35-19-A00004_ZEYTİNALANI İM M07_2313938</t>
  </si>
  <si>
    <t>30.07.2022 05:33:10</t>
  </si>
  <si>
    <t>SAZOBA DM 45-72-M00413_KEMİKLİDERE GİRİŞ M04_2102716</t>
  </si>
  <si>
    <t>30.07.2022 10:17:53</t>
  </si>
  <si>
    <t>30.07.2022 10:18:30</t>
  </si>
  <si>
    <t>30.07.2022 18:05:14</t>
  </si>
  <si>
    <t>30.07.2022 19:41:44</t>
  </si>
  <si>
    <t>AHMETLİ TR-10 EMNİYET 45-84-L00010_DAĞITIM TARFOSU L06_72401313</t>
  </si>
  <si>
    <t>30.07.2022 15:07:10</t>
  </si>
  <si>
    <t>30.07.2022 16:10:00</t>
  </si>
  <si>
    <t>OSMAN ÖLÇER GRB 35-20-L00210_35-20-L00210_2365079</t>
  </si>
  <si>
    <t>30.07.2022 13:44:39</t>
  </si>
  <si>
    <t>30.07.2022 17:58:30</t>
  </si>
  <si>
    <t>SULTAN DM 35-25-M00121_ÖZDERE M-23 M10_72117316</t>
  </si>
  <si>
    <t>30.07.2022 09:17:00</t>
  </si>
  <si>
    <t>30.07.2022 09:23:00</t>
  </si>
  <si>
    <t>30.07.2022 11:57:46</t>
  </si>
  <si>
    <t>30.07.2022 17:16:33</t>
  </si>
  <si>
    <t>M-2100 35-04-M02100_949901566_949901566</t>
  </si>
  <si>
    <t>30.07.2022 07:53:13</t>
  </si>
  <si>
    <t>30.07.2022 08:44:31</t>
  </si>
  <si>
    <t>K-208 35-02-K00208_35-02-K00208_2377117</t>
  </si>
  <si>
    <t>30.07.2022 12:14:22</t>
  </si>
  <si>
    <t>30.07.2022 13:47:04</t>
  </si>
  <si>
    <t>DAĞDERE TR-1 45-72-M00256_B_56394617_56394617</t>
  </si>
  <si>
    <t>30.07.2022 23:37:30</t>
  </si>
  <si>
    <t>31.07.2022 02:12:27</t>
  </si>
  <si>
    <t>TR-71 35-30-L00071_955334249_955334249</t>
  </si>
  <si>
    <t>30.07.2022 20:33:47</t>
  </si>
  <si>
    <t>30.07.2022 22:44:02</t>
  </si>
  <si>
    <t>DİNDARLI KÖK TR-3 KAKLIK 45-79-M00395_KIZILÇUKUR GÜNYAKA KARACAALİ BEYHARMAN M06_72035371</t>
  </si>
  <si>
    <t>30.07.2022 17:53:20</t>
  </si>
  <si>
    <t>30.07.2022 17:53:50</t>
  </si>
  <si>
    <t>MURADİYE TR-5 (ESKİ MEZARLIK YANI) 45-71-M00204_C C2_5974704</t>
  </si>
  <si>
    <t>30.07.2022 12:22:36</t>
  </si>
  <si>
    <t>30.07.2022 20:57:32</t>
  </si>
  <si>
    <t>KULA İM 45-77-A00001_DEMİRKÖPRÜ M03_2049497</t>
  </si>
  <si>
    <t>30.07.2022 10:19:20</t>
  </si>
  <si>
    <t>30.07.2022 12:19:44</t>
  </si>
  <si>
    <t>30.07.2022 19:43:34</t>
  </si>
  <si>
    <t>30.07.2022 20:34:26</t>
  </si>
  <si>
    <t>KAPANCI KÖK 45-78-L00229_HatBaşıAyırıcı_53140495 L02_53140495</t>
  </si>
  <si>
    <t>30.07.2022 19:55:21</t>
  </si>
  <si>
    <t>30.07.2022 21:08:24</t>
  </si>
  <si>
    <t>ARDIÇ MAHALLESİ TR-17 35-21-L00128_95001223988_95001223988</t>
  </si>
  <si>
    <t>30.07.2022 16:19:52</t>
  </si>
  <si>
    <t>30.07.2022 17:43:48</t>
  </si>
  <si>
    <t>M-22 HASTANE ÖNÜ 35-14-M00022_5654722 22/b1_5956524</t>
  </si>
  <si>
    <t>30.07.2022 10:15:19</t>
  </si>
  <si>
    <t>30.07.2022 16:43:00</t>
  </si>
  <si>
    <t>KUŞÇULAR DM 35-19-M00461_KUŞÇULAR DM-2 M03_47230053</t>
  </si>
  <si>
    <t>30.07.2022 05:42:14</t>
  </si>
  <si>
    <t>30.07.2022 06:30:03</t>
  </si>
  <si>
    <t>DM-25/15 45-71-M00394_953215759_953215759</t>
  </si>
  <si>
    <t>30.07.2022 15:50:59</t>
  </si>
  <si>
    <t>30.07.2022 17:49:16</t>
  </si>
  <si>
    <t>M-1013 35-03-M01013_910448680_910448680</t>
  </si>
  <si>
    <t>30.07.2022 16:42:44</t>
  </si>
  <si>
    <t>30.07.2022 17:23:34</t>
  </si>
  <si>
    <t>KARAKOVA MEHMET BALABAN SULAMA GRB TR-4 35-15-M00336_C_79938873_79938873</t>
  </si>
  <si>
    <t>30.07.2022 11:44:41</t>
  </si>
  <si>
    <t>30.07.2022 13:36:13</t>
  </si>
  <si>
    <t>DM-4/3 (HOLYWOOD ARKASI) 45-71-M00197_DAĞITIM TRAFOSU M03_78088844</t>
  </si>
  <si>
    <t>30.07.2022 09:27:10</t>
  </si>
  <si>
    <t>30.07.2022 10:47:18</t>
  </si>
  <si>
    <t>BEYDERE KÖK 45-71-M00128_HatBaşıAyırıcı_53135162 M03_53135162</t>
  </si>
  <si>
    <t>30.07.2022 10:22:08</t>
  </si>
  <si>
    <t>30.07.2022 17:54:24</t>
  </si>
  <si>
    <t>ASARLIK TR-7 35-28-M00181_6447288_56376188_56376188</t>
  </si>
  <si>
    <t>30.07.2022 18:22:19</t>
  </si>
  <si>
    <t>30.07.2022 20:15:49</t>
  </si>
  <si>
    <t>BEYKÖY KÖK TR-12 35-32-L00012_YENİYURT TR-1 L01_2334562</t>
  </si>
  <si>
    <t>30.07.2022 23:38:27</t>
  </si>
  <si>
    <t>31.07.2022 01:40:14</t>
  </si>
  <si>
    <t>30.07.2022 09:04:19</t>
  </si>
  <si>
    <t>30.07.2022 11:15:33</t>
  </si>
  <si>
    <t>KURTULMUŞ KÖK 45-72-L00080_SARILAR ÇIKIŞI L03_66546809</t>
  </si>
  <si>
    <t>30.07.2022 13:53:13</t>
  </si>
  <si>
    <t>30.07.2022 15:28:00</t>
  </si>
  <si>
    <t>PANCAR TR-2 35-26-M00893_956603699_956603699</t>
  </si>
  <si>
    <t>30.07.2022 17:51:56</t>
  </si>
  <si>
    <t>30.07.2022 19:25:00</t>
  </si>
  <si>
    <t>M-329 35-03-M00329__81570006_81570006</t>
  </si>
  <si>
    <t>30.07.2022 20:00:54</t>
  </si>
  <si>
    <t>30.07.2022 22:29:48</t>
  </si>
  <si>
    <t>OĞLANANASI TR-18 35-22-M00891_965434359_965434359</t>
  </si>
  <si>
    <t>30.07.2022 09:00:20</t>
  </si>
  <si>
    <t>30.07.2022 10:44:54</t>
  </si>
  <si>
    <t>K-1536 35-01-K01536_910471047_910471047</t>
  </si>
  <si>
    <t>30.07.2022 16:26:09</t>
  </si>
  <si>
    <t>30.07.2022 17:45:37</t>
  </si>
  <si>
    <t>30.07.2022 13:16:16</t>
  </si>
  <si>
    <t>30.07.2022 18:12:34</t>
  </si>
  <si>
    <t>DURASILLI TR-23 45-78-M01137_TR-24 M03_2328804</t>
  </si>
  <si>
    <t>30.07.2022 09:22:02</t>
  </si>
  <si>
    <t>30.07.2022 13:33:40</t>
  </si>
  <si>
    <t>30.07.2022 02:18:21</t>
  </si>
  <si>
    <t>30.07.2022 03:12:33</t>
  </si>
  <si>
    <t>K-4625 35-03-K04625_912656101_912656101</t>
  </si>
  <si>
    <t>30.07.2022 15:56:28</t>
  </si>
  <si>
    <t>30.07.2022 18:18:03</t>
  </si>
  <si>
    <t>30.07.2022 15:03:38</t>
  </si>
  <si>
    <t>30.07.2022 16:23:01</t>
  </si>
  <si>
    <t>TR-2/86 45-83-L00086__84553534_84553534</t>
  </si>
  <si>
    <t>30.07.2022 12:02:14</t>
  </si>
  <si>
    <t>30.07.2022 15:32:20</t>
  </si>
  <si>
    <t>M-850 KARAÇAM KÖK 35-02-M00850_HatBaşıAyırıcı_53137544 M05_53137544</t>
  </si>
  <si>
    <t>30.07.2022 13:49:52</t>
  </si>
  <si>
    <t>30.07.2022 16:26:27</t>
  </si>
  <si>
    <t>30.07.2022 11:06:38</t>
  </si>
  <si>
    <t>30.07.2022 13:08:24</t>
  </si>
  <si>
    <t>YUKARIBEY DM (TR-3) 35-16-M00866_ÇAMAVLU M05_79464826</t>
  </si>
  <si>
    <t>30.07.2022 09:29:28</t>
  </si>
  <si>
    <t>30.07.2022 18:10:56</t>
  </si>
  <si>
    <t>K-4156 35-02-K04156_35-02-K04156_2369008</t>
  </si>
  <si>
    <t>30.07.2022 17:14:51</t>
  </si>
  <si>
    <t>30.07.2022 19:12:11</t>
  </si>
  <si>
    <t>SARIYURT TR-1 35-20-L00259_DIREK TIPI TRAFO HUCRESI H01_2047191</t>
  </si>
  <si>
    <t>30.07.2022 13:55:00</t>
  </si>
  <si>
    <t>30.07.2022 21:50:17</t>
  </si>
  <si>
    <t>M-2548 35-09-M02548_F F2_65897873</t>
  </si>
  <si>
    <t>30.07.2022 08:02:37</t>
  </si>
  <si>
    <t>30.07.2022 13:35:35</t>
  </si>
  <si>
    <t>BAĞYURDU KÖK 35-27-L00239_HALİLBEYLİ TR-1 KÖK L04_72157253</t>
  </si>
  <si>
    <t>30.07.2022 06:47:40</t>
  </si>
  <si>
    <t>30.07.2022 07:32:59</t>
  </si>
  <si>
    <t>30.07.2022 22:15:15</t>
  </si>
  <si>
    <t>30.07.2022 23:53:44</t>
  </si>
  <si>
    <t>PAYAMLI M-13 35-25-M00181_956659345_956659345</t>
  </si>
  <si>
    <t>30.07.2022 16:26:18</t>
  </si>
  <si>
    <t>30.07.2022 18:51:51</t>
  </si>
  <si>
    <t>KARABURUN İM 35-21-A00001_YENİ LİMAN L03_2062912</t>
  </si>
  <si>
    <t>30.07.2022 21:45:41</t>
  </si>
  <si>
    <t>30.07.2022 22:05:42</t>
  </si>
  <si>
    <t>K-2987 İZSU P-21 POMPA 35-09-K02987Ö_ K03_2307130</t>
  </si>
  <si>
    <t>30.07.2022 13:33:28</t>
  </si>
  <si>
    <t>30.07.2022 14:36:34</t>
  </si>
  <si>
    <t>30.07.2022 09:02:22</t>
  </si>
  <si>
    <t>30.07.2022 11:48:50</t>
  </si>
  <si>
    <t>30.07.2022 17:29:10</t>
  </si>
  <si>
    <t>30.07.2022 18:24:38</t>
  </si>
  <si>
    <t>DM08/TR02 45-73-M00003_TR-4 M04_66742823</t>
  </si>
  <si>
    <t>30.07.2022 07:35:32</t>
  </si>
  <si>
    <t>30.07.2022 08:32:51</t>
  </si>
  <si>
    <t>TR-22/14 ÇUKUROVA KİMYA EML 45-71-M01186_45-71-M01186_72080479</t>
  </si>
  <si>
    <t>30.07.2022 12:05:25</t>
  </si>
  <si>
    <t>30.07.2022 13:06:41</t>
  </si>
  <si>
    <t>30.07.2022 17:38:50</t>
  </si>
  <si>
    <t>30.07.2022 18:15:15</t>
  </si>
  <si>
    <t>TR-1/3 45-83-M00003_B_56388322_56388322</t>
  </si>
  <si>
    <t>30.07.2022 14:14:12</t>
  </si>
  <si>
    <t>30.07.2022 18:34:42</t>
  </si>
  <si>
    <t>TR-5 35-32-L00005_B_56377689_56377689</t>
  </si>
  <si>
    <t>30.07.2022 08:25:48</t>
  </si>
  <si>
    <t>30.07.2022 10:18:11</t>
  </si>
  <si>
    <t>K-1512 35-02-K01512_A A1B_5855955</t>
  </si>
  <si>
    <t>30.07.2022 09:34:21</t>
  </si>
  <si>
    <t>30.07.2022 14:14:57</t>
  </si>
  <si>
    <t>M-30 35-02-M00030_M-454 M08_2311572</t>
  </si>
  <si>
    <t>30.07.2022 10:54:06</t>
  </si>
  <si>
    <t>30.07.2022 11:14:14</t>
  </si>
  <si>
    <t>30.07.2022 18:30:33</t>
  </si>
  <si>
    <t>30.07.2022 20:28:44</t>
  </si>
  <si>
    <t>30.07.2022 21:26:26</t>
  </si>
  <si>
    <t>30.07.2022 16:04:21</t>
  </si>
  <si>
    <t>30.07.2022 16:13:52</t>
  </si>
  <si>
    <t>30.07.2022 16:51:53</t>
  </si>
  <si>
    <t>30.07.2022 17:48:10</t>
  </si>
  <si>
    <t>L-37 YAT LİMANI 35-14-L00037_C C04_5850195</t>
  </si>
  <si>
    <t>30.07.2022 03:32:37</t>
  </si>
  <si>
    <t>30.07.2022 05:59:50</t>
  </si>
  <si>
    <t>KARAMAN TR-4 MERKEZ 35-31-L00051_47864304_56394732_56394732</t>
  </si>
  <si>
    <t>30.07.2022 14:50:55</t>
  </si>
  <si>
    <t>30.07.2022 16:36:26</t>
  </si>
  <si>
    <t>MORDOĞAN TR-38 35-21-L00165_E_56357187_56357187</t>
  </si>
  <si>
    <t>30.07.2022 10:08:58</t>
  </si>
  <si>
    <t>30.07.2022 10:50:19</t>
  </si>
  <si>
    <t>L-476 MAMURBABA YENİ KABİN 35-18-L00476_950465587_950465587</t>
  </si>
  <si>
    <t>30.07.2022 19:23:42</t>
  </si>
  <si>
    <t>31.07.2022 01:22:38</t>
  </si>
  <si>
    <t>AKÖREN TR-19 KÖK 45-78-M00974_HatBaşıAyırıcı_53139503 M04_53139503</t>
  </si>
  <si>
    <t>30.07.2022 12:54:16</t>
  </si>
  <si>
    <t>30.07.2022 18:50:50</t>
  </si>
  <si>
    <t>30.07.2022 07:43:53</t>
  </si>
  <si>
    <t>30.07.2022 10:24:02</t>
  </si>
  <si>
    <t>30.07.2022 09:20:01</t>
  </si>
  <si>
    <t>30.07.2022 10:20:15</t>
  </si>
  <si>
    <t>KARABAĞ TR-1 35-31-L00127_47853513_56393205_56393205</t>
  </si>
  <si>
    <t>30.07.2022 07:16:15</t>
  </si>
  <si>
    <t>30.07.2022 09:00:44</t>
  </si>
  <si>
    <t>30.07.2022 20:39:20</t>
  </si>
  <si>
    <t>30.07.2022 23:50:04</t>
  </si>
  <si>
    <t>DM-21/18B 45-71-M01891_953243515_953243515</t>
  </si>
  <si>
    <t>30.07.2022 10:44:30</t>
  </si>
  <si>
    <t>30.07.2022 13:41:40</t>
  </si>
  <si>
    <t>AHMETLİ TR-51 45-84-L00051_955179189_955179189</t>
  </si>
  <si>
    <t>30.07.2022 15:28:05</t>
  </si>
  <si>
    <t>30.07.2022 15:56:25</t>
  </si>
  <si>
    <t>AKÖREN TR-19 KÖK 45-78-M00974_DEMİRKÖPRÜ TM ALAŞEHİR          DAĞITIM TRF M02_66244780</t>
  </si>
  <si>
    <t>30.07.2022 14:04:33</t>
  </si>
  <si>
    <t>30.07.2022 17:51:03</t>
  </si>
  <si>
    <t>SARAYCIK ARSAALAN TR-4 45-86-M00220_A_56404944_56404944</t>
  </si>
  <si>
    <t>30.07.2022 14:51:43</t>
  </si>
  <si>
    <t>30.07.2022 16:35:07</t>
  </si>
  <si>
    <t>30.07.2022 17:05:19</t>
  </si>
  <si>
    <t>30.07.2022 17:24:55</t>
  </si>
  <si>
    <t>KEMALİYE TR-10 45-73-M00156_45-73-M00156_2354014</t>
  </si>
  <si>
    <t>30.07.2022 21:03:14</t>
  </si>
  <si>
    <t>30.07.2022 21:24:58</t>
  </si>
  <si>
    <t>L-46 HARİTACILAR 35-14-L00046_956654050_956654050</t>
  </si>
  <si>
    <t>30.07.2022 15:03:27</t>
  </si>
  <si>
    <t>30.07.2022 17:53:29</t>
  </si>
  <si>
    <t>YENİCEKÖY TR-6 35-15-L00414__81571048_81571048</t>
  </si>
  <si>
    <t>30.07.2022 19:20:23</t>
  </si>
  <si>
    <t>30.07.2022 20:48:17</t>
  </si>
  <si>
    <t>BEYHARMAN TR-1 45-79-M00493__72372372_72372372</t>
  </si>
  <si>
    <t>30.07.2022 09:09:06</t>
  </si>
  <si>
    <t>30.07.2022 15:50:05</t>
  </si>
  <si>
    <t>30.07.2022 15:04:33</t>
  </si>
  <si>
    <t>30.07.2022 16:11:44</t>
  </si>
  <si>
    <t>DM-2/9 35-29-M00104_950318017_950318017</t>
  </si>
  <si>
    <t>30.07.2022 10:17:29</t>
  </si>
  <si>
    <t>30.07.2022 14:53:40</t>
  </si>
  <si>
    <t>MENEMEN TR-46 35-28-L00046_MENEMEN TR-55 L02_66722411</t>
  </si>
  <si>
    <t>30.07.2022 09:24:50</t>
  </si>
  <si>
    <t>30.07.2022 10:53:34</t>
  </si>
  <si>
    <t>TR-69 35-19-L00069_6450329_56378430_56378430</t>
  </si>
  <si>
    <t>30.07.2022 07:51:06</t>
  </si>
  <si>
    <t>30.07.2022 10:48:47</t>
  </si>
  <si>
    <t>K-3109 35-04-K03109_K H02b_83783977</t>
  </si>
  <si>
    <t>30.07.2022 11:07:36</t>
  </si>
  <si>
    <t>30.07.2022 16:40:12</t>
  </si>
  <si>
    <t>KARABURUN TR-5 35-21-L00021_B_56357251_56357251</t>
  </si>
  <si>
    <t>30.07.2022 23:38:18</t>
  </si>
  <si>
    <t>31.07.2022 01:04:28</t>
  </si>
  <si>
    <t>IRLAMAZ TR-1 45-83-L00231_45-83-L00231_2359483</t>
  </si>
  <si>
    <t>30.07.2022 19:03:04</t>
  </si>
  <si>
    <t>30.07.2022 20:28:42</t>
  </si>
  <si>
    <t>ARMUTLU TR-14 35-27-M00573_SÜNEL M04_72161409</t>
  </si>
  <si>
    <t>30.07.2022 13:51:56</t>
  </si>
  <si>
    <t>30.07.2022 14:23:29</t>
  </si>
  <si>
    <t>TORBALI DM 35-26-M00001_TR-5 M07_2307931</t>
  </si>
  <si>
    <t>30.07.2022 09:13:50</t>
  </si>
  <si>
    <t>30.07.2022 13:03:32</t>
  </si>
  <si>
    <t>30.07.2022 20:47:04</t>
  </si>
  <si>
    <t>31.07.2022 03:04:08</t>
  </si>
  <si>
    <t>L-197 (AYAYORGİ-2) 35-18-L00197_DIREK TIPI TRAFO HUCRESI H01_2096336</t>
  </si>
  <si>
    <t>30.07.2022 20:45:18</t>
  </si>
  <si>
    <t>30.07.2022 22:23:02</t>
  </si>
  <si>
    <t>30.07.2022 15:28:42</t>
  </si>
  <si>
    <t>30.07.2022 15:46:08</t>
  </si>
  <si>
    <t>L-108 GÖDENCE 35-14-L00108_D_56358248_56358248</t>
  </si>
  <si>
    <t>30.07.2022 17:42:10</t>
  </si>
  <si>
    <t>30.07.2022 20:46:50</t>
  </si>
  <si>
    <t>ALİ KURUT SULAMA TR-2 45-71-M00839_DIREK TIPI TRAFO HUCRESI H01_2077583</t>
  </si>
  <si>
    <t>30.07.2022 12:25:23</t>
  </si>
  <si>
    <t>30.07.2022 13:18:20</t>
  </si>
  <si>
    <t>TR-2/22 45-83-L00022_955171326_955171326</t>
  </si>
  <si>
    <t>30.07.2022 19:01:29</t>
  </si>
  <si>
    <t>30.07.2022 20:23:28</t>
  </si>
  <si>
    <t>TR-2/82 BARIŞ MANÇO KÖK 45-83-L00082_TR-2/86 L05_61336411</t>
  </si>
  <si>
    <t>30.07.2022 12:58:50</t>
  </si>
  <si>
    <t>30.07.2022 13:29:00</t>
  </si>
  <si>
    <t>30.07.2022 09:02:16</t>
  </si>
  <si>
    <t>30.07.2022 09:13:40</t>
  </si>
  <si>
    <t>L-290 35-18-L00290__72372510_72372510</t>
  </si>
  <si>
    <t>30.07.2022 19:52:03</t>
  </si>
  <si>
    <t>30.07.2022 21:42:18</t>
  </si>
  <si>
    <t>TURGUTALP TR-4/6 45-82-M00062_45-82-M00062_2367175</t>
  </si>
  <si>
    <t>30.07.2022 21:22:54</t>
  </si>
  <si>
    <t>30.07.2022 22:03:53</t>
  </si>
  <si>
    <t>DM-1/56 35-29-M00056_DM-1/57 M03_72186205</t>
  </si>
  <si>
    <t>30.07.2022 15:05:00</t>
  </si>
  <si>
    <t>30.07.2022 15:42:00</t>
  </si>
  <si>
    <t>MURADİYE TR-5(BELEDİYE KABİN) 45-71-M00194_A_56394011_56394011</t>
  </si>
  <si>
    <t>30.07.2022 06:23:48</t>
  </si>
  <si>
    <t>30.07.2022 10:32:26</t>
  </si>
  <si>
    <t>K-3882 35-04-K03882_35-04-K03882_78012270</t>
  </si>
  <si>
    <t>30.07.2022 11:00:00</t>
  </si>
  <si>
    <t>30.07.2022 11:41:17</t>
  </si>
  <si>
    <t>30.07.2022 16:21:20</t>
  </si>
  <si>
    <t>30.07.2022 16:51:08</t>
  </si>
  <si>
    <t>VİLLA SERA TR-2 35-18-L00602_L-196 AYAYORGİ L01_50008669</t>
  </si>
  <si>
    <t>30.07.2022 21:44:00</t>
  </si>
  <si>
    <t>30.07.2022 22:25:25</t>
  </si>
  <si>
    <t>30.07.2022 09:54:45</t>
  </si>
  <si>
    <t>30.07.2022 17:23:38</t>
  </si>
  <si>
    <t>CEYNAK KÖK 35-17-M00264_ŞEHİT KEMAL GİRİŞİ M04_66447951</t>
  </si>
  <si>
    <t>30.07.2022 09:23:39</t>
  </si>
  <si>
    <t>30.07.2022 10:31:54</t>
  </si>
  <si>
    <t>M-1229 35-01-M01229_911953967_911953967</t>
  </si>
  <si>
    <t>30.07.2022 19:37:08</t>
  </si>
  <si>
    <t>30.07.2022 20:57:18</t>
  </si>
  <si>
    <t>K-3428 35-08-K03428_A a6b_5775538</t>
  </si>
  <si>
    <t>30.07.2022 08:56:20</t>
  </si>
  <si>
    <t>30.07.2022 12:16:05</t>
  </si>
  <si>
    <t>DERE MAH. TR-1 45-76-M00156_A_56386284_56386284</t>
  </si>
  <si>
    <t>30.07.2022 18:49:46</t>
  </si>
  <si>
    <t>30.07.2022 21:13:50</t>
  </si>
  <si>
    <t>DM-3/8 (KAYACIK) 45-71-M00119_953240474_953240474</t>
  </si>
  <si>
    <t>30.07.2022 14:06:44</t>
  </si>
  <si>
    <t>30.07.2022 17:24:36</t>
  </si>
  <si>
    <t>K-3584 35-01-K03584_911614498_911614498</t>
  </si>
  <si>
    <t>30.07.2022 13:48:11</t>
  </si>
  <si>
    <t>30.07.2022 16:21:26</t>
  </si>
  <si>
    <t>30.07.2022 11:04:04</t>
  </si>
  <si>
    <t>30.07.2022 14:43:19</t>
  </si>
  <si>
    <t>30.07.2022 15:34:57</t>
  </si>
  <si>
    <t>30.07.2022 20:40:42</t>
  </si>
  <si>
    <t>30.07.2022 00:10:33</t>
  </si>
  <si>
    <t>30.07.2022 00:21:11</t>
  </si>
  <si>
    <t>K-4280 35-02-K04280_A_56375792_56375792</t>
  </si>
  <si>
    <t>30.07.2022 06:35:00</t>
  </si>
  <si>
    <t>30.07.2022 12:49:55</t>
  </si>
  <si>
    <t>K-476 35-04-K00476_98946424_98946424</t>
  </si>
  <si>
    <t>30.07.2022 18:13:26</t>
  </si>
  <si>
    <t>30.07.2022 20:24:31</t>
  </si>
  <si>
    <t>30.07.2022 05:36:12</t>
  </si>
  <si>
    <t>30.07.2022 06:05:13</t>
  </si>
  <si>
    <t>EROĞLU TR-2 45-72-L00370_956529573_956529573</t>
  </si>
  <si>
    <t>30.07.2022 18:03:04</t>
  </si>
  <si>
    <t>30.07.2022 20:01:53</t>
  </si>
  <si>
    <t>ÖMER YANÇ 35-26-L00102_DIREK TIPI TRAFO HUCRESI H01_2047216</t>
  </si>
  <si>
    <t>30.07.2022 21:27:22</t>
  </si>
  <si>
    <t>31.07.2022 00:13:13</t>
  </si>
  <si>
    <t>SARUHANLI DM 45-80-M00001_SARUHANLI ŞEHİR-2 M04_2324041</t>
  </si>
  <si>
    <t>30.07.2022 09:03:45</t>
  </si>
  <si>
    <t>30.07.2022 10:32:25</t>
  </si>
  <si>
    <t>DAĞDERE TR-1 35-29-L00320_DIREK TIPI TRAFO HUCRESI H01_2094976</t>
  </si>
  <si>
    <t>30.07.2022 16:26:11</t>
  </si>
  <si>
    <t>30.07.2022 20:57:54</t>
  </si>
  <si>
    <t>30.07.2022 11:31:29</t>
  </si>
  <si>
    <t>30.07.2022 14:29:52</t>
  </si>
  <si>
    <t>DM-20/13 (ÇAPRA KABİN) 45-71-M00272_DM-20/13 O-08 M02_84188540</t>
  </si>
  <si>
    <t>30.07.2022 07:20:53</t>
  </si>
  <si>
    <t>30.07.2022 07:46:19</t>
  </si>
  <si>
    <t>30.07.2022 02:08:02</t>
  </si>
  <si>
    <t>30.07.2022 02:59:53</t>
  </si>
  <si>
    <t>HİKMET TRAŞOĞLU SULAMA GRUBU 35-29-M00195_DIREK TIPI TRAFO HUCRESI H01_2099243</t>
  </si>
  <si>
    <t>30.07.2022 11:05:45</t>
  </si>
  <si>
    <t>30.07.2022 18:13:09</t>
  </si>
  <si>
    <t>L-357 EGEM SAHİL SİT. 35-18-L00357_950441644_950441644</t>
  </si>
  <si>
    <t>30.07.2022 15:17:43</t>
  </si>
  <si>
    <t>30.07.2022 17:38:48</t>
  </si>
  <si>
    <t>SART TR-10 45-78-M00183_49315773_56384951_56384951</t>
  </si>
  <si>
    <t>30.07.2022 09:31:30</t>
  </si>
  <si>
    <t>30.07.2022 15:19:13</t>
  </si>
  <si>
    <t>30.07.2022 08:20:47</t>
  </si>
  <si>
    <t>30.07.2022 08:23:11</t>
  </si>
  <si>
    <t>30.07.2022 06:49:34</t>
  </si>
  <si>
    <t>30.07.2022 13:42:42</t>
  </si>
  <si>
    <t>30.07.2022 20:22:25</t>
  </si>
  <si>
    <t>30.07.2022 20:31:20</t>
  </si>
  <si>
    <t>DM-1/TR-12 35-13-L00459_946420972_946420972</t>
  </si>
  <si>
    <t>30.07.2022 10:03:17</t>
  </si>
  <si>
    <t>30.07.2022 10:41:50</t>
  </si>
  <si>
    <t>30.07.2022 14:39:10</t>
  </si>
  <si>
    <t>30.07.2022 19:08:17</t>
  </si>
  <si>
    <t>L-58 HAVACILAR SİTESİ 35-14-L00058_956645728_956645728</t>
  </si>
  <si>
    <t>30.07.2022 13:34:51</t>
  </si>
  <si>
    <t>30.07.2022 19:12:09</t>
  </si>
  <si>
    <t>30.07.2022 09:05:40</t>
  </si>
  <si>
    <t>30.07.2022 17:04:35</t>
  </si>
  <si>
    <t>BÖLCEK-2 TR 35-16-M00023_953336889_953336889</t>
  </si>
  <si>
    <t>30.07.2022 16:35:44</t>
  </si>
  <si>
    <t>30.07.2022 20:35:22</t>
  </si>
  <si>
    <t>30.07.2022 17:26:04</t>
  </si>
  <si>
    <t>30.07.2022 17:56:04</t>
  </si>
  <si>
    <t>BAŞARAN TR-1 35-31-L00070_47942401_56361648_56361648</t>
  </si>
  <si>
    <t>30.07.2022 15:12:55</t>
  </si>
  <si>
    <t>30.07.2022 17:12:13</t>
  </si>
  <si>
    <t>30.07.2022 15:44:55</t>
  </si>
  <si>
    <t>30.07.2022 16:36:02</t>
  </si>
  <si>
    <t>TR-73 35-19-L00073_956671282_956671282</t>
  </si>
  <si>
    <t>30.07.2022 11:48:34</t>
  </si>
  <si>
    <t>30.07.2022 15:07:04</t>
  </si>
  <si>
    <t>M-712 KERESTECİLER SİTESİ 35-08-M00712_EKİNCİ GRUP ÖZEL M02_72145253</t>
  </si>
  <si>
    <t>30.07.2022 11:13:36</t>
  </si>
  <si>
    <t>30.07.2022 12:36:37</t>
  </si>
  <si>
    <t>31.07.2022 15:00:55</t>
  </si>
  <si>
    <t>31.07.2022 17:23:26</t>
  </si>
  <si>
    <t>31.07.2022 10:20:23</t>
  </si>
  <si>
    <t>31.07.2022 18:58:14</t>
  </si>
  <si>
    <t>KABAKUM TR-1 35-30-L00127_955300821_955300821</t>
  </si>
  <si>
    <t>31.07.2022 16:00:40</t>
  </si>
  <si>
    <t>31.07.2022 17:28:40</t>
  </si>
  <si>
    <t>M-337 35-02-M00337_35-02-M00337_2363164</t>
  </si>
  <si>
    <t>31.07.2022 08:58:10</t>
  </si>
  <si>
    <t>31.07.2022 17:10:47</t>
  </si>
  <si>
    <t>M-972 35-03-M00972_965432869_965432869</t>
  </si>
  <si>
    <t>31.07.2022 09:20:45</t>
  </si>
  <si>
    <t>31.07.2022 14:39:33</t>
  </si>
  <si>
    <t>31.07.2022 08:04:23</t>
  </si>
  <si>
    <t>31.07.2022 08:39:00</t>
  </si>
  <si>
    <t>31.07.2022 22:31:28</t>
  </si>
  <si>
    <t>31.07.2022 23:32:17</t>
  </si>
  <si>
    <t>TR-12 35-16-L00012_TR-100/DAĞITIM TRAFO TR-12 L03_67572549</t>
  </si>
  <si>
    <t>31.07.2022 05:10:20</t>
  </si>
  <si>
    <t>31.07.2022 11:35:15</t>
  </si>
  <si>
    <t>KARABAĞ TR-3 35-31-L00131_35-31-L00131_2364008</t>
  </si>
  <si>
    <t>31.07.2022 11:07:30</t>
  </si>
  <si>
    <t>31.07.2022 18:19:48</t>
  </si>
  <si>
    <t>YEŞİLKÖY TR-1 45-71-M01821_43139091_56404057_56404057</t>
  </si>
  <si>
    <t>31.07.2022 18:16:14</t>
  </si>
  <si>
    <t>31.07.2022 21:25:36</t>
  </si>
  <si>
    <t>DEMİRTAŞ KÖK 35-30-M00149_ESENTEPE KÖYLER M02_72078600</t>
  </si>
  <si>
    <t>31.07.2022 11:48:46</t>
  </si>
  <si>
    <t>31.07.2022 13:05:01</t>
  </si>
  <si>
    <t>BEYOBA TR-12 45-72-M00414_TR-6 SAZOBA TOPSU RİNG M04_2102850</t>
  </si>
  <si>
    <t>31.07.2022 17:06:10</t>
  </si>
  <si>
    <t>31.07.2022 17:07:20</t>
  </si>
  <si>
    <t>31.07.2022 12:33:29</t>
  </si>
  <si>
    <t>31.07.2022 15:45:27</t>
  </si>
  <si>
    <t>TR-142 35-16-L00142_953307475_953307475</t>
  </si>
  <si>
    <t>31.07.2022 15:13:10</t>
  </si>
  <si>
    <t>31.07.2022 20:19:30</t>
  </si>
  <si>
    <t>KULA İM 45-77-A00001_HatBaşıAyırıcı_53139086 M01_53139086</t>
  </si>
  <si>
    <t>31.07.2022 18:34:43</t>
  </si>
  <si>
    <t>31.07.2022 20:33:40</t>
  </si>
  <si>
    <t>31.07.2022 07:12:32</t>
  </si>
  <si>
    <t>31.07.2022 07:14:43</t>
  </si>
  <si>
    <t>DM-3 (TR-16) 35-15-M00016_TR-48 SANAYİ M03_67054316</t>
  </si>
  <si>
    <t>31.07.2022 09:29:56</t>
  </si>
  <si>
    <t>31.07.2022 17:42:24</t>
  </si>
  <si>
    <t>DM08/TR02 45-73-M00003_ALAŞEHİR TR-81/A M01_85042088</t>
  </si>
  <si>
    <t>31.07.2022 22:21:20</t>
  </si>
  <si>
    <t>31.07.2022 23:04:44</t>
  </si>
  <si>
    <t>K-1031 35-01-K01031_B_56362936_56362936</t>
  </si>
  <si>
    <t>31.07.2022 13:45:36</t>
  </si>
  <si>
    <t>31.07.2022 14:45:02</t>
  </si>
  <si>
    <t>31.07.2022 09:29:14</t>
  </si>
  <si>
    <t>31.07.2022 18:04:08</t>
  </si>
  <si>
    <t>KARABURUN TR-5 35-21-L00021_953368288_953368288</t>
  </si>
  <si>
    <t>31.07.2022 03:10:16</t>
  </si>
  <si>
    <t>31.07.2022 03:45:19</t>
  </si>
  <si>
    <t>KURUCUOVA TR-10 35-15-L01097_95000070703_95000070703</t>
  </si>
  <si>
    <t>31.07.2022 11:09:29</t>
  </si>
  <si>
    <t>31.07.2022 12:24:17</t>
  </si>
  <si>
    <t>31.07.2022 08:23:24</t>
  </si>
  <si>
    <t>31.07.2022 09:12:26</t>
  </si>
  <si>
    <t>TR-35 35-22-M00035_95000010008_95000010008</t>
  </si>
  <si>
    <t>31.07.2022 09:11:14</t>
  </si>
  <si>
    <t>31.07.2022 11:58:59</t>
  </si>
  <si>
    <t>31.07.2022 14:18:48</t>
  </si>
  <si>
    <t>31.07.2022 19:15:43</t>
  </si>
  <si>
    <t>31.07.2022 09:34:22</t>
  </si>
  <si>
    <t>31.07.2022 15:10:51</t>
  </si>
  <si>
    <t>DM-16/24 45-71-M02400_953200271_953200271</t>
  </si>
  <si>
    <t>31.07.2022 15:22:28</t>
  </si>
  <si>
    <t>31.07.2022 17:21:34</t>
  </si>
  <si>
    <t>31.07.2022 07:21:54</t>
  </si>
  <si>
    <t>31.07.2022 08:00:26</t>
  </si>
  <si>
    <t>GÖRDES TR-14 45-75-M00014_A_56393610_56393610</t>
  </si>
  <si>
    <t>31.07.2022 17:28:39</t>
  </si>
  <si>
    <t>31.07.2022 18:13:37</t>
  </si>
  <si>
    <t>AKHİSAR İM 45-72-A00001_ZEYTİNLİOVA ÇIKIŞ M06_42545397</t>
  </si>
  <si>
    <t>31.07.2022 12:23:48</t>
  </si>
  <si>
    <t>31.07.2022 12:37:04</t>
  </si>
  <si>
    <t>31.07.2022 17:21:54</t>
  </si>
  <si>
    <t>31.07.2022 17:23:58</t>
  </si>
  <si>
    <t>31.07.2022 10:34:08</t>
  </si>
  <si>
    <t>31.07.2022 11:59:28</t>
  </si>
  <si>
    <t>AKSELENDİ TR-7 45-72-L00837_B_56406567_56406567</t>
  </si>
  <si>
    <t>31.07.2022 16:29:17</t>
  </si>
  <si>
    <t>31.07.2022 17:29:34</t>
  </si>
  <si>
    <t>ÖDEMİŞ İM 35-15-A00001_MURSALLI SULAMA L14_2310685</t>
  </si>
  <si>
    <t>31.07.2022 08:35:53</t>
  </si>
  <si>
    <t>31.07.2022 08:52:12</t>
  </si>
  <si>
    <t>HANPAŞA TR-1 45-72-M00205_ H_61412315</t>
  </si>
  <si>
    <t>31.07.2022 06:13:05</t>
  </si>
  <si>
    <t>31.07.2022 10:40:49</t>
  </si>
  <si>
    <t>TR-2/24 45-83-L00024_DAĞITIM TRAFOSU L01_72170858</t>
  </si>
  <si>
    <t>31.07.2022 18:09:02</t>
  </si>
  <si>
    <t>31.07.2022 18:39:41</t>
  </si>
  <si>
    <t>YEŞİLOVA ÇAYIR TR-7 35-20-L00132_955215100_955215100</t>
  </si>
  <si>
    <t>31.07.2022 11:18:02</t>
  </si>
  <si>
    <t>31.07.2022 13:15:51</t>
  </si>
  <si>
    <t>İSKELE KÖK 35-19-L00275_ÇAYIR L03_72119386</t>
  </si>
  <si>
    <t>31.07.2022 08:45:40</t>
  </si>
  <si>
    <t>31.07.2022 09:14:55</t>
  </si>
  <si>
    <t>YUKARIBEY SULAMA TR-3 35-16-M00169_35-16-M00169_2348999</t>
  </si>
  <si>
    <t>31.07.2022 20:28:06</t>
  </si>
  <si>
    <t>31.07.2022 21:03:06</t>
  </si>
  <si>
    <t>K-195 35-03-K00195_910464122_910464122</t>
  </si>
  <si>
    <t>31.07.2022 19:32:33</t>
  </si>
  <si>
    <t>01.08.2022 01:30:59</t>
  </si>
  <si>
    <t>K-152 35-02-K00152_95000119102_95000119102</t>
  </si>
  <si>
    <t>31.07.2022 16:32:41</t>
  </si>
  <si>
    <t>31.07.2022 17:28:05</t>
  </si>
  <si>
    <t>L-10 MEZARLIK YANI 35-14-L00010_HASTANE TR-76 L04_47484124</t>
  </si>
  <si>
    <t>31.07.2022 10:01:51</t>
  </si>
  <si>
    <t>31.07.2022 11:54:02</t>
  </si>
  <si>
    <t>31.07.2022 09:07:51</t>
  </si>
  <si>
    <t>31.07.2022 11:58:38</t>
  </si>
  <si>
    <t>GÖKEYÜP TR-1 KÖK 45-78-M00798_49203074_56386730_56386730</t>
  </si>
  <si>
    <t>31.07.2022 17:15:35</t>
  </si>
  <si>
    <t>31.07.2022 18:59:43</t>
  </si>
  <si>
    <t>31.07.2022 07:18:08</t>
  </si>
  <si>
    <t>31.07.2022 09:16:49</t>
  </si>
  <si>
    <t>TR-25 35-19-L00025_9376317 a1_5932375</t>
  </si>
  <si>
    <t>31.07.2022 18:51:00</t>
  </si>
  <si>
    <t>31.07.2022 21:18:18</t>
  </si>
  <si>
    <t>L-16 TEPECİK KAVŞAĞI 35-14-L00016_956660060_956660060</t>
  </si>
  <si>
    <t>31.07.2022 09:55:42</t>
  </si>
  <si>
    <t>31.07.2022 11:48:48</t>
  </si>
  <si>
    <t>M-2044 35-08-M02044_M-3112 M03_42967482</t>
  </si>
  <si>
    <t>31.07.2022 06:08:40</t>
  </si>
  <si>
    <t>31.07.2022 08:10:09</t>
  </si>
  <si>
    <t>31.07.2022 13:41:40</t>
  </si>
  <si>
    <t>31.07.2022 14:22:07</t>
  </si>
  <si>
    <t>SARUHANLI TR-17 45-80-M00017_A_56389288_56389288</t>
  </si>
  <si>
    <t>31.07.2022 16:08:17</t>
  </si>
  <si>
    <t>31.07.2022 17:18:32</t>
  </si>
  <si>
    <t>ŞAŞAL TR-1 35-22-M00283_955254364_955254364</t>
  </si>
  <si>
    <t>31.07.2022 19:24:13</t>
  </si>
  <si>
    <t>31.07.2022 22:33:19</t>
  </si>
  <si>
    <t>31.07.2022 06:03:18</t>
  </si>
  <si>
    <t>31.07.2022 06:12:00</t>
  </si>
  <si>
    <t>04.07.2022 11:21:00</t>
  </si>
  <si>
    <t>05.07.2022 00:28:37</t>
  </si>
  <si>
    <t>31.07.2022 17:07:48</t>
  </si>
  <si>
    <t>31.07.2022 19:28:23</t>
  </si>
  <si>
    <t>ZEYTİNDAĞ TR-1 35-16-M00003_DIREK TIPI TRAFO HUCRESI H01_2045120</t>
  </si>
  <si>
    <t>31.07.2022 10:29:19</t>
  </si>
  <si>
    <t>31.07.2022 19:00:00</t>
  </si>
  <si>
    <t>K-3212 35-01-K03212_911760211_911760211</t>
  </si>
  <si>
    <t>31.07.2022 09:46:35</t>
  </si>
  <si>
    <t>31.07.2022 11:41:39</t>
  </si>
  <si>
    <t>ALASU DM 45-78-L00796_CAFERBEY KÖK L03_78938395</t>
  </si>
  <si>
    <t>31.07.2022 09:08:10</t>
  </si>
  <si>
    <t>31.07.2022 13:40:31</t>
  </si>
  <si>
    <t>31.07.2022 11:13:37</t>
  </si>
  <si>
    <t>31.07.2022 11:19:44</t>
  </si>
  <si>
    <t>TR-37 35-15-M00037_35-15-M00037_66577188</t>
  </si>
  <si>
    <t>31.07.2022 22:28:40</t>
  </si>
  <si>
    <t>31.07.2022 23:17:57</t>
  </si>
  <si>
    <t>İSMAİL HAS SULAMA GRUBU TR 35-27-M00540_35-27-M00540_2371178</t>
  </si>
  <si>
    <t>31.07.2022 17:47:47</t>
  </si>
  <si>
    <t>31.07.2022 21:06:18</t>
  </si>
  <si>
    <t>K-371 35-07-K00371_962860749_962860749</t>
  </si>
  <si>
    <t>31.07.2022 16:13:05</t>
  </si>
  <si>
    <t>31.07.2022 17:04:47</t>
  </si>
  <si>
    <t>31.07.2022 12:01:20</t>
  </si>
  <si>
    <t>31.07.2022 13:02:58</t>
  </si>
  <si>
    <t>ALİAĞA GIS TM 35-17-A00014_HatBaşıAyırıcı_65632288 M020_65632288</t>
  </si>
  <si>
    <t>31.07.2022 18:31:48</t>
  </si>
  <si>
    <t>31.07.2022 19:28:06</t>
  </si>
  <si>
    <t>L-278 35-18-L00278_L-279 L04_72088673</t>
  </si>
  <si>
    <t>31.07.2022 12:51:29</t>
  </si>
  <si>
    <t>31.07.2022 13:30:57</t>
  </si>
  <si>
    <t>M-1018 35-03-M01018_913676473_913676473</t>
  </si>
  <si>
    <t>31.07.2022 20:19:37</t>
  </si>
  <si>
    <t>31.07.2022 21:06:08</t>
  </si>
  <si>
    <t>BELEVİ TR-5 35-13-L00064_946419059_946419059</t>
  </si>
  <si>
    <t>31.07.2022 14:05:08</t>
  </si>
  <si>
    <t>31.07.2022 14:45:05</t>
  </si>
  <si>
    <t>31.07.2022 21:14:55</t>
  </si>
  <si>
    <t>01.08.2022 01:15:51</t>
  </si>
  <si>
    <t>31.07.2022 07:05:19</t>
  </si>
  <si>
    <t>31.07.2022 07:12:30</t>
  </si>
  <si>
    <t>31.07.2022 00:16:43</t>
  </si>
  <si>
    <t>31.07.2022 01:41:08</t>
  </si>
  <si>
    <t>DEMİRTAŞ KÖK 35-30-M00149_DELİKTAŞ M05_72078603</t>
  </si>
  <si>
    <t>31.07.2022 17:21:20</t>
  </si>
  <si>
    <t>31.07.2022 19:13:32</t>
  </si>
  <si>
    <t>YAKAKÖY KÖK 45-75-M00067_HatBaşıAyırıcı_53134697 M05_53134697</t>
  </si>
  <si>
    <t>31.07.2022 09:42:48</t>
  </si>
  <si>
    <t>31.07.2022 13:04:33</t>
  </si>
  <si>
    <t>31.07.2022 09:25:24</t>
  </si>
  <si>
    <t>31.07.2022 09:40:58</t>
  </si>
  <si>
    <t>MANİSA TM-1 45-71-A00001_DONANIMLI YEDEK M25_2304430</t>
  </si>
  <si>
    <t>31.07.2022 09:32:39</t>
  </si>
  <si>
    <t>31.07.2022 15:06:46</t>
  </si>
  <si>
    <t>31.07.2022 19:37:01</t>
  </si>
  <si>
    <t>31.07.2022 19:38:15</t>
  </si>
  <si>
    <t>31.07.2022 20:06:45</t>
  </si>
  <si>
    <t>31.07.2022 20:39:14</t>
  </si>
  <si>
    <t>31.07.2022 11:01:35</t>
  </si>
  <si>
    <t>31.07.2022 12:57:48</t>
  </si>
  <si>
    <t>AŞAĞICUMA DM 35-16-M00103_HatBaşıAyırıcı_53139676 M01_53139676</t>
  </si>
  <si>
    <t>31.07.2022 17:57:13</t>
  </si>
  <si>
    <t>31.07.2022 20:02:32</t>
  </si>
  <si>
    <t>ALİAĞA GIS TM 35-17-A00014_KARDEMİR-2 (2H07) M020_66128137</t>
  </si>
  <si>
    <t>31.07.2022 09:40:47</t>
  </si>
  <si>
    <t>31.07.2022 17:59:47</t>
  </si>
  <si>
    <t>L-428 35-18-L00428_948486821_948486821</t>
  </si>
  <si>
    <t>31.07.2022 15:23:07</t>
  </si>
  <si>
    <t>31.07.2022 23:22:15</t>
  </si>
  <si>
    <t>TR-2/58 (GÜLLÜPINAR) 45-83-L00058_45-83-L00058_2351811</t>
  </si>
  <si>
    <t>31.07.2022 09:08:03</t>
  </si>
  <si>
    <t>31.07.2022 10:27:22</t>
  </si>
  <si>
    <t>M-1223 35-01-M01223_915158707_915158707</t>
  </si>
  <si>
    <t>31.07.2022 23:50:24</t>
  </si>
  <si>
    <t>01.08.2022 08:28:29</t>
  </si>
  <si>
    <t>K-4327 35-04-K04327_K-4168 K02_2121254</t>
  </si>
  <si>
    <t>31.07.2022 09:34:10</t>
  </si>
  <si>
    <t>31.07.2022 10:40:00</t>
  </si>
  <si>
    <t>31.07.2022 17:38:44</t>
  </si>
  <si>
    <t>31.07.2022 17:53:48</t>
  </si>
  <si>
    <t>YENİFOÇA TR-51 35-23-M00051_950421075_950421075</t>
  </si>
  <si>
    <t>31.07.2022 20:27:58</t>
  </si>
  <si>
    <t>31.07.2022 22:16:04</t>
  </si>
  <si>
    <t>31.07.2022 10:53:44</t>
  </si>
  <si>
    <t>31.07.2022 11:01:42</t>
  </si>
  <si>
    <t>DM-1/6 45-71-M00354_953200939_953200939</t>
  </si>
  <si>
    <t>31.07.2022 21:37:48</t>
  </si>
  <si>
    <t>31.07.2022 22:50:56</t>
  </si>
  <si>
    <t>31.07.2022 14:40:30</t>
  </si>
  <si>
    <t>31.07.2022 16:12:21</t>
  </si>
  <si>
    <t>31.07.2022 17:26:11</t>
  </si>
  <si>
    <t>31.07.2022 18:33:13</t>
  </si>
  <si>
    <t>TÖYKO KÖK 35-30-M00213_TOYKO TR-2 M03_2040896</t>
  </si>
  <si>
    <t>31.07.2022 07:19:23</t>
  </si>
  <si>
    <t>31.07.2022 09:40:56</t>
  </si>
  <si>
    <t>K-3833 35-02-K03833_914568006_914568006</t>
  </si>
  <si>
    <t>31.07.2022 12:30:57</t>
  </si>
  <si>
    <t>31.07.2022 13:13:35</t>
  </si>
  <si>
    <t>YEŞİLYURT TR-8 45-73-M00483_945640557_945640557</t>
  </si>
  <si>
    <t>31.07.2022 11:28:00</t>
  </si>
  <si>
    <t>31.07.2022 12:45:08</t>
  </si>
  <si>
    <t>31.07.2022 06:24:38</t>
  </si>
  <si>
    <t>31.07.2022 06:34:45</t>
  </si>
  <si>
    <t>ZEYTİNOVA TR-1 35-20-L00307_10143465_56377420_56377420</t>
  </si>
  <si>
    <t>31.07.2022 20:40:14</t>
  </si>
  <si>
    <t>31.07.2022 21:07:24</t>
  </si>
  <si>
    <t>31.07.2022 01:27:23</t>
  </si>
  <si>
    <t>31.07.2022 02:26:08</t>
  </si>
  <si>
    <t>K-4826 35-04-K04826_K-4418 K02_86947637</t>
  </si>
  <si>
    <t>31.07.2022 10:40:37</t>
  </si>
  <si>
    <t>31.07.2022 11:45:57</t>
  </si>
  <si>
    <t>K-37 35-04-K00037_DAĞITIM TRF-2 K-37 K03_2317572</t>
  </si>
  <si>
    <t>31.07.2022 09:59:31</t>
  </si>
  <si>
    <t>31.07.2022 10:56:51</t>
  </si>
  <si>
    <t>K-3220 35-02-K03220_910204491_910204491</t>
  </si>
  <si>
    <t>31.07.2022 06:04:09</t>
  </si>
  <si>
    <t>31.07.2022 06:56:35</t>
  </si>
  <si>
    <t>K-4625 35-03-K04625_7722288_56366079_56366079</t>
  </si>
  <si>
    <t>31.07.2022 18:16:32</t>
  </si>
  <si>
    <t>31.07.2022 20:47:58</t>
  </si>
  <si>
    <t>DM-1/47 45-71-M00149_953216826_953216826</t>
  </si>
  <si>
    <t>31.07.2022 18:02:35</t>
  </si>
  <si>
    <t>31.07.2022 18:30:47</t>
  </si>
  <si>
    <t>DİNDARLI TR-2 YEŞİLOVA 45-79-M00427_A_56401255_56401255</t>
  </si>
  <si>
    <t>31.07.2022 23:00:04</t>
  </si>
  <si>
    <t>01.08.2022 00:35:29</t>
  </si>
  <si>
    <t>31.07.2022 09:12:05</t>
  </si>
  <si>
    <t>31.07.2022 18:07:02</t>
  </si>
  <si>
    <t>31.07.2022 09:32:10</t>
  </si>
  <si>
    <t>31.07.2022 12:44:13</t>
  </si>
  <si>
    <t>K-4846 35-01-K04846_A_65512993_65512993</t>
  </si>
  <si>
    <t>31.07.2022 15:18:33</t>
  </si>
  <si>
    <t>31.07.2022 16:43:15</t>
  </si>
  <si>
    <t>M-228 35-02-M00228_TRAFO-1 K04_49764239</t>
  </si>
  <si>
    <t>31.07.2022 17:33:29</t>
  </si>
  <si>
    <t>31.07.2022 17:51:58</t>
  </si>
  <si>
    <t>KARABAĞ TR-1 35-31-L00127_35-31-L00127_2364004</t>
  </si>
  <si>
    <t>31.07.2022 10:37:43</t>
  </si>
  <si>
    <t>31.07.2022 18:35:29</t>
  </si>
  <si>
    <t>31.07.2022 06:16:14</t>
  </si>
  <si>
    <t>31.07.2022 07:22:50</t>
  </si>
  <si>
    <t>KULAKSIZLAR KÖK 45-72-L00839_SIRÇALI L04_66574896</t>
  </si>
  <si>
    <t>31.07.2022 11:11:01</t>
  </si>
  <si>
    <t>31.07.2022 12:34:40</t>
  </si>
  <si>
    <t>TİRE DM2/5 35-29-L00024_DIREK TIPI TRAFO HUCRESI H01_2094775</t>
  </si>
  <si>
    <t>31.07.2022 08:53:15</t>
  </si>
  <si>
    <t>31.07.2022 10:30:07</t>
  </si>
  <si>
    <t>31.07.2022 12:25:02</t>
  </si>
  <si>
    <t>31.07.2022 12:43:13</t>
  </si>
  <si>
    <t>KARABAĞ TR-2 35-31-L00129_35-31-L00129_2364006</t>
  </si>
  <si>
    <t>31.07.2022 11:04:54</t>
  </si>
  <si>
    <t>31.07.2022 17:55:10</t>
  </si>
  <si>
    <t>31.07.2022 19:17:38</t>
  </si>
  <si>
    <t>31.07.2022 19:39:55</t>
  </si>
  <si>
    <t>31.07.2022 18:22:28</t>
  </si>
  <si>
    <t>31.07.2022 18:25:52</t>
  </si>
  <si>
    <t>31.07.2022 12:45:44</t>
  </si>
  <si>
    <t>31.07.2022 13:35:17</t>
  </si>
  <si>
    <t>31.07.2022 07:05:39</t>
  </si>
  <si>
    <t>31.07.2022 07:12:10</t>
  </si>
  <si>
    <t>DM-4/TR-30 (ESKİ TR-14) 35-22-M00014_A A01b_42569784</t>
  </si>
  <si>
    <t>31.07.2022 16:50:43</t>
  </si>
  <si>
    <t>31.07.2022 17:39:17</t>
  </si>
  <si>
    <t>KARAVELİLER TR-1 KÖK 35-20-L00137_KIZILCAOVA L03_2111131</t>
  </si>
  <si>
    <t>31.07.2022 09:20:07</t>
  </si>
  <si>
    <t>31.07.2022 10:14:33</t>
  </si>
  <si>
    <t>K-4034 35-01-K04034_912956146_912956146</t>
  </si>
  <si>
    <t>31.07.2022 21:02:16</t>
  </si>
  <si>
    <t>01.08.2022 00:57:38</t>
  </si>
  <si>
    <t>M-234 35-02-M00234_M-279 M01_2114529</t>
  </si>
  <si>
    <t>31.07.2022 09:00:50</t>
  </si>
  <si>
    <t>31.07.2022 17:33:00</t>
  </si>
  <si>
    <t>31.07.2022 14:57:06</t>
  </si>
  <si>
    <t>31.07.2022 16:10:44</t>
  </si>
  <si>
    <t>KARABAĞ TR-3 35-31-L00131_956591118_956591118</t>
  </si>
  <si>
    <t>31.07.2022 22:14:41</t>
  </si>
  <si>
    <t>31.07.2022 23:18:10</t>
  </si>
  <si>
    <t>KIZILCAOVA TR-5 35-20-L00428_ H_49075043</t>
  </si>
  <si>
    <t>31.07.2022 08:12:05</t>
  </si>
  <si>
    <t>31.07.2022 09:45:09</t>
  </si>
  <si>
    <t>K-2539 35-04-K02539_K-2511 K01_2068097</t>
  </si>
  <si>
    <t>31.07.2022 11:48:26</t>
  </si>
  <si>
    <t>31.07.2022 12:10:22</t>
  </si>
  <si>
    <t>SÜLEYMANLI KÖK 35-28-M00606_HatBaşıAyırıcı_53133867 M11_53133867</t>
  </si>
  <si>
    <t>31.07.2022 17:45:54</t>
  </si>
  <si>
    <t>31.07.2022 19:23:06</t>
  </si>
  <si>
    <t>KEMİKLİDERE TR-1 45-80-M00134_A_56387887_56387887</t>
  </si>
  <si>
    <t>31.07.2022 20:15:27</t>
  </si>
  <si>
    <t>31.07.2022 21:23:30</t>
  </si>
  <si>
    <t>TR-2/112 45-83-L00112__72373354_72373354</t>
  </si>
  <si>
    <t>31.07.2022 02:49:29</t>
  </si>
  <si>
    <t>31.07.2022 03:09:49</t>
  </si>
  <si>
    <t>TR-2/4A 45-83-L00134_48078026 TR1842D1B_48078840</t>
  </si>
  <si>
    <t>01.07.2022 19:03:41</t>
  </si>
  <si>
    <t>01.07.2022 19:59:38</t>
  </si>
  <si>
    <t>K-3814 35-02-K03814_F_56364526_56364526</t>
  </si>
  <si>
    <t>01.07.2022 17:40:43</t>
  </si>
  <si>
    <t>01.07.2022 18:28:54</t>
  </si>
  <si>
    <t>YAHYA YAZAR TR-2 35-27-M01186_914629199_914629199</t>
  </si>
  <si>
    <t>01.07.2022 11:21:11</t>
  </si>
  <si>
    <t>01.07.2022 12:51:36</t>
  </si>
  <si>
    <t>L-119 OVACIK 35-18-L00119_950462013_950462013</t>
  </si>
  <si>
    <t>01.07.2022 18:44:04</t>
  </si>
  <si>
    <t>01.07.2022 21:12:02</t>
  </si>
  <si>
    <t>01.07.2022 07:23:35</t>
  </si>
  <si>
    <t>01.07.2022 09:56:49</t>
  </si>
  <si>
    <t>DM-21/14 45-71-M00481_45-71-M00481_72089300</t>
  </si>
  <si>
    <t>01.07.2022 13:04:28</t>
  </si>
  <si>
    <t>01.07.2022 14:01:36</t>
  </si>
  <si>
    <t>ULUKENT DM-5 35-28-M00005_ULUCAK T.M. M03_66504155</t>
  </si>
  <si>
    <t>01.07.2022 16:09:58</t>
  </si>
  <si>
    <t>01.07.2022 16:33:32</t>
  </si>
  <si>
    <t>_C_56399614_56399614</t>
  </si>
  <si>
    <t>01.07.2022 16:38:05</t>
  </si>
  <si>
    <t>01.07.2022 17:07:03</t>
  </si>
  <si>
    <t>TR-61 HALİM AVCI GRB. 35-15-L00061_A_56372110_56372110</t>
  </si>
  <si>
    <t>01.07.2022 20:06:53</t>
  </si>
  <si>
    <t>01.07.2022 23:27:44</t>
  </si>
  <si>
    <t>GÜNEŞLİ KÖK 45-75-M00056_SALUR M03_67577911</t>
  </si>
  <si>
    <t>01.07.2022 08:59:34</t>
  </si>
  <si>
    <t>01.07.2022 16:08:46</t>
  </si>
  <si>
    <t>01.07.2022 14:32:28</t>
  </si>
  <si>
    <t>01.07.2022 17:23:08</t>
  </si>
  <si>
    <t>M-1100 35-03-M01100_965670480_965670480</t>
  </si>
  <si>
    <t>01.07.2022 11:14:37</t>
  </si>
  <si>
    <t>01.07.2022 11:53:34</t>
  </si>
  <si>
    <t>SEFERİHİSAR İM 35-14-A00002_SEFERİHİSAR ŞEHİR-2 L04_72378556</t>
  </si>
  <si>
    <t>01.07.2022 09:14:52</t>
  </si>
  <si>
    <t>01.07.2022 13:17:37</t>
  </si>
  <si>
    <t>01.07.2022 22:01:25</t>
  </si>
  <si>
    <t>02.07.2022 03:31:52</t>
  </si>
  <si>
    <t>DM-21/16 45-71-M00454_45-71-M00454_72087756</t>
  </si>
  <si>
    <t>01.07.2022 10:40:29</t>
  </si>
  <si>
    <t>01.07.2022 12:19:39</t>
  </si>
  <si>
    <t>TR-150 35-15-M00150_A_56379172_56379172</t>
  </si>
  <si>
    <t>01.07.2022 08:41:42</t>
  </si>
  <si>
    <t>01.07.2022 13:47:10</t>
  </si>
  <si>
    <t>KARAOĞLANLI TR-4 45-71-M00093_953211969_953211969</t>
  </si>
  <si>
    <t>01.07.2022 08:09:23</t>
  </si>
  <si>
    <t>01.07.2022 09:22:41</t>
  </si>
  <si>
    <t>GÜMÜLDÜR M-44 35-25-M00044__83069963_83069963</t>
  </si>
  <si>
    <t>01.07.2022 15:10:19</t>
  </si>
  <si>
    <t>01.07.2022 18:25:00</t>
  </si>
  <si>
    <t>01.07.2022 09:39:30</t>
  </si>
  <si>
    <t>01.07.2022 10:27:04</t>
  </si>
  <si>
    <t>MANDALLI TR-1 45-84-M00020_9073736_56403570_56403570</t>
  </si>
  <si>
    <t>01.07.2022 03:44:54</t>
  </si>
  <si>
    <t>01.07.2022 05:46:14</t>
  </si>
  <si>
    <t>01.07.2022 09:38:35</t>
  </si>
  <si>
    <t>01.07.2022 18:20:44</t>
  </si>
  <si>
    <t>L-469 35-18-L00469_950449781_950449781</t>
  </si>
  <si>
    <t>01.07.2022 12:16:35</t>
  </si>
  <si>
    <t>01.07.2022 13:54:31</t>
  </si>
  <si>
    <t>01.07.2022 05:33:42</t>
  </si>
  <si>
    <t>01.07.2022 15:15:12</t>
  </si>
  <si>
    <t>M-333 35-02-M00333_A_56377491_56377491</t>
  </si>
  <si>
    <t>01.07.2022 18:59:15</t>
  </si>
  <si>
    <t>01.07.2022 20:25:22</t>
  </si>
  <si>
    <t>01.07.2022 08:17:39</t>
  </si>
  <si>
    <t>01.07.2022 10:09:55</t>
  </si>
  <si>
    <t>BOZDAĞ TR-11 35-15-L00298_B_65513065_65513065</t>
  </si>
  <si>
    <t>01.07.2022 16:59:23</t>
  </si>
  <si>
    <t>01.07.2022 22:11:38</t>
  </si>
  <si>
    <t>L-279 ERDİL SİTESİ 35-18-L00279_950438707_950438707</t>
  </si>
  <si>
    <t>01.07.2022 10:48:23</t>
  </si>
  <si>
    <t>01.07.2022 13:07:18</t>
  </si>
  <si>
    <t>KURUÇAY TR-1 45-72-M00234_B_56406209_56406209</t>
  </si>
  <si>
    <t>01.07.2022 11:42:46</t>
  </si>
  <si>
    <t>01.07.2022 13:32:05</t>
  </si>
  <si>
    <t>K-4716 35-02-K04716_99819647_99819647</t>
  </si>
  <si>
    <t>01.07.2022 15:40:44</t>
  </si>
  <si>
    <t>01.07.2022 16:59:14</t>
  </si>
  <si>
    <t>OĞLANANASI TR-10 35-22-M00263_A_56355294_56355294</t>
  </si>
  <si>
    <t>01.07.2022 10:57:03</t>
  </si>
  <si>
    <t>01.07.2022 11:40:47</t>
  </si>
  <si>
    <t>01.07.2022 08:56:32</t>
  </si>
  <si>
    <t>01.07.2022 09:26:17</t>
  </si>
  <si>
    <t>ÜRKÜTLER TR-1 35-16-M00091_A_56395358_56395358</t>
  </si>
  <si>
    <t>01.07.2022 19:26:54</t>
  </si>
  <si>
    <t>02.07.2022 01:28:58</t>
  </si>
  <si>
    <t>ÇALTIDERE KÖK 35-17-M00231_ÇALTIDERE TR-2 M04_66291164</t>
  </si>
  <si>
    <t>01.07.2022 10:30:22</t>
  </si>
  <si>
    <t>01.07.2022 10:35:56</t>
  </si>
  <si>
    <t>01.07.2022 16:36:37</t>
  </si>
  <si>
    <t>M-2926 35-03-M02926_35-03-M02926_73954572</t>
  </si>
  <si>
    <t>01.07.2022 10:28:00</t>
  </si>
  <si>
    <t>PAŞAKÖY TR-2 45-80-M00059_956536989_956536989</t>
  </si>
  <si>
    <t>01.07.2022 12:12:03</t>
  </si>
  <si>
    <t>01.07.2022 13:01:33</t>
  </si>
  <si>
    <t>DM-1/28 45-71-M00010_95001334010_95001334010</t>
  </si>
  <si>
    <t>01.07.2022 09:41:10</t>
  </si>
  <si>
    <t>01.07.2022 12:43:17</t>
  </si>
  <si>
    <t>ALOSBİ TM 35-17-A00006_HatBaşıAyırıcı_53134031 M05_53134031</t>
  </si>
  <si>
    <t>01.07.2022 20:29:00</t>
  </si>
  <si>
    <t>01.07.2022 21:12:59</t>
  </si>
  <si>
    <t>M-241 PRS OTEL GEÇİT 35-14-M00241_ M04_2322474</t>
  </si>
  <si>
    <t>01.07.2022 08:16:13</t>
  </si>
  <si>
    <t>01.07.2022 11:32:39</t>
  </si>
  <si>
    <t>KARAVELİLER TR-2 35-20-L00141_955200277_955200277</t>
  </si>
  <si>
    <t>01.07.2022 10:49:48</t>
  </si>
  <si>
    <t>01.07.2022 20:49:00</t>
  </si>
  <si>
    <t>K-1865 35-09-K01865_97724143_97724143</t>
  </si>
  <si>
    <t>01.07.2022 19:47:14</t>
  </si>
  <si>
    <t>01.07.2022 22:02:28</t>
  </si>
  <si>
    <t>01.07.2022 08:31:34</t>
  </si>
  <si>
    <t>01.07.2022 08:32:06</t>
  </si>
  <si>
    <t>K-2380 35-08-K02380_K-1522 K03_42545597</t>
  </si>
  <si>
    <t>01.07.2022 12:49:00</t>
  </si>
  <si>
    <t>01.07.2022 16:53:05</t>
  </si>
  <si>
    <t>01.07.2022 05:59:21</t>
  </si>
  <si>
    <t>01.07.2022 06:34:42</t>
  </si>
  <si>
    <t>L-306 35-18-L00306_950446781_950446781</t>
  </si>
  <si>
    <t>01.07.2022 15:20:12</t>
  </si>
  <si>
    <t>01.07.2022 18:42:06</t>
  </si>
  <si>
    <t>PAYAMLI M-27 (SAKIZAĞACI KÖK) 35-25-M00188_M-25/M-22/M-23/M-24/İZSU M03_72070683</t>
  </si>
  <si>
    <t>01.07.2022 17:31:13</t>
  </si>
  <si>
    <t>01.07.2022 18:33:14</t>
  </si>
  <si>
    <t>TR-2/13 45-83-M00823_955147993_955147993</t>
  </si>
  <si>
    <t>01.07.2022 10:08:49</t>
  </si>
  <si>
    <t>01.07.2022 12:51:04</t>
  </si>
  <si>
    <t>YEŞİLYURT TR-15 45-73-M00484_45-73-M00484_2352399</t>
  </si>
  <si>
    <t>01.07.2022 21:14:15</t>
  </si>
  <si>
    <t>01.07.2022 22:34:52</t>
  </si>
  <si>
    <t>01.07.2022 08:36:25</t>
  </si>
  <si>
    <t>01.07.2022 12:36:58</t>
  </si>
  <si>
    <t>K-4188 35-04-K04188_99307609_99307609</t>
  </si>
  <si>
    <t>01.07.2022 12:33:17</t>
  </si>
  <si>
    <t>01.07.2022 13:30:08</t>
  </si>
  <si>
    <t>01.07.2022 09:17:39</t>
  </si>
  <si>
    <t>01.07.2022 18:15:22</t>
  </si>
  <si>
    <t>K-3424 35-02-K03424_35-02-K03424_2364407</t>
  </si>
  <si>
    <t>01.07.2022 09:40:00</t>
  </si>
  <si>
    <t>01.07.2022 11:05:11</t>
  </si>
  <si>
    <t>K-4493 35-02-K04493_35-02-K04493_2367524</t>
  </si>
  <si>
    <t>01.07.2022 06:34:55</t>
  </si>
  <si>
    <t>01.07.2022 15:00:35</t>
  </si>
  <si>
    <t>KARABULU TR-2 35-31-L00349_47897610_56391360_56391360</t>
  </si>
  <si>
    <t>01.07.2022 16:47:39</t>
  </si>
  <si>
    <t>01.07.2022 21:48:22</t>
  </si>
  <si>
    <t>BELEVİ İM 35-13-A00002_İL FİDANLIĞI - SULAMA-2 L08_2064134</t>
  </si>
  <si>
    <t>01.07.2022 09:05:58</t>
  </si>
  <si>
    <t>01.07.2022 14:23:17</t>
  </si>
  <si>
    <t>YOLÜSTÜ TR-3 35-15-L00917_C_56361871_56361871</t>
  </si>
  <si>
    <t>01.07.2022 17:45:24</t>
  </si>
  <si>
    <t>01.07.2022 19:38:30</t>
  </si>
  <si>
    <t>METAL İŞLERİ TR-12 KÖK 35-22-M00112_TAHTALIÇAY-OĞLANANASI DİZDARLAR SULAMA GRUBU M04_72106699</t>
  </si>
  <si>
    <t>01.07.2022 13:41:42</t>
  </si>
  <si>
    <t>01.07.2022 14:30:11</t>
  </si>
  <si>
    <t>KORDON KÖK 45-78-M00730_KABAZLI M01_2105504</t>
  </si>
  <si>
    <t>01.07.2022 07:47:33</t>
  </si>
  <si>
    <t>01.07.2022 07:48:15</t>
  </si>
  <si>
    <t>MUZAFFER DURAL GRB. 35-20-L00097_955209002_955209002</t>
  </si>
  <si>
    <t>01.07.2022 08:18:36</t>
  </si>
  <si>
    <t>01.07.2022 10:37:02</t>
  </si>
  <si>
    <t>01.07.2022 18:15:45</t>
  </si>
  <si>
    <t>01.07.2022 19:04:38</t>
  </si>
  <si>
    <t>GÖKÇEN DM 35-29-M00123_SEYREKLİ M03_2104368</t>
  </si>
  <si>
    <t>01.07.2022 18:28:48</t>
  </si>
  <si>
    <t>01.07.2022 18:59:46</t>
  </si>
  <si>
    <t>L-332 SERKANKENT 35-18-L00332_962592023_962592023</t>
  </si>
  <si>
    <t>01.07.2022 16:06:41</t>
  </si>
  <si>
    <t>01.07.2022 17:32:56</t>
  </si>
  <si>
    <t>01.07.2022 07:15:50</t>
  </si>
  <si>
    <t>01.07.2022 08:43:47</t>
  </si>
  <si>
    <t>ÜÇPINAR TR-6 45-71-M01538_A_56363673_56363673</t>
  </si>
  <si>
    <t>01.07.2022 19:47:20</t>
  </si>
  <si>
    <t>01.07.2022 23:05:52</t>
  </si>
  <si>
    <t>01.07.2022 17:32:53</t>
  </si>
  <si>
    <t>01.07.2022 18:19:57</t>
  </si>
  <si>
    <t>01.07.2022 08:43:12</t>
  </si>
  <si>
    <t>01.07.2022 09:39:20</t>
  </si>
  <si>
    <t>İĞDECİK TR-3 45-71-M00080_953203989_953203989</t>
  </si>
  <si>
    <t>01.07.2022 13:05:28</t>
  </si>
  <si>
    <t>01.07.2022 17:56:29</t>
  </si>
  <si>
    <t>ŞAHYAR TR-3 45-73-M00195_45-73-M00195_2353541</t>
  </si>
  <si>
    <t>01.07.2022 17:22:24</t>
  </si>
  <si>
    <t>01.07.2022 21:17:57</t>
  </si>
  <si>
    <t>K-914 35-01-K00914_911806593_911806593</t>
  </si>
  <si>
    <t>01.07.2022 10:18:25</t>
  </si>
  <si>
    <t>01.07.2022 11:40:58</t>
  </si>
  <si>
    <t>K-879 35-01-K00879_35-01-K00879_65659507</t>
  </si>
  <si>
    <t>01.07.2022 09:00:00</t>
  </si>
  <si>
    <t>01.07.2022 09:20:08</t>
  </si>
  <si>
    <t>BEYDAĞ İM 35-32-A00001_TOSUNLAR L04_2308128</t>
  </si>
  <si>
    <t>01.07.2022 13:21:32</t>
  </si>
  <si>
    <t>01.07.2022 15:16:31</t>
  </si>
  <si>
    <t>01.07.2022 21:20:59</t>
  </si>
  <si>
    <t>01.07.2022 21:43:48</t>
  </si>
  <si>
    <t>01.07.2022 06:10:03</t>
  </si>
  <si>
    <t>01.07.2022 12:14:00</t>
  </si>
  <si>
    <t>K-3193 35-03-K03193_E K3193-E2b_5811958</t>
  </si>
  <si>
    <t>01.07.2022 09:28:12</t>
  </si>
  <si>
    <t>01.07.2022 15:07:46</t>
  </si>
  <si>
    <t>01.07.2022 19:15:22</t>
  </si>
  <si>
    <t>01.07.2022 19:21:28</t>
  </si>
  <si>
    <t>SAİPALTI TR-1 35-21-L00101_953368800_953368800</t>
  </si>
  <si>
    <t>01.07.2022 11:59:08</t>
  </si>
  <si>
    <t>01.07.2022 19:12:48</t>
  </si>
  <si>
    <t>K-2330 35-04-K02330_35-04-K02330_2361822</t>
  </si>
  <si>
    <t>01.07.2022 09:48:19</t>
  </si>
  <si>
    <t>01.07.2022 17:46:39</t>
  </si>
  <si>
    <t>SANCAKLI KAYADİBİ 45-71-M00641_45-71-M00641_2354858</t>
  </si>
  <si>
    <t>01.07.2022 09:01:07</t>
  </si>
  <si>
    <t>01.07.2022 12:08:01</t>
  </si>
  <si>
    <t>BAĞARASI TR-3 35-23-M00172_42067670_56366208_56366208</t>
  </si>
  <si>
    <t>01.07.2022 10:31:07</t>
  </si>
  <si>
    <t>01.07.2022 11:30:41</t>
  </si>
  <si>
    <t>01.07.2022 13:57:38</t>
  </si>
  <si>
    <t>01.07.2022 14:33:20</t>
  </si>
  <si>
    <t>TR-2/84 45-83-L00084_48122398_56385911_56385911</t>
  </si>
  <si>
    <t>01.07.2022 18:00:06</t>
  </si>
  <si>
    <t>01.07.2022 18:51:25</t>
  </si>
  <si>
    <t>DM-23/7A 45-71-M00517_45-71-M00517_72085759</t>
  </si>
  <si>
    <t>01.07.2022 09:08:41</t>
  </si>
  <si>
    <t>01.07.2022 10:37:40</t>
  </si>
  <si>
    <t>KEMALPAŞA TM 35-27-A00002_ARMUTLU-1 M02_2319666</t>
  </si>
  <si>
    <t>01.07.2022 09:07:46</t>
  </si>
  <si>
    <t>01.07.2022 17:34:00</t>
  </si>
  <si>
    <t>KOLDERE KÖK 45-80-M00051_TR-2 TR-4 TR-5 M03_73403315</t>
  </si>
  <si>
    <t>01.07.2022 08:37:53</t>
  </si>
  <si>
    <t>01.07.2022 09:38:21</t>
  </si>
  <si>
    <t>K-140 35-02-K00140_910240570_910240570</t>
  </si>
  <si>
    <t>01.07.2022 21:39:18</t>
  </si>
  <si>
    <t>02.07.2022 00:30:40</t>
  </si>
  <si>
    <t>L-281 35-18-L00281_950438272_950438272</t>
  </si>
  <si>
    <t>01.07.2022 12:03:16</t>
  </si>
  <si>
    <t>01.07.2022 13:41:53</t>
  </si>
  <si>
    <t>YENİFOÇA TR-1 DM 35-23-M00001_B_56399235_56399235</t>
  </si>
  <si>
    <t>01.07.2022 19:59:48</t>
  </si>
  <si>
    <t>01.07.2022 20:24:40</t>
  </si>
  <si>
    <t>TR-77 ÇEŞMEALTI KÖK 35-19-M00077_95000495217_95000495217</t>
  </si>
  <si>
    <t>01.07.2022 13:42:04</t>
  </si>
  <si>
    <t>01.07.2022 15:19:58</t>
  </si>
  <si>
    <t>01.07.2022 20:41:16</t>
  </si>
  <si>
    <t>01.07.2022 22:36:06</t>
  </si>
  <si>
    <t>L-43 AKARCA 35-14-L00043_956634947_956634947</t>
  </si>
  <si>
    <t>01.07.2022 17:39:41</t>
  </si>
  <si>
    <t>01.07.2022 18:44:30</t>
  </si>
  <si>
    <t>K-1231 35-03-K01231_910430893_910430893</t>
  </si>
  <si>
    <t>01.07.2022 21:19:43</t>
  </si>
  <si>
    <t>01.07.2022 23:52:30</t>
  </si>
  <si>
    <t>01.07.2022 00:19:40</t>
  </si>
  <si>
    <t>01.07.2022 01:14:31</t>
  </si>
  <si>
    <t>K-1368 35-08-K01368_35-08-K01368_42013231</t>
  </si>
  <si>
    <t>01.07.2022 15:44:52</t>
  </si>
  <si>
    <t>01.07.2022 16:17:29</t>
  </si>
  <si>
    <t>ÇAMURHAMAMI KÖK 45-78-L00230_ÇAMURHAMAMI L05_2105174</t>
  </si>
  <si>
    <t>01.07.2022 14:30:14</t>
  </si>
  <si>
    <t>01.07.2022 16:06:43</t>
  </si>
  <si>
    <t>İM-1/TR-2 (TR-64) 35-14-M00308_956661231_956661231</t>
  </si>
  <si>
    <t>01.07.2022 11:00:01</t>
  </si>
  <si>
    <t>01.07.2022 15:08:10</t>
  </si>
  <si>
    <t>01.07.2022 10:00:00</t>
  </si>
  <si>
    <t>01.07.2022 15:53:09</t>
  </si>
  <si>
    <t>PAZARKÖY KÖK 45-78-L00700_HatBaşıAyırıcı_53139923 L05_53139923</t>
  </si>
  <si>
    <t>01.07.2022 13:31:42</t>
  </si>
  <si>
    <t>01.07.2022 14:16:29</t>
  </si>
  <si>
    <t>ŞEHİT KEMAL KÖK 35-17-M00449_E_56355742_56355742</t>
  </si>
  <si>
    <t>01.07.2022 18:22:16</t>
  </si>
  <si>
    <t>01.07.2022 19:18:18</t>
  </si>
  <si>
    <t>DM-2/8 BAŞKENT TR 35-18-L00588_950461239_950461239</t>
  </si>
  <si>
    <t>01.07.2022 16:31:21</t>
  </si>
  <si>
    <t>01.07.2022 17:02:57</t>
  </si>
  <si>
    <t>POYRAZDAMLARI TR-11 45-78-M00576_HatBaşıAyırıcı_53139314 M05_53139314</t>
  </si>
  <si>
    <t>01.07.2022 09:37:18</t>
  </si>
  <si>
    <t>01.07.2022 16:04:33</t>
  </si>
  <si>
    <t>TR-122 ZEYTİNALANI 35-19-L00122_956677700_956677700</t>
  </si>
  <si>
    <t>01.07.2022 11:31:59</t>
  </si>
  <si>
    <t>01.07.2022 14:02:58</t>
  </si>
  <si>
    <t>TR-17 35-31-L00017_47982016_56399873_56399873</t>
  </si>
  <si>
    <t>01.07.2022 12:51:42</t>
  </si>
  <si>
    <t>01.07.2022 14:16:37</t>
  </si>
  <si>
    <t>01.07.2022 16:49:02</t>
  </si>
  <si>
    <t>01.07.2022 20:52:34</t>
  </si>
  <si>
    <t>K-25 35-03-K00025_C_56373869_56373869</t>
  </si>
  <si>
    <t>01.07.2022 17:05:43</t>
  </si>
  <si>
    <t>01.07.2022 21:09:31</t>
  </si>
  <si>
    <t>GÜLKENT TR-5 35-30-M00228_A_56375106_56375106</t>
  </si>
  <si>
    <t>01.07.2022 17:59:38</t>
  </si>
  <si>
    <t>01.07.2022 18:23:36</t>
  </si>
  <si>
    <t>L-210 35-18-L00210_10029409_56374350_56374350</t>
  </si>
  <si>
    <t>01.07.2022 20:53:24</t>
  </si>
  <si>
    <t>02.07.2022 01:07:06</t>
  </si>
  <si>
    <t>TR-67 35-30-L00067_43006571_56397615_56397615</t>
  </si>
  <si>
    <t>01.07.2022 18:59:14</t>
  </si>
  <si>
    <t>01.07.2022 20:22:50</t>
  </si>
  <si>
    <t>KAYMAKÇI İM 35-15-A00004_ÇAYLI L04_2315166</t>
  </si>
  <si>
    <t>01.07.2022 09:21:03</t>
  </si>
  <si>
    <t>01.07.2022 18:48:51</t>
  </si>
  <si>
    <t>ÇAMLICA KÖK 45-81-M00048_ÇANSA M01_71996142</t>
  </si>
  <si>
    <t>01.07.2022 09:19:10</t>
  </si>
  <si>
    <t>01.07.2022 10:30:35</t>
  </si>
  <si>
    <t>L-353 İŞTUR 35-18-L00353_12483134_56373444_56373444</t>
  </si>
  <si>
    <t>01.07.2022 08:07:04</t>
  </si>
  <si>
    <t>01.07.2022 10:39:24</t>
  </si>
  <si>
    <t>01.07.2022 10:33:03</t>
  </si>
  <si>
    <t>01.07.2022 12:03:07</t>
  </si>
  <si>
    <t>L-97 TURGUT KÖYÜ SULAMA 35-14-L00097_DIREK TIPI TRAFO HUCRESI H01_2098889</t>
  </si>
  <si>
    <t>01.07.2022 14:37:22</t>
  </si>
  <si>
    <t>01.07.2022 17:01:04</t>
  </si>
  <si>
    <t>01.07.2022 08:55:15</t>
  </si>
  <si>
    <t>01.07.2022 09:46:42</t>
  </si>
  <si>
    <t>YILMAZ DM 45-80-M02976_TR-20 M03_78582829</t>
  </si>
  <si>
    <t>01.07.2022 08:32:26</t>
  </si>
  <si>
    <t>01.07.2022 09:33:39</t>
  </si>
  <si>
    <t>İMBAT DM 35-17-M00260_ÇEBİTAŞ-1 M04_2320996</t>
  </si>
  <si>
    <t>01.07.2022 10:20:10</t>
  </si>
  <si>
    <t>01.07.2022 10:42:21</t>
  </si>
  <si>
    <t>01.07.2022 16:25:57</t>
  </si>
  <si>
    <t>01.07.2022 17:05:57</t>
  </si>
  <si>
    <t>GÜNSONU GES KÖK 35-29-L00724_GİRİŞ HÜCRESİ L01_41909420</t>
  </si>
  <si>
    <t>26.07.2022 20:40:25</t>
  </si>
  <si>
    <t>26.07.2022 22:17:19</t>
  </si>
  <si>
    <t>POYRAZDAMLARI TR-11 45-78-M00576_KURTTUTAN GES M02_2328101</t>
  </si>
  <si>
    <t>22.07.2022 11:05:35</t>
  </si>
  <si>
    <t>22.07.2022 14:16:28</t>
  </si>
  <si>
    <t>AHMETLİ DM 45-77-M00187_GELGİT GES M07_80367393</t>
  </si>
  <si>
    <t>18.07.2022 10:19:21</t>
  </si>
  <si>
    <t>18.07.2022 11:38:25</t>
  </si>
  <si>
    <t>KARABEL KÖK(VİŞNELİ KÖK) 35-26-M01207_HatBaşıAyırıcı_75966040 M06_75966040</t>
  </si>
  <si>
    <t>13.07.2022 15:25:54</t>
  </si>
  <si>
    <t>13.07.2022 17:49:35</t>
  </si>
  <si>
    <t>POYRAZDAMLARI TR-11 45-78-M00576_KURTTUTAN GES M02_2106465</t>
  </si>
  <si>
    <t>14.07.2022 09:52:59</t>
  </si>
  <si>
    <t>14.07.2022 11:06:48</t>
  </si>
  <si>
    <t>BOZCAYAKA DM 35-15-M00399_ARF BİOGAZ M04_58047745</t>
  </si>
  <si>
    <t>30.07.2022 20:10:32</t>
  </si>
  <si>
    <t>30.07.2022 20:55:05</t>
  </si>
  <si>
    <t>20.07.2022 22:01:14</t>
  </si>
  <si>
    <t>20.07.2022 23:25:22</t>
  </si>
  <si>
    <t>09.07.2022 20:54:34</t>
  </si>
  <si>
    <t>09.07.2022 21:32:10</t>
  </si>
  <si>
    <t>26.07.2022 20:37:10</t>
  </si>
  <si>
    <t>26.07.2022 22:11:13</t>
  </si>
  <si>
    <t>DM-22/6C 45-71-M02004_45-71-M02004_72084106</t>
  </si>
  <si>
    <t>19.07.2022 09:20:43</t>
  </si>
  <si>
    <t>19.07.2022 14:14:33</t>
  </si>
  <si>
    <t>ZEYNEP GES KÖK-1 45-77-M00159_OTOP AHMETLİ DM ÇIKIŞ M09_41953418</t>
  </si>
  <si>
    <t>10.07.2022 06:14:52</t>
  </si>
  <si>
    <t>10.07.2022 09:09:58</t>
  </si>
  <si>
    <t>_HatBaşıAyırıcı_53140724 _53140724</t>
  </si>
  <si>
    <t>13.07.2022 19:29:22</t>
  </si>
  <si>
    <t>13.07.2022 20:56:41</t>
  </si>
  <si>
    <t>24.07.2022 18:25:03</t>
  </si>
  <si>
    <t>24.07.2022 19:41:07</t>
  </si>
  <si>
    <t>BAĞARASI GES KÖK 35-23-M00311_(OTOP) H10_2320437</t>
  </si>
  <si>
    <t>01.07.2022 06:53:15</t>
  </si>
  <si>
    <t>01.07.2022 07:18:21</t>
  </si>
  <si>
    <t>18.07.2022 17:10:21</t>
  </si>
  <si>
    <t>18.07.2022 19:10:33</t>
  </si>
  <si>
    <t>KURTTUTAN GES KÖK 45-78-M01237_GES-1 M03_47389494</t>
  </si>
  <si>
    <t>07.07.2022 12:33:51</t>
  </si>
  <si>
    <t>07.07.2022 13:49:56</t>
  </si>
  <si>
    <t>KARABEL KÖK(VİŞNELİ KÖK) 35-26-M01207_HatBaşıAyırıcı_75771955 M06_75771955</t>
  </si>
  <si>
    <t>13.07.2022 14:28:11</t>
  </si>
  <si>
    <t>13.07.2022 15:38:39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</si>
</sst>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1" fillId="0" borderId="0"/>
  </cellStyleXfs>
  <cellXfs count="44">
    <xf numFmtId="0" fontId="0" fillId="0" borderId="0" xfId="0"/>
    <xf numFmtId="0" fontId="16" fillId="0" borderId="10" xfId="0" applyFont="1" applyBorder="1"/>
    <xf numFmtId="0" fontId="19" fillId="0" borderId="12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Border="1"/>
    <xf numFmtId="0" fontId="0" fillId="0" borderId="0" xfId="0" applyAlignment="1">
      <alignment horizontal="center"/>
    </xf>
    <xf numFmtId="2" fontId="23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left"/>
    </xf>
    <xf numFmtId="0" fontId="0" fillId="0" borderId="0" xfId="0" applyAlignment="1">
      <alignment horizontal="left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19" fillId="0" borderId="11" xfId="0" applyNumberFormat="1" applyFont="1" applyFill="1" applyBorder="1" applyAlignment="1" applyProtection="1">
      <alignment horizontal="center" vertical="center" wrapText="1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3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left" vertical="center"/>
    </xf>
    <xf numFmtId="49" fontId="19" fillId="0" borderId="13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E8393"/>
  <sheetViews>
    <sheetView workbookViewId="0">
      <pane ySplit="1" topLeftCell="A2" activePane="bottomLeft" state="frozen"/>
      <selection activeCell="C57" sqref="C57"/>
      <selection pane="bottomLeft"/>
    </sheetView>
  </sheetViews>
  <sheetFormatPr defaultColWidth="8.85546875"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42578125" bestFit="1" customWidth="1"/>
    <col min="12" max="12" width="31.140625" bestFit="1" customWidth="1"/>
    <col min="13" max="13" width="14.85546875" bestFit="1" customWidth="1"/>
    <col min="14" max="14" width="17.28515625" bestFit="1" customWidth="1"/>
    <col min="15" max="15" width="42.85546875" bestFit="1" customWidth="1"/>
    <col min="16" max="16" width="42.7109375" bestFit="1" customWidth="1"/>
    <col min="17" max="18" width="44.42578125" bestFit="1" customWidth="1"/>
    <col min="19" max="19" width="47.7109375" bestFit="1" customWidth="1"/>
    <col min="20" max="20" width="47.42578125" bestFit="1" customWidth="1"/>
    <col min="21" max="21" width="42.140625" bestFit="1" customWidth="1"/>
    <col min="22" max="22" width="39.7109375" bestFit="1" customWidth="1"/>
    <col min="23" max="23" width="35" bestFit="1" customWidth="1"/>
    <col min="24" max="24" width="34.85546875" bestFit="1" customWidth="1"/>
    <col min="25" max="25" width="36.42578125" bestFit="1" customWidth="1"/>
    <col min="26" max="26" width="35.7109375" bestFit="1" customWidth="1"/>
    <col min="27" max="27" width="39.28515625" bestFit="1" customWidth="1"/>
    <col min="28" max="28" width="39.140625" bestFit="1" customWidth="1"/>
    <col min="29" max="29" width="33.42578125" bestFit="1" customWidth="1"/>
    <col min="30" max="30" width="33.28515625" bestFit="1" customWidth="1"/>
    <col min="31" max="31" width="30.42578125" bestFit="1" customWidth="1"/>
  </cols>
  <sheetData>
    <row r="1" spans="1:31" x14ac:dyDescent="0.25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25">
      <c r="A2">
        <v>2339251</v>
      </c>
      <c r="B2">
        <v>1</v>
      </c>
      <c r="C2" t="s">
        <v>80</v>
      </c>
      <c r="D2" t="s">
        <v>94</v>
      </c>
      <c r="E2" t="s">
        <v>132</v>
      </c>
      <c r="F2" t="s">
        <v>133</v>
      </c>
      <c r="G2" t="s">
        <v>134</v>
      </c>
      <c r="H2" t="s">
        <v>135</v>
      </c>
      <c r="I2" t="s">
        <v>136</v>
      </c>
      <c r="J2" t="s">
        <v>137</v>
      </c>
      <c r="K2" t="s">
        <v>138</v>
      </c>
      <c r="L2" t="s">
        <v>139</v>
      </c>
      <c r="M2" t="s">
        <v>140</v>
      </c>
      <c r="N2">
        <v>1.6111111000000001E-2</v>
      </c>
      <c r="O2">
        <v>0</v>
      </c>
      <c r="P2">
        <v>346</v>
      </c>
      <c r="Q2">
        <v>3</v>
      </c>
      <c r="R2">
        <v>1</v>
      </c>
      <c r="S2">
        <v>3</v>
      </c>
      <c r="T2">
        <v>25</v>
      </c>
      <c r="U2">
        <v>0</v>
      </c>
      <c r="V2">
        <v>0</v>
      </c>
      <c r="W2">
        <v>0</v>
      </c>
      <c r="X2">
        <v>0.72656619941066913</v>
      </c>
      <c r="Y2">
        <v>0.57626541322426883</v>
      </c>
      <c r="Z2">
        <v>1.0139120978666669E-3</v>
      </c>
      <c r="AA2">
        <v>7.1202279570333343E-2</v>
      </c>
      <c r="AB2">
        <v>8.7193629985256663E-2</v>
      </c>
      <c r="AC2">
        <v>0</v>
      </c>
      <c r="AD2">
        <v>0</v>
      </c>
      <c r="AE2">
        <v>1.4622414342883947</v>
      </c>
    </row>
    <row r="3" spans="1:31" x14ac:dyDescent="0.25">
      <c r="A3">
        <v>2338810</v>
      </c>
      <c r="B3">
        <v>1</v>
      </c>
      <c r="C3" t="s">
        <v>81</v>
      </c>
      <c r="D3" t="s">
        <v>128</v>
      </c>
      <c r="E3" t="s">
        <v>141</v>
      </c>
      <c r="F3" t="s">
        <v>142</v>
      </c>
      <c r="G3" t="s">
        <v>143</v>
      </c>
      <c r="H3" t="s">
        <v>135</v>
      </c>
      <c r="I3" t="s">
        <v>144</v>
      </c>
      <c r="J3" t="s">
        <v>137</v>
      </c>
      <c r="K3" t="s">
        <v>138</v>
      </c>
      <c r="L3" t="s">
        <v>145</v>
      </c>
      <c r="M3" t="s">
        <v>146</v>
      </c>
      <c r="N3">
        <v>0.99694444400000004</v>
      </c>
      <c r="O3">
        <v>0</v>
      </c>
      <c r="P3">
        <v>0</v>
      </c>
      <c r="Q3">
        <v>1</v>
      </c>
      <c r="R3">
        <v>0</v>
      </c>
      <c r="S3">
        <v>1</v>
      </c>
      <c r="T3">
        <v>0</v>
      </c>
      <c r="U3">
        <v>2</v>
      </c>
      <c r="V3">
        <v>0</v>
      </c>
      <c r="W3">
        <v>0</v>
      </c>
      <c r="X3">
        <v>0</v>
      </c>
      <c r="Y3">
        <v>1.4056378108311001</v>
      </c>
      <c r="Z3">
        <v>0</v>
      </c>
      <c r="AA3">
        <v>23.507039550943333</v>
      </c>
      <c r="AB3">
        <v>0</v>
      </c>
      <c r="AC3">
        <v>134.1502587408211</v>
      </c>
      <c r="AD3">
        <v>0</v>
      </c>
      <c r="AE3">
        <v>159.06293610259553</v>
      </c>
    </row>
    <row r="4" spans="1:31" x14ac:dyDescent="0.25">
      <c r="A4">
        <v>2338913</v>
      </c>
      <c r="B4">
        <v>1</v>
      </c>
      <c r="C4" t="s">
        <v>80</v>
      </c>
      <c r="D4" t="s">
        <v>83</v>
      </c>
      <c r="E4" t="s">
        <v>147</v>
      </c>
      <c r="F4" t="s">
        <v>148</v>
      </c>
      <c r="G4" t="s">
        <v>134</v>
      </c>
      <c r="H4" t="s">
        <v>135</v>
      </c>
      <c r="I4" t="s">
        <v>144</v>
      </c>
      <c r="J4" t="s">
        <v>137</v>
      </c>
      <c r="K4" t="s">
        <v>138</v>
      </c>
      <c r="L4" t="s">
        <v>149</v>
      </c>
      <c r="M4" t="s">
        <v>150</v>
      </c>
      <c r="N4">
        <v>1.1319444439999999</v>
      </c>
      <c r="O4">
        <v>0</v>
      </c>
      <c r="P4">
        <v>3104</v>
      </c>
      <c r="Q4">
        <v>1</v>
      </c>
      <c r="R4">
        <v>3</v>
      </c>
      <c r="S4">
        <v>12</v>
      </c>
      <c r="T4">
        <v>1351</v>
      </c>
      <c r="U4">
        <v>7</v>
      </c>
      <c r="V4">
        <v>52</v>
      </c>
      <c r="W4">
        <v>0</v>
      </c>
      <c r="X4">
        <v>876.57778022942045</v>
      </c>
      <c r="Y4">
        <v>256.67724676948404</v>
      </c>
      <c r="Z4">
        <v>4.9892726475820091</v>
      </c>
      <c r="AA4">
        <v>125.01517838888667</v>
      </c>
      <c r="AB4">
        <v>1529.8308964914302</v>
      </c>
      <c r="AC4">
        <v>151.09150739966339</v>
      </c>
      <c r="AD4">
        <v>657.3310562072395</v>
      </c>
      <c r="AE4">
        <v>3601.5129381337065</v>
      </c>
    </row>
    <row r="5" spans="1:31" x14ac:dyDescent="0.25">
      <c r="A5">
        <v>2338939</v>
      </c>
      <c r="B5">
        <v>1</v>
      </c>
      <c r="C5" t="s">
        <v>81</v>
      </c>
      <c r="D5" t="s">
        <v>123</v>
      </c>
      <c r="E5" t="s">
        <v>151</v>
      </c>
      <c r="F5" t="s">
        <v>152</v>
      </c>
      <c r="G5" t="s">
        <v>153</v>
      </c>
      <c r="H5" t="s">
        <v>154</v>
      </c>
      <c r="I5" t="s">
        <v>144</v>
      </c>
      <c r="J5" t="s">
        <v>137</v>
      </c>
      <c r="K5" t="s">
        <v>138</v>
      </c>
      <c r="L5" t="s">
        <v>155</v>
      </c>
      <c r="M5" t="s">
        <v>156</v>
      </c>
      <c r="N5">
        <v>0.79277777699999996</v>
      </c>
      <c r="O5">
        <v>0</v>
      </c>
      <c r="P5">
        <v>144</v>
      </c>
      <c r="Q5">
        <v>0</v>
      </c>
      <c r="R5">
        <v>0</v>
      </c>
      <c r="S5">
        <v>0</v>
      </c>
      <c r="T5">
        <v>2</v>
      </c>
      <c r="U5">
        <v>0</v>
      </c>
      <c r="V5">
        <v>0</v>
      </c>
      <c r="W5">
        <v>0</v>
      </c>
      <c r="X5">
        <v>24.388534241636201</v>
      </c>
      <c r="Y5">
        <v>0</v>
      </c>
      <c r="Z5">
        <v>0</v>
      </c>
      <c r="AA5">
        <v>0</v>
      </c>
      <c r="AB5">
        <v>2.88210288038435</v>
      </c>
      <c r="AC5">
        <v>0</v>
      </c>
      <c r="AD5">
        <v>0</v>
      </c>
      <c r="AE5">
        <v>27.270637122020553</v>
      </c>
    </row>
    <row r="6" spans="1:31" x14ac:dyDescent="0.25">
      <c r="A6">
        <v>2338604</v>
      </c>
      <c r="B6">
        <v>1</v>
      </c>
      <c r="C6" t="s">
        <v>80</v>
      </c>
      <c r="D6" t="s">
        <v>100</v>
      </c>
      <c r="E6" t="s">
        <v>157</v>
      </c>
      <c r="F6" t="s">
        <v>158</v>
      </c>
      <c r="G6" t="s">
        <v>159</v>
      </c>
      <c r="H6" t="s">
        <v>154</v>
      </c>
      <c r="I6" t="s">
        <v>144</v>
      </c>
      <c r="J6" t="s">
        <v>137</v>
      </c>
      <c r="K6" t="s">
        <v>138</v>
      </c>
      <c r="L6" t="s">
        <v>160</v>
      </c>
      <c r="M6" t="s">
        <v>161</v>
      </c>
      <c r="N6">
        <v>4.8250000000000002</v>
      </c>
      <c r="O6">
        <v>0</v>
      </c>
      <c r="P6">
        <v>3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1.4641705286391222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1.4641705286391222</v>
      </c>
    </row>
    <row r="7" spans="1:31" x14ac:dyDescent="0.25">
      <c r="A7">
        <v>2338919</v>
      </c>
      <c r="B7">
        <v>1</v>
      </c>
      <c r="C7" t="s">
        <v>81</v>
      </c>
      <c r="D7" t="s">
        <v>113</v>
      </c>
      <c r="E7" t="s">
        <v>151</v>
      </c>
      <c r="F7" t="s">
        <v>162</v>
      </c>
      <c r="G7" t="s">
        <v>153</v>
      </c>
      <c r="H7" t="s">
        <v>154</v>
      </c>
      <c r="I7" t="s">
        <v>144</v>
      </c>
      <c r="J7" t="s">
        <v>137</v>
      </c>
      <c r="K7" t="s">
        <v>138</v>
      </c>
      <c r="L7" t="s">
        <v>163</v>
      </c>
      <c r="M7" t="s">
        <v>164</v>
      </c>
      <c r="N7">
        <v>4.2336111110000001</v>
      </c>
      <c r="O7">
        <v>0</v>
      </c>
      <c r="P7">
        <v>12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0.81216195126928159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0.81216195126928159</v>
      </c>
    </row>
    <row r="8" spans="1:31" x14ac:dyDescent="0.25">
      <c r="A8">
        <v>2338896</v>
      </c>
      <c r="B8">
        <v>1</v>
      </c>
      <c r="C8" t="s">
        <v>81</v>
      </c>
      <c r="D8" t="s">
        <v>113</v>
      </c>
      <c r="E8" t="s">
        <v>147</v>
      </c>
      <c r="F8" t="s">
        <v>165</v>
      </c>
      <c r="G8" t="s">
        <v>134</v>
      </c>
      <c r="H8" t="s">
        <v>135</v>
      </c>
      <c r="I8" t="s">
        <v>144</v>
      </c>
      <c r="J8" t="s">
        <v>137</v>
      </c>
      <c r="K8" t="s">
        <v>138</v>
      </c>
      <c r="L8" t="s">
        <v>166</v>
      </c>
      <c r="M8" t="s">
        <v>167</v>
      </c>
      <c r="N8">
        <v>0.72083333299999997</v>
      </c>
      <c r="O8">
        <v>0</v>
      </c>
      <c r="P8">
        <v>453</v>
      </c>
      <c r="Q8">
        <v>2</v>
      </c>
      <c r="R8">
        <v>37</v>
      </c>
      <c r="S8">
        <v>3</v>
      </c>
      <c r="T8">
        <v>83</v>
      </c>
      <c r="U8">
        <v>2</v>
      </c>
      <c r="V8">
        <v>2</v>
      </c>
      <c r="W8">
        <v>0</v>
      </c>
      <c r="X8">
        <v>89.246707116878383</v>
      </c>
      <c r="Y8">
        <v>2.0459422492839163</v>
      </c>
      <c r="Z8">
        <v>12.593121454545685</v>
      </c>
      <c r="AA8">
        <v>16.014695743577601</v>
      </c>
      <c r="AB8">
        <v>43.424568310525096</v>
      </c>
      <c r="AC8">
        <v>29.55746033832968</v>
      </c>
      <c r="AD8">
        <v>4.9586279680002336</v>
      </c>
      <c r="AE8">
        <v>197.8411231811406</v>
      </c>
    </row>
    <row r="9" spans="1:31" x14ac:dyDescent="0.25">
      <c r="A9">
        <v>2338790</v>
      </c>
      <c r="B9">
        <v>1</v>
      </c>
      <c r="C9" t="s">
        <v>81</v>
      </c>
      <c r="D9" t="s">
        <v>113</v>
      </c>
      <c r="E9" t="s">
        <v>141</v>
      </c>
      <c r="F9" t="s">
        <v>168</v>
      </c>
      <c r="G9" t="s">
        <v>134</v>
      </c>
      <c r="H9" t="s">
        <v>135</v>
      </c>
      <c r="I9" t="s">
        <v>144</v>
      </c>
      <c r="J9" t="s">
        <v>137</v>
      </c>
      <c r="K9" t="s">
        <v>138</v>
      </c>
      <c r="L9" t="s">
        <v>169</v>
      </c>
      <c r="M9" t="s">
        <v>170</v>
      </c>
      <c r="N9">
        <v>1.2250000000000001</v>
      </c>
      <c r="O9">
        <v>0</v>
      </c>
      <c r="P9">
        <v>23</v>
      </c>
      <c r="Q9">
        <v>4</v>
      </c>
      <c r="R9">
        <v>53</v>
      </c>
      <c r="S9">
        <v>1</v>
      </c>
      <c r="T9">
        <v>7</v>
      </c>
      <c r="U9">
        <v>0</v>
      </c>
      <c r="V9">
        <v>0</v>
      </c>
      <c r="W9">
        <v>0</v>
      </c>
      <c r="X9">
        <v>4.4161750263012429</v>
      </c>
      <c r="Y9">
        <v>38.659944011264514</v>
      </c>
      <c r="Z9">
        <v>475.6587350363294</v>
      </c>
      <c r="AA9">
        <v>1.991597266638117</v>
      </c>
      <c r="AB9">
        <v>3.888464012687296</v>
      </c>
      <c r="AC9">
        <v>0</v>
      </c>
      <c r="AD9">
        <v>0</v>
      </c>
      <c r="AE9">
        <v>524.61491535322057</v>
      </c>
    </row>
    <row r="10" spans="1:31" x14ac:dyDescent="0.25">
      <c r="A10">
        <v>2339039</v>
      </c>
      <c r="B10">
        <v>1</v>
      </c>
      <c r="C10" t="s">
        <v>81</v>
      </c>
      <c r="D10" t="s">
        <v>122</v>
      </c>
      <c r="E10" t="s">
        <v>157</v>
      </c>
      <c r="F10" t="s">
        <v>171</v>
      </c>
      <c r="G10" t="s">
        <v>159</v>
      </c>
      <c r="H10" t="s">
        <v>154</v>
      </c>
      <c r="I10" t="s">
        <v>144</v>
      </c>
      <c r="J10" t="s">
        <v>137</v>
      </c>
      <c r="K10" t="s">
        <v>138</v>
      </c>
      <c r="L10" t="s">
        <v>172</v>
      </c>
      <c r="M10" t="s">
        <v>173</v>
      </c>
      <c r="N10">
        <v>1.218611111</v>
      </c>
      <c r="O10">
        <v>0</v>
      </c>
      <c r="P10">
        <v>1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0.74557310558396828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0.74557310558396828</v>
      </c>
    </row>
    <row r="11" spans="1:31" x14ac:dyDescent="0.25">
      <c r="A11">
        <v>2338647</v>
      </c>
      <c r="B11">
        <v>1</v>
      </c>
      <c r="C11" t="s">
        <v>81</v>
      </c>
      <c r="D11" t="s">
        <v>120</v>
      </c>
      <c r="E11" t="s">
        <v>174</v>
      </c>
      <c r="F11" t="s">
        <v>175</v>
      </c>
      <c r="G11" t="s">
        <v>176</v>
      </c>
      <c r="H11" t="s">
        <v>154</v>
      </c>
      <c r="I11" t="s">
        <v>144</v>
      </c>
      <c r="J11" t="s">
        <v>137</v>
      </c>
      <c r="K11" t="s">
        <v>138</v>
      </c>
      <c r="L11" t="s">
        <v>177</v>
      </c>
      <c r="M11" t="s">
        <v>178</v>
      </c>
      <c r="N11">
        <v>3.1563888879999999</v>
      </c>
      <c r="O11">
        <v>0</v>
      </c>
      <c r="P11">
        <v>194</v>
      </c>
      <c r="Q11">
        <v>0</v>
      </c>
      <c r="R11">
        <v>4</v>
      </c>
      <c r="S11">
        <v>0</v>
      </c>
      <c r="T11">
        <v>22</v>
      </c>
      <c r="U11">
        <v>0</v>
      </c>
      <c r="V11">
        <v>0</v>
      </c>
      <c r="W11">
        <v>0</v>
      </c>
      <c r="X11">
        <v>94.963878220485924</v>
      </c>
      <c r="Y11">
        <v>0</v>
      </c>
      <c r="Z11">
        <v>0</v>
      </c>
      <c r="AA11">
        <v>0</v>
      </c>
      <c r="AB11">
        <v>34.062737354011738</v>
      </c>
      <c r="AC11">
        <v>0</v>
      </c>
      <c r="AD11">
        <v>0</v>
      </c>
      <c r="AE11">
        <v>129.02661557449767</v>
      </c>
    </row>
    <row r="12" spans="1:31" x14ac:dyDescent="0.25">
      <c r="A12">
        <v>2338684</v>
      </c>
      <c r="B12">
        <v>1</v>
      </c>
      <c r="C12" t="s">
        <v>80</v>
      </c>
      <c r="D12" t="s">
        <v>100</v>
      </c>
      <c r="E12" t="s">
        <v>151</v>
      </c>
      <c r="F12" t="s">
        <v>179</v>
      </c>
      <c r="G12" t="s">
        <v>180</v>
      </c>
      <c r="H12" t="s">
        <v>154</v>
      </c>
      <c r="I12" t="s">
        <v>144</v>
      </c>
      <c r="J12" t="s">
        <v>137</v>
      </c>
      <c r="K12" t="s">
        <v>138</v>
      </c>
      <c r="L12" t="s">
        <v>181</v>
      </c>
      <c r="M12" t="s">
        <v>182</v>
      </c>
      <c r="N12">
        <v>1.455833333</v>
      </c>
      <c r="O12">
        <v>0</v>
      </c>
      <c r="P12">
        <v>101</v>
      </c>
      <c r="Q12">
        <v>0</v>
      </c>
      <c r="R12">
        <v>3</v>
      </c>
      <c r="S12">
        <v>0</v>
      </c>
      <c r="T12">
        <v>22</v>
      </c>
      <c r="U12">
        <v>0</v>
      </c>
      <c r="V12">
        <v>0</v>
      </c>
      <c r="W12">
        <v>0</v>
      </c>
      <c r="X12">
        <v>27.367576195095339</v>
      </c>
      <c r="Y12">
        <v>0</v>
      </c>
      <c r="Z12">
        <v>0.96141262326593335</v>
      </c>
      <c r="AA12">
        <v>0</v>
      </c>
      <c r="AB12">
        <v>19.737792547517948</v>
      </c>
      <c r="AC12">
        <v>0</v>
      </c>
      <c r="AD12">
        <v>0</v>
      </c>
      <c r="AE12">
        <v>48.066781365879223</v>
      </c>
    </row>
    <row r="13" spans="1:31" x14ac:dyDescent="0.25">
      <c r="A13">
        <v>2338833</v>
      </c>
      <c r="B13">
        <v>1</v>
      </c>
      <c r="C13" t="s">
        <v>81</v>
      </c>
      <c r="D13" t="s">
        <v>118</v>
      </c>
      <c r="E13" t="s">
        <v>147</v>
      </c>
      <c r="F13" t="s">
        <v>183</v>
      </c>
      <c r="G13" t="s">
        <v>184</v>
      </c>
      <c r="H13" t="s">
        <v>135</v>
      </c>
      <c r="I13" t="s">
        <v>144</v>
      </c>
      <c r="J13" t="s">
        <v>137</v>
      </c>
      <c r="K13" t="s">
        <v>138</v>
      </c>
      <c r="L13" t="s">
        <v>185</v>
      </c>
      <c r="M13" t="s">
        <v>186</v>
      </c>
      <c r="N13">
        <v>1.042777777</v>
      </c>
      <c r="O13">
        <v>0</v>
      </c>
      <c r="P13">
        <v>0</v>
      </c>
      <c r="Q13">
        <v>5</v>
      </c>
      <c r="R13">
        <v>0</v>
      </c>
      <c r="S13">
        <v>2</v>
      </c>
      <c r="T13">
        <v>0</v>
      </c>
      <c r="U13">
        <v>0</v>
      </c>
      <c r="V13">
        <v>0</v>
      </c>
      <c r="W13">
        <v>0</v>
      </c>
      <c r="X13">
        <v>0</v>
      </c>
      <c r="Y13">
        <v>16.358570076107743</v>
      </c>
      <c r="Z13">
        <v>0</v>
      </c>
      <c r="AA13">
        <v>2.6838423889612373</v>
      </c>
      <c r="AB13">
        <v>0</v>
      </c>
      <c r="AC13">
        <v>0</v>
      </c>
      <c r="AD13">
        <v>0</v>
      </c>
      <c r="AE13">
        <v>19.042412465068981</v>
      </c>
    </row>
    <row r="14" spans="1:31" x14ac:dyDescent="0.25">
      <c r="A14">
        <v>2339082</v>
      </c>
      <c r="B14">
        <v>1</v>
      </c>
      <c r="C14" t="s">
        <v>81</v>
      </c>
      <c r="D14" t="s">
        <v>118</v>
      </c>
      <c r="E14" t="s">
        <v>147</v>
      </c>
      <c r="F14" t="s">
        <v>187</v>
      </c>
      <c r="G14" t="s">
        <v>184</v>
      </c>
      <c r="H14" t="s">
        <v>135</v>
      </c>
      <c r="I14" t="s">
        <v>144</v>
      </c>
      <c r="J14" t="s">
        <v>137</v>
      </c>
      <c r="K14" t="s">
        <v>138</v>
      </c>
      <c r="L14" t="s">
        <v>188</v>
      </c>
      <c r="M14" t="s">
        <v>189</v>
      </c>
      <c r="N14">
        <v>1.0619444440000001</v>
      </c>
      <c r="O14">
        <v>1</v>
      </c>
      <c r="P14">
        <v>0</v>
      </c>
      <c r="Q14">
        <v>5</v>
      </c>
      <c r="R14">
        <v>0</v>
      </c>
      <c r="S14">
        <v>1</v>
      </c>
      <c r="T14">
        <v>0</v>
      </c>
      <c r="U14">
        <v>0</v>
      </c>
      <c r="V14">
        <v>0</v>
      </c>
      <c r="W14">
        <v>0.92698724996624005</v>
      </c>
      <c r="X14">
        <v>0</v>
      </c>
      <c r="Y14">
        <v>124.53045071464541</v>
      </c>
      <c r="Z14">
        <v>0</v>
      </c>
      <c r="AA14">
        <v>0.55075553021728063</v>
      </c>
      <c r="AB14">
        <v>0</v>
      </c>
      <c r="AC14">
        <v>0</v>
      </c>
      <c r="AD14">
        <v>0</v>
      </c>
      <c r="AE14">
        <v>126.00819349482894</v>
      </c>
    </row>
    <row r="15" spans="1:31" x14ac:dyDescent="0.25">
      <c r="A15">
        <v>2338928</v>
      </c>
      <c r="B15">
        <v>1</v>
      </c>
      <c r="C15" t="s">
        <v>80</v>
      </c>
      <c r="D15" t="s">
        <v>93</v>
      </c>
      <c r="E15" t="s">
        <v>132</v>
      </c>
      <c r="F15" t="s">
        <v>190</v>
      </c>
      <c r="G15" t="s">
        <v>143</v>
      </c>
      <c r="H15" t="s">
        <v>135</v>
      </c>
      <c r="I15" t="s">
        <v>144</v>
      </c>
      <c r="J15" t="s">
        <v>5</v>
      </c>
      <c r="K15" t="s">
        <v>138</v>
      </c>
      <c r="L15" t="s">
        <v>191</v>
      </c>
      <c r="M15" t="s">
        <v>192</v>
      </c>
      <c r="N15">
        <v>0.70499999999999996</v>
      </c>
      <c r="O15">
        <v>0</v>
      </c>
      <c r="P15">
        <v>196</v>
      </c>
      <c r="Q15">
        <v>2</v>
      </c>
      <c r="R15">
        <v>46</v>
      </c>
      <c r="S15">
        <v>3</v>
      </c>
      <c r="T15">
        <v>42</v>
      </c>
      <c r="U15">
        <v>0</v>
      </c>
      <c r="V15">
        <v>0</v>
      </c>
      <c r="W15">
        <v>0</v>
      </c>
      <c r="X15">
        <v>17.007944372344795</v>
      </c>
      <c r="Y15">
        <v>21.228043069766699</v>
      </c>
      <c r="Z15">
        <v>20.101797116735625</v>
      </c>
      <c r="AA15">
        <v>3.6094576409010006</v>
      </c>
      <c r="AB15">
        <v>13.909772586257986</v>
      </c>
      <c r="AC15">
        <v>0</v>
      </c>
      <c r="AD15">
        <v>0</v>
      </c>
      <c r="AE15">
        <v>75.857014786006104</v>
      </c>
    </row>
    <row r="16" spans="1:31" x14ac:dyDescent="0.25">
      <c r="A16">
        <v>2339214</v>
      </c>
      <c r="B16">
        <v>1</v>
      </c>
      <c r="C16" t="s">
        <v>80</v>
      </c>
      <c r="D16" t="s">
        <v>96</v>
      </c>
      <c r="E16" t="s">
        <v>151</v>
      </c>
      <c r="F16" t="s">
        <v>193</v>
      </c>
      <c r="G16" t="s">
        <v>194</v>
      </c>
      <c r="H16" t="s">
        <v>154</v>
      </c>
      <c r="I16" t="s">
        <v>144</v>
      </c>
      <c r="J16" t="s">
        <v>137</v>
      </c>
      <c r="K16" t="s">
        <v>138</v>
      </c>
      <c r="L16" t="s">
        <v>195</v>
      </c>
      <c r="M16" t="s">
        <v>196</v>
      </c>
      <c r="N16">
        <v>2.2327777769999999</v>
      </c>
      <c r="O16">
        <v>0</v>
      </c>
      <c r="P16">
        <v>20</v>
      </c>
      <c r="Q16">
        <v>0</v>
      </c>
      <c r="R16">
        <v>0</v>
      </c>
      <c r="S16">
        <v>0</v>
      </c>
      <c r="T16">
        <v>12</v>
      </c>
      <c r="U16">
        <v>0</v>
      </c>
      <c r="V16">
        <v>0</v>
      </c>
      <c r="W16">
        <v>0</v>
      </c>
      <c r="X16">
        <v>14.784106488040695</v>
      </c>
      <c r="Y16">
        <v>0</v>
      </c>
      <c r="Z16">
        <v>0</v>
      </c>
      <c r="AA16">
        <v>0</v>
      </c>
      <c r="AB16">
        <v>43.93858818553543</v>
      </c>
      <c r="AC16">
        <v>0</v>
      </c>
      <c r="AD16">
        <v>0</v>
      </c>
      <c r="AE16">
        <v>58.722694673576129</v>
      </c>
    </row>
    <row r="17" spans="1:31" x14ac:dyDescent="0.25">
      <c r="A17">
        <v>2339237</v>
      </c>
      <c r="B17">
        <v>1</v>
      </c>
      <c r="C17" t="s">
        <v>81</v>
      </c>
      <c r="D17" t="s">
        <v>113</v>
      </c>
      <c r="E17" t="s">
        <v>151</v>
      </c>
      <c r="F17" t="s">
        <v>197</v>
      </c>
      <c r="G17" t="s">
        <v>153</v>
      </c>
      <c r="H17" t="s">
        <v>154</v>
      </c>
      <c r="I17" t="s">
        <v>144</v>
      </c>
      <c r="J17" t="s">
        <v>137</v>
      </c>
      <c r="K17" t="s">
        <v>138</v>
      </c>
      <c r="L17" t="s">
        <v>198</v>
      </c>
      <c r="M17" t="s">
        <v>199</v>
      </c>
      <c r="N17">
        <v>2.11</v>
      </c>
      <c r="O17">
        <v>0</v>
      </c>
      <c r="P17">
        <v>4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1.2252046179562934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1.2252046179562934</v>
      </c>
    </row>
    <row r="18" spans="1:31" x14ac:dyDescent="0.25">
      <c r="A18">
        <v>2339191</v>
      </c>
      <c r="B18">
        <v>1</v>
      </c>
      <c r="C18" t="s">
        <v>80</v>
      </c>
      <c r="D18" t="s">
        <v>91</v>
      </c>
      <c r="E18" t="s">
        <v>147</v>
      </c>
      <c r="F18" t="s">
        <v>200</v>
      </c>
      <c r="G18" t="s">
        <v>134</v>
      </c>
      <c r="H18" t="s">
        <v>135</v>
      </c>
      <c r="I18" t="s">
        <v>144</v>
      </c>
      <c r="J18" t="s">
        <v>137</v>
      </c>
      <c r="K18" t="s">
        <v>138</v>
      </c>
      <c r="L18" t="s">
        <v>201</v>
      </c>
      <c r="M18" t="s">
        <v>202</v>
      </c>
      <c r="N18">
        <v>1.494444444</v>
      </c>
      <c r="O18">
        <v>0</v>
      </c>
      <c r="P18">
        <v>3</v>
      </c>
      <c r="Q18">
        <v>2</v>
      </c>
      <c r="R18">
        <v>5</v>
      </c>
      <c r="S18">
        <v>11</v>
      </c>
      <c r="T18">
        <v>19</v>
      </c>
      <c r="U18">
        <v>0</v>
      </c>
      <c r="V18">
        <v>0</v>
      </c>
      <c r="W18">
        <v>0</v>
      </c>
      <c r="X18">
        <v>0.32987891024151444</v>
      </c>
      <c r="Y18">
        <v>30.698245393064436</v>
      </c>
      <c r="Z18">
        <v>14.274864318542445</v>
      </c>
      <c r="AA18">
        <v>45.701329336492712</v>
      </c>
      <c r="AB18">
        <v>16.064453188592296</v>
      </c>
      <c r="AC18">
        <v>0</v>
      </c>
      <c r="AD18">
        <v>0</v>
      </c>
      <c r="AE18">
        <v>107.06877114693341</v>
      </c>
    </row>
    <row r="19" spans="1:31" x14ac:dyDescent="0.25">
      <c r="A19">
        <v>2338968</v>
      </c>
      <c r="B19">
        <v>1</v>
      </c>
      <c r="C19" t="s">
        <v>80</v>
      </c>
      <c r="D19" t="s">
        <v>85</v>
      </c>
      <c r="E19" t="s">
        <v>157</v>
      </c>
      <c r="F19" t="s">
        <v>203</v>
      </c>
      <c r="G19" t="s">
        <v>204</v>
      </c>
      <c r="H19" t="s">
        <v>154</v>
      </c>
      <c r="I19" t="s">
        <v>144</v>
      </c>
      <c r="J19" t="s">
        <v>137</v>
      </c>
      <c r="K19" t="s">
        <v>138</v>
      </c>
      <c r="L19" t="s">
        <v>205</v>
      </c>
      <c r="M19" t="s">
        <v>206</v>
      </c>
      <c r="N19">
        <v>0.92111111099999998</v>
      </c>
      <c r="O19">
        <v>0</v>
      </c>
      <c r="P19">
        <v>0</v>
      </c>
      <c r="Q19">
        <v>0</v>
      </c>
      <c r="R19">
        <v>0</v>
      </c>
      <c r="S19">
        <v>0</v>
      </c>
      <c r="T19">
        <v>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1.6671247091367944</v>
      </c>
      <c r="AC19">
        <v>0</v>
      </c>
      <c r="AD19">
        <v>0</v>
      </c>
      <c r="AE19">
        <v>1.6671247091367944</v>
      </c>
    </row>
    <row r="20" spans="1:31" x14ac:dyDescent="0.25">
      <c r="A20">
        <v>2338719</v>
      </c>
      <c r="B20">
        <v>1</v>
      </c>
      <c r="C20" t="s">
        <v>80</v>
      </c>
      <c r="D20" t="s">
        <v>108</v>
      </c>
      <c r="E20" t="s">
        <v>151</v>
      </c>
      <c r="F20" t="s">
        <v>207</v>
      </c>
      <c r="G20" t="s">
        <v>208</v>
      </c>
      <c r="H20" t="s">
        <v>154</v>
      </c>
      <c r="I20" t="s">
        <v>144</v>
      </c>
      <c r="J20" t="s">
        <v>137</v>
      </c>
      <c r="K20" t="s">
        <v>209</v>
      </c>
      <c r="L20" t="s">
        <v>210</v>
      </c>
      <c r="M20" t="s">
        <v>211</v>
      </c>
      <c r="N20">
        <v>3.7819444440000001</v>
      </c>
      <c r="O20">
        <v>0</v>
      </c>
      <c r="P20">
        <v>25</v>
      </c>
      <c r="Q20">
        <v>0</v>
      </c>
      <c r="R20">
        <v>12</v>
      </c>
      <c r="S20">
        <v>0</v>
      </c>
      <c r="T20">
        <v>4</v>
      </c>
      <c r="U20">
        <v>0</v>
      </c>
      <c r="V20">
        <v>0</v>
      </c>
      <c r="W20">
        <v>0</v>
      </c>
      <c r="X20">
        <v>20.651468538812402</v>
      </c>
      <c r="Y20">
        <v>0</v>
      </c>
      <c r="Z20">
        <v>79.092799221836685</v>
      </c>
      <c r="AA20">
        <v>0</v>
      </c>
      <c r="AB20">
        <v>4.001571133716026</v>
      </c>
      <c r="AC20">
        <v>0</v>
      </c>
      <c r="AD20">
        <v>0</v>
      </c>
      <c r="AE20">
        <v>103.74583889436511</v>
      </c>
    </row>
    <row r="21" spans="1:31" x14ac:dyDescent="0.25">
      <c r="A21">
        <v>2339254</v>
      </c>
      <c r="B21">
        <v>1</v>
      </c>
      <c r="C21" t="s">
        <v>80</v>
      </c>
      <c r="D21" t="s">
        <v>94</v>
      </c>
      <c r="E21" t="s">
        <v>151</v>
      </c>
      <c r="F21" t="s">
        <v>212</v>
      </c>
      <c r="G21" t="s">
        <v>153</v>
      </c>
      <c r="H21" t="s">
        <v>154</v>
      </c>
      <c r="I21" t="s">
        <v>144</v>
      </c>
      <c r="J21" t="s">
        <v>137</v>
      </c>
      <c r="K21" t="s">
        <v>138</v>
      </c>
      <c r="L21" t="s">
        <v>213</v>
      </c>
      <c r="M21" t="s">
        <v>214</v>
      </c>
      <c r="N21">
        <v>1.341388888</v>
      </c>
      <c r="O21">
        <v>0</v>
      </c>
      <c r="P21">
        <v>0</v>
      </c>
      <c r="Q21">
        <v>0</v>
      </c>
      <c r="R21">
        <v>1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2.7647370943668892</v>
      </c>
      <c r="AA21">
        <v>0</v>
      </c>
      <c r="AB21">
        <v>0</v>
      </c>
      <c r="AC21">
        <v>0</v>
      </c>
      <c r="AD21">
        <v>0</v>
      </c>
      <c r="AE21">
        <v>2.7647370943668892</v>
      </c>
    </row>
    <row r="22" spans="1:31" x14ac:dyDescent="0.25">
      <c r="A22">
        <v>2338759</v>
      </c>
      <c r="B22">
        <v>1</v>
      </c>
      <c r="C22" t="s">
        <v>81</v>
      </c>
      <c r="D22" t="s">
        <v>118</v>
      </c>
      <c r="E22" t="s">
        <v>151</v>
      </c>
      <c r="F22" t="s">
        <v>215</v>
      </c>
      <c r="G22" t="s">
        <v>153</v>
      </c>
      <c r="H22" t="s">
        <v>154</v>
      </c>
      <c r="I22" t="s">
        <v>144</v>
      </c>
      <c r="J22" t="s">
        <v>137</v>
      </c>
      <c r="K22" t="s">
        <v>138</v>
      </c>
      <c r="L22" t="s">
        <v>216</v>
      </c>
      <c r="M22" t="s">
        <v>217</v>
      </c>
      <c r="N22">
        <v>1.1172222220000001</v>
      </c>
      <c r="O22">
        <v>0</v>
      </c>
      <c r="P22">
        <v>4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1.858820927955847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1.858820927955847</v>
      </c>
    </row>
    <row r="23" spans="1:31" x14ac:dyDescent="0.25">
      <c r="A23">
        <v>2338613</v>
      </c>
      <c r="B23">
        <v>1</v>
      </c>
      <c r="C23" t="s">
        <v>80</v>
      </c>
      <c r="D23" t="s">
        <v>106</v>
      </c>
      <c r="E23" t="s">
        <v>151</v>
      </c>
      <c r="F23" t="s">
        <v>218</v>
      </c>
      <c r="G23" t="s">
        <v>219</v>
      </c>
      <c r="H23" t="s">
        <v>154</v>
      </c>
      <c r="I23" t="s">
        <v>144</v>
      </c>
      <c r="J23" t="s">
        <v>137</v>
      </c>
      <c r="K23" t="s">
        <v>138</v>
      </c>
      <c r="L23" t="s">
        <v>220</v>
      </c>
      <c r="M23" t="s">
        <v>221</v>
      </c>
      <c r="N23">
        <v>2.031111111</v>
      </c>
      <c r="O23">
        <v>0</v>
      </c>
      <c r="P23">
        <v>0</v>
      </c>
      <c r="Q23">
        <v>0</v>
      </c>
      <c r="R23">
        <v>7</v>
      </c>
      <c r="S23">
        <v>0</v>
      </c>
      <c r="T23">
        <v>1</v>
      </c>
      <c r="U23">
        <v>0</v>
      </c>
      <c r="V23">
        <v>0</v>
      </c>
      <c r="W23">
        <v>0</v>
      </c>
      <c r="X23">
        <v>0</v>
      </c>
      <c r="Y23">
        <v>0</v>
      </c>
      <c r="Z23">
        <v>46.340008856045699</v>
      </c>
      <c r="AA23">
        <v>0</v>
      </c>
      <c r="AB23">
        <v>15.680876109653866</v>
      </c>
      <c r="AC23">
        <v>0</v>
      </c>
      <c r="AD23">
        <v>0</v>
      </c>
      <c r="AE23">
        <v>62.020884965699565</v>
      </c>
    </row>
    <row r="24" spans="1:31" x14ac:dyDescent="0.25">
      <c r="A24">
        <v>2339154</v>
      </c>
      <c r="B24">
        <v>1</v>
      </c>
      <c r="C24" t="s">
        <v>80</v>
      </c>
      <c r="D24" t="s">
        <v>108</v>
      </c>
      <c r="E24" t="s">
        <v>151</v>
      </c>
      <c r="F24" t="s">
        <v>222</v>
      </c>
      <c r="G24" t="s">
        <v>153</v>
      </c>
      <c r="H24" t="s">
        <v>154</v>
      </c>
      <c r="I24" t="s">
        <v>144</v>
      </c>
      <c r="J24" t="s">
        <v>137</v>
      </c>
      <c r="K24" t="s">
        <v>138</v>
      </c>
      <c r="L24" t="s">
        <v>223</v>
      </c>
      <c r="M24" t="s">
        <v>224</v>
      </c>
      <c r="N24">
        <v>1.425</v>
      </c>
      <c r="O24">
        <v>0</v>
      </c>
      <c r="P24">
        <v>6</v>
      </c>
      <c r="Q24">
        <v>0</v>
      </c>
      <c r="R24">
        <v>1</v>
      </c>
      <c r="S24">
        <v>0</v>
      </c>
      <c r="T24">
        <v>2</v>
      </c>
      <c r="U24">
        <v>0</v>
      </c>
      <c r="V24">
        <v>0</v>
      </c>
      <c r="W24">
        <v>0</v>
      </c>
      <c r="X24">
        <v>1.8958772030930333</v>
      </c>
      <c r="Y24">
        <v>0</v>
      </c>
      <c r="Z24">
        <v>0</v>
      </c>
      <c r="AA24">
        <v>0</v>
      </c>
      <c r="AB24">
        <v>7.1212018202771254</v>
      </c>
      <c r="AC24">
        <v>0</v>
      </c>
      <c r="AD24">
        <v>0</v>
      </c>
      <c r="AE24">
        <v>9.0170790233701581</v>
      </c>
    </row>
    <row r="25" spans="1:31" x14ac:dyDescent="0.25">
      <c r="A25">
        <v>2338859</v>
      </c>
      <c r="B25">
        <v>1</v>
      </c>
      <c r="C25" t="s">
        <v>81</v>
      </c>
      <c r="D25" t="s">
        <v>123</v>
      </c>
      <c r="E25" t="s">
        <v>151</v>
      </c>
      <c r="F25" t="s">
        <v>225</v>
      </c>
      <c r="G25" t="s">
        <v>153</v>
      </c>
      <c r="H25" t="s">
        <v>154</v>
      </c>
      <c r="I25" t="s">
        <v>144</v>
      </c>
      <c r="J25" t="s">
        <v>137</v>
      </c>
      <c r="K25" t="s">
        <v>138</v>
      </c>
      <c r="L25" t="s">
        <v>226</v>
      </c>
      <c r="M25" t="s">
        <v>227</v>
      </c>
      <c r="N25">
        <v>2.056944444</v>
      </c>
      <c r="O25">
        <v>0</v>
      </c>
      <c r="P25">
        <v>7</v>
      </c>
      <c r="Q25">
        <v>0</v>
      </c>
      <c r="R25">
        <v>8</v>
      </c>
      <c r="S25">
        <v>0</v>
      </c>
      <c r="T25">
        <v>0</v>
      </c>
      <c r="U25">
        <v>0</v>
      </c>
      <c r="V25">
        <v>0</v>
      </c>
      <c r="W25">
        <v>0</v>
      </c>
      <c r="X25">
        <v>5.5110675094730075</v>
      </c>
      <c r="Y25">
        <v>0</v>
      </c>
      <c r="Z25">
        <v>95.123484936616677</v>
      </c>
      <c r="AA25">
        <v>0</v>
      </c>
      <c r="AB25">
        <v>0</v>
      </c>
      <c r="AC25">
        <v>0</v>
      </c>
      <c r="AD25">
        <v>0</v>
      </c>
      <c r="AE25">
        <v>100.63455244608969</v>
      </c>
    </row>
    <row r="26" spans="1:31" x14ac:dyDescent="0.25">
      <c r="A26">
        <v>2338630</v>
      </c>
      <c r="B26">
        <v>1</v>
      </c>
      <c r="C26" t="s">
        <v>81</v>
      </c>
      <c r="D26" t="s">
        <v>122</v>
      </c>
      <c r="E26" t="s">
        <v>132</v>
      </c>
      <c r="F26" t="s">
        <v>228</v>
      </c>
      <c r="G26" t="s">
        <v>134</v>
      </c>
      <c r="H26" t="s">
        <v>135</v>
      </c>
      <c r="I26" t="s">
        <v>144</v>
      </c>
      <c r="J26" t="s">
        <v>137</v>
      </c>
      <c r="K26" t="s">
        <v>138</v>
      </c>
      <c r="L26" t="s">
        <v>229</v>
      </c>
      <c r="M26" t="s">
        <v>230</v>
      </c>
      <c r="N26">
        <v>1.8222222219999999</v>
      </c>
      <c r="O26">
        <v>24</v>
      </c>
      <c r="P26">
        <v>838</v>
      </c>
      <c r="Q26">
        <v>69</v>
      </c>
      <c r="R26">
        <v>36</v>
      </c>
      <c r="S26">
        <v>23</v>
      </c>
      <c r="T26">
        <v>54</v>
      </c>
      <c r="U26">
        <v>0</v>
      </c>
      <c r="V26">
        <v>2</v>
      </c>
      <c r="W26">
        <v>8.781924444779893</v>
      </c>
      <c r="X26">
        <v>164.72192248673011</v>
      </c>
      <c r="Y26">
        <v>97.355589577878405</v>
      </c>
      <c r="Z26">
        <v>41.958043095452332</v>
      </c>
      <c r="AA26">
        <v>86.382393427209536</v>
      </c>
      <c r="AB26">
        <v>31.775442509404215</v>
      </c>
      <c r="AC26">
        <v>0</v>
      </c>
      <c r="AD26">
        <v>66.694304449041553</v>
      </c>
      <c r="AE26">
        <v>497.66961999049607</v>
      </c>
    </row>
    <row r="27" spans="1:31" x14ac:dyDescent="0.25">
      <c r="A27">
        <v>2338985</v>
      </c>
      <c r="B27">
        <v>1</v>
      </c>
      <c r="C27" t="s">
        <v>80</v>
      </c>
      <c r="D27" t="s">
        <v>100</v>
      </c>
      <c r="E27" t="s">
        <v>132</v>
      </c>
      <c r="F27" t="s">
        <v>231</v>
      </c>
      <c r="G27" t="s">
        <v>134</v>
      </c>
      <c r="H27" t="s">
        <v>135</v>
      </c>
      <c r="I27" t="s">
        <v>144</v>
      </c>
      <c r="J27" t="s">
        <v>137</v>
      </c>
      <c r="K27" t="s">
        <v>138</v>
      </c>
      <c r="L27" t="s">
        <v>232</v>
      </c>
      <c r="M27" t="s">
        <v>233</v>
      </c>
      <c r="N27">
        <v>0.441111111</v>
      </c>
      <c r="O27">
        <v>0</v>
      </c>
      <c r="P27">
        <v>1661</v>
      </c>
      <c r="Q27">
        <v>0</v>
      </c>
      <c r="R27">
        <v>11</v>
      </c>
      <c r="S27">
        <v>5</v>
      </c>
      <c r="T27">
        <v>254</v>
      </c>
      <c r="U27">
        <v>0</v>
      </c>
      <c r="V27">
        <v>0</v>
      </c>
      <c r="W27">
        <v>0</v>
      </c>
      <c r="X27">
        <v>171.23103864990063</v>
      </c>
      <c r="Y27">
        <v>0</v>
      </c>
      <c r="Z27">
        <v>0.59864935614747783</v>
      </c>
      <c r="AA27">
        <v>154.56854134018505</v>
      </c>
      <c r="AB27">
        <v>192.11749968209011</v>
      </c>
      <c r="AC27">
        <v>0</v>
      </c>
      <c r="AD27">
        <v>0</v>
      </c>
      <c r="AE27">
        <v>518.51572902832322</v>
      </c>
    </row>
    <row r="28" spans="1:31" x14ac:dyDescent="0.25">
      <c r="A28">
        <v>2338656</v>
      </c>
      <c r="B28">
        <v>1</v>
      </c>
      <c r="C28" t="s">
        <v>80</v>
      </c>
      <c r="D28" t="s">
        <v>100</v>
      </c>
      <c r="E28" t="s">
        <v>147</v>
      </c>
      <c r="F28" t="s">
        <v>234</v>
      </c>
      <c r="G28" t="s">
        <v>134</v>
      </c>
      <c r="H28" t="s">
        <v>135</v>
      </c>
      <c r="I28" t="s">
        <v>144</v>
      </c>
      <c r="J28" t="s">
        <v>137</v>
      </c>
      <c r="K28" t="s">
        <v>138</v>
      </c>
      <c r="L28" t="s">
        <v>235</v>
      </c>
      <c r="M28" t="s">
        <v>236</v>
      </c>
      <c r="N28">
        <v>0.91027777700000001</v>
      </c>
      <c r="O28">
        <v>0</v>
      </c>
      <c r="P28">
        <v>746</v>
      </c>
      <c r="Q28">
        <v>0</v>
      </c>
      <c r="R28">
        <v>0</v>
      </c>
      <c r="S28">
        <v>3</v>
      </c>
      <c r="T28">
        <v>22</v>
      </c>
      <c r="U28">
        <v>0</v>
      </c>
      <c r="V28">
        <v>0</v>
      </c>
      <c r="W28">
        <v>0</v>
      </c>
      <c r="X28">
        <v>133.41465897359569</v>
      </c>
      <c r="Y28">
        <v>0</v>
      </c>
      <c r="Z28">
        <v>0</v>
      </c>
      <c r="AA28">
        <v>29.557663792090551</v>
      </c>
      <c r="AB28">
        <v>26.237032969422792</v>
      </c>
      <c r="AC28">
        <v>0</v>
      </c>
      <c r="AD28">
        <v>0</v>
      </c>
      <c r="AE28">
        <v>189.20935573510903</v>
      </c>
    </row>
    <row r="29" spans="1:31" x14ac:dyDescent="0.25">
      <c r="A29">
        <v>2338965</v>
      </c>
      <c r="B29">
        <v>1</v>
      </c>
      <c r="C29" t="s">
        <v>80</v>
      </c>
      <c r="D29" t="s">
        <v>98</v>
      </c>
      <c r="E29" t="s">
        <v>151</v>
      </c>
      <c r="F29" t="s">
        <v>237</v>
      </c>
      <c r="G29" t="s">
        <v>153</v>
      </c>
      <c r="H29" t="s">
        <v>154</v>
      </c>
      <c r="I29" t="s">
        <v>144</v>
      </c>
      <c r="J29" t="s">
        <v>137</v>
      </c>
      <c r="K29" t="s">
        <v>138</v>
      </c>
      <c r="L29" t="s">
        <v>238</v>
      </c>
      <c r="M29" t="s">
        <v>239</v>
      </c>
      <c r="N29">
        <v>0.79361111100000004</v>
      </c>
      <c r="O29">
        <v>0</v>
      </c>
      <c r="P29">
        <v>51</v>
      </c>
      <c r="Q29">
        <v>0</v>
      </c>
      <c r="R29">
        <v>2</v>
      </c>
      <c r="S29">
        <v>0</v>
      </c>
      <c r="T29">
        <v>9</v>
      </c>
      <c r="U29">
        <v>0</v>
      </c>
      <c r="V29">
        <v>0</v>
      </c>
      <c r="W29">
        <v>0</v>
      </c>
      <c r="X29">
        <v>8.187185345632221</v>
      </c>
      <c r="Y29">
        <v>0</v>
      </c>
      <c r="Z29">
        <v>5.3553550502814229</v>
      </c>
      <c r="AA29">
        <v>0</v>
      </c>
      <c r="AB29">
        <v>5.4203424150160613</v>
      </c>
      <c r="AC29">
        <v>0</v>
      </c>
      <c r="AD29">
        <v>0</v>
      </c>
      <c r="AE29">
        <v>18.962882810929706</v>
      </c>
    </row>
    <row r="30" spans="1:31" x14ac:dyDescent="0.25">
      <c r="A30">
        <v>2338699</v>
      </c>
      <c r="B30">
        <v>1</v>
      </c>
      <c r="C30" t="s">
        <v>80</v>
      </c>
      <c r="D30" t="s">
        <v>104</v>
      </c>
      <c r="E30" t="s">
        <v>240</v>
      </c>
      <c r="F30" t="s">
        <v>241</v>
      </c>
      <c r="G30" t="s">
        <v>208</v>
      </c>
      <c r="H30" t="s">
        <v>135</v>
      </c>
      <c r="I30" t="s">
        <v>144</v>
      </c>
      <c r="J30" t="s">
        <v>137</v>
      </c>
      <c r="K30" t="s">
        <v>209</v>
      </c>
      <c r="L30" t="s">
        <v>242</v>
      </c>
      <c r="M30" t="s">
        <v>243</v>
      </c>
      <c r="N30">
        <v>9.0441666660000006</v>
      </c>
      <c r="O30">
        <v>39</v>
      </c>
      <c r="P30">
        <v>1195</v>
      </c>
      <c r="Q30">
        <v>283</v>
      </c>
      <c r="R30">
        <v>438</v>
      </c>
      <c r="S30">
        <v>108</v>
      </c>
      <c r="T30">
        <v>357</v>
      </c>
      <c r="U30">
        <v>17</v>
      </c>
      <c r="V30">
        <v>0</v>
      </c>
      <c r="W30">
        <v>309.57903594225979</v>
      </c>
      <c r="X30">
        <v>3059.2170507310384</v>
      </c>
      <c r="Y30">
        <v>11283.410568326724</v>
      </c>
      <c r="Z30">
        <v>8145.3989236038587</v>
      </c>
      <c r="AA30">
        <v>6599.6783023967882</v>
      </c>
      <c r="AB30">
        <v>3106.9758273282814</v>
      </c>
      <c r="AC30">
        <v>11203.171732222016</v>
      </c>
      <c r="AD30">
        <v>0</v>
      </c>
      <c r="AE30">
        <v>43707.431440550965</v>
      </c>
    </row>
    <row r="31" spans="1:31" x14ac:dyDescent="0.25">
      <c r="A31">
        <v>2338885</v>
      </c>
      <c r="B31">
        <v>1</v>
      </c>
      <c r="C31" t="s">
        <v>81</v>
      </c>
      <c r="D31" t="s">
        <v>112</v>
      </c>
      <c r="E31" t="s">
        <v>147</v>
      </c>
      <c r="F31" t="s">
        <v>244</v>
      </c>
      <c r="G31" t="s">
        <v>134</v>
      </c>
      <c r="H31" t="s">
        <v>135</v>
      </c>
      <c r="I31" t="s">
        <v>144</v>
      </c>
      <c r="J31" t="s">
        <v>137</v>
      </c>
      <c r="K31" t="s">
        <v>138</v>
      </c>
      <c r="L31" t="s">
        <v>245</v>
      </c>
      <c r="M31" t="s">
        <v>246</v>
      </c>
      <c r="N31">
        <v>1.206111111</v>
      </c>
      <c r="O31">
        <v>0</v>
      </c>
      <c r="P31">
        <v>191</v>
      </c>
      <c r="Q31">
        <v>0</v>
      </c>
      <c r="R31">
        <v>10</v>
      </c>
      <c r="S31">
        <v>0</v>
      </c>
      <c r="T31">
        <v>22</v>
      </c>
      <c r="U31">
        <v>0</v>
      </c>
      <c r="V31">
        <v>0</v>
      </c>
      <c r="W31">
        <v>0</v>
      </c>
      <c r="X31">
        <v>46.030928278282538</v>
      </c>
      <c r="Y31">
        <v>0</v>
      </c>
      <c r="Z31">
        <v>56.573398744875405</v>
      </c>
      <c r="AA31">
        <v>0</v>
      </c>
      <c r="AB31">
        <v>7.1254712964161175</v>
      </c>
      <c r="AC31">
        <v>0</v>
      </c>
      <c r="AD31">
        <v>0</v>
      </c>
      <c r="AE31">
        <v>109.72979831957406</v>
      </c>
    </row>
    <row r="32" spans="1:31" x14ac:dyDescent="0.25">
      <c r="A32">
        <v>2338693</v>
      </c>
      <c r="B32">
        <v>1</v>
      </c>
      <c r="C32" t="s">
        <v>81</v>
      </c>
      <c r="D32" t="s">
        <v>119</v>
      </c>
      <c r="E32" t="s">
        <v>147</v>
      </c>
      <c r="F32" t="s">
        <v>247</v>
      </c>
      <c r="G32" t="s">
        <v>184</v>
      </c>
      <c r="H32" t="s">
        <v>135</v>
      </c>
      <c r="I32" t="s">
        <v>144</v>
      </c>
      <c r="J32" t="s">
        <v>137</v>
      </c>
      <c r="K32" t="s">
        <v>138</v>
      </c>
      <c r="L32" t="s">
        <v>248</v>
      </c>
      <c r="M32" t="s">
        <v>249</v>
      </c>
      <c r="N32">
        <v>1.7275</v>
      </c>
      <c r="O32">
        <v>0</v>
      </c>
      <c r="P32">
        <v>87</v>
      </c>
      <c r="Q32">
        <v>12</v>
      </c>
      <c r="R32">
        <v>27</v>
      </c>
      <c r="S32">
        <v>1</v>
      </c>
      <c r="T32">
        <v>1</v>
      </c>
      <c r="U32">
        <v>0</v>
      </c>
      <c r="V32">
        <v>0</v>
      </c>
      <c r="W32">
        <v>0</v>
      </c>
      <c r="X32">
        <v>18.893216094116568</v>
      </c>
      <c r="Y32">
        <v>121.99368147560858</v>
      </c>
      <c r="Z32">
        <v>331.17702707539109</v>
      </c>
      <c r="AA32">
        <v>28.722021911695499</v>
      </c>
      <c r="AB32">
        <v>2.6230051594363752</v>
      </c>
      <c r="AC32">
        <v>0</v>
      </c>
      <c r="AD32">
        <v>0</v>
      </c>
      <c r="AE32">
        <v>503.40895171624811</v>
      </c>
    </row>
    <row r="33" spans="1:31" x14ac:dyDescent="0.25">
      <c r="A33">
        <v>2339257</v>
      </c>
      <c r="B33">
        <v>1</v>
      </c>
      <c r="C33" t="s">
        <v>80</v>
      </c>
      <c r="D33" t="s">
        <v>105</v>
      </c>
      <c r="E33" t="s">
        <v>157</v>
      </c>
      <c r="F33" t="s">
        <v>250</v>
      </c>
      <c r="G33" t="s">
        <v>159</v>
      </c>
      <c r="H33" t="s">
        <v>154</v>
      </c>
      <c r="I33" t="s">
        <v>144</v>
      </c>
      <c r="J33" t="s">
        <v>137</v>
      </c>
      <c r="K33" t="s">
        <v>138</v>
      </c>
      <c r="L33" t="s">
        <v>251</v>
      </c>
      <c r="M33" t="s">
        <v>252</v>
      </c>
      <c r="N33">
        <v>1.334166666</v>
      </c>
      <c r="O33">
        <v>0</v>
      </c>
      <c r="P33">
        <v>2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0.58176065296445612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0.58176065296445612</v>
      </c>
    </row>
    <row r="34" spans="1:31" x14ac:dyDescent="0.25">
      <c r="A34">
        <v>2338902</v>
      </c>
      <c r="B34">
        <v>1</v>
      </c>
      <c r="C34" t="s">
        <v>80</v>
      </c>
      <c r="D34" t="s">
        <v>100</v>
      </c>
      <c r="E34" t="s">
        <v>141</v>
      </c>
      <c r="F34" t="s">
        <v>253</v>
      </c>
      <c r="G34" t="s">
        <v>254</v>
      </c>
      <c r="H34" t="s">
        <v>135</v>
      </c>
      <c r="I34" t="s">
        <v>144</v>
      </c>
      <c r="J34" t="s">
        <v>137</v>
      </c>
      <c r="K34" t="s">
        <v>138</v>
      </c>
      <c r="L34" t="s">
        <v>255</v>
      </c>
      <c r="M34" t="s">
        <v>256</v>
      </c>
      <c r="N34">
        <v>1.528333333</v>
      </c>
      <c r="O34">
        <v>0</v>
      </c>
      <c r="P34">
        <v>1159</v>
      </c>
      <c r="Q34">
        <v>0</v>
      </c>
      <c r="R34">
        <v>4</v>
      </c>
      <c r="S34">
        <v>1</v>
      </c>
      <c r="T34">
        <v>127</v>
      </c>
      <c r="U34">
        <v>0</v>
      </c>
      <c r="V34">
        <v>0</v>
      </c>
      <c r="W34">
        <v>0</v>
      </c>
      <c r="X34">
        <v>385.98566947814373</v>
      </c>
      <c r="Y34">
        <v>0</v>
      </c>
      <c r="Z34">
        <v>5.2926606590054632</v>
      </c>
      <c r="AA34">
        <v>44.734164841945528</v>
      </c>
      <c r="AB34">
        <v>243.30112362222692</v>
      </c>
      <c r="AC34">
        <v>0</v>
      </c>
      <c r="AD34">
        <v>0</v>
      </c>
      <c r="AE34">
        <v>679.31361860132165</v>
      </c>
    </row>
    <row r="35" spans="1:31" x14ac:dyDescent="0.25">
      <c r="A35">
        <v>2339048</v>
      </c>
      <c r="B35">
        <v>1</v>
      </c>
      <c r="C35" t="s">
        <v>80</v>
      </c>
      <c r="D35" t="s">
        <v>98</v>
      </c>
      <c r="E35" t="s">
        <v>151</v>
      </c>
      <c r="F35" t="s">
        <v>257</v>
      </c>
      <c r="G35" t="s">
        <v>153</v>
      </c>
      <c r="H35" t="s">
        <v>154</v>
      </c>
      <c r="I35" t="s">
        <v>144</v>
      </c>
      <c r="J35" t="s">
        <v>137</v>
      </c>
      <c r="K35" t="s">
        <v>138</v>
      </c>
      <c r="L35" t="s">
        <v>258</v>
      </c>
      <c r="M35" t="s">
        <v>259</v>
      </c>
      <c r="N35">
        <v>0.69750000000000001</v>
      </c>
      <c r="O35">
        <v>0</v>
      </c>
      <c r="P35">
        <v>0</v>
      </c>
      <c r="Q35">
        <v>0</v>
      </c>
      <c r="R35">
        <v>5</v>
      </c>
      <c r="S35">
        <v>0</v>
      </c>
      <c r="T35">
        <v>2</v>
      </c>
      <c r="U35">
        <v>0</v>
      </c>
      <c r="V35">
        <v>0</v>
      </c>
      <c r="W35">
        <v>0</v>
      </c>
      <c r="X35">
        <v>0</v>
      </c>
      <c r="Y35">
        <v>0</v>
      </c>
      <c r="Z35">
        <v>6.0401701735439293</v>
      </c>
      <c r="AA35">
        <v>0</v>
      </c>
      <c r="AB35">
        <v>2.7305141861625368</v>
      </c>
      <c r="AC35">
        <v>0</v>
      </c>
      <c r="AD35">
        <v>0</v>
      </c>
      <c r="AE35">
        <v>8.7706843597064665</v>
      </c>
    </row>
    <row r="36" spans="1:31" x14ac:dyDescent="0.25">
      <c r="A36">
        <v>2339094</v>
      </c>
      <c r="B36">
        <v>1</v>
      </c>
      <c r="C36" t="s">
        <v>80</v>
      </c>
      <c r="D36" t="s">
        <v>108</v>
      </c>
      <c r="E36" t="s">
        <v>151</v>
      </c>
      <c r="F36" t="s">
        <v>260</v>
      </c>
      <c r="G36" t="s">
        <v>153</v>
      </c>
      <c r="H36" t="s">
        <v>154</v>
      </c>
      <c r="I36" t="s">
        <v>144</v>
      </c>
      <c r="J36" t="s">
        <v>137</v>
      </c>
      <c r="K36" t="s">
        <v>138</v>
      </c>
      <c r="L36" t="s">
        <v>261</v>
      </c>
      <c r="M36" t="s">
        <v>262</v>
      </c>
      <c r="N36">
        <v>2.6491666660000002</v>
      </c>
      <c r="O36">
        <v>0</v>
      </c>
      <c r="P36">
        <v>45</v>
      </c>
      <c r="Q36">
        <v>0</v>
      </c>
      <c r="R36">
        <v>0</v>
      </c>
      <c r="S36">
        <v>0</v>
      </c>
      <c r="T36">
        <v>3</v>
      </c>
      <c r="U36">
        <v>0</v>
      </c>
      <c r="V36">
        <v>0</v>
      </c>
      <c r="W36">
        <v>0</v>
      </c>
      <c r="X36">
        <v>19.83231603660542</v>
      </c>
      <c r="Y36">
        <v>0</v>
      </c>
      <c r="Z36">
        <v>0</v>
      </c>
      <c r="AA36">
        <v>0</v>
      </c>
      <c r="AB36">
        <v>0.3054788171776267</v>
      </c>
      <c r="AC36">
        <v>0</v>
      </c>
      <c r="AD36">
        <v>0</v>
      </c>
      <c r="AE36">
        <v>20.137794853783046</v>
      </c>
    </row>
    <row r="37" spans="1:31" x14ac:dyDescent="0.25">
      <c r="A37">
        <v>2339157</v>
      </c>
      <c r="B37">
        <v>1</v>
      </c>
      <c r="C37" t="s">
        <v>80</v>
      </c>
      <c r="D37" t="s">
        <v>94</v>
      </c>
      <c r="E37" t="s">
        <v>240</v>
      </c>
      <c r="F37" t="s">
        <v>263</v>
      </c>
      <c r="G37" t="s">
        <v>264</v>
      </c>
      <c r="H37" t="s">
        <v>265</v>
      </c>
      <c r="I37" t="s">
        <v>144</v>
      </c>
      <c r="J37" t="s">
        <v>137</v>
      </c>
      <c r="K37" t="s">
        <v>138</v>
      </c>
      <c r="L37" t="s">
        <v>266</v>
      </c>
      <c r="M37" t="s">
        <v>267</v>
      </c>
      <c r="N37">
        <v>0.257222222</v>
      </c>
      <c r="O37">
        <v>3</v>
      </c>
      <c r="P37">
        <v>22100</v>
      </c>
      <c r="Q37">
        <v>299</v>
      </c>
      <c r="R37">
        <v>1763</v>
      </c>
      <c r="S37">
        <v>160</v>
      </c>
      <c r="T37">
        <v>2556</v>
      </c>
      <c r="U37">
        <v>47</v>
      </c>
      <c r="V37">
        <v>3</v>
      </c>
      <c r="W37">
        <v>0.75569246904759013</v>
      </c>
      <c r="X37">
        <v>1195.0604824965205</v>
      </c>
      <c r="Y37">
        <v>345.56322762594351</v>
      </c>
      <c r="Z37">
        <v>1192.9006756502624</v>
      </c>
      <c r="AA37">
        <v>226.95393420933195</v>
      </c>
      <c r="AB37">
        <v>575.25082164921014</v>
      </c>
      <c r="AC37">
        <v>950.38960036612332</v>
      </c>
      <c r="AD37">
        <v>0.48183202055121116</v>
      </c>
      <c r="AE37">
        <v>4487.3562664869905</v>
      </c>
    </row>
    <row r="38" spans="1:31" x14ac:dyDescent="0.25">
      <c r="A38">
        <v>2338716</v>
      </c>
      <c r="B38">
        <v>1</v>
      </c>
      <c r="C38" t="s">
        <v>80</v>
      </c>
      <c r="D38" t="s">
        <v>82</v>
      </c>
      <c r="E38" t="s">
        <v>147</v>
      </c>
      <c r="F38" t="s">
        <v>268</v>
      </c>
      <c r="G38" t="s">
        <v>269</v>
      </c>
      <c r="H38" t="s">
        <v>135</v>
      </c>
      <c r="I38" t="s">
        <v>144</v>
      </c>
      <c r="J38" t="s">
        <v>137</v>
      </c>
      <c r="K38" t="s">
        <v>209</v>
      </c>
      <c r="L38" t="s">
        <v>270</v>
      </c>
      <c r="M38" t="s">
        <v>271</v>
      </c>
      <c r="N38">
        <v>9.4441666659999992</v>
      </c>
      <c r="O38">
        <v>0</v>
      </c>
      <c r="P38">
        <v>4</v>
      </c>
      <c r="Q38">
        <v>0</v>
      </c>
      <c r="R38">
        <v>0</v>
      </c>
      <c r="S38">
        <v>0</v>
      </c>
      <c r="T38">
        <v>121</v>
      </c>
      <c r="U38">
        <v>0</v>
      </c>
      <c r="V38">
        <v>0</v>
      </c>
      <c r="W38">
        <v>0</v>
      </c>
      <c r="X38">
        <v>7.2729480463506277</v>
      </c>
      <c r="Y38">
        <v>0</v>
      </c>
      <c r="Z38">
        <v>0</v>
      </c>
      <c r="AA38">
        <v>0</v>
      </c>
      <c r="AB38">
        <v>716.85733528383253</v>
      </c>
      <c r="AC38">
        <v>0</v>
      </c>
      <c r="AD38">
        <v>0</v>
      </c>
      <c r="AE38">
        <v>724.13028333018315</v>
      </c>
    </row>
    <row r="39" spans="1:31" x14ac:dyDescent="0.25">
      <c r="A39">
        <v>2338610</v>
      </c>
      <c r="B39">
        <v>1</v>
      </c>
      <c r="C39" t="s">
        <v>81</v>
      </c>
      <c r="D39" t="s">
        <v>114</v>
      </c>
      <c r="E39" t="s">
        <v>147</v>
      </c>
      <c r="F39" t="s">
        <v>272</v>
      </c>
      <c r="G39" t="s">
        <v>184</v>
      </c>
      <c r="H39" t="s">
        <v>135</v>
      </c>
      <c r="I39" t="s">
        <v>144</v>
      </c>
      <c r="J39" t="s">
        <v>137</v>
      </c>
      <c r="K39" t="s">
        <v>138</v>
      </c>
      <c r="L39" t="s">
        <v>273</v>
      </c>
      <c r="M39" t="s">
        <v>274</v>
      </c>
      <c r="N39">
        <v>1.656111111</v>
      </c>
      <c r="O39">
        <v>0</v>
      </c>
      <c r="P39">
        <v>55</v>
      </c>
      <c r="Q39">
        <v>0</v>
      </c>
      <c r="R39">
        <v>0</v>
      </c>
      <c r="S39">
        <v>0</v>
      </c>
      <c r="T39">
        <v>4</v>
      </c>
      <c r="U39">
        <v>0</v>
      </c>
      <c r="V39">
        <v>0</v>
      </c>
      <c r="W39">
        <v>0</v>
      </c>
      <c r="X39">
        <v>10.194349145594611</v>
      </c>
      <c r="Y39">
        <v>0</v>
      </c>
      <c r="Z39">
        <v>0</v>
      </c>
      <c r="AA39">
        <v>0</v>
      </c>
      <c r="AB39">
        <v>1.7061802339665502</v>
      </c>
      <c r="AC39">
        <v>0</v>
      </c>
      <c r="AD39">
        <v>0</v>
      </c>
      <c r="AE39">
        <v>11.900529379561162</v>
      </c>
    </row>
    <row r="40" spans="1:31" x14ac:dyDescent="0.25">
      <c r="A40">
        <v>2339008</v>
      </c>
      <c r="B40">
        <v>1</v>
      </c>
      <c r="C40" t="s">
        <v>81</v>
      </c>
      <c r="D40" t="s">
        <v>119</v>
      </c>
      <c r="E40" t="s">
        <v>151</v>
      </c>
      <c r="F40" t="s">
        <v>275</v>
      </c>
      <c r="G40" t="s">
        <v>153</v>
      </c>
      <c r="H40" t="s">
        <v>154</v>
      </c>
      <c r="I40" t="s">
        <v>144</v>
      </c>
      <c r="J40" t="s">
        <v>137</v>
      </c>
      <c r="K40" t="s">
        <v>138</v>
      </c>
      <c r="L40" t="s">
        <v>276</v>
      </c>
      <c r="M40" t="s">
        <v>277</v>
      </c>
      <c r="N40">
        <v>1.027222222</v>
      </c>
      <c r="O40">
        <v>0</v>
      </c>
      <c r="P40">
        <v>2</v>
      </c>
      <c r="Q40">
        <v>0</v>
      </c>
      <c r="R40">
        <v>1</v>
      </c>
      <c r="S40">
        <v>0</v>
      </c>
      <c r="T40">
        <v>0</v>
      </c>
      <c r="U40">
        <v>0</v>
      </c>
      <c r="V40">
        <v>0</v>
      </c>
      <c r="W40">
        <v>0</v>
      </c>
      <c r="X40">
        <v>0.4850384286372833</v>
      </c>
      <c r="Y40">
        <v>0</v>
      </c>
      <c r="Z40">
        <v>0.55873338162087449</v>
      </c>
      <c r="AA40">
        <v>0</v>
      </c>
      <c r="AB40">
        <v>0</v>
      </c>
      <c r="AC40">
        <v>0</v>
      </c>
      <c r="AD40">
        <v>0</v>
      </c>
      <c r="AE40">
        <v>1.0437718102581579</v>
      </c>
    </row>
    <row r="41" spans="1:31" x14ac:dyDescent="0.25">
      <c r="A41">
        <v>2338796</v>
      </c>
      <c r="B41">
        <v>1</v>
      </c>
      <c r="C41" t="s">
        <v>80</v>
      </c>
      <c r="D41" t="s">
        <v>96</v>
      </c>
      <c r="E41" t="s">
        <v>157</v>
      </c>
      <c r="F41" t="s">
        <v>278</v>
      </c>
      <c r="G41" t="s">
        <v>279</v>
      </c>
      <c r="H41" t="s">
        <v>154</v>
      </c>
      <c r="I41" t="s">
        <v>144</v>
      </c>
      <c r="J41" t="s">
        <v>137</v>
      </c>
      <c r="K41" t="s">
        <v>138</v>
      </c>
      <c r="L41" t="s">
        <v>280</v>
      </c>
      <c r="M41" t="s">
        <v>281</v>
      </c>
      <c r="N41">
        <v>2.159166666</v>
      </c>
      <c r="O41">
        <v>0</v>
      </c>
      <c r="P41">
        <v>1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0.50578234907684005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0.50578234907684005</v>
      </c>
    </row>
    <row r="42" spans="1:31" x14ac:dyDescent="0.25">
      <c r="A42">
        <v>2339151</v>
      </c>
      <c r="B42">
        <v>1</v>
      </c>
      <c r="C42" t="s">
        <v>81</v>
      </c>
      <c r="D42" t="s">
        <v>127</v>
      </c>
      <c r="E42" t="s">
        <v>141</v>
      </c>
      <c r="F42" t="s">
        <v>282</v>
      </c>
      <c r="G42" t="s">
        <v>134</v>
      </c>
      <c r="H42" t="s">
        <v>135</v>
      </c>
      <c r="I42" t="s">
        <v>144</v>
      </c>
      <c r="J42" t="s">
        <v>137</v>
      </c>
      <c r="K42" t="s">
        <v>138</v>
      </c>
      <c r="L42" t="s">
        <v>283</v>
      </c>
      <c r="M42" t="s">
        <v>284</v>
      </c>
      <c r="N42">
        <v>2.650555555</v>
      </c>
      <c r="O42">
        <v>5</v>
      </c>
      <c r="P42">
        <v>20</v>
      </c>
      <c r="Q42">
        <v>95</v>
      </c>
      <c r="R42">
        <v>92</v>
      </c>
      <c r="S42">
        <v>2</v>
      </c>
      <c r="T42">
        <v>4</v>
      </c>
      <c r="U42">
        <v>1</v>
      </c>
      <c r="V42">
        <v>0</v>
      </c>
      <c r="W42">
        <v>5.1718031930557293</v>
      </c>
      <c r="X42">
        <v>31.280720917213593</v>
      </c>
      <c r="Y42">
        <v>828.81908772746408</v>
      </c>
      <c r="Z42">
        <v>706.71295873426004</v>
      </c>
      <c r="AA42">
        <v>33.2041202783575</v>
      </c>
      <c r="AB42">
        <v>10.776631461095963</v>
      </c>
      <c r="AC42">
        <v>287.42826294801938</v>
      </c>
      <c r="AD42">
        <v>0</v>
      </c>
      <c r="AE42">
        <v>1903.3935852594666</v>
      </c>
    </row>
    <row r="43" spans="1:31" x14ac:dyDescent="0.25">
      <c r="A43">
        <v>2339174</v>
      </c>
      <c r="B43">
        <v>1</v>
      </c>
      <c r="C43" t="s">
        <v>81</v>
      </c>
      <c r="D43" t="s">
        <v>112</v>
      </c>
      <c r="E43" t="s">
        <v>151</v>
      </c>
      <c r="F43" t="s">
        <v>285</v>
      </c>
      <c r="G43" t="s">
        <v>153</v>
      </c>
      <c r="H43" t="s">
        <v>154</v>
      </c>
      <c r="I43" t="s">
        <v>144</v>
      </c>
      <c r="J43" t="s">
        <v>137</v>
      </c>
      <c r="K43" t="s">
        <v>138</v>
      </c>
      <c r="L43" t="s">
        <v>286</v>
      </c>
      <c r="M43" t="s">
        <v>287</v>
      </c>
      <c r="N43">
        <v>1.92</v>
      </c>
      <c r="O43">
        <v>0</v>
      </c>
      <c r="P43">
        <v>21</v>
      </c>
      <c r="Q43">
        <v>0</v>
      </c>
      <c r="R43">
        <v>3</v>
      </c>
      <c r="S43">
        <v>0</v>
      </c>
      <c r="T43">
        <v>2</v>
      </c>
      <c r="U43">
        <v>0</v>
      </c>
      <c r="V43">
        <v>0</v>
      </c>
      <c r="W43">
        <v>0</v>
      </c>
      <c r="X43">
        <v>6.4389892124697505</v>
      </c>
      <c r="Y43">
        <v>0</v>
      </c>
      <c r="Z43">
        <v>0.16778655384404001</v>
      </c>
      <c r="AA43">
        <v>0</v>
      </c>
      <c r="AB43">
        <v>6.1629984547658321</v>
      </c>
      <c r="AC43">
        <v>0</v>
      </c>
      <c r="AD43">
        <v>0</v>
      </c>
      <c r="AE43">
        <v>12.769774221079622</v>
      </c>
    </row>
    <row r="44" spans="1:31" x14ac:dyDescent="0.25">
      <c r="A44">
        <v>2339011</v>
      </c>
      <c r="B44">
        <v>1</v>
      </c>
      <c r="C44" t="s">
        <v>80</v>
      </c>
      <c r="D44" t="s">
        <v>93</v>
      </c>
      <c r="E44" t="s">
        <v>132</v>
      </c>
      <c r="F44" t="s">
        <v>288</v>
      </c>
      <c r="G44" t="s">
        <v>134</v>
      </c>
      <c r="H44" t="s">
        <v>135</v>
      </c>
      <c r="I44" t="s">
        <v>144</v>
      </c>
      <c r="J44" t="s">
        <v>137</v>
      </c>
      <c r="K44" t="s">
        <v>138</v>
      </c>
      <c r="L44" t="s">
        <v>289</v>
      </c>
      <c r="M44" t="s">
        <v>290</v>
      </c>
      <c r="N44">
        <v>0.29666666600000002</v>
      </c>
      <c r="O44">
        <v>3</v>
      </c>
      <c r="P44">
        <v>4</v>
      </c>
      <c r="Q44">
        <v>38</v>
      </c>
      <c r="R44">
        <v>1</v>
      </c>
      <c r="S44">
        <v>9</v>
      </c>
      <c r="T44">
        <v>12</v>
      </c>
      <c r="U44">
        <v>1</v>
      </c>
      <c r="V44">
        <v>0</v>
      </c>
      <c r="W44">
        <v>1.2150027327813335</v>
      </c>
      <c r="X44">
        <v>3.5930275631433064</v>
      </c>
      <c r="Y44">
        <v>106.50065087704316</v>
      </c>
      <c r="Z44">
        <v>0.82350592998420014</v>
      </c>
      <c r="AA44">
        <v>10.154479134340338</v>
      </c>
      <c r="AB44">
        <v>8.0647972254126614</v>
      </c>
      <c r="AC44">
        <v>3.1377296796658336</v>
      </c>
      <c r="AD44">
        <v>0</v>
      </c>
      <c r="AE44">
        <v>133.48919314237082</v>
      </c>
    </row>
    <row r="45" spans="1:31" x14ac:dyDescent="0.25">
      <c r="A45">
        <v>2338776</v>
      </c>
      <c r="B45">
        <v>1</v>
      </c>
      <c r="C45" t="s">
        <v>80</v>
      </c>
      <c r="D45" t="s">
        <v>85</v>
      </c>
      <c r="E45" t="s">
        <v>151</v>
      </c>
      <c r="F45" t="s">
        <v>291</v>
      </c>
      <c r="G45" t="s">
        <v>292</v>
      </c>
      <c r="H45" t="s">
        <v>154</v>
      </c>
      <c r="I45" t="s">
        <v>144</v>
      </c>
      <c r="J45" t="s">
        <v>137</v>
      </c>
      <c r="K45" t="s">
        <v>138</v>
      </c>
      <c r="L45" t="s">
        <v>293</v>
      </c>
      <c r="M45" t="s">
        <v>294</v>
      </c>
      <c r="N45">
        <v>2.4694444440000001</v>
      </c>
      <c r="O45">
        <v>0</v>
      </c>
      <c r="P45">
        <v>34</v>
      </c>
      <c r="Q45">
        <v>0</v>
      </c>
      <c r="R45">
        <v>0</v>
      </c>
      <c r="S45">
        <v>0</v>
      </c>
      <c r="T45">
        <v>1</v>
      </c>
      <c r="U45">
        <v>0</v>
      </c>
      <c r="V45">
        <v>0</v>
      </c>
      <c r="W45">
        <v>0</v>
      </c>
      <c r="X45">
        <v>33.163060907726965</v>
      </c>
      <c r="Y45">
        <v>0</v>
      </c>
      <c r="Z45">
        <v>0</v>
      </c>
      <c r="AA45">
        <v>0</v>
      </c>
      <c r="AB45">
        <v>4.207724525622722</v>
      </c>
      <c r="AC45">
        <v>0</v>
      </c>
      <c r="AD45">
        <v>0</v>
      </c>
      <c r="AE45">
        <v>37.370785433349688</v>
      </c>
    </row>
    <row r="46" spans="1:31" x14ac:dyDescent="0.25">
      <c r="A46">
        <v>2338676</v>
      </c>
      <c r="B46">
        <v>1</v>
      </c>
      <c r="C46" t="s">
        <v>81</v>
      </c>
      <c r="D46" t="s">
        <v>127</v>
      </c>
      <c r="E46" t="s">
        <v>141</v>
      </c>
      <c r="F46" t="s">
        <v>295</v>
      </c>
      <c r="G46" t="s">
        <v>134</v>
      </c>
      <c r="H46" t="s">
        <v>135</v>
      </c>
      <c r="I46" t="s">
        <v>144</v>
      </c>
      <c r="J46" t="s">
        <v>137</v>
      </c>
      <c r="K46" t="s">
        <v>138</v>
      </c>
      <c r="L46" t="s">
        <v>296</v>
      </c>
      <c r="M46" t="s">
        <v>297</v>
      </c>
      <c r="N46">
        <v>2.4416666660000002</v>
      </c>
      <c r="O46">
        <v>1</v>
      </c>
      <c r="P46">
        <v>553</v>
      </c>
      <c r="Q46">
        <v>38</v>
      </c>
      <c r="R46">
        <v>50</v>
      </c>
      <c r="S46">
        <v>9</v>
      </c>
      <c r="T46">
        <v>54</v>
      </c>
      <c r="U46">
        <v>0</v>
      </c>
      <c r="V46">
        <v>0</v>
      </c>
      <c r="W46">
        <v>1.0281763250448361</v>
      </c>
      <c r="X46">
        <v>191.77357270691883</v>
      </c>
      <c r="Y46">
        <v>277.88158878090763</v>
      </c>
      <c r="Z46">
        <v>225.23387862167203</v>
      </c>
      <c r="AA46">
        <v>104.49656904731364</v>
      </c>
      <c r="AB46">
        <v>67.129852393825843</v>
      </c>
      <c r="AC46">
        <v>0</v>
      </c>
      <c r="AD46">
        <v>0</v>
      </c>
      <c r="AE46">
        <v>867.54363787568286</v>
      </c>
    </row>
    <row r="47" spans="1:31" x14ac:dyDescent="0.25">
      <c r="A47">
        <v>2339217</v>
      </c>
      <c r="B47">
        <v>1</v>
      </c>
      <c r="C47" t="s">
        <v>80</v>
      </c>
      <c r="D47" t="s">
        <v>108</v>
      </c>
      <c r="E47" t="s">
        <v>174</v>
      </c>
      <c r="F47" t="s">
        <v>298</v>
      </c>
      <c r="G47" t="s">
        <v>299</v>
      </c>
      <c r="H47" t="s">
        <v>154</v>
      </c>
      <c r="I47" t="s">
        <v>144</v>
      </c>
      <c r="J47" t="s">
        <v>137</v>
      </c>
      <c r="K47" t="s">
        <v>138</v>
      </c>
      <c r="L47" t="s">
        <v>300</v>
      </c>
      <c r="M47" t="s">
        <v>301</v>
      </c>
      <c r="N47">
        <v>1.466388888</v>
      </c>
      <c r="O47">
        <v>0</v>
      </c>
      <c r="P47">
        <v>30</v>
      </c>
      <c r="Q47">
        <v>0</v>
      </c>
      <c r="R47">
        <v>16</v>
      </c>
      <c r="S47">
        <v>0</v>
      </c>
      <c r="T47">
        <v>6</v>
      </c>
      <c r="U47">
        <v>0</v>
      </c>
      <c r="V47">
        <v>0</v>
      </c>
      <c r="W47">
        <v>0</v>
      </c>
      <c r="X47">
        <v>7.428360598918923</v>
      </c>
      <c r="Y47">
        <v>0</v>
      </c>
      <c r="Z47">
        <v>38.389284610010712</v>
      </c>
      <c r="AA47">
        <v>0</v>
      </c>
      <c r="AB47">
        <v>9.4564000921470992</v>
      </c>
      <c r="AC47">
        <v>0</v>
      </c>
      <c r="AD47">
        <v>0</v>
      </c>
      <c r="AE47">
        <v>55.274045301076733</v>
      </c>
    </row>
    <row r="48" spans="1:31" x14ac:dyDescent="0.25">
      <c r="A48">
        <v>2338696</v>
      </c>
      <c r="B48">
        <v>1</v>
      </c>
      <c r="C48" t="s">
        <v>81</v>
      </c>
      <c r="D48" t="s">
        <v>118</v>
      </c>
      <c r="E48" t="s">
        <v>147</v>
      </c>
      <c r="F48" t="s">
        <v>302</v>
      </c>
      <c r="G48" t="s">
        <v>184</v>
      </c>
      <c r="H48" t="s">
        <v>135</v>
      </c>
      <c r="I48" t="s">
        <v>144</v>
      </c>
      <c r="J48" t="s">
        <v>137</v>
      </c>
      <c r="K48" t="s">
        <v>138</v>
      </c>
      <c r="L48" t="s">
        <v>303</v>
      </c>
      <c r="M48" t="s">
        <v>304</v>
      </c>
      <c r="N48">
        <v>1.605</v>
      </c>
      <c r="O48">
        <v>0</v>
      </c>
      <c r="P48">
        <v>69</v>
      </c>
      <c r="Q48">
        <v>0</v>
      </c>
      <c r="R48">
        <v>9</v>
      </c>
      <c r="S48">
        <v>0</v>
      </c>
      <c r="T48">
        <v>4</v>
      </c>
      <c r="U48">
        <v>0</v>
      </c>
      <c r="V48">
        <v>0</v>
      </c>
      <c r="W48">
        <v>0</v>
      </c>
      <c r="X48">
        <v>23.278938880658956</v>
      </c>
      <c r="Y48">
        <v>0</v>
      </c>
      <c r="Z48">
        <v>5.0242260513648951</v>
      </c>
      <c r="AA48">
        <v>0</v>
      </c>
      <c r="AB48">
        <v>1.1169548500405102</v>
      </c>
      <c r="AC48">
        <v>0</v>
      </c>
      <c r="AD48">
        <v>0</v>
      </c>
      <c r="AE48">
        <v>29.420119782064361</v>
      </c>
    </row>
    <row r="49" spans="1:31" x14ac:dyDescent="0.25">
      <c r="A49">
        <v>2338839</v>
      </c>
      <c r="B49">
        <v>1</v>
      </c>
      <c r="C49" t="s">
        <v>80</v>
      </c>
      <c r="D49" t="s">
        <v>92</v>
      </c>
      <c r="E49" t="s">
        <v>151</v>
      </c>
      <c r="F49" t="s">
        <v>305</v>
      </c>
      <c r="G49" t="s">
        <v>153</v>
      </c>
      <c r="H49" t="s">
        <v>154</v>
      </c>
      <c r="I49" t="s">
        <v>144</v>
      </c>
      <c r="J49" t="s">
        <v>137</v>
      </c>
      <c r="K49" t="s">
        <v>138</v>
      </c>
      <c r="L49" t="s">
        <v>306</v>
      </c>
      <c r="M49" t="s">
        <v>307</v>
      </c>
      <c r="N49">
        <v>2.0977777770000001</v>
      </c>
      <c r="O49">
        <v>0</v>
      </c>
      <c r="P49">
        <v>15</v>
      </c>
      <c r="Q49">
        <v>0</v>
      </c>
      <c r="R49">
        <v>14</v>
      </c>
      <c r="S49">
        <v>0</v>
      </c>
      <c r="T49">
        <v>2</v>
      </c>
      <c r="U49">
        <v>0</v>
      </c>
      <c r="V49">
        <v>0</v>
      </c>
      <c r="W49">
        <v>0</v>
      </c>
      <c r="X49">
        <v>9.4780309763268438</v>
      </c>
      <c r="Y49">
        <v>0</v>
      </c>
      <c r="Z49">
        <v>112.66913767361476</v>
      </c>
      <c r="AA49">
        <v>0</v>
      </c>
      <c r="AB49">
        <v>9.5083736988031262</v>
      </c>
      <c r="AC49">
        <v>0</v>
      </c>
      <c r="AD49">
        <v>0</v>
      </c>
      <c r="AE49">
        <v>131.65554234874475</v>
      </c>
    </row>
    <row r="50" spans="1:31" x14ac:dyDescent="0.25">
      <c r="A50">
        <v>2339131</v>
      </c>
      <c r="B50">
        <v>1</v>
      </c>
      <c r="C50" t="s">
        <v>81</v>
      </c>
      <c r="D50" t="s">
        <v>128</v>
      </c>
      <c r="E50" t="s">
        <v>151</v>
      </c>
      <c r="F50" t="s">
        <v>308</v>
      </c>
      <c r="G50" t="s">
        <v>153</v>
      </c>
      <c r="H50" t="s">
        <v>154</v>
      </c>
      <c r="I50" t="s">
        <v>144</v>
      </c>
      <c r="J50" t="s">
        <v>137</v>
      </c>
      <c r="K50" t="s">
        <v>138</v>
      </c>
      <c r="L50" t="s">
        <v>309</v>
      </c>
      <c r="M50" t="s">
        <v>310</v>
      </c>
      <c r="N50">
        <v>7.9758333329999997</v>
      </c>
      <c r="O50">
        <v>0</v>
      </c>
      <c r="P50">
        <v>605</v>
      </c>
      <c r="Q50">
        <v>0</v>
      </c>
      <c r="R50">
        <v>2</v>
      </c>
      <c r="S50">
        <v>0</v>
      </c>
      <c r="T50">
        <v>17</v>
      </c>
      <c r="U50">
        <v>0</v>
      </c>
      <c r="V50">
        <v>0</v>
      </c>
      <c r="W50">
        <v>0</v>
      </c>
      <c r="X50">
        <v>979.44529921338437</v>
      </c>
      <c r="Y50">
        <v>0</v>
      </c>
      <c r="Z50">
        <v>4.2438102699264998E-2</v>
      </c>
      <c r="AA50">
        <v>0</v>
      </c>
      <c r="AB50">
        <v>72.684799854658436</v>
      </c>
      <c r="AC50">
        <v>0</v>
      </c>
      <c r="AD50">
        <v>0</v>
      </c>
      <c r="AE50">
        <v>1052.1725371707421</v>
      </c>
    </row>
    <row r="51" spans="1:31" x14ac:dyDescent="0.25">
      <c r="A51">
        <v>2338882</v>
      </c>
      <c r="B51">
        <v>1</v>
      </c>
      <c r="C51" t="s">
        <v>81</v>
      </c>
      <c r="D51" t="s">
        <v>120</v>
      </c>
      <c r="E51" t="s">
        <v>141</v>
      </c>
      <c r="F51" t="s">
        <v>311</v>
      </c>
      <c r="G51" t="s">
        <v>134</v>
      </c>
      <c r="H51" t="s">
        <v>135</v>
      </c>
      <c r="I51" t="s">
        <v>144</v>
      </c>
      <c r="J51" t="s">
        <v>137</v>
      </c>
      <c r="K51" t="s">
        <v>138</v>
      </c>
      <c r="L51" t="s">
        <v>312</v>
      </c>
      <c r="M51" t="s">
        <v>313</v>
      </c>
      <c r="N51">
        <v>1.484444444</v>
      </c>
      <c r="O51">
        <v>1</v>
      </c>
      <c r="P51">
        <v>132</v>
      </c>
      <c r="Q51">
        <v>36</v>
      </c>
      <c r="R51">
        <v>11</v>
      </c>
      <c r="S51">
        <v>1</v>
      </c>
      <c r="T51">
        <v>21</v>
      </c>
      <c r="U51">
        <v>0</v>
      </c>
      <c r="V51">
        <v>0</v>
      </c>
      <c r="W51">
        <v>0.83455431506716726</v>
      </c>
      <c r="X51">
        <v>36.661843872044209</v>
      </c>
      <c r="Y51">
        <v>237.42191083032861</v>
      </c>
      <c r="Z51">
        <v>119.50649016316868</v>
      </c>
      <c r="AA51">
        <v>0.17328533304920002</v>
      </c>
      <c r="AB51">
        <v>2.1366665325908096</v>
      </c>
      <c r="AC51">
        <v>0</v>
      </c>
      <c r="AD51">
        <v>0</v>
      </c>
      <c r="AE51">
        <v>396.73475104624868</v>
      </c>
    </row>
    <row r="52" spans="1:31" x14ac:dyDescent="0.25">
      <c r="A52">
        <v>2338733</v>
      </c>
      <c r="B52">
        <v>1</v>
      </c>
      <c r="C52" t="s">
        <v>80</v>
      </c>
      <c r="D52" t="s">
        <v>89</v>
      </c>
      <c r="E52" t="s">
        <v>157</v>
      </c>
      <c r="F52" t="s">
        <v>314</v>
      </c>
      <c r="G52" t="s">
        <v>279</v>
      </c>
      <c r="H52" t="s">
        <v>154</v>
      </c>
      <c r="I52" t="s">
        <v>144</v>
      </c>
      <c r="J52" t="s">
        <v>137</v>
      </c>
      <c r="K52" t="s">
        <v>138</v>
      </c>
      <c r="L52" t="s">
        <v>315</v>
      </c>
      <c r="M52" t="s">
        <v>316</v>
      </c>
      <c r="N52">
        <v>6.8891666660000004</v>
      </c>
      <c r="O52">
        <v>0</v>
      </c>
      <c r="P52">
        <v>5</v>
      </c>
      <c r="Q52">
        <v>0</v>
      </c>
      <c r="R52">
        <v>0</v>
      </c>
      <c r="S52">
        <v>0</v>
      </c>
      <c r="T52">
        <v>1</v>
      </c>
      <c r="U52">
        <v>0</v>
      </c>
      <c r="V52">
        <v>0</v>
      </c>
      <c r="W52">
        <v>0</v>
      </c>
      <c r="X52">
        <v>14.360988160851109</v>
      </c>
      <c r="Y52">
        <v>0</v>
      </c>
      <c r="Z52">
        <v>0</v>
      </c>
      <c r="AA52">
        <v>0</v>
      </c>
      <c r="AB52">
        <v>0.3715062326847986</v>
      </c>
      <c r="AC52">
        <v>0</v>
      </c>
      <c r="AD52">
        <v>0</v>
      </c>
      <c r="AE52">
        <v>14.732494393535907</v>
      </c>
    </row>
    <row r="53" spans="1:31" x14ac:dyDescent="0.25">
      <c r="A53">
        <v>2338974</v>
      </c>
      <c r="B53">
        <v>1</v>
      </c>
      <c r="C53" t="s">
        <v>80</v>
      </c>
      <c r="D53" t="s">
        <v>100</v>
      </c>
      <c r="E53" t="s">
        <v>240</v>
      </c>
      <c r="F53" t="s">
        <v>317</v>
      </c>
      <c r="G53" t="s">
        <v>134</v>
      </c>
      <c r="H53" t="s">
        <v>135</v>
      </c>
      <c r="I53" t="s">
        <v>144</v>
      </c>
      <c r="J53" t="s">
        <v>137</v>
      </c>
      <c r="K53" t="s">
        <v>138</v>
      </c>
      <c r="L53" t="s">
        <v>318</v>
      </c>
      <c r="M53" t="s">
        <v>319</v>
      </c>
      <c r="N53">
        <v>0.116666666</v>
      </c>
      <c r="O53">
        <v>12</v>
      </c>
      <c r="P53">
        <v>6798</v>
      </c>
      <c r="Q53">
        <v>44</v>
      </c>
      <c r="R53">
        <v>749</v>
      </c>
      <c r="S53">
        <v>60</v>
      </c>
      <c r="T53">
        <v>958</v>
      </c>
      <c r="U53">
        <v>9</v>
      </c>
      <c r="V53">
        <v>2</v>
      </c>
      <c r="W53">
        <v>0.8336518281669667</v>
      </c>
      <c r="X53">
        <v>257.74690766157232</v>
      </c>
      <c r="Y53">
        <v>8.8579853114047165</v>
      </c>
      <c r="Z53">
        <v>58.831188485943201</v>
      </c>
      <c r="AA53">
        <v>52.805633116925272</v>
      </c>
      <c r="AB53">
        <v>132.00915988657985</v>
      </c>
      <c r="AC53">
        <v>24.348704034242232</v>
      </c>
      <c r="AD53">
        <v>4.5969592786791331</v>
      </c>
      <c r="AE53">
        <v>540.03018960351369</v>
      </c>
    </row>
    <row r="54" spans="1:31" x14ac:dyDescent="0.25">
      <c r="A54">
        <v>2338642</v>
      </c>
      <c r="B54">
        <v>1</v>
      </c>
      <c r="C54" t="s">
        <v>81</v>
      </c>
      <c r="D54" t="s">
        <v>127</v>
      </c>
      <c r="E54" t="s">
        <v>141</v>
      </c>
      <c r="F54" t="s">
        <v>320</v>
      </c>
      <c r="G54" t="s">
        <v>134</v>
      </c>
      <c r="H54" t="s">
        <v>135</v>
      </c>
      <c r="I54" t="s">
        <v>144</v>
      </c>
      <c r="J54" t="s">
        <v>137</v>
      </c>
      <c r="K54" t="s">
        <v>138</v>
      </c>
      <c r="L54" t="s">
        <v>321</v>
      </c>
      <c r="M54" t="s">
        <v>322</v>
      </c>
      <c r="N54">
        <v>1.9738888880000001</v>
      </c>
      <c r="O54">
        <v>0</v>
      </c>
      <c r="P54">
        <v>75</v>
      </c>
      <c r="Q54">
        <v>38</v>
      </c>
      <c r="R54">
        <v>2</v>
      </c>
      <c r="S54">
        <v>14</v>
      </c>
      <c r="T54">
        <v>3</v>
      </c>
      <c r="U54">
        <v>0</v>
      </c>
      <c r="V54">
        <v>0</v>
      </c>
      <c r="W54">
        <v>0</v>
      </c>
      <c r="X54">
        <v>40.662466293643057</v>
      </c>
      <c r="Y54">
        <v>318.61185209283383</v>
      </c>
      <c r="Z54">
        <v>8.5820501232859883</v>
      </c>
      <c r="AA54">
        <v>65.97814413362444</v>
      </c>
      <c r="AB54">
        <v>0.65942099150044453</v>
      </c>
      <c r="AC54">
        <v>0</v>
      </c>
      <c r="AD54">
        <v>0</v>
      </c>
      <c r="AE54">
        <v>434.4939336348877</v>
      </c>
    </row>
    <row r="55" spans="1:31" x14ac:dyDescent="0.25">
      <c r="A55">
        <v>2338997</v>
      </c>
      <c r="B55">
        <v>1</v>
      </c>
      <c r="C55" t="s">
        <v>80</v>
      </c>
      <c r="D55" t="s">
        <v>87</v>
      </c>
      <c r="E55" t="s">
        <v>157</v>
      </c>
      <c r="F55" t="s">
        <v>323</v>
      </c>
      <c r="G55" t="s">
        <v>159</v>
      </c>
      <c r="H55" t="s">
        <v>154</v>
      </c>
      <c r="I55" t="s">
        <v>144</v>
      </c>
      <c r="J55" t="s">
        <v>137</v>
      </c>
      <c r="K55" t="s">
        <v>138</v>
      </c>
      <c r="L55" t="s">
        <v>324</v>
      </c>
      <c r="M55" t="s">
        <v>325</v>
      </c>
      <c r="N55">
        <v>1.0605555550000001</v>
      </c>
      <c r="O55">
        <v>0</v>
      </c>
      <c r="P55">
        <v>2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0.62440051664631446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0.62440051664631446</v>
      </c>
    </row>
    <row r="56" spans="1:31" x14ac:dyDescent="0.25">
      <c r="A56">
        <v>2338951</v>
      </c>
      <c r="B56">
        <v>1</v>
      </c>
      <c r="C56" t="s">
        <v>81</v>
      </c>
      <c r="D56" t="s">
        <v>128</v>
      </c>
      <c r="E56" t="s">
        <v>326</v>
      </c>
      <c r="F56" t="s">
        <v>327</v>
      </c>
      <c r="G56" t="s">
        <v>153</v>
      </c>
      <c r="H56" t="s">
        <v>154</v>
      </c>
      <c r="I56" t="s">
        <v>144</v>
      </c>
      <c r="J56" t="s">
        <v>137</v>
      </c>
      <c r="K56" t="s">
        <v>138</v>
      </c>
      <c r="L56" t="s">
        <v>328</v>
      </c>
      <c r="M56" t="s">
        <v>329</v>
      </c>
      <c r="N56">
        <v>3.2463888879999998</v>
      </c>
      <c r="O56">
        <v>0</v>
      </c>
      <c r="P56">
        <v>93</v>
      </c>
      <c r="Q56">
        <v>0</v>
      </c>
      <c r="R56">
        <v>0</v>
      </c>
      <c r="S56">
        <v>0</v>
      </c>
      <c r="T56">
        <v>11</v>
      </c>
      <c r="U56">
        <v>0</v>
      </c>
      <c r="V56">
        <v>0</v>
      </c>
      <c r="W56">
        <v>0</v>
      </c>
      <c r="X56">
        <v>75.393086349189176</v>
      </c>
      <c r="Y56">
        <v>0</v>
      </c>
      <c r="Z56">
        <v>0</v>
      </c>
      <c r="AA56">
        <v>0</v>
      </c>
      <c r="AB56">
        <v>31.75756434853129</v>
      </c>
      <c r="AC56">
        <v>0</v>
      </c>
      <c r="AD56">
        <v>0</v>
      </c>
      <c r="AE56">
        <v>107.15065069772047</v>
      </c>
    </row>
    <row r="57" spans="1:31" x14ac:dyDescent="0.25">
      <c r="A57">
        <v>2338659</v>
      </c>
      <c r="B57">
        <v>1</v>
      </c>
      <c r="C57" t="s">
        <v>81</v>
      </c>
      <c r="D57" t="s">
        <v>115</v>
      </c>
      <c r="E57" t="s">
        <v>151</v>
      </c>
      <c r="F57" t="s">
        <v>330</v>
      </c>
      <c r="G57" t="s">
        <v>331</v>
      </c>
      <c r="H57" t="s">
        <v>154</v>
      </c>
      <c r="I57" t="s">
        <v>144</v>
      </c>
      <c r="J57" t="s">
        <v>137</v>
      </c>
      <c r="K57" t="s">
        <v>138</v>
      </c>
      <c r="L57" t="s">
        <v>332</v>
      </c>
      <c r="M57" t="s">
        <v>333</v>
      </c>
      <c r="N57">
        <v>2.965833333</v>
      </c>
      <c r="O57">
        <v>0</v>
      </c>
      <c r="P57">
        <v>15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2.379954468567679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2.379954468567679</v>
      </c>
    </row>
    <row r="58" spans="1:31" x14ac:dyDescent="0.25">
      <c r="A58">
        <v>2339014</v>
      </c>
      <c r="B58">
        <v>1</v>
      </c>
      <c r="C58" t="s">
        <v>80</v>
      </c>
      <c r="D58" t="s">
        <v>102</v>
      </c>
      <c r="E58" t="s">
        <v>151</v>
      </c>
      <c r="F58" t="s">
        <v>334</v>
      </c>
      <c r="G58" t="s">
        <v>153</v>
      </c>
      <c r="H58" t="s">
        <v>154</v>
      </c>
      <c r="I58" t="s">
        <v>144</v>
      </c>
      <c r="J58" t="s">
        <v>137</v>
      </c>
      <c r="K58" t="s">
        <v>138</v>
      </c>
      <c r="L58" t="s">
        <v>335</v>
      </c>
      <c r="M58" t="s">
        <v>336</v>
      </c>
      <c r="N58">
        <v>1.198055555</v>
      </c>
      <c r="O58">
        <v>0</v>
      </c>
      <c r="P58">
        <v>0</v>
      </c>
      <c r="Q58">
        <v>0</v>
      </c>
      <c r="R58">
        <v>3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21.478234160741245</v>
      </c>
      <c r="AA58">
        <v>0</v>
      </c>
      <c r="AB58">
        <v>0</v>
      </c>
      <c r="AC58">
        <v>0</v>
      </c>
      <c r="AD58">
        <v>0</v>
      </c>
      <c r="AE58">
        <v>21.478234160741245</v>
      </c>
    </row>
    <row r="59" spans="1:31" x14ac:dyDescent="0.25">
      <c r="A59">
        <v>2338851</v>
      </c>
      <c r="B59">
        <v>1</v>
      </c>
      <c r="C59" t="s">
        <v>80</v>
      </c>
      <c r="D59" t="s">
        <v>108</v>
      </c>
      <c r="E59" t="s">
        <v>151</v>
      </c>
      <c r="F59" t="s">
        <v>337</v>
      </c>
      <c r="G59" t="s">
        <v>153</v>
      </c>
      <c r="H59" t="s">
        <v>154</v>
      </c>
      <c r="I59" t="s">
        <v>144</v>
      </c>
      <c r="J59" t="s">
        <v>137</v>
      </c>
      <c r="K59" t="s">
        <v>138</v>
      </c>
      <c r="L59" t="s">
        <v>338</v>
      </c>
      <c r="M59" t="s">
        <v>339</v>
      </c>
      <c r="N59">
        <v>2.64</v>
      </c>
      <c r="O59">
        <v>0</v>
      </c>
      <c r="P59">
        <v>25</v>
      </c>
      <c r="Q59">
        <v>0</v>
      </c>
      <c r="R59">
        <v>1</v>
      </c>
      <c r="S59">
        <v>0</v>
      </c>
      <c r="T59">
        <v>4</v>
      </c>
      <c r="U59">
        <v>0</v>
      </c>
      <c r="V59">
        <v>0</v>
      </c>
      <c r="W59">
        <v>0</v>
      </c>
      <c r="X59">
        <v>15.352258192904181</v>
      </c>
      <c r="Y59">
        <v>0</v>
      </c>
      <c r="Z59">
        <v>2.5767247482422548</v>
      </c>
      <c r="AA59">
        <v>0</v>
      </c>
      <c r="AB59">
        <v>4.4766867320083241</v>
      </c>
      <c r="AC59">
        <v>0</v>
      </c>
      <c r="AD59">
        <v>0</v>
      </c>
      <c r="AE59">
        <v>22.405669673154762</v>
      </c>
    </row>
    <row r="60" spans="1:31" x14ac:dyDescent="0.25">
      <c r="A60">
        <v>2338811</v>
      </c>
      <c r="B60">
        <v>1</v>
      </c>
      <c r="C60" t="s">
        <v>80</v>
      </c>
      <c r="D60" t="s">
        <v>96</v>
      </c>
      <c r="E60" t="s">
        <v>151</v>
      </c>
      <c r="F60" t="s">
        <v>340</v>
      </c>
      <c r="G60" t="s">
        <v>153</v>
      </c>
      <c r="H60" t="s">
        <v>154</v>
      </c>
      <c r="I60" t="s">
        <v>144</v>
      </c>
      <c r="J60" t="s">
        <v>137</v>
      </c>
      <c r="K60" t="s">
        <v>138</v>
      </c>
      <c r="L60" t="s">
        <v>341</v>
      </c>
      <c r="M60" t="s">
        <v>342</v>
      </c>
      <c r="N60">
        <v>3.8369444439999998</v>
      </c>
      <c r="O60">
        <v>0</v>
      </c>
      <c r="P60">
        <v>64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76.553578017827903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76.553578017827903</v>
      </c>
    </row>
    <row r="61" spans="1:31" x14ac:dyDescent="0.25">
      <c r="A61">
        <v>2338679</v>
      </c>
      <c r="B61">
        <v>1</v>
      </c>
      <c r="C61" t="s">
        <v>80</v>
      </c>
      <c r="D61" t="s">
        <v>106</v>
      </c>
      <c r="E61" t="s">
        <v>174</v>
      </c>
      <c r="F61" t="s">
        <v>343</v>
      </c>
      <c r="G61" t="s">
        <v>344</v>
      </c>
      <c r="H61" t="s">
        <v>154</v>
      </c>
      <c r="I61" t="s">
        <v>144</v>
      </c>
      <c r="J61" t="s">
        <v>137</v>
      </c>
      <c r="K61" t="s">
        <v>138</v>
      </c>
      <c r="L61" t="s">
        <v>345</v>
      </c>
      <c r="M61" t="s">
        <v>346</v>
      </c>
      <c r="N61">
        <v>1.173333333</v>
      </c>
      <c r="O61">
        <v>0</v>
      </c>
      <c r="P61">
        <v>139</v>
      </c>
      <c r="Q61">
        <v>0</v>
      </c>
      <c r="R61">
        <v>2</v>
      </c>
      <c r="S61">
        <v>0</v>
      </c>
      <c r="T61">
        <v>34</v>
      </c>
      <c r="U61">
        <v>0</v>
      </c>
      <c r="V61">
        <v>0</v>
      </c>
      <c r="W61">
        <v>0</v>
      </c>
      <c r="X61">
        <v>28.35350019912487</v>
      </c>
      <c r="Y61">
        <v>0</v>
      </c>
      <c r="Z61">
        <v>10.58656295991376</v>
      </c>
      <c r="AA61">
        <v>0</v>
      </c>
      <c r="AB61">
        <v>22.069438161622973</v>
      </c>
      <c r="AC61">
        <v>0</v>
      </c>
      <c r="AD61">
        <v>0</v>
      </c>
      <c r="AE61">
        <v>61.009501320661599</v>
      </c>
    </row>
    <row r="62" spans="1:31" x14ac:dyDescent="0.25">
      <c r="A62">
        <v>2339246</v>
      </c>
      <c r="B62">
        <v>1</v>
      </c>
      <c r="C62" t="s">
        <v>80</v>
      </c>
      <c r="D62" t="s">
        <v>100</v>
      </c>
      <c r="E62" t="s">
        <v>147</v>
      </c>
      <c r="F62" t="s">
        <v>347</v>
      </c>
      <c r="G62" t="s">
        <v>348</v>
      </c>
      <c r="H62" t="s">
        <v>135</v>
      </c>
      <c r="I62" t="s">
        <v>144</v>
      </c>
      <c r="J62" t="s">
        <v>137</v>
      </c>
      <c r="K62" t="s">
        <v>138</v>
      </c>
      <c r="L62" t="s">
        <v>349</v>
      </c>
      <c r="M62" t="s">
        <v>350</v>
      </c>
      <c r="N62">
        <v>2.872222222</v>
      </c>
      <c r="O62">
        <v>0</v>
      </c>
      <c r="P62">
        <v>508</v>
      </c>
      <c r="Q62">
        <v>0</v>
      </c>
      <c r="R62">
        <v>10</v>
      </c>
      <c r="S62">
        <v>0</v>
      </c>
      <c r="T62">
        <v>48</v>
      </c>
      <c r="U62">
        <v>0</v>
      </c>
      <c r="V62">
        <v>0</v>
      </c>
      <c r="W62">
        <v>0</v>
      </c>
      <c r="X62">
        <v>306.348736811246</v>
      </c>
      <c r="Y62">
        <v>0</v>
      </c>
      <c r="Z62">
        <v>18.373911160859119</v>
      </c>
      <c r="AA62">
        <v>0</v>
      </c>
      <c r="AB62">
        <v>78.324975348823074</v>
      </c>
      <c r="AC62">
        <v>0</v>
      </c>
      <c r="AD62">
        <v>0</v>
      </c>
      <c r="AE62">
        <v>403.04762332092821</v>
      </c>
    </row>
    <row r="63" spans="1:31" x14ac:dyDescent="0.25">
      <c r="A63">
        <v>2338914</v>
      </c>
      <c r="B63">
        <v>1</v>
      </c>
      <c r="C63" t="s">
        <v>80</v>
      </c>
      <c r="D63" t="s">
        <v>103</v>
      </c>
      <c r="E63" t="s">
        <v>157</v>
      </c>
      <c r="F63" t="s">
        <v>351</v>
      </c>
      <c r="G63" t="s">
        <v>352</v>
      </c>
      <c r="H63" t="s">
        <v>154</v>
      </c>
      <c r="I63" t="s">
        <v>144</v>
      </c>
      <c r="J63" t="s">
        <v>3</v>
      </c>
      <c r="K63" t="s">
        <v>138</v>
      </c>
      <c r="L63" t="s">
        <v>353</v>
      </c>
      <c r="M63" t="s">
        <v>354</v>
      </c>
      <c r="N63">
        <v>2.6375000000000002</v>
      </c>
      <c r="O63">
        <v>0</v>
      </c>
      <c r="P63">
        <v>0</v>
      </c>
      <c r="Q63">
        <v>0</v>
      </c>
      <c r="R63">
        <v>0</v>
      </c>
      <c r="S63">
        <v>0</v>
      </c>
      <c r="T63">
        <v>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4.7819218994474673</v>
      </c>
      <c r="AC63">
        <v>0</v>
      </c>
      <c r="AD63">
        <v>0</v>
      </c>
      <c r="AE63">
        <v>4.7819218994474673</v>
      </c>
    </row>
    <row r="64" spans="1:31" x14ac:dyDescent="0.25">
      <c r="A64">
        <v>2339220</v>
      </c>
      <c r="B64">
        <v>1</v>
      </c>
      <c r="C64" t="s">
        <v>81</v>
      </c>
      <c r="D64" t="s">
        <v>128</v>
      </c>
      <c r="E64" t="s">
        <v>147</v>
      </c>
      <c r="F64" t="s">
        <v>355</v>
      </c>
      <c r="G64" t="s">
        <v>356</v>
      </c>
      <c r="H64" t="s">
        <v>135</v>
      </c>
      <c r="I64" t="s">
        <v>144</v>
      </c>
      <c r="J64" t="s">
        <v>137</v>
      </c>
      <c r="K64" t="s">
        <v>138</v>
      </c>
      <c r="L64" t="s">
        <v>357</v>
      </c>
      <c r="M64" t="s">
        <v>358</v>
      </c>
      <c r="N64">
        <v>3.281111111</v>
      </c>
      <c r="O64">
        <v>0</v>
      </c>
      <c r="P64">
        <v>692</v>
      </c>
      <c r="Q64">
        <v>1</v>
      </c>
      <c r="R64">
        <v>45</v>
      </c>
      <c r="S64">
        <v>1</v>
      </c>
      <c r="T64">
        <v>67</v>
      </c>
      <c r="U64">
        <v>0</v>
      </c>
      <c r="V64">
        <v>0</v>
      </c>
      <c r="W64">
        <v>0</v>
      </c>
      <c r="X64">
        <v>385.37680315340043</v>
      </c>
      <c r="Y64">
        <v>8.2613918874945664</v>
      </c>
      <c r="Z64">
        <v>81.410611446246008</v>
      </c>
      <c r="AA64">
        <v>4.9112718280539287</v>
      </c>
      <c r="AB64">
        <v>95.212727840699159</v>
      </c>
      <c r="AC64">
        <v>0</v>
      </c>
      <c r="AD64">
        <v>0</v>
      </c>
      <c r="AE64">
        <v>575.17280615589402</v>
      </c>
    </row>
    <row r="65" spans="1:31" x14ac:dyDescent="0.25">
      <c r="A65">
        <v>2338848</v>
      </c>
      <c r="B65">
        <v>1</v>
      </c>
      <c r="C65" t="s">
        <v>80</v>
      </c>
      <c r="D65" t="s">
        <v>105</v>
      </c>
      <c r="E65" t="s">
        <v>141</v>
      </c>
      <c r="F65" t="s">
        <v>359</v>
      </c>
      <c r="G65" t="s">
        <v>134</v>
      </c>
      <c r="H65" t="s">
        <v>135</v>
      </c>
      <c r="I65" t="s">
        <v>144</v>
      </c>
      <c r="J65" t="s">
        <v>137</v>
      </c>
      <c r="K65" t="s">
        <v>138</v>
      </c>
      <c r="L65" t="s">
        <v>360</v>
      </c>
      <c r="M65" t="s">
        <v>361</v>
      </c>
      <c r="N65">
        <v>0.10361111100000001</v>
      </c>
      <c r="O65">
        <v>0</v>
      </c>
      <c r="P65">
        <v>4978</v>
      </c>
      <c r="Q65">
        <v>0</v>
      </c>
      <c r="R65">
        <v>0</v>
      </c>
      <c r="S65">
        <v>1</v>
      </c>
      <c r="T65">
        <v>388</v>
      </c>
      <c r="U65">
        <v>0</v>
      </c>
      <c r="V65">
        <v>1</v>
      </c>
      <c r="W65">
        <v>0</v>
      </c>
      <c r="X65">
        <v>127.2792093572703</v>
      </c>
      <c r="Y65">
        <v>0</v>
      </c>
      <c r="Z65">
        <v>0</v>
      </c>
      <c r="AA65">
        <v>0.32590151858496835</v>
      </c>
      <c r="AB65">
        <v>38.459562881085034</v>
      </c>
      <c r="AC65">
        <v>0</v>
      </c>
      <c r="AD65">
        <v>0.21967038706171998</v>
      </c>
      <c r="AE65">
        <v>166.28434414400201</v>
      </c>
    </row>
    <row r="66" spans="1:31" x14ac:dyDescent="0.25">
      <c r="A66">
        <v>2338828</v>
      </c>
      <c r="B66">
        <v>1</v>
      </c>
      <c r="C66" t="s">
        <v>80</v>
      </c>
      <c r="D66" t="s">
        <v>98</v>
      </c>
      <c r="E66" t="s">
        <v>132</v>
      </c>
      <c r="F66" t="s">
        <v>362</v>
      </c>
      <c r="G66" t="s">
        <v>363</v>
      </c>
      <c r="H66" t="s">
        <v>135</v>
      </c>
      <c r="I66" t="s">
        <v>144</v>
      </c>
      <c r="J66" t="s">
        <v>137</v>
      </c>
      <c r="K66" t="s">
        <v>138</v>
      </c>
      <c r="L66" t="s">
        <v>364</v>
      </c>
      <c r="M66" t="s">
        <v>365</v>
      </c>
      <c r="N66">
        <v>0.18416666600000001</v>
      </c>
      <c r="O66">
        <v>0</v>
      </c>
      <c r="P66">
        <v>0</v>
      </c>
      <c r="Q66">
        <v>10</v>
      </c>
      <c r="R66">
        <v>95</v>
      </c>
      <c r="S66">
        <v>4</v>
      </c>
      <c r="T66">
        <v>24</v>
      </c>
      <c r="U66">
        <v>1</v>
      </c>
      <c r="V66">
        <v>0</v>
      </c>
      <c r="W66">
        <v>0</v>
      </c>
      <c r="X66">
        <v>0</v>
      </c>
      <c r="Y66">
        <v>36.936423642942117</v>
      </c>
      <c r="Z66">
        <v>126.61529121678521</v>
      </c>
      <c r="AA66">
        <v>1.6368973641983628</v>
      </c>
      <c r="AB66">
        <v>13.253932237012661</v>
      </c>
      <c r="AC66">
        <v>7.0256769790097797</v>
      </c>
      <c r="AD66">
        <v>0</v>
      </c>
      <c r="AE66">
        <v>185.46822143994814</v>
      </c>
    </row>
    <row r="67" spans="1:31" x14ac:dyDescent="0.25">
      <c r="A67">
        <v>2338977</v>
      </c>
      <c r="B67">
        <v>1</v>
      </c>
      <c r="C67" t="s">
        <v>80</v>
      </c>
      <c r="D67" t="s">
        <v>100</v>
      </c>
      <c r="E67" t="s">
        <v>240</v>
      </c>
      <c r="F67" t="s">
        <v>366</v>
      </c>
      <c r="G67" t="s">
        <v>134</v>
      </c>
      <c r="H67" t="s">
        <v>135</v>
      </c>
      <c r="I67" t="s">
        <v>144</v>
      </c>
      <c r="J67" t="s">
        <v>137</v>
      </c>
      <c r="K67" t="s">
        <v>138</v>
      </c>
      <c r="L67" t="s">
        <v>367</v>
      </c>
      <c r="M67" t="s">
        <v>368</v>
      </c>
      <c r="N67">
        <v>0.121944444</v>
      </c>
      <c r="O67">
        <v>13</v>
      </c>
      <c r="P67">
        <v>5563</v>
      </c>
      <c r="Q67">
        <v>319</v>
      </c>
      <c r="R67">
        <v>1305</v>
      </c>
      <c r="S67">
        <v>60</v>
      </c>
      <c r="T67">
        <v>1011</v>
      </c>
      <c r="U67">
        <v>1</v>
      </c>
      <c r="V67">
        <v>1</v>
      </c>
      <c r="W67">
        <v>5.1321403726954387</v>
      </c>
      <c r="X67">
        <v>207.51047720553299</v>
      </c>
      <c r="Y67">
        <v>344.74785208136518</v>
      </c>
      <c r="Z67">
        <v>368.75102643699705</v>
      </c>
      <c r="AA67">
        <v>46.464437537578256</v>
      </c>
      <c r="AB67">
        <v>127.04884054471826</v>
      </c>
      <c r="AC67">
        <v>8.2403143931858409</v>
      </c>
      <c r="AD67">
        <v>7.6499552887741101E-2</v>
      </c>
      <c r="AE67">
        <v>1107.9715881249608</v>
      </c>
    </row>
    <row r="68" spans="1:31" x14ac:dyDescent="0.25">
      <c r="A68">
        <v>2338685</v>
      </c>
      <c r="B68">
        <v>1</v>
      </c>
      <c r="C68" t="s">
        <v>80</v>
      </c>
      <c r="D68" t="s">
        <v>107</v>
      </c>
      <c r="E68" t="s">
        <v>141</v>
      </c>
      <c r="F68" t="s">
        <v>369</v>
      </c>
      <c r="G68" t="s">
        <v>134</v>
      </c>
      <c r="H68" t="s">
        <v>135</v>
      </c>
      <c r="I68" t="s">
        <v>144</v>
      </c>
      <c r="J68" t="s">
        <v>137</v>
      </c>
      <c r="K68" t="s">
        <v>138</v>
      </c>
      <c r="L68" t="s">
        <v>370</v>
      </c>
      <c r="M68" t="s">
        <v>371</v>
      </c>
      <c r="N68">
        <v>0.28555555500000002</v>
      </c>
      <c r="O68">
        <v>0</v>
      </c>
      <c r="P68">
        <v>232</v>
      </c>
      <c r="Q68">
        <v>19</v>
      </c>
      <c r="R68">
        <v>53</v>
      </c>
      <c r="S68">
        <v>9</v>
      </c>
      <c r="T68">
        <v>25</v>
      </c>
      <c r="U68">
        <v>1</v>
      </c>
      <c r="V68">
        <v>0</v>
      </c>
      <c r="W68">
        <v>0</v>
      </c>
      <c r="X68">
        <v>7.4291558069986277</v>
      </c>
      <c r="Y68">
        <v>97.566221243613953</v>
      </c>
      <c r="Z68">
        <v>17.180180268428778</v>
      </c>
      <c r="AA68">
        <v>6.0527239318995338</v>
      </c>
      <c r="AB68">
        <v>6.4205693237100672</v>
      </c>
      <c r="AC68">
        <v>0.57570450201270162</v>
      </c>
      <c r="AD68">
        <v>0</v>
      </c>
      <c r="AE68">
        <v>135.22455507666365</v>
      </c>
    </row>
    <row r="69" spans="1:31" x14ac:dyDescent="0.25">
      <c r="A69">
        <v>2338831</v>
      </c>
      <c r="B69">
        <v>1</v>
      </c>
      <c r="C69" t="s">
        <v>80</v>
      </c>
      <c r="D69" t="s">
        <v>100</v>
      </c>
      <c r="E69" t="s">
        <v>151</v>
      </c>
      <c r="F69" t="s">
        <v>372</v>
      </c>
      <c r="G69" t="s">
        <v>153</v>
      </c>
      <c r="H69" t="s">
        <v>154</v>
      </c>
      <c r="I69" t="s">
        <v>144</v>
      </c>
      <c r="J69" t="s">
        <v>137</v>
      </c>
      <c r="K69" t="s">
        <v>138</v>
      </c>
      <c r="L69" t="s">
        <v>373</v>
      </c>
      <c r="M69" t="s">
        <v>374</v>
      </c>
      <c r="N69">
        <v>1.564444444</v>
      </c>
      <c r="O69">
        <v>0</v>
      </c>
      <c r="P69">
        <v>19</v>
      </c>
      <c r="Q69">
        <v>0</v>
      </c>
      <c r="R69">
        <v>5</v>
      </c>
      <c r="S69">
        <v>0</v>
      </c>
      <c r="T69">
        <v>5</v>
      </c>
      <c r="U69">
        <v>0</v>
      </c>
      <c r="V69">
        <v>0</v>
      </c>
      <c r="W69">
        <v>0</v>
      </c>
      <c r="X69">
        <v>11.459460051611959</v>
      </c>
      <c r="Y69">
        <v>0</v>
      </c>
      <c r="Z69">
        <v>5.6645584036288747</v>
      </c>
      <c r="AA69">
        <v>0</v>
      </c>
      <c r="AB69">
        <v>15.153314008891808</v>
      </c>
      <c r="AC69">
        <v>0</v>
      </c>
      <c r="AD69">
        <v>0</v>
      </c>
      <c r="AE69">
        <v>32.277332464132641</v>
      </c>
    </row>
    <row r="70" spans="1:31" x14ac:dyDescent="0.25">
      <c r="A70">
        <v>2339263</v>
      </c>
      <c r="B70">
        <v>1</v>
      </c>
      <c r="C70" t="s">
        <v>80</v>
      </c>
      <c r="D70" t="s">
        <v>85</v>
      </c>
      <c r="E70" t="s">
        <v>157</v>
      </c>
      <c r="F70" t="s">
        <v>375</v>
      </c>
      <c r="G70" t="s">
        <v>204</v>
      </c>
      <c r="H70" t="s">
        <v>154</v>
      </c>
      <c r="I70" t="s">
        <v>144</v>
      </c>
      <c r="J70" t="s">
        <v>137</v>
      </c>
      <c r="K70" t="s">
        <v>138</v>
      </c>
      <c r="L70" t="s">
        <v>376</v>
      </c>
      <c r="M70" t="s">
        <v>377</v>
      </c>
      <c r="N70">
        <v>2.363611111</v>
      </c>
      <c r="O70">
        <v>0</v>
      </c>
      <c r="P70">
        <v>10</v>
      </c>
      <c r="Q70">
        <v>0</v>
      </c>
      <c r="R70">
        <v>0</v>
      </c>
      <c r="S70">
        <v>0</v>
      </c>
      <c r="T70">
        <v>1</v>
      </c>
      <c r="U70">
        <v>0</v>
      </c>
      <c r="V70">
        <v>0</v>
      </c>
      <c r="W70">
        <v>0</v>
      </c>
      <c r="X70">
        <v>5.1596192950388993</v>
      </c>
      <c r="Y70">
        <v>0</v>
      </c>
      <c r="Z70">
        <v>0</v>
      </c>
      <c r="AA70">
        <v>0</v>
      </c>
      <c r="AB70">
        <v>0.30251432557664637</v>
      </c>
      <c r="AC70">
        <v>0</v>
      </c>
      <c r="AD70">
        <v>0</v>
      </c>
      <c r="AE70">
        <v>5.4621336206155453</v>
      </c>
    </row>
    <row r="71" spans="1:31" x14ac:dyDescent="0.25">
      <c r="A71">
        <v>2339017</v>
      </c>
      <c r="B71">
        <v>1</v>
      </c>
      <c r="C71" t="s">
        <v>81</v>
      </c>
      <c r="D71" t="s">
        <v>115</v>
      </c>
      <c r="E71" t="s">
        <v>151</v>
      </c>
      <c r="F71" t="s">
        <v>378</v>
      </c>
      <c r="G71" t="s">
        <v>153</v>
      </c>
      <c r="H71" t="s">
        <v>154</v>
      </c>
      <c r="I71" t="s">
        <v>144</v>
      </c>
      <c r="J71" t="s">
        <v>137</v>
      </c>
      <c r="K71" t="s">
        <v>138</v>
      </c>
      <c r="L71" t="s">
        <v>379</v>
      </c>
      <c r="M71" t="s">
        <v>380</v>
      </c>
      <c r="N71">
        <v>1.0666666659999999</v>
      </c>
      <c r="O71">
        <v>0</v>
      </c>
      <c r="P71">
        <v>42</v>
      </c>
      <c r="Q71">
        <v>0</v>
      </c>
      <c r="R71">
        <v>15</v>
      </c>
      <c r="S71">
        <v>0</v>
      </c>
      <c r="T71">
        <v>3</v>
      </c>
      <c r="U71">
        <v>0</v>
      </c>
      <c r="V71">
        <v>0</v>
      </c>
      <c r="W71">
        <v>0</v>
      </c>
      <c r="X71">
        <v>5.0847979760223678</v>
      </c>
      <c r="Y71">
        <v>0</v>
      </c>
      <c r="Z71">
        <v>1.8484689193766441</v>
      </c>
      <c r="AA71">
        <v>0</v>
      </c>
      <c r="AB71">
        <v>1.0237924223023276</v>
      </c>
      <c r="AC71">
        <v>0</v>
      </c>
      <c r="AD71">
        <v>0</v>
      </c>
      <c r="AE71">
        <v>7.9570593177013391</v>
      </c>
    </row>
    <row r="72" spans="1:31" x14ac:dyDescent="0.25">
      <c r="A72">
        <v>2339117</v>
      </c>
      <c r="B72">
        <v>1</v>
      </c>
      <c r="C72" t="s">
        <v>81</v>
      </c>
      <c r="D72" t="s">
        <v>118</v>
      </c>
      <c r="E72" t="s">
        <v>157</v>
      </c>
      <c r="F72" t="s">
        <v>381</v>
      </c>
      <c r="G72" t="s">
        <v>204</v>
      </c>
      <c r="H72" t="s">
        <v>154</v>
      </c>
      <c r="I72" t="s">
        <v>144</v>
      </c>
      <c r="J72" t="s">
        <v>137</v>
      </c>
      <c r="K72" t="s">
        <v>138</v>
      </c>
      <c r="L72" t="s">
        <v>382</v>
      </c>
      <c r="M72" t="s">
        <v>383</v>
      </c>
      <c r="N72">
        <v>0.43027777699999997</v>
      </c>
      <c r="O72">
        <v>0</v>
      </c>
      <c r="P72">
        <v>9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1.0157782132555211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1.0157782132555211</v>
      </c>
    </row>
    <row r="73" spans="1:31" x14ac:dyDescent="0.25">
      <c r="A73">
        <v>2338768</v>
      </c>
      <c r="B73">
        <v>1</v>
      </c>
      <c r="C73" t="s">
        <v>80</v>
      </c>
      <c r="D73" t="s">
        <v>83</v>
      </c>
      <c r="E73" t="s">
        <v>147</v>
      </c>
      <c r="F73" t="s">
        <v>384</v>
      </c>
      <c r="G73" t="s">
        <v>363</v>
      </c>
      <c r="H73" t="s">
        <v>135</v>
      </c>
      <c r="I73" t="s">
        <v>144</v>
      </c>
      <c r="J73" t="s">
        <v>137</v>
      </c>
      <c r="K73" t="s">
        <v>209</v>
      </c>
      <c r="L73" t="s">
        <v>385</v>
      </c>
      <c r="M73" t="s">
        <v>386</v>
      </c>
      <c r="N73">
        <v>0.28333333300000002</v>
      </c>
      <c r="O73">
        <v>0</v>
      </c>
      <c r="P73">
        <v>0</v>
      </c>
      <c r="Q73">
        <v>0</v>
      </c>
      <c r="R73">
        <v>0</v>
      </c>
      <c r="S73">
        <v>0</v>
      </c>
      <c r="T73">
        <v>147</v>
      </c>
      <c r="U73">
        <v>0</v>
      </c>
      <c r="V73">
        <v>10</v>
      </c>
      <c r="W73">
        <v>0</v>
      </c>
      <c r="X73">
        <v>0</v>
      </c>
      <c r="Y73">
        <v>0</v>
      </c>
      <c r="Z73">
        <v>0</v>
      </c>
      <c r="AA73">
        <v>0</v>
      </c>
      <c r="AB73">
        <v>55.709102077024461</v>
      </c>
      <c r="AC73">
        <v>0</v>
      </c>
      <c r="AD73">
        <v>8.9970992043545834</v>
      </c>
      <c r="AE73">
        <v>64.706201281379037</v>
      </c>
    </row>
    <row r="74" spans="1:31" x14ac:dyDescent="0.25">
      <c r="A74">
        <v>2340044</v>
      </c>
      <c r="B74">
        <v>1</v>
      </c>
      <c r="C74" t="s">
        <v>81</v>
      </c>
      <c r="D74" t="s">
        <v>128</v>
      </c>
      <c r="E74" t="s">
        <v>132</v>
      </c>
      <c r="F74" t="s">
        <v>387</v>
      </c>
      <c r="G74" t="s">
        <v>134</v>
      </c>
      <c r="H74" t="s">
        <v>135</v>
      </c>
      <c r="I74" t="s">
        <v>144</v>
      </c>
      <c r="J74" t="s">
        <v>137</v>
      </c>
      <c r="K74" t="s">
        <v>138</v>
      </c>
      <c r="L74" t="s">
        <v>388</v>
      </c>
      <c r="M74" t="s">
        <v>389</v>
      </c>
      <c r="N74">
        <v>1.961944444</v>
      </c>
      <c r="O74">
        <v>0</v>
      </c>
      <c r="P74">
        <v>1301</v>
      </c>
      <c r="Q74">
        <v>1</v>
      </c>
      <c r="R74">
        <v>0</v>
      </c>
      <c r="S74">
        <v>38</v>
      </c>
      <c r="T74">
        <v>68</v>
      </c>
      <c r="U74">
        <v>43</v>
      </c>
      <c r="V74">
        <v>43</v>
      </c>
      <c r="W74">
        <v>0</v>
      </c>
      <c r="X74">
        <v>725.41517689166074</v>
      </c>
      <c r="Y74">
        <v>2.3736138890718257</v>
      </c>
      <c r="Z74">
        <v>0</v>
      </c>
      <c r="AA74">
        <v>1126.7469627816035</v>
      </c>
      <c r="AB74">
        <v>517.51432832313867</v>
      </c>
      <c r="AC74">
        <v>7084.1636899287223</v>
      </c>
      <c r="AD74">
        <v>3851.7414113788805</v>
      </c>
      <c r="AE74">
        <v>13307.955183193077</v>
      </c>
    </row>
    <row r="75" spans="1:31" x14ac:dyDescent="0.25">
      <c r="A75">
        <v>2340038</v>
      </c>
      <c r="B75">
        <v>1</v>
      </c>
      <c r="C75" t="s">
        <v>80</v>
      </c>
      <c r="D75" t="s">
        <v>96</v>
      </c>
      <c r="E75" t="s">
        <v>326</v>
      </c>
      <c r="F75" t="s">
        <v>390</v>
      </c>
      <c r="G75" t="s">
        <v>391</v>
      </c>
      <c r="H75" t="s">
        <v>154</v>
      </c>
      <c r="I75" t="s">
        <v>144</v>
      </c>
      <c r="J75" t="s">
        <v>137</v>
      </c>
      <c r="K75" t="s">
        <v>138</v>
      </c>
      <c r="L75" t="s">
        <v>392</v>
      </c>
      <c r="M75" t="s">
        <v>393</v>
      </c>
      <c r="N75">
        <v>5.4905555550000003</v>
      </c>
      <c r="O75">
        <v>0</v>
      </c>
      <c r="P75">
        <v>10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73.917213948001589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73.917213948001589</v>
      </c>
    </row>
    <row r="76" spans="1:31" x14ac:dyDescent="0.25">
      <c r="A76">
        <v>2340433</v>
      </c>
      <c r="B76">
        <v>1</v>
      </c>
      <c r="C76" t="s">
        <v>81</v>
      </c>
      <c r="D76" t="s">
        <v>115</v>
      </c>
      <c r="E76" t="s">
        <v>174</v>
      </c>
      <c r="F76" t="s">
        <v>394</v>
      </c>
      <c r="G76" t="s">
        <v>176</v>
      </c>
      <c r="H76" t="s">
        <v>154</v>
      </c>
      <c r="I76" t="s">
        <v>144</v>
      </c>
      <c r="J76" t="s">
        <v>137</v>
      </c>
      <c r="K76" t="s">
        <v>138</v>
      </c>
      <c r="L76" t="s">
        <v>395</v>
      </c>
      <c r="M76" t="s">
        <v>396</v>
      </c>
      <c r="N76">
        <v>1.2936111109999999</v>
      </c>
      <c r="O76">
        <v>0</v>
      </c>
      <c r="P76">
        <v>43</v>
      </c>
      <c r="Q76">
        <v>0</v>
      </c>
      <c r="R76">
        <v>5</v>
      </c>
      <c r="S76">
        <v>0</v>
      </c>
      <c r="T76">
        <v>6</v>
      </c>
      <c r="U76">
        <v>0</v>
      </c>
      <c r="V76">
        <v>0</v>
      </c>
      <c r="W76">
        <v>0</v>
      </c>
      <c r="X76">
        <v>9.8829832158460196</v>
      </c>
      <c r="Y76">
        <v>0</v>
      </c>
      <c r="Z76">
        <v>11.707298525072648</v>
      </c>
      <c r="AA76">
        <v>0</v>
      </c>
      <c r="AB76">
        <v>8.8496789671766987</v>
      </c>
      <c r="AC76">
        <v>0</v>
      </c>
      <c r="AD76">
        <v>0</v>
      </c>
      <c r="AE76">
        <v>30.43996070809537</v>
      </c>
    </row>
    <row r="77" spans="1:31" x14ac:dyDescent="0.25">
      <c r="A77">
        <v>2340599</v>
      </c>
      <c r="B77">
        <v>1</v>
      </c>
      <c r="C77" t="s">
        <v>80</v>
      </c>
      <c r="D77" t="s">
        <v>96</v>
      </c>
      <c r="E77" t="s">
        <v>157</v>
      </c>
      <c r="F77" t="s">
        <v>397</v>
      </c>
      <c r="G77" t="s">
        <v>159</v>
      </c>
      <c r="H77" t="s">
        <v>154</v>
      </c>
      <c r="I77" t="s">
        <v>144</v>
      </c>
      <c r="J77" t="s">
        <v>137</v>
      </c>
      <c r="K77" t="s">
        <v>138</v>
      </c>
      <c r="L77" t="s">
        <v>398</v>
      </c>
      <c r="M77" t="s">
        <v>399</v>
      </c>
      <c r="N77">
        <v>2.4522222220000001</v>
      </c>
      <c r="O77">
        <v>0</v>
      </c>
      <c r="P77">
        <v>1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1.0912805234277956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1.0912805234277956</v>
      </c>
    </row>
    <row r="78" spans="1:31" x14ac:dyDescent="0.25">
      <c r="A78">
        <v>2340121</v>
      </c>
      <c r="B78">
        <v>1</v>
      </c>
      <c r="C78" t="s">
        <v>81</v>
      </c>
      <c r="D78" t="s">
        <v>115</v>
      </c>
      <c r="E78" t="s">
        <v>141</v>
      </c>
      <c r="F78" t="s">
        <v>400</v>
      </c>
      <c r="G78" t="s">
        <v>208</v>
      </c>
      <c r="H78" t="s">
        <v>135</v>
      </c>
      <c r="I78" t="s">
        <v>144</v>
      </c>
      <c r="J78" t="s">
        <v>137</v>
      </c>
      <c r="K78" t="s">
        <v>209</v>
      </c>
      <c r="L78" t="s">
        <v>401</v>
      </c>
      <c r="M78" t="s">
        <v>402</v>
      </c>
      <c r="N78">
        <v>8.1233333329999997</v>
      </c>
      <c r="O78">
        <v>0</v>
      </c>
      <c r="P78">
        <v>21</v>
      </c>
      <c r="Q78">
        <v>0</v>
      </c>
      <c r="R78">
        <v>1</v>
      </c>
      <c r="S78">
        <v>0</v>
      </c>
      <c r="T78">
        <v>5</v>
      </c>
      <c r="U78">
        <v>0</v>
      </c>
      <c r="V78">
        <v>0</v>
      </c>
      <c r="W78">
        <v>0</v>
      </c>
      <c r="X78">
        <v>26.53187247736167</v>
      </c>
      <c r="Y78">
        <v>0</v>
      </c>
      <c r="Z78">
        <v>0.50185468378764331</v>
      </c>
      <c r="AA78">
        <v>0</v>
      </c>
      <c r="AB78">
        <v>36.974675716017991</v>
      </c>
      <c r="AC78">
        <v>0</v>
      </c>
      <c r="AD78">
        <v>0</v>
      </c>
      <c r="AE78">
        <v>64.008402877167299</v>
      </c>
    </row>
    <row r="79" spans="1:31" x14ac:dyDescent="0.25">
      <c r="A79">
        <v>2340293</v>
      </c>
      <c r="B79">
        <v>1</v>
      </c>
      <c r="C79" t="s">
        <v>81</v>
      </c>
      <c r="D79" t="s">
        <v>127</v>
      </c>
      <c r="E79" t="s">
        <v>174</v>
      </c>
      <c r="F79" t="s">
        <v>403</v>
      </c>
      <c r="G79" t="s">
        <v>208</v>
      </c>
      <c r="H79" t="s">
        <v>154</v>
      </c>
      <c r="I79" t="s">
        <v>144</v>
      </c>
      <c r="J79" t="s">
        <v>137</v>
      </c>
      <c r="K79" t="s">
        <v>209</v>
      </c>
      <c r="L79" t="s">
        <v>404</v>
      </c>
      <c r="M79" t="s">
        <v>405</v>
      </c>
      <c r="N79">
        <v>1.3477777769999999</v>
      </c>
      <c r="O79">
        <v>0</v>
      </c>
      <c r="P79">
        <v>86</v>
      </c>
      <c r="Q79">
        <v>0</v>
      </c>
      <c r="R79">
        <v>5</v>
      </c>
      <c r="S79">
        <v>0</v>
      </c>
      <c r="T79">
        <v>29</v>
      </c>
      <c r="U79">
        <v>0</v>
      </c>
      <c r="V79">
        <v>1</v>
      </c>
      <c r="W79">
        <v>0</v>
      </c>
      <c r="X79">
        <v>40.010664407144937</v>
      </c>
      <c r="Y79">
        <v>0</v>
      </c>
      <c r="Z79">
        <v>2.5677268204782493</v>
      </c>
      <c r="AA79">
        <v>0</v>
      </c>
      <c r="AB79">
        <v>150.78288592122061</v>
      </c>
      <c r="AC79">
        <v>0</v>
      </c>
      <c r="AD79">
        <v>3.4099508330178594</v>
      </c>
      <c r="AE79">
        <v>196.77122798186164</v>
      </c>
    </row>
    <row r="80" spans="1:31" x14ac:dyDescent="0.25">
      <c r="A80">
        <v>2340078</v>
      </c>
      <c r="B80">
        <v>1</v>
      </c>
      <c r="C80" t="s">
        <v>81</v>
      </c>
      <c r="D80" t="s">
        <v>127</v>
      </c>
      <c r="E80" t="s">
        <v>141</v>
      </c>
      <c r="F80" t="s">
        <v>406</v>
      </c>
      <c r="G80" t="s">
        <v>134</v>
      </c>
      <c r="H80" t="s">
        <v>135</v>
      </c>
      <c r="I80" t="s">
        <v>144</v>
      </c>
      <c r="J80" t="s">
        <v>137</v>
      </c>
      <c r="K80" t="s">
        <v>138</v>
      </c>
      <c r="L80" t="s">
        <v>407</v>
      </c>
      <c r="M80" t="s">
        <v>408</v>
      </c>
      <c r="N80">
        <v>1.288888888</v>
      </c>
      <c r="O80">
        <v>2</v>
      </c>
      <c r="P80">
        <v>1312</v>
      </c>
      <c r="Q80">
        <v>30</v>
      </c>
      <c r="R80">
        <v>83</v>
      </c>
      <c r="S80">
        <v>13</v>
      </c>
      <c r="T80">
        <v>109</v>
      </c>
      <c r="U80">
        <v>2</v>
      </c>
      <c r="V80">
        <v>0</v>
      </c>
      <c r="W80">
        <v>0.87755309048597518</v>
      </c>
      <c r="X80">
        <v>240.19663535086244</v>
      </c>
      <c r="Y80">
        <v>147.69255727240989</v>
      </c>
      <c r="Z80">
        <v>86.132791728010289</v>
      </c>
      <c r="AA80">
        <v>86.002623829133256</v>
      </c>
      <c r="AB80">
        <v>75.074208082821741</v>
      </c>
      <c r="AC80">
        <v>3.9965224214811617</v>
      </c>
      <c r="AD80">
        <v>0</v>
      </c>
      <c r="AE80">
        <v>639.97289177520474</v>
      </c>
    </row>
    <row r="81" spans="1:31" x14ac:dyDescent="0.25">
      <c r="A81">
        <v>2340356</v>
      </c>
      <c r="B81">
        <v>1</v>
      </c>
      <c r="C81" t="s">
        <v>80</v>
      </c>
      <c r="D81" t="s">
        <v>110</v>
      </c>
      <c r="E81" t="s">
        <v>151</v>
      </c>
      <c r="F81" t="s">
        <v>409</v>
      </c>
      <c r="G81" t="s">
        <v>410</v>
      </c>
      <c r="H81" t="s">
        <v>154</v>
      </c>
      <c r="I81" t="s">
        <v>144</v>
      </c>
      <c r="J81" t="s">
        <v>137</v>
      </c>
      <c r="K81" t="s">
        <v>138</v>
      </c>
      <c r="L81" t="s">
        <v>411</v>
      </c>
      <c r="M81" t="s">
        <v>412</v>
      </c>
      <c r="N81">
        <v>2.5108333329999999</v>
      </c>
      <c r="O81">
        <v>0</v>
      </c>
      <c r="P81">
        <v>23</v>
      </c>
      <c r="Q81">
        <v>0</v>
      </c>
      <c r="R81">
        <v>0</v>
      </c>
      <c r="S81">
        <v>0</v>
      </c>
      <c r="T81">
        <v>2</v>
      </c>
      <c r="U81">
        <v>0</v>
      </c>
      <c r="V81">
        <v>0</v>
      </c>
      <c r="W81">
        <v>0</v>
      </c>
      <c r="X81">
        <v>22.492323944254643</v>
      </c>
      <c r="Y81">
        <v>0</v>
      </c>
      <c r="Z81">
        <v>0</v>
      </c>
      <c r="AA81">
        <v>0</v>
      </c>
      <c r="AB81">
        <v>6.9921023599892678</v>
      </c>
      <c r="AC81">
        <v>0</v>
      </c>
      <c r="AD81">
        <v>0</v>
      </c>
      <c r="AE81">
        <v>29.484426304243911</v>
      </c>
    </row>
    <row r="82" spans="1:31" x14ac:dyDescent="0.25">
      <c r="A82">
        <v>2340413</v>
      </c>
      <c r="B82">
        <v>1</v>
      </c>
      <c r="C82" t="s">
        <v>81</v>
      </c>
      <c r="D82" t="s">
        <v>112</v>
      </c>
      <c r="E82" t="s">
        <v>157</v>
      </c>
      <c r="F82" t="s">
        <v>413</v>
      </c>
      <c r="G82" t="s">
        <v>159</v>
      </c>
      <c r="H82" t="s">
        <v>154</v>
      </c>
      <c r="I82" t="s">
        <v>144</v>
      </c>
      <c r="J82" t="s">
        <v>137</v>
      </c>
      <c r="K82" t="s">
        <v>138</v>
      </c>
      <c r="L82" t="s">
        <v>414</v>
      </c>
      <c r="M82" t="s">
        <v>415</v>
      </c>
      <c r="N82">
        <v>2.4966666659999999</v>
      </c>
      <c r="O82">
        <v>0</v>
      </c>
      <c r="P82">
        <v>1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</row>
    <row r="83" spans="1:31" x14ac:dyDescent="0.25">
      <c r="A83">
        <v>2340021</v>
      </c>
      <c r="B83">
        <v>1</v>
      </c>
      <c r="C83" t="s">
        <v>80</v>
      </c>
      <c r="D83" t="s">
        <v>100</v>
      </c>
      <c r="E83" t="s">
        <v>147</v>
      </c>
      <c r="F83" t="s">
        <v>416</v>
      </c>
      <c r="G83" t="s">
        <v>134</v>
      </c>
      <c r="H83" t="s">
        <v>135</v>
      </c>
      <c r="I83" t="s">
        <v>144</v>
      </c>
      <c r="J83" t="s">
        <v>137</v>
      </c>
      <c r="K83" t="s">
        <v>138</v>
      </c>
      <c r="L83" t="s">
        <v>417</v>
      </c>
      <c r="M83" t="s">
        <v>418</v>
      </c>
      <c r="N83">
        <v>1.194722222</v>
      </c>
      <c r="O83">
        <v>0</v>
      </c>
      <c r="P83">
        <v>918</v>
      </c>
      <c r="Q83">
        <v>0</v>
      </c>
      <c r="R83">
        <v>127</v>
      </c>
      <c r="S83">
        <v>0</v>
      </c>
      <c r="T83">
        <v>107</v>
      </c>
      <c r="U83">
        <v>0</v>
      </c>
      <c r="V83">
        <v>0</v>
      </c>
      <c r="W83">
        <v>0</v>
      </c>
      <c r="X83">
        <v>399.50374178257118</v>
      </c>
      <c r="Y83">
        <v>0</v>
      </c>
      <c r="Z83">
        <v>156.64223313451544</v>
      </c>
      <c r="AA83">
        <v>0</v>
      </c>
      <c r="AB83">
        <v>77.172298767104593</v>
      </c>
      <c r="AC83">
        <v>0</v>
      </c>
      <c r="AD83">
        <v>0</v>
      </c>
      <c r="AE83">
        <v>633.31827368419124</v>
      </c>
    </row>
    <row r="84" spans="1:31" x14ac:dyDescent="0.25">
      <c r="A84">
        <v>2340064</v>
      </c>
      <c r="B84">
        <v>1</v>
      </c>
      <c r="C84" t="s">
        <v>80</v>
      </c>
      <c r="D84" t="s">
        <v>93</v>
      </c>
      <c r="E84" t="s">
        <v>151</v>
      </c>
      <c r="F84" t="s">
        <v>419</v>
      </c>
      <c r="G84" t="s">
        <v>153</v>
      </c>
      <c r="H84" t="s">
        <v>154</v>
      </c>
      <c r="I84" t="s">
        <v>144</v>
      </c>
      <c r="J84" t="s">
        <v>137</v>
      </c>
      <c r="K84" t="s">
        <v>138</v>
      </c>
      <c r="L84" t="s">
        <v>420</v>
      </c>
      <c r="M84" t="s">
        <v>421</v>
      </c>
      <c r="N84">
        <v>1.9416666659999999</v>
      </c>
      <c r="O84">
        <v>0</v>
      </c>
      <c r="P84">
        <v>6</v>
      </c>
      <c r="Q84">
        <v>0</v>
      </c>
      <c r="R84">
        <v>10</v>
      </c>
      <c r="S84">
        <v>0</v>
      </c>
      <c r="T84">
        <v>1</v>
      </c>
      <c r="U84">
        <v>0</v>
      </c>
      <c r="V84">
        <v>0</v>
      </c>
      <c r="W84">
        <v>0</v>
      </c>
      <c r="X84">
        <v>5.3454897080663333</v>
      </c>
      <c r="Y84">
        <v>0</v>
      </c>
      <c r="Z84">
        <v>70.961125277013792</v>
      </c>
      <c r="AA84">
        <v>0</v>
      </c>
      <c r="AB84">
        <v>1.4135905740156642</v>
      </c>
      <c r="AC84">
        <v>0</v>
      </c>
      <c r="AD84">
        <v>0</v>
      </c>
      <c r="AE84">
        <v>77.720205559095788</v>
      </c>
    </row>
    <row r="85" spans="1:31" x14ac:dyDescent="0.25">
      <c r="A85">
        <v>2340588</v>
      </c>
      <c r="B85">
        <v>1</v>
      </c>
      <c r="C85" t="s">
        <v>80</v>
      </c>
      <c r="D85" t="s">
        <v>97</v>
      </c>
      <c r="E85" t="s">
        <v>147</v>
      </c>
      <c r="F85" t="s">
        <v>422</v>
      </c>
      <c r="G85" t="s">
        <v>184</v>
      </c>
      <c r="H85" t="s">
        <v>135</v>
      </c>
      <c r="I85" t="s">
        <v>144</v>
      </c>
      <c r="J85" t="s">
        <v>137</v>
      </c>
      <c r="K85" t="s">
        <v>138</v>
      </c>
      <c r="L85" t="s">
        <v>423</v>
      </c>
      <c r="M85" t="s">
        <v>424</v>
      </c>
      <c r="N85">
        <v>1.1202777770000001</v>
      </c>
      <c r="O85">
        <v>0</v>
      </c>
      <c r="P85">
        <v>162</v>
      </c>
      <c r="Q85">
        <v>0</v>
      </c>
      <c r="R85">
        <v>11</v>
      </c>
      <c r="S85">
        <v>2</v>
      </c>
      <c r="T85">
        <v>24</v>
      </c>
      <c r="U85">
        <v>0</v>
      </c>
      <c r="V85">
        <v>0</v>
      </c>
      <c r="W85">
        <v>0</v>
      </c>
      <c r="X85">
        <v>48.317662456147545</v>
      </c>
      <c r="Y85">
        <v>0</v>
      </c>
      <c r="Z85">
        <v>12.597042191807502</v>
      </c>
      <c r="AA85">
        <v>3.7386028484764946</v>
      </c>
      <c r="AB85">
        <v>17.77848665697141</v>
      </c>
      <c r="AC85">
        <v>0</v>
      </c>
      <c r="AD85">
        <v>0</v>
      </c>
      <c r="AE85">
        <v>82.431794153402947</v>
      </c>
    </row>
    <row r="86" spans="1:31" x14ac:dyDescent="0.25">
      <c r="A86">
        <v>2340256</v>
      </c>
      <c r="B86">
        <v>1</v>
      </c>
      <c r="C86" t="s">
        <v>80</v>
      </c>
      <c r="D86" t="s">
        <v>106</v>
      </c>
      <c r="E86" t="s">
        <v>157</v>
      </c>
      <c r="F86" t="s">
        <v>425</v>
      </c>
      <c r="G86" t="s">
        <v>159</v>
      </c>
      <c r="H86" t="s">
        <v>154</v>
      </c>
      <c r="I86" t="s">
        <v>144</v>
      </c>
      <c r="J86" t="s">
        <v>137</v>
      </c>
      <c r="K86" t="s">
        <v>138</v>
      </c>
      <c r="L86" t="s">
        <v>426</v>
      </c>
      <c r="M86" t="s">
        <v>427</v>
      </c>
      <c r="N86">
        <v>1.4375</v>
      </c>
      <c r="O86">
        <v>0</v>
      </c>
      <c r="P86">
        <v>1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0.82844842917072503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0.82844842917072503</v>
      </c>
    </row>
    <row r="87" spans="1:31" x14ac:dyDescent="0.25">
      <c r="A87">
        <v>2340611</v>
      </c>
      <c r="B87">
        <v>1</v>
      </c>
      <c r="C87" t="s">
        <v>80</v>
      </c>
      <c r="D87" t="s">
        <v>98</v>
      </c>
      <c r="E87" t="s">
        <v>132</v>
      </c>
      <c r="F87" t="s">
        <v>428</v>
      </c>
      <c r="G87" t="s">
        <v>184</v>
      </c>
      <c r="H87" t="s">
        <v>135</v>
      </c>
      <c r="I87" t="s">
        <v>144</v>
      </c>
      <c r="J87" t="s">
        <v>137</v>
      </c>
      <c r="K87" t="s">
        <v>138</v>
      </c>
      <c r="L87" t="s">
        <v>429</v>
      </c>
      <c r="M87" t="s">
        <v>430</v>
      </c>
      <c r="N87">
        <v>1.3122222219999999</v>
      </c>
      <c r="O87">
        <v>0</v>
      </c>
      <c r="P87">
        <v>21</v>
      </c>
      <c r="Q87">
        <v>29</v>
      </c>
      <c r="R87">
        <v>189</v>
      </c>
      <c r="S87">
        <v>11</v>
      </c>
      <c r="T87">
        <v>65</v>
      </c>
      <c r="U87">
        <v>2</v>
      </c>
      <c r="V87">
        <v>0</v>
      </c>
      <c r="W87">
        <v>0</v>
      </c>
      <c r="X87">
        <v>23.013462557115005</v>
      </c>
      <c r="Y87">
        <v>467.84738230563386</v>
      </c>
      <c r="Z87">
        <v>1444.5567427758544</v>
      </c>
      <c r="AA87">
        <v>125.38608759614311</v>
      </c>
      <c r="AB87">
        <v>254.44815413175726</v>
      </c>
      <c r="AC87">
        <v>201.55439553894686</v>
      </c>
      <c r="AD87">
        <v>0</v>
      </c>
      <c r="AE87">
        <v>2516.8062249054506</v>
      </c>
    </row>
    <row r="88" spans="1:31" x14ac:dyDescent="0.25">
      <c r="A88">
        <v>2340442</v>
      </c>
      <c r="B88">
        <v>1</v>
      </c>
      <c r="C88" t="s">
        <v>80</v>
      </c>
      <c r="D88" t="s">
        <v>105</v>
      </c>
      <c r="E88" t="s">
        <v>174</v>
      </c>
      <c r="F88" t="s">
        <v>431</v>
      </c>
      <c r="G88" t="s">
        <v>432</v>
      </c>
      <c r="H88" t="s">
        <v>154</v>
      </c>
      <c r="I88" t="s">
        <v>144</v>
      </c>
      <c r="J88" t="s">
        <v>137</v>
      </c>
      <c r="K88" t="s">
        <v>138</v>
      </c>
      <c r="L88" t="s">
        <v>433</v>
      </c>
      <c r="M88" t="s">
        <v>434</v>
      </c>
      <c r="N88">
        <v>0.229722222</v>
      </c>
      <c r="O88">
        <v>0</v>
      </c>
      <c r="P88">
        <v>123</v>
      </c>
      <c r="Q88">
        <v>0</v>
      </c>
      <c r="R88">
        <v>0</v>
      </c>
      <c r="S88">
        <v>0</v>
      </c>
      <c r="T88">
        <v>8</v>
      </c>
      <c r="U88">
        <v>0</v>
      </c>
      <c r="V88">
        <v>0</v>
      </c>
      <c r="W88">
        <v>0</v>
      </c>
      <c r="X88">
        <v>8.8785342324944896</v>
      </c>
      <c r="Y88">
        <v>0</v>
      </c>
      <c r="Z88">
        <v>0</v>
      </c>
      <c r="AA88">
        <v>0</v>
      </c>
      <c r="AB88">
        <v>1.732031009729611</v>
      </c>
      <c r="AC88">
        <v>0</v>
      </c>
      <c r="AD88">
        <v>0</v>
      </c>
      <c r="AE88">
        <v>10.610565242224101</v>
      </c>
    </row>
    <row r="89" spans="1:31" x14ac:dyDescent="0.25">
      <c r="A89">
        <v>2340565</v>
      </c>
      <c r="B89">
        <v>1</v>
      </c>
      <c r="C89" t="s">
        <v>80</v>
      </c>
      <c r="D89" t="s">
        <v>83</v>
      </c>
      <c r="E89" t="s">
        <v>157</v>
      </c>
      <c r="F89" t="s">
        <v>435</v>
      </c>
      <c r="G89" t="s">
        <v>159</v>
      </c>
      <c r="H89" t="s">
        <v>154</v>
      </c>
      <c r="I89" t="s">
        <v>144</v>
      </c>
      <c r="J89" t="s">
        <v>137</v>
      </c>
      <c r="K89" t="s">
        <v>138</v>
      </c>
      <c r="L89" t="s">
        <v>436</v>
      </c>
      <c r="M89" t="s">
        <v>437</v>
      </c>
      <c r="N89">
        <v>1.4125000000000001</v>
      </c>
      <c r="O89">
        <v>0</v>
      </c>
      <c r="P89">
        <v>0</v>
      </c>
      <c r="Q89">
        <v>0</v>
      </c>
      <c r="R89">
        <v>0</v>
      </c>
      <c r="S89">
        <v>0</v>
      </c>
      <c r="T89">
        <v>10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6.0327908054302801</v>
      </c>
      <c r="AC89">
        <v>0</v>
      </c>
      <c r="AD89">
        <v>0</v>
      </c>
      <c r="AE89">
        <v>6.0327908054302801</v>
      </c>
    </row>
    <row r="90" spans="1:31" x14ac:dyDescent="0.25">
      <c r="A90">
        <v>2340419</v>
      </c>
      <c r="B90">
        <v>1</v>
      </c>
      <c r="C90" t="s">
        <v>80</v>
      </c>
      <c r="D90" t="s">
        <v>96</v>
      </c>
      <c r="E90" t="s">
        <v>151</v>
      </c>
      <c r="F90" t="s">
        <v>438</v>
      </c>
      <c r="G90" t="s">
        <v>153</v>
      </c>
      <c r="H90" t="s">
        <v>154</v>
      </c>
      <c r="I90" t="s">
        <v>144</v>
      </c>
      <c r="J90" t="s">
        <v>137</v>
      </c>
      <c r="K90" t="s">
        <v>138</v>
      </c>
      <c r="L90" t="s">
        <v>439</v>
      </c>
      <c r="M90" t="s">
        <v>440</v>
      </c>
      <c r="N90">
        <v>1.9130555549999999</v>
      </c>
      <c r="O90">
        <v>0</v>
      </c>
      <c r="P90">
        <v>31</v>
      </c>
      <c r="Q90">
        <v>0</v>
      </c>
      <c r="R90">
        <v>0</v>
      </c>
      <c r="S90">
        <v>0</v>
      </c>
      <c r="T90">
        <v>3</v>
      </c>
      <c r="U90">
        <v>0</v>
      </c>
      <c r="V90">
        <v>0</v>
      </c>
      <c r="W90">
        <v>0</v>
      </c>
      <c r="X90">
        <v>57.661884310410137</v>
      </c>
      <c r="Y90">
        <v>0</v>
      </c>
      <c r="Z90">
        <v>0</v>
      </c>
      <c r="AA90">
        <v>0</v>
      </c>
      <c r="AB90">
        <v>9.3371344149412803</v>
      </c>
      <c r="AC90">
        <v>0</v>
      </c>
      <c r="AD90">
        <v>0</v>
      </c>
      <c r="AE90">
        <v>66.999018725351419</v>
      </c>
    </row>
    <row r="91" spans="1:31" x14ac:dyDescent="0.25">
      <c r="A91">
        <v>2340047</v>
      </c>
      <c r="B91">
        <v>1</v>
      </c>
      <c r="C91" t="s">
        <v>81</v>
      </c>
      <c r="D91" t="s">
        <v>126</v>
      </c>
      <c r="E91" t="s">
        <v>141</v>
      </c>
      <c r="F91" t="s">
        <v>441</v>
      </c>
      <c r="G91" t="s">
        <v>134</v>
      </c>
      <c r="H91" t="s">
        <v>135</v>
      </c>
      <c r="I91" t="s">
        <v>136</v>
      </c>
      <c r="J91" t="s">
        <v>137</v>
      </c>
      <c r="K91" t="s">
        <v>138</v>
      </c>
      <c r="L91" t="s">
        <v>442</v>
      </c>
      <c r="M91" t="s">
        <v>443</v>
      </c>
      <c r="N91">
        <v>8.3333330000000001E-3</v>
      </c>
      <c r="O91">
        <v>3</v>
      </c>
      <c r="P91">
        <v>1626</v>
      </c>
      <c r="Q91">
        <v>70</v>
      </c>
      <c r="R91">
        <v>524</v>
      </c>
      <c r="S91">
        <v>25</v>
      </c>
      <c r="T91">
        <v>109</v>
      </c>
      <c r="U91">
        <v>1</v>
      </c>
      <c r="V91">
        <v>7</v>
      </c>
      <c r="W91">
        <v>3.7623195489916664E-3</v>
      </c>
      <c r="X91">
        <v>1.1901634430677266</v>
      </c>
      <c r="Y91">
        <v>7.9225338184384491</v>
      </c>
      <c r="Z91">
        <v>2.8797775996331363</v>
      </c>
      <c r="AA91">
        <v>1.192186915913501</v>
      </c>
      <c r="AB91">
        <v>1.4885936941551667</v>
      </c>
      <c r="AC91">
        <v>1.0736687110371665</v>
      </c>
      <c r="AD91">
        <v>8.7585826834794158</v>
      </c>
      <c r="AE91">
        <v>24.509269185273553</v>
      </c>
    </row>
    <row r="92" spans="1:31" x14ac:dyDescent="0.25">
      <c r="A92">
        <v>2339987</v>
      </c>
      <c r="B92">
        <v>1</v>
      </c>
      <c r="C92" t="s">
        <v>80</v>
      </c>
      <c r="D92" t="s">
        <v>82</v>
      </c>
      <c r="E92" t="s">
        <v>174</v>
      </c>
      <c r="F92" t="s">
        <v>444</v>
      </c>
      <c r="G92" t="s">
        <v>194</v>
      </c>
      <c r="H92" t="s">
        <v>154</v>
      </c>
      <c r="I92" t="s">
        <v>144</v>
      </c>
      <c r="J92" t="s">
        <v>137</v>
      </c>
      <c r="K92" t="s">
        <v>138</v>
      </c>
      <c r="L92" t="s">
        <v>445</v>
      </c>
      <c r="M92" t="s">
        <v>446</v>
      </c>
      <c r="N92">
        <v>0.37027777699999997</v>
      </c>
      <c r="O92">
        <v>0</v>
      </c>
      <c r="P92">
        <v>452</v>
      </c>
      <c r="Q92">
        <v>0</v>
      </c>
      <c r="R92">
        <v>0</v>
      </c>
      <c r="S92">
        <v>0</v>
      </c>
      <c r="T92">
        <v>35</v>
      </c>
      <c r="U92">
        <v>0</v>
      </c>
      <c r="V92">
        <v>0</v>
      </c>
      <c r="W92">
        <v>0</v>
      </c>
      <c r="X92">
        <v>33.811647608763948</v>
      </c>
      <c r="Y92">
        <v>0</v>
      </c>
      <c r="Z92">
        <v>0</v>
      </c>
      <c r="AA92">
        <v>0</v>
      </c>
      <c r="AB92">
        <v>4.9310061922669819</v>
      </c>
      <c r="AC92">
        <v>0</v>
      </c>
      <c r="AD92">
        <v>0</v>
      </c>
      <c r="AE92">
        <v>38.742653801030933</v>
      </c>
    </row>
    <row r="93" spans="1:31" x14ac:dyDescent="0.25">
      <c r="A93">
        <v>2340425</v>
      </c>
      <c r="B93">
        <v>1</v>
      </c>
      <c r="C93" t="s">
        <v>80</v>
      </c>
      <c r="D93" t="s">
        <v>100</v>
      </c>
      <c r="E93" t="s">
        <v>240</v>
      </c>
      <c r="F93" t="s">
        <v>447</v>
      </c>
      <c r="G93" t="s">
        <v>208</v>
      </c>
      <c r="H93" t="s">
        <v>135</v>
      </c>
      <c r="I93" t="s">
        <v>144</v>
      </c>
      <c r="J93" t="s">
        <v>137</v>
      </c>
      <c r="K93" t="s">
        <v>209</v>
      </c>
      <c r="L93" t="s">
        <v>448</v>
      </c>
      <c r="M93" t="s">
        <v>449</v>
      </c>
      <c r="N93">
        <v>1.3777777769999999</v>
      </c>
      <c r="O93">
        <v>0</v>
      </c>
      <c r="P93">
        <v>15319</v>
      </c>
      <c r="Q93">
        <v>21</v>
      </c>
      <c r="R93">
        <v>224</v>
      </c>
      <c r="S93">
        <v>24</v>
      </c>
      <c r="T93">
        <v>2007</v>
      </c>
      <c r="U93">
        <v>12</v>
      </c>
      <c r="V93">
        <v>9</v>
      </c>
      <c r="W93">
        <v>0</v>
      </c>
      <c r="X93">
        <v>7350.9733249478531</v>
      </c>
      <c r="Y93">
        <v>197.6100276427039</v>
      </c>
      <c r="Z93">
        <v>476.03378463637171</v>
      </c>
      <c r="AA93">
        <v>613.80982017913846</v>
      </c>
      <c r="AB93">
        <v>4881.8978724658818</v>
      </c>
      <c r="AC93">
        <v>1452.0627680501464</v>
      </c>
      <c r="AD93">
        <v>654.88713273062422</v>
      </c>
      <c r="AE93">
        <v>15627.274730652718</v>
      </c>
    </row>
    <row r="94" spans="1:31" x14ac:dyDescent="0.25">
      <c r="A94">
        <v>2340233</v>
      </c>
      <c r="B94">
        <v>1</v>
      </c>
      <c r="C94" t="s">
        <v>80</v>
      </c>
      <c r="D94" t="s">
        <v>92</v>
      </c>
      <c r="E94" t="s">
        <v>151</v>
      </c>
      <c r="F94" t="s">
        <v>450</v>
      </c>
      <c r="G94" t="s">
        <v>451</v>
      </c>
      <c r="H94" t="s">
        <v>154</v>
      </c>
      <c r="I94" t="s">
        <v>144</v>
      </c>
      <c r="J94" t="s">
        <v>137</v>
      </c>
      <c r="K94" t="s">
        <v>138</v>
      </c>
      <c r="L94" t="s">
        <v>452</v>
      </c>
      <c r="M94" t="s">
        <v>453</v>
      </c>
      <c r="N94">
        <v>1.5725</v>
      </c>
      <c r="O94">
        <v>0</v>
      </c>
      <c r="P94">
        <v>0</v>
      </c>
      <c r="Q94">
        <v>0</v>
      </c>
      <c r="R94">
        <v>1</v>
      </c>
      <c r="S94">
        <v>0</v>
      </c>
      <c r="T94">
        <v>1</v>
      </c>
      <c r="U94">
        <v>0</v>
      </c>
      <c r="V94">
        <v>0</v>
      </c>
      <c r="W94">
        <v>0</v>
      </c>
      <c r="X94">
        <v>0</v>
      </c>
      <c r="Y94">
        <v>0</v>
      </c>
      <c r="Z94">
        <v>4.4908674579494825</v>
      </c>
      <c r="AA94">
        <v>0</v>
      </c>
      <c r="AB94">
        <v>3.8711034421301669</v>
      </c>
      <c r="AC94">
        <v>0</v>
      </c>
      <c r="AD94">
        <v>0</v>
      </c>
      <c r="AE94">
        <v>8.3619709000796494</v>
      </c>
    </row>
    <row r="95" spans="1:31" x14ac:dyDescent="0.25">
      <c r="A95">
        <v>2340087</v>
      </c>
      <c r="B95">
        <v>1</v>
      </c>
      <c r="C95" t="s">
        <v>81</v>
      </c>
      <c r="D95" t="s">
        <v>118</v>
      </c>
      <c r="E95" t="s">
        <v>147</v>
      </c>
      <c r="F95" t="s">
        <v>454</v>
      </c>
      <c r="G95" t="s">
        <v>184</v>
      </c>
      <c r="H95" t="s">
        <v>135</v>
      </c>
      <c r="I95" t="s">
        <v>144</v>
      </c>
      <c r="J95" t="s">
        <v>137</v>
      </c>
      <c r="K95" t="s">
        <v>138</v>
      </c>
      <c r="L95" t="s">
        <v>455</v>
      </c>
      <c r="M95" t="s">
        <v>456</v>
      </c>
      <c r="N95">
        <v>0.70750000000000002</v>
      </c>
      <c r="O95">
        <v>0</v>
      </c>
      <c r="P95">
        <v>0</v>
      </c>
      <c r="Q95">
        <v>9</v>
      </c>
      <c r="R95">
        <v>0</v>
      </c>
      <c r="S95">
        <v>7</v>
      </c>
      <c r="T95">
        <v>0</v>
      </c>
      <c r="U95">
        <v>0</v>
      </c>
      <c r="V95">
        <v>0</v>
      </c>
      <c r="W95">
        <v>0</v>
      </c>
      <c r="X95">
        <v>0</v>
      </c>
      <c r="Y95">
        <v>24.772362864683974</v>
      </c>
      <c r="Z95">
        <v>0</v>
      </c>
      <c r="AA95">
        <v>8.4723554018880343</v>
      </c>
      <c r="AB95">
        <v>0</v>
      </c>
      <c r="AC95">
        <v>0</v>
      </c>
      <c r="AD95">
        <v>0</v>
      </c>
      <c r="AE95">
        <v>33.244718266572008</v>
      </c>
    </row>
    <row r="96" spans="1:31" x14ac:dyDescent="0.25">
      <c r="A96">
        <v>2340482</v>
      </c>
      <c r="B96">
        <v>1</v>
      </c>
      <c r="C96" t="s">
        <v>81</v>
      </c>
      <c r="D96" t="s">
        <v>118</v>
      </c>
      <c r="E96" t="s">
        <v>151</v>
      </c>
      <c r="F96" t="s">
        <v>457</v>
      </c>
      <c r="G96" t="s">
        <v>451</v>
      </c>
      <c r="H96" t="s">
        <v>154</v>
      </c>
      <c r="I96" t="s">
        <v>144</v>
      </c>
      <c r="J96" t="s">
        <v>137</v>
      </c>
      <c r="K96" t="s">
        <v>138</v>
      </c>
      <c r="L96" t="s">
        <v>458</v>
      </c>
      <c r="M96" t="s">
        <v>459</v>
      </c>
      <c r="N96">
        <v>1.9936111110000001</v>
      </c>
      <c r="O96">
        <v>0</v>
      </c>
      <c r="P96">
        <v>38</v>
      </c>
      <c r="Q96">
        <v>0</v>
      </c>
      <c r="R96">
        <v>1</v>
      </c>
      <c r="S96">
        <v>0</v>
      </c>
      <c r="T96">
        <v>4</v>
      </c>
      <c r="U96">
        <v>0</v>
      </c>
      <c r="V96">
        <v>0</v>
      </c>
      <c r="W96">
        <v>0</v>
      </c>
      <c r="X96">
        <v>16.231037162761076</v>
      </c>
      <c r="Y96">
        <v>0</v>
      </c>
      <c r="Z96">
        <v>0</v>
      </c>
      <c r="AA96">
        <v>0</v>
      </c>
      <c r="AB96">
        <v>5.1265654455059151</v>
      </c>
      <c r="AC96">
        <v>0</v>
      </c>
      <c r="AD96">
        <v>0</v>
      </c>
      <c r="AE96">
        <v>21.357602608266991</v>
      </c>
    </row>
    <row r="97" spans="1:31" x14ac:dyDescent="0.25">
      <c r="A97">
        <v>2340551</v>
      </c>
      <c r="B97">
        <v>1</v>
      </c>
      <c r="C97" t="s">
        <v>80</v>
      </c>
      <c r="D97" t="s">
        <v>107</v>
      </c>
      <c r="E97" t="s">
        <v>151</v>
      </c>
      <c r="F97" t="s">
        <v>460</v>
      </c>
      <c r="G97" t="s">
        <v>194</v>
      </c>
      <c r="H97" t="s">
        <v>154</v>
      </c>
      <c r="I97" t="s">
        <v>144</v>
      </c>
      <c r="J97" t="s">
        <v>137</v>
      </c>
      <c r="K97" t="s">
        <v>138</v>
      </c>
      <c r="L97" t="s">
        <v>461</v>
      </c>
      <c r="M97" t="s">
        <v>462</v>
      </c>
      <c r="N97">
        <v>1.0013888879999999</v>
      </c>
      <c r="O97">
        <v>0</v>
      </c>
      <c r="P97">
        <v>23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7.587683515493806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7.587683515493806</v>
      </c>
    </row>
    <row r="98" spans="1:31" x14ac:dyDescent="0.25">
      <c r="A98">
        <v>2340030</v>
      </c>
      <c r="B98">
        <v>1</v>
      </c>
      <c r="C98" t="s">
        <v>80</v>
      </c>
      <c r="D98" t="s">
        <v>108</v>
      </c>
      <c r="E98" t="s">
        <v>151</v>
      </c>
      <c r="F98" t="s">
        <v>463</v>
      </c>
      <c r="G98" t="s">
        <v>153</v>
      </c>
      <c r="H98" t="s">
        <v>154</v>
      </c>
      <c r="I98" t="s">
        <v>144</v>
      </c>
      <c r="J98" t="s">
        <v>137</v>
      </c>
      <c r="K98" t="s">
        <v>138</v>
      </c>
      <c r="L98" t="s">
        <v>464</v>
      </c>
      <c r="M98" t="s">
        <v>465</v>
      </c>
      <c r="N98">
        <v>2.5024999999999999</v>
      </c>
      <c r="O98">
        <v>0</v>
      </c>
      <c r="P98">
        <v>0</v>
      </c>
      <c r="Q98">
        <v>0</v>
      </c>
      <c r="R98">
        <v>3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34.046392413575866</v>
      </c>
      <c r="AA98">
        <v>0</v>
      </c>
      <c r="AB98">
        <v>0</v>
      </c>
      <c r="AC98">
        <v>0</v>
      </c>
      <c r="AD98">
        <v>0</v>
      </c>
      <c r="AE98">
        <v>34.046392413575866</v>
      </c>
    </row>
    <row r="99" spans="1:31" x14ac:dyDescent="0.25">
      <c r="A99">
        <v>2340196</v>
      </c>
      <c r="B99">
        <v>1</v>
      </c>
      <c r="C99" t="s">
        <v>81</v>
      </c>
      <c r="D99" t="s">
        <v>123</v>
      </c>
      <c r="E99" t="s">
        <v>157</v>
      </c>
      <c r="F99" t="s">
        <v>466</v>
      </c>
      <c r="G99" t="s">
        <v>352</v>
      </c>
      <c r="H99" t="s">
        <v>154</v>
      </c>
      <c r="I99" t="s">
        <v>144</v>
      </c>
      <c r="J99" t="s">
        <v>137</v>
      </c>
      <c r="K99" t="s">
        <v>138</v>
      </c>
      <c r="L99" t="s">
        <v>467</v>
      </c>
      <c r="M99" t="s">
        <v>468</v>
      </c>
      <c r="N99">
        <v>4.994444444</v>
      </c>
      <c r="O99">
        <v>0</v>
      </c>
      <c r="P99">
        <v>1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0.88629263777415568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0.88629263777415568</v>
      </c>
    </row>
    <row r="100" spans="1:31" x14ac:dyDescent="0.25">
      <c r="A100">
        <v>2340502</v>
      </c>
      <c r="B100">
        <v>1</v>
      </c>
      <c r="C100" t="s">
        <v>80</v>
      </c>
      <c r="D100" t="s">
        <v>100</v>
      </c>
      <c r="E100" t="s">
        <v>174</v>
      </c>
      <c r="F100" t="s">
        <v>469</v>
      </c>
      <c r="G100" t="s">
        <v>176</v>
      </c>
      <c r="H100" t="s">
        <v>154</v>
      </c>
      <c r="I100" t="s">
        <v>144</v>
      </c>
      <c r="J100" t="s">
        <v>137</v>
      </c>
      <c r="K100" t="s">
        <v>138</v>
      </c>
      <c r="L100" t="s">
        <v>470</v>
      </c>
      <c r="M100" t="s">
        <v>471</v>
      </c>
      <c r="N100">
        <v>0.99305555499999998</v>
      </c>
      <c r="O100">
        <v>0</v>
      </c>
      <c r="P100">
        <v>159</v>
      </c>
      <c r="Q100">
        <v>0</v>
      </c>
      <c r="R100">
        <v>5</v>
      </c>
      <c r="S100">
        <v>0</v>
      </c>
      <c r="T100">
        <v>36</v>
      </c>
      <c r="U100">
        <v>0</v>
      </c>
      <c r="V100">
        <v>0</v>
      </c>
      <c r="W100">
        <v>0</v>
      </c>
      <c r="X100">
        <v>48.853662293387643</v>
      </c>
      <c r="Y100">
        <v>0</v>
      </c>
      <c r="Z100">
        <v>9.4254114913399594</v>
      </c>
      <c r="AA100">
        <v>0</v>
      </c>
      <c r="AB100">
        <v>33.772619955347977</v>
      </c>
      <c r="AC100">
        <v>0</v>
      </c>
      <c r="AD100">
        <v>0</v>
      </c>
      <c r="AE100">
        <v>92.051693740075578</v>
      </c>
    </row>
    <row r="101" spans="1:31" x14ac:dyDescent="0.25">
      <c r="A101">
        <v>2340339</v>
      </c>
      <c r="B101">
        <v>1</v>
      </c>
      <c r="C101" t="s">
        <v>80</v>
      </c>
      <c r="D101" t="s">
        <v>94</v>
      </c>
      <c r="E101" t="s">
        <v>132</v>
      </c>
      <c r="F101" t="s">
        <v>472</v>
      </c>
      <c r="G101" t="s">
        <v>134</v>
      </c>
      <c r="H101" t="s">
        <v>135</v>
      </c>
      <c r="I101" t="s">
        <v>144</v>
      </c>
      <c r="J101" t="s">
        <v>137</v>
      </c>
      <c r="K101" t="s">
        <v>138</v>
      </c>
      <c r="L101" t="s">
        <v>473</v>
      </c>
      <c r="M101" t="s">
        <v>474</v>
      </c>
      <c r="N101">
        <v>0.53861111100000003</v>
      </c>
      <c r="O101">
        <v>5</v>
      </c>
      <c r="P101">
        <v>363</v>
      </c>
      <c r="Q101">
        <v>15</v>
      </c>
      <c r="R101">
        <v>16</v>
      </c>
      <c r="S101">
        <v>5</v>
      </c>
      <c r="T101">
        <v>29</v>
      </c>
      <c r="U101">
        <v>0</v>
      </c>
      <c r="V101">
        <v>0</v>
      </c>
      <c r="W101">
        <v>2.926339643344785</v>
      </c>
      <c r="X101">
        <v>26.647722157799237</v>
      </c>
      <c r="Y101">
        <v>47.494685035163627</v>
      </c>
      <c r="Z101">
        <v>12.425034156017084</v>
      </c>
      <c r="AA101">
        <v>6.2888856427450293</v>
      </c>
      <c r="AB101">
        <v>8.0338336978891345</v>
      </c>
      <c r="AC101">
        <v>0</v>
      </c>
      <c r="AD101">
        <v>0</v>
      </c>
      <c r="AE101">
        <v>103.8165003329589</v>
      </c>
    </row>
    <row r="102" spans="1:31" x14ac:dyDescent="0.25">
      <c r="A102">
        <v>2340004</v>
      </c>
      <c r="B102">
        <v>1</v>
      </c>
      <c r="C102" t="s">
        <v>81</v>
      </c>
      <c r="D102" t="s">
        <v>112</v>
      </c>
      <c r="E102" t="s">
        <v>147</v>
      </c>
      <c r="F102" t="s">
        <v>475</v>
      </c>
      <c r="G102" t="s">
        <v>134</v>
      </c>
      <c r="H102" t="s">
        <v>135</v>
      </c>
      <c r="I102" t="s">
        <v>136</v>
      </c>
      <c r="J102" t="s">
        <v>137</v>
      </c>
      <c r="K102" t="s">
        <v>138</v>
      </c>
      <c r="L102" t="s">
        <v>476</v>
      </c>
      <c r="M102" t="s">
        <v>477</v>
      </c>
      <c r="N102">
        <v>1.1666665999999999E-2</v>
      </c>
      <c r="O102">
        <v>0</v>
      </c>
      <c r="P102">
        <v>861</v>
      </c>
      <c r="Q102">
        <v>0</v>
      </c>
      <c r="R102">
        <v>3</v>
      </c>
      <c r="S102">
        <v>0</v>
      </c>
      <c r="T102">
        <v>63</v>
      </c>
      <c r="U102">
        <v>0</v>
      </c>
      <c r="V102">
        <v>0</v>
      </c>
      <c r="W102">
        <v>0</v>
      </c>
      <c r="X102">
        <v>1.6062537628005671</v>
      </c>
      <c r="Y102">
        <v>0</v>
      </c>
      <c r="Z102">
        <v>4.844478345000001E-5</v>
      </c>
      <c r="AA102">
        <v>0</v>
      </c>
      <c r="AB102">
        <v>0.37933431701469511</v>
      </c>
      <c r="AC102">
        <v>0</v>
      </c>
      <c r="AD102">
        <v>0</v>
      </c>
      <c r="AE102">
        <v>1.985636524598712</v>
      </c>
    </row>
    <row r="103" spans="1:31" x14ac:dyDescent="0.25">
      <c r="A103">
        <v>2340545</v>
      </c>
      <c r="B103">
        <v>1</v>
      </c>
      <c r="C103" t="s">
        <v>80</v>
      </c>
      <c r="D103" t="s">
        <v>108</v>
      </c>
      <c r="E103" t="s">
        <v>151</v>
      </c>
      <c r="F103" t="s">
        <v>478</v>
      </c>
      <c r="G103" t="s">
        <v>153</v>
      </c>
      <c r="H103" t="s">
        <v>154</v>
      </c>
      <c r="I103" t="s">
        <v>144</v>
      </c>
      <c r="J103" t="s">
        <v>137</v>
      </c>
      <c r="K103" t="s">
        <v>138</v>
      </c>
      <c r="L103" t="s">
        <v>479</v>
      </c>
      <c r="M103" t="s">
        <v>480</v>
      </c>
      <c r="N103">
        <v>1.9227777770000001</v>
      </c>
      <c r="O103">
        <v>0</v>
      </c>
      <c r="P103">
        <v>1</v>
      </c>
      <c r="Q103">
        <v>0</v>
      </c>
      <c r="R103">
        <v>1</v>
      </c>
      <c r="S103">
        <v>0</v>
      </c>
      <c r="T103">
        <v>1</v>
      </c>
      <c r="U103">
        <v>0</v>
      </c>
      <c r="V103">
        <v>0</v>
      </c>
      <c r="W103">
        <v>0</v>
      </c>
      <c r="X103">
        <v>0.69077252797092237</v>
      </c>
      <c r="Y103">
        <v>0</v>
      </c>
      <c r="Z103">
        <v>0.45887735641616334</v>
      </c>
      <c r="AA103">
        <v>0</v>
      </c>
      <c r="AB103">
        <v>0.63725240620581225</v>
      </c>
      <c r="AC103">
        <v>0</v>
      </c>
      <c r="AD103">
        <v>0</v>
      </c>
      <c r="AE103">
        <v>1.786902290592898</v>
      </c>
    </row>
    <row r="104" spans="1:31" x14ac:dyDescent="0.25">
      <c r="A104">
        <v>2340153</v>
      </c>
      <c r="B104">
        <v>1</v>
      </c>
      <c r="C104" t="s">
        <v>80</v>
      </c>
      <c r="D104" t="s">
        <v>100</v>
      </c>
      <c r="E104" t="s">
        <v>132</v>
      </c>
      <c r="F104" t="s">
        <v>481</v>
      </c>
      <c r="G104" t="s">
        <v>208</v>
      </c>
      <c r="H104" t="s">
        <v>135</v>
      </c>
      <c r="I104" t="s">
        <v>144</v>
      </c>
      <c r="J104" t="s">
        <v>137</v>
      </c>
      <c r="K104" t="s">
        <v>209</v>
      </c>
      <c r="L104" t="s">
        <v>482</v>
      </c>
      <c r="M104" t="s">
        <v>483</v>
      </c>
      <c r="N104">
        <v>1.128333333</v>
      </c>
      <c r="O104">
        <v>0</v>
      </c>
      <c r="P104">
        <v>15319</v>
      </c>
      <c r="Q104">
        <v>5</v>
      </c>
      <c r="R104">
        <v>209</v>
      </c>
      <c r="S104">
        <v>22</v>
      </c>
      <c r="T104">
        <v>2006</v>
      </c>
      <c r="U104">
        <v>12</v>
      </c>
      <c r="V104">
        <v>9</v>
      </c>
      <c r="W104">
        <v>0</v>
      </c>
      <c r="X104">
        <v>5357.1037898714258</v>
      </c>
      <c r="Y104">
        <v>16.750593530922348</v>
      </c>
      <c r="Z104">
        <v>243.66171356835079</v>
      </c>
      <c r="AA104">
        <v>501.74300033745982</v>
      </c>
      <c r="AB104">
        <v>3874.147102470301</v>
      </c>
      <c r="AC104">
        <v>1261.6363162286511</v>
      </c>
      <c r="AD104">
        <v>560.73552311259004</v>
      </c>
      <c r="AE104">
        <v>11815.778039119701</v>
      </c>
    </row>
    <row r="105" spans="1:31" x14ac:dyDescent="0.25">
      <c r="A105">
        <v>2340024</v>
      </c>
      <c r="B105">
        <v>1</v>
      </c>
      <c r="C105" t="s">
        <v>81</v>
      </c>
      <c r="D105" t="s">
        <v>118</v>
      </c>
      <c r="E105" t="s">
        <v>151</v>
      </c>
      <c r="F105" t="s">
        <v>484</v>
      </c>
      <c r="G105" t="s">
        <v>153</v>
      </c>
      <c r="H105" t="s">
        <v>154</v>
      </c>
      <c r="I105" t="s">
        <v>144</v>
      </c>
      <c r="J105" t="s">
        <v>137</v>
      </c>
      <c r="K105" t="s">
        <v>138</v>
      </c>
      <c r="L105" t="s">
        <v>485</v>
      </c>
      <c r="M105" t="s">
        <v>486</v>
      </c>
      <c r="N105">
        <v>0.84944444399999997</v>
      </c>
      <c r="O105">
        <v>0</v>
      </c>
      <c r="P105">
        <v>33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2.8485107567976682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2.8485107567976682</v>
      </c>
    </row>
    <row r="106" spans="1:31" x14ac:dyDescent="0.25">
      <c r="A106">
        <v>2340010</v>
      </c>
      <c r="B106">
        <v>1</v>
      </c>
      <c r="C106" t="s">
        <v>80</v>
      </c>
      <c r="D106" t="s">
        <v>108</v>
      </c>
      <c r="E106" t="s">
        <v>151</v>
      </c>
      <c r="F106" t="s">
        <v>487</v>
      </c>
      <c r="G106" t="s">
        <v>153</v>
      </c>
      <c r="H106" t="s">
        <v>154</v>
      </c>
      <c r="I106" t="s">
        <v>144</v>
      </c>
      <c r="J106" t="s">
        <v>137</v>
      </c>
      <c r="K106" t="s">
        <v>138</v>
      </c>
      <c r="L106" t="s">
        <v>488</v>
      </c>
      <c r="M106" t="s">
        <v>489</v>
      </c>
      <c r="N106">
        <v>1.4736111110000001</v>
      </c>
      <c r="O106">
        <v>0</v>
      </c>
      <c r="P106">
        <v>5</v>
      </c>
      <c r="Q106">
        <v>0</v>
      </c>
      <c r="R106">
        <v>2</v>
      </c>
      <c r="S106">
        <v>0</v>
      </c>
      <c r="T106">
        <v>2</v>
      </c>
      <c r="U106">
        <v>0</v>
      </c>
      <c r="V106">
        <v>0</v>
      </c>
      <c r="W106">
        <v>0</v>
      </c>
      <c r="X106">
        <v>7.980605944226668E-2</v>
      </c>
      <c r="Y106">
        <v>0</v>
      </c>
      <c r="Z106">
        <v>7.5358265339701677E-2</v>
      </c>
      <c r="AA106">
        <v>0</v>
      </c>
      <c r="AB106">
        <v>9.4258374969191684E-3</v>
      </c>
      <c r="AC106">
        <v>0</v>
      </c>
      <c r="AD106">
        <v>0</v>
      </c>
      <c r="AE106">
        <v>0.16459016227888751</v>
      </c>
    </row>
    <row r="107" spans="1:31" x14ac:dyDescent="0.25">
      <c r="A107">
        <v>2340216</v>
      </c>
      <c r="B107">
        <v>1</v>
      </c>
      <c r="C107" t="s">
        <v>80</v>
      </c>
      <c r="D107" t="s">
        <v>87</v>
      </c>
      <c r="E107" t="s">
        <v>157</v>
      </c>
      <c r="F107" t="s">
        <v>490</v>
      </c>
      <c r="G107" t="s">
        <v>159</v>
      </c>
      <c r="H107" t="s">
        <v>154</v>
      </c>
      <c r="I107" t="s">
        <v>144</v>
      </c>
      <c r="J107" t="s">
        <v>137</v>
      </c>
      <c r="K107" t="s">
        <v>138</v>
      </c>
      <c r="L107" t="s">
        <v>491</v>
      </c>
      <c r="M107" t="s">
        <v>492</v>
      </c>
      <c r="N107">
        <v>3.5055555549999999</v>
      </c>
      <c r="O107">
        <v>0</v>
      </c>
      <c r="P107">
        <v>4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1.4949659005286668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1.4949659005286668</v>
      </c>
    </row>
    <row r="108" spans="1:31" x14ac:dyDescent="0.25">
      <c r="A108">
        <v>2340067</v>
      </c>
      <c r="B108">
        <v>1</v>
      </c>
      <c r="C108" t="s">
        <v>81</v>
      </c>
      <c r="D108" t="s">
        <v>127</v>
      </c>
      <c r="E108" t="s">
        <v>147</v>
      </c>
      <c r="F108" t="s">
        <v>493</v>
      </c>
      <c r="G108" t="s">
        <v>494</v>
      </c>
      <c r="H108" t="s">
        <v>135</v>
      </c>
      <c r="I108" t="s">
        <v>144</v>
      </c>
      <c r="J108" t="s">
        <v>137</v>
      </c>
      <c r="K108" t="s">
        <v>138</v>
      </c>
      <c r="L108" t="s">
        <v>495</v>
      </c>
      <c r="M108" t="s">
        <v>496</v>
      </c>
      <c r="N108">
        <v>3.3925000000000001</v>
      </c>
      <c r="O108">
        <v>0</v>
      </c>
      <c r="P108">
        <v>2</v>
      </c>
      <c r="Q108">
        <v>0</v>
      </c>
      <c r="R108">
        <v>10</v>
      </c>
      <c r="S108">
        <v>1</v>
      </c>
      <c r="T108">
        <v>2</v>
      </c>
      <c r="U108">
        <v>0</v>
      </c>
      <c r="V108">
        <v>0</v>
      </c>
      <c r="W108">
        <v>0</v>
      </c>
      <c r="X108">
        <v>0.69309439349934421</v>
      </c>
      <c r="Y108">
        <v>0</v>
      </c>
      <c r="Z108">
        <v>68.763729024451393</v>
      </c>
      <c r="AA108">
        <v>252.24718411994712</v>
      </c>
      <c r="AB108">
        <v>15.334102256241714</v>
      </c>
      <c r="AC108">
        <v>0</v>
      </c>
      <c r="AD108">
        <v>0</v>
      </c>
      <c r="AE108">
        <v>337.03810979413953</v>
      </c>
    </row>
    <row r="109" spans="1:31" x14ac:dyDescent="0.25">
      <c r="A109">
        <v>2340110</v>
      </c>
      <c r="B109">
        <v>1</v>
      </c>
      <c r="C109" t="s">
        <v>81</v>
      </c>
      <c r="D109" t="s">
        <v>112</v>
      </c>
      <c r="E109" t="s">
        <v>151</v>
      </c>
      <c r="F109" t="s">
        <v>497</v>
      </c>
      <c r="G109" t="s">
        <v>498</v>
      </c>
      <c r="H109" t="s">
        <v>154</v>
      </c>
      <c r="I109" t="s">
        <v>144</v>
      </c>
      <c r="J109" t="s">
        <v>137</v>
      </c>
      <c r="K109" t="s">
        <v>138</v>
      </c>
      <c r="L109" t="s">
        <v>499</v>
      </c>
      <c r="M109" t="s">
        <v>500</v>
      </c>
      <c r="N109">
        <v>2.946666666</v>
      </c>
      <c r="O109">
        <v>0</v>
      </c>
      <c r="P109">
        <v>11</v>
      </c>
      <c r="Q109">
        <v>0</v>
      </c>
      <c r="R109">
        <v>0</v>
      </c>
      <c r="S109">
        <v>0</v>
      </c>
      <c r="T109">
        <v>2</v>
      </c>
      <c r="U109">
        <v>0</v>
      </c>
      <c r="V109">
        <v>1</v>
      </c>
      <c r="W109">
        <v>0</v>
      </c>
      <c r="X109">
        <v>3.6924423262191914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45.184432807187314</v>
      </c>
      <c r="AE109">
        <v>48.876875133406507</v>
      </c>
    </row>
    <row r="110" spans="1:31" x14ac:dyDescent="0.25">
      <c r="A110">
        <v>2340568</v>
      </c>
      <c r="B110">
        <v>1</v>
      </c>
      <c r="C110" t="s">
        <v>80</v>
      </c>
      <c r="D110" t="s">
        <v>100</v>
      </c>
      <c r="E110" t="s">
        <v>151</v>
      </c>
      <c r="F110" t="s">
        <v>501</v>
      </c>
      <c r="G110" t="s">
        <v>153</v>
      </c>
      <c r="H110" t="s">
        <v>154</v>
      </c>
      <c r="I110" t="s">
        <v>144</v>
      </c>
      <c r="J110" t="s">
        <v>137</v>
      </c>
      <c r="K110" t="s">
        <v>138</v>
      </c>
      <c r="L110" t="s">
        <v>502</v>
      </c>
      <c r="M110" t="s">
        <v>503</v>
      </c>
      <c r="N110">
        <v>0.70805555499999995</v>
      </c>
      <c r="O110">
        <v>0</v>
      </c>
      <c r="P110">
        <v>28</v>
      </c>
      <c r="Q110">
        <v>0</v>
      </c>
      <c r="R110">
        <v>10</v>
      </c>
      <c r="S110">
        <v>0</v>
      </c>
      <c r="T110">
        <v>6</v>
      </c>
      <c r="U110">
        <v>0</v>
      </c>
      <c r="V110">
        <v>0</v>
      </c>
      <c r="W110">
        <v>0</v>
      </c>
      <c r="X110">
        <v>3.5777842464570786</v>
      </c>
      <c r="Y110">
        <v>0</v>
      </c>
      <c r="Z110">
        <v>0.90438680808861704</v>
      </c>
      <c r="AA110">
        <v>0</v>
      </c>
      <c r="AB110">
        <v>4.0185720884643583</v>
      </c>
      <c r="AC110">
        <v>0</v>
      </c>
      <c r="AD110">
        <v>0</v>
      </c>
      <c r="AE110">
        <v>8.5007431430100535</v>
      </c>
    </row>
    <row r="111" spans="1:31" x14ac:dyDescent="0.25">
      <c r="A111">
        <v>2340130</v>
      </c>
      <c r="B111">
        <v>1</v>
      </c>
      <c r="C111" t="s">
        <v>80</v>
      </c>
      <c r="D111" t="s">
        <v>93</v>
      </c>
      <c r="E111" t="s">
        <v>147</v>
      </c>
      <c r="F111" t="s">
        <v>504</v>
      </c>
      <c r="G111" t="s">
        <v>269</v>
      </c>
      <c r="H111" t="s">
        <v>135</v>
      </c>
      <c r="I111" t="s">
        <v>144</v>
      </c>
      <c r="J111" t="s">
        <v>137</v>
      </c>
      <c r="K111" t="s">
        <v>209</v>
      </c>
      <c r="L111" t="s">
        <v>505</v>
      </c>
      <c r="M111" t="s">
        <v>506</v>
      </c>
      <c r="N111">
        <v>5.3619444439999997</v>
      </c>
      <c r="O111">
        <v>0</v>
      </c>
      <c r="P111">
        <v>332</v>
      </c>
      <c r="Q111">
        <v>0</v>
      </c>
      <c r="R111">
        <v>0</v>
      </c>
      <c r="S111">
        <v>0</v>
      </c>
      <c r="T111">
        <v>86</v>
      </c>
      <c r="U111">
        <v>0</v>
      </c>
      <c r="V111">
        <v>0</v>
      </c>
      <c r="W111">
        <v>0</v>
      </c>
      <c r="X111">
        <v>373.29726984346922</v>
      </c>
      <c r="Y111">
        <v>0</v>
      </c>
      <c r="Z111">
        <v>0</v>
      </c>
      <c r="AA111">
        <v>0</v>
      </c>
      <c r="AB111">
        <v>800.38097740708588</v>
      </c>
      <c r="AC111">
        <v>0</v>
      </c>
      <c r="AD111">
        <v>0</v>
      </c>
      <c r="AE111">
        <v>1173.6782472505552</v>
      </c>
    </row>
    <row r="112" spans="1:31" x14ac:dyDescent="0.25">
      <c r="A112">
        <v>2340190</v>
      </c>
      <c r="B112">
        <v>1</v>
      </c>
      <c r="C112" t="s">
        <v>80</v>
      </c>
      <c r="D112" t="s">
        <v>92</v>
      </c>
      <c r="E112" t="s">
        <v>157</v>
      </c>
      <c r="F112" t="s">
        <v>507</v>
      </c>
      <c r="G112" t="s">
        <v>204</v>
      </c>
      <c r="H112" t="s">
        <v>154</v>
      </c>
      <c r="I112" t="s">
        <v>144</v>
      </c>
      <c r="J112" t="s">
        <v>137</v>
      </c>
      <c r="K112" t="s">
        <v>138</v>
      </c>
      <c r="L112" t="s">
        <v>508</v>
      </c>
      <c r="M112" t="s">
        <v>509</v>
      </c>
      <c r="N112">
        <v>0.34472222200000002</v>
      </c>
      <c r="O112">
        <v>0</v>
      </c>
      <c r="P112">
        <v>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</row>
    <row r="113" spans="1:31" x14ac:dyDescent="0.25">
      <c r="A113">
        <v>2340485</v>
      </c>
      <c r="B113">
        <v>1</v>
      </c>
      <c r="C113" t="s">
        <v>80</v>
      </c>
      <c r="D113" t="s">
        <v>107</v>
      </c>
      <c r="E113" t="s">
        <v>151</v>
      </c>
      <c r="F113" t="s">
        <v>510</v>
      </c>
      <c r="G113" t="s">
        <v>153</v>
      </c>
      <c r="H113" t="s">
        <v>154</v>
      </c>
      <c r="I113" t="s">
        <v>144</v>
      </c>
      <c r="J113" t="s">
        <v>137</v>
      </c>
      <c r="K113" t="s">
        <v>138</v>
      </c>
      <c r="L113" t="s">
        <v>511</v>
      </c>
      <c r="M113" t="s">
        <v>512</v>
      </c>
      <c r="N113">
        <v>0.59083333299999996</v>
      </c>
      <c r="O113">
        <v>0</v>
      </c>
      <c r="P113">
        <v>9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1.1279249505373059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1.1279249505373059</v>
      </c>
    </row>
    <row r="114" spans="1:31" x14ac:dyDescent="0.25">
      <c r="A114">
        <v>2340090</v>
      </c>
      <c r="B114">
        <v>1</v>
      </c>
      <c r="C114" t="s">
        <v>81</v>
      </c>
      <c r="D114" t="s">
        <v>112</v>
      </c>
      <c r="E114" t="s">
        <v>147</v>
      </c>
      <c r="F114" t="s">
        <v>513</v>
      </c>
      <c r="G114" t="s">
        <v>184</v>
      </c>
      <c r="H114" t="s">
        <v>135</v>
      </c>
      <c r="I114" t="s">
        <v>144</v>
      </c>
      <c r="J114" t="s">
        <v>137</v>
      </c>
      <c r="K114" t="s">
        <v>138</v>
      </c>
      <c r="L114" t="s">
        <v>514</v>
      </c>
      <c r="M114" t="s">
        <v>515</v>
      </c>
      <c r="N114">
        <v>1.2375</v>
      </c>
      <c r="O114">
        <v>0</v>
      </c>
      <c r="P114">
        <v>0</v>
      </c>
      <c r="Q114">
        <v>1</v>
      </c>
      <c r="R114">
        <v>0</v>
      </c>
      <c r="S114">
        <v>1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3.5897579648198299</v>
      </c>
      <c r="Z114">
        <v>0</v>
      </c>
      <c r="AA114">
        <v>9.5732567700222813</v>
      </c>
      <c r="AB114">
        <v>0</v>
      </c>
      <c r="AC114">
        <v>0</v>
      </c>
      <c r="AD114">
        <v>0</v>
      </c>
      <c r="AE114">
        <v>13.163014734842111</v>
      </c>
    </row>
    <row r="115" spans="1:31" x14ac:dyDescent="0.25">
      <c r="A115">
        <v>2340170</v>
      </c>
      <c r="B115">
        <v>1</v>
      </c>
      <c r="C115" t="s">
        <v>80</v>
      </c>
      <c r="D115" t="s">
        <v>96</v>
      </c>
      <c r="E115" t="s">
        <v>157</v>
      </c>
      <c r="F115" t="s">
        <v>516</v>
      </c>
      <c r="G115" t="s">
        <v>279</v>
      </c>
      <c r="H115" t="s">
        <v>154</v>
      </c>
      <c r="I115" t="s">
        <v>144</v>
      </c>
      <c r="J115" t="s">
        <v>137</v>
      </c>
      <c r="K115" t="s">
        <v>138</v>
      </c>
      <c r="L115" t="s">
        <v>517</v>
      </c>
      <c r="M115" t="s">
        <v>518</v>
      </c>
      <c r="N115">
        <v>1.0638888879999999</v>
      </c>
      <c r="O115">
        <v>0</v>
      </c>
      <c r="P115">
        <v>1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0.26887543734046443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0.26887543734046443</v>
      </c>
    </row>
    <row r="116" spans="1:31" x14ac:dyDescent="0.25">
      <c r="A116">
        <v>2340007</v>
      </c>
      <c r="B116">
        <v>1</v>
      </c>
      <c r="C116" t="s">
        <v>80</v>
      </c>
      <c r="D116" t="s">
        <v>108</v>
      </c>
      <c r="E116" t="s">
        <v>157</v>
      </c>
      <c r="F116" t="s">
        <v>519</v>
      </c>
      <c r="G116" t="s">
        <v>153</v>
      </c>
      <c r="H116" t="s">
        <v>154</v>
      </c>
      <c r="I116" t="s">
        <v>144</v>
      </c>
      <c r="J116" t="s">
        <v>137</v>
      </c>
      <c r="K116" t="s">
        <v>138</v>
      </c>
      <c r="L116" t="s">
        <v>520</v>
      </c>
      <c r="M116" t="s">
        <v>521</v>
      </c>
      <c r="N116">
        <v>6.0441666659999997</v>
      </c>
      <c r="O116">
        <v>0</v>
      </c>
      <c r="P116">
        <v>1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0.19707644443261663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0.19707644443261663</v>
      </c>
    </row>
    <row r="117" spans="1:31" x14ac:dyDescent="0.25">
      <c r="A117">
        <v>2340193</v>
      </c>
      <c r="B117">
        <v>1</v>
      </c>
      <c r="C117" t="s">
        <v>81</v>
      </c>
      <c r="D117" t="s">
        <v>118</v>
      </c>
      <c r="E117" t="s">
        <v>157</v>
      </c>
      <c r="F117" t="s">
        <v>522</v>
      </c>
      <c r="G117" t="s">
        <v>352</v>
      </c>
      <c r="H117" t="s">
        <v>154</v>
      </c>
      <c r="I117" t="s">
        <v>144</v>
      </c>
      <c r="J117" t="s">
        <v>3</v>
      </c>
      <c r="K117" t="s">
        <v>138</v>
      </c>
      <c r="L117" t="s">
        <v>523</v>
      </c>
      <c r="M117" t="s">
        <v>524</v>
      </c>
      <c r="N117">
        <v>0.94805555500000005</v>
      </c>
      <c r="O117">
        <v>0</v>
      </c>
      <c r="P117">
        <v>4</v>
      </c>
      <c r="Q117">
        <v>0</v>
      </c>
      <c r="R117">
        <v>0</v>
      </c>
      <c r="S117">
        <v>0</v>
      </c>
      <c r="T117">
        <v>1</v>
      </c>
      <c r="U117">
        <v>0</v>
      </c>
      <c r="V117">
        <v>0</v>
      </c>
      <c r="W117">
        <v>0</v>
      </c>
      <c r="X117">
        <v>0.66511545947352002</v>
      </c>
      <c r="Y117">
        <v>0</v>
      </c>
      <c r="Z117">
        <v>0</v>
      </c>
      <c r="AA117">
        <v>0</v>
      </c>
      <c r="AB117">
        <v>0.94819417951480678</v>
      </c>
      <c r="AC117">
        <v>0</v>
      </c>
      <c r="AD117">
        <v>0</v>
      </c>
      <c r="AE117">
        <v>1.6133096389883268</v>
      </c>
    </row>
    <row r="118" spans="1:31" x14ac:dyDescent="0.25">
      <c r="A118">
        <v>2340050</v>
      </c>
      <c r="B118">
        <v>1</v>
      </c>
      <c r="C118" t="s">
        <v>80</v>
      </c>
      <c r="D118" t="s">
        <v>96</v>
      </c>
      <c r="E118" t="s">
        <v>157</v>
      </c>
      <c r="F118" t="s">
        <v>525</v>
      </c>
      <c r="G118" t="s">
        <v>279</v>
      </c>
      <c r="H118" t="s">
        <v>154</v>
      </c>
      <c r="I118" t="s">
        <v>144</v>
      </c>
      <c r="J118" t="s">
        <v>137</v>
      </c>
      <c r="K118" t="s">
        <v>138</v>
      </c>
      <c r="L118" t="s">
        <v>526</v>
      </c>
      <c r="M118" t="s">
        <v>527</v>
      </c>
      <c r="N118">
        <v>2.1911111110000001</v>
      </c>
      <c r="O118">
        <v>0</v>
      </c>
      <c r="P118">
        <v>1</v>
      </c>
      <c r="Q118">
        <v>0</v>
      </c>
      <c r="R118">
        <v>0</v>
      </c>
      <c r="S118">
        <v>0</v>
      </c>
      <c r="T118">
        <v>2</v>
      </c>
      <c r="U118">
        <v>0</v>
      </c>
      <c r="V118">
        <v>0</v>
      </c>
      <c r="W118">
        <v>0</v>
      </c>
      <c r="X118">
        <v>0.90130801186942122</v>
      </c>
      <c r="Y118">
        <v>0</v>
      </c>
      <c r="Z118">
        <v>0</v>
      </c>
      <c r="AA118">
        <v>0</v>
      </c>
      <c r="AB118">
        <v>32.552012962498779</v>
      </c>
      <c r="AC118">
        <v>0</v>
      </c>
      <c r="AD118">
        <v>0</v>
      </c>
      <c r="AE118">
        <v>33.453320974368197</v>
      </c>
    </row>
    <row r="119" spans="1:31" x14ac:dyDescent="0.25">
      <c r="A119">
        <v>2340176</v>
      </c>
      <c r="B119">
        <v>1</v>
      </c>
      <c r="C119" t="s">
        <v>80</v>
      </c>
      <c r="D119" t="s">
        <v>104</v>
      </c>
      <c r="E119" t="s">
        <v>132</v>
      </c>
      <c r="F119" t="s">
        <v>528</v>
      </c>
      <c r="G119" t="s">
        <v>134</v>
      </c>
      <c r="H119" t="s">
        <v>135</v>
      </c>
      <c r="I119" t="s">
        <v>144</v>
      </c>
      <c r="J119" t="s">
        <v>137</v>
      </c>
      <c r="K119" t="s">
        <v>138</v>
      </c>
      <c r="L119" t="s">
        <v>529</v>
      </c>
      <c r="M119" t="s">
        <v>530</v>
      </c>
      <c r="N119">
        <v>3.170555555</v>
      </c>
      <c r="O119">
        <v>5</v>
      </c>
      <c r="P119">
        <v>41</v>
      </c>
      <c r="Q119">
        <v>3</v>
      </c>
      <c r="R119">
        <v>0</v>
      </c>
      <c r="S119">
        <v>3</v>
      </c>
      <c r="T119">
        <v>1</v>
      </c>
      <c r="U119">
        <v>1</v>
      </c>
      <c r="V119">
        <v>0</v>
      </c>
      <c r="W119">
        <v>5.8172076321000006</v>
      </c>
      <c r="X119">
        <v>95.467167801474048</v>
      </c>
      <c r="Y119">
        <v>10.654659037764544</v>
      </c>
      <c r="Z119">
        <v>0</v>
      </c>
      <c r="AA119">
        <v>105.28444046630749</v>
      </c>
      <c r="AB119">
        <v>7.7059925224862615</v>
      </c>
      <c r="AC119">
        <v>1122.8193995452484</v>
      </c>
      <c r="AD119">
        <v>0</v>
      </c>
      <c r="AE119">
        <v>1347.7488670053808</v>
      </c>
    </row>
    <row r="120" spans="1:31" x14ac:dyDescent="0.25">
      <c r="A120">
        <v>2340027</v>
      </c>
      <c r="B120">
        <v>1</v>
      </c>
      <c r="C120" t="s">
        <v>80</v>
      </c>
      <c r="D120" t="s">
        <v>94</v>
      </c>
      <c r="E120" t="s">
        <v>151</v>
      </c>
      <c r="F120" t="s">
        <v>531</v>
      </c>
      <c r="G120" t="s">
        <v>219</v>
      </c>
      <c r="H120" t="s">
        <v>154</v>
      </c>
      <c r="I120" t="s">
        <v>144</v>
      </c>
      <c r="J120" t="s">
        <v>137</v>
      </c>
      <c r="K120" t="s">
        <v>138</v>
      </c>
      <c r="L120" t="s">
        <v>532</v>
      </c>
      <c r="M120" t="s">
        <v>533</v>
      </c>
      <c r="N120">
        <v>5.4752777769999996</v>
      </c>
      <c r="O120">
        <v>0</v>
      </c>
      <c r="P120">
        <v>0</v>
      </c>
      <c r="Q120">
        <v>0</v>
      </c>
      <c r="R120">
        <v>3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72.626800913520015</v>
      </c>
      <c r="AA120">
        <v>0</v>
      </c>
      <c r="AB120">
        <v>0</v>
      </c>
      <c r="AC120">
        <v>0</v>
      </c>
      <c r="AD120">
        <v>0</v>
      </c>
      <c r="AE120">
        <v>72.626800913520015</v>
      </c>
    </row>
    <row r="121" spans="1:31" x14ac:dyDescent="0.25">
      <c r="A121">
        <v>2340325</v>
      </c>
      <c r="B121">
        <v>1</v>
      </c>
      <c r="C121" t="s">
        <v>81</v>
      </c>
      <c r="D121" t="s">
        <v>128</v>
      </c>
      <c r="E121" t="s">
        <v>157</v>
      </c>
      <c r="F121" t="s">
        <v>534</v>
      </c>
      <c r="G121" t="s">
        <v>352</v>
      </c>
      <c r="H121" t="s">
        <v>154</v>
      </c>
      <c r="I121" t="s">
        <v>144</v>
      </c>
      <c r="J121" t="s">
        <v>3</v>
      </c>
      <c r="K121" t="s">
        <v>138</v>
      </c>
      <c r="L121" t="s">
        <v>535</v>
      </c>
      <c r="M121" t="s">
        <v>536</v>
      </c>
      <c r="N121">
        <v>5.8516666659999999</v>
      </c>
      <c r="O121">
        <v>0</v>
      </c>
      <c r="P121">
        <v>5</v>
      </c>
      <c r="Q121">
        <v>0</v>
      </c>
      <c r="R121">
        <v>0</v>
      </c>
      <c r="S121">
        <v>0</v>
      </c>
      <c r="T121">
        <v>1</v>
      </c>
      <c r="U121">
        <v>0</v>
      </c>
      <c r="V121">
        <v>0</v>
      </c>
      <c r="W121">
        <v>0</v>
      </c>
      <c r="X121">
        <v>8.8679296203136353</v>
      </c>
      <c r="Y121">
        <v>0</v>
      </c>
      <c r="Z121">
        <v>0</v>
      </c>
      <c r="AA121">
        <v>0</v>
      </c>
      <c r="AB121">
        <v>13.89556887376288</v>
      </c>
      <c r="AC121">
        <v>0</v>
      </c>
      <c r="AD121">
        <v>0</v>
      </c>
      <c r="AE121">
        <v>22.763498494076515</v>
      </c>
    </row>
    <row r="122" spans="1:31" x14ac:dyDescent="0.25">
      <c r="A122">
        <v>2340471</v>
      </c>
      <c r="B122">
        <v>1</v>
      </c>
      <c r="C122" t="s">
        <v>80</v>
      </c>
      <c r="D122" t="s">
        <v>94</v>
      </c>
      <c r="E122" t="s">
        <v>174</v>
      </c>
      <c r="F122" t="s">
        <v>537</v>
      </c>
      <c r="G122" t="s">
        <v>176</v>
      </c>
      <c r="H122" t="s">
        <v>154</v>
      </c>
      <c r="I122" t="s">
        <v>144</v>
      </c>
      <c r="J122" t="s">
        <v>137</v>
      </c>
      <c r="K122" t="s">
        <v>138</v>
      </c>
      <c r="L122" t="s">
        <v>538</v>
      </c>
      <c r="M122" t="s">
        <v>539</v>
      </c>
      <c r="N122">
        <v>2.2294444439999999</v>
      </c>
      <c r="O122">
        <v>0</v>
      </c>
      <c r="P122">
        <v>0</v>
      </c>
      <c r="Q122">
        <v>0</v>
      </c>
      <c r="R122">
        <v>13</v>
      </c>
      <c r="S122">
        <v>0</v>
      </c>
      <c r="T122">
        <v>1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159.21910496388381</v>
      </c>
      <c r="AA122">
        <v>0</v>
      </c>
      <c r="AB122">
        <v>3.0544475390705532</v>
      </c>
      <c r="AC122">
        <v>0</v>
      </c>
      <c r="AD122">
        <v>0</v>
      </c>
      <c r="AE122">
        <v>162.27355250295437</v>
      </c>
    </row>
    <row r="123" spans="1:31" x14ac:dyDescent="0.25">
      <c r="A123">
        <v>2340348</v>
      </c>
      <c r="B123">
        <v>1</v>
      </c>
      <c r="C123" t="s">
        <v>80</v>
      </c>
      <c r="D123" t="s">
        <v>98</v>
      </c>
      <c r="E123" t="s">
        <v>174</v>
      </c>
      <c r="F123" t="s">
        <v>540</v>
      </c>
      <c r="G123" t="s">
        <v>194</v>
      </c>
      <c r="H123" t="s">
        <v>154</v>
      </c>
      <c r="I123" t="s">
        <v>144</v>
      </c>
      <c r="J123" t="s">
        <v>137</v>
      </c>
      <c r="K123" t="s">
        <v>138</v>
      </c>
      <c r="L123" t="s">
        <v>541</v>
      </c>
      <c r="M123" t="s">
        <v>542</v>
      </c>
      <c r="N123">
        <v>0.61750000000000005</v>
      </c>
      <c r="O123">
        <v>0</v>
      </c>
      <c r="P123">
        <v>92</v>
      </c>
      <c r="Q123">
        <v>0</v>
      </c>
      <c r="R123">
        <v>0</v>
      </c>
      <c r="S123">
        <v>0</v>
      </c>
      <c r="T123">
        <v>9</v>
      </c>
      <c r="U123">
        <v>0</v>
      </c>
      <c r="V123">
        <v>0</v>
      </c>
      <c r="W123">
        <v>0</v>
      </c>
      <c r="X123">
        <v>7.7126611284257596</v>
      </c>
      <c r="Y123">
        <v>0</v>
      </c>
      <c r="Z123">
        <v>0</v>
      </c>
      <c r="AA123">
        <v>0</v>
      </c>
      <c r="AB123">
        <v>3.7196540276337009</v>
      </c>
      <c r="AC123">
        <v>0</v>
      </c>
      <c r="AD123">
        <v>0</v>
      </c>
      <c r="AE123">
        <v>11.43231515605946</v>
      </c>
    </row>
    <row r="124" spans="1:31" x14ac:dyDescent="0.25">
      <c r="A124">
        <v>2340517</v>
      </c>
      <c r="B124">
        <v>1</v>
      </c>
      <c r="C124" t="s">
        <v>81</v>
      </c>
      <c r="D124" t="s">
        <v>128</v>
      </c>
      <c r="E124" t="s">
        <v>157</v>
      </c>
      <c r="F124" t="s">
        <v>543</v>
      </c>
      <c r="G124" t="s">
        <v>279</v>
      </c>
      <c r="H124" t="s">
        <v>154</v>
      </c>
      <c r="I124" t="s">
        <v>144</v>
      </c>
      <c r="J124" t="s">
        <v>137</v>
      </c>
      <c r="K124" t="s">
        <v>138</v>
      </c>
      <c r="L124" t="s">
        <v>544</v>
      </c>
      <c r="M124" t="s">
        <v>545</v>
      </c>
      <c r="N124">
        <v>2.707222222</v>
      </c>
      <c r="O124">
        <v>0</v>
      </c>
      <c r="P124">
        <v>13</v>
      </c>
      <c r="Q124">
        <v>0</v>
      </c>
      <c r="R124">
        <v>0</v>
      </c>
      <c r="S124">
        <v>0</v>
      </c>
      <c r="T124">
        <v>1</v>
      </c>
      <c r="U124">
        <v>0</v>
      </c>
      <c r="V124">
        <v>0</v>
      </c>
      <c r="W124">
        <v>0</v>
      </c>
      <c r="X124">
        <v>10.758674362497928</v>
      </c>
      <c r="Y124">
        <v>0</v>
      </c>
      <c r="Z124">
        <v>0</v>
      </c>
      <c r="AA124">
        <v>0</v>
      </c>
      <c r="AB124">
        <v>0.75783425674713167</v>
      </c>
      <c r="AC124">
        <v>0</v>
      </c>
      <c r="AD124">
        <v>0</v>
      </c>
      <c r="AE124">
        <v>11.516508619245059</v>
      </c>
    </row>
    <row r="125" spans="1:31" x14ac:dyDescent="0.25">
      <c r="A125">
        <v>2340139</v>
      </c>
      <c r="B125">
        <v>1</v>
      </c>
      <c r="C125" t="s">
        <v>80</v>
      </c>
      <c r="D125" t="s">
        <v>100</v>
      </c>
      <c r="E125" t="s">
        <v>132</v>
      </c>
      <c r="F125" t="s">
        <v>546</v>
      </c>
      <c r="G125" t="s">
        <v>208</v>
      </c>
      <c r="H125" t="s">
        <v>135</v>
      </c>
      <c r="I125" t="s">
        <v>144</v>
      </c>
      <c r="J125" t="s">
        <v>137</v>
      </c>
      <c r="K125" t="s">
        <v>209</v>
      </c>
      <c r="L125" t="s">
        <v>547</v>
      </c>
      <c r="M125" t="s">
        <v>548</v>
      </c>
      <c r="N125">
        <v>8.2874999999999996</v>
      </c>
      <c r="O125">
        <v>0</v>
      </c>
      <c r="P125">
        <v>968</v>
      </c>
      <c r="Q125">
        <v>14</v>
      </c>
      <c r="R125">
        <v>29</v>
      </c>
      <c r="S125">
        <v>2</v>
      </c>
      <c r="T125">
        <v>141</v>
      </c>
      <c r="U125">
        <v>0</v>
      </c>
      <c r="V125">
        <v>0</v>
      </c>
      <c r="W125">
        <v>0</v>
      </c>
      <c r="X125">
        <v>2690.7386924355228</v>
      </c>
      <c r="Y125">
        <v>229.85062382937431</v>
      </c>
      <c r="Z125">
        <v>268.65965358194376</v>
      </c>
      <c r="AA125">
        <v>92.356774775986992</v>
      </c>
      <c r="AB125">
        <v>1513.341032720358</v>
      </c>
      <c r="AC125">
        <v>0</v>
      </c>
      <c r="AD125">
        <v>0</v>
      </c>
      <c r="AE125">
        <v>4794.9467773431861</v>
      </c>
    </row>
    <row r="126" spans="1:31" x14ac:dyDescent="0.25">
      <c r="A126">
        <v>2340388</v>
      </c>
      <c r="B126">
        <v>1</v>
      </c>
      <c r="C126" t="s">
        <v>80</v>
      </c>
      <c r="D126" t="s">
        <v>84</v>
      </c>
      <c r="E126" t="s">
        <v>157</v>
      </c>
      <c r="F126" t="s">
        <v>549</v>
      </c>
      <c r="G126" t="s">
        <v>159</v>
      </c>
      <c r="H126" t="s">
        <v>154</v>
      </c>
      <c r="I126" t="s">
        <v>144</v>
      </c>
      <c r="J126" t="s">
        <v>137</v>
      </c>
      <c r="K126" t="s">
        <v>138</v>
      </c>
      <c r="L126" t="s">
        <v>550</v>
      </c>
      <c r="M126" t="s">
        <v>551</v>
      </c>
      <c r="N126">
        <v>0.87527777699999998</v>
      </c>
      <c r="O126">
        <v>0</v>
      </c>
      <c r="P126">
        <v>1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0.22828122074807888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0.22828122074807888</v>
      </c>
    </row>
    <row r="127" spans="1:31" x14ac:dyDescent="0.25">
      <c r="A127">
        <v>2340600</v>
      </c>
      <c r="B127">
        <v>1</v>
      </c>
      <c r="C127" t="s">
        <v>80</v>
      </c>
      <c r="D127" t="s">
        <v>97</v>
      </c>
      <c r="E127" t="s">
        <v>132</v>
      </c>
      <c r="F127" t="s">
        <v>552</v>
      </c>
      <c r="G127" t="s">
        <v>134</v>
      </c>
      <c r="H127" t="s">
        <v>135</v>
      </c>
      <c r="I127" t="s">
        <v>144</v>
      </c>
      <c r="J127" t="s">
        <v>137</v>
      </c>
      <c r="K127" t="s">
        <v>138</v>
      </c>
      <c r="L127" t="s">
        <v>553</v>
      </c>
      <c r="M127" t="s">
        <v>554</v>
      </c>
      <c r="N127">
        <v>0.118888888</v>
      </c>
      <c r="O127">
        <v>13</v>
      </c>
      <c r="P127">
        <v>1179</v>
      </c>
      <c r="Q127">
        <v>12</v>
      </c>
      <c r="R127">
        <v>166</v>
      </c>
      <c r="S127">
        <v>30</v>
      </c>
      <c r="T127">
        <v>222</v>
      </c>
      <c r="U127">
        <v>2</v>
      </c>
      <c r="V127">
        <v>1</v>
      </c>
      <c r="W127">
        <v>2.6222464002957997</v>
      </c>
      <c r="X127">
        <v>45.766056893434104</v>
      </c>
      <c r="Y127">
        <v>2.4389139509609779</v>
      </c>
      <c r="Z127">
        <v>15.277371969540738</v>
      </c>
      <c r="AA127">
        <v>13.598550288919792</v>
      </c>
      <c r="AB127">
        <v>21.023304897564234</v>
      </c>
      <c r="AC127">
        <v>21.332014341708867</v>
      </c>
      <c r="AD127">
        <v>1.0390028113285079</v>
      </c>
      <c r="AE127">
        <v>123.09746155375302</v>
      </c>
    </row>
    <row r="128" spans="1:31" x14ac:dyDescent="0.25">
      <c r="A128">
        <v>2340265</v>
      </c>
      <c r="B128">
        <v>1</v>
      </c>
      <c r="C128" t="s">
        <v>80</v>
      </c>
      <c r="D128" t="s">
        <v>83</v>
      </c>
      <c r="E128" t="s">
        <v>157</v>
      </c>
      <c r="F128" t="s">
        <v>555</v>
      </c>
      <c r="G128" t="s">
        <v>352</v>
      </c>
      <c r="H128" t="s">
        <v>154</v>
      </c>
      <c r="I128" t="s">
        <v>144</v>
      </c>
      <c r="J128" t="s">
        <v>137</v>
      </c>
      <c r="K128" t="s">
        <v>138</v>
      </c>
      <c r="L128" t="s">
        <v>556</v>
      </c>
      <c r="M128" t="s">
        <v>557</v>
      </c>
      <c r="N128">
        <v>4.1630555549999997</v>
      </c>
      <c r="O128">
        <v>0</v>
      </c>
      <c r="P128">
        <v>3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5.4741050816026746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5.4741050816026746</v>
      </c>
    </row>
    <row r="129" spans="1:31" x14ac:dyDescent="0.25">
      <c r="A129">
        <v>2340594</v>
      </c>
      <c r="B129">
        <v>1</v>
      </c>
      <c r="C129" t="s">
        <v>81</v>
      </c>
      <c r="D129" t="s">
        <v>112</v>
      </c>
      <c r="E129" t="s">
        <v>151</v>
      </c>
      <c r="F129" t="s">
        <v>558</v>
      </c>
      <c r="G129" t="s">
        <v>153</v>
      </c>
      <c r="H129" t="s">
        <v>154</v>
      </c>
      <c r="I129" t="s">
        <v>144</v>
      </c>
      <c r="J129" t="s">
        <v>137</v>
      </c>
      <c r="K129" t="s">
        <v>138</v>
      </c>
      <c r="L129" t="s">
        <v>559</v>
      </c>
      <c r="M129" t="s">
        <v>560</v>
      </c>
      <c r="N129">
        <v>0.90527777700000001</v>
      </c>
      <c r="O129">
        <v>0</v>
      </c>
      <c r="P129">
        <v>0</v>
      </c>
      <c r="Q129">
        <v>0</v>
      </c>
      <c r="R129">
        <v>7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21.26267187694382</v>
      </c>
      <c r="AA129">
        <v>0</v>
      </c>
      <c r="AB129">
        <v>0</v>
      </c>
      <c r="AC129">
        <v>0</v>
      </c>
      <c r="AD129">
        <v>0</v>
      </c>
      <c r="AE129">
        <v>21.26267187694382</v>
      </c>
    </row>
    <row r="130" spans="1:31" x14ac:dyDescent="0.25">
      <c r="A130">
        <v>2340059</v>
      </c>
      <c r="B130">
        <v>1</v>
      </c>
      <c r="C130" t="s">
        <v>80</v>
      </c>
      <c r="D130" t="s">
        <v>107</v>
      </c>
      <c r="E130" t="s">
        <v>326</v>
      </c>
      <c r="F130" t="s">
        <v>561</v>
      </c>
      <c r="G130" t="s">
        <v>391</v>
      </c>
      <c r="H130" t="s">
        <v>154</v>
      </c>
      <c r="I130" t="s">
        <v>144</v>
      </c>
      <c r="J130" t="s">
        <v>137</v>
      </c>
      <c r="K130" t="s">
        <v>138</v>
      </c>
      <c r="L130" t="s">
        <v>562</v>
      </c>
      <c r="M130" t="s">
        <v>563</v>
      </c>
      <c r="N130">
        <v>3.1402777770000001</v>
      </c>
      <c r="O130">
        <v>0</v>
      </c>
      <c r="P130">
        <v>58</v>
      </c>
      <c r="Q130">
        <v>0</v>
      </c>
      <c r="R130">
        <v>0</v>
      </c>
      <c r="S130">
        <v>0</v>
      </c>
      <c r="T130">
        <v>39</v>
      </c>
      <c r="U130">
        <v>0</v>
      </c>
      <c r="V130">
        <v>0</v>
      </c>
      <c r="W130">
        <v>0</v>
      </c>
      <c r="X130">
        <v>36.90716533672537</v>
      </c>
      <c r="Y130">
        <v>0</v>
      </c>
      <c r="Z130">
        <v>0</v>
      </c>
      <c r="AA130">
        <v>0</v>
      </c>
      <c r="AB130">
        <v>226.50492490217897</v>
      </c>
      <c r="AC130">
        <v>0</v>
      </c>
      <c r="AD130">
        <v>0</v>
      </c>
      <c r="AE130">
        <v>263.41209023890434</v>
      </c>
    </row>
    <row r="131" spans="1:31" x14ac:dyDescent="0.25">
      <c r="A131">
        <v>2340557</v>
      </c>
      <c r="B131">
        <v>1</v>
      </c>
      <c r="C131" t="s">
        <v>80</v>
      </c>
      <c r="D131" t="s">
        <v>100</v>
      </c>
      <c r="E131" t="s">
        <v>157</v>
      </c>
      <c r="F131" t="s">
        <v>564</v>
      </c>
      <c r="G131" t="s">
        <v>159</v>
      </c>
      <c r="H131" t="s">
        <v>154</v>
      </c>
      <c r="I131" t="s">
        <v>144</v>
      </c>
      <c r="J131" t="s">
        <v>137</v>
      </c>
      <c r="K131" t="s">
        <v>138</v>
      </c>
      <c r="L131" t="s">
        <v>565</v>
      </c>
      <c r="M131" t="s">
        <v>566</v>
      </c>
      <c r="N131">
        <v>1.218611111</v>
      </c>
      <c r="O131">
        <v>0</v>
      </c>
      <c r="P131">
        <v>1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0.48350247786078315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0.48350247786078315</v>
      </c>
    </row>
    <row r="132" spans="1:31" x14ac:dyDescent="0.25">
      <c r="A132">
        <v>2340202</v>
      </c>
      <c r="B132">
        <v>1</v>
      </c>
      <c r="C132" t="s">
        <v>80</v>
      </c>
      <c r="D132" t="s">
        <v>93</v>
      </c>
      <c r="E132" t="s">
        <v>151</v>
      </c>
      <c r="F132" t="s">
        <v>567</v>
      </c>
      <c r="G132" t="s">
        <v>153</v>
      </c>
      <c r="H132" t="s">
        <v>154</v>
      </c>
      <c r="I132" t="s">
        <v>144</v>
      </c>
      <c r="J132" t="s">
        <v>137</v>
      </c>
      <c r="K132" t="s">
        <v>138</v>
      </c>
      <c r="L132" t="s">
        <v>568</v>
      </c>
      <c r="M132" t="s">
        <v>569</v>
      </c>
      <c r="N132">
        <v>7.7675000000000001</v>
      </c>
      <c r="O132">
        <v>0</v>
      </c>
      <c r="P132">
        <v>0</v>
      </c>
      <c r="Q132">
        <v>0</v>
      </c>
      <c r="R132">
        <v>4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175.58114983921899</v>
      </c>
      <c r="AA132">
        <v>0</v>
      </c>
      <c r="AB132">
        <v>0</v>
      </c>
      <c r="AC132">
        <v>0</v>
      </c>
      <c r="AD132">
        <v>0</v>
      </c>
      <c r="AE132">
        <v>175.58114983921899</v>
      </c>
    </row>
    <row r="133" spans="1:31" x14ac:dyDescent="0.25">
      <c r="A133">
        <v>2340016</v>
      </c>
      <c r="B133">
        <v>1</v>
      </c>
      <c r="C133" t="s">
        <v>81</v>
      </c>
      <c r="D133" t="s">
        <v>123</v>
      </c>
      <c r="E133" t="s">
        <v>141</v>
      </c>
      <c r="F133" t="s">
        <v>570</v>
      </c>
      <c r="G133" t="s">
        <v>134</v>
      </c>
      <c r="H133" t="s">
        <v>135</v>
      </c>
      <c r="I133" t="s">
        <v>144</v>
      </c>
      <c r="J133" t="s">
        <v>137</v>
      </c>
      <c r="K133" t="s">
        <v>138</v>
      </c>
      <c r="L133" t="s">
        <v>571</v>
      </c>
      <c r="M133" t="s">
        <v>572</v>
      </c>
      <c r="N133">
        <v>1.6225000000000001</v>
      </c>
      <c r="O133">
        <v>2</v>
      </c>
      <c r="P133">
        <v>203</v>
      </c>
      <c r="Q133">
        <v>24</v>
      </c>
      <c r="R133">
        <v>42</v>
      </c>
      <c r="S133">
        <v>1</v>
      </c>
      <c r="T133">
        <v>21</v>
      </c>
      <c r="U133">
        <v>0</v>
      </c>
      <c r="V133">
        <v>0</v>
      </c>
      <c r="W133">
        <v>56.236892179155674</v>
      </c>
      <c r="X133">
        <v>79.339380617946645</v>
      </c>
      <c r="Y133">
        <v>394.4850999731342</v>
      </c>
      <c r="Z133">
        <v>403.71771665111709</v>
      </c>
      <c r="AA133">
        <v>42.080389911299612</v>
      </c>
      <c r="AB133">
        <v>40.447702540576266</v>
      </c>
      <c r="AC133">
        <v>0</v>
      </c>
      <c r="AD133">
        <v>0</v>
      </c>
      <c r="AE133">
        <v>1016.3071818732294</v>
      </c>
    </row>
    <row r="134" spans="1:31" x14ac:dyDescent="0.25">
      <c r="A134">
        <v>2340408</v>
      </c>
      <c r="B134">
        <v>1</v>
      </c>
      <c r="C134" t="s">
        <v>81</v>
      </c>
      <c r="D134" t="s">
        <v>115</v>
      </c>
      <c r="E134" t="s">
        <v>157</v>
      </c>
      <c r="F134" t="s">
        <v>573</v>
      </c>
      <c r="G134" t="s">
        <v>159</v>
      </c>
      <c r="H134" t="s">
        <v>154</v>
      </c>
      <c r="I134" t="s">
        <v>144</v>
      </c>
      <c r="J134" t="s">
        <v>137</v>
      </c>
      <c r="K134" t="s">
        <v>138</v>
      </c>
      <c r="L134" t="s">
        <v>574</v>
      </c>
      <c r="M134" t="s">
        <v>575</v>
      </c>
      <c r="N134">
        <v>2.8533333330000001</v>
      </c>
      <c r="O134">
        <v>0</v>
      </c>
      <c r="P134">
        <v>1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2.7458614085355557E-3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2.7458614085355557E-3</v>
      </c>
    </row>
    <row r="135" spans="1:31" x14ac:dyDescent="0.25">
      <c r="A135">
        <v>2340136</v>
      </c>
      <c r="B135">
        <v>1</v>
      </c>
      <c r="C135" t="s">
        <v>80</v>
      </c>
      <c r="D135" t="s">
        <v>90</v>
      </c>
      <c r="E135" t="s">
        <v>151</v>
      </c>
      <c r="F135" t="s">
        <v>576</v>
      </c>
      <c r="G135" t="s">
        <v>269</v>
      </c>
      <c r="H135" t="s">
        <v>154</v>
      </c>
      <c r="I135" t="s">
        <v>144</v>
      </c>
      <c r="J135" t="s">
        <v>137</v>
      </c>
      <c r="K135" t="s">
        <v>209</v>
      </c>
      <c r="L135" t="s">
        <v>577</v>
      </c>
      <c r="M135" t="s">
        <v>578</v>
      </c>
      <c r="N135">
        <v>7.9502777770000002</v>
      </c>
      <c r="O135">
        <v>0</v>
      </c>
      <c r="P135">
        <v>193</v>
      </c>
      <c r="Q135">
        <v>0</v>
      </c>
      <c r="R135">
        <v>0</v>
      </c>
      <c r="S135">
        <v>0</v>
      </c>
      <c r="T135">
        <v>14</v>
      </c>
      <c r="U135">
        <v>0</v>
      </c>
      <c r="V135">
        <v>0</v>
      </c>
      <c r="W135">
        <v>0</v>
      </c>
      <c r="X135">
        <v>494.99086660944101</v>
      </c>
      <c r="Y135">
        <v>0</v>
      </c>
      <c r="Z135">
        <v>0</v>
      </c>
      <c r="AA135">
        <v>0</v>
      </c>
      <c r="AB135">
        <v>65.541209902184846</v>
      </c>
      <c r="AC135">
        <v>0</v>
      </c>
      <c r="AD135">
        <v>0</v>
      </c>
      <c r="AE135">
        <v>560.53207651162586</v>
      </c>
    </row>
    <row r="136" spans="1:31" x14ac:dyDescent="0.25">
      <c r="A136">
        <v>2340159</v>
      </c>
      <c r="B136">
        <v>1</v>
      </c>
      <c r="C136" t="s">
        <v>80</v>
      </c>
      <c r="D136" t="s">
        <v>94</v>
      </c>
      <c r="E136" t="s">
        <v>132</v>
      </c>
      <c r="F136" t="s">
        <v>579</v>
      </c>
      <c r="G136" t="s">
        <v>208</v>
      </c>
      <c r="H136" t="s">
        <v>135</v>
      </c>
      <c r="I136" t="s">
        <v>144</v>
      </c>
      <c r="J136" t="s">
        <v>137</v>
      </c>
      <c r="K136" t="s">
        <v>209</v>
      </c>
      <c r="L136" t="s">
        <v>580</v>
      </c>
      <c r="M136" t="s">
        <v>581</v>
      </c>
      <c r="N136">
        <v>7.5083333330000004</v>
      </c>
      <c r="O136">
        <v>0</v>
      </c>
      <c r="P136">
        <v>345</v>
      </c>
      <c r="Q136">
        <v>3</v>
      </c>
      <c r="R136">
        <v>1</v>
      </c>
      <c r="S136">
        <v>3</v>
      </c>
      <c r="T136">
        <v>25</v>
      </c>
      <c r="U136">
        <v>0</v>
      </c>
      <c r="V136">
        <v>0</v>
      </c>
      <c r="W136">
        <v>0</v>
      </c>
      <c r="X136">
        <v>378.87854434691189</v>
      </c>
      <c r="Y136">
        <v>316.49740941794153</v>
      </c>
      <c r="Z136">
        <v>0.52528188734513348</v>
      </c>
      <c r="AA136">
        <v>51.135709361341384</v>
      </c>
      <c r="AB136">
        <v>74.103310085846957</v>
      </c>
      <c r="AC136">
        <v>0</v>
      </c>
      <c r="AD136">
        <v>0</v>
      </c>
      <c r="AE136">
        <v>821.14025509938688</v>
      </c>
    </row>
    <row r="137" spans="1:31" x14ac:dyDescent="0.25">
      <c r="A137">
        <v>2340491</v>
      </c>
      <c r="B137">
        <v>1</v>
      </c>
      <c r="C137" t="s">
        <v>80</v>
      </c>
      <c r="D137" t="s">
        <v>85</v>
      </c>
      <c r="E137" t="s">
        <v>326</v>
      </c>
      <c r="F137" t="s">
        <v>582</v>
      </c>
      <c r="G137" t="s">
        <v>583</v>
      </c>
      <c r="H137" t="s">
        <v>154</v>
      </c>
      <c r="I137" t="s">
        <v>144</v>
      </c>
      <c r="J137" t="s">
        <v>137</v>
      </c>
      <c r="K137" t="s">
        <v>138</v>
      </c>
      <c r="L137" t="s">
        <v>584</v>
      </c>
      <c r="M137" t="s">
        <v>585</v>
      </c>
      <c r="N137">
        <v>0.99138888800000002</v>
      </c>
      <c r="O137">
        <v>0</v>
      </c>
      <c r="P137">
        <v>119</v>
      </c>
      <c r="Q137">
        <v>0</v>
      </c>
      <c r="R137">
        <v>0</v>
      </c>
      <c r="S137">
        <v>0</v>
      </c>
      <c r="T137">
        <v>19</v>
      </c>
      <c r="U137">
        <v>0</v>
      </c>
      <c r="V137">
        <v>0</v>
      </c>
      <c r="W137">
        <v>0</v>
      </c>
      <c r="X137">
        <v>42.681499877729557</v>
      </c>
      <c r="Y137">
        <v>0</v>
      </c>
      <c r="Z137">
        <v>0</v>
      </c>
      <c r="AA137">
        <v>0</v>
      </c>
      <c r="AB137">
        <v>20.305545967687685</v>
      </c>
      <c r="AC137">
        <v>0</v>
      </c>
      <c r="AD137">
        <v>0</v>
      </c>
      <c r="AE137">
        <v>62.987045845417242</v>
      </c>
    </row>
    <row r="138" spans="1:31" x14ac:dyDescent="0.25">
      <c r="A138">
        <v>2340182</v>
      </c>
      <c r="B138">
        <v>1</v>
      </c>
      <c r="C138" t="s">
        <v>81</v>
      </c>
      <c r="D138" t="s">
        <v>116</v>
      </c>
      <c r="E138" t="s">
        <v>141</v>
      </c>
      <c r="F138" t="s">
        <v>586</v>
      </c>
      <c r="G138" t="s">
        <v>134</v>
      </c>
      <c r="H138" t="s">
        <v>135</v>
      </c>
      <c r="I138" t="s">
        <v>144</v>
      </c>
      <c r="J138" t="s">
        <v>137</v>
      </c>
      <c r="K138" t="s">
        <v>138</v>
      </c>
      <c r="L138" t="s">
        <v>587</v>
      </c>
      <c r="M138" t="s">
        <v>588</v>
      </c>
      <c r="N138">
        <v>0.56694444399999999</v>
      </c>
      <c r="O138">
        <v>1</v>
      </c>
      <c r="P138">
        <v>47</v>
      </c>
      <c r="Q138">
        <v>138</v>
      </c>
      <c r="R138">
        <v>35</v>
      </c>
      <c r="S138">
        <v>2</v>
      </c>
      <c r="T138">
        <v>0</v>
      </c>
      <c r="U138">
        <v>0</v>
      </c>
      <c r="V138">
        <v>0</v>
      </c>
      <c r="W138">
        <v>4.4836953880242225E-2</v>
      </c>
      <c r="X138">
        <v>10.609421307993852</v>
      </c>
      <c r="Y138">
        <v>322.76639822925353</v>
      </c>
      <c r="Z138">
        <v>41.544133750506354</v>
      </c>
      <c r="AA138">
        <v>1.7390869024675153</v>
      </c>
      <c r="AB138">
        <v>0</v>
      </c>
      <c r="AC138">
        <v>0</v>
      </c>
      <c r="AD138">
        <v>0</v>
      </c>
      <c r="AE138">
        <v>376.70387714410151</v>
      </c>
    </row>
    <row r="139" spans="1:31" x14ac:dyDescent="0.25">
      <c r="A139">
        <v>2340351</v>
      </c>
      <c r="B139">
        <v>1</v>
      </c>
      <c r="C139" t="s">
        <v>81</v>
      </c>
      <c r="D139" t="s">
        <v>118</v>
      </c>
      <c r="E139" t="s">
        <v>147</v>
      </c>
      <c r="F139" t="s">
        <v>589</v>
      </c>
      <c r="G139" t="s">
        <v>184</v>
      </c>
      <c r="H139" t="s">
        <v>135</v>
      </c>
      <c r="I139" t="s">
        <v>144</v>
      </c>
      <c r="J139" t="s">
        <v>137</v>
      </c>
      <c r="K139" t="s">
        <v>138</v>
      </c>
      <c r="L139" t="s">
        <v>590</v>
      </c>
      <c r="M139" t="s">
        <v>591</v>
      </c>
      <c r="N139">
        <v>1.5222222219999999</v>
      </c>
      <c r="O139">
        <v>0</v>
      </c>
      <c r="P139">
        <v>0</v>
      </c>
      <c r="Q139">
        <v>4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13.493969945097097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13.493969945097097</v>
      </c>
    </row>
    <row r="140" spans="1:31" x14ac:dyDescent="0.25">
      <c r="A140">
        <v>2340537</v>
      </c>
      <c r="B140">
        <v>1</v>
      </c>
      <c r="C140" t="s">
        <v>81</v>
      </c>
      <c r="D140" t="s">
        <v>118</v>
      </c>
      <c r="E140" t="s">
        <v>174</v>
      </c>
      <c r="F140" t="s">
        <v>592</v>
      </c>
      <c r="G140" t="s">
        <v>176</v>
      </c>
      <c r="H140" t="s">
        <v>154</v>
      </c>
      <c r="I140" t="s">
        <v>144</v>
      </c>
      <c r="J140" t="s">
        <v>137</v>
      </c>
      <c r="K140" t="s">
        <v>138</v>
      </c>
      <c r="L140" t="s">
        <v>593</v>
      </c>
      <c r="M140" t="s">
        <v>594</v>
      </c>
      <c r="N140">
        <v>3.8572222219999999</v>
      </c>
      <c r="O140">
        <v>0</v>
      </c>
      <c r="P140">
        <v>2</v>
      </c>
      <c r="Q140">
        <v>0</v>
      </c>
      <c r="R140">
        <v>8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1.3806690602006251</v>
      </c>
      <c r="Y140">
        <v>0</v>
      </c>
      <c r="Z140">
        <v>20.408651619992845</v>
      </c>
      <c r="AA140">
        <v>0</v>
      </c>
      <c r="AB140">
        <v>0</v>
      </c>
      <c r="AC140">
        <v>0</v>
      </c>
      <c r="AD140">
        <v>0</v>
      </c>
      <c r="AE140">
        <v>21.78932068019347</v>
      </c>
    </row>
    <row r="141" spans="1:31" x14ac:dyDescent="0.25">
      <c r="A141">
        <v>2340614</v>
      </c>
      <c r="B141">
        <v>1</v>
      </c>
      <c r="C141" t="s">
        <v>81</v>
      </c>
      <c r="D141" t="s">
        <v>123</v>
      </c>
      <c r="E141" t="s">
        <v>151</v>
      </c>
      <c r="F141" t="s">
        <v>595</v>
      </c>
      <c r="G141" t="s">
        <v>153</v>
      </c>
      <c r="H141" t="s">
        <v>154</v>
      </c>
      <c r="I141" t="s">
        <v>144</v>
      </c>
      <c r="J141" t="s">
        <v>137</v>
      </c>
      <c r="K141" t="s">
        <v>138</v>
      </c>
      <c r="L141" t="s">
        <v>596</v>
      </c>
      <c r="M141" t="s">
        <v>597</v>
      </c>
      <c r="N141">
        <v>1.0205555550000001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1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4.4278887889751557</v>
      </c>
      <c r="AC141">
        <v>0</v>
      </c>
      <c r="AD141">
        <v>0</v>
      </c>
      <c r="AE141">
        <v>4.4278887889751557</v>
      </c>
    </row>
    <row r="142" spans="1:31" x14ac:dyDescent="0.25">
      <c r="A142">
        <v>2340036</v>
      </c>
      <c r="B142">
        <v>1</v>
      </c>
      <c r="C142" t="s">
        <v>80</v>
      </c>
      <c r="D142" t="s">
        <v>105</v>
      </c>
      <c r="E142" t="s">
        <v>141</v>
      </c>
      <c r="F142" t="s">
        <v>598</v>
      </c>
      <c r="G142" t="s">
        <v>134</v>
      </c>
      <c r="H142" t="s">
        <v>135</v>
      </c>
      <c r="I142" t="s">
        <v>144</v>
      </c>
      <c r="J142" t="s">
        <v>137</v>
      </c>
      <c r="K142" t="s">
        <v>138</v>
      </c>
      <c r="L142" t="s">
        <v>599</v>
      </c>
      <c r="M142" t="s">
        <v>600</v>
      </c>
      <c r="N142">
        <v>0.40361111100000002</v>
      </c>
      <c r="O142">
        <v>0</v>
      </c>
      <c r="P142">
        <v>1291</v>
      </c>
      <c r="Q142">
        <v>0</v>
      </c>
      <c r="R142">
        <v>197</v>
      </c>
      <c r="S142">
        <v>1</v>
      </c>
      <c r="T142">
        <v>197</v>
      </c>
      <c r="U142">
        <v>0</v>
      </c>
      <c r="V142">
        <v>1</v>
      </c>
      <c r="W142">
        <v>0</v>
      </c>
      <c r="X142">
        <v>108.65048094188995</v>
      </c>
      <c r="Y142">
        <v>0</v>
      </c>
      <c r="Z142">
        <v>31.713115630213945</v>
      </c>
      <c r="AA142">
        <v>5.680294139599197</v>
      </c>
      <c r="AB142">
        <v>57.577380948115369</v>
      </c>
      <c r="AC142">
        <v>0</v>
      </c>
      <c r="AD142">
        <v>0.66919640900805188</v>
      </c>
      <c r="AE142">
        <v>204.29046806882653</v>
      </c>
    </row>
    <row r="143" spans="1:31" x14ac:dyDescent="0.25">
      <c r="A143">
        <v>2340428</v>
      </c>
      <c r="B143">
        <v>1</v>
      </c>
      <c r="C143" t="s">
        <v>80</v>
      </c>
      <c r="D143" t="s">
        <v>90</v>
      </c>
      <c r="E143" t="s">
        <v>174</v>
      </c>
      <c r="F143" t="s">
        <v>601</v>
      </c>
      <c r="G143" t="s">
        <v>269</v>
      </c>
      <c r="H143" t="s">
        <v>154</v>
      </c>
      <c r="I143" t="s">
        <v>144</v>
      </c>
      <c r="J143" t="s">
        <v>137</v>
      </c>
      <c r="K143" t="s">
        <v>209</v>
      </c>
      <c r="L143" t="s">
        <v>602</v>
      </c>
      <c r="M143" t="s">
        <v>603</v>
      </c>
      <c r="N143">
        <v>0.81527777700000004</v>
      </c>
      <c r="O143">
        <v>0</v>
      </c>
      <c r="P143">
        <v>864</v>
      </c>
      <c r="Q143">
        <v>0</v>
      </c>
      <c r="R143">
        <v>0</v>
      </c>
      <c r="S143">
        <v>0</v>
      </c>
      <c r="T143">
        <v>50</v>
      </c>
      <c r="U143">
        <v>0</v>
      </c>
      <c r="V143">
        <v>1</v>
      </c>
      <c r="W143">
        <v>0</v>
      </c>
      <c r="X143">
        <v>235.38768159892862</v>
      </c>
      <c r="Y143">
        <v>0</v>
      </c>
      <c r="Z143">
        <v>0</v>
      </c>
      <c r="AA143">
        <v>0</v>
      </c>
      <c r="AB143">
        <v>96.944443663663833</v>
      </c>
      <c r="AC143">
        <v>0</v>
      </c>
      <c r="AD143">
        <v>21.970626956323606</v>
      </c>
      <c r="AE143">
        <v>354.30275221891605</v>
      </c>
    </row>
    <row r="144" spans="1:31" x14ac:dyDescent="0.25">
      <c r="A144">
        <v>2340597</v>
      </c>
      <c r="B144">
        <v>1</v>
      </c>
      <c r="C144" t="s">
        <v>81</v>
      </c>
      <c r="D144" t="s">
        <v>123</v>
      </c>
      <c r="E144" t="s">
        <v>151</v>
      </c>
      <c r="F144" t="s">
        <v>604</v>
      </c>
      <c r="G144" t="s">
        <v>605</v>
      </c>
      <c r="H144" t="s">
        <v>154</v>
      </c>
      <c r="I144" t="s">
        <v>144</v>
      </c>
      <c r="J144" t="s">
        <v>137</v>
      </c>
      <c r="K144" t="s">
        <v>138</v>
      </c>
      <c r="L144" t="s">
        <v>606</v>
      </c>
      <c r="M144" t="s">
        <v>607</v>
      </c>
      <c r="N144">
        <v>0.85750000000000004</v>
      </c>
      <c r="O144">
        <v>0</v>
      </c>
      <c r="P144">
        <v>18</v>
      </c>
      <c r="Q144">
        <v>0</v>
      </c>
      <c r="R144">
        <v>6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8.6889829497386621</v>
      </c>
      <c r="Y144">
        <v>0</v>
      </c>
      <c r="Z144">
        <v>21.627576411668876</v>
      </c>
      <c r="AA144">
        <v>0</v>
      </c>
      <c r="AB144">
        <v>0</v>
      </c>
      <c r="AC144">
        <v>0</v>
      </c>
      <c r="AD144">
        <v>0</v>
      </c>
      <c r="AE144">
        <v>30.316559361407538</v>
      </c>
    </row>
    <row r="145" spans="1:31" x14ac:dyDescent="0.25">
      <c r="A145">
        <v>2340574</v>
      </c>
      <c r="B145">
        <v>1</v>
      </c>
      <c r="C145" t="s">
        <v>80</v>
      </c>
      <c r="D145" t="s">
        <v>93</v>
      </c>
      <c r="E145" t="s">
        <v>132</v>
      </c>
      <c r="F145" t="s">
        <v>608</v>
      </c>
      <c r="G145" t="s">
        <v>363</v>
      </c>
      <c r="H145" t="s">
        <v>135</v>
      </c>
      <c r="I145" t="s">
        <v>144</v>
      </c>
      <c r="J145" t="s">
        <v>137</v>
      </c>
      <c r="K145" t="s">
        <v>138</v>
      </c>
      <c r="L145" t="s">
        <v>609</v>
      </c>
      <c r="M145" t="s">
        <v>610</v>
      </c>
      <c r="N145">
        <v>0.42388888800000002</v>
      </c>
      <c r="O145">
        <v>0</v>
      </c>
      <c r="P145">
        <v>694</v>
      </c>
      <c r="Q145">
        <v>8</v>
      </c>
      <c r="R145">
        <v>240</v>
      </c>
      <c r="S145">
        <v>22</v>
      </c>
      <c r="T145">
        <v>146</v>
      </c>
      <c r="U145">
        <v>0</v>
      </c>
      <c r="V145">
        <v>0</v>
      </c>
      <c r="W145">
        <v>0</v>
      </c>
      <c r="X145">
        <v>66.750965664778633</v>
      </c>
      <c r="Y145">
        <v>18.713155236817155</v>
      </c>
      <c r="Z145">
        <v>288.60368961763777</v>
      </c>
      <c r="AA145">
        <v>59.908065426490708</v>
      </c>
      <c r="AB145">
        <v>89.592024527312645</v>
      </c>
      <c r="AC145">
        <v>0</v>
      </c>
      <c r="AD145">
        <v>0</v>
      </c>
      <c r="AE145">
        <v>523.56790047303696</v>
      </c>
    </row>
    <row r="146" spans="1:31" x14ac:dyDescent="0.25">
      <c r="A146">
        <v>2341688</v>
      </c>
      <c r="B146">
        <v>1</v>
      </c>
      <c r="C146" t="s">
        <v>81</v>
      </c>
      <c r="D146" t="s">
        <v>112</v>
      </c>
      <c r="E146" t="s">
        <v>132</v>
      </c>
      <c r="F146" t="s">
        <v>611</v>
      </c>
      <c r="G146" t="s">
        <v>134</v>
      </c>
      <c r="H146" t="s">
        <v>135</v>
      </c>
      <c r="I146" t="s">
        <v>144</v>
      </c>
      <c r="J146" t="s">
        <v>137</v>
      </c>
      <c r="K146" t="s">
        <v>138</v>
      </c>
      <c r="L146" t="s">
        <v>612</v>
      </c>
      <c r="M146" t="s">
        <v>613</v>
      </c>
      <c r="N146">
        <v>0.242777777</v>
      </c>
      <c r="O146">
        <v>0</v>
      </c>
      <c r="P146">
        <v>886</v>
      </c>
      <c r="Q146">
        <v>3</v>
      </c>
      <c r="R146">
        <v>73</v>
      </c>
      <c r="S146">
        <v>7</v>
      </c>
      <c r="T146">
        <v>31</v>
      </c>
      <c r="U146">
        <v>0</v>
      </c>
      <c r="V146">
        <v>0</v>
      </c>
      <c r="W146">
        <v>0</v>
      </c>
      <c r="X146">
        <v>26.612775461060959</v>
      </c>
      <c r="Y146">
        <v>2.2711604217111701</v>
      </c>
      <c r="Z146">
        <v>7.9821198095844039</v>
      </c>
      <c r="AA146">
        <v>2.7762530443941209</v>
      </c>
      <c r="AB146">
        <v>3.6465677024864176</v>
      </c>
      <c r="AC146">
        <v>0</v>
      </c>
      <c r="AD146">
        <v>0</v>
      </c>
      <c r="AE146">
        <v>43.288876439237065</v>
      </c>
    </row>
    <row r="147" spans="1:31" x14ac:dyDescent="0.25">
      <c r="A147">
        <v>2341539</v>
      </c>
      <c r="B147">
        <v>1</v>
      </c>
      <c r="C147" t="s">
        <v>81</v>
      </c>
      <c r="D147" t="s">
        <v>120</v>
      </c>
      <c r="E147" t="s">
        <v>141</v>
      </c>
      <c r="F147" t="s">
        <v>614</v>
      </c>
      <c r="G147" t="s">
        <v>134</v>
      </c>
      <c r="H147" t="s">
        <v>135</v>
      </c>
      <c r="I147" t="s">
        <v>144</v>
      </c>
      <c r="J147" t="s">
        <v>137</v>
      </c>
      <c r="K147" t="s">
        <v>138</v>
      </c>
      <c r="L147" t="s">
        <v>615</v>
      </c>
      <c r="M147" t="s">
        <v>616</v>
      </c>
      <c r="N147">
        <v>0.38555555499999999</v>
      </c>
      <c r="O147">
        <v>0</v>
      </c>
      <c r="P147">
        <v>3327</v>
      </c>
      <c r="Q147">
        <v>206</v>
      </c>
      <c r="R147">
        <v>164</v>
      </c>
      <c r="S147">
        <v>42</v>
      </c>
      <c r="T147">
        <v>328</v>
      </c>
      <c r="U147">
        <v>2</v>
      </c>
      <c r="V147">
        <v>0</v>
      </c>
      <c r="W147">
        <v>0</v>
      </c>
      <c r="X147">
        <v>347.20474978000345</v>
      </c>
      <c r="Y147">
        <v>414.01263433011553</v>
      </c>
      <c r="Z147">
        <v>175.24818229328505</v>
      </c>
      <c r="AA147">
        <v>92.706138249489996</v>
      </c>
      <c r="AB147">
        <v>128.61190976689829</v>
      </c>
      <c r="AC147">
        <v>38.684780006394945</v>
      </c>
      <c r="AD147">
        <v>0</v>
      </c>
      <c r="AE147">
        <v>1196.4683944261872</v>
      </c>
    </row>
    <row r="148" spans="1:31" x14ac:dyDescent="0.25">
      <c r="A148">
        <v>2341393</v>
      </c>
      <c r="B148">
        <v>1</v>
      </c>
      <c r="C148" t="s">
        <v>81</v>
      </c>
      <c r="D148" t="s">
        <v>128</v>
      </c>
      <c r="E148" t="s">
        <v>157</v>
      </c>
      <c r="F148" t="s">
        <v>617</v>
      </c>
      <c r="G148" t="s">
        <v>159</v>
      </c>
      <c r="H148" t="s">
        <v>154</v>
      </c>
      <c r="I148" t="s">
        <v>144</v>
      </c>
      <c r="J148" t="s">
        <v>137</v>
      </c>
      <c r="K148" t="s">
        <v>138</v>
      </c>
      <c r="L148" t="s">
        <v>618</v>
      </c>
      <c r="M148" t="s">
        <v>619</v>
      </c>
      <c r="N148">
        <v>5.6411111109999998</v>
      </c>
      <c r="O148">
        <v>0</v>
      </c>
      <c r="P148">
        <v>3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4.2081960139608681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4.2081960139608681</v>
      </c>
    </row>
    <row r="149" spans="1:31" x14ac:dyDescent="0.25">
      <c r="A149">
        <v>2341230</v>
      </c>
      <c r="B149">
        <v>1</v>
      </c>
      <c r="C149" t="s">
        <v>80</v>
      </c>
      <c r="D149" t="s">
        <v>92</v>
      </c>
      <c r="E149" t="s">
        <v>132</v>
      </c>
      <c r="F149" t="s">
        <v>620</v>
      </c>
      <c r="G149" t="s">
        <v>184</v>
      </c>
      <c r="H149" t="s">
        <v>135</v>
      </c>
      <c r="I149" t="s">
        <v>144</v>
      </c>
      <c r="J149" t="s">
        <v>137</v>
      </c>
      <c r="K149" t="s">
        <v>138</v>
      </c>
      <c r="L149" t="s">
        <v>621</v>
      </c>
      <c r="M149" t="s">
        <v>622</v>
      </c>
      <c r="N149">
        <v>2.3372222219999998</v>
      </c>
      <c r="O149">
        <v>0</v>
      </c>
      <c r="P149">
        <v>91</v>
      </c>
      <c r="Q149">
        <v>7</v>
      </c>
      <c r="R149">
        <v>19</v>
      </c>
      <c r="S149">
        <v>4</v>
      </c>
      <c r="T149">
        <v>6</v>
      </c>
      <c r="U149">
        <v>0</v>
      </c>
      <c r="V149">
        <v>0</v>
      </c>
      <c r="W149">
        <v>0</v>
      </c>
      <c r="X149">
        <v>56.775621054362922</v>
      </c>
      <c r="Y149">
        <v>196.20781721765601</v>
      </c>
      <c r="Z149">
        <v>8.8172392922725837</v>
      </c>
      <c r="AA149">
        <v>496.81479345890853</v>
      </c>
      <c r="AB149">
        <v>32.72915937481612</v>
      </c>
      <c r="AC149">
        <v>0</v>
      </c>
      <c r="AD149">
        <v>0</v>
      </c>
      <c r="AE149">
        <v>791.34463039801619</v>
      </c>
    </row>
    <row r="150" spans="1:31" x14ac:dyDescent="0.25">
      <c r="A150">
        <v>2341184</v>
      </c>
      <c r="B150">
        <v>1</v>
      </c>
      <c r="C150" t="s">
        <v>80</v>
      </c>
      <c r="D150" t="s">
        <v>95</v>
      </c>
      <c r="E150" t="s">
        <v>147</v>
      </c>
      <c r="F150" t="s">
        <v>623</v>
      </c>
      <c r="G150" t="s">
        <v>134</v>
      </c>
      <c r="H150" t="s">
        <v>135</v>
      </c>
      <c r="I150" t="s">
        <v>144</v>
      </c>
      <c r="J150" t="s">
        <v>137</v>
      </c>
      <c r="K150" t="s">
        <v>138</v>
      </c>
      <c r="L150" t="s">
        <v>624</v>
      </c>
      <c r="M150" t="s">
        <v>625</v>
      </c>
      <c r="N150">
        <v>0.155</v>
      </c>
      <c r="O150">
        <v>0</v>
      </c>
      <c r="P150">
        <v>1214</v>
      </c>
      <c r="Q150">
        <v>0</v>
      </c>
      <c r="R150">
        <v>0</v>
      </c>
      <c r="S150">
        <v>0</v>
      </c>
      <c r="T150">
        <v>268</v>
      </c>
      <c r="U150">
        <v>0</v>
      </c>
      <c r="V150">
        <v>0</v>
      </c>
      <c r="W150">
        <v>0</v>
      </c>
      <c r="X150">
        <v>37.519452497804537</v>
      </c>
      <c r="Y150">
        <v>0</v>
      </c>
      <c r="Z150">
        <v>0</v>
      </c>
      <c r="AA150">
        <v>0</v>
      </c>
      <c r="AB150">
        <v>38.780047311239507</v>
      </c>
      <c r="AC150">
        <v>0</v>
      </c>
      <c r="AD150">
        <v>0</v>
      </c>
      <c r="AE150">
        <v>76.29949980904405</v>
      </c>
    </row>
    <row r="151" spans="1:31" x14ac:dyDescent="0.25">
      <c r="A151">
        <v>2341207</v>
      </c>
      <c r="B151">
        <v>1</v>
      </c>
      <c r="C151" t="s">
        <v>80</v>
      </c>
      <c r="D151" t="s">
        <v>94</v>
      </c>
      <c r="E151" t="s">
        <v>132</v>
      </c>
      <c r="F151" t="s">
        <v>626</v>
      </c>
      <c r="G151" t="s">
        <v>134</v>
      </c>
      <c r="H151" t="s">
        <v>135</v>
      </c>
      <c r="I151" t="s">
        <v>144</v>
      </c>
      <c r="J151" t="s">
        <v>137</v>
      </c>
      <c r="K151" t="s">
        <v>138</v>
      </c>
      <c r="L151" t="s">
        <v>627</v>
      </c>
      <c r="M151" t="s">
        <v>628</v>
      </c>
      <c r="N151">
        <v>1.089444444</v>
      </c>
      <c r="O151">
        <v>0</v>
      </c>
      <c r="P151">
        <v>978</v>
      </c>
      <c r="Q151">
        <v>0</v>
      </c>
      <c r="R151">
        <v>6</v>
      </c>
      <c r="S151">
        <v>6</v>
      </c>
      <c r="T151">
        <v>196</v>
      </c>
      <c r="U151">
        <v>0</v>
      </c>
      <c r="V151">
        <v>0</v>
      </c>
      <c r="W151">
        <v>0</v>
      </c>
      <c r="X151">
        <v>133.25672665343228</v>
      </c>
      <c r="Y151">
        <v>0</v>
      </c>
      <c r="Z151">
        <v>7.2510047648794149</v>
      </c>
      <c r="AA151">
        <v>9.61922207315172</v>
      </c>
      <c r="AB151">
        <v>57.307635065600444</v>
      </c>
      <c r="AC151">
        <v>0</v>
      </c>
      <c r="AD151">
        <v>0</v>
      </c>
      <c r="AE151">
        <v>207.43458855706385</v>
      </c>
    </row>
    <row r="152" spans="1:31" x14ac:dyDescent="0.25">
      <c r="A152">
        <v>2341625</v>
      </c>
      <c r="B152">
        <v>1</v>
      </c>
      <c r="C152" t="s">
        <v>80</v>
      </c>
      <c r="D152" t="s">
        <v>93</v>
      </c>
      <c r="E152" t="s">
        <v>151</v>
      </c>
      <c r="F152" t="s">
        <v>629</v>
      </c>
      <c r="G152" t="s">
        <v>153</v>
      </c>
      <c r="H152" t="s">
        <v>154</v>
      </c>
      <c r="I152" t="s">
        <v>144</v>
      </c>
      <c r="J152" t="s">
        <v>137</v>
      </c>
      <c r="K152" t="s">
        <v>138</v>
      </c>
      <c r="L152" t="s">
        <v>630</v>
      </c>
      <c r="M152" t="s">
        <v>631</v>
      </c>
      <c r="N152">
        <v>5.6205555550000001</v>
      </c>
      <c r="O152">
        <v>0</v>
      </c>
      <c r="P152">
        <v>4</v>
      </c>
      <c r="Q152">
        <v>0</v>
      </c>
      <c r="R152">
        <v>4</v>
      </c>
      <c r="S152">
        <v>0</v>
      </c>
      <c r="T152">
        <v>4</v>
      </c>
      <c r="U152">
        <v>0</v>
      </c>
      <c r="V152">
        <v>0</v>
      </c>
      <c r="W152">
        <v>0</v>
      </c>
      <c r="X152">
        <v>12.633060115184833</v>
      </c>
      <c r="Y152">
        <v>0</v>
      </c>
      <c r="Z152">
        <v>156.48351466750515</v>
      </c>
      <c r="AA152">
        <v>0</v>
      </c>
      <c r="AB152">
        <v>74.4157923006549</v>
      </c>
      <c r="AC152">
        <v>0</v>
      </c>
      <c r="AD152">
        <v>0</v>
      </c>
      <c r="AE152">
        <v>243.53236708334487</v>
      </c>
    </row>
    <row r="153" spans="1:31" x14ac:dyDescent="0.25">
      <c r="A153">
        <v>2341376</v>
      </c>
      <c r="B153">
        <v>1</v>
      </c>
      <c r="C153" t="s">
        <v>80</v>
      </c>
      <c r="D153" t="s">
        <v>93</v>
      </c>
      <c r="E153" t="s">
        <v>174</v>
      </c>
      <c r="F153" t="s">
        <v>632</v>
      </c>
      <c r="G153" t="s">
        <v>633</v>
      </c>
      <c r="H153" t="s">
        <v>154</v>
      </c>
      <c r="I153" t="s">
        <v>144</v>
      </c>
      <c r="J153" t="s">
        <v>137</v>
      </c>
      <c r="K153" t="s">
        <v>138</v>
      </c>
      <c r="L153" t="s">
        <v>634</v>
      </c>
      <c r="M153" t="s">
        <v>635</v>
      </c>
      <c r="N153">
        <v>0.998611111</v>
      </c>
      <c r="O153">
        <v>0</v>
      </c>
      <c r="P153">
        <v>4</v>
      </c>
      <c r="Q153">
        <v>0</v>
      </c>
      <c r="R153">
        <v>19</v>
      </c>
      <c r="S153">
        <v>0</v>
      </c>
      <c r="T153">
        <v>6</v>
      </c>
      <c r="U153">
        <v>0</v>
      </c>
      <c r="V153">
        <v>0</v>
      </c>
      <c r="W153">
        <v>0</v>
      </c>
      <c r="X153">
        <v>0.39815091993713836</v>
      </c>
      <c r="Y153">
        <v>0</v>
      </c>
      <c r="Z153">
        <v>43.066213506372165</v>
      </c>
      <c r="AA153">
        <v>0</v>
      </c>
      <c r="AB153">
        <v>23.094050071944014</v>
      </c>
      <c r="AC153">
        <v>0</v>
      </c>
      <c r="AD153">
        <v>0</v>
      </c>
      <c r="AE153">
        <v>66.558414498253313</v>
      </c>
    </row>
    <row r="154" spans="1:31" x14ac:dyDescent="0.25">
      <c r="A154">
        <v>2341562</v>
      </c>
      <c r="B154">
        <v>1</v>
      </c>
      <c r="C154" t="s">
        <v>81</v>
      </c>
      <c r="D154" t="s">
        <v>122</v>
      </c>
      <c r="E154" t="s">
        <v>151</v>
      </c>
      <c r="F154" t="s">
        <v>636</v>
      </c>
      <c r="G154" t="s">
        <v>194</v>
      </c>
      <c r="H154" t="s">
        <v>154</v>
      </c>
      <c r="I154" t="s">
        <v>144</v>
      </c>
      <c r="J154" t="s">
        <v>137</v>
      </c>
      <c r="K154" t="s">
        <v>138</v>
      </c>
      <c r="L154" t="s">
        <v>637</v>
      </c>
      <c r="M154" t="s">
        <v>638</v>
      </c>
      <c r="N154">
        <v>0.59083333299999996</v>
      </c>
      <c r="O154">
        <v>0</v>
      </c>
      <c r="P154">
        <v>66</v>
      </c>
      <c r="Q154">
        <v>0</v>
      </c>
      <c r="R154">
        <v>0</v>
      </c>
      <c r="S154">
        <v>0</v>
      </c>
      <c r="T154">
        <v>2</v>
      </c>
      <c r="U154">
        <v>0</v>
      </c>
      <c r="V154">
        <v>0</v>
      </c>
      <c r="W154">
        <v>0</v>
      </c>
      <c r="X154">
        <v>8.2058339285587394</v>
      </c>
      <c r="Y154">
        <v>0</v>
      </c>
      <c r="Z154">
        <v>0</v>
      </c>
      <c r="AA154">
        <v>0</v>
      </c>
      <c r="AB154">
        <v>0.61166455038401679</v>
      </c>
      <c r="AC154">
        <v>0</v>
      </c>
      <c r="AD154">
        <v>0</v>
      </c>
      <c r="AE154">
        <v>8.8174984789427562</v>
      </c>
    </row>
    <row r="155" spans="1:31" x14ac:dyDescent="0.25">
      <c r="A155">
        <v>2341270</v>
      </c>
      <c r="B155">
        <v>1</v>
      </c>
      <c r="C155" t="s">
        <v>81</v>
      </c>
      <c r="D155" t="s">
        <v>112</v>
      </c>
      <c r="E155" t="s">
        <v>132</v>
      </c>
      <c r="F155" t="s">
        <v>639</v>
      </c>
      <c r="G155" t="s">
        <v>134</v>
      </c>
      <c r="H155" t="s">
        <v>135</v>
      </c>
      <c r="I155" t="s">
        <v>144</v>
      </c>
      <c r="J155" t="s">
        <v>137</v>
      </c>
      <c r="K155" t="s">
        <v>138</v>
      </c>
      <c r="L155" t="s">
        <v>640</v>
      </c>
      <c r="M155" t="s">
        <v>641</v>
      </c>
      <c r="N155">
        <v>0.71944444399999996</v>
      </c>
      <c r="O155">
        <v>1</v>
      </c>
      <c r="P155">
        <v>2</v>
      </c>
      <c r="Q155">
        <v>51</v>
      </c>
      <c r="R155">
        <v>81</v>
      </c>
      <c r="S155">
        <v>5</v>
      </c>
      <c r="T155">
        <v>3</v>
      </c>
      <c r="U155">
        <v>0</v>
      </c>
      <c r="V155">
        <v>0</v>
      </c>
      <c r="W155">
        <v>1.5555176535520516</v>
      </c>
      <c r="X155">
        <v>0.39996706062600007</v>
      </c>
      <c r="Y155">
        <v>282.60231609430974</v>
      </c>
      <c r="Z155">
        <v>368.82810597438203</v>
      </c>
      <c r="AA155">
        <v>3.3856486089372333</v>
      </c>
      <c r="AB155">
        <v>16.793318231063889</v>
      </c>
      <c r="AC155">
        <v>0</v>
      </c>
      <c r="AD155">
        <v>0</v>
      </c>
      <c r="AE155">
        <v>673.56487362287089</v>
      </c>
    </row>
    <row r="156" spans="1:31" x14ac:dyDescent="0.25">
      <c r="A156">
        <v>2341665</v>
      </c>
      <c r="B156">
        <v>1</v>
      </c>
      <c r="C156" t="s">
        <v>80</v>
      </c>
      <c r="D156" t="s">
        <v>85</v>
      </c>
      <c r="E156" t="s">
        <v>326</v>
      </c>
      <c r="F156" t="s">
        <v>642</v>
      </c>
      <c r="G156" t="s">
        <v>153</v>
      </c>
      <c r="H156" t="s">
        <v>154</v>
      </c>
      <c r="I156" t="s">
        <v>144</v>
      </c>
      <c r="J156" t="s">
        <v>137</v>
      </c>
      <c r="K156" t="s">
        <v>138</v>
      </c>
      <c r="L156" t="s">
        <v>643</v>
      </c>
      <c r="M156" t="s">
        <v>644</v>
      </c>
      <c r="N156">
        <v>1.6325000000000001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5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14.685914460130112</v>
      </c>
      <c r="AC156">
        <v>0</v>
      </c>
      <c r="AD156">
        <v>0</v>
      </c>
      <c r="AE156">
        <v>14.685914460130112</v>
      </c>
    </row>
    <row r="157" spans="1:31" x14ac:dyDescent="0.25">
      <c r="A157">
        <v>2341479</v>
      </c>
      <c r="B157">
        <v>1</v>
      </c>
      <c r="C157" t="s">
        <v>80</v>
      </c>
      <c r="D157" t="s">
        <v>84</v>
      </c>
      <c r="E157" t="s">
        <v>157</v>
      </c>
      <c r="F157" t="s">
        <v>645</v>
      </c>
      <c r="G157" t="s">
        <v>352</v>
      </c>
      <c r="H157" t="s">
        <v>154</v>
      </c>
      <c r="I157" t="s">
        <v>144</v>
      </c>
      <c r="J157" t="s">
        <v>137</v>
      </c>
      <c r="K157" t="s">
        <v>138</v>
      </c>
      <c r="L157" t="s">
        <v>646</v>
      </c>
      <c r="M157" t="s">
        <v>647</v>
      </c>
      <c r="N157">
        <v>4.0313888880000004</v>
      </c>
      <c r="O157">
        <v>0</v>
      </c>
      <c r="P157">
        <v>2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2.4836952643273511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2.4836952643273511</v>
      </c>
    </row>
    <row r="158" spans="1:31" x14ac:dyDescent="0.25">
      <c r="A158">
        <v>2341622</v>
      </c>
      <c r="B158">
        <v>1</v>
      </c>
      <c r="C158" t="s">
        <v>81</v>
      </c>
      <c r="D158" t="s">
        <v>128</v>
      </c>
      <c r="E158" t="s">
        <v>147</v>
      </c>
      <c r="F158" t="s">
        <v>648</v>
      </c>
      <c r="G158" t="s">
        <v>134</v>
      </c>
      <c r="H158" t="s">
        <v>135</v>
      </c>
      <c r="I158" t="s">
        <v>144</v>
      </c>
      <c r="J158" t="s">
        <v>137</v>
      </c>
      <c r="K158" t="s">
        <v>138</v>
      </c>
      <c r="L158" t="s">
        <v>649</v>
      </c>
      <c r="M158" t="s">
        <v>650</v>
      </c>
      <c r="N158">
        <v>2.036944444</v>
      </c>
      <c r="O158">
        <v>5</v>
      </c>
      <c r="P158">
        <v>42</v>
      </c>
      <c r="Q158">
        <v>14</v>
      </c>
      <c r="R158">
        <v>96</v>
      </c>
      <c r="S158">
        <v>10</v>
      </c>
      <c r="T158">
        <v>7</v>
      </c>
      <c r="U158">
        <v>2</v>
      </c>
      <c r="V158">
        <v>0</v>
      </c>
      <c r="W158">
        <v>6.996961611202515</v>
      </c>
      <c r="X158">
        <v>30.441973156591175</v>
      </c>
      <c r="Y158">
        <v>36.518006044474753</v>
      </c>
      <c r="Z158">
        <v>247.0980573736077</v>
      </c>
      <c r="AA158">
        <v>215.17948843455619</v>
      </c>
      <c r="AB158">
        <v>25.399914821835281</v>
      </c>
      <c r="AC158">
        <v>33.689589053165328</v>
      </c>
      <c r="AD158">
        <v>0</v>
      </c>
      <c r="AE158">
        <v>595.32399049543301</v>
      </c>
    </row>
    <row r="159" spans="1:31" x14ac:dyDescent="0.25">
      <c r="A159">
        <v>2341648</v>
      </c>
      <c r="B159">
        <v>1</v>
      </c>
      <c r="C159" t="s">
        <v>80</v>
      </c>
      <c r="D159" t="s">
        <v>98</v>
      </c>
      <c r="E159" t="s">
        <v>147</v>
      </c>
      <c r="F159" t="s">
        <v>651</v>
      </c>
      <c r="G159" t="s">
        <v>184</v>
      </c>
      <c r="H159" t="s">
        <v>135</v>
      </c>
      <c r="I159" t="s">
        <v>144</v>
      </c>
      <c r="J159" t="s">
        <v>137</v>
      </c>
      <c r="K159" t="s">
        <v>138</v>
      </c>
      <c r="L159" t="s">
        <v>652</v>
      </c>
      <c r="M159" t="s">
        <v>653</v>
      </c>
      <c r="N159">
        <v>1.1274999999999999</v>
      </c>
      <c r="O159">
        <v>0</v>
      </c>
      <c r="P159">
        <v>0</v>
      </c>
      <c r="Q159">
        <v>3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23.780296432672806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23.780296432672806</v>
      </c>
    </row>
    <row r="160" spans="1:31" x14ac:dyDescent="0.25">
      <c r="A160">
        <v>2341187</v>
      </c>
      <c r="B160">
        <v>1</v>
      </c>
      <c r="C160" t="s">
        <v>80</v>
      </c>
      <c r="D160" t="s">
        <v>96</v>
      </c>
      <c r="E160" t="s">
        <v>132</v>
      </c>
      <c r="F160" t="s">
        <v>654</v>
      </c>
      <c r="G160" t="s">
        <v>363</v>
      </c>
      <c r="H160" t="s">
        <v>135</v>
      </c>
      <c r="I160" t="s">
        <v>144</v>
      </c>
      <c r="J160" t="s">
        <v>137</v>
      </c>
      <c r="K160" t="s">
        <v>209</v>
      </c>
      <c r="L160" t="s">
        <v>655</v>
      </c>
      <c r="M160" t="s">
        <v>656</v>
      </c>
      <c r="N160">
        <v>0.32055555499999999</v>
      </c>
      <c r="O160">
        <v>3</v>
      </c>
      <c r="P160">
        <v>5976</v>
      </c>
      <c r="Q160">
        <v>2</v>
      </c>
      <c r="R160">
        <v>94</v>
      </c>
      <c r="S160">
        <v>7</v>
      </c>
      <c r="T160">
        <v>1113</v>
      </c>
      <c r="U160">
        <v>0</v>
      </c>
      <c r="V160">
        <v>3</v>
      </c>
      <c r="W160">
        <v>7.5143408867609027</v>
      </c>
      <c r="X160">
        <v>962.78072658733765</v>
      </c>
      <c r="Y160">
        <v>0.93832496775248886</v>
      </c>
      <c r="Z160">
        <v>38.802178897136734</v>
      </c>
      <c r="AA160">
        <v>38.670504910693204</v>
      </c>
      <c r="AB160">
        <v>680.94858972498571</v>
      </c>
      <c r="AC160">
        <v>0</v>
      </c>
      <c r="AD160">
        <v>29.315616795999794</v>
      </c>
      <c r="AE160">
        <v>1758.9702827706667</v>
      </c>
    </row>
    <row r="161" spans="1:31" x14ac:dyDescent="0.25">
      <c r="A161">
        <v>2341436</v>
      </c>
      <c r="B161">
        <v>1</v>
      </c>
      <c r="C161" t="s">
        <v>80</v>
      </c>
      <c r="D161" t="s">
        <v>101</v>
      </c>
      <c r="E161" t="s">
        <v>151</v>
      </c>
      <c r="F161" t="s">
        <v>657</v>
      </c>
      <c r="G161" t="s">
        <v>498</v>
      </c>
      <c r="H161" t="s">
        <v>154</v>
      </c>
      <c r="I161" t="s">
        <v>144</v>
      </c>
      <c r="J161" t="s">
        <v>137</v>
      </c>
      <c r="K161" t="s">
        <v>138</v>
      </c>
      <c r="L161" t="s">
        <v>658</v>
      </c>
      <c r="M161" t="s">
        <v>659</v>
      </c>
      <c r="N161">
        <v>0.82611111100000001</v>
      </c>
      <c r="O161">
        <v>0</v>
      </c>
      <c r="P161">
        <v>17</v>
      </c>
      <c r="Q161">
        <v>0</v>
      </c>
      <c r="R161">
        <v>2</v>
      </c>
      <c r="S161">
        <v>0</v>
      </c>
      <c r="T161">
        <v>6</v>
      </c>
      <c r="U161">
        <v>0</v>
      </c>
      <c r="V161">
        <v>0</v>
      </c>
      <c r="W161">
        <v>0</v>
      </c>
      <c r="X161">
        <v>19.6979598001545</v>
      </c>
      <c r="Y161">
        <v>0</v>
      </c>
      <c r="Z161">
        <v>0.11429635777627224</v>
      </c>
      <c r="AA161">
        <v>0</v>
      </c>
      <c r="AB161">
        <v>17.715598320699414</v>
      </c>
      <c r="AC161">
        <v>0</v>
      </c>
      <c r="AD161">
        <v>0</v>
      </c>
      <c r="AE161">
        <v>37.527854478630189</v>
      </c>
    </row>
    <row r="162" spans="1:31" x14ac:dyDescent="0.25">
      <c r="A162">
        <v>2341585</v>
      </c>
      <c r="B162">
        <v>1</v>
      </c>
      <c r="C162" t="s">
        <v>80</v>
      </c>
      <c r="D162" t="s">
        <v>103</v>
      </c>
      <c r="E162" t="s">
        <v>174</v>
      </c>
      <c r="F162" t="s">
        <v>660</v>
      </c>
      <c r="G162" t="s">
        <v>292</v>
      </c>
      <c r="H162" t="s">
        <v>154</v>
      </c>
      <c r="I162" t="s">
        <v>144</v>
      </c>
      <c r="J162" t="s">
        <v>137</v>
      </c>
      <c r="K162" t="s">
        <v>138</v>
      </c>
      <c r="L162" t="s">
        <v>661</v>
      </c>
      <c r="M162" t="s">
        <v>662</v>
      </c>
      <c r="N162">
        <v>1.4775</v>
      </c>
      <c r="O162">
        <v>0</v>
      </c>
      <c r="P162">
        <v>97</v>
      </c>
      <c r="Q162">
        <v>0</v>
      </c>
      <c r="R162">
        <v>3</v>
      </c>
      <c r="S162">
        <v>0</v>
      </c>
      <c r="T162">
        <v>10</v>
      </c>
      <c r="U162">
        <v>0</v>
      </c>
      <c r="V162">
        <v>0</v>
      </c>
      <c r="W162">
        <v>0</v>
      </c>
      <c r="X162">
        <v>32.047863390032049</v>
      </c>
      <c r="Y162">
        <v>0</v>
      </c>
      <c r="Z162">
        <v>8.7594748391014203</v>
      </c>
      <c r="AA162">
        <v>0</v>
      </c>
      <c r="AB162">
        <v>33.296021408592935</v>
      </c>
      <c r="AC162">
        <v>0</v>
      </c>
      <c r="AD162">
        <v>0</v>
      </c>
      <c r="AE162">
        <v>74.103359637726413</v>
      </c>
    </row>
    <row r="163" spans="1:31" x14ac:dyDescent="0.25">
      <c r="A163">
        <v>2341156</v>
      </c>
      <c r="B163">
        <v>1</v>
      </c>
      <c r="C163" t="s">
        <v>80</v>
      </c>
      <c r="D163" t="s">
        <v>102</v>
      </c>
      <c r="E163" t="s">
        <v>151</v>
      </c>
      <c r="F163" t="s">
        <v>663</v>
      </c>
      <c r="G163" t="s">
        <v>153</v>
      </c>
      <c r="H163" t="s">
        <v>154</v>
      </c>
      <c r="I163" t="s">
        <v>144</v>
      </c>
      <c r="J163" t="s">
        <v>137</v>
      </c>
      <c r="K163" t="s">
        <v>138</v>
      </c>
      <c r="L163" t="s">
        <v>664</v>
      </c>
      <c r="M163" t="s">
        <v>665</v>
      </c>
      <c r="N163">
        <v>1.9075</v>
      </c>
      <c r="O163">
        <v>0</v>
      </c>
      <c r="P163">
        <v>94</v>
      </c>
      <c r="Q163">
        <v>0</v>
      </c>
      <c r="R163">
        <v>0</v>
      </c>
      <c r="S163">
        <v>0</v>
      </c>
      <c r="T163">
        <v>1</v>
      </c>
      <c r="U163">
        <v>0</v>
      </c>
      <c r="V163">
        <v>0</v>
      </c>
      <c r="W163">
        <v>0</v>
      </c>
      <c r="X163">
        <v>40.502928278207385</v>
      </c>
      <c r="Y163">
        <v>0</v>
      </c>
      <c r="Z163">
        <v>0</v>
      </c>
      <c r="AA163">
        <v>0</v>
      </c>
      <c r="AB163">
        <v>3.6518922725936802</v>
      </c>
      <c r="AC163">
        <v>0</v>
      </c>
      <c r="AD163">
        <v>0</v>
      </c>
      <c r="AE163">
        <v>44.154820550801062</v>
      </c>
    </row>
    <row r="164" spans="1:31" x14ac:dyDescent="0.25">
      <c r="A164">
        <v>2341511</v>
      </c>
      <c r="B164">
        <v>1</v>
      </c>
      <c r="C164" t="s">
        <v>80</v>
      </c>
      <c r="D164" t="s">
        <v>110</v>
      </c>
      <c r="E164" t="s">
        <v>326</v>
      </c>
      <c r="F164" t="s">
        <v>666</v>
      </c>
      <c r="G164" t="s">
        <v>667</v>
      </c>
      <c r="H164" t="s">
        <v>154</v>
      </c>
      <c r="I164" t="s">
        <v>144</v>
      </c>
      <c r="J164" t="s">
        <v>137</v>
      </c>
      <c r="K164" t="s">
        <v>138</v>
      </c>
      <c r="L164" t="s">
        <v>668</v>
      </c>
      <c r="M164" t="s">
        <v>669</v>
      </c>
      <c r="N164">
        <v>1.841388888</v>
      </c>
      <c r="O164">
        <v>0</v>
      </c>
      <c r="P164">
        <v>164</v>
      </c>
      <c r="Q164">
        <v>0</v>
      </c>
      <c r="R164">
        <v>0</v>
      </c>
      <c r="S164">
        <v>0</v>
      </c>
      <c r="T164">
        <v>30</v>
      </c>
      <c r="U164">
        <v>0</v>
      </c>
      <c r="V164">
        <v>0</v>
      </c>
      <c r="W164">
        <v>0</v>
      </c>
      <c r="X164">
        <v>108.04420674527476</v>
      </c>
      <c r="Y164">
        <v>0</v>
      </c>
      <c r="Z164">
        <v>0</v>
      </c>
      <c r="AA164">
        <v>0</v>
      </c>
      <c r="AB164">
        <v>54.194226893598987</v>
      </c>
      <c r="AC164">
        <v>0</v>
      </c>
      <c r="AD164">
        <v>0</v>
      </c>
      <c r="AE164">
        <v>162.23843363887374</v>
      </c>
    </row>
    <row r="165" spans="1:31" x14ac:dyDescent="0.25">
      <c r="A165">
        <v>2341279</v>
      </c>
      <c r="B165">
        <v>1</v>
      </c>
      <c r="C165" t="s">
        <v>80</v>
      </c>
      <c r="D165" t="s">
        <v>108</v>
      </c>
      <c r="E165" t="s">
        <v>141</v>
      </c>
      <c r="F165" t="s">
        <v>670</v>
      </c>
      <c r="G165" t="s">
        <v>269</v>
      </c>
      <c r="H165" t="s">
        <v>135</v>
      </c>
      <c r="I165" t="s">
        <v>144</v>
      </c>
      <c r="J165" t="s">
        <v>137</v>
      </c>
      <c r="K165" t="s">
        <v>209</v>
      </c>
      <c r="L165" t="s">
        <v>671</v>
      </c>
      <c r="M165" t="s">
        <v>672</v>
      </c>
      <c r="N165">
        <v>2.7680555550000001</v>
      </c>
      <c r="O165">
        <v>0</v>
      </c>
      <c r="P165">
        <v>516</v>
      </c>
      <c r="Q165">
        <v>2</v>
      </c>
      <c r="R165">
        <v>205</v>
      </c>
      <c r="S165">
        <v>3</v>
      </c>
      <c r="T165">
        <v>115</v>
      </c>
      <c r="U165">
        <v>0</v>
      </c>
      <c r="V165">
        <v>0</v>
      </c>
      <c r="W165">
        <v>0</v>
      </c>
      <c r="X165">
        <v>341.25202395958712</v>
      </c>
      <c r="Y165">
        <v>74.136702055330588</v>
      </c>
      <c r="Z165">
        <v>2513.4835628915789</v>
      </c>
      <c r="AA165">
        <v>42.196113504940598</v>
      </c>
      <c r="AB165">
        <v>770.80179197618804</v>
      </c>
      <c r="AC165">
        <v>0</v>
      </c>
      <c r="AD165">
        <v>0</v>
      </c>
      <c r="AE165">
        <v>3741.8701943876249</v>
      </c>
    </row>
    <row r="166" spans="1:31" x14ac:dyDescent="0.25">
      <c r="A166">
        <v>2341256</v>
      </c>
      <c r="B166">
        <v>1</v>
      </c>
      <c r="C166" t="s">
        <v>80</v>
      </c>
      <c r="D166" t="s">
        <v>90</v>
      </c>
      <c r="E166" t="s">
        <v>157</v>
      </c>
      <c r="F166" t="s">
        <v>673</v>
      </c>
      <c r="G166" t="s">
        <v>159</v>
      </c>
      <c r="H166" t="s">
        <v>154</v>
      </c>
      <c r="I166" t="s">
        <v>144</v>
      </c>
      <c r="J166" t="s">
        <v>137</v>
      </c>
      <c r="K166" t="s">
        <v>138</v>
      </c>
      <c r="L166" t="s">
        <v>674</v>
      </c>
      <c r="M166" t="s">
        <v>675</v>
      </c>
      <c r="N166">
        <v>1.322777777</v>
      </c>
      <c r="O166">
        <v>0</v>
      </c>
      <c r="P166">
        <v>2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1.1304196678598752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1.1304196678598752</v>
      </c>
    </row>
    <row r="167" spans="1:31" x14ac:dyDescent="0.25">
      <c r="A167">
        <v>2341611</v>
      </c>
      <c r="B167">
        <v>1</v>
      </c>
      <c r="C167" t="s">
        <v>81</v>
      </c>
      <c r="D167" t="s">
        <v>116</v>
      </c>
      <c r="E167" t="s">
        <v>157</v>
      </c>
      <c r="F167" t="s">
        <v>676</v>
      </c>
      <c r="G167" t="s">
        <v>159</v>
      </c>
      <c r="H167" t="s">
        <v>154</v>
      </c>
      <c r="I167" t="s">
        <v>144</v>
      </c>
      <c r="J167" t="s">
        <v>137</v>
      </c>
      <c r="K167" t="s">
        <v>138</v>
      </c>
      <c r="L167" t="s">
        <v>677</v>
      </c>
      <c r="M167" t="s">
        <v>678</v>
      </c>
      <c r="N167">
        <v>2.9580555550000001</v>
      </c>
      <c r="O167">
        <v>0</v>
      </c>
      <c r="P167">
        <v>1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0.28672555271762112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0.28672555271762112</v>
      </c>
    </row>
    <row r="168" spans="1:31" x14ac:dyDescent="0.25">
      <c r="A168">
        <v>2341365</v>
      </c>
      <c r="B168">
        <v>1</v>
      </c>
      <c r="C168" t="s">
        <v>80</v>
      </c>
      <c r="D168" t="s">
        <v>108</v>
      </c>
      <c r="E168" t="s">
        <v>141</v>
      </c>
      <c r="F168" t="s">
        <v>679</v>
      </c>
      <c r="G168" t="s">
        <v>269</v>
      </c>
      <c r="H168" t="s">
        <v>135</v>
      </c>
      <c r="I168" t="s">
        <v>144</v>
      </c>
      <c r="J168" t="s">
        <v>137</v>
      </c>
      <c r="K168" t="s">
        <v>209</v>
      </c>
      <c r="L168" t="s">
        <v>680</v>
      </c>
      <c r="M168" t="s">
        <v>681</v>
      </c>
      <c r="N168">
        <v>5.841388888</v>
      </c>
      <c r="O168">
        <v>0</v>
      </c>
      <c r="P168">
        <v>1911</v>
      </c>
      <c r="Q168">
        <v>2</v>
      </c>
      <c r="R168">
        <v>408</v>
      </c>
      <c r="S168">
        <v>14</v>
      </c>
      <c r="T168">
        <v>268</v>
      </c>
      <c r="U168">
        <v>0</v>
      </c>
      <c r="V168">
        <v>0</v>
      </c>
      <c r="W168">
        <v>0</v>
      </c>
      <c r="X168">
        <v>1944.8116583567371</v>
      </c>
      <c r="Y168">
        <v>416.57194744031358</v>
      </c>
      <c r="Z168">
        <v>2672.8745994684232</v>
      </c>
      <c r="AA168">
        <v>241.01524374489557</v>
      </c>
      <c r="AB168">
        <v>1837.3137294236667</v>
      </c>
      <c r="AC168">
        <v>0</v>
      </c>
      <c r="AD168">
        <v>0</v>
      </c>
      <c r="AE168">
        <v>7112.587178434037</v>
      </c>
    </row>
    <row r="169" spans="1:31" x14ac:dyDescent="0.25">
      <c r="A169">
        <v>2341219</v>
      </c>
      <c r="B169">
        <v>1</v>
      </c>
      <c r="C169" t="s">
        <v>80</v>
      </c>
      <c r="D169" t="s">
        <v>97</v>
      </c>
      <c r="E169" t="s">
        <v>147</v>
      </c>
      <c r="F169" t="s">
        <v>422</v>
      </c>
      <c r="G169" t="s">
        <v>184</v>
      </c>
      <c r="H169" t="s">
        <v>135</v>
      </c>
      <c r="I169" t="s">
        <v>144</v>
      </c>
      <c r="J169" t="s">
        <v>137</v>
      </c>
      <c r="K169" t="s">
        <v>138</v>
      </c>
      <c r="L169" t="s">
        <v>682</v>
      </c>
      <c r="M169" t="s">
        <v>683</v>
      </c>
      <c r="N169">
        <v>3.2383333329999999</v>
      </c>
      <c r="O169">
        <v>0</v>
      </c>
      <c r="P169">
        <v>162</v>
      </c>
      <c r="Q169">
        <v>0</v>
      </c>
      <c r="R169">
        <v>11</v>
      </c>
      <c r="S169">
        <v>2</v>
      </c>
      <c r="T169">
        <v>24</v>
      </c>
      <c r="U169">
        <v>0</v>
      </c>
      <c r="V169">
        <v>0</v>
      </c>
      <c r="W169">
        <v>0</v>
      </c>
      <c r="X169">
        <v>121.78633335918424</v>
      </c>
      <c r="Y169">
        <v>0</v>
      </c>
      <c r="Z169">
        <v>36.589542250870572</v>
      </c>
      <c r="AA169">
        <v>12.885959171813935</v>
      </c>
      <c r="AB169">
        <v>63.548090207806638</v>
      </c>
      <c r="AC169">
        <v>0</v>
      </c>
      <c r="AD169">
        <v>0</v>
      </c>
      <c r="AE169">
        <v>234.80992498967538</v>
      </c>
    </row>
    <row r="170" spans="1:31" x14ac:dyDescent="0.25">
      <c r="A170">
        <v>2341216</v>
      </c>
      <c r="B170">
        <v>1</v>
      </c>
      <c r="C170" t="s">
        <v>81</v>
      </c>
      <c r="D170" t="s">
        <v>115</v>
      </c>
      <c r="E170" t="s">
        <v>141</v>
      </c>
      <c r="F170" t="s">
        <v>684</v>
      </c>
      <c r="G170" t="s">
        <v>134</v>
      </c>
      <c r="H170" t="s">
        <v>135</v>
      </c>
      <c r="I170" t="s">
        <v>136</v>
      </c>
      <c r="J170" t="s">
        <v>137</v>
      </c>
      <c r="K170" t="s">
        <v>138</v>
      </c>
      <c r="L170" t="s">
        <v>685</v>
      </c>
      <c r="M170" t="s">
        <v>686</v>
      </c>
      <c r="N170">
        <v>1.3888888E-2</v>
      </c>
      <c r="O170">
        <v>0</v>
      </c>
      <c r="P170">
        <v>2380</v>
      </c>
      <c r="Q170">
        <v>8</v>
      </c>
      <c r="R170">
        <v>175</v>
      </c>
      <c r="S170">
        <v>15</v>
      </c>
      <c r="T170">
        <v>180</v>
      </c>
      <c r="U170">
        <v>0</v>
      </c>
      <c r="V170">
        <v>1</v>
      </c>
      <c r="W170">
        <v>0</v>
      </c>
      <c r="X170">
        <v>2.4364191738842051</v>
      </c>
      <c r="Y170">
        <v>0.24290563454549999</v>
      </c>
      <c r="Z170">
        <v>1.7434107294971106</v>
      </c>
      <c r="AA170">
        <v>0.25115397330393058</v>
      </c>
      <c r="AB170">
        <v>0.48853150104181942</v>
      </c>
      <c r="AC170">
        <v>0</v>
      </c>
      <c r="AD170">
        <v>1.13361575E-5</v>
      </c>
      <c r="AE170">
        <v>5.1624323484300652</v>
      </c>
    </row>
    <row r="171" spans="1:31" x14ac:dyDescent="0.25">
      <c r="A171">
        <v>2341382</v>
      </c>
      <c r="B171">
        <v>1</v>
      </c>
      <c r="C171" t="s">
        <v>80</v>
      </c>
      <c r="D171" t="s">
        <v>105</v>
      </c>
      <c r="E171" t="s">
        <v>132</v>
      </c>
      <c r="F171" t="s">
        <v>687</v>
      </c>
      <c r="G171" t="s">
        <v>363</v>
      </c>
      <c r="H171" t="s">
        <v>135</v>
      </c>
      <c r="I171" t="s">
        <v>144</v>
      </c>
      <c r="J171" t="s">
        <v>137</v>
      </c>
      <c r="K171" t="s">
        <v>209</v>
      </c>
      <c r="L171" t="s">
        <v>688</v>
      </c>
      <c r="M171" t="s">
        <v>689</v>
      </c>
      <c r="N171">
        <v>0.169444444</v>
      </c>
      <c r="O171">
        <v>1</v>
      </c>
      <c r="P171">
        <v>1628</v>
      </c>
      <c r="Q171">
        <v>7</v>
      </c>
      <c r="R171">
        <v>99</v>
      </c>
      <c r="S171">
        <v>41</v>
      </c>
      <c r="T171">
        <v>167</v>
      </c>
      <c r="U171">
        <v>7</v>
      </c>
      <c r="V171">
        <v>0</v>
      </c>
      <c r="W171">
        <v>0.16893340283887226</v>
      </c>
      <c r="X171">
        <v>74.355665112939988</v>
      </c>
      <c r="Y171">
        <v>21.374720619141502</v>
      </c>
      <c r="Z171">
        <v>7.4744114854442918</v>
      </c>
      <c r="AA171">
        <v>468.35894038616641</v>
      </c>
      <c r="AB171">
        <v>47.899303819978066</v>
      </c>
      <c r="AC171">
        <v>430.17913736003862</v>
      </c>
      <c r="AD171">
        <v>0</v>
      </c>
      <c r="AE171">
        <v>1049.8111121865477</v>
      </c>
    </row>
    <row r="172" spans="1:31" x14ac:dyDescent="0.25">
      <c r="A172">
        <v>2341259</v>
      </c>
      <c r="B172">
        <v>1</v>
      </c>
      <c r="C172" t="s">
        <v>80</v>
      </c>
      <c r="D172" t="s">
        <v>105</v>
      </c>
      <c r="E172" t="s">
        <v>141</v>
      </c>
      <c r="F172" t="s">
        <v>690</v>
      </c>
      <c r="G172" t="s">
        <v>134</v>
      </c>
      <c r="H172" t="s">
        <v>135</v>
      </c>
      <c r="I172" t="s">
        <v>144</v>
      </c>
      <c r="J172" t="s">
        <v>137</v>
      </c>
      <c r="K172" t="s">
        <v>138</v>
      </c>
      <c r="L172" t="s">
        <v>691</v>
      </c>
      <c r="M172" t="s">
        <v>692</v>
      </c>
      <c r="N172">
        <v>1.1936111110000001</v>
      </c>
      <c r="O172">
        <v>1</v>
      </c>
      <c r="P172">
        <v>2</v>
      </c>
      <c r="Q172">
        <v>0</v>
      </c>
      <c r="R172">
        <v>2</v>
      </c>
      <c r="S172">
        <v>9</v>
      </c>
      <c r="T172">
        <v>6</v>
      </c>
      <c r="U172">
        <v>1</v>
      </c>
      <c r="V172">
        <v>0</v>
      </c>
      <c r="W172">
        <v>7.2324683982371232</v>
      </c>
      <c r="X172">
        <v>1.6757423155018927</v>
      </c>
      <c r="Y172">
        <v>0</v>
      </c>
      <c r="Z172">
        <v>0.63980655938937503</v>
      </c>
      <c r="AA172">
        <v>96.913120898910918</v>
      </c>
      <c r="AB172">
        <v>23.900302648020521</v>
      </c>
      <c r="AC172">
        <v>183.51942345334658</v>
      </c>
      <c r="AD172">
        <v>0</v>
      </c>
      <c r="AE172">
        <v>313.88086427340642</v>
      </c>
    </row>
    <row r="173" spans="1:31" x14ac:dyDescent="0.25">
      <c r="A173">
        <v>2341282</v>
      </c>
      <c r="B173">
        <v>1</v>
      </c>
      <c r="C173" t="s">
        <v>81</v>
      </c>
      <c r="D173" t="s">
        <v>123</v>
      </c>
      <c r="E173" t="s">
        <v>174</v>
      </c>
      <c r="F173" t="s">
        <v>693</v>
      </c>
      <c r="G173" t="s">
        <v>208</v>
      </c>
      <c r="H173" t="s">
        <v>154</v>
      </c>
      <c r="I173" t="s">
        <v>144</v>
      </c>
      <c r="J173" t="s">
        <v>137</v>
      </c>
      <c r="K173" t="s">
        <v>209</v>
      </c>
      <c r="L173" t="s">
        <v>694</v>
      </c>
      <c r="M173" t="s">
        <v>695</v>
      </c>
      <c r="N173">
        <v>0.92249999999999999</v>
      </c>
      <c r="O173">
        <v>0</v>
      </c>
      <c r="P173">
        <v>7</v>
      </c>
      <c r="Q173">
        <v>0</v>
      </c>
      <c r="R173">
        <v>34</v>
      </c>
      <c r="S173">
        <v>0</v>
      </c>
      <c r="T173">
        <v>7</v>
      </c>
      <c r="U173">
        <v>0</v>
      </c>
      <c r="V173">
        <v>0</v>
      </c>
      <c r="W173">
        <v>0</v>
      </c>
      <c r="X173">
        <v>2.6965757581563374</v>
      </c>
      <c r="Y173">
        <v>0</v>
      </c>
      <c r="Z173">
        <v>33.493444771575582</v>
      </c>
      <c r="AA173">
        <v>0</v>
      </c>
      <c r="AB173">
        <v>8.2704100565853</v>
      </c>
      <c r="AC173">
        <v>0</v>
      </c>
      <c r="AD173">
        <v>0</v>
      </c>
      <c r="AE173">
        <v>44.460430586317216</v>
      </c>
    </row>
    <row r="174" spans="1:31" x14ac:dyDescent="0.25">
      <c r="A174">
        <v>2341551</v>
      </c>
      <c r="B174">
        <v>1</v>
      </c>
      <c r="C174" t="s">
        <v>80</v>
      </c>
      <c r="D174" t="s">
        <v>106</v>
      </c>
      <c r="E174" t="s">
        <v>151</v>
      </c>
      <c r="F174" t="s">
        <v>696</v>
      </c>
      <c r="G174" t="s">
        <v>153</v>
      </c>
      <c r="H174" t="s">
        <v>154</v>
      </c>
      <c r="I174" t="s">
        <v>144</v>
      </c>
      <c r="J174" t="s">
        <v>137</v>
      </c>
      <c r="K174" t="s">
        <v>138</v>
      </c>
      <c r="L174" t="s">
        <v>697</v>
      </c>
      <c r="M174" t="s">
        <v>698</v>
      </c>
      <c r="N174">
        <v>1.0888888880000001</v>
      </c>
      <c r="O174">
        <v>0</v>
      </c>
      <c r="P174">
        <v>0</v>
      </c>
      <c r="Q174">
        <v>0</v>
      </c>
      <c r="R174">
        <v>5</v>
      </c>
      <c r="S174">
        <v>0</v>
      </c>
      <c r="T174">
        <v>3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23.852339760892161</v>
      </c>
      <c r="AA174">
        <v>0</v>
      </c>
      <c r="AB174">
        <v>56.668791146536776</v>
      </c>
      <c r="AC174">
        <v>0</v>
      </c>
      <c r="AD174">
        <v>0</v>
      </c>
      <c r="AE174">
        <v>80.52113090742894</v>
      </c>
    </row>
    <row r="175" spans="1:31" x14ac:dyDescent="0.25">
      <c r="A175">
        <v>2341694</v>
      </c>
      <c r="B175">
        <v>1</v>
      </c>
      <c r="C175" t="s">
        <v>80</v>
      </c>
      <c r="D175" t="s">
        <v>82</v>
      </c>
      <c r="E175" t="s">
        <v>157</v>
      </c>
      <c r="F175" t="s">
        <v>699</v>
      </c>
      <c r="G175" t="s">
        <v>159</v>
      </c>
      <c r="H175" t="s">
        <v>154</v>
      </c>
      <c r="I175" t="s">
        <v>144</v>
      </c>
      <c r="J175" t="s">
        <v>137</v>
      </c>
      <c r="K175" t="s">
        <v>138</v>
      </c>
      <c r="L175" t="s">
        <v>700</v>
      </c>
      <c r="M175" t="s">
        <v>701</v>
      </c>
      <c r="N175">
        <v>2.3397222219999998</v>
      </c>
      <c r="O175">
        <v>0</v>
      </c>
      <c r="P175">
        <v>2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0.74757565469578924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0.74757565469578924</v>
      </c>
    </row>
    <row r="176" spans="1:31" x14ac:dyDescent="0.25">
      <c r="A176">
        <v>2341196</v>
      </c>
      <c r="B176">
        <v>1</v>
      </c>
      <c r="C176" t="s">
        <v>81</v>
      </c>
      <c r="D176" t="s">
        <v>123</v>
      </c>
      <c r="E176" t="s">
        <v>147</v>
      </c>
      <c r="F176" t="s">
        <v>702</v>
      </c>
      <c r="G176" t="s">
        <v>134</v>
      </c>
      <c r="H176" t="s">
        <v>135</v>
      </c>
      <c r="I176" t="s">
        <v>144</v>
      </c>
      <c r="J176" t="s">
        <v>137</v>
      </c>
      <c r="K176" t="s">
        <v>138</v>
      </c>
      <c r="L176" t="s">
        <v>703</v>
      </c>
      <c r="M176" t="s">
        <v>704</v>
      </c>
      <c r="N176">
        <v>0.87444444399999999</v>
      </c>
      <c r="O176">
        <v>2</v>
      </c>
      <c r="P176">
        <v>19</v>
      </c>
      <c r="Q176">
        <v>93</v>
      </c>
      <c r="R176">
        <v>18</v>
      </c>
      <c r="S176">
        <v>7</v>
      </c>
      <c r="T176">
        <v>25</v>
      </c>
      <c r="U176">
        <v>0</v>
      </c>
      <c r="V176">
        <v>0</v>
      </c>
      <c r="W176">
        <v>0.30476725688073331</v>
      </c>
      <c r="X176">
        <v>3.246939043002786</v>
      </c>
      <c r="Y176">
        <v>137.41473900440667</v>
      </c>
      <c r="Z176">
        <v>18.103053708524513</v>
      </c>
      <c r="AA176">
        <v>13.318183544982599</v>
      </c>
      <c r="AB176">
        <v>3.6119798970596095</v>
      </c>
      <c r="AC176">
        <v>0</v>
      </c>
      <c r="AD176">
        <v>0</v>
      </c>
      <c r="AE176">
        <v>175.99966245485686</v>
      </c>
    </row>
    <row r="177" spans="1:31" x14ac:dyDescent="0.25">
      <c r="A177">
        <v>2341677</v>
      </c>
      <c r="B177">
        <v>1</v>
      </c>
      <c r="C177" t="s">
        <v>81</v>
      </c>
      <c r="D177" t="s">
        <v>122</v>
      </c>
      <c r="E177" t="s">
        <v>141</v>
      </c>
      <c r="F177" t="s">
        <v>705</v>
      </c>
      <c r="G177" t="s">
        <v>363</v>
      </c>
      <c r="H177" t="s">
        <v>135</v>
      </c>
      <c r="I177" t="s">
        <v>144</v>
      </c>
      <c r="J177" t="s">
        <v>137</v>
      </c>
      <c r="K177" t="s">
        <v>138</v>
      </c>
      <c r="L177" t="s">
        <v>706</v>
      </c>
      <c r="M177" t="s">
        <v>707</v>
      </c>
      <c r="N177">
        <v>2.1833333330000002</v>
      </c>
      <c r="O177">
        <v>0</v>
      </c>
      <c r="P177">
        <v>1</v>
      </c>
      <c r="Q177">
        <v>31</v>
      </c>
      <c r="R177">
        <v>83</v>
      </c>
      <c r="S177">
        <v>1</v>
      </c>
      <c r="T177">
        <v>0</v>
      </c>
      <c r="U177">
        <v>0</v>
      </c>
      <c r="V177">
        <v>0</v>
      </c>
      <c r="W177">
        <v>0</v>
      </c>
      <c r="X177">
        <v>1.2859460400215939</v>
      </c>
      <c r="Y177">
        <v>135.1193640690943</v>
      </c>
      <c r="Z177">
        <v>171.21161580974655</v>
      </c>
      <c r="AA177">
        <v>4.2260068739401584</v>
      </c>
      <c r="AB177">
        <v>0</v>
      </c>
      <c r="AC177">
        <v>0</v>
      </c>
      <c r="AD177">
        <v>0</v>
      </c>
      <c r="AE177">
        <v>311.84293279280257</v>
      </c>
    </row>
    <row r="178" spans="1:31" x14ac:dyDescent="0.25">
      <c r="A178">
        <v>2341631</v>
      </c>
      <c r="B178">
        <v>1</v>
      </c>
      <c r="C178" t="s">
        <v>80</v>
      </c>
      <c r="D178" t="s">
        <v>82</v>
      </c>
      <c r="E178" t="s">
        <v>326</v>
      </c>
      <c r="F178" t="s">
        <v>708</v>
      </c>
      <c r="G178" t="s">
        <v>667</v>
      </c>
      <c r="H178" t="s">
        <v>154</v>
      </c>
      <c r="I178" t="s">
        <v>144</v>
      </c>
      <c r="J178" t="s">
        <v>137</v>
      </c>
      <c r="K178" t="s">
        <v>138</v>
      </c>
      <c r="L178" t="s">
        <v>709</v>
      </c>
      <c r="M178" t="s">
        <v>710</v>
      </c>
      <c r="N178">
        <v>1.6441666660000001</v>
      </c>
      <c r="O178">
        <v>0</v>
      </c>
      <c r="P178">
        <v>76</v>
      </c>
      <c r="Q178">
        <v>0</v>
      </c>
      <c r="R178">
        <v>0</v>
      </c>
      <c r="S178">
        <v>0</v>
      </c>
      <c r="T178">
        <v>17</v>
      </c>
      <c r="U178">
        <v>0</v>
      </c>
      <c r="V178">
        <v>0</v>
      </c>
      <c r="W178">
        <v>0</v>
      </c>
      <c r="X178">
        <v>49.040550247791501</v>
      </c>
      <c r="Y178">
        <v>0</v>
      </c>
      <c r="Z178">
        <v>0</v>
      </c>
      <c r="AA178">
        <v>0</v>
      </c>
      <c r="AB178">
        <v>27.378062692244942</v>
      </c>
      <c r="AC178">
        <v>0</v>
      </c>
      <c r="AD178">
        <v>0</v>
      </c>
      <c r="AE178">
        <v>76.418612940036439</v>
      </c>
    </row>
    <row r="179" spans="1:31" x14ac:dyDescent="0.25">
      <c r="A179">
        <v>2341362</v>
      </c>
      <c r="B179">
        <v>1</v>
      </c>
      <c r="C179" t="s">
        <v>80</v>
      </c>
      <c r="D179" t="s">
        <v>103</v>
      </c>
      <c r="E179" t="s">
        <v>141</v>
      </c>
      <c r="F179" t="s">
        <v>711</v>
      </c>
      <c r="G179" t="s">
        <v>134</v>
      </c>
      <c r="H179" t="s">
        <v>135</v>
      </c>
      <c r="I179" t="s">
        <v>144</v>
      </c>
      <c r="J179" t="s">
        <v>137</v>
      </c>
      <c r="K179" t="s">
        <v>138</v>
      </c>
      <c r="L179" t="s">
        <v>712</v>
      </c>
      <c r="M179" t="s">
        <v>713</v>
      </c>
      <c r="N179">
        <v>0.85694444400000003</v>
      </c>
      <c r="O179">
        <v>1</v>
      </c>
      <c r="P179">
        <v>0</v>
      </c>
      <c r="Q179">
        <v>3</v>
      </c>
      <c r="R179">
        <v>0</v>
      </c>
      <c r="S179">
        <v>12</v>
      </c>
      <c r="T179">
        <v>1</v>
      </c>
      <c r="U179">
        <v>3</v>
      </c>
      <c r="V179">
        <v>0</v>
      </c>
      <c r="W179">
        <v>0.40170383695805278</v>
      </c>
      <c r="X179">
        <v>0</v>
      </c>
      <c r="Y179">
        <v>68.492392208914566</v>
      </c>
      <c r="Z179">
        <v>0</v>
      </c>
      <c r="AA179">
        <v>286.28169843542116</v>
      </c>
      <c r="AB179">
        <v>0</v>
      </c>
      <c r="AC179">
        <v>64.716640943147652</v>
      </c>
      <c r="AD179">
        <v>0</v>
      </c>
      <c r="AE179">
        <v>419.89243542444143</v>
      </c>
    </row>
    <row r="180" spans="1:31" x14ac:dyDescent="0.25">
      <c r="A180">
        <v>2341568</v>
      </c>
      <c r="B180">
        <v>1</v>
      </c>
      <c r="C180" t="s">
        <v>80</v>
      </c>
      <c r="D180" t="s">
        <v>111</v>
      </c>
      <c r="E180" t="s">
        <v>157</v>
      </c>
      <c r="F180" t="s">
        <v>714</v>
      </c>
      <c r="G180" t="s">
        <v>194</v>
      </c>
      <c r="H180" t="s">
        <v>154</v>
      </c>
      <c r="I180" t="s">
        <v>144</v>
      </c>
      <c r="J180" t="s">
        <v>137</v>
      </c>
      <c r="K180" t="s">
        <v>138</v>
      </c>
      <c r="L180" t="s">
        <v>715</v>
      </c>
      <c r="M180" t="s">
        <v>716</v>
      </c>
      <c r="N180">
        <v>0.87888888799999998</v>
      </c>
      <c r="O180">
        <v>0</v>
      </c>
      <c r="P180">
        <v>1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1.1319468293456945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1.1319468293456945</v>
      </c>
    </row>
    <row r="181" spans="1:31" x14ac:dyDescent="0.25">
      <c r="A181">
        <v>2341571</v>
      </c>
      <c r="B181">
        <v>1</v>
      </c>
      <c r="C181" t="s">
        <v>80</v>
      </c>
      <c r="D181" t="s">
        <v>93</v>
      </c>
      <c r="E181" t="s">
        <v>151</v>
      </c>
      <c r="F181" t="s">
        <v>717</v>
      </c>
      <c r="G181" t="s">
        <v>153</v>
      </c>
      <c r="H181" t="s">
        <v>154</v>
      </c>
      <c r="I181" t="s">
        <v>144</v>
      </c>
      <c r="J181" t="s">
        <v>137</v>
      </c>
      <c r="K181" t="s">
        <v>138</v>
      </c>
      <c r="L181" t="s">
        <v>718</v>
      </c>
      <c r="M181" t="s">
        <v>719</v>
      </c>
      <c r="N181">
        <v>5.0625</v>
      </c>
      <c r="O181">
        <v>0</v>
      </c>
      <c r="P181">
        <v>0</v>
      </c>
      <c r="Q181">
        <v>0</v>
      </c>
      <c r="R181">
        <v>3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0.49476117572459993</v>
      </c>
      <c r="AA181">
        <v>0</v>
      </c>
      <c r="AB181">
        <v>0</v>
      </c>
      <c r="AC181">
        <v>0</v>
      </c>
      <c r="AD181">
        <v>0</v>
      </c>
      <c r="AE181">
        <v>0.49476117572459993</v>
      </c>
    </row>
    <row r="182" spans="1:31" x14ac:dyDescent="0.25">
      <c r="A182">
        <v>2341691</v>
      </c>
      <c r="B182">
        <v>1</v>
      </c>
      <c r="C182" t="s">
        <v>80</v>
      </c>
      <c r="D182" t="s">
        <v>108</v>
      </c>
      <c r="E182" t="s">
        <v>157</v>
      </c>
      <c r="F182" t="s">
        <v>720</v>
      </c>
      <c r="G182" t="s">
        <v>159</v>
      </c>
      <c r="H182" t="s">
        <v>154</v>
      </c>
      <c r="I182" t="s">
        <v>144</v>
      </c>
      <c r="J182" t="s">
        <v>137</v>
      </c>
      <c r="K182" t="s">
        <v>138</v>
      </c>
      <c r="L182" t="s">
        <v>721</v>
      </c>
      <c r="M182" t="s">
        <v>722</v>
      </c>
      <c r="N182">
        <v>3.5786111109999998</v>
      </c>
      <c r="O182">
        <v>0</v>
      </c>
      <c r="P182">
        <v>1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0.63151408210540005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0.63151408210540005</v>
      </c>
    </row>
    <row r="183" spans="1:31" x14ac:dyDescent="0.25">
      <c r="A183">
        <v>2341213</v>
      </c>
      <c r="B183">
        <v>1</v>
      </c>
      <c r="C183" t="s">
        <v>80</v>
      </c>
      <c r="D183" t="s">
        <v>84</v>
      </c>
      <c r="E183" t="s">
        <v>147</v>
      </c>
      <c r="F183" t="s">
        <v>723</v>
      </c>
      <c r="G183" t="s">
        <v>184</v>
      </c>
      <c r="H183" t="s">
        <v>135</v>
      </c>
      <c r="I183" t="s">
        <v>144</v>
      </c>
      <c r="J183" t="s">
        <v>137</v>
      </c>
      <c r="K183" t="s">
        <v>138</v>
      </c>
      <c r="L183" t="s">
        <v>724</v>
      </c>
      <c r="M183" t="s">
        <v>725</v>
      </c>
      <c r="N183">
        <v>3.8197222219999998</v>
      </c>
      <c r="O183">
        <v>0</v>
      </c>
      <c r="P183">
        <v>0</v>
      </c>
      <c r="Q183">
        <v>0</v>
      </c>
      <c r="R183">
        <v>0</v>
      </c>
      <c r="S183">
        <v>1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9.2271276846637775</v>
      </c>
      <c r="AB183">
        <v>0</v>
      </c>
      <c r="AC183">
        <v>0</v>
      </c>
      <c r="AD183">
        <v>0</v>
      </c>
      <c r="AE183">
        <v>9.2271276846637775</v>
      </c>
    </row>
    <row r="184" spans="1:31" x14ac:dyDescent="0.25">
      <c r="A184">
        <v>2341528</v>
      </c>
      <c r="B184">
        <v>1</v>
      </c>
      <c r="C184" t="s">
        <v>80</v>
      </c>
      <c r="D184" t="s">
        <v>103</v>
      </c>
      <c r="E184" t="s">
        <v>132</v>
      </c>
      <c r="F184" t="s">
        <v>726</v>
      </c>
      <c r="G184" t="s">
        <v>134</v>
      </c>
      <c r="H184" t="s">
        <v>135</v>
      </c>
      <c r="I184" t="s">
        <v>144</v>
      </c>
      <c r="J184" t="s">
        <v>137</v>
      </c>
      <c r="K184" t="s">
        <v>138</v>
      </c>
      <c r="L184" t="s">
        <v>727</v>
      </c>
      <c r="M184" t="s">
        <v>728</v>
      </c>
      <c r="N184">
        <v>1.2013888880000001</v>
      </c>
      <c r="O184">
        <v>0</v>
      </c>
      <c r="P184">
        <v>27</v>
      </c>
      <c r="Q184">
        <v>0</v>
      </c>
      <c r="R184">
        <v>3</v>
      </c>
      <c r="S184">
        <v>23</v>
      </c>
      <c r="T184">
        <v>35</v>
      </c>
      <c r="U184">
        <v>27</v>
      </c>
      <c r="V184">
        <v>8</v>
      </c>
      <c r="W184">
        <v>0</v>
      </c>
      <c r="X184">
        <v>29.721717859750001</v>
      </c>
      <c r="Y184">
        <v>0</v>
      </c>
      <c r="Z184">
        <v>0.91368914956993053</v>
      </c>
      <c r="AA184">
        <v>322.6285105318521</v>
      </c>
      <c r="AB184">
        <v>144.54586697185999</v>
      </c>
      <c r="AC184">
        <v>1830.2542840043902</v>
      </c>
      <c r="AD184">
        <v>436.19776196616073</v>
      </c>
      <c r="AE184">
        <v>2764.2618304835828</v>
      </c>
    </row>
    <row r="185" spans="1:31" x14ac:dyDescent="0.25">
      <c r="A185">
        <v>2341379</v>
      </c>
      <c r="B185">
        <v>1</v>
      </c>
      <c r="C185" t="s">
        <v>80</v>
      </c>
      <c r="D185" t="s">
        <v>97</v>
      </c>
      <c r="E185" t="s">
        <v>132</v>
      </c>
      <c r="F185" t="s">
        <v>729</v>
      </c>
      <c r="G185" t="s">
        <v>134</v>
      </c>
      <c r="H185" t="s">
        <v>135</v>
      </c>
      <c r="I185" t="s">
        <v>144</v>
      </c>
      <c r="J185" t="s">
        <v>137</v>
      </c>
      <c r="K185" t="s">
        <v>138</v>
      </c>
      <c r="L185" t="s">
        <v>730</v>
      </c>
      <c r="M185" t="s">
        <v>731</v>
      </c>
      <c r="N185">
        <v>0.18916666600000001</v>
      </c>
      <c r="O185">
        <v>8</v>
      </c>
      <c r="P185">
        <v>2056</v>
      </c>
      <c r="Q185">
        <v>0</v>
      </c>
      <c r="R185">
        <v>27</v>
      </c>
      <c r="S185">
        <v>5</v>
      </c>
      <c r="T185">
        <v>197</v>
      </c>
      <c r="U185">
        <v>0</v>
      </c>
      <c r="V185">
        <v>1</v>
      </c>
      <c r="W185">
        <v>42.300942294762351</v>
      </c>
      <c r="X185">
        <v>162.33004767854683</v>
      </c>
      <c r="Y185">
        <v>0</v>
      </c>
      <c r="Z185">
        <v>3.442476615104197</v>
      </c>
      <c r="AA185">
        <v>10.934921910910202</v>
      </c>
      <c r="AB185">
        <v>46.857435932466764</v>
      </c>
      <c r="AC185">
        <v>0</v>
      </c>
      <c r="AD185">
        <v>2.000896073458287</v>
      </c>
      <c r="AE185">
        <v>267.86672050524862</v>
      </c>
    </row>
    <row r="186" spans="1:31" x14ac:dyDescent="0.25">
      <c r="A186">
        <v>2341485</v>
      </c>
      <c r="B186">
        <v>1</v>
      </c>
      <c r="C186" t="s">
        <v>81</v>
      </c>
      <c r="D186" t="s">
        <v>123</v>
      </c>
      <c r="E186" t="s">
        <v>157</v>
      </c>
      <c r="F186" t="s">
        <v>732</v>
      </c>
      <c r="G186" t="s">
        <v>159</v>
      </c>
      <c r="H186" t="s">
        <v>154</v>
      </c>
      <c r="I186" t="s">
        <v>144</v>
      </c>
      <c r="J186" t="s">
        <v>137</v>
      </c>
      <c r="K186" t="s">
        <v>138</v>
      </c>
      <c r="L186" t="s">
        <v>733</v>
      </c>
      <c r="M186" t="s">
        <v>734</v>
      </c>
      <c r="N186">
        <v>1.3530555550000001</v>
      </c>
      <c r="O186">
        <v>0</v>
      </c>
      <c r="P186">
        <v>0</v>
      </c>
      <c r="Q186">
        <v>0</v>
      </c>
      <c r="R186">
        <v>1</v>
      </c>
      <c r="S186">
        <v>0</v>
      </c>
      <c r="T186">
        <v>1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0.59987366492507999</v>
      </c>
      <c r="AA186">
        <v>0</v>
      </c>
      <c r="AB186">
        <v>0</v>
      </c>
      <c r="AC186">
        <v>0</v>
      </c>
      <c r="AD186">
        <v>0</v>
      </c>
      <c r="AE186">
        <v>0.59987366492507999</v>
      </c>
    </row>
    <row r="187" spans="1:31" x14ac:dyDescent="0.25">
      <c r="A187">
        <v>2341634</v>
      </c>
      <c r="B187">
        <v>1</v>
      </c>
      <c r="C187" t="s">
        <v>81</v>
      </c>
      <c r="D187" t="s">
        <v>128</v>
      </c>
      <c r="E187" t="s">
        <v>157</v>
      </c>
      <c r="F187" t="s">
        <v>735</v>
      </c>
      <c r="G187" t="s">
        <v>204</v>
      </c>
      <c r="H187" t="s">
        <v>154</v>
      </c>
      <c r="I187" t="s">
        <v>144</v>
      </c>
      <c r="J187" t="s">
        <v>137</v>
      </c>
      <c r="K187" t="s">
        <v>138</v>
      </c>
      <c r="L187" t="s">
        <v>736</v>
      </c>
      <c r="M187" t="s">
        <v>737</v>
      </c>
      <c r="N187">
        <v>0.56083333300000004</v>
      </c>
      <c r="O187">
        <v>0</v>
      </c>
      <c r="P187">
        <v>6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0.94943137055492244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0.94943137055492244</v>
      </c>
    </row>
    <row r="188" spans="1:31" x14ac:dyDescent="0.25">
      <c r="A188">
        <v>2341591</v>
      </c>
      <c r="B188">
        <v>1</v>
      </c>
      <c r="C188" t="s">
        <v>81</v>
      </c>
      <c r="D188" t="s">
        <v>123</v>
      </c>
      <c r="E188" t="s">
        <v>151</v>
      </c>
      <c r="F188" t="s">
        <v>738</v>
      </c>
      <c r="G188" t="s">
        <v>153</v>
      </c>
      <c r="H188" t="s">
        <v>154</v>
      </c>
      <c r="I188" t="s">
        <v>144</v>
      </c>
      <c r="J188" t="s">
        <v>137</v>
      </c>
      <c r="K188" t="s">
        <v>138</v>
      </c>
      <c r="L188" t="s">
        <v>739</v>
      </c>
      <c r="M188" t="s">
        <v>740</v>
      </c>
      <c r="N188">
        <v>0.72277777700000001</v>
      </c>
      <c r="O188">
        <v>0</v>
      </c>
      <c r="P188">
        <v>260</v>
      </c>
      <c r="Q188">
        <v>0</v>
      </c>
      <c r="R188">
        <v>0</v>
      </c>
      <c r="S188">
        <v>0</v>
      </c>
      <c r="T188">
        <v>11</v>
      </c>
      <c r="U188">
        <v>0</v>
      </c>
      <c r="V188">
        <v>0</v>
      </c>
      <c r="W188">
        <v>0</v>
      </c>
      <c r="X188">
        <v>44.896349790941187</v>
      </c>
      <c r="Y188">
        <v>0</v>
      </c>
      <c r="Z188">
        <v>0</v>
      </c>
      <c r="AA188">
        <v>0</v>
      </c>
      <c r="AB188">
        <v>5.8799251093060132</v>
      </c>
      <c r="AC188">
        <v>0</v>
      </c>
      <c r="AD188">
        <v>0</v>
      </c>
      <c r="AE188">
        <v>50.776274900247202</v>
      </c>
    </row>
    <row r="189" spans="1:31" x14ac:dyDescent="0.25">
      <c r="A189">
        <v>2341342</v>
      </c>
      <c r="B189">
        <v>1</v>
      </c>
      <c r="C189" t="s">
        <v>81</v>
      </c>
      <c r="D189" t="s">
        <v>112</v>
      </c>
      <c r="E189" t="s">
        <v>132</v>
      </c>
      <c r="F189" t="s">
        <v>611</v>
      </c>
      <c r="G189" t="s">
        <v>134</v>
      </c>
      <c r="H189" t="s">
        <v>135</v>
      </c>
      <c r="I189" t="s">
        <v>144</v>
      </c>
      <c r="J189" t="s">
        <v>137</v>
      </c>
      <c r="K189" t="s">
        <v>138</v>
      </c>
      <c r="L189" t="s">
        <v>741</v>
      </c>
      <c r="M189" t="s">
        <v>742</v>
      </c>
      <c r="N189">
        <v>0.17</v>
      </c>
      <c r="O189">
        <v>0</v>
      </c>
      <c r="P189">
        <v>886</v>
      </c>
      <c r="Q189">
        <v>3</v>
      </c>
      <c r="R189">
        <v>73</v>
      </c>
      <c r="S189">
        <v>7</v>
      </c>
      <c r="T189">
        <v>31</v>
      </c>
      <c r="U189">
        <v>0</v>
      </c>
      <c r="V189">
        <v>0</v>
      </c>
      <c r="W189">
        <v>0</v>
      </c>
      <c r="X189">
        <v>19.440960789251879</v>
      </c>
      <c r="Y189">
        <v>1.8015357517200501</v>
      </c>
      <c r="Z189">
        <v>6.5388266665494017</v>
      </c>
      <c r="AA189">
        <v>2.9577213600699603</v>
      </c>
      <c r="AB189">
        <v>4.7527475584085801</v>
      </c>
      <c r="AC189">
        <v>0</v>
      </c>
      <c r="AD189">
        <v>0</v>
      </c>
      <c r="AE189">
        <v>35.491792125999872</v>
      </c>
    </row>
    <row r="190" spans="1:31" x14ac:dyDescent="0.25">
      <c r="A190">
        <v>2341179</v>
      </c>
      <c r="B190">
        <v>1</v>
      </c>
      <c r="C190" t="s">
        <v>80</v>
      </c>
      <c r="D190" t="s">
        <v>82</v>
      </c>
      <c r="E190" t="s">
        <v>132</v>
      </c>
      <c r="F190" t="s">
        <v>743</v>
      </c>
      <c r="G190" t="s">
        <v>134</v>
      </c>
      <c r="H190" t="s">
        <v>135</v>
      </c>
      <c r="I190" t="s">
        <v>144</v>
      </c>
      <c r="J190" t="s">
        <v>137</v>
      </c>
      <c r="K190" t="s">
        <v>138</v>
      </c>
      <c r="L190" t="s">
        <v>744</v>
      </c>
      <c r="M190" t="s">
        <v>745</v>
      </c>
      <c r="N190">
        <v>1.1913888880000001</v>
      </c>
      <c r="O190">
        <v>0</v>
      </c>
      <c r="P190">
        <v>2703</v>
      </c>
      <c r="Q190">
        <v>0</v>
      </c>
      <c r="R190">
        <v>0</v>
      </c>
      <c r="S190">
        <v>0</v>
      </c>
      <c r="T190">
        <v>197</v>
      </c>
      <c r="U190">
        <v>0</v>
      </c>
      <c r="V190">
        <v>0</v>
      </c>
      <c r="W190">
        <v>0</v>
      </c>
      <c r="X190">
        <v>708.04207309388551</v>
      </c>
      <c r="Y190">
        <v>0</v>
      </c>
      <c r="Z190">
        <v>0</v>
      </c>
      <c r="AA190">
        <v>0</v>
      </c>
      <c r="AB190">
        <v>85.793209054539574</v>
      </c>
      <c r="AC190">
        <v>0</v>
      </c>
      <c r="AD190">
        <v>0</v>
      </c>
      <c r="AE190">
        <v>793.83528214842511</v>
      </c>
    </row>
    <row r="191" spans="1:31" x14ac:dyDescent="0.25">
      <c r="A191">
        <v>2341371</v>
      </c>
      <c r="B191">
        <v>1</v>
      </c>
      <c r="C191" t="s">
        <v>80</v>
      </c>
      <c r="D191" t="s">
        <v>96</v>
      </c>
      <c r="E191" t="s">
        <v>157</v>
      </c>
      <c r="F191" t="s">
        <v>746</v>
      </c>
      <c r="G191" t="s">
        <v>279</v>
      </c>
      <c r="H191" t="s">
        <v>154</v>
      </c>
      <c r="I191" t="s">
        <v>144</v>
      </c>
      <c r="J191" t="s">
        <v>137</v>
      </c>
      <c r="K191" t="s">
        <v>138</v>
      </c>
      <c r="L191" t="s">
        <v>747</v>
      </c>
      <c r="M191" t="s">
        <v>748</v>
      </c>
      <c r="N191">
        <v>1.621111111</v>
      </c>
      <c r="O191">
        <v>0</v>
      </c>
      <c r="P191">
        <v>0</v>
      </c>
      <c r="Q191">
        <v>0</v>
      </c>
      <c r="R191">
        <v>1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1.0471367040741302</v>
      </c>
      <c r="AA191">
        <v>0</v>
      </c>
      <c r="AB191">
        <v>0</v>
      </c>
      <c r="AC191">
        <v>0</v>
      </c>
      <c r="AD191">
        <v>0</v>
      </c>
      <c r="AE191">
        <v>1.0471367040741302</v>
      </c>
    </row>
    <row r="192" spans="1:31" x14ac:dyDescent="0.25">
      <c r="A192">
        <v>2341680</v>
      </c>
      <c r="B192">
        <v>1</v>
      </c>
      <c r="C192" t="s">
        <v>80</v>
      </c>
      <c r="D192" t="s">
        <v>104</v>
      </c>
      <c r="E192" t="s">
        <v>151</v>
      </c>
      <c r="F192" t="s">
        <v>749</v>
      </c>
      <c r="G192" t="s">
        <v>153</v>
      </c>
      <c r="H192" t="s">
        <v>154</v>
      </c>
      <c r="I192" t="s">
        <v>144</v>
      </c>
      <c r="J192" t="s">
        <v>137</v>
      </c>
      <c r="K192" t="s">
        <v>138</v>
      </c>
      <c r="L192" t="s">
        <v>750</v>
      </c>
      <c r="M192" t="s">
        <v>751</v>
      </c>
      <c r="N192">
        <v>1.808888888</v>
      </c>
      <c r="O192">
        <v>0</v>
      </c>
      <c r="P192">
        <v>13</v>
      </c>
      <c r="Q192">
        <v>0</v>
      </c>
      <c r="R192">
        <v>5</v>
      </c>
      <c r="S192">
        <v>0</v>
      </c>
      <c r="T192">
        <v>7</v>
      </c>
      <c r="U192">
        <v>0</v>
      </c>
      <c r="V192">
        <v>0</v>
      </c>
      <c r="W192">
        <v>0</v>
      </c>
      <c r="X192">
        <v>8.2378564782523505</v>
      </c>
      <c r="Y192">
        <v>0</v>
      </c>
      <c r="Z192">
        <v>0.69196551606743995</v>
      </c>
      <c r="AA192">
        <v>0</v>
      </c>
      <c r="AB192">
        <v>1.6333795378699334</v>
      </c>
      <c r="AC192">
        <v>0</v>
      </c>
      <c r="AD192">
        <v>0</v>
      </c>
      <c r="AE192">
        <v>10.563201532189723</v>
      </c>
    </row>
    <row r="193" spans="1:31" x14ac:dyDescent="0.25">
      <c r="A193">
        <v>2341225</v>
      </c>
      <c r="B193">
        <v>1</v>
      </c>
      <c r="C193" t="s">
        <v>80</v>
      </c>
      <c r="D193" t="s">
        <v>104</v>
      </c>
      <c r="E193" t="s">
        <v>157</v>
      </c>
      <c r="F193" t="s">
        <v>752</v>
      </c>
      <c r="G193" t="s">
        <v>159</v>
      </c>
      <c r="H193" t="s">
        <v>154</v>
      </c>
      <c r="I193" t="s">
        <v>144</v>
      </c>
      <c r="J193" t="s">
        <v>137</v>
      </c>
      <c r="K193" t="s">
        <v>138</v>
      </c>
      <c r="L193" t="s">
        <v>753</v>
      </c>
      <c r="M193" t="s">
        <v>754</v>
      </c>
      <c r="N193">
        <v>1.526944444</v>
      </c>
      <c r="O193">
        <v>0</v>
      </c>
      <c r="P193">
        <v>1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0.21994374489170224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0.21994374489170224</v>
      </c>
    </row>
    <row r="194" spans="1:31" x14ac:dyDescent="0.25">
      <c r="A194">
        <v>2341557</v>
      </c>
      <c r="B194">
        <v>1</v>
      </c>
      <c r="C194" t="s">
        <v>80</v>
      </c>
      <c r="D194" t="s">
        <v>100</v>
      </c>
      <c r="E194" t="s">
        <v>174</v>
      </c>
      <c r="F194" t="s">
        <v>755</v>
      </c>
      <c r="G194" t="s">
        <v>410</v>
      </c>
      <c r="H194" t="s">
        <v>154</v>
      </c>
      <c r="I194" t="s">
        <v>144</v>
      </c>
      <c r="J194" t="s">
        <v>137</v>
      </c>
      <c r="K194" t="s">
        <v>138</v>
      </c>
      <c r="L194" t="s">
        <v>756</v>
      </c>
      <c r="M194" t="s">
        <v>757</v>
      </c>
      <c r="N194">
        <v>6.8230555549999998</v>
      </c>
      <c r="O194">
        <v>0</v>
      </c>
      <c r="P194">
        <v>194</v>
      </c>
      <c r="Q194">
        <v>0</v>
      </c>
      <c r="R194">
        <v>12</v>
      </c>
      <c r="S194">
        <v>0</v>
      </c>
      <c r="T194">
        <v>24</v>
      </c>
      <c r="U194">
        <v>0</v>
      </c>
      <c r="V194">
        <v>0</v>
      </c>
      <c r="W194">
        <v>0</v>
      </c>
      <c r="X194">
        <v>426.76057404142364</v>
      </c>
      <c r="Y194">
        <v>0</v>
      </c>
      <c r="Z194">
        <v>64.375872943839894</v>
      </c>
      <c r="AA194">
        <v>0</v>
      </c>
      <c r="AB194">
        <v>193.45773092793584</v>
      </c>
      <c r="AC194">
        <v>0</v>
      </c>
      <c r="AD194">
        <v>0</v>
      </c>
      <c r="AE194">
        <v>684.59417791319936</v>
      </c>
    </row>
    <row r="195" spans="1:31" x14ac:dyDescent="0.25">
      <c r="A195">
        <v>2341325</v>
      </c>
      <c r="B195">
        <v>1</v>
      </c>
      <c r="C195" t="s">
        <v>80</v>
      </c>
      <c r="D195" t="s">
        <v>102</v>
      </c>
      <c r="E195" t="s">
        <v>157</v>
      </c>
      <c r="F195" t="s">
        <v>758</v>
      </c>
      <c r="G195" t="s">
        <v>204</v>
      </c>
      <c r="H195" t="s">
        <v>154</v>
      </c>
      <c r="I195" t="s">
        <v>144</v>
      </c>
      <c r="J195" t="s">
        <v>137</v>
      </c>
      <c r="K195" t="s">
        <v>138</v>
      </c>
      <c r="L195" t="s">
        <v>759</v>
      </c>
      <c r="M195" t="s">
        <v>760</v>
      </c>
      <c r="N195">
        <v>2.1102777769999999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1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4.6992400552133411</v>
      </c>
      <c r="AC195">
        <v>0</v>
      </c>
      <c r="AD195">
        <v>0</v>
      </c>
      <c r="AE195">
        <v>4.6992400552133411</v>
      </c>
    </row>
    <row r="196" spans="1:31" x14ac:dyDescent="0.25">
      <c r="A196">
        <v>2341162</v>
      </c>
      <c r="B196">
        <v>1</v>
      </c>
      <c r="C196" t="s">
        <v>81</v>
      </c>
      <c r="D196" t="s">
        <v>112</v>
      </c>
      <c r="E196" t="s">
        <v>157</v>
      </c>
      <c r="F196" t="s">
        <v>761</v>
      </c>
      <c r="G196" t="s">
        <v>159</v>
      </c>
      <c r="H196" t="s">
        <v>154</v>
      </c>
      <c r="I196" t="s">
        <v>144</v>
      </c>
      <c r="J196" t="s">
        <v>137</v>
      </c>
      <c r="K196" t="s">
        <v>138</v>
      </c>
      <c r="L196" t="s">
        <v>762</v>
      </c>
      <c r="M196" t="s">
        <v>763</v>
      </c>
      <c r="N196">
        <v>0.65277777699999995</v>
      </c>
      <c r="O196">
        <v>0</v>
      </c>
      <c r="P196">
        <v>1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0.26474860424288887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0.26474860424288887</v>
      </c>
    </row>
    <row r="197" spans="1:31" x14ac:dyDescent="0.25">
      <c r="A197">
        <v>2341517</v>
      </c>
      <c r="B197">
        <v>1</v>
      </c>
      <c r="C197" t="s">
        <v>81</v>
      </c>
      <c r="D197" t="s">
        <v>127</v>
      </c>
      <c r="E197" t="s">
        <v>157</v>
      </c>
      <c r="F197" t="s">
        <v>764</v>
      </c>
      <c r="G197" t="s">
        <v>352</v>
      </c>
      <c r="H197" t="s">
        <v>154</v>
      </c>
      <c r="I197" t="s">
        <v>144</v>
      </c>
      <c r="J197" t="s">
        <v>3</v>
      </c>
      <c r="K197" t="s">
        <v>138</v>
      </c>
      <c r="L197" t="s">
        <v>765</v>
      </c>
      <c r="M197" t="s">
        <v>766</v>
      </c>
      <c r="N197">
        <v>2.9647222219999998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1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7.4849139491699995E-2</v>
      </c>
      <c r="AC197">
        <v>0</v>
      </c>
      <c r="AD197">
        <v>0</v>
      </c>
      <c r="AE197">
        <v>7.4849139491699995E-2</v>
      </c>
    </row>
    <row r="198" spans="1:31" x14ac:dyDescent="0.25">
      <c r="A198">
        <v>2341663</v>
      </c>
      <c r="B198">
        <v>1</v>
      </c>
      <c r="C198" t="s">
        <v>80</v>
      </c>
      <c r="D198" t="s">
        <v>94</v>
      </c>
      <c r="E198" t="s">
        <v>151</v>
      </c>
      <c r="F198" t="s">
        <v>767</v>
      </c>
      <c r="G198" t="s">
        <v>153</v>
      </c>
      <c r="H198" t="s">
        <v>154</v>
      </c>
      <c r="I198" t="s">
        <v>144</v>
      </c>
      <c r="J198" t="s">
        <v>137</v>
      </c>
      <c r="K198" t="s">
        <v>138</v>
      </c>
      <c r="L198" t="s">
        <v>768</v>
      </c>
      <c r="M198" t="s">
        <v>769</v>
      </c>
      <c r="N198">
        <v>1.0252777769999999</v>
      </c>
      <c r="O198">
        <v>0</v>
      </c>
      <c r="P198">
        <v>6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0.89109022546412853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0.89109022546412853</v>
      </c>
    </row>
    <row r="199" spans="1:31" x14ac:dyDescent="0.25">
      <c r="A199">
        <v>2341617</v>
      </c>
      <c r="B199">
        <v>1</v>
      </c>
      <c r="C199" t="s">
        <v>80</v>
      </c>
      <c r="D199" t="s">
        <v>100</v>
      </c>
      <c r="E199" t="s">
        <v>132</v>
      </c>
      <c r="F199" t="s">
        <v>770</v>
      </c>
      <c r="G199" t="s">
        <v>363</v>
      </c>
      <c r="H199" t="s">
        <v>135</v>
      </c>
      <c r="I199" t="s">
        <v>144</v>
      </c>
      <c r="J199" t="s">
        <v>137</v>
      </c>
      <c r="K199" t="s">
        <v>138</v>
      </c>
      <c r="L199" t="s">
        <v>771</v>
      </c>
      <c r="M199" t="s">
        <v>772</v>
      </c>
      <c r="N199">
        <v>0.40972222200000002</v>
      </c>
      <c r="O199">
        <v>1</v>
      </c>
      <c r="P199">
        <v>1345</v>
      </c>
      <c r="Q199">
        <v>18</v>
      </c>
      <c r="R199">
        <v>435</v>
      </c>
      <c r="S199">
        <v>13</v>
      </c>
      <c r="T199">
        <v>303</v>
      </c>
      <c r="U199">
        <v>0</v>
      </c>
      <c r="V199">
        <v>1</v>
      </c>
      <c r="W199">
        <v>0.33709598401550001</v>
      </c>
      <c r="X199">
        <v>201.37989066842846</v>
      </c>
      <c r="Y199">
        <v>196.82500295753843</v>
      </c>
      <c r="Z199">
        <v>229.24857686973968</v>
      </c>
      <c r="AA199">
        <v>42.93019146339612</v>
      </c>
      <c r="AB199">
        <v>125.64272481087683</v>
      </c>
      <c r="AC199">
        <v>0</v>
      </c>
      <c r="AD199">
        <v>0.63365487046706948</v>
      </c>
      <c r="AE199">
        <v>796.99713762446208</v>
      </c>
    </row>
    <row r="200" spans="1:31" x14ac:dyDescent="0.25">
      <c r="A200">
        <v>2341288</v>
      </c>
      <c r="B200">
        <v>1</v>
      </c>
      <c r="C200" t="s">
        <v>81</v>
      </c>
      <c r="D200" t="s">
        <v>127</v>
      </c>
      <c r="E200" t="s">
        <v>151</v>
      </c>
      <c r="F200" t="s">
        <v>773</v>
      </c>
      <c r="G200" t="s">
        <v>153</v>
      </c>
      <c r="H200" t="s">
        <v>154</v>
      </c>
      <c r="I200" t="s">
        <v>144</v>
      </c>
      <c r="J200" t="s">
        <v>137</v>
      </c>
      <c r="K200" t="s">
        <v>138</v>
      </c>
      <c r="L200" t="s">
        <v>774</v>
      </c>
      <c r="M200" t="s">
        <v>775</v>
      </c>
      <c r="N200">
        <v>3.0119444440000001</v>
      </c>
      <c r="O200">
        <v>0</v>
      </c>
      <c r="P200">
        <v>8</v>
      </c>
      <c r="Q200">
        <v>0</v>
      </c>
      <c r="R200">
        <v>1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5.3968553274875424</v>
      </c>
      <c r="Y200">
        <v>0</v>
      </c>
      <c r="Z200">
        <v>3.8720662570087656</v>
      </c>
      <c r="AA200">
        <v>0</v>
      </c>
      <c r="AB200">
        <v>0</v>
      </c>
      <c r="AC200">
        <v>0</v>
      </c>
      <c r="AD200">
        <v>0</v>
      </c>
      <c r="AE200">
        <v>9.268921584496308</v>
      </c>
    </row>
    <row r="201" spans="1:31" x14ac:dyDescent="0.25">
      <c r="A201">
        <v>2341574</v>
      </c>
      <c r="B201">
        <v>1</v>
      </c>
      <c r="C201" t="s">
        <v>80</v>
      </c>
      <c r="D201" t="s">
        <v>89</v>
      </c>
      <c r="E201" t="s">
        <v>174</v>
      </c>
      <c r="F201" t="s">
        <v>776</v>
      </c>
      <c r="G201" t="s">
        <v>299</v>
      </c>
      <c r="H201" t="s">
        <v>154</v>
      </c>
      <c r="I201" t="s">
        <v>144</v>
      </c>
      <c r="J201" t="s">
        <v>137</v>
      </c>
      <c r="K201" t="s">
        <v>138</v>
      </c>
      <c r="L201" t="s">
        <v>777</v>
      </c>
      <c r="M201" t="s">
        <v>778</v>
      </c>
      <c r="N201">
        <v>0.26527777699999999</v>
      </c>
      <c r="O201">
        <v>0</v>
      </c>
      <c r="P201">
        <v>722</v>
      </c>
      <c r="Q201">
        <v>0</v>
      </c>
      <c r="R201">
        <v>2</v>
      </c>
      <c r="S201">
        <v>0</v>
      </c>
      <c r="T201">
        <v>132</v>
      </c>
      <c r="U201">
        <v>0</v>
      </c>
      <c r="V201">
        <v>0</v>
      </c>
      <c r="W201">
        <v>0</v>
      </c>
      <c r="X201">
        <v>72.636636387318688</v>
      </c>
      <c r="Y201">
        <v>0</v>
      </c>
      <c r="Z201">
        <v>0.30502506032523252</v>
      </c>
      <c r="AA201">
        <v>0</v>
      </c>
      <c r="AB201">
        <v>88.617061058816418</v>
      </c>
      <c r="AC201">
        <v>0</v>
      </c>
      <c r="AD201">
        <v>0</v>
      </c>
      <c r="AE201">
        <v>161.55872250646036</v>
      </c>
    </row>
    <row r="202" spans="1:31" x14ac:dyDescent="0.25">
      <c r="A202">
        <v>2341431</v>
      </c>
      <c r="B202">
        <v>1</v>
      </c>
      <c r="C202" t="s">
        <v>80</v>
      </c>
      <c r="D202" t="s">
        <v>82</v>
      </c>
      <c r="E202" t="s">
        <v>157</v>
      </c>
      <c r="F202" t="s">
        <v>779</v>
      </c>
      <c r="G202" t="s">
        <v>204</v>
      </c>
      <c r="H202" t="s">
        <v>154</v>
      </c>
      <c r="I202" t="s">
        <v>144</v>
      </c>
      <c r="J202" t="s">
        <v>137</v>
      </c>
      <c r="K202" t="s">
        <v>138</v>
      </c>
      <c r="L202" t="s">
        <v>780</v>
      </c>
      <c r="M202" t="s">
        <v>781</v>
      </c>
      <c r="N202">
        <v>3.2094444439999998</v>
      </c>
      <c r="O202">
        <v>0</v>
      </c>
      <c r="P202">
        <v>5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4.5273318223909165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4.5273318223909165</v>
      </c>
    </row>
    <row r="203" spans="1:31" x14ac:dyDescent="0.25">
      <c r="A203">
        <v>2341623</v>
      </c>
      <c r="B203">
        <v>1</v>
      </c>
      <c r="C203" t="s">
        <v>80</v>
      </c>
      <c r="D203" t="s">
        <v>83</v>
      </c>
      <c r="E203" t="s">
        <v>141</v>
      </c>
      <c r="F203" t="s">
        <v>782</v>
      </c>
      <c r="G203" t="s">
        <v>134</v>
      </c>
      <c r="H203" t="s">
        <v>135</v>
      </c>
      <c r="I203" t="s">
        <v>144</v>
      </c>
      <c r="J203" t="s">
        <v>137</v>
      </c>
      <c r="K203" t="s">
        <v>138</v>
      </c>
      <c r="L203" t="s">
        <v>783</v>
      </c>
      <c r="M203" t="s">
        <v>784</v>
      </c>
      <c r="N203">
        <v>0.86611111100000004</v>
      </c>
      <c r="O203">
        <v>0</v>
      </c>
      <c r="P203">
        <v>1461</v>
      </c>
      <c r="Q203">
        <v>0</v>
      </c>
      <c r="R203">
        <v>0</v>
      </c>
      <c r="S203">
        <v>0</v>
      </c>
      <c r="T203">
        <v>172</v>
      </c>
      <c r="U203">
        <v>1</v>
      </c>
      <c r="V203">
        <v>0</v>
      </c>
      <c r="W203">
        <v>0</v>
      </c>
      <c r="X203">
        <v>385.99241999713723</v>
      </c>
      <c r="Y203">
        <v>0</v>
      </c>
      <c r="Z203">
        <v>0</v>
      </c>
      <c r="AA203">
        <v>0</v>
      </c>
      <c r="AB203">
        <v>118.08304084528044</v>
      </c>
      <c r="AC203">
        <v>8.570708765688277</v>
      </c>
      <c r="AD203">
        <v>0</v>
      </c>
      <c r="AE203">
        <v>512.64616960810599</v>
      </c>
    </row>
    <row r="204" spans="1:31" x14ac:dyDescent="0.25">
      <c r="A204">
        <v>2341600</v>
      </c>
      <c r="B204">
        <v>1</v>
      </c>
      <c r="C204" t="s">
        <v>80</v>
      </c>
      <c r="D204" t="s">
        <v>82</v>
      </c>
      <c r="E204" t="s">
        <v>157</v>
      </c>
      <c r="F204" t="s">
        <v>785</v>
      </c>
      <c r="G204" t="s">
        <v>159</v>
      </c>
      <c r="H204" t="s">
        <v>154</v>
      </c>
      <c r="I204" t="s">
        <v>144</v>
      </c>
      <c r="J204" t="s">
        <v>137</v>
      </c>
      <c r="K204" t="s">
        <v>138</v>
      </c>
      <c r="L204" t="s">
        <v>786</v>
      </c>
      <c r="M204" t="s">
        <v>787</v>
      </c>
      <c r="N204">
        <v>0.61194444400000003</v>
      </c>
      <c r="O204">
        <v>0</v>
      </c>
      <c r="P204">
        <v>3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0.88945337398024338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0.88945337398024338</v>
      </c>
    </row>
    <row r="205" spans="1:31" x14ac:dyDescent="0.25">
      <c r="A205">
        <v>2341494</v>
      </c>
      <c r="B205">
        <v>1</v>
      </c>
      <c r="C205" t="s">
        <v>80</v>
      </c>
      <c r="D205" t="s">
        <v>103</v>
      </c>
      <c r="E205" t="s">
        <v>141</v>
      </c>
      <c r="F205" t="s">
        <v>788</v>
      </c>
      <c r="G205" t="s">
        <v>134</v>
      </c>
      <c r="H205" t="s">
        <v>135</v>
      </c>
      <c r="I205" t="s">
        <v>144</v>
      </c>
      <c r="J205" t="s">
        <v>137</v>
      </c>
      <c r="K205" t="s">
        <v>138</v>
      </c>
      <c r="L205" t="s">
        <v>789</v>
      </c>
      <c r="M205" t="s">
        <v>790</v>
      </c>
      <c r="N205">
        <v>1.4530555549999999</v>
      </c>
      <c r="O205">
        <v>0</v>
      </c>
      <c r="P205">
        <v>292</v>
      </c>
      <c r="Q205">
        <v>38</v>
      </c>
      <c r="R205">
        <v>5</v>
      </c>
      <c r="S205">
        <v>7</v>
      </c>
      <c r="T205">
        <v>18</v>
      </c>
      <c r="U205">
        <v>0</v>
      </c>
      <c r="V205">
        <v>0</v>
      </c>
      <c r="W205">
        <v>0</v>
      </c>
      <c r="X205">
        <v>121.56824676414894</v>
      </c>
      <c r="Y205">
        <v>871.00965398134258</v>
      </c>
      <c r="Z205">
        <v>11.320958986174329</v>
      </c>
      <c r="AA205">
        <v>120.499232980489</v>
      </c>
      <c r="AB205">
        <v>68.383952572637469</v>
      </c>
      <c r="AC205">
        <v>0</v>
      </c>
      <c r="AD205">
        <v>0</v>
      </c>
      <c r="AE205">
        <v>1192.7820452847925</v>
      </c>
    </row>
    <row r="206" spans="1:31" x14ac:dyDescent="0.25">
      <c r="A206">
        <v>2341351</v>
      </c>
      <c r="B206">
        <v>1</v>
      </c>
      <c r="C206" t="s">
        <v>80</v>
      </c>
      <c r="D206" t="s">
        <v>104</v>
      </c>
      <c r="E206" t="s">
        <v>157</v>
      </c>
      <c r="F206" t="s">
        <v>791</v>
      </c>
      <c r="G206" t="s">
        <v>159</v>
      </c>
      <c r="H206" t="s">
        <v>154</v>
      </c>
      <c r="I206" t="s">
        <v>144</v>
      </c>
      <c r="J206" t="s">
        <v>137</v>
      </c>
      <c r="K206" t="s">
        <v>138</v>
      </c>
      <c r="L206" t="s">
        <v>792</v>
      </c>
      <c r="M206" t="s">
        <v>793</v>
      </c>
      <c r="N206">
        <v>2.5719444440000001</v>
      </c>
      <c r="O206">
        <v>0</v>
      </c>
      <c r="P206">
        <v>2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0.60685314459843898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0.60685314459843898</v>
      </c>
    </row>
    <row r="207" spans="1:31" x14ac:dyDescent="0.25">
      <c r="A207">
        <v>2341537</v>
      </c>
      <c r="B207">
        <v>1</v>
      </c>
      <c r="C207" t="s">
        <v>81</v>
      </c>
      <c r="D207" t="s">
        <v>120</v>
      </c>
      <c r="E207" t="s">
        <v>132</v>
      </c>
      <c r="F207" t="s">
        <v>794</v>
      </c>
      <c r="G207" t="s">
        <v>134</v>
      </c>
      <c r="H207" t="s">
        <v>135</v>
      </c>
      <c r="I207" t="s">
        <v>136</v>
      </c>
      <c r="J207" t="s">
        <v>137</v>
      </c>
      <c r="K207" t="s">
        <v>138</v>
      </c>
      <c r="L207" t="s">
        <v>784</v>
      </c>
      <c r="M207" t="s">
        <v>795</v>
      </c>
      <c r="N207">
        <v>3.3333333E-2</v>
      </c>
      <c r="O207">
        <v>1</v>
      </c>
      <c r="P207">
        <v>828</v>
      </c>
      <c r="Q207">
        <v>96</v>
      </c>
      <c r="R207">
        <v>149</v>
      </c>
      <c r="S207">
        <v>12</v>
      </c>
      <c r="T207">
        <v>99</v>
      </c>
      <c r="U207">
        <v>0</v>
      </c>
      <c r="V207">
        <v>1</v>
      </c>
      <c r="W207">
        <v>1.9185274568799999E-2</v>
      </c>
      <c r="X207">
        <v>7.5891874150124057</v>
      </c>
      <c r="Y207">
        <v>22.168510548771302</v>
      </c>
      <c r="Z207">
        <v>29.641898958166475</v>
      </c>
      <c r="AA207">
        <v>1.8566636864250998</v>
      </c>
      <c r="AB207">
        <v>4.109899879400265</v>
      </c>
      <c r="AC207">
        <v>0</v>
      </c>
      <c r="AD207">
        <v>3.157391468523667</v>
      </c>
      <c r="AE207">
        <v>68.542737230868013</v>
      </c>
    </row>
    <row r="208" spans="1:31" x14ac:dyDescent="0.25">
      <c r="A208">
        <v>2341345</v>
      </c>
      <c r="B208">
        <v>1</v>
      </c>
      <c r="C208" t="s">
        <v>81</v>
      </c>
      <c r="D208" t="s">
        <v>118</v>
      </c>
      <c r="E208" t="s">
        <v>151</v>
      </c>
      <c r="F208" t="s">
        <v>796</v>
      </c>
      <c r="G208" t="s">
        <v>797</v>
      </c>
      <c r="H208" t="s">
        <v>154</v>
      </c>
      <c r="I208" t="s">
        <v>144</v>
      </c>
      <c r="J208" t="s">
        <v>137</v>
      </c>
      <c r="K208" t="s">
        <v>138</v>
      </c>
      <c r="L208" t="s">
        <v>798</v>
      </c>
      <c r="M208" t="s">
        <v>799</v>
      </c>
      <c r="N208">
        <v>0.93305555500000004</v>
      </c>
      <c r="O208">
        <v>0</v>
      </c>
      <c r="P208">
        <v>11</v>
      </c>
      <c r="Q208">
        <v>0</v>
      </c>
      <c r="R208">
        <v>0</v>
      </c>
      <c r="S208">
        <v>0</v>
      </c>
      <c r="T208">
        <v>4</v>
      </c>
      <c r="U208">
        <v>0</v>
      </c>
      <c r="V208">
        <v>0</v>
      </c>
      <c r="W208">
        <v>0</v>
      </c>
      <c r="X208">
        <v>2.6310457880486293</v>
      </c>
      <c r="Y208">
        <v>0</v>
      </c>
      <c r="Z208">
        <v>0</v>
      </c>
      <c r="AA208">
        <v>0</v>
      </c>
      <c r="AB208">
        <v>2.764005686713138</v>
      </c>
      <c r="AC208">
        <v>0</v>
      </c>
      <c r="AD208">
        <v>0</v>
      </c>
      <c r="AE208">
        <v>5.3950514747617673</v>
      </c>
    </row>
    <row r="209" spans="1:31" x14ac:dyDescent="0.25">
      <c r="A209">
        <v>2341159</v>
      </c>
      <c r="B209">
        <v>1</v>
      </c>
      <c r="C209" t="s">
        <v>80</v>
      </c>
      <c r="D209" t="s">
        <v>96</v>
      </c>
      <c r="E209" t="s">
        <v>157</v>
      </c>
      <c r="F209" t="s">
        <v>800</v>
      </c>
      <c r="G209" t="s">
        <v>219</v>
      </c>
      <c r="H209" t="s">
        <v>154</v>
      </c>
      <c r="I209" t="s">
        <v>144</v>
      </c>
      <c r="J209" t="s">
        <v>137</v>
      </c>
      <c r="K209" t="s">
        <v>138</v>
      </c>
      <c r="L209" t="s">
        <v>801</v>
      </c>
      <c r="M209" t="s">
        <v>802</v>
      </c>
      <c r="N209">
        <v>2.213055555</v>
      </c>
      <c r="O209">
        <v>0</v>
      </c>
      <c r="P209">
        <v>3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1.4816569911656452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1.4816569911656452</v>
      </c>
    </row>
    <row r="210" spans="1:31" x14ac:dyDescent="0.25">
      <c r="A210">
        <v>2341205</v>
      </c>
      <c r="B210">
        <v>1</v>
      </c>
      <c r="C210" t="s">
        <v>80</v>
      </c>
      <c r="D210" t="s">
        <v>95</v>
      </c>
      <c r="E210" t="s">
        <v>132</v>
      </c>
      <c r="F210" t="s">
        <v>803</v>
      </c>
      <c r="G210" t="s">
        <v>134</v>
      </c>
      <c r="H210" t="s">
        <v>135</v>
      </c>
      <c r="I210" t="s">
        <v>144</v>
      </c>
      <c r="J210" t="s">
        <v>137</v>
      </c>
      <c r="K210" t="s">
        <v>138</v>
      </c>
      <c r="L210" t="s">
        <v>804</v>
      </c>
      <c r="M210" t="s">
        <v>805</v>
      </c>
      <c r="N210">
        <v>0.32250000000000001</v>
      </c>
      <c r="O210">
        <v>5</v>
      </c>
      <c r="P210">
        <v>705</v>
      </c>
      <c r="Q210">
        <v>26</v>
      </c>
      <c r="R210">
        <v>8</v>
      </c>
      <c r="S210">
        <v>29</v>
      </c>
      <c r="T210">
        <v>41</v>
      </c>
      <c r="U210">
        <v>0</v>
      </c>
      <c r="V210">
        <v>0</v>
      </c>
      <c r="W210">
        <v>1.0362080578815507</v>
      </c>
      <c r="X210">
        <v>40.971139877858043</v>
      </c>
      <c r="Y210">
        <v>32.080382498277949</v>
      </c>
      <c r="Z210">
        <v>1.3522181218627611</v>
      </c>
      <c r="AA210">
        <v>49.664236355338119</v>
      </c>
      <c r="AB210">
        <v>6.3733788140224297</v>
      </c>
      <c r="AC210">
        <v>0</v>
      </c>
      <c r="AD210">
        <v>0</v>
      </c>
      <c r="AE210">
        <v>131.47756372524086</v>
      </c>
    </row>
    <row r="211" spans="1:31" x14ac:dyDescent="0.25">
      <c r="A211">
        <v>2341182</v>
      </c>
      <c r="B211">
        <v>1</v>
      </c>
      <c r="C211" t="s">
        <v>80</v>
      </c>
      <c r="D211" t="s">
        <v>104</v>
      </c>
      <c r="E211" t="s">
        <v>141</v>
      </c>
      <c r="F211" t="s">
        <v>806</v>
      </c>
      <c r="G211" t="s">
        <v>494</v>
      </c>
      <c r="H211" t="s">
        <v>135</v>
      </c>
      <c r="I211" t="s">
        <v>144</v>
      </c>
      <c r="J211" t="s">
        <v>137</v>
      </c>
      <c r="K211" t="s">
        <v>138</v>
      </c>
      <c r="L211" t="s">
        <v>807</v>
      </c>
      <c r="M211" t="s">
        <v>808</v>
      </c>
      <c r="N211">
        <v>0.68694444399999999</v>
      </c>
      <c r="O211">
        <v>0</v>
      </c>
      <c r="P211">
        <v>29</v>
      </c>
      <c r="Q211">
        <v>0</v>
      </c>
      <c r="R211">
        <v>61</v>
      </c>
      <c r="S211">
        <v>1</v>
      </c>
      <c r="T211">
        <v>12</v>
      </c>
      <c r="U211">
        <v>4</v>
      </c>
      <c r="V211">
        <v>0</v>
      </c>
      <c r="W211">
        <v>0</v>
      </c>
      <c r="X211">
        <v>4.4980612281738468</v>
      </c>
      <c r="Y211">
        <v>0</v>
      </c>
      <c r="Z211">
        <v>19.086020749863348</v>
      </c>
      <c r="AA211">
        <v>33.960226927623147</v>
      </c>
      <c r="AB211">
        <v>3.4968356329231698</v>
      </c>
      <c r="AC211">
        <v>278.77749252681741</v>
      </c>
      <c r="AD211">
        <v>0</v>
      </c>
      <c r="AE211">
        <v>339.81863706540094</v>
      </c>
    </row>
    <row r="212" spans="1:31" x14ac:dyDescent="0.25">
      <c r="A212">
        <v>2341660</v>
      </c>
      <c r="B212">
        <v>1</v>
      </c>
      <c r="C212" t="s">
        <v>80</v>
      </c>
      <c r="D212" t="s">
        <v>93</v>
      </c>
      <c r="E212" t="s">
        <v>157</v>
      </c>
      <c r="F212" t="s">
        <v>809</v>
      </c>
      <c r="G212" t="s">
        <v>159</v>
      </c>
      <c r="H212" t="s">
        <v>154</v>
      </c>
      <c r="I212" t="s">
        <v>144</v>
      </c>
      <c r="J212" t="s">
        <v>137</v>
      </c>
      <c r="K212" t="s">
        <v>138</v>
      </c>
      <c r="L212" t="s">
        <v>810</v>
      </c>
      <c r="M212" t="s">
        <v>811</v>
      </c>
      <c r="N212">
        <v>3.2655555550000002</v>
      </c>
      <c r="O212">
        <v>0</v>
      </c>
      <c r="P212">
        <v>1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0.44233501772436223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0.44233501772436223</v>
      </c>
    </row>
    <row r="213" spans="1:31" x14ac:dyDescent="0.25">
      <c r="A213">
        <v>2341222</v>
      </c>
      <c r="B213">
        <v>1</v>
      </c>
      <c r="C213" t="s">
        <v>80</v>
      </c>
      <c r="D213" t="s">
        <v>96</v>
      </c>
      <c r="E213" t="s">
        <v>147</v>
      </c>
      <c r="F213" t="s">
        <v>812</v>
      </c>
      <c r="G213" t="s">
        <v>813</v>
      </c>
      <c r="H213" t="s">
        <v>135</v>
      </c>
      <c r="I213" t="s">
        <v>144</v>
      </c>
      <c r="J213" t="s">
        <v>137</v>
      </c>
      <c r="K213" t="s">
        <v>138</v>
      </c>
      <c r="L213" t="s">
        <v>814</v>
      </c>
      <c r="M213" t="s">
        <v>815</v>
      </c>
      <c r="N213">
        <v>1.5522222219999999</v>
      </c>
      <c r="O213">
        <v>0</v>
      </c>
      <c r="P213">
        <v>283</v>
      </c>
      <c r="Q213">
        <v>0</v>
      </c>
      <c r="R213">
        <v>1</v>
      </c>
      <c r="S213">
        <v>0</v>
      </c>
      <c r="T213">
        <v>102</v>
      </c>
      <c r="U213">
        <v>0</v>
      </c>
      <c r="V213">
        <v>0</v>
      </c>
      <c r="W213">
        <v>0</v>
      </c>
      <c r="X213">
        <v>309.76129694190877</v>
      </c>
      <c r="Y213">
        <v>0</v>
      </c>
      <c r="Z213">
        <v>6.7408107717408336E-2</v>
      </c>
      <c r="AA213">
        <v>0</v>
      </c>
      <c r="AB213">
        <v>721.3635350254491</v>
      </c>
      <c r="AC213">
        <v>0</v>
      </c>
      <c r="AD213">
        <v>0</v>
      </c>
      <c r="AE213">
        <v>1031.1922400750752</v>
      </c>
    </row>
    <row r="214" spans="1:31" x14ac:dyDescent="0.25">
      <c r="A214">
        <v>2341554</v>
      </c>
      <c r="B214">
        <v>1</v>
      </c>
      <c r="C214" t="s">
        <v>81</v>
      </c>
      <c r="D214" t="s">
        <v>118</v>
      </c>
      <c r="E214" t="s">
        <v>151</v>
      </c>
      <c r="F214" t="s">
        <v>816</v>
      </c>
      <c r="G214" t="s">
        <v>331</v>
      </c>
      <c r="H214" t="s">
        <v>154</v>
      </c>
      <c r="I214" t="s">
        <v>144</v>
      </c>
      <c r="J214" t="s">
        <v>137</v>
      </c>
      <c r="K214" t="s">
        <v>138</v>
      </c>
      <c r="L214" t="s">
        <v>817</v>
      </c>
      <c r="M214" t="s">
        <v>818</v>
      </c>
      <c r="N214">
        <v>1.576944444</v>
      </c>
      <c r="O214">
        <v>0</v>
      </c>
      <c r="P214">
        <v>68</v>
      </c>
      <c r="Q214">
        <v>0</v>
      </c>
      <c r="R214">
        <v>2</v>
      </c>
      <c r="S214">
        <v>0</v>
      </c>
      <c r="T214">
        <v>5</v>
      </c>
      <c r="U214">
        <v>0</v>
      </c>
      <c r="V214">
        <v>0</v>
      </c>
      <c r="W214">
        <v>0</v>
      </c>
      <c r="X214">
        <v>22.961088667574924</v>
      </c>
      <c r="Y214">
        <v>0</v>
      </c>
      <c r="Z214">
        <v>6.6758143320120187</v>
      </c>
      <c r="AA214">
        <v>0</v>
      </c>
      <c r="AB214">
        <v>2.8062614418674094</v>
      </c>
      <c r="AC214">
        <v>0</v>
      </c>
      <c r="AD214">
        <v>0</v>
      </c>
      <c r="AE214">
        <v>32.443164441454357</v>
      </c>
    </row>
    <row r="215" spans="1:31" x14ac:dyDescent="0.25">
      <c r="A215">
        <v>2341368</v>
      </c>
      <c r="B215">
        <v>1</v>
      </c>
      <c r="C215" t="s">
        <v>80</v>
      </c>
      <c r="D215" t="s">
        <v>110</v>
      </c>
      <c r="E215" t="s">
        <v>174</v>
      </c>
      <c r="F215" t="s">
        <v>819</v>
      </c>
      <c r="G215" t="s">
        <v>208</v>
      </c>
      <c r="H215" t="s">
        <v>154</v>
      </c>
      <c r="I215" t="s">
        <v>144</v>
      </c>
      <c r="J215" t="s">
        <v>137</v>
      </c>
      <c r="K215" t="s">
        <v>209</v>
      </c>
      <c r="L215" t="s">
        <v>820</v>
      </c>
      <c r="M215" t="s">
        <v>821</v>
      </c>
      <c r="N215">
        <v>0.22027777700000001</v>
      </c>
      <c r="O215">
        <v>0</v>
      </c>
      <c r="P215">
        <v>379</v>
      </c>
      <c r="Q215">
        <v>0</v>
      </c>
      <c r="R215">
        <v>0</v>
      </c>
      <c r="S215">
        <v>0</v>
      </c>
      <c r="T215">
        <v>21</v>
      </c>
      <c r="U215">
        <v>0</v>
      </c>
      <c r="V215">
        <v>0</v>
      </c>
      <c r="W215">
        <v>0</v>
      </c>
      <c r="X215">
        <v>34.122243065933112</v>
      </c>
      <c r="Y215">
        <v>0</v>
      </c>
      <c r="Z215">
        <v>0</v>
      </c>
      <c r="AA215">
        <v>0</v>
      </c>
      <c r="AB215">
        <v>3.8444420236501755</v>
      </c>
      <c r="AC215">
        <v>0</v>
      </c>
      <c r="AD215">
        <v>0</v>
      </c>
      <c r="AE215">
        <v>37.966685089583287</v>
      </c>
    </row>
    <row r="216" spans="1:31" x14ac:dyDescent="0.25">
      <c r="A216">
        <v>2341268</v>
      </c>
      <c r="B216">
        <v>1</v>
      </c>
      <c r="C216" t="s">
        <v>81</v>
      </c>
      <c r="D216" t="s">
        <v>128</v>
      </c>
      <c r="E216" t="s">
        <v>132</v>
      </c>
      <c r="F216" t="s">
        <v>822</v>
      </c>
      <c r="G216" t="s">
        <v>134</v>
      </c>
      <c r="H216" t="s">
        <v>135</v>
      </c>
      <c r="I216" t="s">
        <v>144</v>
      </c>
      <c r="J216" t="s">
        <v>137</v>
      </c>
      <c r="K216" t="s">
        <v>138</v>
      </c>
      <c r="L216" t="s">
        <v>823</v>
      </c>
      <c r="M216" t="s">
        <v>824</v>
      </c>
      <c r="N216">
        <v>7.9444444000000003E-2</v>
      </c>
      <c r="O216">
        <v>10</v>
      </c>
      <c r="P216">
        <v>1550</v>
      </c>
      <c r="Q216">
        <v>66</v>
      </c>
      <c r="R216">
        <v>101</v>
      </c>
      <c r="S216">
        <v>15</v>
      </c>
      <c r="T216">
        <v>129</v>
      </c>
      <c r="U216">
        <v>3</v>
      </c>
      <c r="V216">
        <v>1</v>
      </c>
      <c r="W216">
        <v>0.3169685296811367</v>
      </c>
      <c r="X216">
        <v>18.135532614533631</v>
      </c>
      <c r="Y216">
        <v>13.599871194377013</v>
      </c>
      <c r="Z216">
        <v>6.486585188010543</v>
      </c>
      <c r="AA216">
        <v>27.426696936262353</v>
      </c>
      <c r="AB216">
        <v>5.8722544549700784</v>
      </c>
      <c r="AC216">
        <v>0.53907506512669334</v>
      </c>
      <c r="AD216">
        <v>14.314814167133639</v>
      </c>
      <c r="AE216">
        <v>86.691798150095082</v>
      </c>
    </row>
    <row r="217" spans="1:31" x14ac:dyDescent="0.25">
      <c r="A217">
        <v>2341514</v>
      </c>
      <c r="B217">
        <v>1</v>
      </c>
      <c r="C217" t="s">
        <v>80</v>
      </c>
      <c r="D217" t="s">
        <v>96</v>
      </c>
      <c r="E217" t="s">
        <v>157</v>
      </c>
      <c r="F217" t="s">
        <v>825</v>
      </c>
      <c r="G217" t="s">
        <v>279</v>
      </c>
      <c r="H217" t="s">
        <v>154</v>
      </c>
      <c r="I217" t="s">
        <v>144</v>
      </c>
      <c r="J217" t="s">
        <v>137</v>
      </c>
      <c r="K217" t="s">
        <v>138</v>
      </c>
      <c r="L217" t="s">
        <v>826</v>
      </c>
      <c r="M217" t="s">
        <v>827</v>
      </c>
      <c r="N217">
        <v>3.6244444439999999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1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8.7572961470435011</v>
      </c>
      <c r="AC217">
        <v>0</v>
      </c>
      <c r="AD217">
        <v>0</v>
      </c>
      <c r="AE217">
        <v>8.7572961470435011</v>
      </c>
    </row>
    <row r="218" spans="1:31" x14ac:dyDescent="0.25">
      <c r="A218">
        <v>2342797</v>
      </c>
      <c r="B218">
        <v>1</v>
      </c>
      <c r="C218" t="s">
        <v>80</v>
      </c>
      <c r="D218" t="s">
        <v>104</v>
      </c>
      <c r="E218" t="s">
        <v>147</v>
      </c>
      <c r="F218" t="s">
        <v>828</v>
      </c>
      <c r="G218" t="s">
        <v>184</v>
      </c>
      <c r="H218" t="s">
        <v>135</v>
      </c>
      <c r="I218" t="s">
        <v>144</v>
      </c>
      <c r="J218" t="s">
        <v>137</v>
      </c>
      <c r="K218" t="s">
        <v>138</v>
      </c>
      <c r="L218" t="s">
        <v>829</v>
      </c>
      <c r="M218" t="s">
        <v>830</v>
      </c>
      <c r="N218">
        <v>2.287222222</v>
      </c>
      <c r="O218">
        <v>0</v>
      </c>
      <c r="P218">
        <v>17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13.971911456152633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13.971911456152633</v>
      </c>
    </row>
    <row r="219" spans="1:31" x14ac:dyDescent="0.25">
      <c r="A219">
        <v>2342799</v>
      </c>
      <c r="B219">
        <v>1</v>
      </c>
      <c r="C219" t="s">
        <v>80</v>
      </c>
      <c r="D219" t="s">
        <v>108</v>
      </c>
      <c r="E219" t="s">
        <v>147</v>
      </c>
      <c r="F219" t="s">
        <v>831</v>
      </c>
      <c r="G219" t="s">
        <v>134</v>
      </c>
      <c r="H219" t="s">
        <v>135</v>
      </c>
      <c r="I219" t="s">
        <v>144</v>
      </c>
      <c r="J219" t="s">
        <v>137</v>
      </c>
      <c r="K219" t="s">
        <v>138</v>
      </c>
      <c r="L219" t="s">
        <v>832</v>
      </c>
      <c r="M219" t="s">
        <v>833</v>
      </c>
      <c r="N219">
        <v>0.20861111099999999</v>
      </c>
      <c r="O219">
        <v>0</v>
      </c>
      <c r="P219">
        <v>313</v>
      </c>
      <c r="Q219">
        <v>0</v>
      </c>
      <c r="R219">
        <v>51</v>
      </c>
      <c r="S219">
        <v>2</v>
      </c>
      <c r="T219">
        <v>37</v>
      </c>
      <c r="U219">
        <v>1</v>
      </c>
      <c r="V219">
        <v>0</v>
      </c>
      <c r="W219">
        <v>0</v>
      </c>
      <c r="X219">
        <v>13.812221023253731</v>
      </c>
      <c r="Y219">
        <v>0</v>
      </c>
      <c r="Z219">
        <v>9.6776609084788525</v>
      </c>
      <c r="AA219">
        <v>23.837969315755135</v>
      </c>
      <c r="AB219">
        <v>8.8222314346892006</v>
      </c>
      <c r="AC219">
        <v>4.9046777261797185</v>
      </c>
      <c r="AD219">
        <v>0</v>
      </c>
      <c r="AE219">
        <v>61.054760408356636</v>
      </c>
    </row>
    <row r="220" spans="1:31" x14ac:dyDescent="0.25">
      <c r="A220">
        <v>2342800</v>
      </c>
      <c r="B220">
        <v>1</v>
      </c>
      <c r="C220" t="s">
        <v>80</v>
      </c>
      <c r="D220" t="s">
        <v>107</v>
      </c>
      <c r="E220" t="s">
        <v>157</v>
      </c>
      <c r="F220" t="s">
        <v>834</v>
      </c>
      <c r="G220" t="s">
        <v>279</v>
      </c>
      <c r="H220" t="s">
        <v>154</v>
      </c>
      <c r="I220" t="s">
        <v>144</v>
      </c>
      <c r="J220" t="s">
        <v>137</v>
      </c>
      <c r="K220" t="s">
        <v>138</v>
      </c>
      <c r="L220" t="s">
        <v>835</v>
      </c>
      <c r="M220" t="s">
        <v>836</v>
      </c>
      <c r="N220">
        <v>4.7136111109999996</v>
      </c>
      <c r="O220">
        <v>0</v>
      </c>
      <c r="P220">
        <v>1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0.83473449924294252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0.83473449924294252</v>
      </c>
    </row>
    <row r="221" spans="1:31" x14ac:dyDescent="0.25">
      <c r="A221">
        <v>2342801</v>
      </c>
      <c r="B221">
        <v>1</v>
      </c>
      <c r="C221" t="s">
        <v>81</v>
      </c>
      <c r="D221" t="s">
        <v>118</v>
      </c>
      <c r="E221" t="s">
        <v>147</v>
      </c>
      <c r="F221" t="s">
        <v>837</v>
      </c>
      <c r="G221" t="s">
        <v>184</v>
      </c>
      <c r="H221" t="s">
        <v>135</v>
      </c>
      <c r="I221" t="s">
        <v>144</v>
      </c>
      <c r="J221" t="s">
        <v>137</v>
      </c>
      <c r="K221" t="s">
        <v>138</v>
      </c>
      <c r="L221" t="s">
        <v>838</v>
      </c>
      <c r="M221" t="s">
        <v>839</v>
      </c>
      <c r="N221">
        <v>2.0525000000000002</v>
      </c>
      <c r="O221">
        <v>1</v>
      </c>
      <c r="P221">
        <v>411</v>
      </c>
      <c r="Q221">
        <v>7</v>
      </c>
      <c r="R221">
        <v>3</v>
      </c>
      <c r="S221">
        <v>3</v>
      </c>
      <c r="T221">
        <v>39</v>
      </c>
      <c r="U221">
        <v>0</v>
      </c>
      <c r="V221">
        <v>0</v>
      </c>
      <c r="W221">
        <v>1.2148711563516423</v>
      </c>
      <c r="X221">
        <v>190.72465193919612</v>
      </c>
      <c r="Y221">
        <v>44.253918548997262</v>
      </c>
      <c r="Z221">
        <v>1.7172354674786876</v>
      </c>
      <c r="AA221">
        <v>28.306926885259355</v>
      </c>
      <c r="AB221">
        <v>74.5091880812071</v>
      </c>
      <c r="AC221">
        <v>0</v>
      </c>
      <c r="AD221">
        <v>0</v>
      </c>
      <c r="AE221">
        <v>340.72679207849023</v>
      </c>
    </row>
    <row r="222" spans="1:31" x14ac:dyDescent="0.25">
      <c r="A222">
        <v>2342802</v>
      </c>
      <c r="B222">
        <v>1</v>
      </c>
      <c r="C222" t="s">
        <v>80</v>
      </c>
      <c r="D222" t="s">
        <v>96</v>
      </c>
      <c r="E222" t="s">
        <v>157</v>
      </c>
      <c r="F222" t="s">
        <v>840</v>
      </c>
      <c r="G222" t="s">
        <v>159</v>
      </c>
      <c r="H222" t="s">
        <v>154</v>
      </c>
      <c r="I222" t="s">
        <v>144</v>
      </c>
      <c r="J222" t="s">
        <v>137</v>
      </c>
      <c r="K222" t="s">
        <v>138</v>
      </c>
      <c r="L222" t="s">
        <v>841</v>
      </c>
      <c r="M222" t="s">
        <v>842</v>
      </c>
      <c r="N222">
        <v>2.1755555549999999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1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0.26033398732899998</v>
      </c>
      <c r="AC222">
        <v>0</v>
      </c>
      <c r="AD222">
        <v>0</v>
      </c>
      <c r="AE222">
        <v>0.26033398732899998</v>
      </c>
    </row>
    <row r="223" spans="1:31" x14ac:dyDescent="0.25">
      <c r="A223">
        <v>2342808</v>
      </c>
      <c r="B223">
        <v>1</v>
      </c>
      <c r="C223" t="s">
        <v>80</v>
      </c>
      <c r="D223" t="s">
        <v>92</v>
      </c>
      <c r="E223" t="s">
        <v>151</v>
      </c>
      <c r="F223" t="s">
        <v>843</v>
      </c>
      <c r="G223" t="s">
        <v>153</v>
      </c>
      <c r="H223" t="s">
        <v>154</v>
      </c>
      <c r="I223" t="s">
        <v>144</v>
      </c>
      <c r="J223" t="s">
        <v>137</v>
      </c>
      <c r="K223" t="s">
        <v>138</v>
      </c>
      <c r="L223" t="s">
        <v>844</v>
      </c>
      <c r="M223" t="s">
        <v>845</v>
      </c>
      <c r="N223">
        <v>2.8227777770000002</v>
      </c>
      <c r="O223">
        <v>0</v>
      </c>
      <c r="P223">
        <v>72</v>
      </c>
      <c r="Q223">
        <v>0</v>
      </c>
      <c r="R223">
        <v>0</v>
      </c>
      <c r="S223">
        <v>0</v>
      </c>
      <c r="T223">
        <v>5</v>
      </c>
      <c r="U223">
        <v>0</v>
      </c>
      <c r="V223">
        <v>0</v>
      </c>
      <c r="W223">
        <v>0</v>
      </c>
      <c r="X223">
        <v>47.869096704412726</v>
      </c>
      <c r="Y223">
        <v>0</v>
      </c>
      <c r="Z223">
        <v>0</v>
      </c>
      <c r="AA223">
        <v>0</v>
      </c>
      <c r="AB223">
        <v>14.665968396406795</v>
      </c>
      <c r="AC223">
        <v>0</v>
      </c>
      <c r="AD223">
        <v>0</v>
      </c>
      <c r="AE223">
        <v>62.535065100819523</v>
      </c>
    </row>
    <row r="224" spans="1:31" x14ac:dyDescent="0.25">
      <c r="A224">
        <v>2342809</v>
      </c>
      <c r="B224">
        <v>1</v>
      </c>
      <c r="C224" t="s">
        <v>80</v>
      </c>
      <c r="D224" t="s">
        <v>99</v>
      </c>
      <c r="E224" t="s">
        <v>157</v>
      </c>
      <c r="F224" t="s">
        <v>846</v>
      </c>
      <c r="G224" t="s">
        <v>159</v>
      </c>
      <c r="H224" t="s">
        <v>154</v>
      </c>
      <c r="I224" t="s">
        <v>144</v>
      </c>
      <c r="J224" t="s">
        <v>137</v>
      </c>
      <c r="K224" t="s">
        <v>138</v>
      </c>
      <c r="L224" t="s">
        <v>847</v>
      </c>
      <c r="M224" t="s">
        <v>848</v>
      </c>
      <c r="N224">
        <v>3.8955555550000001</v>
      </c>
      <c r="O224">
        <v>0</v>
      </c>
      <c r="P224">
        <v>2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3.8685691812353227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3.8685691812353227</v>
      </c>
    </row>
    <row r="225" spans="1:31" x14ac:dyDescent="0.25">
      <c r="A225">
        <v>2342810</v>
      </c>
      <c r="B225">
        <v>1</v>
      </c>
      <c r="C225" t="s">
        <v>81</v>
      </c>
      <c r="D225" t="s">
        <v>128</v>
      </c>
      <c r="E225" t="s">
        <v>157</v>
      </c>
      <c r="F225" t="s">
        <v>849</v>
      </c>
      <c r="G225" t="s">
        <v>159</v>
      </c>
      <c r="H225" t="s">
        <v>154</v>
      </c>
      <c r="I225" t="s">
        <v>144</v>
      </c>
      <c r="J225" t="s">
        <v>137</v>
      </c>
      <c r="K225" t="s">
        <v>138</v>
      </c>
      <c r="L225" t="s">
        <v>850</v>
      </c>
      <c r="M225" t="s">
        <v>851</v>
      </c>
      <c r="N225">
        <v>2.378055555</v>
      </c>
      <c r="O225">
        <v>0</v>
      </c>
      <c r="P225">
        <v>1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0.50113425227856911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0.50113425227856911</v>
      </c>
    </row>
    <row r="226" spans="1:31" x14ac:dyDescent="0.25">
      <c r="A226">
        <v>2342812</v>
      </c>
      <c r="B226">
        <v>1</v>
      </c>
      <c r="C226" t="s">
        <v>80</v>
      </c>
      <c r="D226" t="s">
        <v>97</v>
      </c>
      <c r="E226" t="s">
        <v>157</v>
      </c>
      <c r="F226" t="s">
        <v>852</v>
      </c>
      <c r="G226" t="s">
        <v>159</v>
      </c>
      <c r="H226" t="s">
        <v>154</v>
      </c>
      <c r="I226" t="s">
        <v>144</v>
      </c>
      <c r="J226" t="s">
        <v>137</v>
      </c>
      <c r="K226" t="s">
        <v>138</v>
      </c>
      <c r="L226" t="s">
        <v>853</v>
      </c>
      <c r="M226" t="s">
        <v>854</v>
      </c>
      <c r="N226">
        <v>2.5611111110000002</v>
      </c>
      <c r="O226">
        <v>0</v>
      </c>
      <c r="P226">
        <v>1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1.0801906257088334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1.0801906257088334</v>
      </c>
    </row>
    <row r="227" spans="1:31" x14ac:dyDescent="0.25">
      <c r="A227">
        <v>2342814</v>
      </c>
      <c r="B227">
        <v>1</v>
      </c>
      <c r="C227" t="s">
        <v>81</v>
      </c>
      <c r="D227" t="s">
        <v>112</v>
      </c>
      <c r="E227" t="s">
        <v>141</v>
      </c>
      <c r="F227" t="s">
        <v>855</v>
      </c>
      <c r="G227" t="s">
        <v>134</v>
      </c>
      <c r="H227" t="s">
        <v>135</v>
      </c>
      <c r="I227" t="s">
        <v>144</v>
      </c>
      <c r="J227" t="s">
        <v>137</v>
      </c>
      <c r="K227" t="s">
        <v>138</v>
      </c>
      <c r="L227" t="s">
        <v>856</v>
      </c>
      <c r="M227" t="s">
        <v>857</v>
      </c>
      <c r="N227">
        <v>2.4927777770000001</v>
      </c>
      <c r="O227">
        <v>3</v>
      </c>
      <c r="P227">
        <v>212</v>
      </c>
      <c r="Q227">
        <v>7</v>
      </c>
      <c r="R227">
        <v>93</v>
      </c>
      <c r="S227">
        <v>1</v>
      </c>
      <c r="T227">
        <v>13</v>
      </c>
      <c r="U227">
        <v>0</v>
      </c>
      <c r="V227">
        <v>0</v>
      </c>
      <c r="W227">
        <v>0.75552623336982228</v>
      </c>
      <c r="X227">
        <v>102.21595976411231</v>
      </c>
      <c r="Y227">
        <v>19.423645068383731</v>
      </c>
      <c r="Z227">
        <v>190.97629039006182</v>
      </c>
      <c r="AA227">
        <v>4.146026496508517</v>
      </c>
      <c r="AB227">
        <v>54.540832267233512</v>
      </c>
      <c r="AC227">
        <v>0</v>
      </c>
      <c r="AD227">
        <v>0</v>
      </c>
      <c r="AE227">
        <v>372.05828021966971</v>
      </c>
    </row>
    <row r="228" spans="1:31" x14ac:dyDescent="0.25">
      <c r="A228">
        <v>2342815</v>
      </c>
      <c r="B228">
        <v>1</v>
      </c>
      <c r="C228" t="s">
        <v>81</v>
      </c>
      <c r="D228" t="s">
        <v>112</v>
      </c>
      <c r="E228" t="s">
        <v>151</v>
      </c>
      <c r="F228" t="s">
        <v>858</v>
      </c>
      <c r="G228" t="s">
        <v>153</v>
      </c>
      <c r="H228" t="s">
        <v>154</v>
      </c>
      <c r="I228" t="s">
        <v>144</v>
      </c>
      <c r="J228" t="s">
        <v>137</v>
      </c>
      <c r="K228" t="s">
        <v>138</v>
      </c>
      <c r="L228" t="s">
        <v>859</v>
      </c>
      <c r="M228" t="s">
        <v>860</v>
      </c>
      <c r="N228">
        <v>0.955555555</v>
      </c>
      <c r="O228">
        <v>0</v>
      </c>
      <c r="P228">
        <v>1</v>
      </c>
      <c r="Q228">
        <v>0</v>
      </c>
      <c r="R228">
        <v>2</v>
      </c>
      <c r="S228">
        <v>0</v>
      </c>
      <c r="T228">
        <v>1</v>
      </c>
      <c r="U228">
        <v>0</v>
      </c>
      <c r="V228">
        <v>0</v>
      </c>
      <c r="W228">
        <v>0</v>
      </c>
      <c r="X228">
        <v>6.4132914160186669E-2</v>
      </c>
      <c r="Y228">
        <v>0</v>
      </c>
      <c r="Z228">
        <v>0.9526013646172079</v>
      </c>
      <c r="AA228">
        <v>0</v>
      </c>
      <c r="AB228">
        <v>0.38841343858407668</v>
      </c>
      <c r="AC228">
        <v>0</v>
      </c>
      <c r="AD228">
        <v>0</v>
      </c>
      <c r="AE228">
        <v>1.4051477173614713</v>
      </c>
    </row>
    <row r="229" spans="1:31" x14ac:dyDescent="0.25">
      <c r="A229">
        <v>2342816</v>
      </c>
      <c r="B229">
        <v>1</v>
      </c>
      <c r="C229" t="s">
        <v>80</v>
      </c>
      <c r="D229" t="s">
        <v>97</v>
      </c>
      <c r="E229" t="s">
        <v>157</v>
      </c>
      <c r="F229" t="s">
        <v>861</v>
      </c>
      <c r="G229" t="s">
        <v>279</v>
      </c>
      <c r="H229" t="s">
        <v>154</v>
      </c>
      <c r="I229" t="s">
        <v>144</v>
      </c>
      <c r="J229" t="s">
        <v>137</v>
      </c>
      <c r="K229" t="s">
        <v>138</v>
      </c>
      <c r="L229" t="s">
        <v>862</v>
      </c>
      <c r="M229" t="s">
        <v>863</v>
      </c>
      <c r="N229">
        <v>1.9444444439999999</v>
      </c>
      <c r="O229">
        <v>0</v>
      </c>
      <c r="P229">
        <v>1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0.36801684722850281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0.36801684722850281</v>
      </c>
    </row>
    <row r="230" spans="1:31" x14ac:dyDescent="0.25">
      <c r="A230">
        <v>2342819</v>
      </c>
      <c r="B230">
        <v>1</v>
      </c>
      <c r="C230" t="s">
        <v>80</v>
      </c>
      <c r="D230" t="s">
        <v>108</v>
      </c>
      <c r="E230" t="s">
        <v>151</v>
      </c>
      <c r="F230" t="s">
        <v>864</v>
      </c>
      <c r="G230" t="s">
        <v>153</v>
      </c>
      <c r="H230" t="s">
        <v>154</v>
      </c>
      <c r="I230" t="s">
        <v>144</v>
      </c>
      <c r="J230" t="s">
        <v>137</v>
      </c>
      <c r="K230" t="s">
        <v>138</v>
      </c>
      <c r="L230" t="s">
        <v>865</v>
      </c>
      <c r="M230" t="s">
        <v>866</v>
      </c>
      <c r="N230">
        <v>0.84222222199999996</v>
      </c>
      <c r="O230">
        <v>0</v>
      </c>
      <c r="P230">
        <v>28</v>
      </c>
      <c r="Q230">
        <v>0</v>
      </c>
      <c r="R230">
        <v>13</v>
      </c>
      <c r="S230">
        <v>0</v>
      </c>
      <c r="T230">
        <v>2</v>
      </c>
      <c r="U230">
        <v>0</v>
      </c>
      <c r="V230">
        <v>0</v>
      </c>
      <c r="W230">
        <v>0</v>
      </c>
      <c r="X230">
        <v>8.2871122658043994</v>
      </c>
      <c r="Y230">
        <v>0</v>
      </c>
      <c r="Z230">
        <v>32.938754825488459</v>
      </c>
      <c r="AA230">
        <v>0</v>
      </c>
      <c r="AB230">
        <v>1.5594696638478691</v>
      </c>
      <c r="AC230">
        <v>0</v>
      </c>
      <c r="AD230">
        <v>0</v>
      </c>
      <c r="AE230">
        <v>42.785336755140726</v>
      </c>
    </row>
    <row r="231" spans="1:31" x14ac:dyDescent="0.25">
      <c r="A231">
        <v>2342821</v>
      </c>
      <c r="B231">
        <v>1</v>
      </c>
      <c r="C231" t="s">
        <v>80</v>
      </c>
      <c r="D231" t="s">
        <v>83</v>
      </c>
      <c r="E231" t="s">
        <v>157</v>
      </c>
      <c r="F231" t="s">
        <v>867</v>
      </c>
      <c r="G231" t="s">
        <v>279</v>
      </c>
      <c r="H231" t="s">
        <v>154</v>
      </c>
      <c r="I231" t="s">
        <v>144</v>
      </c>
      <c r="J231" t="s">
        <v>137</v>
      </c>
      <c r="K231" t="s">
        <v>138</v>
      </c>
      <c r="L231" t="s">
        <v>868</v>
      </c>
      <c r="M231" t="s">
        <v>869</v>
      </c>
      <c r="N231">
        <v>6.2413888880000004</v>
      </c>
      <c r="O231">
        <v>0</v>
      </c>
      <c r="P231">
        <v>1</v>
      </c>
      <c r="Q231">
        <v>0</v>
      </c>
      <c r="R231">
        <v>0</v>
      </c>
      <c r="S231">
        <v>0</v>
      </c>
      <c r="T231">
        <v>2</v>
      </c>
      <c r="U231">
        <v>0</v>
      </c>
      <c r="V231">
        <v>0</v>
      </c>
      <c r="W231">
        <v>0</v>
      </c>
      <c r="X231">
        <v>1.5150651419259831</v>
      </c>
      <c r="Y231">
        <v>0</v>
      </c>
      <c r="Z231">
        <v>0</v>
      </c>
      <c r="AA231">
        <v>0</v>
      </c>
      <c r="AB231">
        <v>20.077350878108806</v>
      </c>
      <c r="AC231">
        <v>0</v>
      </c>
      <c r="AD231">
        <v>0</v>
      </c>
      <c r="AE231">
        <v>21.59241602003479</v>
      </c>
    </row>
    <row r="232" spans="1:31" x14ac:dyDescent="0.25">
      <c r="A232">
        <v>2342822</v>
      </c>
      <c r="B232">
        <v>1</v>
      </c>
      <c r="C232" t="s">
        <v>81</v>
      </c>
      <c r="D232" t="s">
        <v>122</v>
      </c>
      <c r="E232" t="s">
        <v>240</v>
      </c>
      <c r="F232" t="s">
        <v>870</v>
      </c>
      <c r="G232" t="s">
        <v>134</v>
      </c>
      <c r="H232" t="s">
        <v>135</v>
      </c>
      <c r="I232" t="s">
        <v>144</v>
      </c>
      <c r="J232" t="s">
        <v>137</v>
      </c>
      <c r="K232" t="s">
        <v>138</v>
      </c>
      <c r="L232" t="s">
        <v>871</v>
      </c>
      <c r="M232" t="s">
        <v>872</v>
      </c>
      <c r="N232">
        <v>0.43222222199999999</v>
      </c>
      <c r="O232">
        <v>7</v>
      </c>
      <c r="P232">
        <v>9796</v>
      </c>
      <c r="Q232">
        <v>91</v>
      </c>
      <c r="R232">
        <v>163</v>
      </c>
      <c r="S232">
        <v>68</v>
      </c>
      <c r="T232">
        <v>1468</v>
      </c>
      <c r="U232">
        <v>14</v>
      </c>
      <c r="V232">
        <v>2</v>
      </c>
      <c r="W232">
        <v>1.0094708915890507</v>
      </c>
      <c r="X232">
        <v>659.64038497765205</v>
      </c>
      <c r="Y232">
        <v>109.0352799037216</v>
      </c>
      <c r="Z232">
        <v>56.972140061470746</v>
      </c>
      <c r="AA232">
        <v>491.35672786987374</v>
      </c>
      <c r="AB232">
        <v>366.21190886476461</v>
      </c>
      <c r="AC232">
        <v>717.46941989589698</v>
      </c>
      <c r="AD232">
        <v>11.522479709809414</v>
      </c>
      <c r="AE232">
        <v>2413.2178121747784</v>
      </c>
    </row>
    <row r="233" spans="1:31" x14ac:dyDescent="0.25">
      <c r="A233">
        <v>2342824</v>
      </c>
      <c r="B233">
        <v>1</v>
      </c>
      <c r="C233" t="s">
        <v>80</v>
      </c>
      <c r="D233" t="s">
        <v>107</v>
      </c>
      <c r="E233" t="s">
        <v>157</v>
      </c>
      <c r="F233" t="s">
        <v>873</v>
      </c>
      <c r="G233" t="s">
        <v>204</v>
      </c>
      <c r="H233" t="s">
        <v>154</v>
      </c>
      <c r="I233" t="s">
        <v>144</v>
      </c>
      <c r="J233" t="s">
        <v>137</v>
      </c>
      <c r="K233" t="s">
        <v>138</v>
      </c>
      <c r="L233" t="s">
        <v>874</v>
      </c>
      <c r="M233" t="s">
        <v>875</v>
      </c>
      <c r="N233">
        <v>1.479166666</v>
      </c>
      <c r="O233">
        <v>0</v>
      </c>
      <c r="P233">
        <v>2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0.31958376986672693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0.31958376986672693</v>
      </c>
    </row>
    <row r="234" spans="1:31" x14ac:dyDescent="0.25">
      <c r="A234">
        <v>2342826</v>
      </c>
      <c r="B234">
        <v>1</v>
      </c>
      <c r="C234" t="s">
        <v>80</v>
      </c>
      <c r="D234" t="s">
        <v>92</v>
      </c>
      <c r="E234" t="s">
        <v>147</v>
      </c>
      <c r="F234" t="s">
        <v>876</v>
      </c>
      <c r="G234" t="s">
        <v>877</v>
      </c>
      <c r="H234" t="s">
        <v>135</v>
      </c>
      <c r="I234" t="s">
        <v>144</v>
      </c>
      <c r="J234" t="s">
        <v>137</v>
      </c>
      <c r="K234" t="s">
        <v>138</v>
      </c>
      <c r="L234" t="s">
        <v>878</v>
      </c>
      <c r="M234" t="s">
        <v>879</v>
      </c>
      <c r="N234">
        <v>3.0636111110000002</v>
      </c>
      <c r="O234">
        <v>0</v>
      </c>
      <c r="P234">
        <v>613</v>
      </c>
      <c r="Q234">
        <v>0</v>
      </c>
      <c r="R234">
        <v>1</v>
      </c>
      <c r="S234">
        <v>0</v>
      </c>
      <c r="T234">
        <v>19</v>
      </c>
      <c r="U234">
        <v>0</v>
      </c>
      <c r="V234">
        <v>0</v>
      </c>
      <c r="W234">
        <v>0</v>
      </c>
      <c r="X234">
        <v>450.39463651198713</v>
      </c>
      <c r="Y234">
        <v>0</v>
      </c>
      <c r="Z234">
        <v>0.63214704472430527</v>
      </c>
      <c r="AA234">
        <v>0</v>
      </c>
      <c r="AB234">
        <v>96.893026031706299</v>
      </c>
      <c r="AC234">
        <v>0</v>
      </c>
      <c r="AD234">
        <v>0</v>
      </c>
      <c r="AE234">
        <v>547.91980958841771</v>
      </c>
    </row>
    <row r="235" spans="1:31" x14ac:dyDescent="0.25">
      <c r="A235">
        <v>2342827</v>
      </c>
      <c r="B235">
        <v>1</v>
      </c>
      <c r="C235" t="s">
        <v>80</v>
      </c>
      <c r="D235" t="s">
        <v>96</v>
      </c>
      <c r="E235" t="s">
        <v>157</v>
      </c>
      <c r="F235" t="s">
        <v>880</v>
      </c>
      <c r="G235" t="s">
        <v>159</v>
      </c>
      <c r="H235" t="s">
        <v>154</v>
      </c>
      <c r="I235" t="s">
        <v>144</v>
      </c>
      <c r="J235" t="s">
        <v>137</v>
      </c>
      <c r="K235" t="s">
        <v>138</v>
      </c>
      <c r="L235" t="s">
        <v>881</v>
      </c>
      <c r="M235" t="s">
        <v>882</v>
      </c>
      <c r="N235">
        <v>2.6744444440000001</v>
      </c>
      <c r="O235">
        <v>0</v>
      </c>
      <c r="P235">
        <v>1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3.0573853214996007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3.0573853214996007</v>
      </c>
    </row>
    <row r="236" spans="1:31" x14ac:dyDescent="0.25">
      <c r="A236">
        <v>2342830</v>
      </c>
      <c r="B236">
        <v>1</v>
      </c>
      <c r="C236" t="s">
        <v>80</v>
      </c>
      <c r="D236" t="s">
        <v>100</v>
      </c>
      <c r="E236" t="s">
        <v>157</v>
      </c>
      <c r="F236" t="s">
        <v>883</v>
      </c>
      <c r="G236" t="s">
        <v>204</v>
      </c>
      <c r="H236" t="s">
        <v>154</v>
      </c>
      <c r="I236" t="s">
        <v>144</v>
      </c>
      <c r="J236" t="s">
        <v>137</v>
      </c>
      <c r="K236" t="s">
        <v>138</v>
      </c>
      <c r="L236" t="s">
        <v>884</v>
      </c>
      <c r="M236" t="s">
        <v>885</v>
      </c>
      <c r="N236">
        <v>0.76861111100000001</v>
      </c>
      <c r="O236">
        <v>0</v>
      </c>
      <c r="P236">
        <v>9</v>
      </c>
      <c r="Q236">
        <v>0</v>
      </c>
      <c r="R236">
        <v>0</v>
      </c>
      <c r="S236">
        <v>0</v>
      </c>
      <c r="T236">
        <v>3</v>
      </c>
      <c r="U236">
        <v>0</v>
      </c>
      <c r="V236">
        <v>0</v>
      </c>
      <c r="W236">
        <v>0</v>
      </c>
      <c r="X236">
        <v>2.6883536547285378</v>
      </c>
      <c r="Y236">
        <v>0</v>
      </c>
      <c r="Z236">
        <v>0</v>
      </c>
      <c r="AA236">
        <v>0</v>
      </c>
      <c r="AB236">
        <v>2.0231819757514207</v>
      </c>
      <c r="AC236">
        <v>0</v>
      </c>
      <c r="AD236">
        <v>0</v>
      </c>
      <c r="AE236">
        <v>4.7115356304799585</v>
      </c>
    </row>
    <row r="237" spans="1:31" x14ac:dyDescent="0.25">
      <c r="A237">
        <v>2342831</v>
      </c>
      <c r="B237">
        <v>1</v>
      </c>
      <c r="C237" t="s">
        <v>80</v>
      </c>
      <c r="D237" t="s">
        <v>96</v>
      </c>
      <c r="E237" t="s">
        <v>326</v>
      </c>
      <c r="F237" t="s">
        <v>886</v>
      </c>
      <c r="G237" t="s">
        <v>667</v>
      </c>
      <c r="H237" t="s">
        <v>154</v>
      </c>
      <c r="I237" t="s">
        <v>144</v>
      </c>
      <c r="J237" t="s">
        <v>137</v>
      </c>
      <c r="K237" t="s">
        <v>138</v>
      </c>
      <c r="L237" t="s">
        <v>887</v>
      </c>
      <c r="M237" t="s">
        <v>888</v>
      </c>
      <c r="N237">
        <v>2.465833333</v>
      </c>
      <c r="O237">
        <v>0</v>
      </c>
      <c r="P237">
        <v>12</v>
      </c>
      <c r="Q237">
        <v>0</v>
      </c>
      <c r="R237">
        <v>0</v>
      </c>
      <c r="S237">
        <v>0</v>
      </c>
      <c r="T237">
        <v>64</v>
      </c>
      <c r="U237">
        <v>0</v>
      </c>
      <c r="V237">
        <v>0</v>
      </c>
      <c r="W237">
        <v>0</v>
      </c>
      <c r="X237">
        <v>25.226282587912994</v>
      </c>
      <c r="Y237">
        <v>0</v>
      </c>
      <c r="Z237">
        <v>0</v>
      </c>
      <c r="AA237">
        <v>0</v>
      </c>
      <c r="AB237">
        <v>707.47945374817198</v>
      </c>
      <c r="AC237">
        <v>0</v>
      </c>
      <c r="AD237">
        <v>0</v>
      </c>
      <c r="AE237">
        <v>732.70573633608501</v>
      </c>
    </row>
    <row r="238" spans="1:31" x14ac:dyDescent="0.25">
      <c r="A238">
        <v>2342832</v>
      </c>
      <c r="B238">
        <v>1</v>
      </c>
      <c r="C238" t="s">
        <v>81</v>
      </c>
      <c r="D238" t="s">
        <v>112</v>
      </c>
      <c r="E238" t="s">
        <v>141</v>
      </c>
      <c r="F238" t="s">
        <v>889</v>
      </c>
      <c r="G238" t="s">
        <v>134</v>
      </c>
      <c r="H238" t="s">
        <v>135</v>
      </c>
      <c r="I238" t="s">
        <v>136</v>
      </c>
      <c r="J238" t="s">
        <v>137</v>
      </c>
      <c r="K238" t="s">
        <v>138</v>
      </c>
      <c r="L238" t="s">
        <v>890</v>
      </c>
      <c r="M238" t="s">
        <v>891</v>
      </c>
      <c r="N238">
        <v>8.0555550000000007E-3</v>
      </c>
      <c r="O238">
        <v>4</v>
      </c>
      <c r="P238">
        <v>2082</v>
      </c>
      <c r="Q238">
        <v>123</v>
      </c>
      <c r="R238">
        <v>383</v>
      </c>
      <c r="S238">
        <v>34</v>
      </c>
      <c r="T238">
        <v>182</v>
      </c>
      <c r="U238">
        <v>3</v>
      </c>
      <c r="V238">
        <v>0</v>
      </c>
      <c r="W238">
        <v>8.2459545258222224E-3</v>
      </c>
      <c r="X238">
        <v>2.5686740461978492</v>
      </c>
      <c r="Y238">
        <v>3.6812098549790111</v>
      </c>
      <c r="Z238">
        <v>1.3385514518236485</v>
      </c>
      <c r="AA238">
        <v>0.64241496514811214</v>
      </c>
      <c r="AB238">
        <v>0.39645356047563884</v>
      </c>
      <c r="AC238">
        <v>0.29922137245779479</v>
      </c>
      <c r="AD238">
        <v>0</v>
      </c>
      <c r="AE238">
        <v>8.934771205607877</v>
      </c>
    </row>
    <row r="239" spans="1:31" x14ac:dyDescent="0.25">
      <c r="A239">
        <v>2342834</v>
      </c>
      <c r="B239">
        <v>1</v>
      </c>
      <c r="C239" t="s">
        <v>80</v>
      </c>
      <c r="D239" t="s">
        <v>104</v>
      </c>
      <c r="E239" t="s">
        <v>147</v>
      </c>
      <c r="F239" t="s">
        <v>892</v>
      </c>
      <c r="G239" t="s">
        <v>134</v>
      </c>
      <c r="H239" t="s">
        <v>135</v>
      </c>
      <c r="I239" t="s">
        <v>144</v>
      </c>
      <c r="J239" t="s">
        <v>137</v>
      </c>
      <c r="K239" t="s">
        <v>138</v>
      </c>
      <c r="L239" t="s">
        <v>893</v>
      </c>
      <c r="M239" t="s">
        <v>894</v>
      </c>
      <c r="N239">
        <v>0.28611111099999997</v>
      </c>
      <c r="O239">
        <v>21</v>
      </c>
      <c r="P239">
        <v>172</v>
      </c>
      <c r="Q239">
        <v>43</v>
      </c>
      <c r="R239">
        <v>91</v>
      </c>
      <c r="S239">
        <v>24</v>
      </c>
      <c r="T239">
        <v>64</v>
      </c>
      <c r="U239">
        <v>2</v>
      </c>
      <c r="V239">
        <v>1</v>
      </c>
      <c r="W239">
        <v>7.1718060157226642</v>
      </c>
      <c r="X239">
        <v>17.817130476658278</v>
      </c>
      <c r="Y239">
        <v>14.525803117557937</v>
      </c>
      <c r="Z239">
        <v>14.543468699159225</v>
      </c>
      <c r="AA239">
        <v>53.71800730470342</v>
      </c>
      <c r="AB239">
        <v>12.396027941107999</v>
      </c>
      <c r="AC239">
        <v>1.2595872042332641</v>
      </c>
      <c r="AD239">
        <v>0.20729214632999998</v>
      </c>
      <c r="AE239">
        <v>121.6391229054728</v>
      </c>
    </row>
    <row r="240" spans="1:31" x14ac:dyDescent="0.25">
      <c r="A240">
        <v>2342836</v>
      </c>
      <c r="B240">
        <v>1</v>
      </c>
      <c r="C240" t="s">
        <v>80</v>
      </c>
      <c r="D240" t="s">
        <v>108</v>
      </c>
      <c r="E240" t="s">
        <v>151</v>
      </c>
      <c r="F240" t="s">
        <v>895</v>
      </c>
      <c r="G240" t="s">
        <v>153</v>
      </c>
      <c r="H240" t="s">
        <v>154</v>
      </c>
      <c r="I240" t="s">
        <v>144</v>
      </c>
      <c r="J240" t="s">
        <v>137</v>
      </c>
      <c r="K240" t="s">
        <v>138</v>
      </c>
      <c r="L240" t="s">
        <v>896</v>
      </c>
      <c r="M240" t="s">
        <v>897</v>
      </c>
      <c r="N240">
        <v>0.63277777700000004</v>
      </c>
      <c r="O240">
        <v>0</v>
      </c>
      <c r="P240">
        <v>15</v>
      </c>
      <c r="Q240">
        <v>0</v>
      </c>
      <c r="R240">
        <v>4</v>
      </c>
      <c r="S240">
        <v>0</v>
      </c>
      <c r="T240">
        <v>1</v>
      </c>
      <c r="U240">
        <v>0</v>
      </c>
      <c r="V240">
        <v>0</v>
      </c>
      <c r="W240">
        <v>0</v>
      </c>
      <c r="X240">
        <v>1.52582844867161</v>
      </c>
      <c r="Y240">
        <v>0</v>
      </c>
      <c r="Z240">
        <v>6.4622779246299187</v>
      </c>
      <c r="AA240">
        <v>0</v>
      </c>
      <c r="AB240">
        <v>3.7844488002583887E-2</v>
      </c>
      <c r="AC240">
        <v>0</v>
      </c>
      <c r="AD240">
        <v>0</v>
      </c>
      <c r="AE240">
        <v>8.0259508613041124</v>
      </c>
    </row>
    <row r="241" spans="1:31" x14ac:dyDescent="0.25">
      <c r="A241">
        <v>2342837</v>
      </c>
      <c r="B241">
        <v>1</v>
      </c>
      <c r="C241" t="s">
        <v>81</v>
      </c>
      <c r="D241" t="s">
        <v>127</v>
      </c>
      <c r="E241" t="s">
        <v>147</v>
      </c>
      <c r="F241" t="s">
        <v>898</v>
      </c>
      <c r="G241" t="s">
        <v>184</v>
      </c>
      <c r="H241" t="s">
        <v>135</v>
      </c>
      <c r="I241" t="s">
        <v>144</v>
      </c>
      <c r="J241" t="s">
        <v>137</v>
      </c>
      <c r="K241" t="s">
        <v>138</v>
      </c>
      <c r="L241" t="s">
        <v>899</v>
      </c>
      <c r="M241" t="s">
        <v>900</v>
      </c>
      <c r="N241">
        <v>4.2463888880000003</v>
      </c>
      <c r="O241">
        <v>0</v>
      </c>
      <c r="P241">
        <v>37</v>
      </c>
      <c r="Q241">
        <v>0</v>
      </c>
      <c r="R241">
        <v>0</v>
      </c>
      <c r="S241">
        <v>0</v>
      </c>
      <c r="T241">
        <v>1</v>
      </c>
      <c r="U241">
        <v>0</v>
      </c>
      <c r="V241">
        <v>0</v>
      </c>
      <c r="W241">
        <v>0</v>
      </c>
      <c r="X241">
        <v>28.28438930087832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28.28438930087832</v>
      </c>
    </row>
    <row r="242" spans="1:31" x14ac:dyDescent="0.25">
      <c r="A242">
        <v>2342838</v>
      </c>
      <c r="B242">
        <v>1</v>
      </c>
      <c r="C242" t="s">
        <v>80</v>
      </c>
      <c r="D242" t="s">
        <v>95</v>
      </c>
      <c r="E242" t="s">
        <v>151</v>
      </c>
      <c r="F242" t="s">
        <v>901</v>
      </c>
      <c r="G242" t="s">
        <v>153</v>
      </c>
      <c r="H242" t="s">
        <v>154</v>
      </c>
      <c r="I242" t="s">
        <v>144</v>
      </c>
      <c r="J242" t="s">
        <v>137</v>
      </c>
      <c r="K242" t="s">
        <v>138</v>
      </c>
      <c r="L242" t="s">
        <v>902</v>
      </c>
      <c r="M242" t="s">
        <v>903</v>
      </c>
      <c r="N242">
        <v>0.435</v>
      </c>
      <c r="O242">
        <v>0</v>
      </c>
      <c r="P242">
        <v>8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0.86551892317897949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0.86551892317897949</v>
      </c>
    </row>
    <row r="243" spans="1:31" x14ac:dyDescent="0.25">
      <c r="A243">
        <v>2342840</v>
      </c>
      <c r="B243">
        <v>1</v>
      </c>
      <c r="C243" t="s">
        <v>81</v>
      </c>
      <c r="D243" t="s">
        <v>118</v>
      </c>
      <c r="E243" t="s">
        <v>147</v>
      </c>
      <c r="F243" t="s">
        <v>904</v>
      </c>
      <c r="G243" t="s">
        <v>134</v>
      </c>
      <c r="H243" t="s">
        <v>135</v>
      </c>
      <c r="I243" t="s">
        <v>144</v>
      </c>
      <c r="J243" t="s">
        <v>137</v>
      </c>
      <c r="K243" t="s">
        <v>138</v>
      </c>
      <c r="L243" t="s">
        <v>905</v>
      </c>
      <c r="M243" t="s">
        <v>906</v>
      </c>
      <c r="N243">
        <v>0.98</v>
      </c>
      <c r="O243">
        <v>0</v>
      </c>
      <c r="P243">
        <v>51</v>
      </c>
      <c r="Q243">
        <v>0</v>
      </c>
      <c r="R243">
        <v>6</v>
      </c>
      <c r="S243">
        <v>0</v>
      </c>
      <c r="T243">
        <v>9</v>
      </c>
      <c r="U243">
        <v>0</v>
      </c>
      <c r="V243">
        <v>0</v>
      </c>
      <c r="W243">
        <v>0</v>
      </c>
      <c r="X243">
        <v>8.5711869327323811</v>
      </c>
      <c r="Y243">
        <v>0</v>
      </c>
      <c r="Z243">
        <v>2.5822153053680315</v>
      </c>
      <c r="AA243">
        <v>0</v>
      </c>
      <c r="AB243">
        <v>9.9431584193662079</v>
      </c>
      <c r="AC243">
        <v>0</v>
      </c>
      <c r="AD243">
        <v>0</v>
      </c>
      <c r="AE243">
        <v>21.096560657466618</v>
      </c>
    </row>
    <row r="244" spans="1:31" x14ac:dyDescent="0.25">
      <c r="A244">
        <v>2342841</v>
      </c>
      <c r="B244">
        <v>1</v>
      </c>
      <c r="C244" t="s">
        <v>81</v>
      </c>
      <c r="D244" t="s">
        <v>115</v>
      </c>
      <c r="E244" t="s">
        <v>132</v>
      </c>
      <c r="F244" t="s">
        <v>907</v>
      </c>
      <c r="G244" t="s">
        <v>134</v>
      </c>
      <c r="H244" t="s">
        <v>135</v>
      </c>
      <c r="I244" t="s">
        <v>144</v>
      </c>
      <c r="J244" t="s">
        <v>137</v>
      </c>
      <c r="K244" t="s">
        <v>138</v>
      </c>
      <c r="L244" t="s">
        <v>908</v>
      </c>
      <c r="M244" t="s">
        <v>909</v>
      </c>
      <c r="N244">
        <v>7.6388888000000002E-2</v>
      </c>
      <c r="O244">
        <v>0</v>
      </c>
      <c r="P244">
        <v>699</v>
      </c>
      <c r="Q244">
        <v>4</v>
      </c>
      <c r="R244">
        <v>78</v>
      </c>
      <c r="S244">
        <v>4</v>
      </c>
      <c r="T244">
        <v>33</v>
      </c>
      <c r="U244">
        <v>0</v>
      </c>
      <c r="V244">
        <v>0</v>
      </c>
      <c r="W244">
        <v>0</v>
      </c>
      <c r="X244">
        <v>3.897362263898124</v>
      </c>
      <c r="Y244">
        <v>1.3579870970641252</v>
      </c>
      <c r="Z244">
        <v>8.4171878827666653</v>
      </c>
      <c r="AA244">
        <v>0.76767395041730557</v>
      </c>
      <c r="AB244">
        <v>1.9145501731283896</v>
      </c>
      <c r="AC244">
        <v>0</v>
      </c>
      <c r="AD244">
        <v>0</v>
      </c>
      <c r="AE244">
        <v>16.354761367274609</v>
      </c>
    </row>
    <row r="245" spans="1:31" x14ac:dyDescent="0.25">
      <c r="A245">
        <v>2342843</v>
      </c>
      <c r="B245">
        <v>1</v>
      </c>
      <c r="C245" t="s">
        <v>80</v>
      </c>
      <c r="D245" t="s">
        <v>104</v>
      </c>
      <c r="E245" t="s">
        <v>141</v>
      </c>
      <c r="F245" t="s">
        <v>910</v>
      </c>
      <c r="G245" t="s">
        <v>134</v>
      </c>
      <c r="H245" t="s">
        <v>135</v>
      </c>
      <c r="I245" t="s">
        <v>144</v>
      </c>
      <c r="J245" t="s">
        <v>137</v>
      </c>
      <c r="K245" t="s">
        <v>138</v>
      </c>
      <c r="L245" t="s">
        <v>911</v>
      </c>
      <c r="M245" t="s">
        <v>912</v>
      </c>
      <c r="N245">
        <v>0.81083333300000004</v>
      </c>
      <c r="O245">
        <v>4</v>
      </c>
      <c r="P245">
        <v>0</v>
      </c>
      <c r="Q245">
        <v>3</v>
      </c>
      <c r="R245">
        <v>0</v>
      </c>
      <c r="S245">
        <v>8</v>
      </c>
      <c r="T245">
        <v>0</v>
      </c>
      <c r="U245">
        <v>0</v>
      </c>
      <c r="V245">
        <v>0</v>
      </c>
      <c r="W245">
        <v>1.1230970653406334</v>
      </c>
      <c r="X245">
        <v>0</v>
      </c>
      <c r="Y245">
        <v>0.45470692392947254</v>
      </c>
      <c r="Z245">
        <v>0</v>
      </c>
      <c r="AA245">
        <v>4.3365908413514322</v>
      </c>
      <c r="AB245">
        <v>0</v>
      </c>
      <c r="AC245">
        <v>0</v>
      </c>
      <c r="AD245">
        <v>0</v>
      </c>
      <c r="AE245">
        <v>5.9143948306215384</v>
      </c>
    </row>
    <row r="246" spans="1:31" x14ac:dyDescent="0.25">
      <c r="A246">
        <v>2342844</v>
      </c>
      <c r="B246">
        <v>1</v>
      </c>
      <c r="C246" t="s">
        <v>80</v>
      </c>
      <c r="D246" t="s">
        <v>105</v>
      </c>
      <c r="E246" t="s">
        <v>151</v>
      </c>
      <c r="F246" t="s">
        <v>913</v>
      </c>
      <c r="G246" t="s">
        <v>914</v>
      </c>
      <c r="H246" t="s">
        <v>154</v>
      </c>
      <c r="I246" t="s">
        <v>144</v>
      </c>
      <c r="J246" t="s">
        <v>137</v>
      </c>
      <c r="K246" t="s">
        <v>138</v>
      </c>
      <c r="L246" t="s">
        <v>915</v>
      </c>
      <c r="M246" t="s">
        <v>916</v>
      </c>
      <c r="N246">
        <v>2.1944444440000002</v>
      </c>
      <c r="O246">
        <v>0</v>
      </c>
      <c r="P246">
        <v>2</v>
      </c>
      <c r="Q246">
        <v>0</v>
      </c>
      <c r="R246">
        <v>4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1.2713207252566197</v>
      </c>
      <c r="Y246">
        <v>0</v>
      </c>
      <c r="Z246">
        <v>5.5648561175377926</v>
      </c>
      <c r="AA246">
        <v>0</v>
      </c>
      <c r="AB246">
        <v>0</v>
      </c>
      <c r="AC246">
        <v>0</v>
      </c>
      <c r="AD246">
        <v>0</v>
      </c>
      <c r="AE246">
        <v>6.8361768427944121</v>
      </c>
    </row>
    <row r="247" spans="1:31" x14ac:dyDescent="0.25">
      <c r="A247">
        <v>2342845</v>
      </c>
      <c r="B247">
        <v>1</v>
      </c>
      <c r="C247" t="s">
        <v>81</v>
      </c>
      <c r="D247" t="s">
        <v>122</v>
      </c>
      <c r="E247" t="s">
        <v>151</v>
      </c>
      <c r="F247" t="s">
        <v>917</v>
      </c>
      <c r="G247" t="s">
        <v>153</v>
      </c>
      <c r="H247" t="s">
        <v>154</v>
      </c>
      <c r="I247" t="s">
        <v>144</v>
      </c>
      <c r="J247" t="s">
        <v>137</v>
      </c>
      <c r="K247" t="s">
        <v>138</v>
      </c>
      <c r="L247" t="s">
        <v>839</v>
      </c>
      <c r="M247" t="s">
        <v>918</v>
      </c>
      <c r="N247">
        <v>0.86750000000000005</v>
      </c>
      <c r="O247">
        <v>0</v>
      </c>
      <c r="P247">
        <v>60</v>
      </c>
      <c r="Q247">
        <v>0</v>
      </c>
      <c r="R247">
        <v>0</v>
      </c>
      <c r="S247">
        <v>0</v>
      </c>
      <c r="T247">
        <v>7</v>
      </c>
      <c r="U247">
        <v>0</v>
      </c>
      <c r="V247">
        <v>0</v>
      </c>
      <c r="W247">
        <v>0</v>
      </c>
      <c r="X247">
        <v>12.314448813148321</v>
      </c>
      <c r="Y247">
        <v>0</v>
      </c>
      <c r="Z247">
        <v>0</v>
      </c>
      <c r="AA247">
        <v>0</v>
      </c>
      <c r="AB247">
        <v>13.303851651633929</v>
      </c>
      <c r="AC247">
        <v>0</v>
      </c>
      <c r="AD247">
        <v>0</v>
      </c>
      <c r="AE247">
        <v>25.618300464782251</v>
      </c>
    </row>
    <row r="248" spans="1:31" x14ac:dyDescent="0.25">
      <c r="A248">
        <v>2342850</v>
      </c>
      <c r="B248">
        <v>1</v>
      </c>
      <c r="C248" t="s">
        <v>80</v>
      </c>
      <c r="D248" t="s">
        <v>93</v>
      </c>
      <c r="E248" t="s">
        <v>151</v>
      </c>
      <c r="F248" t="s">
        <v>919</v>
      </c>
      <c r="G248" t="s">
        <v>153</v>
      </c>
      <c r="H248" t="s">
        <v>154</v>
      </c>
      <c r="I248" t="s">
        <v>144</v>
      </c>
      <c r="J248" t="s">
        <v>137</v>
      </c>
      <c r="K248" t="s">
        <v>138</v>
      </c>
      <c r="L248" t="s">
        <v>920</v>
      </c>
      <c r="M248" t="s">
        <v>921</v>
      </c>
      <c r="N248">
        <v>0.89638888800000005</v>
      </c>
      <c r="O248">
        <v>0</v>
      </c>
      <c r="P248">
        <v>0</v>
      </c>
      <c r="Q248">
        <v>0</v>
      </c>
      <c r="R248">
        <v>5</v>
      </c>
      <c r="S248">
        <v>0</v>
      </c>
      <c r="T248">
        <v>1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10.002342947067451</v>
      </c>
      <c r="AA248">
        <v>0</v>
      </c>
      <c r="AB248">
        <v>1.5930834713244981</v>
      </c>
      <c r="AC248">
        <v>0</v>
      </c>
      <c r="AD248">
        <v>0</v>
      </c>
      <c r="AE248">
        <v>11.595426418391948</v>
      </c>
    </row>
    <row r="249" spans="1:31" x14ac:dyDescent="0.25">
      <c r="A249">
        <v>2342852</v>
      </c>
      <c r="B249">
        <v>1</v>
      </c>
      <c r="C249" t="s">
        <v>81</v>
      </c>
      <c r="D249" t="s">
        <v>123</v>
      </c>
      <c r="E249" t="s">
        <v>151</v>
      </c>
      <c r="F249" t="s">
        <v>922</v>
      </c>
      <c r="G249" t="s">
        <v>605</v>
      </c>
      <c r="H249" t="s">
        <v>154</v>
      </c>
      <c r="I249" t="s">
        <v>144</v>
      </c>
      <c r="J249" t="s">
        <v>137</v>
      </c>
      <c r="K249" t="s">
        <v>138</v>
      </c>
      <c r="L249" t="s">
        <v>923</v>
      </c>
      <c r="M249" t="s">
        <v>924</v>
      </c>
      <c r="N249">
        <v>2.2211111109999999</v>
      </c>
      <c r="O249">
        <v>0</v>
      </c>
      <c r="P249">
        <v>36</v>
      </c>
      <c r="Q249">
        <v>0</v>
      </c>
      <c r="R249">
        <v>0</v>
      </c>
      <c r="S249">
        <v>0</v>
      </c>
      <c r="T249">
        <v>2</v>
      </c>
      <c r="U249">
        <v>0</v>
      </c>
      <c r="V249">
        <v>0</v>
      </c>
      <c r="W249">
        <v>0</v>
      </c>
      <c r="X249">
        <v>8.3617209219430677</v>
      </c>
      <c r="Y249">
        <v>0</v>
      </c>
      <c r="Z249">
        <v>0</v>
      </c>
      <c r="AA249">
        <v>0</v>
      </c>
      <c r="AB249">
        <v>0.33175767695328001</v>
      </c>
      <c r="AC249">
        <v>0</v>
      </c>
      <c r="AD249">
        <v>0</v>
      </c>
      <c r="AE249">
        <v>8.6934785988963483</v>
      </c>
    </row>
    <row r="250" spans="1:31" x14ac:dyDescent="0.25">
      <c r="A250">
        <v>2342856</v>
      </c>
      <c r="B250">
        <v>1</v>
      </c>
      <c r="C250" t="s">
        <v>81</v>
      </c>
      <c r="D250" t="s">
        <v>118</v>
      </c>
      <c r="E250" t="s">
        <v>141</v>
      </c>
      <c r="F250" t="s">
        <v>925</v>
      </c>
      <c r="G250" t="s">
        <v>134</v>
      </c>
      <c r="H250" t="s">
        <v>135</v>
      </c>
      <c r="I250" t="s">
        <v>144</v>
      </c>
      <c r="J250" t="s">
        <v>137</v>
      </c>
      <c r="K250" t="s">
        <v>138</v>
      </c>
      <c r="L250" t="s">
        <v>926</v>
      </c>
      <c r="M250" t="s">
        <v>927</v>
      </c>
      <c r="N250">
        <v>1.349444444</v>
      </c>
      <c r="O250">
        <v>0</v>
      </c>
      <c r="P250">
        <v>0</v>
      </c>
      <c r="Q250">
        <v>2</v>
      </c>
      <c r="R250">
        <v>60</v>
      </c>
      <c r="S250">
        <v>1</v>
      </c>
      <c r="T250">
        <v>3</v>
      </c>
      <c r="U250">
        <v>0</v>
      </c>
      <c r="V250">
        <v>0</v>
      </c>
      <c r="W250">
        <v>0</v>
      </c>
      <c r="X250">
        <v>0</v>
      </c>
      <c r="Y250">
        <v>7.2550609213548007</v>
      </c>
      <c r="Z250">
        <v>538.53474557049447</v>
      </c>
      <c r="AA250">
        <v>7.1933278189386902</v>
      </c>
      <c r="AB250">
        <v>32.521736464613312</v>
      </c>
      <c r="AC250">
        <v>0</v>
      </c>
      <c r="AD250">
        <v>0</v>
      </c>
      <c r="AE250">
        <v>585.50487077540129</v>
      </c>
    </row>
    <row r="251" spans="1:31" x14ac:dyDescent="0.25">
      <c r="A251">
        <v>2342858</v>
      </c>
      <c r="B251">
        <v>1</v>
      </c>
      <c r="C251" t="s">
        <v>80</v>
      </c>
      <c r="D251" t="s">
        <v>106</v>
      </c>
      <c r="E251" t="s">
        <v>151</v>
      </c>
      <c r="F251" t="s">
        <v>928</v>
      </c>
      <c r="G251" t="s">
        <v>331</v>
      </c>
      <c r="H251" t="s">
        <v>154</v>
      </c>
      <c r="I251" t="s">
        <v>144</v>
      </c>
      <c r="J251" t="s">
        <v>137</v>
      </c>
      <c r="K251" t="s">
        <v>138</v>
      </c>
      <c r="L251" t="s">
        <v>929</v>
      </c>
      <c r="M251" t="s">
        <v>930</v>
      </c>
      <c r="N251">
        <v>5.4194444439999998</v>
      </c>
      <c r="O251">
        <v>0</v>
      </c>
      <c r="P251">
        <v>7</v>
      </c>
      <c r="Q251">
        <v>0</v>
      </c>
      <c r="R251">
        <v>4</v>
      </c>
      <c r="S251">
        <v>0</v>
      </c>
      <c r="T251">
        <v>3</v>
      </c>
      <c r="U251">
        <v>0</v>
      </c>
      <c r="V251">
        <v>0</v>
      </c>
      <c r="W251">
        <v>0</v>
      </c>
      <c r="X251">
        <v>4.1808244899582858</v>
      </c>
      <c r="Y251">
        <v>0</v>
      </c>
      <c r="Z251">
        <v>36.381643281222999</v>
      </c>
      <c r="AA251">
        <v>0</v>
      </c>
      <c r="AB251">
        <v>8.5169905123858047</v>
      </c>
      <c r="AC251">
        <v>0</v>
      </c>
      <c r="AD251">
        <v>0</v>
      </c>
      <c r="AE251">
        <v>49.079458283567085</v>
      </c>
    </row>
    <row r="252" spans="1:31" x14ac:dyDescent="0.25">
      <c r="A252">
        <v>2342862</v>
      </c>
      <c r="B252">
        <v>1</v>
      </c>
      <c r="C252" t="s">
        <v>81</v>
      </c>
      <c r="D252" t="s">
        <v>113</v>
      </c>
      <c r="E252" t="s">
        <v>151</v>
      </c>
      <c r="F252" t="s">
        <v>931</v>
      </c>
      <c r="G252" t="s">
        <v>153</v>
      </c>
      <c r="H252" t="s">
        <v>154</v>
      </c>
      <c r="I252" t="s">
        <v>144</v>
      </c>
      <c r="J252" t="s">
        <v>137</v>
      </c>
      <c r="K252" t="s">
        <v>138</v>
      </c>
      <c r="L252" t="s">
        <v>932</v>
      </c>
      <c r="M252" t="s">
        <v>933</v>
      </c>
      <c r="N252">
        <v>1.8730555550000001</v>
      </c>
      <c r="O252">
        <v>0</v>
      </c>
      <c r="P252">
        <v>19</v>
      </c>
      <c r="Q252">
        <v>0</v>
      </c>
      <c r="R252">
        <v>1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6.20990888274327</v>
      </c>
      <c r="Y252">
        <v>0</v>
      </c>
      <c r="Z252">
        <v>0.68268178927942902</v>
      </c>
      <c r="AA252">
        <v>0</v>
      </c>
      <c r="AB252">
        <v>0</v>
      </c>
      <c r="AC252">
        <v>0</v>
      </c>
      <c r="AD252">
        <v>0</v>
      </c>
      <c r="AE252">
        <v>6.892590672022699</v>
      </c>
    </row>
    <row r="253" spans="1:31" x14ac:dyDescent="0.25">
      <c r="A253">
        <v>2342864</v>
      </c>
      <c r="B253">
        <v>1</v>
      </c>
      <c r="C253" t="s">
        <v>81</v>
      </c>
      <c r="D253" t="s">
        <v>123</v>
      </c>
      <c r="E253" t="s">
        <v>132</v>
      </c>
      <c r="F253" t="s">
        <v>934</v>
      </c>
      <c r="G253" t="s">
        <v>134</v>
      </c>
      <c r="H253" t="s">
        <v>135</v>
      </c>
      <c r="I253" t="s">
        <v>144</v>
      </c>
      <c r="J253" t="s">
        <v>137</v>
      </c>
      <c r="K253" t="s">
        <v>138</v>
      </c>
      <c r="L253" t="s">
        <v>935</v>
      </c>
      <c r="M253" t="s">
        <v>936</v>
      </c>
      <c r="N253">
        <v>0.61027777699999997</v>
      </c>
      <c r="O253">
        <v>0</v>
      </c>
      <c r="P253">
        <v>387</v>
      </c>
      <c r="Q253">
        <v>0</v>
      </c>
      <c r="R253">
        <v>1</v>
      </c>
      <c r="S253">
        <v>4</v>
      </c>
      <c r="T253">
        <v>14</v>
      </c>
      <c r="U253">
        <v>3</v>
      </c>
      <c r="V253">
        <v>0</v>
      </c>
      <c r="W253">
        <v>0</v>
      </c>
      <c r="X253">
        <v>77.617418084550849</v>
      </c>
      <c r="Y253">
        <v>0</v>
      </c>
      <c r="Z253">
        <v>1.4327110835631534</v>
      </c>
      <c r="AA253">
        <v>2.5017587495664726</v>
      </c>
      <c r="AB253">
        <v>10.311625112258474</v>
      </c>
      <c r="AC253">
        <v>20.947531384082165</v>
      </c>
      <c r="AD253">
        <v>0</v>
      </c>
      <c r="AE253">
        <v>112.81104441402111</v>
      </c>
    </row>
    <row r="254" spans="1:31" x14ac:dyDescent="0.25">
      <c r="A254">
        <v>2342872</v>
      </c>
      <c r="B254">
        <v>1</v>
      </c>
      <c r="C254" t="s">
        <v>81</v>
      </c>
      <c r="D254" t="s">
        <v>112</v>
      </c>
      <c r="E254" t="s">
        <v>174</v>
      </c>
      <c r="F254" t="s">
        <v>937</v>
      </c>
      <c r="G254" t="s">
        <v>176</v>
      </c>
      <c r="H254" t="s">
        <v>154</v>
      </c>
      <c r="I254" t="s">
        <v>144</v>
      </c>
      <c r="J254" t="s">
        <v>137</v>
      </c>
      <c r="K254" t="s">
        <v>138</v>
      </c>
      <c r="L254" t="s">
        <v>938</v>
      </c>
      <c r="M254" t="s">
        <v>939</v>
      </c>
      <c r="N254">
        <v>1.829722222</v>
      </c>
      <c r="O254">
        <v>0</v>
      </c>
      <c r="P254">
        <v>44</v>
      </c>
      <c r="Q254">
        <v>0</v>
      </c>
      <c r="R254">
        <v>7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5.2142349122405092</v>
      </c>
      <c r="Y254">
        <v>0</v>
      </c>
      <c r="Z254">
        <v>2.1178082005358041</v>
      </c>
      <c r="AA254">
        <v>0</v>
      </c>
      <c r="AB254">
        <v>0</v>
      </c>
      <c r="AC254">
        <v>0</v>
      </c>
      <c r="AD254">
        <v>0</v>
      </c>
      <c r="AE254">
        <v>7.3320431127763133</v>
      </c>
    </row>
    <row r="255" spans="1:31" x14ac:dyDescent="0.25">
      <c r="A255">
        <v>2342874</v>
      </c>
      <c r="B255">
        <v>1</v>
      </c>
      <c r="C255" t="s">
        <v>81</v>
      </c>
      <c r="D255" t="s">
        <v>112</v>
      </c>
      <c r="E255" t="s">
        <v>147</v>
      </c>
      <c r="F255" t="s">
        <v>940</v>
      </c>
      <c r="G255" t="s">
        <v>134</v>
      </c>
      <c r="H255" t="s">
        <v>135</v>
      </c>
      <c r="I255" t="s">
        <v>144</v>
      </c>
      <c r="J255" t="s">
        <v>137</v>
      </c>
      <c r="K255" t="s">
        <v>138</v>
      </c>
      <c r="L255" t="s">
        <v>941</v>
      </c>
      <c r="M255" t="s">
        <v>942</v>
      </c>
      <c r="N255">
        <v>1.6077777769999999</v>
      </c>
      <c r="O255">
        <v>0</v>
      </c>
      <c r="P255">
        <v>27</v>
      </c>
      <c r="Q255">
        <v>17</v>
      </c>
      <c r="R255">
        <v>69</v>
      </c>
      <c r="S255">
        <v>13</v>
      </c>
      <c r="T255">
        <v>10</v>
      </c>
      <c r="U255">
        <v>4</v>
      </c>
      <c r="V255">
        <v>0</v>
      </c>
      <c r="W255">
        <v>0</v>
      </c>
      <c r="X255">
        <v>9.7779124151848524</v>
      </c>
      <c r="Y255">
        <v>108.82504277889895</v>
      </c>
      <c r="Z255">
        <v>159.59267867644212</v>
      </c>
      <c r="AA255">
        <v>124.27997866672115</v>
      </c>
      <c r="AB255">
        <v>11.025630897380211</v>
      </c>
      <c r="AC255">
        <v>239.13160189850805</v>
      </c>
      <c r="AD255">
        <v>0</v>
      </c>
      <c r="AE255">
        <v>652.63284533313526</v>
      </c>
    </row>
    <row r="256" spans="1:31" x14ac:dyDescent="0.25">
      <c r="A256">
        <v>2342875</v>
      </c>
      <c r="B256">
        <v>1</v>
      </c>
      <c r="C256" t="s">
        <v>81</v>
      </c>
      <c r="D256" t="s">
        <v>121</v>
      </c>
      <c r="E256" t="s">
        <v>147</v>
      </c>
      <c r="F256" t="s">
        <v>943</v>
      </c>
      <c r="G256" t="s">
        <v>134</v>
      </c>
      <c r="H256" t="s">
        <v>135</v>
      </c>
      <c r="I256" t="s">
        <v>136</v>
      </c>
      <c r="J256" t="s">
        <v>137</v>
      </c>
      <c r="K256" t="s">
        <v>138</v>
      </c>
      <c r="L256" t="s">
        <v>944</v>
      </c>
      <c r="M256" t="s">
        <v>945</v>
      </c>
      <c r="N256">
        <v>1.1666665999999999E-2</v>
      </c>
      <c r="O256">
        <v>0</v>
      </c>
      <c r="P256">
        <v>1160</v>
      </c>
      <c r="Q256">
        <v>1</v>
      </c>
      <c r="R256">
        <v>28</v>
      </c>
      <c r="S256">
        <v>4</v>
      </c>
      <c r="T256">
        <v>59</v>
      </c>
      <c r="U256">
        <v>0</v>
      </c>
      <c r="V256">
        <v>0</v>
      </c>
      <c r="W256">
        <v>0</v>
      </c>
      <c r="X256">
        <v>1.2943121188821147</v>
      </c>
      <c r="Y256">
        <v>4.532694264000001E-3</v>
      </c>
      <c r="Z256">
        <v>0.10990485073066333</v>
      </c>
      <c r="AA256">
        <v>0.1070387474585217</v>
      </c>
      <c r="AB256">
        <v>0.23702881871736675</v>
      </c>
      <c r="AC256">
        <v>0</v>
      </c>
      <c r="AD256">
        <v>0</v>
      </c>
      <c r="AE256">
        <v>1.7528172300526665</v>
      </c>
    </row>
    <row r="257" spans="1:31" x14ac:dyDescent="0.25">
      <c r="A257">
        <v>2342876</v>
      </c>
      <c r="B257">
        <v>1</v>
      </c>
      <c r="C257" t="s">
        <v>80</v>
      </c>
      <c r="D257" t="s">
        <v>92</v>
      </c>
      <c r="E257" t="s">
        <v>157</v>
      </c>
      <c r="F257" t="s">
        <v>946</v>
      </c>
      <c r="G257" t="s">
        <v>159</v>
      </c>
      <c r="H257" t="s">
        <v>154</v>
      </c>
      <c r="I257" t="s">
        <v>144</v>
      </c>
      <c r="J257" t="s">
        <v>137</v>
      </c>
      <c r="K257" t="s">
        <v>138</v>
      </c>
      <c r="L257" t="s">
        <v>947</v>
      </c>
      <c r="M257" t="s">
        <v>948</v>
      </c>
      <c r="N257">
        <v>2.9141666659999999</v>
      </c>
      <c r="O257">
        <v>0</v>
      </c>
      <c r="P257">
        <v>1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0.16627112520978668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0.16627112520978668</v>
      </c>
    </row>
    <row r="258" spans="1:31" x14ac:dyDescent="0.25">
      <c r="A258">
        <v>2342878</v>
      </c>
      <c r="B258">
        <v>1</v>
      </c>
      <c r="C258" t="s">
        <v>80</v>
      </c>
      <c r="D258" t="s">
        <v>100</v>
      </c>
      <c r="E258" t="s">
        <v>147</v>
      </c>
      <c r="F258" t="s">
        <v>949</v>
      </c>
      <c r="G258" t="s">
        <v>184</v>
      </c>
      <c r="H258" t="s">
        <v>135</v>
      </c>
      <c r="I258" t="s">
        <v>144</v>
      </c>
      <c r="J258" t="s">
        <v>137</v>
      </c>
      <c r="K258" t="s">
        <v>138</v>
      </c>
      <c r="L258" t="s">
        <v>950</v>
      </c>
      <c r="M258" t="s">
        <v>951</v>
      </c>
      <c r="N258">
        <v>1.0758333330000001</v>
      </c>
      <c r="O258">
        <v>0</v>
      </c>
      <c r="P258">
        <v>147</v>
      </c>
      <c r="Q258">
        <v>0</v>
      </c>
      <c r="R258">
        <v>21</v>
      </c>
      <c r="S258">
        <v>0</v>
      </c>
      <c r="T258">
        <v>14</v>
      </c>
      <c r="U258">
        <v>0</v>
      </c>
      <c r="V258">
        <v>0</v>
      </c>
      <c r="W258">
        <v>0</v>
      </c>
      <c r="X258">
        <v>35.282867306482736</v>
      </c>
      <c r="Y258">
        <v>0</v>
      </c>
      <c r="Z258">
        <v>23.806366646505872</v>
      </c>
      <c r="AA258">
        <v>0</v>
      </c>
      <c r="AB258">
        <v>3.6827143751443843</v>
      </c>
      <c r="AC258">
        <v>0</v>
      </c>
      <c r="AD258">
        <v>0</v>
      </c>
      <c r="AE258">
        <v>62.771948328132993</v>
      </c>
    </row>
    <row r="259" spans="1:31" x14ac:dyDescent="0.25">
      <c r="A259">
        <v>2342879</v>
      </c>
      <c r="B259">
        <v>1</v>
      </c>
      <c r="C259" t="s">
        <v>80</v>
      </c>
      <c r="D259" t="s">
        <v>94</v>
      </c>
      <c r="E259" t="s">
        <v>151</v>
      </c>
      <c r="F259" t="s">
        <v>952</v>
      </c>
      <c r="G259" t="s">
        <v>194</v>
      </c>
      <c r="H259" t="s">
        <v>154</v>
      </c>
      <c r="I259" t="s">
        <v>144</v>
      </c>
      <c r="J259" t="s">
        <v>137</v>
      </c>
      <c r="K259" t="s">
        <v>138</v>
      </c>
      <c r="L259" t="s">
        <v>953</v>
      </c>
      <c r="M259" t="s">
        <v>954</v>
      </c>
      <c r="N259">
        <v>0.71166666599999995</v>
      </c>
      <c r="O259">
        <v>0</v>
      </c>
      <c r="P259">
        <v>14</v>
      </c>
      <c r="Q259">
        <v>0</v>
      </c>
      <c r="R259">
        <v>0</v>
      </c>
      <c r="S259">
        <v>0</v>
      </c>
      <c r="T259">
        <v>5</v>
      </c>
      <c r="U259">
        <v>0</v>
      </c>
      <c r="V259">
        <v>0</v>
      </c>
      <c r="W259">
        <v>0</v>
      </c>
      <c r="X259">
        <v>2.2675433331040975</v>
      </c>
      <c r="Y259">
        <v>0</v>
      </c>
      <c r="Z259">
        <v>0</v>
      </c>
      <c r="AA259">
        <v>0</v>
      </c>
      <c r="AB259">
        <v>2.5074313863477959</v>
      </c>
      <c r="AC259">
        <v>0</v>
      </c>
      <c r="AD259">
        <v>0</v>
      </c>
      <c r="AE259">
        <v>4.7749747194518939</v>
      </c>
    </row>
    <row r="260" spans="1:31" x14ac:dyDescent="0.25">
      <c r="A260">
        <v>2342880</v>
      </c>
      <c r="B260">
        <v>1</v>
      </c>
      <c r="C260" t="s">
        <v>81</v>
      </c>
      <c r="D260" t="s">
        <v>115</v>
      </c>
      <c r="E260" t="s">
        <v>147</v>
      </c>
      <c r="F260" t="s">
        <v>955</v>
      </c>
      <c r="G260" t="s">
        <v>184</v>
      </c>
      <c r="H260" t="s">
        <v>135</v>
      </c>
      <c r="I260" t="s">
        <v>144</v>
      </c>
      <c r="J260" t="s">
        <v>137</v>
      </c>
      <c r="K260" t="s">
        <v>138</v>
      </c>
      <c r="L260" t="s">
        <v>956</v>
      </c>
      <c r="M260" t="s">
        <v>957</v>
      </c>
      <c r="N260">
        <v>1.463055555</v>
      </c>
      <c r="O260">
        <v>0</v>
      </c>
      <c r="P260">
        <v>22</v>
      </c>
      <c r="Q260">
        <v>0</v>
      </c>
      <c r="R260">
        <v>4</v>
      </c>
      <c r="S260">
        <v>0</v>
      </c>
      <c r="T260">
        <v>2</v>
      </c>
      <c r="U260">
        <v>0</v>
      </c>
      <c r="V260">
        <v>0</v>
      </c>
      <c r="W260">
        <v>0</v>
      </c>
      <c r="X260">
        <v>2.063570225858085</v>
      </c>
      <c r="Y260">
        <v>0</v>
      </c>
      <c r="Z260">
        <v>5.9390493119859311</v>
      </c>
      <c r="AA260">
        <v>0</v>
      </c>
      <c r="AB260">
        <v>2.9287720076963852</v>
      </c>
      <c r="AC260">
        <v>0</v>
      </c>
      <c r="AD260">
        <v>0</v>
      </c>
      <c r="AE260">
        <v>10.9313915455404</v>
      </c>
    </row>
    <row r="261" spans="1:31" x14ac:dyDescent="0.25">
      <c r="A261">
        <v>2342884</v>
      </c>
      <c r="B261">
        <v>1</v>
      </c>
      <c r="C261" t="s">
        <v>81</v>
      </c>
      <c r="D261" t="s">
        <v>119</v>
      </c>
      <c r="E261" t="s">
        <v>147</v>
      </c>
      <c r="F261" t="s">
        <v>958</v>
      </c>
      <c r="G261" t="s">
        <v>134</v>
      </c>
      <c r="H261" t="s">
        <v>135</v>
      </c>
      <c r="I261" t="s">
        <v>144</v>
      </c>
      <c r="J261" t="s">
        <v>137</v>
      </c>
      <c r="K261" t="s">
        <v>138</v>
      </c>
      <c r="L261" t="s">
        <v>959</v>
      </c>
      <c r="M261" t="s">
        <v>960</v>
      </c>
      <c r="N261">
        <v>1.3516666660000001</v>
      </c>
      <c r="O261">
        <v>0</v>
      </c>
      <c r="P261">
        <v>12</v>
      </c>
      <c r="Q261">
        <v>0</v>
      </c>
      <c r="R261">
        <v>37</v>
      </c>
      <c r="S261">
        <v>0</v>
      </c>
      <c r="T261">
        <v>4</v>
      </c>
      <c r="U261">
        <v>0</v>
      </c>
      <c r="V261">
        <v>0</v>
      </c>
      <c r="W261">
        <v>0</v>
      </c>
      <c r="X261">
        <v>2.4307721986603612</v>
      </c>
      <c r="Y261">
        <v>0</v>
      </c>
      <c r="Z261">
        <v>173.74975895757203</v>
      </c>
      <c r="AA261">
        <v>0</v>
      </c>
      <c r="AB261">
        <v>8.0953783081707922</v>
      </c>
      <c r="AC261">
        <v>0</v>
      </c>
      <c r="AD261">
        <v>0</v>
      </c>
      <c r="AE261">
        <v>184.27590946440316</v>
      </c>
    </row>
    <row r="262" spans="1:31" x14ac:dyDescent="0.25">
      <c r="A262">
        <v>2342885</v>
      </c>
      <c r="B262">
        <v>1</v>
      </c>
      <c r="C262" t="s">
        <v>80</v>
      </c>
      <c r="D262" t="s">
        <v>104</v>
      </c>
      <c r="E262" t="s">
        <v>141</v>
      </c>
      <c r="F262" t="s">
        <v>961</v>
      </c>
      <c r="G262" t="s">
        <v>134</v>
      </c>
      <c r="H262" t="s">
        <v>135</v>
      </c>
      <c r="I262" t="s">
        <v>144</v>
      </c>
      <c r="J262" t="s">
        <v>137</v>
      </c>
      <c r="K262" t="s">
        <v>138</v>
      </c>
      <c r="L262" t="s">
        <v>962</v>
      </c>
      <c r="M262" t="s">
        <v>963</v>
      </c>
      <c r="N262">
        <v>0.66888888800000001</v>
      </c>
      <c r="O262">
        <v>5</v>
      </c>
      <c r="P262">
        <v>1794</v>
      </c>
      <c r="Q262">
        <v>10</v>
      </c>
      <c r="R262">
        <v>20</v>
      </c>
      <c r="S262">
        <v>17</v>
      </c>
      <c r="T262">
        <v>211</v>
      </c>
      <c r="U262">
        <v>2</v>
      </c>
      <c r="V262">
        <v>0</v>
      </c>
      <c r="W262">
        <v>0.60703045256833776</v>
      </c>
      <c r="X262">
        <v>246.11355214170578</v>
      </c>
      <c r="Y262">
        <v>8.0785701137680004</v>
      </c>
      <c r="Z262">
        <v>4.2674175637739484</v>
      </c>
      <c r="AA262">
        <v>196.71783281929183</v>
      </c>
      <c r="AB262">
        <v>95.709393841385591</v>
      </c>
      <c r="AC262">
        <v>3.4105377562601329</v>
      </c>
      <c r="AD262">
        <v>0</v>
      </c>
      <c r="AE262">
        <v>554.90433468875358</v>
      </c>
    </row>
    <row r="263" spans="1:31" x14ac:dyDescent="0.25">
      <c r="A263">
        <v>2342891</v>
      </c>
      <c r="B263">
        <v>1</v>
      </c>
      <c r="C263" t="s">
        <v>80</v>
      </c>
      <c r="D263" t="s">
        <v>96</v>
      </c>
      <c r="E263" t="s">
        <v>326</v>
      </c>
      <c r="F263" t="s">
        <v>964</v>
      </c>
      <c r="G263" t="s">
        <v>667</v>
      </c>
      <c r="H263" t="s">
        <v>154</v>
      </c>
      <c r="I263" t="s">
        <v>144</v>
      </c>
      <c r="J263" t="s">
        <v>137</v>
      </c>
      <c r="K263" t="s">
        <v>138</v>
      </c>
      <c r="L263" t="s">
        <v>965</v>
      </c>
      <c r="M263" t="s">
        <v>966</v>
      </c>
      <c r="N263">
        <v>1.5672222220000001</v>
      </c>
      <c r="O263">
        <v>0</v>
      </c>
      <c r="P263">
        <v>22</v>
      </c>
      <c r="Q263">
        <v>0</v>
      </c>
      <c r="R263">
        <v>0</v>
      </c>
      <c r="S263">
        <v>0</v>
      </c>
      <c r="T263">
        <v>13</v>
      </c>
      <c r="U263">
        <v>0</v>
      </c>
      <c r="V263">
        <v>0</v>
      </c>
      <c r="W263">
        <v>0</v>
      </c>
      <c r="X263">
        <v>30.85462376270365</v>
      </c>
      <c r="Y263">
        <v>0</v>
      </c>
      <c r="Z263">
        <v>0</v>
      </c>
      <c r="AA263">
        <v>0</v>
      </c>
      <c r="AB263">
        <v>52.926949264450613</v>
      </c>
      <c r="AC263">
        <v>0</v>
      </c>
      <c r="AD263">
        <v>0</v>
      </c>
      <c r="AE263">
        <v>83.781573027154266</v>
      </c>
    </row>
    <row r="264" spans="1:31" x14ac:dyDescent="0.25">
      <c r="A264">
        <v>2342892</v>
      </c>
      <c r="B264">
        <v>1</v>
      </c>
      <c r="C264" t="s">
        <v>80</v>
      </c>
      <c r="D264" t="s">
        <v>96</v>
      </c>
      <c r="E264" t="s">
        <v>151</v>
      </c>
      <c r="F264" t="s">
        <v>967</v>
      </c>
      <c r="G264" t="s">
        <v>352</v>
      </c>
      <c r="H264" t="s">
        <v>154</v>
      </c>
      <c r="I264" t="s">
        <v>144</v>
      </c>
      <c r="J264" t="s">
        <v>3</v>
      </c>
      <c r="K264" t="s">
        <v>138</v>
      </c>
      <c r="L264" t="s">
        <v>968</v>
      </c>
      <c r="M264" t="s">
        <v>969</v>
      </c>
      <c r="N264">
        <v>1.720555555</v>
      </c>
      <c r="O264">
        <v>0</v>
      </c>
      <c r="P264">
        <v>2</v>
      </c>
      <c r="Q264">
        <v>0</v>
      </c>
      <c r="R264">
        <v>8</v>
      </c>
      <c r="S264">
        <v>0</v>
      </c>
      <c r="T264">
        <v>2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10.043496025684515</v>
      </c>
      <c r="AA264">
        <v>0</v>
      </c>
      <c r="AB264">
        <v>2.1366271252461519</v>
      </c>
      <c r="AC264">
        <v>0</v>
      </c>
      <c r="AD264">
        <v>0</v>
      </c>
      <c r="AE264">
        <v>12.180123150930667</v>
      </c>
    </row>
    <row r="265" spans="1:31" x14ac:dyDescent="0.25">
      <c r="A265">
        <v>2342894</v>
      </c>
      <c r="B265">
        <v>1</v>
      </c>
      <c r="C265" t="s">
        <v>80</v>
      </c>
      <c r="D265" t="s">
        <v>107</v>
      </c>
      <c r="E265" t="s">
        <v>151</v>
      </c>
      <c r="F265" t="s">
        <v>970</v>
      </c>
      <c r="G265" t="s">
        <v>194</v>
      </c>
      <c r="H265" t="s">
        <v>154</v>
      </c>
      <c r="I265" t="s">
        <v>144</v>
      </c>
      <c r="J265" t="s">
        <v>137</v>
      </c>
      <c r="K265" t="s">
        <v>138</v>
      </c>
      <c r="L265" t="s">
        <v>971</v>
      </c>
      <c r="M265" t="s">
        <v>972</v>
      </c>
      <c r="N265">
        <v>0.333055555</v>
      </c>
      <c r="O265">
        <v>0</v>
      </c>
      <c r="P265">
        <v>26</v>
      </c>
      <c r="Q265">
        <v>0</v>
      </c>
      <c r="R265">
        <v>0</v>
      </c>
      <c r="S265">
        <v>0</v>
      </c>
      <c r="T265">
        <v>8</v>
      </c>
      <c r="U265">
        <v>0</v>
      </c>
      <c r="V265">
        <v>0</v>
      </c>
      <c r="W265">
        <v>0</v>
      </c>
      <c r="X265">
        <v>3.3294420739864261</v>
      </c>
      <c r="Y265">
        <v>0</v>
      </c>
      <c r="Z265">
        <v>0</v>
      </c>
      <c r="AA265">
        <v>0</v>
      </c>
      <c r="AB265">
        <v>2.7362826463709249</v>
      </c>
      <c r="AC265">
        <v>0</v>
      </c>
      <c r="AD265">
        <v>0</v>
      </c>
      <c r="AE265">
        <v>6.065724720357351</v>
      </c>
    </row>
    <row r="266" spans="1:31" x14ac:dyDescent="0.25">
      <c r="A266">
        <v>2342897</v>
      </c>
      <c r="B266">
        <v>1</v>
      </c>
      <c r="C266" t="s">
        <v>80</v>
      </c>
      <c r="D266" t="s">
        <v>103</v>
      </c>
      <c r="E266" t="s">
        <v>151</v>
      </c>
      <c r="F266" t="s">
        <v>973</v>
      </c>
      <c r="G266" t="s">
        <v>153</v>
      </c>
      <c r="H266" t="s">
        <v>154</v>
      </c>
      <c r="I266" t="s">
        <v>144</v>
      </c>
      <c r="J266" t="s">
        <v>137</v>
      </c>
      <c r="K266" t="s">
        <v>138</v>
      </c>
      <c r="L266" t="s">
        <v>974</v>
      </c>
      <c r="M266" t="s">
        <v>975</v>
      </c>
      <c r="N266">
        <v>2.6416666659999999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2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5.3741643724814923</v>
      </c>
      <c r="AC266">
        <v>0</v>
      </c>
      <c r="AD266">
        <v>0</v>
      </c>
      <c r="AE266">
        <v>5.3741643724814923</v>
      </c>
    </row>
    <row r="267" spans="1:31" x14ac:dyDescent="0.25">
      <c r="A267">
        <v>2342898</v>
      </c>
      <c r="B267">
        <v>1</v>
      </c>
      <c r="C267" t="s">
        <v>80</v>
      </c>
      <c r="D267" t="s">
        <v>110</v>
      </c>
      <c r="E267" t="s">
        <v>157</v>
      </c>
      <c r="F267" t="s">
        <v>976</v>
      </c>
      <c r="G267" t="s">
        <v>159</v>
      </c>
      <c r="H267" t="s">
        <v>154</v>
      </c>
      <c r="I267" t="s">
        <v>144</v>
      </c>
      <c r="J267" t="s">
        <v>137</v>
      </c>
      <c r="K267" t="s">
        <v>138</v>
      </c>
      <c r="L267" t="s">
        <v>977</v>
      </c>
      <c r="M267" t="s">
        <v>978</v>
      </c>
      <c r="N267">
        <v>1.4841666659999999</v>
      </c>
      <c r="O267">
        <v>0</v>
      </c>
      <c r="P267">
        <v>4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2.8464601338546816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2.8464601338546816</v>
      </c>
    </row>
    <row r="268" spans="1:31" x14ac:dyDescent="0.25">
      <c r="A268">
        <v>2342902</v>
      </c>
      <c r="B268">
        <v>1</v>
      </c>
      <c r="C268" t="s">
        <v>80</v>
      </c>
      <c r="D268" t="s">
        <v>83</v>
      </c>
      <c r="E268" t="s">
        <v>151</v>
      </c>
      <c r="F268" t="s">
        <v>979</v>
      </c>
      <c r="G268" t="s">
        <v>153</v>
      </c>
      <c r="H268" t="s">
        <v>154</v>
      </c>
      <c r="I268" t="s">
        <v>144</v>
      </c>
      <c r="J268" t="s">
        <v>137</v>
      </c>
      <c r="K268" t="s">
        <v>138</v>
      </c>
      <c r="L268" t="s">
        <v>980</v>
      </c>
      <c r="M268" t="s">
        <v>981</v>
      </c>
      <c r="N268">
        <v>2.5719444440000001</v>
      </c>
      <c r="O268">
        <v>0</v>
      </c>
      <c r="P268">
        <v>37</v>
      </c>
      <c r="Q268">
        <v>0</v>
      </c>
      <c r="R268">
        <v>0</v>
      </c>
      <c r="S268">
        <v>0</v>
      </c>
      <c r="T268">
        <v>9</v>
      </c>
      <c r="U268">
        <v>0</v>
      </c>
      <c r="V268">
        <v>2</v>
      </c>
      <c r="W268">
        <v>0</v>
      </c>
      <c r="X268">
        <v>27.590998539613555</v>
      </c>
      <c r="Y268">
        <v>0</v>
      </c>
      <c r="Z268">
        <v>0</v>
      </c>
      <c r="AA268">
        <v>0</v>
      </c>
      <c r="AB268">
        <v>10.459024813281498</v>
      </c>
      <c r="AC268">
        <v>0</v>
      </c>
      <c r="AD268">
        <v>5.6542542574935579</v>
      </c>
      <c r="AE268">
        <v>43.704277610388608</v>
      </c>
    </row>
    <row r="269" spans="1:31" x14ac:dyDescent="0.25">
      <c r="A269">
        <v>2342904</v>
      </c>
      <c r="B269">
        <v>1</v>
      </c>
      <c r="C269" t="s">
        <v>81</v>
      </c>
      <c r="D269" t="s">
        <v>123</v>
      </c>
      <c r="E269" t="s">
        <v>151</v>
      </c>
      <c r="F269" t="s">
        <v>982</v>
      </c>
      <c r="G269" t="s">
        <v>451</v>
      </c>
      <c r="H269" t="s">
        <v>154</v>
      </c>
      <c r="I269" t="s">
        <v>144</v>
      </c>
      <c r="J269" t="s">
        <v>137</v>
      </c>
      <c r="K269" t="s">
        <v>138</v>
      </c>
      <c r="L269" t="s">
        <v>983</v>
      </c>
      <c r="M269" t="s">
        <v>984</v>
      </c>
      <c r="N269">
        <v>0.758611111</v>
      </c>
      <c r="O269">
        <v>0</v>
      </c>
      <c r="P269">
        <v>109</v>
      </c>
      <c r="Q269">
        <v>0</v>
      </c>
      <c r="R269">
        <v>0</v>
      </c>
      <c r="S269">
        <v>0</v>
      </c>
      <c r="T269">
        <v>2</v>
      </c>
      <c r="U269">
        <v>0</v>
      </c>
      <c r="V269">
        <v>0</v>
      </c>
      <c r="W269">
        <v>0</v>
      </c>
      <c r="X269">
        <v>19.623608025776502</v>
      </c>
      <c r="Y269">
        <v>0</v>
      </c>
      <c r="Z269">
        <v>0</v>
      </c>
      <c r="AA269">
        <v>0</v>
      </c>
      <c r="AB269">
        <v>8.784373815766109E-3</v>
      </c>
      <c r="AC269">
        <v>0</v>
      </c>
      <c r="AD269">
        <v>0</v>
      </c>
      <c r="AE269">
        <v>19.632392399592266</v>
      </c>
    </row>
    <row r="270" spans="1:31" x14ac:dyDescent="0.25">
      <c r="A270">
        <v>2342906</v>
      </c>
      <c r="B270">
        <v>1</v>
      </c>
      <c r="C270" t="s">
        <v>80</v>
      </c>
      <c r="D270" t="s">
        <v>93</v>
      </c>
      <c r="E270" t="s">
        <v>151</v>
      </c>
      <c r="F270" t="s">
        <v>985</v>
      </c>
      <c r="G270" t="s">
        <v>153</v>
      </c>
      <c r="H270" t="s">
        <v>154</v>
      </c>
      <c r="I270" t="s">
        <v>144</v>
      </c>
      <c r="J270" t="s">
        <v>137</v>
      </c>
      <c r="K270" t="s">
        <v>138</v>
      </c>
      <c r="L270" t="s">
        <v>986</v>
      </c>
      <c r="M270" t="s">
        <v>987</v>
      </c>
      <c r="N270">
        <v>2.7063888880000002</v>
      </c>
      <c r="O270">
        <v>0</v>
      </c>
      <c r="P270">
        <v>0</v>
      </c>
      <c r="Q270">
        <v>0</v>
      </c>
      <c r="R270">
        <v>1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17.717980001991279</v>
      </c>
      <c r="AA270">
        <v>0</v>
      </c>
      <c r="AB270">
        <v>0</v>
      </c>
      <c r="AC270">
        <v>0</v>
      </c>
      <c r="AD270">
        <v>0</v>
      </c>
      <c r="AE270">
        <v>17.717980001991279</v>
      </c>
    </row>
    <row r="271" spans="1:31" x14ac:dyDescent="0.25">
      <c r="A271">
        <v>2342907</v>
      </c>
      <c r="B271">
        <v>1</v>
      </c>
      <c r="C271" t="s">
        <v>80</v>
      </c>
      <c r="D271" t="s">
        <v>93</v>
      </c>
      <c r="E271" t="s">
        <v>151</v>
      </c>
      <c r="F271" t="s">
        <v>988</v>
      </c>
      <c r="G271" t="s">
        <v>633</v>
      </c>
      <c r="H271" t="s">
        <v>154</v>
      </c>
      <c r="I271" t="s">
        <v>144</v>
      </c>
      <c r="J271" t="s">
        <v>137</v>
      </c>
      <c r="K271" t="s">
        <v>138</v>
      </c>
      <c r="L271" t="s">
        <v>989</v>
      </c>
      <c r="M271" t="s">
        <v>990</v>
      </c>
      <c r="N271">
        <v>2.1330555549999999</v>
      </c>
      <c r="O271">
        <v>0</v>
      </c>
      <c r="P271">
        <v>6</v>
      </c>
      <c r="Q271">
        <v>0</v>
      </c>
      <c r="R271">
        <v>5</v>
      </c>
      <c r="S271">
        <v>0</v>
      </c>
      <c r="T271">
        <v>3</v>
      </c>
      <c r="U271">
        <v>0</v>
      </c>
      <c r="V271">
        <v>0</v>
      </c>
      <c r="W271">
        <v>0</v>
      </c>
      <c r="X271">
        <v>3.2721224014852579</v>
      </c>
      <c r="Y271">
        <v>0</v>
      </c>
      <c r="Z271">
        <v>62.535892428583765</v>
      </c>
      <c r="AA271">
        <v>0</v>
      </c>
      <c r="AB271">
        <v>5.1975638926374046</v>
      </c>
      <c r="AC271">
        <v>0</v>
      </c>
      <c r="AD271">
        <v>0</v>
      </c>
      <c r="AE271">
        <v>71.005578722706431</v>
      </c>
    </row>
    <row r="272" spans="1:31" x14ac:dyDescent="0.25">
      <c r="A272">
        <v>2342908</v>
      </c>
      <c r="B272">
        <v>1</v>
      </c>
      <c r="C272" t="s">
        <v>80</v>
      </c>
      <c r="D272" t="s">
        <v>97</v>
      </c>
      <c r="E272" t="s">
        <v>151</v>
      </c>
      <c r="F272" t="s">
        <v>991</v>
      </c>
      <c r="G272" t="s">
        <v>352</v>
      </c>
      <c r="H272" t="s">
        <v>154</v>
      </c>
      <c r="I272" t="s">
        <v>144</v>
      </c>
      <c r="J272" t="s">
        <v>137</v>
      </c>
      <c r="K272" t="s">
        <v>138</v>
      </c>
      <c r="L272" t="s">
        <v>992</v>
      </c>
      <c r="M272" t="s">
        <v>993</v>
      </c>
      <c r="N272">
        <v>1.6922222220000001</v>
      </c>
      <c r="O272">
        <v>0</v>
      </c>
      <c r="P272">
        <v>93</v>
      </c>
      <c r="Q272">
        <v>0</v>
      </c>
      <c r="R272">
        <v>0</v>
      </c>
      <c r="S272">
        <v>0</v>
      </c>
      <c r="T272">
        <v>7</v>
      </c>
      <c r="U272">
        <v>0</v>
      </c>
      <c r="V272">
        <v>0</v>
      </c>
      <c r="W272">
        <v>0</v>
      </c>
      <c r="X272">
        <v>46.651999595107533</v>
      </c>
      <c r="Y272">
        <v>0</v>
      </c>
      <c r="Z272">
        <v>0</v>
      </c>
      <c r="AA272">
        <v>0</v>
      </c>
      <c r="AB272">
        <v>19.689527285297562</v>
      </c>
      <c r="AC272">
        <v>0</v>
      </c>
      <c r="AD272">
        <v>0</v>
      </c>
      <c r="AE272">
        <v>66.341526880405098</v>
      </c>
    </row>
    <row r="273" spans="1:31" x14ac:dyDescent="0.25">
      <c r="A273">
        <v>2342911</v>
      </c>
      <c r="B273">
        <v>1</v>
      </c>
      <c r="C273" t="s">
        <v>81</v>
      </c>
      <c r="D273" t="s">
        <v>117</v>
      </c>
      <c r="E273" t="s">
        <v>151</v>
      </c>
      <c r="F273" t="s">
        <v>994</v>
      </c>
      <c r="G273" t="s">
        <v>153</v>
      </c>
      <c r="H273" t="s">
        <v>154</v>
      </c>
      <c r="I273" t="s">
        <v>144</v>
      </c>
      <c r="J273" t="s">
        <v>137</v>
      </c>
      <c r="K273" t="s">
        <v>138</v>
      </c>
      <c r="L273" t="s">
        <v>995</v>
      </c>
      <c r="M273" t="s">
        <v>996</v>
      </c>
      <c r="N273">
        <v>1.0933333329999999</v>
      </c>
      <c r="O273">
        <v>0</v>
      </c>
      <c r="P273">
        <v>18</v>
      </c>
      <c r="Q273">
        <v>0</v>
      </c>
      <c r="R273">
        <v>5</v>
      </c>
      <c r="S273">
        <v>0</v>
      </c>
      <c r="T273">
        <v>2</v>
      </c>
      <c r="U273">
        <v>0</v>
      </c>
      <c r="V273">
        <v>0</v>
      </c>
      <c r="W273">
        <v>0</v>
      </c>
      <c r="X273">
        <v>2.0729208972688813</v>
      </c>
      <c r="Y273">
        <v>0</v>
      </c>
      <c r="Z273">
        <v>4.0284937979057016</v>
      </c>
      <c r="AA273">
        <v>0</v>
      </c>
      <c r="AB273">
        <v>1.9109081671204198</v>
      </c>
      <c r="AC273">
        <v>0</v>
      </c>
      <c r="AD273">
        <v>0</v>
      </c>
      <c r="AE273">
        <v>8.0123228622950027</v>
      </c>
    </row>
    <row r="274" spans="1:31" x14ac:dyDescent="0.25">
      <c r="A274">
        <v>2342912</v>
      </c>
      <c r="B274">
        <v>1</v>
      </c>
      <c r="C274" t="s">
        <v>80</v>
      </c>
      <c r="D274" t="s">
        <v>94</v>
      </c>
      <c r="E274" t="s">
        <v>147</v>
      </c>
      <c r="F274" t="s">
        <v>997</v>
      </c>
      <c r="G274" t="s">
        <v>184</v>
      </c>
      <c r="H274" t="s">
        <v>135</v>
      </c>
      <c r="I274" t="s">
        <v>144</v>
      </c>
      <c r="J274" t="s">
        <v>137</v>
      </c>
      <c r="K274" t="s">
        <v>138</v>
      </c>
      <c r="L274" t="s">
        <v>998</v>
      </c>
      <c r="M274" t="s">
        <v>999</v>
      </c>
      <c r="N274">
        <v>2.116666666</v>
      </c>
      <c r="O274">
        <v>0</v>
      </c>
      <c r="P274">
        <v>0</v>
      </c>
      <c r="Q274">
        <v>4</v>
      </c>
      <c r="R274">
        <v>0</v>
      </c>
      <c r="S274">
        <v>2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16.780495503440086</v>
      </c>
      <c r="Z274">
        <v>0</v>
      </c>
      <c r="AA274">
        <v>6.5045907243319334</v>
      </c>
      <c r="AB274">
        <v>0</v>
      </c>
      <c r="AC274">
        <v>0</v>
      </c>
      <c r="AD274">
        <v>0</v>
      </c>
      <c r="AE274">
        <v>23.28508622777202</v>
      </c>
    </row>
    <row r="275" spans="1:31" x14ac:dyDescent="0.25">
      <c r="A275">
        <v>2342914</v>
      </c>
      <c r="B275">
        <v>1</v>
      </c>
      <c r="C275" t="s">
        <v>81</v>
      </c>
      <c r="D275" t="s">
        <v>118</v>
      </c>
      <c r="E275" t="s">
        <v>151</v>
      </c>
      <c r="F275" t="s">
        <v>1000</v>
      </c>
      <c r="G275" t="s">
        <v>331</v>
      </c>
      <c r="H275" t="s">
        <v>154</v>
      </c>
      <c r="I275" t="s">
        <v>144</v>
      </c>
      <c r="J275" t="s">
        <v>137</v>
      </c>
      <c r="K275" t="s">
        <v>138</v>
      </c>
      <c r="L275" t="s">
        <v>1001</v>
      </c>
      <c r="M275" t="s">
        <v>1002</v>
      </c>
      <c r="N275">
        <v>1.6002777770000001</v>
      </c>
      <c r="O275">
        <v>0</v>
      </c>
      <c r="P275">
        <v>14</v>
      </c>
      <c r="Q275">
        <v>0</v>
      </c>
      <c r="R275">
        <v>2</v>
      </c>
      <c r="S275">
        <v>0</v>
      </c>
      <c r="T275">
        <v>1</v>
      </c>
      <c r="U275">
        <v>0</v>
      </c>
      <c r="V275">
        <v>0</v>
      </c>
      <c r="W275">
        <v>0</v>
      </c>
      <c r="X275">
        <v>5.5780124768314225</v>
      </c>
      <c r="Y275">
        <v>0</v>
      </c>
      <c r="Z275">
        <v>7.5929130852169902</v>
      </c>
      <c r="AA275">
        <v>0</v>
      </c>
      <c r="AB275">
        <v>2.2717094860093665</v>
      </c>
      <c r="AC275">
        <v>0</v>
      </c>
      <c r="AD275">
        <v>0</v>
      </c>
      <c r="AE275">
        <v>15.442635048057781</v>
      </c>
    </row>
    <row r="276" spans="1:31" x14ac:dyDescent="0.25">
      <c r="A276">
        <v>2342919</v>
      </c>
      <c r="B276">
        <v>1</v>
      </c>
      <c r="C276" t="s">
        <v>81</v>
      </c>
      <c r="D276" t="s">
        <v>112</v>
      </c>
      <c r="E276" t="s">
        <v>157</v>
      </c>
      <c r="F276" t="s">
        <v>1003</v>
      </c>
      <c r="G276" t="s">
        <v>159</v>
      </c>
      <c r="H276" t="s">
        <v>154</v>
      </c>
      <c r="I276" t="s">
        <v>144</v>
      </c>
      <c r="J276" t="s">
        <v>137</v>
      </c>
      <c r="K276" t="s">
        <v>138</v>
      </c>
      <c r="L276" t="s">
        <v>1004</v>
      </c>
      <c r="M276" t="s">
        <v>1005</v>
      </c>
      <c r="N276">
        <v>2.5755555550000002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1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0.58678031915943996</v>
      </c>
      <c r="AC276">
        <v>0</v>
      </c>
      <c r="AD276">
        <v>0</v>
      </c>
      <c r="AE276">
        <v>0.58678031915943996</v>
      </c>
    </row>
    <row r="277" spans="1:31" x14ac:dyDescent="0.25">
      <c r="A277">
        <v>2342921</v>
      </c>
      <c r="B277">
        <v>1</v>
      </c>
      <c r="C277" t="s">
        <v>81</v>
      </c>
      <c r="D277" t="s">
        <v>123</v>
      </c>
      <c r="E277" t="s">
        <v>174</v>
      </c>
      <c r="F277" t="s">
        <v>1006</v>
      </c>
      <c r="G277" t="s">
        <v>153</v>
      </c>
      <c r="H277" t="s">
        <v>154</v>
      </c>
      <c r="I277" t="s">
        <v>144</v>
      </c>
      <c r="J277" t="s">
        <v>137</v>
      </c>
      <c r="K277" t="s">
        <v>138</v>
      </c>
      <c r="L277" t="s">
        <v>1007</v>
      </c>
      <c r="M277" t="s">
        <v>1008</v>
      </c>
      <c r="N277">
        <v>0.98722222199999998</v>
      </c>
      <c r="O277">
        <v>0</v>
      </c>
      <c r="P277">
        <v>0</v>
      </c>
      <c r="Q277">
        <v>0</v>
      </c>
      <c r="R277">
        <v>8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23.125696061633874</v>
      </c>
      <c r="AA277">
        <v>0</v>
      </c>
      <c r="AB277">
        <v>0</v>
      </c>
      <c r="AC277">
        <v>0</v>
      </c>
      <c r="AD277">
        <v>0</v>
      </c>
      <c r="AE277">
        <v>23.125696061633874</v>
      </c>
    </row>
    <row r="278" spans="1:31" x14ac:dyDescent="0.25">
      <c r="A278">
        <v>2342925</v>
      </c>
      <c r="B278">
        <v>1</v>
      </c>
      <c r="C278" t="s">
        <v>80</v>
      </c>
      <c r="D278" t="s">
        <v>98</v>
      </c>
      <c r="E278" t="s">
        <v>151</v>
      </c>
      <c r="F278" t="s">
        <v>1009</v>
      </c>
      <c r="G278" t="s">
        <v>153</v>
      </c>
      <c r="H278" t="s">
        <v>154</v>
      </c>
      <c r="I278" t="s">
        <v>144</v>
      </c>
      <c r="J278" t="s">
        <v>137</v>
      </c>
      <c r="K278" t="s">
        <v>138</v>
      </c>
      <c r="L278" t="s">
        <v>1010</v>
      </c>
      <c r="M278" t="s">
        <v>1011</v>
      </c>
      <c r="N278">
        <v>0.47</v>
      </c>
      <c r="O278">
        <v>0</v>
      </c>
      <c r="P278">
        <v>11</v>
      </c>
      <c r="Q278">
        <v>0</v>
      </c>
      <c r="R278">
        <v>1</v>
      </c>
      <c r="S278">
        <v>0</v>
      </c>
      <c r="T278">
        <v>3</v>
      </c>
      <c r="U278">
        <v>0</v>
      </c>
      <c r="V278">
        <v>0</v>
      </c>
      <c r="W278">
        <v>0</v>
      </c>
      <c r="X278">
        <v>0.99207688811952</v>
      </c>
      <c r="Y278">
        <v>0</v>
      </c>
      <c r="Z278">
        <v>0.29858916524220003</v>
      </c>
      <c r="AA278">
        <v>0</v>
      </c>
      <c r="AB278">
        <v>0.51302606869564005</v>
      </c>
      <c r="AC278">
        <v>0</v>
      </c>
      <c r="AD278">
        <v>0</v>
      </c>
      <c r="AE278">
        <v>1.8036921220573601</v>
      </c>
    </row>
    <row r="279" spans="1:31" x14ac:dyDescent="0.25">
      <c r="A279">
        <v>2342927</v>
      </c>
      <c r="B279">
        <v>1</v>
      </c>
      <c r="C279" t="s">
        <v>80</v>
      </c>
      <c r="D279" t="s">
        <v>85</v>
      </c>
      <c r="E279" t="s">
        <v>157</v>
      </c>
      <c r="F279" t="s">
        <v>1012</v>
      </c>
      <c r="G279" t="s">
        <v>279</v>
      </c>
      <c r="H279" t="s">
        <v>154</v>
      </c>
      <c r="I279" t="s">
        <v>144</v>
      </c>
      <c r="J279" t="s">
        <v>137</v>
      </c>
      <c r="K279" t="s">
        <v>138</v>
      </c>
      <c r="L279" t="s">
        <v>1013</v>
      </c>
      <c r="M279" t="s">
        <v>1014</v>
      </c>
      <c r="N279">
        <v>4.7580555550000003</v>
      </c>
      <c r="O279">
        <v>0</v>
      </c>
      <c r="P279">
        <v>11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20.398846945596603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20.398846945596603</v>
      </c>
    </row>
    <row r="280" spans="1:31" x14ac:dyDescent="0.25">
      <c r="A280">
        <v>2342930</v>
      </c>
      <c r="B280">
        <v>1</v>
      </c>
      <c r="C280" t="s">
        <v>80</v>
      </c>
      <c r="D280" t="s">
        <v>100</v>
      </c>
      <c r="E280" t="s">
        <v>157</v>
      </c>
      <c r="F280" t="s">
        <v>1015</v>
      </c>
      <c r="G280" t="s">
        <v>159</v>
      </c>
      <c r="H280" t="s">
        <v>154</v>
      </c>
      <c r="I280" t="s">
        <v>144</v>
      </c>
      <c r="J280" t="s">
        <v>137</v>
      </c>
      <c r="K280" t="s">
        <v>138</v>
      </c>
      <c r="L280" t="s">
        <v>1016</v>
      </c>
      <c r="M280" t="s">
        <v>1017</v>
      </c>
      <c r="N280">
        <v>0.52444444400000001</v>
      </c>
      <c r="O280">
        <v>0</v>
      </c>
      <c r="P280">
        <v>1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5.0266887775004453E-2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5.0266887775004453E-2</v>
      </c>
    </row>
    <row r="281" spans="1:31" x14ac:dyDescent="0.25">
      <c r="A281">
        <v>2342931</v>
      </c>
      <c r="B281">
        <v>1</v>
      </c>
      <c r="C281" t="s">
        <v>80</v>
      </c>
      <c r="D281" t="s">
        <v>99</v>
      </c>
      <c r="E281" t="s">
        <v>151</v>
      </c>
      <c r="F281" t="s">
        <v>1018</v>
      </c>
      <c r="G281" t="s">
        <v>194</v>
      </c>
      <c r="H281" t="s">
        <v>154</v>
      </c>
      <c r="I281" t="s">
        <v>144</v>
      </c>
      <c r="J281" t="s">
        <v>137</v>
      </c>
      <c r="K281" t="s">
        <v>138</v>
      </c>
      <c r="L281" t="s">
        <v>1019</v>
      </c>
      <c r="M281" t="s">
        <v>1020</v>
      </c>
      <c r="N281">
        <v>1.865277777</v>
      </c>
      <c r="O281">
        <v>0</v>
      </c>
      <c r="P281">
        <v>20</v>
      </c>
      <c r="Q281">
        <v>0</v>
      </c>
      <c r="R281">
        <v>0</v>
      </c>
      <c r="S281">
        <v>0</v>
      </c>
      <c r="T281">
        <v>5</v>
      </c>
      <c r="U281">
        <v>0</v>
      </c>
      <c r="V281">
        <v>0</v>
      </c>
      <c r="W281">
        <v>0</v>
      </c>
      <c r="X281">
        <v>10.026857617157233</v>
      </c>
      <c r="Y281">
        <v>0</v>
      </c>
      <c r="Z281">
        <v>0</v>
      </c>
      <c r="AA281">
        <v>0</v>
      </c>
      <c r="AB281">
        <v>4.4392532288372299</v>
      </c>
      <c r="AC281">
        <v>0</v>
      </c>
      <c r="AD281">
        <v>0</v>
      </c>
      <c r="AE281">
        <v>14.466110845994464</v>
      </c>
    </row>
    <row r="282" spans="1:31" x14ac:dyDescent="0.25">
      <c r="A282">
        <v>2342934</v>
      </c>
      <c r="B282">
        <v>1</v>
      </c>
      <c r="C282" t="s">
        <v>80</v>
      </c>
      <c r="D282" t="s">
        <v>96</v>
      </c>
      <c r="E282" t="s">
        <v>326</v>
      </c>
      <c r="F282" t="s">
        <v>886</v>
      </c>
      <c r="G282" t="s">
        <v>391</v>
      </c>
      <c r="H282" t="s">
        <v>154</v>
      </c>
      <c r="I282" t="s">
        <v>144</v>
      </c>
      <c r="J282" t="s">
        <v>137</v>
      </c>
      <c r="K282" t="s">
        <v>138</v>
      </c>
      <c r="L282" t="s">
        <v>1021</v>
      </c>
      <c r="M282" t="s">
        <v>1022</v>
      </c>
      <c r="N282">
        <v>1.914722222</v>
      </c>
      <c r="O282">
        <v>0</v>
      </c>
      <c r="P282">
        <v>12</v>
      </c>
      <c r="Q282">
        <v>0</v>
      </c>
      <c r="R282">
        <v>0</v>
      </c>
      <c r="S282">
        <v>0</v>
      </c>
      <c r="T282">
        <v>64</v>
      </c>
      <c r="U282">
        <v>0</v>
      </c>
      <c r="V282">
        <v>0</v>
      </c>
      <c r="W282">
        <v>0</v>
      </c>
      <c r="X282">
        <v>21.013839113064108</v>
      </c>
      <c r="Y282">
        <v>0</v>
      </c>
      <c r="Z282">
        <v>0</v>
      </c>
      <c r="AA282">
        <v>0</v>
      </c>
      <c r="AB282">
        <v>418.31941082506427</v>
      </c>
      <c r="AC282">
        <v>0</v>
      </c>
      <c r="AD282">
        <v>0</v>
      </c>
      <c r="AE282">
        <v>439.33324993812835</v>
      </c>
    </row>
    <row r="283" spans="1:31" x14ac:dyDescent="0.25">
      <c r="A283">
        <v>2342936</v>
      </c>
      <c r="B283">
        <v>1</v>
      </c>
      <c r="C283" t="s">
        <v>80</v>
      </c>
      <c r="D283" t="s">
        <v>99</v>
      </c>
      <c r="E283" t="s">
        <v>157</v>
      </c>
      <c r="F283" t="s">
        <v>1023</v>
      </c>
      <c r="G283" t="s">
        <v>159</v>
      </c>
      <c r="H283" t="s">
        <v>154</v>
      </c>
      <c r="I283" t="s">
        <v>144</v>
      </c>
      <c r="J283" t="s">
        <v>137</v>
      </c>
      <c r="K283" t="s">
        <v>138</v>
      </c>
      <c r="L283" t="s">
        <v>1024</v>
      </c>
      <c r="M283" t="s">
        <v>1025</v>
      </c>
      <c r="N283">
        <v>3.0538888879999999</v>
      </c>
      <c r="O283">
        <v>0</v>
      </c>
      <c r="P283">
        <v>1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0.66534288115029339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0.66534288115029339</v>
      </c>
    </row>
    <row r="284" spans="1:31" x14ac:dyDescent="0.25">
      <c r="A284">
        <v>2342939</v>
      </c>
      <c r="B284">
        <v>1</v>
      </c>
      <c r="C284" t="s">
        <v>80</v>
      </c>
      <c r="D284" t="s">
        <v>83</v>
      </c>
      <c r="E284" t="s">
        <v>326</v>
      </c>
      <c r="F284" t="s">
        <v>1026</v>
      </c>
      <c r="G284" t="s">
        <v>352</v>
      </c>
      <c r="H284" t="s">
        <v>154</v>
      </c>
      <c r="I284" t="s">
        <v>144</v>
      </c>
      <c r="J284" t="s">
        <v>3</v>
      </c>
      <c r="K284" t="s">
        <v>138</v>
      </c>
      <c r="L284" t="s">
        <v>1027</v>
      </c>
      <c r="M284" t="s">
        <v>1028</v>
      </c>
      <c r="N284">
        <v>1.106666666</v>
      </c>
      <c r="O284">
        <v>0</v>
      </c>
      <c r="P284">
        <v>73</v>
      </c>
      <c r="Q284">
        <v>0</v>
      </c>
      <c r="R284">
        <v>0</v>
      </c>
      <c r="S284">
        <v>0</v>
      </c>
      <c r="T284">
        <v>6</v>
      </c>
      <c r="U284">
        <v>0</v>
      </c>
      <c r="V284">
        <v>0</v>
      </c>
      <c r="W284">
        <v>0</v>
      </c>
      <c r="X284">
        <v>16.143555684089087</v>
      </c>
      <c r="Y284">
        <v>0</v>
      </c>
      <c r="Z284">
        <v>0</v>
      </c>
      <c r="AA284">
        <v>0</v>
      </c>
      <c r="AB284">
        <v>1.904112557664642</v>
      </c>
      <c r="AC284">
        <v>0</v>
      </c>
      <c r="AD284">
        <v>0</v>
      </c>
      <c r="AE284">
        <v>18.04766824175373</v>
      </c>
    </row>
    <row r="285" spans="1:31" x14ac:dyDescent="0.25">
      <c r="A285">
        <v>2342941</v>
      </c>
      <c r="B285">
        <v>1</v>
      </c>
      <c r="C285" t="s">
        <v>80</v>
      </c>
      <c r="D285" t="s">
        <v>93</v>
      </c>
      <c r="E285" t="s">
        <v>174</v>
      </c>
      <c r="F285" t="s">
        <v>1029</v>
      </c>
      <c r="G285" t="s">
        <v>391</v>
      </c>
      <c r="H285" t="s">
        <v>154</v>
      </c>
      <c r="I285" t="s">
        <v>144</v>
      </c>
      <c r="J285" t="s">
        <v>137</v>
      </c>
      <c r="K285" t="s">
        <v>138</v>
      </c>
      <c r="L285" t="s">
        <v>1030</v>
      </c>
      <c r="M285" t="s">
        <v>1031</v>
      </c>
      <c r="N285">
        <v>5.6269444440000003</v>
      </c>
      <c r="O285">
        <v>0</v>
      </c>
      <c r="P285">
        <v>22</v>
      </c>
      <c r="Q285">
        <v>0</v>
      </c>
      <c r="R285">
        <v>22</v>
      </c>
      <c r="S285">
        <v>0</v>
      </c>
      <c r="T285">
        <v>10</v>
      </c>
      <c r="U285">
        <v>0</v>
      </c>
      <c r="V285">
        <v>0</v>
      </c>
      <c r="W285">
        <v>0</v>
      </c>
      <c r="X285">
        <v>30.369769533410931</v>
      </c>
      <c r="Y285">
        <v>0</v>
      </c>
      <c r="Z285">
        <v>541.86084939767682</v>
      </c>
      <c r="AA285">
        <v>0</v>
      </c>
      <c r="AB285">
        <v>121.48504904336056</v>
      </c>
      <c r="AC285">
        <v>0</v>
      </c>
      <c r="AD285">
        <v>0</v>
      </c>
      <c r="AE285">
        <v>693.71566797444825</v>
      </c>
    </row>
    <row r="286" spans="1:31" x14ac:dyDescent="0.25">
      <c r="A286">
        <v>2342943</v>
      </c>
      <c r="B286">
        <v>1</v>
      </c>
      <c r="C286" t="s">
        <v>81</v>
      </c>
      <c r="D286" t="s">
        <v>115</v>
      </c>
      <c r="E286" t="s">
        <v>151</v>
      </c>
      <c r="F286" t="s">
        <v>1032</v>
      </c>
      <c r="G286" t="s">
        <v>153</v>
      </c>
      <c r="H286" t="s">
        <v>154</v>
      </c>
      <c r="I286" t="s">
        <v>144</v>
      </c>
      <c r="J286" t="s">
        <v>137</v>
      </c>
      <c r="K286" t="s">
        <v>138</v>
      </c>
      <c r="L286" t="s">
        <v>1033</v>
      </c>
      <c r="M286" t="s">
        <v>1034</v>
      </c>
      <c r="N286">
        <v>0.74083333299999998</v>
      </c>
      <c r="O286">
        <v>0</v>
      </c>
      <c r="P286">
        <v>7</v>
      </c>
      <c r="Q286">
        <v>0</v>
      </c>
      <c r="R286">
        <v>1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0.45237002456142361</v>
      </c>
      <c r="Y286">
        <v>0</v>
      </c>
      <c r="Z286">
        <v>0.12077777714022916</v>
      </c>
      <c r="AA286">
        <v>0</v>
      </c>
      <c r="AB286">
        <v>0</v>
      </c>
      <c r="AC286">
        <v>0</v>
      </c>
      <c r="AD286">
        <v>0</v>
      </c>
      <c r="AE286">
        <v>0.5731478017016528</v>
      </c>
    </row>
    <row r="287" spans="1:31" x14ac:dyDescent="0.25">
      <c r="A287">
        <v>2342945</v>
      </c>
      <c r="B287">
        <v>1</v>
      </c>
      <c r="C287" t="s">
        <v>80</v>
      </c>
      <c r="D287" t="s">
        <v>97</v>
      </c>
      <c r="E287" t="s">
        <v>157</v>
      </c>
      <c r="F287" t="s">
        <v>1035</v>
      </c>
      <c r="G287" t="s">
        <v>159</v>
      </c>
      <c r="H287" t="s">
        <v>154</v>
      </c>
      <c r="I287" t="s">
        <v>144</v>
      </c>
      <c r="J287" t="s">
        <v>137</v>
      </c>
      <c r="K287" t="s">
        <v>138</v>
      </c>
      <c r="L287" t="s">
        <v>1036</v>
      </c>
      <c r="M287" t="s">
        <v>1037</v>
      </c>
      <c r="N287">
        <v>1.1516666659999999</v>
      </c>
      <c r="O287">
        <v>0</v>
      </c>
      <c r="P287">
        <v>1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0.44124655307460003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0.44124655307460003</v>
      </c>
    </row>
    <row r="288" spans="1:31" x14ac:dyDescent="0.25">
      <c r="A288">
        <v>2342948</v>
      </c>
      <c r="B288">
        <v>1</v>
      </c>
      <c r="C288" t="s">
        <v>81</v>
      </c>
      <c r="D288" t="s">
        <v>118</v>
      </c>
      <c r="E288" t="s">
        <v>157</v>
      </c>
      <c r="F288" t="s">
        <v>1038</v>
      </c>
      <c r="G288" t="s">
        <v>159</v>
      </c>
      <c r="H288" t="s">
        <v>154</v>
      </c>
      <c r="I288" t="s">
        <v>144</v>
      </c>
      <c r="J288" t="s">
        <v>137</v>
      </c>
      <c r="K288" t="s">
        <v>138</v>
      </c>
      <c r="L288" t="s">
        <v>1039</v>
      </c>
      <c r="M288" t="s">
        <v>1040</v>
      </c>
      <c r="N288">
        <v>0.88333333300000005</v>
      </c>
      <c r="O288">
        <v>0</v>
      </c>
      <c r="P288">
        <v>1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0.19087539654585109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0.19087539654585109</v>
      </c>
    </row>
    <row r="289" spans="1:31" x14ac:dyDescent="0.25">
      <c r="A289">
        <v>2342951</v>
      </c>
      <c r="B289">
        <v>1</v>
      </c>
      <c r="C289" t="s">
        <v>80</v>
      </c>
      <c r="D289" t="s">
        <v>96</v>
      </c>
      <c r="E289" t="s">
        <v>326</v>
      </c>
      <c r="F289" t="s">
        <v>886</v>
      </c>
      <c r="G289" t="s">
        <v>667</v>
      </c>
      <c r="H289" t="s">
        <v>154</v>
      </c>
      <c r="I289" t="s">
        <v>144</v>
      </c>
      <c r="J289" t="s">
        <v>137</v>
      </c>
      <c r="K289" t="s">
        <v>138</v>
      </c>
      <c r="L289" t="s">
        <v>1041</v>
      </c>
      <c r="M289" t="s">
        <v>1042</v>
      </c>
      <c r="N289">
        <v>1.528611111</v>
      </c>
      <c r="O289">
        <v>0</v>
      </c>
      <c r="P289">
        <v>12</v>
      </c>
      <c r="Q289">
        <v>0</v>
      </c>
      <c r="R289">
        <v>0</v>
      </c>
      <c r="S289">
        <v>0</v>
      </c>
      <c r="T289">
        <v>64</v>
      </c>
      <c r="U289">
        <v>0</v>
      </c>
      <c r="V289">
        <v>0</v>
      </c>
      <c r="W289">
        <v>0</v>
      </c>
      <c r="X289">
        <v>15.961897503204892</v>
      </c>
      <c r="Y289">
        <v>0</v>
      </c>
      <c r="Z289">
        <v>0</v>
      </c>
      <c r="AA289">
        <v>0</v>
      </c>
      <c r="AB289">
        <v>293.50924143888693</v>
      </c>
      <c r="AC289">
        <v>0</v>
      </c>
      <c r="AD289">
        <v>0</v>
      </c>
      <c r="AE289">
        <v>309.47113894209184</v>
      </c>
    </row>
    <row r="290" spans="1:31" x14ac:dyDescent="0.25">
      <c r="A290">
        <v>2352441</v>
      </c>
      <c r="B290">
        <v>1</v>
      </c>
      <c r="C290" t="s">
        <v>80</v>
      </c>
      <c r="D290" t="s">
        <v>100</v>
      </c>
      <c r="E290" t="s">
        <v>147</v>
      </c>
      <c r="F290" t="s">
        <v>1043</v>
      </c>
      <c r="G290" t="s">
        <v>184</v>
      </c>
      <c r="H290" t="s">
        <v>135</v>
      </c>
      <c r="I290" t="s">
        <v>144</v>
      </c>
      <c r="J290" t="s">
        <v>137</v>
      </c>
      <c r="K290" t="s">
        <v>138</v>
      </c>
      <c r="L290" t="s">
        <v>1044</v>
      </c>
      <c r="M290" t="s">
        <v>1045</v>
      </c>
      <c r="N290">
        <v>2.0472222219999998</v>
      </c>
      <c r="O290">
        <v>0</v>
      </c>
      <c r="P290">
        <v>326</v>
      </c>
      <c r="Q290">
        <v>0</v>
      </c>
      <c r="R290">
        <v>10</v>
      </c>
      <c r="S290">
        <v>0</v>
      </c>
      <c r="T290">
        <v>27</v>
      </c>
      <c r="U290">
        <v>0</v>
      </c>
      <c r="V290">
        <v>0</v>
      </c>
      <c r="W290">
        <v>0</v>
      </c>
      <c r="X290">
        <v>217.79540230493762</v>
      </c>
      <c r="Y290">
        <v>0</v>
      </c>
      <c r="Z290">
        <v>11.447890856091529</v>
      </c>
      <c r="AA290">
        <v>0</v>
      </c>
      <c r="AB290">
        <v>68.105260963996628</v>
      </c>
      <c r="AC290">
        <v>0</v>
      </c>
      <c r="AD290">
        <v>0</v>
      </c>
      <c r="AE290">
        <v>297.34855412502577</v>
      </c>
    </row>
    <row r="291" spans="1:31" x14ac:dyDescent="0.25">
      <c r="A291">
        <v>2352424</v>
      </c>
      <c r="B291">
        <v>1</v>
      </c>
      <c r="C291" t="s">
        <v>81</v>
      </c>
      <c r="D291" t="s">
        <v>123</v>
      </c>
      <c r="E291" t="s">
        <v>141</v>
      </c>
      <c r="F291" t="s">
        <v>1046</v>
      </c>
      <c r="G291" t="s">
        <v>134</v>
      </c>
      <c r="H291" t="s">
        <v>135</v>
      </c>
      <c r="I291" t="s">
        <v>144</v>
      </c>
      <c r="J291" t="s">
        <v>137</v>
      </c>
      <c r="K291" t="s">
        <v>138</v>
      </c>
      <c r="L291" t="s">
        <v>1047</v>
      </c>
      <c r="M291" t="s">
        <v>1048</v>
      </c>
      <c r="N291">
        <v>0.89555555499999995</v>
      </c>
      <c r="O291">
        <v>0</v>
      </c>
      <c r="P291">
        <v>724</v>
      </c>
      <c r="Q291">
        <v>6</v>
      </c>
      <c r="R291">
        <v>29</v>
      </c>
      <c r="S291">
        <v>3</v>
      </c>
      <c r="T291">
        <v>54</v>
      </c>
      <c r="U291">
        <v>1</v>
      </c>
      <c r="V291">
        <v>1</v>
      </c>
      <c r="W291">
        <v>0</v>
      </c>
      <c r="X291">
        <v>80.078927807897713</v>
      </c>
      <c r="Y291">
        <v>7.3343723586343232</v>
      </c>
      <c r="Z291">
        <v>8.7451787026931367</v>
      </c>
      <c r="AA291">
        <v>14.650969811401385</v>
      </c>
      <c r="AB291">
        <v>26.290548203889486</v>
      </c>
      <c r="AC291">
        <v>23.661706905598532</v>
      </c>
      <c r="AD291">
        <v>115.95177135599668</v>
      </c>
      <c r="AE291">
        <v>276.71347514611125</v>
      </c>
    </row>
    <row r="292" spans="1:31" x14ac:dyDescent="0.25">
      <c r="A292">
        <v>2352733</v>
      </c>
      <c r="B292">
        <v>1</v>
      </c>
      <c r="C292" t="s">
        <v>80</v>
      </c>
      <c r="D292" t="s">
        <v>96</v>
      </c>
      <c r="E292" t="s">
        <v>326</v>
      </c>
      <c r="F292" t="s">
        <v>1049</v>
      </c>
      <c r="G292" t="s">
        <v>391</v>
      </c>
      <c r="H292" t="s">
        <v>154</v>
      </c>
      <c r="I292" t="s">
        <v>144</v>
      </c>
      <c r="J292" t="s">
        <v>137</v>
      </c>
      <c r="K292" t="s">
        <v>138</v>
      </c>
      <c r="L292" t="s">
        <v>1050</v>
      </c>
      <c r="M292" t="s">
        <v>1051</v>
      </c>
      <c r="N292">
        <v>3.105555555</v>
      </c>
      <c r="O292">
        <v>0</v>
      </c>
      <c r="P292">
        <v>11</v>
      </c>
      <c r="Q292">
        <v>0</v>
      </c>
      <c r="R292">
        <v>0</v>
      </c>
      <c r="S292">
        <v>0</v>
      </c>
      <c r="T292">
        <v>10</v>
      </c>
      <c r="U292">
        <v>0</v>
      </c>
      <c r="V292">
        <v>0</v>
      </c>
      <c r="W292">
        <v>0</v>
      </c>
      <c r="X292">
        <v>130.09807690147036</v>
      </c>
      <c r="Y292">
        <v>0</v>
      </c>
      <c r="Z292">
        <v>0</v>
      </c>
      <c r="AA292">
        <v>0</v>
      </c>
      <c r="AB292">
        <v>194.32031946116862</v>
      </c>
      <c r="AC292">
        <v>0</v>
      </c>
      <c r="AD292">
        <v>0</v>
      </c>
      <c r="AE292">
        <v>324.41839636263899</v>
      </c>
    </row>
    <row r="293" spans="1:31" x14ac:dyDescent="0.25">
      <c r="A293">
        <v>2352487</v>
      </c>
      <c r="B293">
        <v>1</v>
      </c>
      <c r="C293" t="s">
        <v>80</v>
      </c>
      <c r="D293" t="s">
        <v>91</v>
      </c>
      <c r="E293" t="s">
        <v>174</v>
      </c>
      <c r="F293" t="s">
        <v>1052</v>
      </c>
      <c r="G293" t="s">
        <v>208</v>
      </c>
      <c r="H293" t="s">
        <v>154</v>
      </c>
      <c r="I293" t="s">
        <v>144</v>
      </c>
      <c r="J293" t="s">
        <v>137</v>
      </c>
      <c r="K293" t="s">
        <v>209</v>
      </c>
      <c r="L293" t="s">
        <v>1053</v>
      </c>
      <c r="M293" t="s">
        <v>1054</v>
      </c>
      <c r="N293">
        <v>5.0127777770000002</v>
      </c>
      <c r="O293">
        <v>0</v>
      </c>
      <c r="P293">
        <v>43</v>
      </c>
      <c r="Q293">
        <v>0</v>
      </c>
      <c r="R293">
        <v>4</v>
      </c>
      <c r="S293">
        <v>0</v>
      </c>
      <c r="T293">
        <v>6</v>
      </c>
      <c r="U293">
        <v>0</v>
      </c>
      <c r="V293">
        <v>0</v>
      </c>
      <c r="W293">
        <v>0</v>
      </c>
      <c r="X293">
        <v>60.55945997762673</v>
      </c>
      <c r="Y293">
        <v>0</v>
      </c>
      <c r="Z293">
        <v>63.605519510172165</v>
      </c>
      <c r="AA293">
        <v>0</v>
      </c>
      <c r="AB293">
        <v>31.801245059765559</v>
      </c>
      <c r="AC293">
        <v>0</v>
      </c>
      <c r="AD293">
        <v>0</v>
      </c>
      <c r="AE293">
        <v>155.96622454756445</v>
      </c>
    </row>
    <row r="294" spans="1:31" x14ac:dyDescent="0.25">
      <c r="A294">
        <v>2352982</v>
      </c>
      <c r="B294">
        <v>1</v>
      </c>
      <c r="C294" t="s">
        <v>80</v>
      </c>
      <c r="D294" t="s">
        <v>99</v>
      </c>
      <c r="E294" t="s">
        <v>157</v>
      </c>
      <c r="F294" t="s">
        <v>1055</v>
      </c>
      <c r="G294" t="s">
        <v>159</v>
      </c>
      <c r="H294" t="s">
        <v>154</v>
      </c>
      <c r="I294" t="s">
        <v>144</v>
      </c>
      <c r="J294" t="s">
        <v>137</v>
      </c>
      <c r="K294" t="s">
        <v>138</v>
      </c>
      <c r="L294" t="s">
        <v>1056</v>
      </c>
      <c r="M294" t="s">
        <v>1057</v>
      </c>
      <c r="N294">
        <v>2.4880555549999999</v>
      </c>
      <c r="O294">
        <v>0</v>
      </c>
      <c r="P294">
        <v>1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5.7583403420913788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5.7583403420913788</v>
      </c>
    </row>
    <row r="295" spans="1:31" x14ac:dyDescent="0.25">
      <c r="A295">
        <v>2352673</v>
      </c>
      <c r="B295">
        <v>1</v>
      </c>
      <c r="C295" t="s">
        <v>80</v>
      </c>
      <c r="D295" t="s">
        <v>93</v>
      </c>
      <c r="E295" t="s">
        <v>174</v>
      </c>
      <c r="F295" t="s">
        <v>1058</v>
      </c>
      <c r="G295" t="s">
        <v>153</v>
      </c>
      <c r="H295" t="s">
        <v>154</v>
      </c>
      <c r="I295" t="s">
        <v>144</v>
      </c>
      <c r="J295" t="s">
        <v>137</v>
      </c>
      <c r="K295" t="s">
        <v>138</v>
      </c>
      <c r="L295" t="s">
        <v>1059</v>
      </c>
      <c r="M295" t="s">
        <v>1060</v>
      </c>
      <c r="N295">
        <v>6.1713888880000001</v>
      </c>
      <c r="O295">
        <v>0</v>
      </c>
      <c r="P295">
        <v>0</v>
      </c>
      <c r="Q295">
        <v>0</v>
      </c>
      <c r="R295">
        <v>9</v>
      </c>
      <c r="S295">
        <v>0</v>
      </c>
      <c r="T295">
        <v>3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56.781494527471416</v>
      </c>
      <c r="AA295">
        <v>0</v>
      </c>
      <c r="AB295">
        <v>96.026815523939675</v>
      </c>
      <c r="AC295">
        <v>0</v>
      </c>
      <c r="AD295">
        <v>0</v>
      </c>
      <c r="AE295">
        <v>152.8083100514111</v>
      </c>
    </row>
    <row r="296" spans="1:31" x14ac:dyDescent="0.25">
      <c r="A296">
        <v>2352773</v>
      </c>
      <c r="B296">
        <v>1</v>
      </c>
      <c r="C296" t="s">
        <v>80</v>
      </c>
      <c r="D296" t="s">
        <v>84</v>
      </c>
      <c r="E296" t="s">
        <v>157</v>
      </c>
      <c r="F296" t="s">
        <v>1061</v>
      </c>
      <c r="G296" t="s">
        <v>159</v>
      </c>
      <c r="H296" t="s">
        <v>154</v>
      </c>
      <c r="I296" t="s">
        <v>144</v>
      </c>
      <c r="J296" t="s">
        <v>137</v>
      </c>
      <c r="K296" t="s">
        <v>138</v>
      </c>
      <c r="L296" t="s">
        <v>1062</v>
      </c>
      <c r="M296" t="s">
        <v>1063</v>
      </c>
      <c r="N296">
        <v>4.2297222220000004</v>
      </c>
      <c r="O296">
        <v>0</v>
      </c>
      <c r="P296">
        <v>3</v>
      </c>
      <c r="Q296">
        <v>0</v>
      </c>
      <c r="R296">
        <v>0</v>
      </c>
      <c r="S296">
        <v>0</v>
      </c>
      <c r="T296">
        <v>1</v>
      </c>
      <c r="U296">
        <v>0</v>
      </c>
      <c r="V296">
        <v>0</v>
      </c>
      <c r="W296">
        <v>0</v>
      </c>
      <c r="X296">
        <v>2.3315336492866652</v>
      </c>
      <c r="Y296">
        <v>0</v>
      </c>
      <c r="Z296">
        <v>0</v>
      </c>
      <c r="AA296">
        <v>0</v>
      </c>
      <c r="AB296">
        <v>0.22982236823139113</v>
      </c>
      <c r="AC296">
        <v>0</v>
      </c>
      <c r="AD296">
        <v>0</v>
      </c>
      <c r="AE296">
        <v>2.5613560175180563</v>
      </c>
    </row>
    <row r="297" spans="1:31" x14ac:dyDescent="0.25">
      <c r="A297">
        <v>2353028</v>
      </c>
      <c r="B297">
        <v>1</v>
      </c>
      <c r="C297" t="s">
        <v>81</v>
      </c>
      <c r="D297" t="s">
        <v>128</v>
      </c>
      <c r="E297" t="s">
        <v>157</v>
      </c>
      <c r="F297" t="s">
        <v>1064</v>
      </c>
      <c r="G297" t="s">
        <v>204</v>
      </c>
      <c r="H297" t="s">
        <v>154</v>
      </c>
      <c r="I297" t="s">
        <v>144</v>
      </c>
      <c r="J297" t="s">
        <v>137</v>
      </c>
      <c r="K297" t="s">
        <v>138</v>
      </c>
      <c r="L297" t="s">
        <v>1065</v>
      </c>
      <c r="M297" t="s">
        <v>1066</v>
      </c>
      <c r="N297">
        <v>2.0108333329999999</v>
      </c>
      <c r="O297">
        <v>0</v>
      </c>
      <c r="P297">
        <v>1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0.50036779285263333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0.50036779285263333</v>
      </c>
    </row>
    <row r="298" spans="1:31" x14ac:dyDescent="0.25">
      <c r="A298">
        <v>2352879</v>
      </c>
      <c r="B298">
        <v>1</v>
      </c>
      <c r="C298" t="s">
        <v>80</v>
      </c>
      <c r="D298" t="s">
        <v>93</v>
      </c>
      <c r="E298" t="s">
        <v>151</v>
      </c>
      <c r="F298" t="s">
        <v>1067</v>
      </c>
      <c r="G298" t="s">
        <v>153</v>
      </c>
      <c r="H298" t="s">
        <v>154</v>
      </c>
      <c r="I298" t="s">
        <v>144</v>
      </c>
      <c r="J298" t="s">
        <v>137</v>
      </c>
      <c r="K298" t="s">
        <v>138</v>
      </c>
      <c r="L298" t="s">
        <v>1068</v>
      </c>
      <c r="M298" t="s">
        <v>1069</v>
      </c>
      <c r="N298">
        <v>1.9436111110000001</v>
      </c>
      <c r="O298">
        <v>0</v>
      </c>
      <c r="P298">
        <v>1</v>
      </c>
      <c r="Q298">
        <v>0</v>
      </c>
      <c r="R298">
        <v>4</v>
      </c>
      <c r="S298">
        <v>0</v>
      </c>
      <c r="T298">
        <v>2</v>
      </c>
      <c r="U298">
        <v>0</v>
      </c>
      <c r="V298">
        <v>0</v>
      </c>
      <c r="W298">
        <v>0</v>
      </c>
      <c r="X298">
        <v>0.58839469418967782</v>
      </c>
      <c r="Y298">
        <v>0</v>
      </c>
      <c r="Z298">
        <v>18.71608359441786</v>
      </c>
      <c r="AA298">
        <v>0</v>
      </c>
      <c r="AB298">
        <v>5.4317209505333057</v>
      </c>
      <c r="AC298">
        <v>0</v>
      </c>
      <c r="AD298">
        <v>0</v>
      </c>
      <c r="AE298">
        <v>24.736199239140845</v>
      </c>
    </row>
    <row r="299" spans="1:31" x14ac:dyDescent="0.25">
      <c r="A299">
        <v>2352693</v>
      </c>
      <c r="B299">
        <v>1</v>
      </c>
      <c r="C299" t="s">
        <v>80</v>
      </c>
      <c r="D299" t="s">
        <v>83</v>
      </c>
      <c r="E299" t="s">
        <v>147</v>
      </c>
      <c r="F299" t="s">
        <v>1070</v>
      </c>
      <c r="G299" t="s">
        <v>184</v>
      </c>
      <c r="H299" t="s">
        <v>135</v>
      </c>
      <c r="I299" t="s">
        <v>144</v>
      </c>
      <c r="J299" t="s">
        <v>137</v>
      </c>
      <c r="K299" t="s">
        <v>138</v>
      </c>
      <c r="L299" t="s">
        <v>1071</v>
      </c>
      <c r="M299" t="s">
        <v>1072</v>
      </c>
      <c r="N299">
        <v>4.6775000000000002</v>
      </c>
      <c r="O299">
        <v>0</v>
      </c>
      <c r="P299">
        <v>84</v>
      </c>
      <c r="Q299">
        <v>0</v>
      </c>
      <c r="R299">
        <v>0</v>
      </c>
      <c r="S299">
        <v>0</v>
      </c>
      <c r="T299">
        <v>13</v>
      </c>
      <c r="U299">
        <v>0</v>
      </c>
      <c r="V299">
        <v>0</v>
      </c>
      <c r="W299">
        <v>0</v>
      </c>
      <c r="X299">
        <v>100.71230990205859</v>
      </c>
      <c r="Y299">
        <v>0</v>
      </c>
      <c r="Z299">
        <v>0</v>
      </c>
      <c r="AA299">
        <v>0</v>
      </c>
      <c r="AB299">
        <v>108.12046202158102</v>
      </c>
      <c r="AC299">
        <v>0</v>
      </c>
      <c r="AD299">
        <v>0</v>
      </c>
      <c r="AE299">
        <v>208.8327719236396</v>
      </c>
    </row>
    <row r="300" spans="1:31" x14ac:dyDescent="0.25">
      <c r="A300">
        <v>2352670</v>
      </c>
      <c r="B300">
        <v>1</v>
      </c>
      <c r="C300" t="s">
        <v>80</v>
      </c>
      <c r="D300" t="s">
        <v>93</v>
      </c>
      <c r="E300" t="s">
        <v>326</v>
      </c>
      <c r="F300" t="s">
        <v>1073</v>
      </c>
      <c r="G300" t="s">
        <v>153</v>
      </c>
      <c r="H300" t="s">
        <v>154</v>
      </c>
      <c r="I300" t="s">
        <v>144</v>
      </c>
      <c r="J300" t="s">
        <v>137</v>
      </c>
      <c r="K300" t="s">
        <v>138</v>
      </c>
      <c r="L300" t="s">
        <v>1074</v>
      </c>
      <c r="M300" t="s">
        <v>1075</v>
      </c>
      <c r="N300">
        <v>3.727777777</v>
      </c>
      <c r="O300">
        <v>0</v>
      </c>
      <c r="P300">
        <v>34</v>
      </c>
      <c r="Q300">
        <v>0</v>
      </c>
      <c r="R300">
        <v>0</v>
      </c>
      <c r="S300">
        <v>0</v>
      </c>
      <c r="T300">
        <v>54</v>
      </c>
      <c r="U300">
        <v>0</v>
      </c>
      <c r="V300">
        <v>0</v>
      </c>
      <c r="W300">
        <v>0</v>
      </c>
      <c r="X300">
        <v>42.971861863175754</v>
      </c>
      <c r="Y300">
        <v>0</v>
      </c>
      <c r="Z300">
        <v>0</v>
      </c>
      <c r="AA300">
        <v>0</v>
      </c>
      <c r="AB300">
        <v>166.01646533132529</v>
      </c>
      <c r="AC300">
        <v>0</v>
      </c>
      <c r="AD300">
        <v>0</v>
      </c>
      <c r="AE300">
        <v>208.98832719450104</v>
      </c>
    </row>
    <row r="301" spans="1:31" x14ac:dyDescent="0.25">
      <c r="A301">
        <v>2352836</v>
      </c>
      <c r="B301">
        <v>1</v>
      </c>
      <c r="C301" t="s">
        <v>80</v>
      </c>
      <c r="D301" t="s">
        <v>95</v>
      </c>
      <c r="E301" t="s">
        <v>147</v>
      </c>
      <c r="F301" t="s">
        <v>1076</v>
      </c>
      <c r="G301" t="s">
        <v>184</v>
      </c>
      <c r="H301" t="s">
        <v>135</v>
      </c>
      <c r="I301" t="s">
        <v>144</v>
      </c>
      <c r="J301" t="s">
        <v>137</v>
      </c>
      <c r="K301" t="s">
        <v>138</v>
      </c>
      <c r="L301" t="s">
        <v>1077</v>
      </c>
      <c r="M301" t="s">
        <v>1078</v>
      </c>
      <c r="N301">
        <v>2.6577777770000002</v>
      </c>
      <c r="O301">
        <v>0</v>
      </c>
      <c r="P301">
        <v>0</v>
      </c>
      <c r="Q301">
        <v>1</v>
      </c>
      <c r="R301">
        <v>0</v>
      </c>
      <c r="S301">
        <v>3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69.45487166845929</v>
      </c>
      <c r="Z301">
        <v>0</v>
      </c>
      <c r="AA301">
        <v>118.98032126046229</v>
      </c>
      <c r="AB301">
        <v>0</v>
      </c>
      <c r="AC301">
        <v>0</v>
      </c>
      <c r="AD301">
        <v>0</v>
      </c>
      <c r="AE301">
        <v>188.43519292892159</v>
      </c>
    </row>
    <row r="302" spans="1:31" x14ac:dyDescent="0.25">
      <c r="A302">
        <v>2352862</v>
      </c>
      <c r="B302">
        <v>1</v>
      </c>
      <c r="C302" t="s">
        <v>80</v>
      </c>
      <c r="D302" t="s">
        <v>105</v>
      </c>
      <c r="E302" t="s">
        <v>157</v>
      </c>
      <c r="F302" t="s">
        <v>1079</v>
      </c>
      <c r="G302" t="s">
        <v>159</v>
      </c>
      <c r="H302" t="s">
        <v>154</v>
      </c>
      <c r="I302" t="s">
        <v>144</v>
      </c>
      <c r="J302" t="s">
        <v>137</v>
      </c>
      <c r="K302" t="s">
        <v>138</v>
      </c>
      <c r="L302" t="s">
        <v>1080</v>
      </c>
      <c r="M302" t="s">
        <v>1081</v>
      </c>
      <c r="N302">
        <v>2.471944444</v>
      </c>
      <c r="O302">
        <v>0</v>
      </c>
      <c r="P302">
        <v>1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0.82306741580082665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0.82306741580082665</v>
      </c>
    </row>
    <row r="303" spans="1:31" x14ac:dyDescent="0.25">
      <c r="A303">
        <v>2352842</v>
      </c>
      <c r="B303">
        <v>1</v>
      </c>
      <c r="C303" t="s">
        <v>81</v>
      </c>
      <c r="D303" t="s">
        <v>128</v>
      </c>
      <c r="E303" t="s">
        <v>151</v>
      </c>
      <c r="F303" t="s">
        <v>1082</v>
      </c>
      <c r="G303" t="s">
        <v>153</v>
      </c>
      <c r="H303" t="s">
        <v>154</v>
      </c>
      <c r="I303" t="s">
        <v>144</v>
      </c>
      <c r="J303" t="s">
        <v>137</v>
      </c>
      <c r="K303" t="s">
        <v>138</v>
      </c>
      <c r="L303" t="s">
        <v>1083</v>
      </c>
      <c r="M303" t="s">
        <v>1084</v>
      </c>
      <c r="N303">
        <v>2.269722222</v>
      </c>
      <c r="O303">
        <v>0</v>
      </c>
      <c r="P303">
        <v>19</v>
      </c>
      <c r="Q303">
        <v>0</v>
      </c>
      <c r="R303">
        <v>0</v>
      </c>
      <c r="S303">
        <v>0</v>
      </c>
      <c r="T303">
        <v>2</v>
      </c>
      <c r="U303">
        <v>0</v>
      </c>
      <c r="V303">
        <v>0</v>
      </c>
      <c r="W303">
        <v>0</v>
      </c>
      <c r="X303">
        <v>14.602898655445708</v>
      </c>
      <c r="Y303">
        <v>0</v>
      </c>
      <c r="Z303">
        <v>0</v>
      </c>
      <c r="AA303">
        <v>0</v>
      </c>
      <c r="AB303">
        <v>0.25047398880555166</v>
      </c>
      <c r="AC303">
        <v>0</v>
      </c>
      <c r="AD303">
        <v>0</v>
      </c>
      <c r="AE303">
        <v>14.853372644251261</v>
      </c>
    </row>
    <row r="304" spans="1:31" x14ac:dyDescent="0.25">
      <c r="A304">
        <v>2352401</v>
      </c>
      <c r="B304">
        <v>1</v>
      </c>
      <c r="C304" t="s">
        <v>80</v>
      </c>
      <c r="D304" t="s">
        <v>96</v>
      </c>
      <c r="E304" t="s">
        <v>147</v>
      </c>
      <c r="F304" t="s">
        <v>1085</v>
      </c>
      <c r="G304" t="s">
        <v>208</v>
      </c>
      <c r="H304" t="s">
        <v>135</v>
      </c>
      <c r="I304" t="s">
        <v>144</v>
      </c>
      <c r="J304" t="s">
        <v>137</v>
      </c>
      <c r="K304" t="s">
        <v>209</v>
      </c>
      <c r="L304" t="s">
        <v>1086</v>
      </c>
      <c r="M304" t="s">
        <v>1087</v>
      </c>
      <c r="N304">
        <v>4.2936111109999997</v>
      </c>
      <c r="O304">
        <v>0</v>
      </c>
      <c r="P304">
        <v>163</v>
      </c>
      <c r="Q304">
        <v>0</v>
      </c>
      <c r="R304">
        <v>1</v>
      </c>
      <c r="S304">
        <v>0</v>
      </c>
      <c r="T304">
        <v>160</v>
      </c>
      <c r="U304">
        <v>0</v>
      </c>
      <c r="V304">
        <v>0</v>
      </c>
      <c r="W304">
        <v>0</v>
      </c>
      <c r="X304">
        <v>570.27374208199581</v>
      </c>
      <c r="Y304">
        <v>0</v>
      </c>
      <c r="Z304">
        <v>0.42955154317242561</v>
      </c>
      <c r="AA304">
        <v>0</v>
      </c>
      <c r="AB304">
        <v>1460.9389984729112</v>
      </c>
      <c r="AC304">
        <v>0</v>
      </c>
      <c r="AD304">
        <v>0</v>
      </c>
      <c r="AE304">
        <v>2031.6422920980795</v>
      </c>
    </row>
    <row r="305" spans="1:31" x14ac:dyDescent="0.25">
      <c r="A305">
        <v>2353005</v>
      </c>
      <c r="B305">
        <v>1</v>
      </c>
      <c r="C305" t="s">
        <v>80</v>
      </c>
      <c r="D305" t="s">
        <v>110</v>
      </c>
      <c r="E305" t="s">
        <v>147</v>
      </c>
      <c r="F305" t="s">
        <v>1088</v>
      </c>
      <c r="G305" t="s">
        <v>363</v>
      </c>
      <c r="H305" t="s">
        <v>135</v>
      </c>
      <c r="I305" t="s">
        <v>144</v>
      </c>
      <c r="J305" t="s">
        <v>137</v>
      </c>
      <c r="K305" t="s">
        <v>138</v>
      </c>
      <c r="L305" t="s">
        <v>1089</v>
      </c>
      <c r="M305" t="s">
        <v>1090</v>
      </c>
      <c r="N305">
        <v>7.2222222000000003E-2</v>
      </c>
      <c r="O305">
        <v>0</v>
      </c>
      <c r="P305">
        <v>4021</v>
      </c>
      <c r="Q305">
        <v>0</v>
      </c>
      <c r="R305">
        <v>0</v>
      </c>
      <c r="S305">
        <v>0</v>
      </c>
      <c r="T305">
        <v>369</v>
      </c>
      <c r="U305">
        <v>0</v>
      </c>
      <c r="V305">
        <v>0</v>
      </c>
      <c r="W305">
        <v>0</v>
      </c>
      <c r="X305">
        <v>98.250656274693654</v>
      </c>
      <c r="Y305">
        <v>0</v>
      </c>
      <c r="Z305">
        <v>0</v>
      </c>
      <c r="AA305">
        <v>0</v>
      </c>
      <c r="AB305">
        <v>21.255969256187104</v>
      </c>
      <c r="AC305">
        <v>0</v>
      </c>
      <c r="AD305">
        <v>0</v>
      </c>
      <c r="AE305">
        <v>119.50662553088075</v>
      </c>
    </row>
    <row r="306" spans="1:31" x14ac:dyDescent="0.25">
      <c r="A306">
        <v>2352856</v>
      </c>
      <c r="B306">
        <v>1</v>
      </c>
      <c r="C306" t="s">
        <v>81</v>
      </c>
      <c r="D306" t="s">
        <v>115</v>
      </c>
      <c r="E306" t="s">
        <v>151</v>
      </c>
      <c r="F306" t="s">
        <v>1091</v>
      </c>
      <c r="G306" t="s">
        <v>153</v>
      </c>
      <c r="H306" t="s">
        <v>154</v>
      </c>
      <c r="I306" t="s">
        <v>144</v>
      </c>
      <c r="J306" t="s">
        <v>137</v>
      </c>
      <c r="K306" t="s">
        <v>138</v>
      </c>
      <c r="L306" t="s">
        <v>1092</v>
      </c>
      <c r="M306" t="s">
        <v>1093</v>
      </c>
      <c r="N306">
        <v>0.84805555499999996</v>
      </c>
      <c r="O306">
        <v>0</v>
      </c>
      <c r="P306">
        <v>3</v>
      </c>
      <c r="Q306">
        <v>0</v>
      </c>
      <c r="R306">
        <v>10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0.39713176111962589</v>
      </c>
      <c r="Y306">
        <v>0</v>
      </c>
      <c r="Z306">
        <v>12.58058753791528</v>
      </c>
      <c r="AA306">
        <v>0</v>
      </c>
      <c r="AB306">
        <v>0</v>
      </c>
      <c r="AC306">
        <v>0</v>
      </c>
      <c r="AD306">
        <v>0</v>
      </c>
      <c r="AE306">
        <v>12.977719299034906</v>
      </c>
    </row>
    <row r="307" spans="1:31" x14ac:dyDescent="0.25">
      <c r="A307">
        <v>2352507</v>
      </c>
      <c r="B307">
        <v>1</v>
      </c>
      <c r="C307" t="s">
        <v>80</v>
      </c>
      <c r="D307" t="s">
        <v>91</v>
      </c>
      <c r="E307" t="s">
        <v>174</v>
      </c>
      <c r="F307" t="s">
        <v>1094</v>
      </c>
      <c r="G307" t="s">
        <v>208</v>
      </c>
      <c r="H307" t="s">
        <v>154</v>
      </c>
      <c r="I307" t="s">
        <v>144</v>
      </c>
      <c r="J307" t="s">
        <v>137</v>
      </c>
      <c r="K307" t="s">
        <v>209</v>
      </c>
      <c r="L307" t="s">
        <v>1095</v>
      </c>
      <c r="M307" t="s">
        <v>1096</v>
      </c>
      <c r="N307">
        <v>2.8594444440000002</v>
      </c>
      <c r="O307">
        <v>0</v>
      </c>
      <c r="P307">
        <v>275</v>
      </c>
      <c r="Q307">
        <v>0</v>
      </c>
      <c r="R307">
        <v>3</v>
      </c>
      <c r="S307">
        <v>0</v>
      </c>
      <c r="T307">
        <v>31</v>
      </c>
      <c r="U307">
        <v>0</v>
      </c>
      <c r="V307">
        <v>0</v>
      </c>
      <c r="W307">
        <v>0</v>
      </c>
      <c r="X307">
        <v>191.59718974345896</v>
      </c>
      <c r="Y307">
        <v>0</v>
      </c>
      <c r="Z307">
        <v>8.0606073196459889</v>
      </c>
      <c r="AA307">
        <v>0</v>
      </c>
      <c r="AB307">
        <v>89.637299466059403</v>
      </c>
      <c r="AC307">
        <v>0</v>
      </c>
      <c r="AD307">
        <v>0</v>
      </c>
      <c r="AE307">
        <v>289.29509652916431</v>
      </c>
    </row>
    <row r="308" spans="1:31" x14ac:dyDescent="0.25">
      <c r="A308">
        <v>2353014</v>
      </c>
      <c r="B308">
        <v>1</v>
      </c>
      <c r="C308" t="s">
        <v>81</v>
      </c>
      <c r="D308" t="s">
        <v>113</v>
      </c>
      <c r="E308" t="s">
        <v>147</v>
      </c>
      <c r="F308" t="s">
        <v>1097</v>
      </c>
      <c r="G308" t="s">
        <v>494</v>
      </c>
      <c r="H308" t="s">
        <v>135</v>
      </c>
      <c r="I308" t="s">
        <v>144</v>
      </c>
      <c r="J308" t="s">
        <v>137</v>
      </c>
      <c r="K308" t="s">
        <v>138</v>
      </c>
      <c r="L308" t="s">
        <v>1098</v>
      </c>
      <c r="M308" t="s">
        <v>1099</v>
      </c>
      <c r="N308">
        <v>0.80027777700000002</v>
      </c>
      <c r="O308">
        <v>0</v>
      </c>
      <c r="P308">
        <v>0</v>
      </c>
      <c r="Q308">
        <v>3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8.3235689740130638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8.3235689740130638</v>
      </c>
    </row>
    <row r="309" spans="1:31" x14ac:dyDescent="0.25">
      <c r="A309">
        <v>2352659</v>
      </c>
      <c r="B309">
        <v>1</v>
      </c>
      <c r="C309" t="s">
        <v>81</v>
      </c>
      <c r="D309" t="s">
        <v>127</v>
      </c>
      <c r="E309" t="s">
        <v>174</v>
      </c>
      <c r="F309" t="s">
        <v>1100</v>
      </c>
      <c r="G309" t="s">
        <v>176</v>
      </c>
      <c r="H309" t="s">
        <v>154</v>
      </c>
      <c r="I309" t="s">
        <v>144</v>
      </c>
      <c r="J309" t="s">
        <v>137</v>
      </c>
      <c r="K309" t="s">
        <v>138</v>
      </c>
      <c r="L309" t="s">
        <v>1101</v>
      </c>
      <c r="M309" t="s">
        <v>1102</v>
      </c>
      <c r="N309">
        <v>2.6711111110000001</v>
      </c>
      <c r="O309">
        <v>0</v>
      </c>
      <c r="P309">
        <v>75</v>
      </c>
      <c r="Q309">
        <v>0</v>
      </c>
      <c r="R309">
        <v>2</v>
      </c>
      <c r="S309">
        <v>0</v>
      </c>
      <c r="T309">
        <v>3</v>
      </c>
      <c r="U309">
        <v>0</v>
      </c>
      <c r="V309">
        <v>0</v>
      </c>
      <c r="W309">
        <v>0</v>
      </c>
      <c r="X309">
        <v>84.880345156427836</v>
      </c>
      <c r="Y309">
        <v>0</v>
      </c>
      <c r="Z309">
        <v>12.554542261175339</v>
      </c>
      <c r="AA309">
        <v>0</v>
      </c>
      <c r="AB309">
        <v>2.0469291515127779</v>
      </c>
      <c r="AC309">
        <v>0</v>
      </c>
      <c r="AD309">
        <v>0</v>
      </c>
      <c r="AE309">
        <v>99.481816569115949</v>
      </c>
    </row>
    <row r="310" spans="1:31" x14ac:dyDescent="0.25">
      <c r="A310">
        <v>2352490</v>
      </c>
      <c r="B310">
        <v>1</v>
      </c>
      <c r="C310" t="s">
        <v>81</v>
      </c>
      <c r="D310" t="s">
        <v>127</v>
      </c>
      <c r="E310" t="s">
        <v>147</v>
      </c>
      <c r="F310" t="s">
        <v>1103</v>
      </c>
      <c r="G310" t="s">
        <v>134</v>
      </c>
      <c r="H310" t="s">
        <v>135</v>
      </c>
      <c r="I310" t="s">
        <v>144</v>
      </c>
      <c r="J310" t="s">
        <v>137</v>
      </c>
      <c r="K310" t="s">
        <v>138</v>
      </c>
      <c r="L310" t="s">
        <v>1104</v>
      </c>
      <c r="M310" t="s">
        <v>1105</v>
      </c>
      <c r="N310">
        <v>3.2613888879999999</v>
      </c>
      <c r="O310">
        <v>1</v>
      </c>
      <c r="P310">
        <v>449</v>
      </c>
      <c r="Q310">
        <v>142</v>
      </c>
      <c r="R310">
        <v>81</v>
      </c>
      <c r="S310">
        <v>10</v>
      </c>
      <c r="T310">
        <v>60</v>
      </c>
      <c r="U310">
        <v>0</v>
      </c>
      <c r="V310">
        <v>1</v>
      </c>
      <c r="W310">
        <v>10.27785132875</v>
      </c>
      <c r="X310">
        <v>343.3251884696528</v>
      </c>
      <c r="Y310">
        <v>4536.8418581938813</v>
      </c>
      <c r="Z310">
        <v>392.34658549902701</v>
      </c>
      <c r="AA310">
        <v>400.78963430080881</v>
      </c>
      <c r="AB310">
        <v>136.37445093822984</v>
      </c>
      <c r="AC310">
        <v>0</v>
      </c>
      <c r="AD310">
        <v>583.02628969637703</v>
      </c>
      <c r="AE310">
        <v>6402.9818584267268</v>
      </c>
    </row>
    <row r="311" spans="1:31" x14ac:dyDescent="0.25">
      <c r="A311">
        <v>2352473</v>
      </c>
      <c r="B311">
        <v>1</v>
      </c>
      <c r="C311" t="s">
        <v>81</v>
      </c>
      <c r="D311" t="s">
        <v>120</v>
      </c>
      <c r="E311" t="s">
        <v>141</v>
      </c>
      <c r="F311" t="s">
        <v>320</v>
      </c>
      <c r="G311" t="s">
        <v>134</v>
      </c>
      <c r="H311" t="s">
        <v>135</v>
      </c>
      <c r="I311" t="s">
        <v>144</v>
      </c>
      <c r="J311" t="s">
        <v>137</v>
      </c>
      <c r="K311" t="s">
        <v>138</v>
      </c>
      <c r="L311" t="s">
        <v>1106</v>
      </c>
      <c r="M311" t="s">
        <v>1107</v>
      </c>
      <c r="N311">
        <v>1.886666666</v>
      </c>
      <c r="O311">
        <v>0</v>
      </c>
      <c r="P311">
        <v>75</v>
      </c>
      <c r="Q311">
        <v>39</v>
      </c>
      <c r="R311">
        <v>2</v>
      </c>
      <c r="S311">
        <v>14</v>
      </c>
      <c r="T311">
        <v>3</v>
      </c>
      <c r="U311">
        <v>0</v>
      </c>
      <c r="V311">
        <v>0</v>
      </c>
      <c r="W311">
        <v>0</v>
      </c>
      <c r="X311">
        <v>53.208509242277302</v>
      </c>
      <c r="Y311">
        <v>364.7146716358892</v>
      </c>
      <c r="Z311">
        <v>8.4202470824734252</v>
      </c>
      <c r="AA311">
        <v>115.14913805311251</v>
      </c>
      <c r="AB311">
        <v>1.3085872963687499</v>
      </c>
      <c r="AC311">
        <v>0</v>
      </c>
      <c r="AD311">
        <v>0</v>
      </c>
      <c r="AE311">
        <v>542.80115331012121</v>
      </c>
    </row>
    <row r="312" spans="1:31" x14ac:dyDescent="0.25">
      <c r="A312">
        <v>2352390</v>
      </c>
      <c r="B312">
        <v>1</v>
      </c>
      <c r="C312" t="s">
        <v>81</v>
      </c>
      <c r="D312" t="s">
        <v>113</v>
      </c>
      <c r="E312" t="s">
        <v>174</v>
      </c>
      <c r="F312" t="s">
        <v>1108</v>
      </c>
      <c r="G312" t="s">
        <v>176</v>
      </c>
      <c r="H312" t="s">
        <v>154</v>
      </c>
      <c r="I312" t="s">
        <v>144</v>
      </c>
      <c r="J312" t="s">
        <v>137</v>
      </c>
      <c r="K312" t="s">
        <v>138</v>
      </c>
      <c r="L312" t="s">
        <v>1109</v>
      </c>
      <c r="M312" t="s">
        <v>1110</v>
      </c>
      <c r="N312">
        <v>2.2861111109999999</v>
      </c>
      <c r="O312">
        <v>0</v>
      </c>
      <c r="P312">
        <v>0</v>
      </c>
      <c r="Q312">
        <v>0</v>
      </c>
      <c r="R312">
        <v>12</v>
      </c>
      <c r="S312">
        <v>0</v>
      </c>
      <c r="T312">
        <v>1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206.84757520418714</v>
      </c>
      <c r="AA312">
        <v>0</v>
      </c>
      <c r="AB312">
        <v>9.5463001113110018</v>
      </c>
      <c r="AC312">
        <v>0</v>
      </c>
      <c r="AD312">
        <v>0</v>
      </c>
      <c r="AE312">
        <v>216.39387531549815</v>
      </c>
    </row>
    <row r="313" spans="1:31" x14ac:dyDescent="0.25">
      <c r="A313">
        <v>2352427</v>
      </c>
      <c r="B313">
        <v>1</v>
      </c>
      <c r="C313" t="s">
        <v>81</v>
      </c>
      <c r="D313" t="s">
        <v>127</v>
      </c>
      <c r="E313" t="s">
        <v>174</v>
      </c>
      <c r="F313" t="s">
        <v>1111</v>
      </c>
      <c r="G313" t="s">
        <v>176</v>
      </c>
      <c r="H313" t="s">
        <v>154</v>
      </c>
      <c r="I313" t="s">
        <v>144</v>
      </c>
      <c r="J313" t="s">
        <v>137</v>
      </c>
      <c r="K313" t="s">
        <v>138</v>
      </c>
      <c r="L313" t="s">
        <v>1112</v>
      </c>
      <c r="M313" t="s">
        <v>1113</v>
      </c>
      <c r="N313">
        <v>1.0241666659999999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1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7.8573551703100009</v>
      </c>
      <c r="AD313">
        <v>0</v>
      </c>
      <c r="AE313">
        <v>7.8573551703100009</v>
      </c>
    </row>
    <row r="314" spans="1:31" x14ac:dyDescent="0.25">
      <c r="A314">
        <v>2352536</v>
      </c>
      <c r="B314">
        <v>1</v>
      </c>
      <c r="C314" t="s">
        <v>80</v>
      </c>
      <c r="D314" t="s">
        <v>84</v>
      </c>
      <c r="E314" t="s">
        <v>157</v>
      </c>
      <c r="F314" t="s">
        <v>1114</v>
      </c>
      <c r="G314" t="s">
        <v>204</v>
      </c>
      <c r="H314" t="s">
        <v>154</v>
      </c>
      <c r="I314" t="s">
        <v>144</v>
      </c>
      <c r="J314" t="s">
        <v>137</v>
      </c>
      <c r="K314" t="s">
        <v>138</v>
      </c>
      <c r="L314" t="s">
        <v>1115</v>
      </c>
      <c r="M314" t="s">
        <v>1116</v>
      </c>
      <c r="N314">
        <v>4.7033333329999998</v>
      </c>
      <c r="O314">
        <v>0</v>
      </c>
      <c r="P314">
        <v>1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1.2448323727274755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1.2448323727274755</v>
      </c>
    </row>
    <row r="315" spans="1:31" x14ac:dyDescent="0.25">
      <c r="A315">
        <v>2352908</v>
      </c>
      <c r="B315">
        <v>1</v>
      </c>
      <c r="C315" t="s">
        <v>80</v>
      </c>
      <c r="D315" t="s">
        <v>102</v>
      </c>
      <c r="E315" t="s">
        <v>151</v>
      </c>
      <c r="F315" t="s">
        <v>1117</v>
      </c>
      <c r="G315" t="s">
        <v>153</v>
      </c>
      <c r="H315" t="s">
        <v>154</v>
      </c>
      <c r="I315" t="s">
        <v>144</v>
      </c>
      <c r="J315" t="s">
        <v>137</v>
      </c>
      <c r="K315" t="s">
        <v>138</v>
      </c>
      <c r="L315" t="s">
        <v>1118</v>
      </c>
      <c r="M315" t="s">
        <v>1119</v>
      </c>
      <c r="N315">
        <v>0.962777777</v>
      </c>
      <c r="O315">
        <v>0</v>
      </c>
      <c r="P315">
        <v>69</v>
      </c>
      <c r="Q315">
        <v>0</v>
      </c>
      <c r="R315">
        <v>0</v>
      </c>
      <c r="S315">
        <v>0</v>
      </c>
      <c r="T315">
        <v>5</v>
      </c>
      <c r="U315">
        <v>0</v>
      </c>
      <c r="V315">
        <v>0</v>
      </c>
      <c r="W315">
        <v>0</v>
      </c>
      <c r="X315">
        <v>13.923501283703438</v>
      </c>
      <c r="Y315">
        <v>0</v>
      </c>
      <c r="Z315">
        <v>0</v>
      </c>
      <c r="AA315">
        <v>0</v>
      </c>
      <c r="AB315">
        <v>0.69049853119050231</v>
      </c>
      <c r="AC315">
        <v>0</v>
      </c>
      <c r="AD315">
        <v>0</v>
      </c>
      <c r="AE315">
        <v>14.613999814893941</v>
      </c>
    </row>
    <row r="316" spans="1:31" x14ac:dyDescent="0.25">
      <c r="A316">
        <v>2352573</v>
      </c>
      <c r="B316">
        <v>1</v>
      </c>
      <c r="C316" t="s">
        <v>80</v>
      </c>
      <c r="D316" t="s">
        <v>85</v>
      </c>
      <c r="E316" t="s">
        <v>151</v>
      </c>
      <c r="F316" t="s">
        <v>1120</v>
      </c>
      <c r="G316" t="s">
        <v>269</v>
      </c>
      <c r="H316" t="s">
        <v>154</v>
      </c>
      <c r="I316" t="s">
        <v>144</v>
      </c>
      <c r="J316" t="s">
        <v>137</v>
      </c>
      <c r="K316" t="s">
        <v>138</v>
      </c>
      <c r="L316" t="s">
        <v>1121</v>
      </c>
      <c r="M316" t="s">
        <v>1122</v>
      </c>
      <c r="N316">
        <v>1.4002777769999999</v>
      </c>
      <c r="O316">
        <v>0</v>
      </c>
      <c r="P316">
        <v>172</v>
      </c>
      <c r="Q316">
        <v>0</v>
      </c>
      <c r="R316">
        <v>0</v>
      </c>
      <c r="S316">
        <v>0</v>
      </c>
      <c r="T316">
        <v>6</v>
      </c>
      <c r="U316">
        <v>0</v>
      </c>
      <c r="V316">
        <v>0</v>
      </c>
      <c r="W316">
        <v>0</v>
      </c>
      <c r="X316">
        <v>94.578768402133889</v>
      </c>
      <c r="Y316">
        <v>0</v>
      </c>
      <c r="Z316">
        <v>0</v>
      </c>
      <c r="AA316">
        <v>0</v>
      </c>
      <c r="AB316">
        <v>7.8916558102795058</v>
      </c>
      <c r="AC316">
        <v>0</v>
      </c>
      <c r="AD316">
        <v>0</v>
      </c>
      <c r="AE316">
        <v>102.47042421241339</v>
      </c>
    </row>
    <row r="317" spans="1:31" x14ac:dyDescent="0.25">
      <c r="A317">
        <v>2352765</v>
      </c>
      <c r="B317">
        <v>1</v>
      </c>
      <c r="C317" t="s">
        <v>81</v>
      </c>
      <c r="D317" t="s">
        <v>120</v>
      </c>
      <c r="E317" t="s">
        <v>141</v>
      </c>
      <c r="F317" t="s">
        <v>1123</v>
      </c>
      <c r="G317" t="s">
        <v>134</v>
      </c>
      <c r="H317" t="s">
        <v>135</v>
      </c>
      <c r="I317" t="s">
        <v>144</v>
      </c>
      <c r="J317" t="s">
        <v>137</v>
      </c>
      <c r="K317" t="s">
        <v>138</v>
      </c>
      <c r="L317" t="s">
        <v>1124</v>
      </c>
      <c r="M317" t="s">
        <v>1125</v>
      </c>
      <c r="N317">
        <v>1.3</v>
      </c>
      <c r="O317">
        <v>0</v>
      </c>
      <c r="P317">
        <v>0</v>
      </c>
      <c r="Q317">
        <v>38</v>
      </c>
      <c r="R317">
        <v>43</v>
      </c>
      <c r="S317">
        <v>6</v>
      </c>
      <c r="T317">
        <v>1</v>
      </c>
      <c r="U317">
        <v>0</v>
      </c>
      <c r="V317">
        <v>0</v>
      </c>
      <c r="W317">
        <v>0</v>
      </c>
      <c r="X317">
        <v>0</v>
      </c>
      <c r="Y317">
        <v>649.36928034850359</v>
      </c>
      <c r="Z317">
        <v>579.68655578728215</v>
      </c>
      <c r="AA317">
        <v>57.804675029550978</v>
      </c>
      <c r="AB317">
        <v>3.3720061945395781</v>
      </c>
      <c r="AC317">
        <v>0</v>
      </c>
      <c r="AD317">
        <v>0</v>
      </c>
      <c r="AE317">
        <v>1290.2325173598763</v>
      </c>
    </row>
    <row r="318" spans="1:31" x14ac:dyDescent="0.25">
      <c r="A318">
        <v>2352745</v>
      </c>
      <c r="B318">
        <v>1</v>
      </c>
      <c r="C318" t="s">
        <v>81</v>
      </c>
      <c r="D318" t="s">
        <v>113</v>
      </c>
      <c r="E318" t="s">
        <v>151</v>
      </c>
      <c r="F318" t="s">
        <v>1126</v>
      </c>
      <c r="G318" t="s">
        <v>410</v>
      </c>
      <c r="H318" t="s">
        <v>154</v>
      </c>
      <c r="I318" t="s">
        <v>144</v>
      </c>
      <c r="J318" t="s">
        <v>137</v>
      </c>
      <c r="K318" t="s">
        <v>138</v>
      </c>
      <c r="L318" t="s">
        <v>1127</v>
      </c>
      <c r="M318" t="s">
        <v>1128</v>
      </c>
      <c r="N318">
        <v>3.261666666</v>
      </c>
      <c r="O318">
        <v>0</v>
      </c>
      <c r="P318">
        <v>5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1.5735905592079686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1.5735905592079686</v>
      </c>
    </row>
    <row r="319" spans="1:31" x14ac:dyDescent="0.25">
      <c r="A319">
        <v>2352994</v>
      </c>
      <c r="B319">
        <v>1</v>
      </c>
      <c r="C319" t="s">
        <v>81</v>
      </c>
      <c r="D319" t="s">
        <v>128</v>
      </c>
      <c r="E319" t="s">
        <v>151</v>
      </c>
      <c r="F319" t="s">
        <v>1129</v>
      </c>
      <c r="G319" t="s">
        <v>153</v>
      </c>
      <c r="H319" t="s">
        <v>154</v>
      </c>
      <c r="I319" t="s">
        <v>144</v>
      </c>
      <c r="J319" t="s">
        <v>137</v>
      </c>
      <c r="K319" t="s">
        <v>138</v>
      </c>
      <c r="L319" t="s">
        <v>1130</v>
      </c>
      <c r="M319" t="s">
        <v>1131</v>
      </c>
      <c r="N319">
        <v>3.8716666659999999</v>
      </c>
      <c r="O319">
        <v>0</v>
      </c>
      <c r="P319">
        <v>18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19.342078689476381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19.342078689476381</v>
      </c>
    </row>
    <row r="320" spans="1:31" x14ac:dyDescent="0.25">
      <c r="A320">
        <v>2352453</v>
      </c>
      <c r="B320">
        <v>1</v>
      </c>
      <c r="C320" t="s">
        <v>81</v>
      </c>
      <c r="D320" t="s">
        <v>115</v>
      </c>
      <c r="E320" t="s">
        <v>132</v>
      </c>
      <c r="F320" t="s">
        <v>1132</v>
      </c>
      <c r="G320" t="s">
        <v>134</v>
      </c>
      <c r="H320" t="s">
        <v>135</v>
      </c>
      <c r="I320" t="s">
        <v>136</v>
      </c>
      <c r="J320" t="s">
        <v>137</v>
      </c>
      <c r="K320" t="s">
        <v>138</v>
      </c>
      <c r="L320" t="s">
        <v>1133</v>
      </c>
      <c r="M320" t="s">
        <v>1134</v>
      </c>
      <c r="N320">
        <v>4.7222222000000001E-2</v>
      </c>
      <c r="O320">
        <v>2</v>
      </c>
      <c r="P320">
        <v>15205</v>
      </c>
      <c r="Q320">
        <v>31</v>
      </c>
      <c r="R320">
        <v>787</v>
      </c>
      <c r="S320">
        <v>68</v>
      </c>
      <c r="T320">
        <v>1913</v>
      </c>
      <c r="U320">
        <v>7</v>
      </c>
      <c r="V320">
        <v>5</v>
      </c>
      <c r="W320">
        <v>3.9291445545333332E-3</v>
      </c>
      <c r="X320">
        <v>86.558565921475221</v>
      </c>
      <c r="Y320">
        <v>12.012092064072457</v>
      </c>
      <c r="Z320">
        <v>41.477448187697078</v>
      </c>
      <c r="AA320">
        <v>14.152152780045226</v>
      </c>
      <c r="AB320">
        <v>58.67485505225342</v>
      </c>
      <c r="AC320">
        <v>17.326476992753499</v>
      </c>
      <c r="AD320">
        <v>17.912204319188191</v>
      </c>
      <c r="AE320">
        <v>248.1177244620396</v>
      </c>
    </row>
    <row r="321" spans="1:31" x14ac:dyDescent="0.25">
      <c r="A321">
        <v>2352951</v>
      </c>
      <c r="B321">
        <v>1</v>
      </c>
      <c r="C321" t="s">
        <v>81</v>
      </c>
      <c r="D321" t="s">
        <v>128</v>
      </c>
      <c r="E321" t="s">
        <v>147</v>
      </c>
      <c r="F321" t="s">
        <v>1135</v>
      </c>
      <c r="G321" t="s">
        <v>134</v>
      </c>
      <c r="H321" t="s">
        <v>135</v>
      </c>
      <c r="I321" t="s">
        <v>144</v>
      </c>
      <c r="J321" t="s">
        <v>137</v>
      </c>
      <c r="K321" t="s">
        <v>138</v>
      </c>
      <c r="L321" t="s">
        <v>1136</v>
      </c>
      <c r="M321" t="s">
        <v>1137</v>
      </c>
      <c r="N321">
        <v>2.5588888879999998</v>
      </c>
      <c r="O321">
        <v>0</v>
      </c>
      <c r="P321">
        <v>1949</v>
      </c>
      <c r="Q321">
        <v>0</v>
      </c>
      <c r="R321">
        <v>2</v>
      </c>
      <c r="S321">
        <v>0</v>
      </c>
      <c r="T321">
        <v>187</v>
      </c>
      <c r="U321">
        <v>0</v>
      </c>
      <c r="V321">
        <v>0</v>
      </c>
      <c r="W321">
        <v>0</v>
      </c>
      <c r="X321">
        <v>1237.5156662247914</v>
      </c>
      <c r="Y321">
        <v>0</v>
      </c>
      <c r="Z321">
        <v>1.5301520891203332E-2</v>
      </c>
      <c r="AA321">
        <v>0</v>
      </c>
      <c r="AB321">
        <v>554.6978520669328</v>
      </c>
      <c r="AC321">
        <v>0</v>
      </c>
      <c r="AD321">
        <v>0</v>
      </c>
      <c r="AE321">
        <v>1792.2288198126153</v>
      </c>
    </row>
    <row r="322" spans="1:31" x14ac:dyDescent="0.25">
      <c r="A322">
        <v>2352553</v>
      </c>
      <c r="B322">
        <v>1</v>
      </c>
      <c r="C322" t="s">
        <v>81</v>
      </c>
      <c r="D322" t="s">
        <v>115</v>
      </c>
      <c r="E322" t="s">
        <v>151</v>
      </c>
      <c r="F322" t="s">
        <v>1138</v>
      </c>
      <c r="G322" t="s">
        <v>153</v>
      </c>
      <c r="H322" t="s">
        <v>154</v>
      </c>
      <c r="I322" t="s">
        <v>144</v>
      </c>
      <c r="J322" t="s">
        <v>137</v>
      </c>
      <c r="K322" t="s">
        <v>138</v>
      </c>
      <c r="L322" t="s">
        <v>1139</v>
      </c>
      <c r="M322" t="s">
        <v>1140</v>
      </c>
      <c r="N322">
        <v>0.58194444400000001</v>
      </c>
      <c r="O322">
        <v>0</v>
      </c>
      <c r="P322">
        <v>6</v>
      </c>
      <c r="Q322">
        <v>0</v>
      </c>
      <c r="R322">
        <v>3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0.31584352148235417</v>
      </c>
      <c r="Y322">
        <v>0</v>
      </c>
      <c r="Z322">
        <v>1.12607703161135</v>
      </c>
      <c r="AA322">
        <v>0</v>
      </c>
      <c r="AB322">
        <v>0</v>
      </c>
      <c r="AC322">
        <v>0</v>
      </c>
      <c r="AD322">
        <v>0</v>
      </c>
      <c r="AE322">
        <v>1.4419205530937043</v>
      </c>
    </row>
    <row r="323" spans="1:31" x14ac:dyDescent="0.25">
      <c r="A323">
        <v>2352559</v>
      </c>
      <c r="B323">
        <v>1</v>
      </c>
      <c r="C323" t="s">
        <v>80</v>
      </c>
      <c r="D323" t="s">
        <v>99</v>
      </c>
      <c r="E323" t="s">
        <v>132</v>
      </c>
      <c r="F323" t="s">
        <v>1141</v>
      </c>
      <c r="G323" t="s">
        <v>269</v>
      </c>
      <c r="H323" t="s">
        <v>135</v>
      </c>
      <c r="I323" t="s">
        <v>144</v>
      </c>
      <c r="J323" t="s">
        <v>137</v>
      </c>
      <c r="K323" t="s">
        <v>209</v>
      </c>
      <c r="L323" t="s">
        <v>1142</v>
      </c>
      <c r="M323" t="s">
        <v>1143</v>
      </c>
      <c r="N323">
        <v>4.8769444440000003</v>
      </c>
      <c r="O323">
        <v>4</v>
      </c>
      <c r="P323">
        <v>868</v>
      </c>
      <c r="Q323">
        <v>1</v>
      </c>
      <c r="R323">
        <v>37</v>
      </c>
      <c r="S323">
        <v>2</v>
      </c>
      <c r="T323">
        <v>84</v>
      </c>
      <c r="U323">
        <v>0</v>
      </c>
      <c r="V323">
        <v>1</v>
      </c>
      <c r="W323">
        <v>204.87861674595914</v>
      </c>
      <c r="X323">
        <v>1277.1790350570525</v>
      </c>
      <c r="Y323">
        <v>1.8604869941656736</v>
      </c>
      <c r="Z323">
        <v>28.460891902135437</v>
      </c>
      <c r="AA323">
        <v>22.79079405342619</v>
      </c>
      <c r="AB323">
        <v>646.39379292915282</v>
      </c>
      <c r="AC323">
        <v>0</v>
      </c>
      <c r="AD323">
        <v>26.098807196464652</v>
      </c>
      <c r="AE323">
        <v>2207.6624248783564</v>
      </c>
    </row>
    <row r="324" spans="1:31" x14ac:dyDescent="0.25">
      <c r="A324">
        <v>2352410</v>
      </c>
      <c r="B324">
        <v>1</v>
      </c>
      <c r="C324" t="s">
        <v>81</v>
      </c>
      <c r="D324" t="s">
        <v>128</v>
      </c>
      <c r="E324" t="s">
        <v>132</v>
      </c>
      <c r="F324" t="s">
        <v>822</v>
      </c>
      <c r="G324" t="s">
        <v>134</v>
      </c>
      <c r="H324" t="s">
        <v>135</v>
      </c>
      <c r="I324" t="s">
        <v>136</v>
      </c>
      <c r="J324" t="s">
        <v>137</v>
      </c>
      <c r="K324" t="s">
        <v>138</v>
      </c>
      <c r="L324" t="s">
        <v>1144</v>
      </c>
      <c r="M324" t="s">
        <v>1145</v>
      </c>
      <c r="N324">
        <v>4.4999999999999998E-2</v>
      </c>
      <c r="O324">
        <v>10</v>
      </c>
      <c r="P324">
        <v>1550</v>
      </c>
      <c r="Q324">
        <v>66</v>
      </c>
      <c r="R324">
        <v>101</v>
      </c>
      <c r="S324">
        <v>15</v>
      </c>
      <c r="T324">
        <v>131</v>
      </c>
      <c r="U324">
        <v>3</v>
      </c>
      <c r="V324">
        <v>1</v>
      </c>
      <c r="W324">
        <v>0.12793390968424501</v>
      </c>
      <c r="X324">
        <v>7.7666815000437364</v>
      </c>
      <c r="Y324">
        <v>6.0487862411490294</v>
      </c>
      <c r="Z324">
        <v>3.1378214853167399</v>
      </c>
      <c r="AA324">
        <v>8.8900255636534826</v>
      </c>
      <c r="AB324">
        <v>1.8184734516727801</v>
      </c>
      <c r="AC324">
        <v>0.14245644830867998</v>
      </c>
      <c r="AD324">
        <v>3.2785103179165498</v>
      </c>
      <c r="AE324">
        <v>31.210688917745237</v>
      </c>
    </row>
    <row r="325" spans="1:31" x14ac:dyDescent="0.25">
      <c r="A325">
        <v>2352802</v>
      </c>
      <c r="B325">
        <v>1</v>
      </c>
      <c r="C325" t="s">
        <v>80</v>
      </c>
      <c r="D325" t="s">
        <v>96</v>
      </c>
      <c r="E325" t="s">
        <v>147</v>
      </c>
      <c r="F325" t="s">
        <v>1146</v>
      </c>
      <c r="G325" t="s">
        <v>363</v>
      </c>
      <c r="H325" t="s">
        <v>135</v>
      </c>
      <c r="I325" t="s">
        <v>144</v>
      </c>
      <c r="J325" t="s">
        <v>137</v>
      </c>
      <c r="K325" t="s">
        <v>138</v>
      </c>
      <c r="L325" t="s">
        <v>1147</v>
      </c>
      <c r="M325" t="s">
        <v>1148</v>
      </c>
      <c r="N325">
        <v>0.57972222200000001</v>
      </c>
      <c r="O325">
        <v>0</v>
      </c>
      <c r="P325">
        <v>1611</v>
      </c>
      <c r="Q325">
        <v>0</v>
      </c>
      <c r="R325">
        <v>5</v>
      </c>
      <c r="S325">
        <v>2</v>
      </c>
      <c r="T325">
        <v>479</v>
      </c>
      <c r="U325">
        <v>0</v>
      </c>
      <c r="V325">
        <v>3</v>
      </c>
      <c r="W325">
        <v>0</v>
      </c>
      <c r="X325">
        <v>637.1504136491684</v>
      </c>
      <c r="Y325">
        <v>0</v>
      </c>
      <c r="Z325">
        <v>5.6838897175549068</v>
      </c>
      <c r="AA325">
        <v>66.010812505569504</v>
      </c>
      <c r="AB325">
        <v>1072.4885794250163</v>
      </c>
      <c r="AC325">
        <v>0</v>
      </c>
      <c r="AD325">
        <v>121.84893128940797</v>
      </c>
      <c r="AE325">
        <v>1903.1826265867171</v>
      </c>
    </row>
    <row r="326" spans="1:31" x14ac:dyDescent="0.25">
      <c r="A326">
        <v>2352516</v>
      </c>
      <c r="B326">
        <v>1</v>
      </c>
      <c r="C326" t="s">
        <v>80</v>
      </c>
      <c r="D326" t="s">
        <v>94</v>
      </c>
      <c r="E326" t="s">
        <v>132</v>
      </c>
      <c r="F326" t="s">
        <v>1149</v>
      </c>
      <c r="G326" t="s">
        <v>208</v>
      </c>
      <c r="H326" t="s">
        <v>135</v>
      </c>
      <c r="I326" t="s">
        <v>144</v>
      </c>
      <c r="J326" t="s">
        <v>137</v>
      </c>
      <c r="K326" t="s">
        <v>209</v>
      </c>
      <c r="L326" t="s">
        <v>1150</v>
      </c>
      <c r="M326" t="s">
        <v>1151</v>
      </c>
      <c r="N326">
        <v>9.0341666660000008</v>
      </c>
      <c r="O326">
        <v>0</v>
      </c>
      <c r="P326">
        <v>1</v>
      </c>
      <c r="Q326">
        <v>9</v>
      </c>
      <c r="R326">
        <v>155</v>
      </c>
      <c r="S326">
        <v>1</v>
      </c>
      <c r="T326">
        <v>19</v>
      </c>
      <c r="U326">
        <v>0</v>
      </c>
      <c r="V326">
        <v>0</v>
      </c>
      <c r="W326">
        <v>0</v>
      </c>
      <c r="X326">
        <v>3.0878683145187051</v>
      </c>
      <c r="Y326">
        <v>494.06186339181272</v>
      </c>
      <c r="Z326">
        <v>4526.2540677787465</v>
      </c>
      <c r="AA326">
        <v>20.544331938656573</v>
      </c>
      <c r="AB326">
        <v>530.76283310512019</v>
      </c>
      <c r="AC326">
        <v>0</v>
      </c>
      <c r="AD326">
        <v>0</v>
      </c>
      <c r="AE326">
        <v>5574.7109645288547</v>
      </c>
    </row>
    <row r="327" spans="1:31" x14ac:dyDescent="0.25">
      <c r="A327">
        <v>2352848</v>
      </c>
      <c r="B327">
        <v>1</v>
      </c>
      <c r="C327" t="s">
        <v>81</v>
      </c>
      <c r="D327" t="s">
        <v>123</v>
      </c>
      <c r="E327" t="s">
        <v>151</v>
      </c>
      <c r="F327" t="s">
        <v>1152</v>
      </c>
      <c r="G327" t="s">
        <v>153</v>
      </c>
      <c r="H327" t="s">
        <v>154</v>
      </c>
      <c r="I327" t="s">
        <v>144</v>
      </c>
      <c r="J327" t="s">
        <v>137</v>
      </c>
      <c r="K327" t="s">
        <v>138</v>
      </c>
      <c r="L327" t="s">
        <v>1153</v>
      </c>
      <c r="M327" t="s">
        <v>1154</v>
      </c>
      <c r="N327">
        <v>1.0133333330000001</v>
      </c>
      <c r="O327">
        <v>0</v>
      </c>
      <c r="P327">
        <v>36</v>
      </c>
      <c r="Q327">
        <v>0</v>
      </c>
      <c r="R327">
        <v>0</v>
      </c>
      <c r="S327">
        <v>0</v>
      </c>
      <c r="T327">
        <v>6</v>
      </c>
      <c r="U327">
        <v>0</v>
      </c>
      <c r="V327">
        <v>0</v>
      </c>
      <c r="W327">
        <v>0</v>
      </c>
      <c r="X327">
        <v>6.6770216774226956</v>
      </c>
      <c r="Y327">
        <v>0</v>
      </c>
      <c r="Z327">
        <v>0</v>
      </c>
      <c r="AA327">
        <v>0</v>
      </c>
      <c r="AB327">
        <v>5.1197738945136617</v>
      </c>
      <c r="AC327">
        <v>0</v>
      </c>
      <c r="AD327">
        <v>0</v>
      </c>
      <c r="AE327">
        <v>11.796795571936357</v>
      </c>
    </row>
    <row r="328" spans="1:31" x14ac:dyDescent="0.25">
      <c r="A328">
        <v>2352533</v>
      </c>
      <c r="B328">
        <v>1</v>
      </c>
      <c r="C328" t="s">
        <v>80</v>
      </c>
      <c r="D328" t="s">
        <v>84</v>
      </c>
      <c r="E328" t="s">
        <v>174</v>
      </c>
      <c r="F328" t="s">
        <v>1155</v>
      </c>
      <c r="G328" t="s">
        <v>208</v>
      </c>
      <c r="H328" t="s">
        <v>154</v>
      </c>
      <c r="I328" t="s">
        <v>144</v>
      </c>
      <c r="J328" t="s">
        <v>137</v>
      </c>
      <c r="K328" t="s">
        <v>209</v>
      </c>
      <c r="L328" t="s">
        <v>1156</v>
      </c>
      <c r="M328" t="s">
        <v>1157</v>
      </c>
      <c r="N328">
        <v>0.90722222200000002</v>
      </c>
      <c r="O328">
        <v>0</v>
      </c>
      <c r="P328">
        <v>409</v>
      </c>
      <c r="Q328">
        <v>0</v>
      </c>
      <c r="R328">
        <v>0</v>
      </c>
      <c r="S328">
        <v>0</v>
      </c>
      <c r="T328">
        <v>20</v>
      </c>
      <c r="U328">
        <v>0</v>
      </c>
      <c r="V328">
        <v>0</v>
      </c>
      <c r="W328">
        <v>0</v>
      </c>
      <c r="X328">
        <v>94.61987171541341</v>
      </c>
      <c r="Y328">
        <v>0</v>
      </c>
      <c r="Z328">
        <v>0</v>
      </c>
      <c r="AA328">
        <v>0</v>
      </c>
      <c r="AB328">
        <v>40.223207904111419</v>
      </c>
      <c r="AC328">
        <v>0</v>
      </c>
      <c r="AD328">
        <v>0</v>
      </c>
      <c r="AE328">
        <v>134.84307961952481</v>
      </c>
    </row>
    <row r="329" spans="1:31" x14ac:dyDescent="0.25">
      <c r="A329">
        <v>2352639</v>
      </c>
      <c r="B329">
        <v>1</v>
      </c>
      <c r="C329" t="s">
        <v>80</v>
      </c>
      <c r="D329" t="s">
        <v>107</v>
      </c>
      <c r="E329" t="s">
        <v>141</v>
      </c>
      <c r="F329" t="s">
        <v>1158</v>
      </c>
      <c r="G329" t="s">
        <v>134</v>
      </c>
      <c r="H329" t="s">
        <v>135</v>
      </c>
      <c r="I329" t="s">
        <v>144</v>
      </c>
      <c r="J329" t="s">
        <v>137</v>
      </c>
      <c r="K329" t="s">
        <v>138</v>
      </c>
      <c r="L329" t="s">
        <v>1159</v>
      </c>
      <c r="M329" t="s">
        <v>1160</v>
      </c>
      <c r="N329">
        <v>3.1802777770000001</v>
      </c>
      <c r="O329">
        <v>0</v>
      </c>
      <c r="P329">
        <v>0</v>
      </c>
      <c r="Q329">
        <v>1</v>
      </c>
      <c r="R329">
        <v>9</v>
      </c>
      <c r="S329">
        <v>1</v>
      </c>
      <c r="T329">
        <v>4</v>
      </c>
      <c r="U329">
        <v>0</v>
      </c>
      <c r="V329">
        <v>0</v>
      </c>
      <c r="W329">
        <v>0</v>
      </c>
      <c r="X329">
        <v>0</v>
      </c>
      <c r="Y329">
        <v>5.8722492886113509</v>
      </c>
      <c r="Z329">
        <v>18.275012245909291</v>
      </c>
      <c r="AA329">
        <v>9.9986287028396905</v>
      </c>
      <c r="AB329">
        <v>17.383651855383931</v>
      </c>
      <c r="AC329">
        <v>0</v>
      </c>
      <c r="AD329">
        <v>0</v>
      </c>
      <c r="AE329">
        <v>51.529542092744265</v>
      </c>
    </row>
    <row r="330" spans="1:31" x14ac:dyDescent="0.25">
      <c r="A330">
        <v>2352725</v>
      </c>
      <c r="B330">
        <v>1</v>
      </c>
      <c r="C330" t="s">
        <v>80</v>
      </c>
      <c r="D330" t="s">
        <v>85</v>
      </c>
      <c r="E330" t="s">
        <v>157</v>
      </c>
      <c r="F330" t="s">
        <v>1161</v>
      </c>
      <c r="G330" t="s">
        <v>352</v>
      </c>
      <c r="H330" t="s">
        <v>154</v>
      </c>
      <c r="I330" t="s">
        <v>144</v>
      </c>
      <c r="J330" t="s">
        <v>137</v>
      </c>
      <c r="K330" t="s">
        <v>138</v>
      </c>
      <c r="L330" t="s">
        <v>1162</v>
      </c>
      <c r="M330" t="s">
        <v>1163</v>
      </c>
      <c r="N330">
        <v>4.1427777770000001</v>
      </c>
      <c r="O330">
        <v>0</v>
      </c>
      <c r="P330">
        <v>6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6.8912575180102005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6.8912575180102005</v>
      </c>
    </row>
    <row r="331" spans="1:31" x14ac:dyDescent="0.25">
      <c r="A331">
        <v>2352576</v>
      </c>
      <c r="B331">
        <v>1</v>
      </c>
      <c r="C331" t="s">
        <v>80</v>
      </c>
      <c r="D331" t="s">
        <v>105</v>
      </c>
      <c r="E331" t="s">
        <v>174</v>
      </c>
      <c r="F331" t="s">
        <v>1164</v>
      </c>
      <c r="G331" t="s">
        <v>344</v>
      </c>
      <c r="H331" t="s">
        <v>154</v>
      </c>
      <c r="I331" t="s">
        <v>144</v>
      </c>
      <c r="J331" t="s">
        <v>137</v>
      </c>
      <c r="K331" t="s">
        <v>138</v>
      </c>
      <c r="L331" t="s">
        <v>1165</v>
      </c>
      <c r="M331" t="s">
        <v>1166</v>
      </c>
      <c r="N331">
        <v>3.1025</v>
      </c>
      <c r="O331">
        <v>0</v>
      </c>
      <c r="P331">
        <v>346</v>
      </c>
      <c r="Q331">
        <v>0</v>
      </c>
      <c r="R331">
        <v>0</v>
      </c>
      <c r="S331">
        <v>0</v>
      </c>
      <c r="T331">
        <v>28</v>
      </c>
      <c r="U331">
        <v>0</v>
      </c>
      <c r="V331">
        <v>0</v>
      </c>
      <c r="W331">
        <v>0</v>
      </c>
      <c r="X331">
        <v>316.29428290209688</v>
      </c>
      <c r="Y331">
        <v>0</v>
      </c>
      <c r="Z331">
        <v>0</v>
      </c>
      <c r="AA331">
        <v>0</v>
      </c>
      <c r="AB331">
        <v>92.760597706657109</v>
      </c>
      <c r="AC331">
        <v>0</v>
      </c>
      <c r="AD331">
        <v>0</v>
      </c>
      <c r="AE331">
        <v>409.05488060875399</v>
      </c>
    </row>
    <row r="332" spans="1:31" x14ac:dyDescent="0.25">
      <c r="A332">
        <v>2352619</v>
      </c>
      <c r="B332">
        <v>1</v>
      </c>
      <c r="C332" t="s">
        <v>80</v>
      </c>
      <c r="D332" t="s">
        <v>100</v>
      </c>
      <c r="E332" t="s">
        <v>147</v>
      </c>
      <c r="F332" t="s">
        <v>1167</v>
      </c>
      <c r="G332" t="s">
        <v>184</v>
      </c>
      <c r="H332" t="s">
        <v>135</v>
      </c>
      <c r="I332" t="s">
        <v>144</v>
      </c>
      <c r="J332" t="s">
        <v>137</v>
      </c>
      <c r="K332" t="s">
        <v>138</v>
      </c>
      <c r="L332" t="s">
        <v>1168</v>
      </c>
      <c r="M332" t="s">
        <v>1169</v>
      </c>
      <c r="N332">
        <v>3.531666666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2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721.33885217757108</v>
      </c>
      <c r="AD332">
        <v>0</v>
      </c>
      <c r="AE332">
        <v>721.33885217757108</v>
      </c>
    </row>
    <row r="333" spans="1:31" x14ac:dyDescent="0.25">
      <c r="A333">
        <v>2352762</v>
      </c>
      <c r="B333">
        <v>1</v>
      </c>
      <c r="C333" t="s">
        <v>80</v>
      </c>
      <c r="D333" t="s">
        <v>95</v>
      </c>
      <c r="E333" t="s">
        <v>151</v>
      </c>
      <c r="F333" t="s">
        <v>1170</v>
      </c>
      <c r="G333" t="s">
        <v>797</v>
      </c>
      <c r="H333" t="s">
        <v>154</v>
      </c>
      <c r="I333" t="s">
        <v>144</v>
      </c>
      <c r="J333" t="s">
        <v>137</v>
      </c>
      <c r="K333" t="s">
        <v>138</v>
      </c>
      <c r="L333" t="s">
        <v>1171</v>
      </c>
      <c r="M333" t="s">
        <v>1172</v>
      </c>
      <c r="N333">
        <v>3.1555555549999998</v>
      </c>
      <c r="O333">
        <v>0</v>
      </c>
      <c r="P333">
        <v>20</v>
      </c>
      <c r="Q333">
        <v>0</v>
      </c>
      <c r="R333">
        <v>0</v>
      </c>
      <c r="S333">
        <v>0</v>
      </c>
      <c r="T333">
        <v>1</v>
      </c>
      <c r="U333">
        <v>0</v>
      </c>
      <c r="V333">
        <v>0</v>
      </c>
      <c r="W333">
        <v>0</v>
      </c>
      <c r="X333">
        <v>7.4186556594653563</v>
      </c>
      <c r="Y333">
        <v>0</v>
      </c>
      <c r="Z333">
        <v>0</v>
      </c>
      <c r="AA333">
        <v>0</v>
      </c>
      <c r="AB333">
        <v>7.0473575577666668E-3</v>
      </c>
      <c r="AC333">
        <v>0</v>
      </c>
      <c r="AD333">
        <v>0</v>
      </c>
      <c r="AE333">
        <v>7.4257030170231229</v>
      </c>
    </row>
    <row r="334" spans="1:31" x14ac:dyDescent="0.25">
      <c r="A334">
        <v>2352742</v>
      </c>
      <c r="B334">
        <v>1</v>
      </c>
      <c r="C334" t="s">
        <v>81</v>
      </c>
      <c r="D334" t="s">
        <v>120</v>
      </c>
      <c r="E334" t="s">
        <v>141</v>
      </c>
      <c r="F334" t="s">
        <v>1173</v>
      </c>
      <c r="G334" t="s">
        <v>134</v>
      </c>
      <c r="H334" t="s">
        <v>135</v>
      </c>
      <c r="I334" t="s">
        <v>144</v>
      </c>
      <c r="J334" t="s">
        <v>137</v>
      </c>
      <c r="K334" t="s">
        <v>138</v>
      </c>
      <c r="L334" t="s">
        <v>1174</v>
      </c>
      <c r="M334" t="s">
        <v>1175</v>
      </c>
      <c r="N334">
        <v>0.58722222199999996</v>
      </c>
      <c r="O334">
        <v>0</v>
      </c>
      <c r="P334">
        <v>503</v>
      </c>
      <c r="Q334">
        <v>31</v>
      </c>
      <c r="R334">
        <v>56</v>
      </c>
      <c r="S334">
        <v>4</v>
      </c>
      <c r="T334">
        <v>29</v>
      </c>
      <c r="U334">
        <v>0</v>
      </c>
      <c r="V334">
        <v>1</v>
      </c>
      <c r="W334">
        <v>0</v>
      </c>
      <c r="X334">
        <v>90.396703812020988</v>
      </c>
      <c r="Y334">
        <v>136.18180404069599</v>
      </c>
      <c r="Z334">
        <v>69.77507300155942</v>
      </c>
      <c r="AA334">
        <v>9.0152053880029168</v>
      </c>
      <c r="AB334">
        <v>17.116854487921223</v>
      </c>
      <c r="AC334">
        <v>0</v>
      </c>
      <c r="AD334">
        <v>105.89977380619739</v>
      </c>
      <c r="AE334">
        <v>428.38541453639795</v>
      </c>
    </row>
    <row r="335" spans="1:31" x14ac:dyDescent="0.25">
      <c r="A335">
        <v>2352642</v>
      </c>
      <c r="B335">
        <v>1</v>
      </c>
      <c r="C335" t="s">
        <v>81</v>
      </c>
      <c r="D335" t="s">
        <v>120</v>
      </c>
      <c r="E335" t="s">
        <v>141</v>
      </c>
      <c r="F335" t="s">
        <v>1176</v>
      </c>
      <c r="G335" t="s">
        <v>134</v>
      </c>
      <c r="H335" t="s">
        <v>135</v>
      </c>
      <c r="I335" t="s">
        <v>144</v>
      </c>
      <c r="J335" t="s">
        <v>137</v>
      </c>
      <c r="K335" t="s">
        <v>138</v>
      </c>
      <c r="L335" t="s">
        <v>1177</v>
      </c>
      <c r="M335" t="s">
        <v>1178</v>
      </c>
      <c r="N335">
        <v>1.1469444440000001</v>
      </c>
      <c r="O335">
        <v>0</v>
      </c>
      <c r="P335">
        <v>205</v>
      </c>
      <c r="Q335">
        <v>47</v>
      </c>
      <c r="R335">
        <v>17</v>
      </c>
      <c r="S335">
        <v>7</v>
      </c>
      <c r="T335">
        <v>16</v>
      </c>
      <c r="U335">
        <v>0</v>
      </c>
      <c r="V335">
        <v>0</v>
      </c>
      <c r="W335">
        <v>0</v>
      </c>
      <c r="X335">
        <v>59.909535152466169</v>
      </c>
      <c r="Y335">
        <v>121.6863988289595</v>
      </c>
      <c r="Z335">
        <v>42.119260125081389</v>
      </c>
      <c r="AA335">
        <v>19.952801845661948</v>
      </c>
      <c r="AB335">
        <v>12.396912328469957</v>
      </c>
      <c r="AC335">
        <v>0</v>
      </c>
      <c r="AD335">
        <v>0</v>
      </c>
      <c r="AE335">
        <v>256.06490828063897</v>
      </c>
    </row>
    <row r="336" spans="1:31" x14ac:dyDescent="0.25">
      <c r="A336">
        <v>2352948</v>
      </c>
      <c r="B336">
        <v>1</v>
      </c>
      <c r="C336" t="s">
        <v>80</v>
      </c>
      <c r="D336" t="s">
        <v>108</v>
      </c>
      <c r="E336" t="s">
        <v>174</v>
      </c>
      <c r="F336" t="s">
        <v>1179</v>
      </c>
      <c r="G336" t="s">
        <v>633</v>
      </c>
      <c r="H336" t="s">
        <v>154</v>
      </c>
      <c r="I336" t="s">
        <v>144</v>
      </c>
      <c r="J336" t="s">
        <v>137</v>
      </c>
      <c r="K336" t="s">
        <v>138</v>
      </c>
      <c r="L336" t="s">
        <v>1180</v>
      </c>
      <c r="M336" t="s">
        <v>1181</v>
      </c>
      <c r="N336">
        <v>1.8444444440000001</v>
      </c>
      <c r="O336">
        <v>0</v>
      </c>
      <c r="P336">
        <v>28</v>
      </c>
      <c r="Q336">
        <v>0</v>
      </c>
      <c r="R336">
        <v>21</v>
      </c>
      <c r="S336">
        <v>0</v>
      </c>
      <c r="T336">
        <v>8</v>
      </c>
      <c r="U336">
        <v>0</v>
      </c>
      <c r="V336">
        <v>0</v>
      </c>
      <c r="W336">
        <v>0</v>
      </c>
      <c r="X336">
        <v>14.911183070851575</v>
      </c>
      <c r="Y336">
        <v>0</v>
      </c>
      <c r="Z336">
        <v>134.07542246474091</v>
      </c>
      <c r="AA336">
        <v>0</v>
      </c>
      <c r="AB336">
        <v>36.215738930619374</v>
      </c>
      <c r="AC336">
        <v>0</v>
      </c>
      <c r="AD336">
        <v>0</v>
      </c>
      <c r="AE336">
        <v>185.20234446621185</v>
      </c>
    </row>
    <row r="337" spans="1:31" x14ac:dyDescent="0.25">
      <c r="A337">
        <v>2352450</v>
      </c>
      <c r="B337">
        <v>1</v>
      </c>
      <c r="C337" t="s">
        <v>81</v>
      </c>
      <c r="D337" t="s">
        <v>124</v>
      </c>
      <c r="E337" t="s">
        <v>174</v>
      </c>
      <c r="F337" t="s">
        <v>1182</v>
      </c>
      <c r="G337" t="s">
        <v>208</v>
      </c>
      <c r="H337" t="s">
        <v>154</v>
      </c>
      <c r="I337" t="s">
        <v>144</v>
      </c>
      <c r="J337" t="s">
        <v>137</v>
      </c>
      <c r="K337" t="s">
        <v>209</v>
      </c>
      <c r="L337" t="s">
        <v>1183</v>
      </c>
      <c r="M337" t="s">
        <v>1184</v>
      </c>
      <c r="N337">
        <v>2.5041666660000002</v>
      </c>
      <c r="O337">
        <v>0</v>
      </c>
      <c r="P337">
        <v>404</v>
      </c>
      <c r="Q337">
        <v>0</v>
      </c>
      <c r="R337">
        <v>8</v>
      </c>
      <c r="S337">
        <v>0</v>
      </c>
      <c r="T337">
        <v>25</v>
      </c>
      <c r="U337">
        <v>0</v>
      </c>
      <c r="V337">
        <v>0</v>
      </c>
      <c r="W337">
        <v>0</v>
      </c>
      <c r="X337">
        <v>190.75930409598212</v>
      </c>
      <c r="Y337">
        <v>0</v>
      </c>
      <c r="Z337">
        <v>17.818448296319385</v>
      </c>
      <c r="AA337">
        <v>0</v>
      </c>
      <c r="AB337">
        <v>82.718998395514546</v>
      </c>
      <c r="AC337">
        <v>0</v>
      </c>
      <c r="AD337">
        <v>0</v>
      </c>
      <c r="AE337">
        <v>291.29675078781605</v>
      </c>
    </row>
    <row r="338" spans="1:31" x14ac:dyDescent="0.25">
      <c r="A338">
        <v>2352805</v>
      </c>
      <c r="B338">
        <v>1</v>
      </c>
      <c r="C338" t="s">
        <v>80</v>
      </c>
      <c r="D338" t="s">
        <v>98</v>
      </c>
      <c r="E338" t="s">
        <v>157</v>
      </c>
      <c r="F338" t="s">
        <v>1185</v>
      </c>
      <c r="G338" t="s">
        <v>159</v>
      </c>
      <c r="H338" t="s">
        <v>154</v>
      </c>
      <c r="I338" t="s">
        <v>144</v>
      </c>
      <c r="J338" t="s">
        <v>137</v>
      </c>
      <c r="K338" t="s">
        <v>138</v>
      </c>
      <c r="L338" t="s">
        <v>1186</v>
      </c>
      <c r="M338" t="s">
        <v>1187</v>
      </c>
      <c r="N338">
        <v>1.6988888879999999</v>
      </c>
      <c r="O338">
        <v>0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10.233209146637058</v>
      </c>
      <c r="AA338">
        <v>0</v>
      </c>
      <c r="AB338">
        <v>0</v>
      </c>
      <c r="AC338">
        <v>0</v>
      </c>
      <c r="AD338">
        <v>0</v>
      </c>
      <c r="AE338">
        <v>10.233209146637058</v>
      </c>
    </row>
    <row r="339" spans="1:31" x14ac:dyDescent="0.25">
      <c r="A339">
        <v>2352662</v>
      </c>
      <c r="B339">
        <v>1</v>
      </c>
      <c r="C339" t="s">
        <v>80</v>
      </c>
      <c r="D339" t="s">
        <v>83</v>
      </c>
      <c r="E339" t="s">
        <v>157</v>
      </c>
      <c r="F339" t="s">
        <v>1188</v>
      </c>
      <c r="G339" t="s">
        <v>159</v>
      </c>
      <c r="H339" t="s">
        <v>154</v>
      </c>
      <c r="I339" t="s">
        <v>144</v>
      </c>
      <c r="J339" t="s">
        <v>137</v>
      </c>
      <c r="K339" t="s">
        <v>138</v>
      </c>
      <c r="L339" t="s">
        <v>1189</v>
      </c>
      <c r="M339" t="s">
        <v>1190</v>
      </c>
      <c r="N339">
        <v>4.5008333330000001</v>
      </c>
      <c r="O339">
        <v>0</v>
      </c>
      <c r="P339">
        <v>5</v>
      </c>
      <c r="Q339">
        <v>0</v>
      </c>
      <c r="R339">
        <v>0</v>
      </c>
      <c r="S339">
        <v>0</v>
      </c>
      <c r="T339">
        <v>1</v>
      </c>
      <c r="U339">
        <v>0</v>
      </c>
      <c r="V339">
        <v>0</v>
      </c>
      <c r="W339">
        <v>0</v>
      </c>
      <c r="X339">
        <v>9.9546111979845673</v>
      </c>
      <c r="Y339">
        <v>0</v>
      </c>
      <c r="Z339">
        <v>0</v>
      </c>
      <c r="AA339">
        <v>0</v>
      </c>
      <c r="AB339">
        <v>1.8558441457550985</v>
      </c>
      <c r="AC339">
        <v>0</v>
      </c>
      <c r="AD339">
        <v>0</v>
      </c>
      <c r="AE339">
        <v>11.810455343739665</v>
      </c>
    </row>
    <row r="340" spans="1:31" x14ac:dyDescent="0.25">
      <c r="A340">
        <v>2352407</v>
      </c>
      <c r="B340">
        <v>1</v>
      </c>
      <c r="C340" t="s">
        <v>80</v>
      </c>
      <c r="D340" t="s">
        <v>100</v>
      </c>
      <c r="E340" t="s">
        <v>240</v>
      </c>
      <c r="F340" t="s">
        <v>447</v>
      </c>
      <c r="G340" t="s">
        <v>208</v>
      </c>
      <c r="H340" t="s">
        <v>135</v>
      </c>
      <c r="I340" t="s">
        <v>144</v>
      </c>
      <c r="J340" t="s">
        <v>137</v>
      </c>
      <c r="K340" t="s">
        <v>209</v>
      </c>
      <c r="L340" t="s">
        <v>1191</v>
      </c>
      <c r="M340" t="s">
        <v>1192</v>
      </c>
      <c r="N340">
        <v>3.034444444</v>
      </c>
      <c r="O340">
        <v>0</v>
      </c>
      <c r="P340">
        <v>15341</v>
      </c>
      <c r="Q340">
        <v>21</v>
      </c>
      <c r="R340">
        <v>224</v>
      </c>
      <c r="S340">
        <v>28</v>
      </c>
      <c r="T340">
        <v>2015</v>
      </c>
      <c r="U340">
        <v>12</v>
      </c>
      <c r="V340">
        <v>9</v>
      </c>
      <c r="W340">
        <v>0</v>
      </c>
      <c r="X340">
        <v>11393.341472849124</v>
      </c>
      <c r="Y340">
        <v>359.19991499417301</v>
      </c>
      <c r="Z340">
        <v>939.63425077622537</v>
      </c>
      <c r="AA340">
        <v>979.92667704473831</v>
      </c>
      <c r="AB340">
        <v>6076.3900458036887</v>
      </c>
      <c r="AC340">
        <v>2042.1269889133896</v>
      </c>
      <c r="AD340">
        <v>844.27736950319331</v>
      </c>
      <c r="AE340">
        <v>22634.896719884535</v>
      </c>
    </row>
    <row r="341" spans="1:31" x14ac:dyDescent="0.25">
      <c r="A341">
        <v>2352656</v>
      </c>
      <c r="B341">
        <v>1</v>
      </c>
      <c r="C341" t="s">
        <v>80</v>
      </c>
      <c r="D341" t="s">
        <v>93</v>
      </c>
      <c r="E341" t="s">
        <v>132</v>
      </c>
      <c r="F341" t="s">
        <v>1193</v>
      </c>
      <c r="G341" t="s">
        <v>134</v>
      </c>
      <c r="H341" t="s">
        <v>135</v>
      </c>
      <c r="I341" t="s">
        <v>144</v>
      </c>
      <c r="J341" t="s">
        <v>137</v>
      </c>
      <c r="K341" t="s">
        <v>138</v>
      </c>
      <c r="L341" t="s">
        <v>1194</v>
      </c>
      <c r="M341" t="s">
        <v>1195</v>
      </c>
      <c r="N341">
        <v>2.1291666660000002</v>
      </c>
      <c r="O341">
        <v>0</v>
      </c>
      <c r="P341">
        <v>45</v>
      </c>
      <c r="Q341">
        <v>49</v>
      </c>
      <c r="R341">
        <v>147</v>
      </c>
      <c r="S341">
        <v>3</v>
      </c>
      <c r="T341">
        <v>59</v>
      </c>
      <c r="U341">
        <v>2</v>
      </c>
      <c r="V341">
        <v>0</v>
      </c>
      <c r="W341">
        <v>0</v>
      </c>
      <c r="X341">
        <v>65.691222588568294</v>
      </c>
      <c r="Y341">
        <v>1885.8093004016994</v>
      </c>
      <c r="Z341">
        <v>1694.1319015055014</v>
      </c>
      <c r="AA341">
        <v>127.87549553150319</v>
      </c>
      <c r="AB341">
        <v>594.1323730921132</v>
      </c>
      <c r="AC341">
        <v>346.52657198495808</v>
      </c>
      <c r="AD341">
        <v>0</v>
      </c>
      <c r="AE341">
        <v>4714.1668651043437</v>
      </c>
    </row>
    <row r="342" spans="1:31" x14ac:dyDescent="0.25">
      <c r="A342">
        <v>2352565</v>
      </c>
      <c r="B342">
        <v>1</v>
      </c>
      <c r="C342" t="s">
        <v>81</v>
      </c>
      <c r="D342" t="s">
        <v>118</v>
      </c>
      <c r="E342" t="s">
        <v>174</v>
      </c>
      <c r="F342" t="s">
        <v>1196</v>
      </c>
      <c r="G342" t="s">
        <v>176</v>
      </c>
      <c r="H342" t="s">
        <v>154</v>
      </c>
      <c r="I342" t="s">
        <v>144</v>
      </c>
      <c r="J342" t="s">
        <v>137</v>
      </c>
      <c r="K342" t="s">
        <v>138</v>
      </c>
      <c r="L342" t="s">
        <v>1197</v>
      </c>
      <c r="M342" t="s">
        <v>1198</v>
      </c>
      <c r="N342">
        <v>3.0561111109999999</v>
      </c>
      <c r="O342">
        <v>0</v>
      </c>
      <c r="P342">
        <v>10</v>
      </c>
      <c r="Q342">
        <v>0</v>
      </c>
      <c r="R342">
        <v>3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3.7762970346156988</v>
      </c>
      <c r="Y342">
        <v>0</v>
      </c>
      <c r="Z342">
        <v>77.382586241188505</v>
      </c>
      <c r="AA342">
        <v>0</v>
      </c>
      <c r="AB342">
        <v>0</v>
      </c>
      <c r="AC342">
        <v>0</v>
      </c>
      <c r="AD342">
        <v>0</v>
      </c>
      <c r="AE342">
        <v>81.1588832758042</v>
      </c>
    </row>
    <row r="343" spans="1:31" x14ac:dyDescent="0.25">
      <c r="A343">
        <v>2352419</v>
      </c>
      <c r="B343">
        <v>1</v>
      </c>
      <c r="C343" t="s">
        <v>81</v>
      </c>
      <c r="D343" t="s">
        <v>112</v>
      </c>
      <c r="E343" t="s">
        <v>132</v>
      </c>
      <c r="F343" t="s">
        <v>1199</v>
      </c>
      <c r="G343" t="s">
        <v>134</v>
      </c>
      <c r="H343" t="s">
        <v>135</v>
      </c>
      <c r="I343" t="s">
        <v>144</v>
      </c>
      <c r="J343" t="s">
        <v>137</v>
      </c>
      <c r="K343" t="s">
        <v>138</v>
      </c>
      <c r="L343" t="s">
        <v>1200</v>
      </c>
      <c r="M343" t="s">
        <v>1201</v>
      </c>
      <c r="N343">
        <v>0.30583333299999999</v>
      </c>
      <c r="O343">
        <v>3</v>
      </c>
      <c r="P343">
        <v>947</v>
      </c>
      <c r="Q343">
        <v>103</v>
      </c>
      <c r="R343">
        <v>323</v>
      </c>
      <c r="S343">
        <v>14</v>
      </c>
      <c r="T343">
        <v>111</v>
      </c>
      <c r="U343">
        <v>1</v>
      </c>
      <c r="V343">
        <v>0</v>
      </c>
      <c r="W343">
        <v>7.8320520390558326E-2</v>
      </c>
      <c r="X343">
        <v>38.288311184687032</v>
      </c>
      <c r="Y343">
        <v>68.831719906192205</v>
      </c>
      <c r="Z343">
        <v>58.16609667204601</v>
      </c>
      <c r="AA343">
        <v>16.371035794009277</v>
      </c>
      <c r="AB343">
        <v>18.446722729842975</v>
      </c>
      <c r="AC343">
        <v>0.79078180739875004</v>
      </c>
      <c r="AD343">
        <v>0</v>
      </c>
      <c r="AE343">
        <v>200.97298861456684</v>
      </c>
    </row>
    <row r="344" spans="1:31" x14ac:dyDescent="0.25">
      <c r="A344">
        <v>2352914</v>
      </c>
      <c r="B344">
        <v>1</v>
      </c>
      <c r="C344" t="s">
        <v>81</v>
      </c>
      <c r="D344" t="s">
        <v>127</v>
      </c>
      <c r="E344" t="s">
        <v>147</v>
      </c>
      <c r="F344" t="s">
        <v>1202</v>
      </c>
      <c r="G344" t="s">
        <v>134</v>
      </c>
      <c r="H344" t="s">
        <v>135</v>
      </c>
      <c r="I344" t="s">
        <v>144</v>
      </c>
      <c r="J344" t="s">
        <v>137</v>
      </c>
      <c r="K344" t="s">
        <v>138</v>
      </c>
      <c r="L344" t="s">
        <v>1203</v>
      </c>
      <c r="M344" t="s">
        <v>1204</v>
      </c>
      <c r="N344">
        <v>3.582777777</v>
      </c>
      <c r="O344">
        <v>0</v>
      </c>
      <c r="P344">
        <v>379</v>
      </c>
      <c r="Q344">
        <v>1</v>
      </c>
      <c r="R344">
        <v>35</v>
      </c>
      <c r="S344">
        <v>1</v>
      </c>
      <c r="T344">
        <v>63</v>
      </c>
      <c r="U344">
        <v>0</v>
      </c>
      <c r="V344">
        <v>0</v>
      </c>
      <c r="W344">
        <v>0</v>
      </c>
      <c r="X344">
        <v>291.09547200612457</v>
      </c>
      <c r="Y344">
        <v>16.133080002857088</v>
      </c>
      <c r="Z344">
        <v>107.52643144091218</v>
      </c>
      <c r="AA344">
        <v>6.3064095074551281</v>
      </c>
      <c r="AB344">
        <v>156.85542054012461</v>
      </c>
      <c r="AC344">
        <v>0</v>
      </c>
      <c r="AD344">
        <v>0</v>
      </c>
      <c r="AE344">
        <v>577.91681349747353</v>
      </c>
    </row>
    <row r="345" spans="1:31" x14ac:dyDescent="0.25">
      <c r="A345">
        <v>2353020</v>
      </c>
      <c r="B345">
        <v>1</v>
      </c>
      <c r="C345" t="s">
        <v>80</v>
      </c>
      <c r="D345" t="s">
        <v>96</v>
      </c>
      <c r="E345" t="s">
        <v>157</v>
      </c>
      <c r="F345" t="s">
        <v>1205</v>
      </c>
      <c r="G345" t="s">
        <v>159</v>
      </c>
      <c r="H345" t="s">
        <v>154</v>
      </c>
      <c r="I345" t="s">
        <v>144</v>
      </c>
      <c r="J345" t="s">
        <v>137</v>
      </c>
      <c r="K345" t="s">
        <v>138</v>
      </c>
      <c r="L345" t="s">
        <v>1206</v>
      </c>
      <c r="M345" t="s">
        <v>1207</v>
      </c>
      <c r="N345">
        <v>4.6174999999999997</v>
      </c>
      <c r="O345">
        <v>0</v>
      </c>
      <c r="P345">
        <v>2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3.4340403861249102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3.4340403861249102</v>
      </c>
    </row>
    <row r="346" spans="1:31" x14ac:dyDescent="0.25">
      <c r="A346">
        <v>2352728</v>
      </c>
      <c r="B346">
        <v>1</v>
      </c>
      <c r="C346" t="s">
        <v>81</v>
      </c>
      <c r="D346" t="s">
        <v>115</v>
      </c>
      <c r="E346" t="s">
        <v>132</v>
      </c>
      <c r="F346" t="s">
        <v>1208</v>
      </c>
      <c r="G346" t="s">
        <v>1209</v>
      </c>
      <c r="H346" t="s">
        <v>135</v>
      </c>
      <c r="I346" t="s">
        <v>144</v>
      </c>
      <c r="J346" t="s">
        <v>3</v>
      </c>
      <c r="K346" t="s">
        <v>138</v>
      </c>
      <c r="L346" t="s">
        <v>1210</v>
      </c>
      <c r="M346" t="s">
        <v>1211</v>
      </c>
      <c r="N346">
        <v>1.541388888</v>
      </c>
      <c r="O346">
        <v>0</v>
      </c>
      <c r="P346">
        <v>4553</v>
      </c>
      <c r="Q346">
        <v>2</v>
      </c>
      <c r="R346">
        <v>187</v>
      </c>
      <c r="S346">
        <v>21</v>
      </c>
      <c r="T346">
        <v>470</v>
      </c>
      <c r="U346">
        <v>2</v>
      </c>
      <c r="V346">
        <v>1</v>
      </c>
      <c r="W346">
        <v>0</v>
      </c>
      <c r="X346">
        <v>918.5719104032388</v>
      </c>
      <c r="Y346">
        <v>11.495314942209863</v>
      </c>
      <c r="Z346">
        <v>187.34229759787908</v>
      </c>
      <c r="AA346">
        <v>71.952690723414335</v>
      </c>
      <c r="AB346">
        <v>431.33173797794927</v>
      </c>
      <c r="AC346">
        <v>174.47552863306075</v>
      </c>
      <c r="AD346">
        <v>278.70938036439372</v>
      </c>
      <c r="AE346">
        <v>2073.8788606421458</v>
      </c>
    </row>
    <row r="347" spans="1:31" x14ac:dyDescent="0.25">
      <c r="A347">
        <v>2352645</v>
      </c>
      <c r="B347">
        <v>1</v>
      </c>
      <c r="C347" t="s">
        <v>81</v>
      </c>
      <c r="D347" t="s">
        <v>112</v>
      </c>
      <c r="E347" t="s">
        <v>174</v>
      </c>
      <c r="F347" t="s">
        <v>1212</v>
      </c>
      <c r="G347" t="s">
        <v>176</v>
      </c>
      <c r="H347" t="s">
        <v>154</v>
      </c>
      <c r="I347" t="s">
        <v>144</v>
      </c>
      <c r="J347" t="s">
        <v>137</v>
      </c>
      <c r="K347" t="s">
        <v>138</v>
      </c>
      <c r="L347" t="s">
        <v>1213</v>
      </c>
      <c r="M347" t="s">
        <v>1214</v>
      </c>
      <c r="N347">
        <v>5.0997222219999996</v>
      </c>
      <c r="O347">
        <v>0</v>
      </c>
      <c r="P347">
        <v>144</v>
      </c>
      <c r="Q347">
        <v>0</v>
      </c>
      <c r="R347">
        <v>0</v>
      </c>
      <c r="S347">
        <v>0</v>
      </c>
      <c r="T347">
        <v>8</v>
      </c>
      <c r="U347">
        <v>0</v>
      </c>
      <c r="V347">
        <v>0</v>
      </c>
      <c r="W347">
        <v>0</v>
      </c>
      <c r="X347">
        <v>137.09608517150102</v>
      </c>
      <c r="Y347">
        <v>0</v>
      </c>
      <c r="Z347">
        <v>0</v>
      </c>
      <c r="AA347">
        <v>0</v>
      </c>
      <c r="AB347">
        <v>6.9089183322634717</v>
      </c>
      <c r="AC347">
        <v>0</v>
      </c>
      <c r="AD347">
        <v>0</v>
      </c>
      <c r="AE347">
        <v>144.0050035037645</v>
      </c>
    </row>
    <row r="348" spans="1:31" x14ac:dyDescent="0.25">
      <c r="A348">
        <v>2352980</v>
      </c>
      <c r="B348">
        <v>1</v>
      </c>
      <c r="C348" t="s">
        <v>80</v>
      </c>
      <c r="D348" t="s">
        <v>106</v>
      </c>
      <c r="E348" t="s">
        <v>132</v>
      </c>
      <c r="F348" t="s">
        <v>1215</v>
      </c>
      <c r="G348" t="s">
        <v>134</v>
      </c>
      <c r="H348" t="s">
        <v>135</v>
      </c>
      <c r="I348" t="s">
        <v>144</v>
      </c>
      <c r="J348" t="s">
        <v>137</v>
      </c>
      <c r="K348" t="s">
        <v>138</v>
      </c>
      <c r="L348" t="s">
        <v>1216</v>
      </c>
      <c r="M348" t="s">
        <v>1217</v>
      </c>
      <c r="N348">
        <v>9.7222221999999997E-2</v>
      </c>
      <c r="O348">
        <v>0</v>
      </c>
      <c r="P348">
        <v>8</v>
      </c>
      <c r="Q348">
        <v>29</v>
      </c>
      <c r="R348">
        <v>73</v>
      </c>
      <c r="S348">
        <v>10</v>
      </c>
      <c r="T348">
        <v>20</v>
      </c>
      <c r="U348">
        <v>1</v>
      </c>
      <c r="V348">
        <v>0</v>
      </c>
      <c r="W348">
        <v>0</v>
      </c>
      <c r="X348">
        <v>0.79382917140858333</v>
      </c>
      <c r="Y348">
        <v>37.735090184680203</v>
      </c>
      <c r="Z348">
        <v>33.07091485448305</v>
      </c>
      <c r="AA348">
        <v>6.8948442847921392</v>
      </c>
      <c r="AB348">
        <v>11.800835015798889</v>
      </c>
      <c r="AC348">
        <v>1.3954519985160418</v>
      </c>
      <c r="AD348">
        <v>0</v>
      </c>
      <c r="AE348">
        <v>91.69096550967889</v>
      </c>
    </row>
    <row r="349" spans="1:31" x14ac:dyDescent="0.25">
      <c r="A349">
        <v>2352857</v>
      </c>
      <c r="B349">
        <v>1</v>
      </c>
      <c r="C349" t="s">
        <v>80</v>
      </c>
      <c r="D349" t="s">
        <v>82</v>
      </c>
      <c r="E349" t="s">
        <v>157</v>
      </c>
      <c r="F349" t="s">
        <v>1218</v>
      </c>
      <c r="G349" t="s">
        <v>204</v>
      </c>
      <c r="H349" t="s">
        <v>154</v>
      </c>
      <c r="I349" t="s">
        <v>144</v>
      </c>
      <c r="J349" t="s">
        <v>137</v>
      </c>
      <c r="K349" t="s">
        <v>138</v>
      </c>
      <c r="L349" t="s">
        <v>1219</v>
      </c>
      <c r="M349" t="s">
        <v>1220</v>
      </c>
      <c r="N349">
        <v>1.032777777</v>
      </c>
      <c r="O349">
        <v>0</v>
      </c>
      <c r="P349">
        <v>11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3.5759402295876641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3.5759402295876641</v>
      </c>
    </row>
    <row r="350" spans="1:31" x14ac:dyDescent="0.25">
      <c r="A350">
        <v>2352837</v>
      </c>
      <c r="B350">
        <v>1</v>
      </c>
      <c r="C350" t="s">
        <v>80</v>
      </c>
      <c r="D350" t="s">
        <v>92</v>
      </c>
      <c r="E350" t="s">
        <v>132</v>
      </c>
      <c r="F350" t="s">
        <v>1221</v>
      </c>
      <c r="G350" t="s">
        <v>134</v>
      </c>
      <c r="H350" t="s">
        <v>135</v>
      </c>
      <c r="I350" t="s">
        <v>144</v>
      </c>
      <c r="J350" t="s">
        <v>137</v>
      </c>
      <c r="K350" t="s">
        <v>138</v>
      </c>
      <c r="L350" t="s">
        <v>1222</v>
      </c>
      <c r="M350" t="s">
        <v>1223</v>
      </c>
      <c r="N350">
        <v>0.38916666599999999</v>
      </c>
      <c r="O350">
        <v>3</v>
      </c>
      <c r="P350">
        <v>186</v>
      </c>
      <c r="Q350">
        <v>5</v>
      </c>
      <c r="R350">
        <v>3</v>
      </c>
      <c r="S350">
        <v>6</v>
      </c>
      <c r="T350">
        <v>25</v>
      </c>
      <c r="U350">
        <v>0</v>
      </c>
      <c r="V350">
        <v>0</v>
      </c>
      <c r="W350">
        <v>0.68830954436661218</v>
      </c>
      <c r="X350">
        <v>8.8688910408719739</v>
      </c>
      <c r="Y350">
        <v>10.775431216340213</v>
      </c>
      <c r="Z350">
        <v>5.8014260422067226E-2</v>
      </c>
      <c r="AA350">
        <v>5.1067336492815514</v>
      </c>
      <c r="AB350">
        <v>8.407295112952152</v>
      </c>
      <c r="AC350">
        <v>0</v>
      </c>
      <c r="AD350">
        <v>0</v>
      </c>
      <c r="AE350">
        <v>33.904674824234569</v>
      </c>
    </row>
    <row r="351" spans="1:31" x14ac:dyDescent="0.25">
      <c r="A351">
        <v>2352794</v>
      </c>
      <c r="B351">
        <v>1</v>
      </c>
      <c r="C351" t="s">
        <v>81</v>
      </c>
      <c r="D351" t="s">
        <v>112</v>
      </c>
      <c r="E351" t="s">
        <v>147</v>
      </c>
      <c r="F351" t="s">
        <v>1224</v>
      </c>
      <c r="G351" t="s">
        <v>134</v>
      </c>
      <c r="H351" t="s">
        <v>135</v>
      </c>
      <c r="I351" t="s">
        <v>136</v>
      </c>
      <c r="J351" t="s">
        <v>137</v>
      </c>
      <c r="K351" t="s">
        <v>138</v>
      </c>
      <c r="L351" t="s">
        <v>1225</v>
      </c>
      <c r="M351" t="s">
        <v>1226</v>
      </c>
      <c r="N351">
        <v>1.1111111E-2</v>
      </c>
      <c r="O351">
        <v>0</v>
      </c>
      <c r="P351">
        <v>784</v>
      </c>
      <c r="Q351">
        <v>4</v>
      </c>
      <c r="R351">
        <v>146</v>
      </c>
      <c r="S351">
        <v>12</v>
      </c>
      <c r="T351">
        <v>43</v>
      </c>
      <c r="U351">
        <v>1</v>
      </c>
      <c r="V351">
        <v>0</v>
      </c>
      <c r="W351">
        <v>0</v>
      </c>
      <c r="X351">
        <v>1.1247961301313565</v>
      </c>
      <c r="Y351">
        <v>1.2706193605052887</v>
      </c>
      <c r="Z351">
        <v>0.51799142334328874</v>
      </c>
      <c r="AA351">
        <v>0.27103863620631119</v>
      </c>
      <c r="AB351">
        <v>0.28548315909330008</v>
      </c>
      <c r="AC351">
        <v>1.9473321084906889</v>
      </c>
      <c r="AD351">
        <v>0</v>
      </c>
      <c r="AE351">
        <v>5.4172608177702335</v>
      </c>
    </row>
    <row r="352" spans="1:31" x14ac:dyDescent="0.25">
      <c r="A352">
        <v>2352416</v>
      </c>
      <c r="B352">
        <v>1</v>
      </c>
      <c r="C352" t="s">
        <v>80</v>
      </c>
      <c r="D352" t="s">
        <v>109</v>
      </c>
      <c r="E352" t="s">
        <v>132</v>
      </c>
      <c r="F352" t="s">
        <v>1227</v>
      </c>
      <c r="G352" t="s">
        <v>134</v>
      </c>
      <c r="H352" t="s">
        <v>135</v>
      </c>
      <c r="I352" t="s">
        <v>144</v>
      </c>
      <c r="J352" t="s">
        <v>137</v>
      </c>
      <c r="K352" t="s">
        <v>138</v>
      </c>
      <c r="L352" t="s">
        <v>1228</v>
      </c>
      <c r="M352" t="s">
        <v>1229</v>
      </c>
      <c r="N352">
        <v>0.14583333300000001</v>
      </c>
      <c r="O352">
        <v>0</v>
      </c>
      <c r="P352">
        <v>511</v>
      </c>
      <c r="Q352">
        <v>0</v>
      </c>
      <c r="R352">
        <v>32</v>
      </c>
      <c r="S352">
        <v>1</v>
      </c>
      <c r="T352">
        <v>65</v>
      </c>
      <c r="U352">
        <v>0</v>
      </c>
      <c r="V352">
        <v>0</v>
      </c>
      <c r="W352">
        <v>0</v>
      </c>
      <c r="X352">
        <v>8.4110905542507037</v>
      </c>
      <c r="Y352">
        <v>0</v>
      </c>
      <c r="Z352">
        <v>4.0865694070226679</v>
      </c>
      <c r="AA352">
        <v>0.17629264922791668</v>
      </c>
      <c r="AB352">
        <v>1.8167382100399583</v>
      </c>
      <c r="AC352">
        <v>0</v>
      </c>
      <c r="AD352">
        <v>0</v>
      </c>
      <c r="AE352">
        <v>14.490690820541245</v>
      </c>
    </row>
    <row r="353" spans="1:31" x14ac:dyDescent="0.25">
      <c r="A353">
        <v>2352751</v>
      </c>
      <c r="B353">
        <v>1</v>
      </c>
      <c r="C353" t="s">
        <v>80</v>
      </c>
      <c r="D353" t="s">
        <v>108</v>
      </c>
      <c r="E353" t="s">
        <v>157</v>
      </c>
      <c r="F353" t="s">
        <v>1230</v>
      </c>
      <c r="G353" t="s">
        <v>159</v>
      </c>
      <c r="H353" t="s">
        <v>154</v>
      </c>
      <c r="I353" t="s">
        <v>144</v>
      </c>
      <c r="J353" t="s">
        <v>137</v>
      </c>
      <c r="K353" t="s">
        <v>138</v>
      </c>
      <c r="L353" t="s">
        <v>1231</v>
      </c>
      <c r="M353" t="s">
        <v>1232</v>
      </c>
      <c r="N353">
        <v>2.4447222219999998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1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0.94499803795214232</v>
      </c>
      <c r="AC353">
        <v>0</v>
      </c>
      <c r="AD353">
        <v>0</v>
      </c>
      <c r="AE353">
        <v>0.94499803795214232</v>
      </c>
    </row>
    <row r="354" spans="1:31" x14ac:dyDescent="0.25">
      <c r="A354">
        <v>2352851</v>
      </c>
      <c r="B354">
        <v>1</v>
      </c>
      <c r="C354" t="s">
        <v>81</v>
      </c>
      <c r="D354" t="s">
        <v>117</v>
      </c>
      <c r="E354" t="s">
        <v>147</v>
      </c>
      <c r="F354" t="s">
        <v>1233</v>
      </c>
      <c r="G354" t="s">
        <v>184</v>
      </c>
      <c r="H354" t="s">
        <v>135</v>
      </c>
      <c r="I354" t="s">
        <v>144</v>
      </c>
      <c r="J354" t="s">
        <v>137</v>
      </c>
      <c r="K354" t="s">
        <v>138</v>
      </c>
      <c r="L354" t="s">
        <v>1234</v>
      </c>
      <c r="M354" t="s">
        <v>1235</v>
      </c>
      <c r="N354">
        <v>1.984444444</v>
      </c>
      <c r="O354">
        <v>0</v>
      </c>
      <c r="P354">
        <v>81</v>
      </c>
      <c r="Q354">
        <v>0</v>
      </c>
      <c r="R354">
        <v>8</v>
      </c>
      <c r="S354">
        <v>0</v>
      </c>
      <c r="T354">
        <v>4</v>
      </c>
      <c r="U354">
        <v>0</v>
      </c>
      <c r="V354">
        <v>0</v>
      </c>
      <c r="W354">
        <v>0</v>
      </c>
      <c r="X354">
        <v>25.386367547215468</v>
      </c>
      <c r="Y354">
        <v>0</v>
      </c>
      <c r="Z354">
        <v>0.27848023318067555</v>
      </c>
      <c r="AA354">
        <v>0</v>
      </c>
      <c r="AB354">
        <v>0.26304650634968718</v>
      </c>
      <c r="AC354">
        <v>0</v>
      </c>
      <c r="AD354">
        <v>0</v>
      </c>
      <c r="AE354">
        <v>25.927894286745833</v>
      </c>
    </row>
    <row r="355" spans="1:31" x14ac:dyDescent="0.25">
      <c r="A355">
        <v>2352539</v>
      </c>
      <c r="B355">
        <v>1</v>
      </c>
      <c r="C355" t="s">
        <v>80</v>
      </c>
      <c r="D355" t="s">
        <v>104</v>
      </c>
      <c r="E355" t="s">
        <v>157</v>
      </c>
      <c r="F355" t="s">
        <v>1236</v>
      </c>
      <c r="G355" t="s">
        <v>194</v>
      </c>
      <c r="H355" t="s">
        <v>154</v>
      </c>
      <c r="I355" t="s">
        <v>144</v>
      </c>
      <c r="J355" t="s">
        <v>137</v>
      </c>
      <c r="K355" t="s">
        <v>138</v>
      </c>
      <c r="L355" t="s">
        <v>1237</v>
      </c>
      <c r="M355" t="s">
        <v>1238</v>
      </c>
      <c r="N355">
        <v>1.0147222220000001</v>
      </c>
      <c r="O355">
        <v>0</v>
      </c>
      <c r="P355">
        <v>2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0.8212385618954221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0.8212385618954221</v>
      </c>
    </row>
    <row r="356" spans="1:31" x14ac:dyDescent="0.25">
      <c r="A356">
        <v>2352917</v>
      </c>
      <c r="B356">
        <v>1</v>
      </c>
      <c r="C356" t="s">
        <v>81</v>
      </c>
      <c r="D356" t="s">
        <v>114</v>
      </c>
      <c r="E356" t="s">
        <v>147</v>
      </c>
      <c r="F356" t="s">
        <v>1239</v>
      </c>
      <c r="G356" t="s">
        <v>184</v>
      </c>
      <c r="H356" t="s">
        <v>135</v>
      </c>
      <c r="I356" t="s">
        <v>144</v>
      </c>
      <c r="J356" t="s">
        <v>137</v>
      </c>
      <c r="K356" t="s">
        <v>138</v>
      </c>
      <c r="L356" t="s">
        <v>1240</v>
      </c>
      <c r="M356" t="s">
        <v>1241</v>
      </c>
      <c r="N356">
        <v>0.97472222200000003</v>
      </c>
      <c r="O356">
        <v>0</v>
      </c>
      <c r="P356">
        <v>267</v>
      </c>
      <c r="Q356">
        <v>0</v>
      </c>
      <c r="R356">
        <v>1</v>
      </c>
      <c r="S356">
        <v>0</v>
      </c>
      <c r="T356">
        <v>21</v>
      </c>
      <c r="U356">
        <v>0</v>
      </c>
      <c r="V356">
        <v>0</v>
      </c>
      <c r="W356">
        <v>0</v>
      </c>
      <c r="X356">
        <v>40.98767584996542</v>
      </c>
      <c r="Y356">
        <v>0</v>
      </c>
      <c r="Z356">
        <v>5.580797093694833E-2</v>
      </c>
      <c r="AA356">
        <v>0</v>
      </c>
      <c r="AB356">
        <v>7.8790805455019477</v>
      </c>
      <c r="AC356">
        <v>0</v>
      </c>
      <c r="AD356">
        <v>0</v>
      </c>
      <c r="AE356">
        <v>48.922564366404316</v>
      </c>
    </row>
    <row r="357" spans="1:31" x14ac:dyDescent="0.25">
      <c r="A357">
        <v>2352399</v>
      </c>
      <c r="B357">
        <v>1</v>
      </c>
      <c r="C357" t="s">
        <v>80</v>
      </c>
      <c r="D357" t="s">
        <v>85</v>
      </c>
      <c r="E357" t="s">
        <v>157</v>
      </c>
      <c r="F357" t="s">
        <v>1242</v>
      </c>
      <c r="G357" t="s">
        <v>204</v>
      </c>
      <c r="H357" t="s">
        <v>154</v>
      </c>
      <c r="I357" t="s">
        <v>144</v>
      </c>
      <c r="J357" t="s">
        <v>137</v>
      </c>
      <c r="K357" t="s">
        <v>138</v>
      </c>
      <c r="L357" t="s">
        <v>1243</v>
      </c>
      <c r="M357" t="s">
        <v>1244</v>
      </c>
      <c r="N357">
        <v>1.5733333329999999</v>
      </c>
      <c r="O357">
        <v>0</v>
      </c>
      <c r="P357">
        <v>19</v>
      </c>
      <c r="Q357">
        <v>0</v>
      </c>
      <c r="R357">
        <v>0</v>
      </c>
      <c r="S357">
        <v>0</v>
      </c>
      <c r="T357">
        <v>4</v>
      </c>
      <c r="U357">
        <v>0</v>
      </c>
      <c r="V357">
        <v>0</v>
      </c>
      <c r="W357">
        <v>0</v>
      </c>
      <c r="X357">
        <v>15.016836770682289</v>
      </c>
      <c r="Y357">
        <v>0</v>
      </c>
      <c r="Z357">
        <v>0</v>
      </c>
      <c r="AA357">
        <v>0</v>
      </c>
      <c r="AB357">
        <v>8.1727649007193932</v>
      </c>
      <c r="AC357">
        <v>0</v>
      </c>
      <c r="AD357">
        <v>0</v>
      </c>
      <c r="AE357">
        <v>23.189601671401682</v>
      </c>
    </row>
    <row r="358" spans="1:31" x14ac:dyDescent="0.25">
      <c r="A358">
        <v>2352831</v>
      </c>
      <c r="B358">
        <v>1</v>
      </c>
      <c r="C358" t="s">
        <v>80</v>
      </c>
      <c r="D358" t="s">
        <v>95</v>
      </c>
      <c r="E358" t="s">
        <v>151</v>
      </c>
      <c r="F358" t="s">
        <v>1245</v>
      </c>
      <c r="G358" t="s">
        <v>153</v>
      </c>
      <c r="H358" t="s">
        <v>154</v>
      </c>
      <c r="I358" t="s">
        <v>144</v>
      </c>
      <c r="J358" t="s">
        <v>137</v>
      </c>
      <c r="K358" t="s">
        <v>138</v>
      </c>
      <c r="L358" t="s">
        <v>1246</v>
      </c>
      <c r="M358" t="s">
        <v>1247</v>
      </c>
      <c r="N358">
        <v>0.85</v>
      </c>
      <c r="O358">
        <v>0</v>
      </c>
      <c r="P358">
        <v>140</v>
      </c>
      <c r="Q358">
        <v>0</v>
      </c>
      <c r="R358">
        <v>0</v>
      </c>
      <c r="S358">
        <v>0</v>
      </c>
      <c r="T358">
        <v>17</v>
      </c>
      <c r="U358">
        <v>0</v>
      </c>
      <c r="V358">
        <v>0</v>
      </c>
      <c r="W358">
        <v>0</v>
      </c>
      <c r="X358">
        <v>34.385465710272548</v>
      </c>
      <c r="Y358">
        <v>0</v>
      </c>
      <c r="Z358">
        <v>0</v>
      </c>
      <c r="AA358">
        <v>0</v>
      </c>
      <c r="AB358">
        <v>26.197272896241486</v>
      </c>
      <c r="AC358">
        <v>0</v>
      </c>
      <c r="AD358">
        <v>0</v>
      </c>
      <c r="AE358">
        <v>60.582738606514035</v>
      </c>
    </row>
    <row r="359" spans="1:31" x14ac:dyDescent="0.25">
      <c r="A359">
        <v>2353017</v>
      </c>
      <c r="B359">
        <v>1</v>
      </c>
      <c r="C359" t="s">
        <v>80</v>
      </c>
      <c r="D359" t="s">
        <v>101</v>
      </c>
      <c r="E359" t="s">
        <v>151</v>
      </c>
      <c r="F359" t="s">
        <v>1248</v>
      </c>
      <c r="G359" t="s">
        <v>153</v>
      </c>
      <c r="H359" t="s">
        <v>154</v>
      </c>
      <c r="I359" t="s">
        <v>144</v>
      </c>
      <c r="J359" t="s">
        <v>137</v>
      </c>
      <c r="K359" t="s">
        <v>138</v>
      </c>
      <c r="L359" t="s">
        <v>1249</v>
      </c>
      <c r="M359" t="s">
        <v>1250</v>
      </c>
      <c r="N359">
        <v>2.1602777770000001</v>
      </c>
      <c r="O359">
        <v>0</v>
      </c>
      <c r="P359">
        <v>20</v>
      </c>
      <c r="Q359">
        <v>0</v>
      </c>
      <c r="R359">
        <v>0</v>
      </c>
      <c r="S359">
        <v>0</v>
      </c>
      <c r="T359">
        <v>2</v>
      </c>
      <c r="U359">
        <v>0</v>
      </c>
      <c r="V359">
        <v>0</v>
      </c>
      <c r="W359">
        <v>0</v>
      </c>
      <c r="X359">
        <v>22.133517099481757</v>
      </c>
      <c r="Y359">
        <v>0</v>
      </c>
      <c r="Z359">
        <v>0</v>
      </c>
      <c r="AA359">
        <v>0</v>
      </c>
      <c r="AB359">
        <v>0.1255895399229178</v>
      </c>
      <c r="AC359">
        <v>0</v>
      </c>
      <c r="AD359">
        <v>0</v>
      </c>
      <c r="AE359">
        <v>22.259106639404674</v>
      </c>
    </row>
    <row r="360" spans="1:31" x14ac:dyDescent="0.25">
      <c r="A360">
        <v>2352685</v>
      </c>
      <c r="B360">
        <v>1</v>
      </c>
      <c r="C360" t="s">
        <v>80</v>
      </c>
      <c r="D360" t="s">
        <v>104</v>
      </c>
      <c r="E360" t="s">
        <v>151</v>
      </c>
      <c r="F360" t="s">
        <v>1251</v>
      </c>
      <c r="G360" t="s">
        <v>194</v>
      </c>
      <c r="H360" t="s">
        <v>154</v>
      </c>
      <c r="I360" t="s">
        <v>144</v>
      </c>
      <c r="J360" t="s">
        <v>137</v>
      </c>
      <c r="K360" t="s">
        <v>138</v>
      </c>
      <c r="L360" t="s">
        <v>1252</v>
      </c>
      <c r="M360" t="s">
        <v>1253</v>
      </c>
      <c r="N360">
        <v>0.43805555499999999</v>
      </c>
      <c r="O360">
        <v>0</v>
      </c>
      <c r="P360">
        <v>91</v>
      </c>
      <c r="Q360">
        <v>0</v>
      </c>
      <c r="R360">
        <v>3</v>
      </c>
      <c r="S360">
        <v>0</v>
      </c>
      <c r="T360">
        <v>9</v>
      </c>
      <c r="U360">
        <v>0</v>
      </c>
      <c r="V360">
        <v>0</v>
      </c>
      <c r="W360">
        <v>0</v>
      </c>
      <c r="X360">
        <v>11.470702873910206</v>
      </c>
      <c r="Y360">
        <v>0</v>
      </c>
      <c r="Z360">
        <v>0.47928935520238752</v>
      </c>
      <c r="AA360">
        <v>0</v>
      </c>
      <c r="AB360">
        <v>3.5108433028147328</v>
      </c>
      <c r="AC360">
        <v>0</v>
      </c>
      <c r="AD360">
        <v>0</v>
      </c>
      <c r="AE360">
        <v>15.460835531927327</v>
      </c>
    </row>
    <row r="361" spans="1:31" x14ac:dyDescent="0.25">
      <c r="A361">
        <v>2352476</v>
      </c>
      <c r="B361">
        <v>1</v>
      </c>
      <c r="C361" t="s">
        <v>81</v>
      </c>
      <c r="D361" t="s">
        <v>128</v>
      </c>
      <c r="E361" t="s">
        <v>151</v>
      </c>
      <c r="F361" t="s">
        <v>308</v>
      </c>
      <c r="G361" t="s">
        <v>153</v>
      </c>
      <c r="H361" t="s">
        <v>154</v>
      </c>
      <c r="I361" t="s">
        <v>144</v>
      </c>
      <c r="J361" t="s">
        <v>137</v>
      </c>
      <c r="K361" t="s">
        <v>138</v>
      </c>
      <c r="L361" t="s">
        <v>1254</v>
      </c>
      <c r="M361" t="s">
        <v>1255</v>
      </c>
      <c r="N361">
        <v>1.8091666660000001</v>
      </c>
      <c r="O361">
        <v>0</v>
      </c>
      <c r="P361">
        <v>609</v>
      </c>
      <c r="Q361">
        <v>0</v>
      </c>
      <c r="R361">
        <v>2</v>
      </c>
      <c r="S361">
        <v>0</v>
      </c>
      <c r="T361">
        <v>17</v>
      </c>
      <c r="U361">
        <v>0</v>
      </c>
      <c r="V361">
        <v>0</v>
      </c>
      <c r="W361">
        <v>0</v>
      </c>
      <c r="X361">
        <v>242.33400402243601</v>
      </c>
      <c r="Y361">
        <v>0</v>
      </c>
      <c r="Z361">
        <v>1.0928277549336665E-2</v>
      </c>
      <c r="AA361">
        <v>0</v>
      </c>
      <c r="AB361">
        <v>29.617335198027458</v>
      </c>
      <c r="AC361">
        <v>0</v>
      </c>
      <c r="AD361">
        <v>0</v>
      </c>
      <c r="AE361">
        <v>271.96226749801281</v>
      </c>
    </row>
    <row r="362" spans="1:31" x14ac:dyDescent="0.25">
      <c r="A362">
        <v>2353748</v>
      </c>
      <c r="B362">
        <v>1</v>
      </c>
      <c r="C362" t="s">
        <v>81</v>
      </c>
      <c r="D362" t="s">
        <v>118</v>
      </c>
      <c r="E362" t="s">
        <v>174</v>
      </c>
      <c r="F362" t="s">
        <v>1256</v>
      </c>
      <c r="G362" t="s">
        <v>208</v>
      </c>
      <c r="H362" t="s">
        <v>154</v>
      </c>
      <c r="I362" t="s">
        <v>144</v>
      </c>
      <c r="J362" t="s">
        <v>137</v>
      </c>
      <c r="K362" t="s">
        <v>209</v>
      </c>
      <c r="L362" t="s">
        <v>1257</v>
      </c>
      <c r="M362" t="s">
        <v>1258</v>
      </c>
      <c r="N362">
        <v>1.1330555550000001</v>
      </c>
      <c r="O362">
        <v>0</v>
      </c>
      <c r="P362">
        <v>16</v>
      </c>
      <c r="Q362">
        <v>0</v>
      </c>
      <c r="R362">
        <v>7</v>
      </c>
      <c r="S362">
        <v>0</v>
      </c>
      <c r="T362">
        <v>2</v>
      </c>
      <c r="U362">
        <v>0</v>
      </c>
      <c r="V362">
        <v>0</v>
      </c>
      <c r="W362">
        <v>0</v>
      </c>
      <c r="X362">
        <v>8.2478331464192873</v>
      </c>
      <c r="Y362">
        <v>0</v>
      </c>
      <c r="Z362">
        <v>12.981086201818187</v>
      </c>
      <c r="AA362">
        <v>0</v>
      </c>
      <c r="AB362">
        <v>3.1277040544630417</v>
      </c>
      <c r="AC362">
        <v>0</v>
      </c>
      <c r="AD362">
        <v>0</v>
      </c>
      <c r="AE362">
        <v>24.356623402700517</v>
      </c>
    </row>
    <row r="363" spans="1:31" x14ac:dyDescent="0.25">
      <c r="A363">
        <v>2353625</v>
      </c>
      <c r="B363">
        <v>1</v>
      </c>
      <c r="C363" t="s">
        <v>80</v>
      </c>
      <c r="D363" t="s">
        <v>87</v>
      </c>
      <c r="E363" t="s">
        <v>157</v>
      </c>
      <c r="F363" t="s">
        <v>1259</v>
      </c>
      <c r="G363" t="s">
        <v>204</v>
      </c>
      <c r="H363" t="s">
        <v>154</v>
      </c>
      <c r="I363" t="s">
        <v>144</v>
      </c>
      <c r="J363" t="s">
        <v>137</v>
      </c>
      <c r="K363" t="s">
        <v>138</v>
      </c>
      <c r="L363" t="s">
        <v>1260</v>
      </c>
      <c r="M363" t="s">
        <v>1261</v>
      </c>
      <c r="N363">
        <v>2.2316666660000002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3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14.219298842521505</v>
      </c>
      <c r="AC363">
        <v>0</v>
      </c>
      <c r="AD363">
        <v>0</v>
      </c>
      <c r="AE363">
        <v>14.219298842521505</v>
      </c>
    </row>
    <row r="364" spans="1:31" x14ac:dyDescent="0.25">
      <c r="A364">
        <v>2354063</v>
      </c>
      <c r="B364">
        <v>1</v>
      </c>
      <c r="C364" t="s">
        <v>80</v>
      </c>
      <c r="D364" t="s">
        <v>100</v>
      </c>
      <c r="E364" t="s">
        <v>174</v>
      </c>
      <c r="F364" t="s">
        <v>1262</v>
      </c>
      <c r="G364" t="s">
        <v>176</v>
      </c>
      <c r="H364" t="s">
        <v>154</v>
      </c>
      <c r="I364" t="s">
        <v>144</v>
      </c>
      <c r="J364" t="s">
        <v>137</v>
      </c>
      <c r="K364" t="s">
        <v>138</v>
      </c>
      <c r="L364" t="s">
        <v>1263</v>
      </c>
      <c r="M364" t="s">
        <v>1264</v>
      </c>
      <c r="N364">
        <v>1.371111111</v>
      </c>
      <c r="O364">
        <v>0</v>
      </c>
      <c r="P364">
        <v>38</v>
      </c>
      <c r="Q364">
        <v>0</v>
      </c>
      <c r="R364">
        <v>7</v>
      </c>
      <c r="S364">
        <v>0</v>
      </c>
      <c r="T364">
        <v>1</v>
      </c>
      <c r="U364">
        <v>0</v>
      </c>
      <c r="V364">
        <v>0</v>
      </c>
      <c r="W364">
        <v>0</v>
      </c>
      <c r="X364">
        <v>33.463566524653515</v>
      </c>
      <c r="Y364">
        <v>0</v>
      </c>
      <c r="Z364">
        <v>5.699644594317224</v>
      </c>
      <c r="AA364">
        <v>0</v>
      </c>
      <c r="AB364">
        <v>0.36792628959631113</v>
      </c>
      <c r="AC364">
        <v>0</v>
      </c>
      <c r="AD364">
        <v>0</v>
      </c>
      <c r="AE364">
        <v>39.531137408567048</v>
      </c>
    </row>
    <row r="365" spans="1:31" x14ac:dyDescent="0.25">
      <c r="A365">
        <v>2353754</v>
      </c>
      <c r="B365">
        <v>1</v>
      </c>
      <c r="C365" t="s">
        <v>80</v>
      </c>
      <c r="D365" t="s">
        <v>88</v>
      </c>
      <c r="E365" t="s">
        <v>174</v>
      </c>
      <c r="F365" t="s">
        <v>1265</v>
      </c>
      <c r="G365" t="s">
        <v>269</v>
      </c>
      <c r="H365" t="s">
        <v>154</v>
      </c>
      <c r="I365" t="s">
        <v>144</v>
      </c>
      <c r="J365" t="s">
        <v>137</v>
      </c>
      <c r="K365" t="s">
        <v>209</v>
      </c>
      <c r="L365" t="s">
        <v>1266</v>
      </c>
      <c r="M365" t="s">
        <v>1267</v>
      </c>
      <c r="N365">
        <v>1.650555555</v>
      </c>
      <c r="O365">
        <v>0</v>
      </c>
      <c r="P365">
        <v>58</v>
      </c>
      <c r="Q365">
        <v>0</v>
      </c>
      <c r="R365">
        <v>0</v>
      </c>
      <c r="S365">
        <v>0</v>
      </c>
      <c r="T365">
        <v>1</v>
      </c>
      <c r="U365">
        <v>0</v>
      </c>
      <c r="V365">
        <v>0</v>
      </c>
      <c r="W365">
        <v>0</v>
      </c>
      <c r="X365">
        <v>24.578501026609167</v>
      </c>
      <c r="Y365">
        <v>0</v>
      </c>
      <c r="Z365">
        <v>0</v>
      </c>
      <c r="AA365">
        <v>0</v>
      </c>
      <c r="AB365">
        <v>4.5663430674553016</v>
      </c>
      <c r="AC365">
        <v>0</v>
      </c>
      <c r="AD365">
        <v>0</v>
      </c>
      <c r="AE365">
        <v>29.144844094064467</v>
      </c>
    </row>
    <row r="366" spans="1:31" x14ac:dyDescent="0.25">
      <c r="A366">
        <v>2353811</v>
      </c>
      <c r="B366">
        <v>1</v>
      </c>
      <c r="C366" t="s">
        <v>81</v>
      </c>
      <c r="D366" t="s">
        <v>113</v>
      </c>
      <c r="E366" t="s">
        <v>151</v>
      </c>
      <c r="F366" t="s">
        <v>1268</v>
      </c>
      <c r="G366" t="s">
        <v>153</v>
      </c>
      <c r="H366" t="s">
        <v>154</v>
      </c>
      <c r="I366" t="s">
        <v>144</v>
      </c>
      <c r="J366" t="s">
        <v>137</v>
      </c>
      <c r="K366" t="s">
        <v>138</v>
      </c>
      <c r="L366" t="s">
        <v>1269</v>
      </c>
      <c r="M366" t="s">
        <v>1270</v>
      </c>
      <c r="N366">
        <v>1.3797222220000001</v>
      </c>
      <c r="O366">
        <v>0</v>
      </c>
      <c r="P366">
        <v>9</v>
      </c>
      <c r="Q366">
        <v>0</v>
      </c>
      <c r="R366">
        <v>2</v>
      </c>
      <c r="S366">
        <v>0</v>
      </c>
      <c r="T366">
        <v>2</v>
      </c>
      <c r="U366">
        <v>0</v>
      </c>
      <c r="V366">
        <v>0</v>
      </c>
      <c r="W366">
        <v>0</v>
      </c>
      <c r="X366">
        <v>2.4690428525574353</v>
      </c>
      <c r="Y366">
        <v>0</v>
      </c>
      <c r="Z366">
        <v>1.7623979973597441</v>
      </c>
      <c r="AA366">
        <v>0</v>
      </c>
      <c r="AB366">
        <v>2.4172499603223128</v>
      </c>
      <c r="AC366">
        <v>0</v>
      </c>
      <c r="AD366">
        <v>0</v>
      </c>
      <c r="AE366">
        <v>6.6486908102394917</v>
      </c>
    </row>
    <row r="367" spans="1:31" x14ac:dyDescent="0.25">
      <c r="A367">
        <v>2353857</v>
      </c>
      <c r="B367">
        <v>1</v>
      </c>
      <c r="C367" t="s">
        <v>81</v>
      </c>
      <c r="D367" t="s">
        <v>123</v>
      </c>
      <c r="E367" t="s">
        <v>132</v>
      </c>
      <c r="F367" t="s">
        <v>934</v>
      </c>
      <c r="G367" t="s">
        <v>208</v>
      </c>
      <c r="H367" t="s">
        <v>135</v>
      </c>
      <c r="I367" t="s">
        <v>144</v>
      </c>
      <c r="J367" t="s">
        <v>137</v>
      </c>
      <c r="K367" t="s">
        <v>209</v>
      </c>
      <c r="L367" t="s">
        <v>1271</v>
      </c>
      <c r="M367" t="s">
        <v>1272</v>
      </c>
      <c r="N367">
        <v>4.4225000000000003</v>
      </c>
      <c r="O367">
        <v>0</v>
      </c>
      <c r="P367">
        <v>388</v>
      </c>
      <c r="Q367">
        <v>0</v>
      </c>
      <c r="R367">
        <v>1</v>
      </c>
      <c r="S367">
        <v>4</v>
      </c>
      <c r="T367">
        <v>14</v>
      </c>
      <c r="U367">
        <v>3</v>
      </c>
      <c r="V367">
        <v>0</v>
      </c>
      <c r="W367">
        <v>0</v>
      </c>
      <c r="X367">
        <v>650.80046495926615</v>
      </c>
      <c r="Y367">
        <v>0</v>
      </c>
      <c r="Z367">
        <v>11.61024236234471</v>
      </c>
      <c r="AA367">
        <v>20.849461988917675</v>
      </c>
      <c r="AB367">
        <v>90.534657481872969</v>
      </c>
      <c r="AC367">
        <v>456.30764427148171</v>
      </c>
      <c r="AD367">
        <v>0</v>
      </c>
      <c r="AE367">
        <v>1230.1024710638833</v>
      </c>
    </row>
    <row r="368" spans="1:31" x14ac:dyDescent="0.25">
      <c r="A368">
        <v>2353665</v>
      </c>
      <c r="B368">
        <v>1</v>
      </c>
      <c r="C368" t="s">
        <v>80</v>
      </c>
      <c r="D368" t="s">
        <v>83</v>
      </c>
      <c r="E368" t="s">
        <v>151</v>
      </c>
      <c r="F368" t="s">
        <v>1273</v>
      </c>
      <c r="G368" t="s">
        <v>1274</v>
      </c>
      <c r="H368" t="s">
        <v>154</v>
      </c>
      <c r="I368" t="s">
        <v>144</v>
      </c>
      <c r="J368" t="s">
        <v>3</v>
      </c>
      <c r="K368" t="s">
        <v>138</v>
      </c>
      <c r="L368" t="s">
        <v>1275</v>
      </c>
      <c r="M368" t="s">
        <v>1276</v>
      </c>
      <c r="N368">
        <v>4.6675000000000004</v>
      </c>
      <c r="O368">
        <v>0</v>
      </c>
      <c r="P368">
        <v>185</v>
      </c>
      <c r="Q368">
        <v>0</v>
      </c>
      <c r="R368">
        <v>0</v>
      </c>
      <c r="S368">
        <v>0</v>
      </c>
      <c r="T368">
        <v>7</v>
      </c>
      <c r="U368">
        <v>0</v>
      </c>
      <c r="V368">
        <v>0</v>
      </c>
      <c r="W368">
        <v>0</v>
      </c>
      <c r="X368">
        <v>184.03861324060654</v>
      </c>
      <c r="Y368">
        <v>0</v>
      </c>
      <c r="Z368">
        <v>0</v>
      </c>
      <c r="AA368">
        <v>0</v>
      </c>
      <c r="AB368">
        <v>62.427659517825077</v>
      </c>
      <c r="AC368">
        <v>0</v>
      </c>
      <c r="AD368">
        <v>0</v>
      </c>
      <c r="AE368">
        <v>246.46627275843161</v>
      </c>
    </row>
    <row r="369" spans="1:31" x14ac:dyDescent="0.25">
      <c r="A369">
        <v>2353714</v>
      </c>
      <c r="B369">
        <v>1</v>
      </c>
      <c r="C369" t="s">
        <v>81</v>
      </c>
      <c r="D369" t="s">
        <v>128</v>
      </c>
      <c r="E369" t="s">
        <v>147</v>
      </c>
      <c r="F369" t="s">
        <v>1277</v>
      </c>
      <c r="G369" t="s">
        <v>134</v>
      </c>
      <c r="H369" t="s">
        <v>135</v>
      </c>
      <c r="I369" t="s">
        <v>144</v>
      </c>
      <c r="J369" t="s">
        <v>137</v>
      </c>
      <c r="K369" t="s">
        <v>138</v>
      </c>
      <c r="L369" t="s">
        <v>1278</v>
      </c>
      <c r="M369" t="s">
        <v>1279</v>
      </c>
      <c r="N369">
        <v>1.42</v>
      </c>
      <c r="O369">
        <v>1</v>
      </c>
      <c r="P369">
        <v>6805</v>
      </c>
      <c r="Q369">
        <v>5</v>
      </c>
      <c r="R369">
        <v>69</v>
      </c>
      <c r="S369">
        <v>2</v>
      </c>
      <c r="T369">
        <v>445</v>
      </c>
      <c r="U369">
        <v>1</v>
      </c>
      <c r="V369">
        <v>1</v>
      </c>
      <c r="W369">
        <v>0.29260954866220584</v>
      </c>
      <c r="X369">
        <v>2468.8431771591099</v>
      </c>
      <c r="Y369">
        <v>44.984345388416024</v>
      </c>
      <c r="Z369">
        <v>70.323463343072788</v>
      </c>
      <c r="AA369">
        <v>66.775649189892761</v>
      </c>
      <c r="AB369">
        <v>711.91979448743677</v>
      </c>
      <c r="AC369">
        <v>43.81885697828104</v>
      </c>
      <c r="AD369">
        <v>12.197515489254247</v>
      </c>
      <c r="AE369">
        <v>3419.1554115841259</v>
      </c>
    </row>
    <row r="370" spans="1:31" x14ac:dyDescent="0.25">
      <c r="A370">
        <v>2353691</v>
      </c>
      <c r="B370">
        <v>1</v>
      </c>
      <c r="C370" t="s">
        <v>80</v>
      </c>
      <c r="D370" t="s">
        <v>93</v>
      </c>
      <c r="E370" t="s">
        <v>157</v>
      </c>
      <c r="F370" t="s">
        <v>1280</v>
      </c>
      <c r="G370" t="s">
        <v>279</v>
      </c>
      <c r="H370" t="s">
        <v>154</v>
      </c>
      <c r="I370" t="s">
        <v>144</v>
      </c>
      <c r="J370" t="s">
        <v>137</v>
      </c>
      <c r="K370" t="s">
        <v>138</v>
      </c>
      <c r="L370" t="s">
        <v>1281</v>
      </c>
      <c r="M370" t="s">
        <v>1282</v>
      </c>
      <c r="N370">
        <v>5.1461111109999997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1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0.80928477775959862</v>
      </c>
      <c r="AC370">
        <v>0</v>
      </c>
      <c r="AD370">
        <v>0</v>
      </c>
      <c r="AE370">
        <v>0.80928477775959862</v>
      </c>
    </row>
    <row r="371" spans="1:31" x14ac:dyDescent="0.25">
      <c r="A371">
        <v>2353648</v>
      </c>
      <c r="B371">
        <v>1</v>
      </c>
      <c r="C371" t="s">
        <v>80</v>
      </c>
      <c r="D371" t="s">
        <v>106</v>
      </c>
      <c r="E371" t="s">
        <v>132</v>
      </c>
      <c r="F371" t="s">
        <v>1283</v>
      </c>
      <c r="G371" t="s">
        <v>134</v>
      </c>
      <c r="H371" t="s">
        <v>135</v>
      </c>
      <c r="I371" t="s">
        <v>144</v>
      </c>
      <c r="J371" t="s">
        <v>137</v>
      </c>
      <c r="K371" t="s">
        <v>138</v>
      </c>
      <c r="L371" t="s">
        <v>1284</v>
      </c>
      <c r="M371" t="s">
        <v>1285</v>
      </c>
      <c r="N371">
        <v>0.193333333</v>
      </c>
      <c r="O371">
        <v>2</v>
      </c>
      <c r="P371">
        <v>0</v>
      </c>
      <c r="Q371">
        <v>24</v>
      </c>
      <c r="R371">
        <v>215</v>
      </c>
      <c r="S371">
        <v>14</v>
      </c>
      <c r="T371">
        <v>56</v>
      </c>
      <c r="U371">
        <v>0</v>
      </c>
      <c r="V371">
        <v>0</v>
      </c>
      <c r="W371">
        <v>0.16649967076517999</v>
      </c>
      <c r="X371">
        <v>0</v>
      </c>
      <c r="Y371">
        <v>33.390727667895383</v>
      </c>
      <c r="Z371">
        <v>234.83590660942548</v>
      </c>
      <c r="AA371">
        <v>16.405812660082521</v>
      </c>
      <c r="AB371">
        <v>30.91022484346129</v>
      </c>
      <c r="AC371">
        <v>0</v>
      </c>
      <c r="AD371">
        <v>0</v>
      </c>
      <c r="AE371">
        <v>315.7091714516298</v>
      </c>
    </row>
    <row r="372" spans="1:31" x14ac:dyDescent="0.25">
      <c r="A372">
        <v>2354040</v>
      </c>
      <c r="B372">
        <v>1</v>
      </c>
      <c r="C372" t="s">
        <v>81</v>
      </c>
      <c r="D372" t="s">
        <v>128</v>
      </c>
      <c r="E372" t="s">
        <v>147</v>
      </c>
      <c r="F372" t="s">
        <v>1286</v>
      </c>
      <c r="G372" t="s">
        <v>134</v>
      </c>
      <c r="H372" t="s">
        <v>135</v>
      </c>
      <c r="I372" t="s">
        <v>144</v>
      </c>
      <c r="J372" t="s">
        <v>137</v>
      </c>
      <c r="K372" t="s">
        <v>138</v>
      </c>
      <c r="L372" t="s">
        <v>1287</v>
      </c>
      <c r="M372" t="s">
        <v>1288</v>
      </c>
      <c r="N372">
        <v>1.4883333329999999</v>
      </c>
      <c r="O372">
        <v>0</v>
      </c>
      <c r="P372">
        <v>110</v>
      </c>
      <c r="Q372">
        <v>0</v>
      </c>
      <c r="R372">
        <v>22</v>
      </c>
      <c r="S372">
        <v>0</v>
      </c>
      <c r="T372">
        <v>14</v>
      </c>
      <c r="U372">
        <v>0</v>
      </c>
      <c r="V372">
        <v>0</v>
      </c>
      <c r="W372">
        <v>0</v>
      </c>
      <c r="X372">
        <v>29.812493540908559</v>
      </c>
      <c r="Y372">
        <v>0</v>
      </c>
      <c r="Z372">
        <v>34.33124266295772</v>
      </c>
      <c r="AA372">
        <v>0</v>
      </c>
      <c r="AB372">
        <v>15.827140616129057</v>
      </c>
      <c r="AC372">
        <v>0</v>
      </c>
      <c r="AD372">
        <v>0</v>
      </c>
      <c r="AE372">
        <v>79.97087681999534</v>
      </c>
    </row>
    <row r="373" spans="1:31" x14ac:dyDescent="0.25">
      <c r="A373">
        <v>2353983</v>
      </c>
      <c r="B373">
        <v>1</v>
      </c>
      <c r="C373" t="s">
        <v>80</v>
      </c>
      <c r="D373" t="s">
        <v>98</v>
      </c>
      <c r="E373" t="s">
        <v>151</v>
      </c>
      <c r="F373" t="s">
        <v>1289</v>
      </c>
      <c r="G373" t="s">
        <v>153</v>
      </c>
      <c r="H373" t="s">
        <v>154</v>
      </c>
      <c r="I373" t="s">
        <v>144</v>
      </c>
      <c r="J373" t="s">
        <v>137</v>
      </c>
      <c r="K373" t="s">
        <v>138</v>
      </c>
      <c r="L373" t="s">
        <v>1290</v>
      </c>
      <c r="M373" t="s">
        <v>1291</v>
      </c>
      <c r="N373">
        <v>0.36333333299999998</v>
      </c>
      <c r="O373">
        <v>0</v>
      </c>
      <c r="P373">
        <v>28</v>
      </c>
      <c r="Q373">
        <v>0</v>
      </c>
      <c r="R373">
        <v>5</v>
      </c>
      <c r="S373">
        <v>0</v>
      </c>
      <c r="T373">
        <v>7</v>
      </c>
      <c r="U373">
        <v>0</v>
      </c>
      <c r="V373">
        <v>0</v>
      </c>
      <c r="W373">
        <v>0</v>
      </c>
      <c r="X373">
        <v>2.3945385926318998</v>
      </c>
      <c r="Y373">
        <v>0</v>
      </c>
      <c r="Z373">
        <v>2.3369953168829003</v>
      </c>
      <c r="AA373">
        <v>0</v>
      </c>
      <c r="AB373">
        <v>3.9462660748730665</v>
      </c>
      <c r="AC373">
        <v>0</v>
      </c>
      <c r="AD373">
        <v>0</v>
      </c>
      <c r="AE373">
        <v>8.6777999843878675</v>
      </c>
    </row>
    <row r="374" spans="1:31" x14ac:dyDescent="0.25">
      <c r="A374">
        <v>2354083</v>
      </c>
      <c r="B374">
        <v>1</v>
      </c>
      <c r="C374" t="s">
        <v>81</v>
      </c>
      <c r="D374" t="s">
        <v>127</v>
      </c>
      <c r="E374" t="s">
        <v>157</v>
      </c>
      <c r="F374" t="s">
        <v>1292</v>
      </c>
      <c r="G374" t="s">
        <v>159</v>
      </c>
      <c r="H374" t="s">
        <v>154</v>
      </c>
      <c r="I374" t="s">
        <v>144</v>
      </c>
      <c r="J374" t="s">
        <v>137</v>
      </c>
      <c r="K374" t="s">
        <v>138</v>
      </c>
      <c r="L374" t="s">
        <v>1293</v>
      </c>
      <c r="M374" t="s">
        <v>1294</v>
      </c>
      <c r="N374">
        <v>0.76611111099999996</v>
      </c>
      <c r="O374">
        <v>0</v>
      </c>
      <c r="P374">
        <v>3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0.53725182618059164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0.53725182618059164</v>
      </c>
    </row>
    <row r="375" spans="1:31" x14ac:dyDescent="0.25">
      <c r="A375">
        <v>2353697</v>
      </c>
      <c r="B375">
        <v>1</v>
      </c>
      <c r="C375" t="s">
        <v>80</v>
      </c>
      <c r="D375" t="s">
        <v>93</v>
      </c>
      <c r="E375" t="s">
        <v>132</v>
      </c>
      <c r="F375" t="s">
        <v>1295</v>
      </c>
      <c r="G375" t="s">
        <v>208</v>
      </c>
      <c r="H375" t="s">
        <v>135</v>
      </c>
      <c r="I375" t="s">
        <v>144</v>
      </c>
      <c r="J375" t="s">
        <v>137</v>
      </c>
      <c r="K375" t="s">
        <v>209</v>
      </c>
      <c r="L375" t="s">
        <v>1296</v>
      </c>
      <c r="M375" t="s">
        <v>1297</v>
      </c>
      <c r="N375">
        <v>7.3166666659999997</v>
      </c>
      <c r="O375">
        <v>0</v>
      </c>
      <c r="P375">
        <v>45</v>
      </c>
      <c r="Q375">
        <v>49</v>
      </c>
      <c r="R375">
        <v>147</v>
      </c>
      <c r="S375">
        <v>3</v>
      </c>
      <c r="T375">
        <v>59</v>
      </c>
      <c r="U375">
        <v>2</v>
      </c>
      <c r="V375">
        <v>0</v>
      </c>
      <c r="W375">
        <v>0</v>
      </c>
      <c r="X375">
        <v>197.24651088898952</v>
      </c>
      <c r="Y375">
        <v>6451.7830333846659</v>
      </c>
      <c r="Z375">
        <v>5907.5369424329692</v>
      </c>
      <c r="AA375">
        <v>348.72424402219394</v>
      </c>
      <c r="AB375">
        <v>1589.4237363834438</v>
      </c>
      <c r="AC375">
        <v>832.0154665362702</v>
      </c>
      <c r="AD375">
        <v>0</v>
      </c>
      <c r="AE375">
        <v>15326.729933648532</v>
      </c>
    </row>
    <row r="376" spans="1:31" x14ac:dyDescent="0.25">
      <c r="A376">
        <v>2353674</v>
      </c>
      <c r="B376">
        <v>1</v>
      </c>
      <c r="C376" t="s">
        <v>80</v>
      </c>
      <c r="D376" t="s">
        <v>105</v>
      </c>
      <c r="E376" t="s">
        <v>157</v>
      </c>
      <c r="F376" t="s">
        <v>1298</v>
      </c>
      <c r="G376" t="s">
        <v>204</v>
      </c>
      <c r="H376" t="s">
        <v>154</v>
      </c>
      <c r="I376" t="s">
        <v>144</v>
      </c>
      <c r="J376" t="s">
        <v>137</v>
      </c>
      <c r="K376" t="s">
        <v>138</v>
      </c>
      <c r="L376" t="s">
        <v>1299</v>
      </c>
      <c r="M376" t="s">
        <v>1300</v>
      </c>
      <c r="N376">
        <v>2.418055555</v>
      </c>
      <c r="O376">
        <v>0</v>
      </c>
      <c r="P376">
        <v>10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2.7935510358788029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2.7935510358788029</v>
      </c>
    </row>
    <row r="377" spans="1:31" x14ac:dyDescent="0.25">
      <c r="A377">
        <v>2354052</v>
      </c>
      <c r="B377">
        <v>1</v>
      </c>
      <c r="C377" t="s">
        <v>80</v>
      </c>
      <c r="D377" t="s">
        <v>88</v>
      </c>
      <c r="E377" t="s">
        <v>151</v>
      </c>
      <c r="F377" t="s">
        <v>1301</v>
      </c>
      <c r="G377" t="s">
        <v>153</v>
      </c>
      <c r="H377" t="s">
        <v>154</v>
      </c>
      <c r="I377" t="s">
        <v>144</v>
      </c>
      <c r="J377" t="s">
        <v>137</v>
      </c>
      <c r="K377" t="s">
        <v>138</v>
      </c>
      <c r="L377" t="s">
        <v>1302</v>
      </c>
      <c r="M377" t="s">
        <v>1303</v>
      </c>
      <c r="N377">
        <v>1.1994444440000001</v>
      </c>
      <c r="O377">
        <v>0</v>
      </c>
      <c r="P377">
        <v>159</v>
      </c>
      <c r="Q377">
        <v>0</v>
      </c>
      <c r="R377">
        <v>1</v>
      </c>
      <c r="S377">
        <v>0</v>
      </c>
      <c r="T377">
        <v>6</v>
      </c>
      <c r="U377">
        <v>0</v>
      </c>
      <c r="V377">
        <v>0</v>
      </c>
      <c r="W377">
        <v>0</v>
      </c>
      <c r="X377">
        <v>44.233992449262821</v>
      </c>
      <c r="Y377">
        <v>0</v>
      </c>
      <c r="Z377">
        <v>0</v>
      </c>
      <c r="AA377">
        <v>0</v>
      </c>
      <c r="AB377">
        <v>4.0429640903704032</v>
      </c>
      <c r="AC377">
        <v>0</v>
      </c>
      <c r="AD377">
        <v>0</v>
      </c>
      <c r="AE377">
        <v>48.276956539633225</v>
      </c>
    </row>
    <row r="378" spans="1:31" x14ac:dyDescent="0.25">
      <c r="A378">
        <v>2353720</v>
      </c>
      <c r="B378">
        <v>1</v>
      </c>
      <c r="C378" t="s">
        <v>80</v>
      </c>
      <c r="D378" t="s">
        <v>94</v>
      </c>
      <c r="E378" t="s">
        <v>132</v>
      </c>
      <c r="F378" t="s">
        <v>1304</v>
      </c>
      <c r="G378" t="s">
        <v>208</v>
      </c>
      <c r="H378" t="s">
        <v>135</v>
      </c>
      <c r="I378" t="s">
        <v>144</v>
      </c>
      <c r="J378" t="s">
        <v>137</v>
      </c>
      <c r="K378" t="s">
        <v>209</v>
      </c>
      <c r="L378" t="s">
        <v>1305</v>
      </c>
      <c r="M378" t="s">
        <v>1306</v>
      </c>
      <c r="N378">
        <v>8.3886111109999995</v>
      </c>
      <c r="O378">
        <v>1</v>
      </c>
      <c r="P378">
        <v>243</v>
      </c>
      <c r="Q378">
        <v>14</v>
      </c>
      <c r="R378">
        <v>43</v>
      </c>
      <c r="S378">
        <v>14</v>
      </c>
      <c r="T378">
        <v>88</v>
      </c>
      <c r="U378">
        <v>7</v>
      </c>
      <c r="V378">
        <v>0</v>
      </c>
      <c r="W378">
        <v>9.7294635359483461</v>
      </c>
      <c r="X378">
        <v>286.36840696583965</v>
      </c>
      <c r="Y378">
        <v>162.86612853523135</v>
      </c>
      <c r="Z378">
        <v>594.31589543332586</v>
      </c>
      <c r="AA378">
        <v>425.4944863222413</v>
      </c>
      <c r="AB378">
        <v>265.62117069530422</v>
      </c>
      <c r="AC378">
        <v>2382.5644029261498</v>
      </c>
      <c r="AD378">
        <v>0</v>
      </c>
      <c r="AE378">
        <v>4126.9599544140401</v>
      </c>
    </row>
    <row r="379" spans="1:31" x14ac:dyDescent="0.25">
      <c r="A379">
        <v>2353657</v>
      </c>
      <c r="B379">
        <v>1</v>
      </c>
      <c r="C379" t="s">
        <v>81</v>
      </c>
      <c r="D379" t="s">
        <v>128</v>
      </c>
      <c r="E379" t="s">
        <v>151</v>
      </c>
      <c r="F379" t="s">
        <v>1307</v>
      </c>
      <c r="G379" t="s">
        <v>153</v>
      </c>
      <c r="H379" t="s">
        <v>154</v>
      </c>
      <c r="I379" t="s">
        <v>144</v>
      </c>
      <c r="J379" t="s">
        <v>137</v>
      </c>
      <c r="K379" t="s">
        <v>138</v>
      </c>
      <c r="L379" t="s">
        <v>1308</v>
      </c>
      <c r="M379" t="s">
        <v>1309</v>
      </c>
      <c r="N379">
        <v>2.8830555549999999</v>
      </c>
      <c r="O379">
        <v>0</v>
      </c>
      <c r="P379">
        <v>394</v>
      </c>
      <c r="Q379">
        <v>0</v>
      </c>
      <c r="R379">
        <v>1</v>
      </c>
      <c r="S379">
        <v>0</v>
      </c>
      <c r="T379">
        <v>22</v>
      </c>
      <c r="U379">
        <v>0</v>
      </c>
      <c r="V379">
        <v>0</v>
      </c>
      <c r="W379">
        <v>0</v>
      </c>
      <c r="X379">
        <v>228.09207884116145</v>
      </c>
      <c r="Y379">
        <v>0</v>
      </c>
      <c r="Z379">
        <v>1.3411620829125284</v>
      </c>
      <c r="AA379">
        <v>0</v>
      </c>
      <c r="AB379">
        <v>63.669964032501809</v>
      </c>
      <c r="AC379">
        <v>0</v>
      </c>
      <c r="AD379">
        <v>0</v>
      </c>
      <c r="AE379">
        <v>293.10320495657578</v>
      </c>
    </row>
    <row r="380" spans="1:31" x14ac:dyDescent="0.25">
      <c r="A380">
        <v>2353757</v>
      </c>
      <c r="B380">
        <v>1</v>
      </c>
      <c r="C380" t="s">
        <v>80</v>
      </c>
      <c r="D380" t="s">
        <v>99</v>
      </c>
      <c r="E380" t="s">
        <v>157</v>
      </c>
      <c r="F380" t="s">
        <v>1310</v>
      </c>
      <c r="G380" t="s">
        <v>159</v>
      </c>
      <c r="H380" t="s">
        <v>154</v>
      </c>
      <c r="I380" t="s">
        <v>144</v>
      </c>
      <c r="J380" t="s">
        <v>137</v>
      </c>
      <c r="K380" t="s">
        <v>138</v>
      </c>
      <c r="L380" t="s">
        <v>1311</v>
      </c>
      <c r="M380" t="s">
        <v>1312</v>
      </c>
      <c r="N380">
        <v>0.73972222200000004</v>
      </c>
      <c r="O380">
        <v>0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0.21359266521476999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0.21359266521476999</v>
      </c>
    </row>
    <row r="381" spans="1:31" x14ac:dyDescent="0.25">
      <c r="A381">
        <v>2353860</v>
      </c>
      <c r="B381">
        <v>1</v>
      </c>
      <c r="C381" t="s">
        <v>80</v>
      </c>
      <c r="D381" t="s">
        <v>83</v>
      </c>
      <c r="E381" t="s">
        <v>147</v>
      </c>
      <c r="F381" t="s">
        <v>1313</v>
      </c>
      <c r="G381" t="s">
        <v>208</v>
      </c>
      <c r="H381" t="s">
        <v>135</v>
      </c>
      <c r="I381" t="s">
        <v>144</v>
      </c>
      <c r="J381" t="s">
        <v>137</v>
      </c>
      <c r="K381" t="s">
        <v>209</v>
      </c>
      <c r="L381" t="s">
        <v>1314</v>
      </c>
      <c r="M381" t="s">
        <v>1315</v>
      </c>
      <c r="N381">
        <v>3.165277777</v>
      </c>
      <c r="O381">
        <v>0</v>
      </c>
      <c r="P381">
        <v>0</v>
      </c>
      <c r="Q381">
        <v>6</v>
      </c>
      <c r="R381">
        <v>0</v>
      </c>
      <c r="S381">
        <v>5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17.161653721579164</v>
      </c>
      <c r="Z381">
        <v>0</v>
      </c>
      <c r="AA381">
        <v>30.625033532716401</v>
      </c>
      <c r="AB381">
        <v>0</v>
      </c>
      <c r="AC381">
        <v>0</v>
      </c>
      <c r="AD381">
        <v>0</v>
      </c>
      <c r="AE381">
        <v>47.786687254295565</v>
      </c>
    </row>
    <row r="382" spans="1:31" x14ac:dyDescent="0.25">
      <c r="A382">
        <v>2354006</v>
      </c>
      <c r="B382">
        <v>1</v>
      </c>
      <c r="C382" t="s">
        <v>81</v>
      </c>
      <c r="D382" t="s">
        <v>115</v>
      </c>
      <c r="E382" t="s">
        <v>147</v>
      </c>
      <c r="F382" t="s">
        <v>1316</v>
      </c>
      <c r="G382" t="s">
        <v>184</v>
      </c>
      <c r="H382" t="s">
        <v>135</v>
      </c>
      <c r="I382" t="s">
        <v>144</v>
      </c>
      <c r="J382" t="s">
        <v>137</v>
      </c>
      <c r="K382" t="s">
        <v>138</v>
      </c>
      <c r="L382" t="s">
        <v>1317</v>
      </c>
      <c r="M382" t="s">
        <v>1318</v>
      </c>
      <c r="N382">
        <v>1.798333333</v>
      </c>
      <c r="O382">
        <v>0</v>
      </c>
      <c r="P382">
        <v>15</v>
      </c>
      <c r="Q382">
        <v>0</v>
      </c>
      <c r="R382">
        <v>3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2.9528558668280422</v>
      </c>
      <c r="Y382">
        <v>0</v>
      </c>
      <c r="Z382">
        <v>5.7080594938133329</v>
      </c>
      <c r="AA382">
        <v>0</v>
      </c>
      <c r="AB382">
        <v>0</v>
      </c>
      <c r="AC382">
        <v>0</v>
      </c>
      <c r="AD382">
        <v>0</v>
      </c>
      <c r="AE382">
        <v>8.6609153606413756</v>
      </c>
    </row>
    <row r="383" spans="1:31" x14ac:dyDescent="0.25">
      <c r="A383">
        <v>2353737</v>
      </c>
      <c r="B383">
        <v>1</v>
      </c>
      <c r="C383" t="s">
        <v>81</v>
      </c>
      <c r="D383" t="s">
        <v>114</v>
      </c>
      <c r="E383" t="s">
        <v>147</v>
      </c>
      <c r="F383" t="s">
        <v>1319</v>
      </c>
      <c r="G383" t="s">
        <v>184</v>
      </c>
      <c r="H383" t="s">
        <v>135</v>
      </c>
      <c r="I383" t="s">
        <v>144</v>
      </c>
      <c r="J383" t="s">
        <v>137</v>
      </c>
      <c r="K383" t="s">
        <v>138</v>
      </c>
      <c r="L383" t="s">
        <v>1320</v>
      </c>
      <c r="M383" t="s">
        <v>1321</v>
      </c>
      <c r="N383">
        <v>1.1658333329999999</v>
      </c>
      <c r="O383">
        <v>0</v>
      </c>
      <c r="P383">
        <v>291</v>
      </c>
      <c r="Q383">
        <v>0</v>
      </c>
      <c r="R383">
        <v>2</v>
      </c>
      <c r="S383">
        <v>0</v>
      </c>
      <c r="T383">
        <v>14</v>
      </c>
      <c r="U383">
        <v>0</v>
      </c>
      <c r="V383">
        <v>0</v>
      </c>
      <c r="W383">
        <v>0</v>
      </c>
      <c r="X383">
        <v>29.904257400976999</v>
      </c>
      <c r="Y383">
        <v>0</v>
      </c>
      <c r="Z383">
        <v>2.4068844545450836E-2</v>
      </c>
      <c r="AA383">
        <v>0</v>
      </c>
      <c r="AB383">
        <v>11.127411990637338</v>
      </c>
      <c r="AC383">
        <v>0</v>
      </c>
      <c r="AD383">
        <v>0</v>
      </c>
      <c r="AE383">
        <v>41.055738236159783</v>
      </c>
    </row>
    <row r="384" spans="1:31" x14ac:dyDescent="0.25">
      <c r="A384">
        <v>2353949</v>
      </c>
      <c r="B384">
        <v>1</v>
      </c>
      <c r="C384" t="s">
        <v>81</v>
      </c>
      <c r="D384" t="s">
        <v>124</v>
      </c>
      <c r="E384" t="s">
        <v>147</v>
      </c>
      <c r="F384" t="s">
        <v>1322</v>
      </c>
      <c r="G384" t="s">
        <v>134</v>
      </c>
      <c r="H384" t="s">
        <v>135</v>
      </c>
      <c r="I384" t="s">
        <v>144</v>
      </c>
      <c r="J384" t="s">
        <v>137</v>
      </c>
      <c r="K384" t="s">
        <v>138</v>
      </c>
      <c r="L384" t="s">
        <v>1323</v>
      </c>
      <c r="M384" t="s">
        <v>1324</v>
      </c>
      <c r="N384">
        <v>1.8833333329999999</v>
      </c>
      <c r="O384">
        <v>0</v>
      </c>
      <c r="P384">
        <v>468</v>
      </c>
      <c r="Q384">
        <v>0</v>
      </c>
      <c r="R384">
        <v>23</v>
      </c>
      <c r="S384">
        <v>6</v>
      </c>
      <c r="T384">
        <v>40</v>
      </c>
      <c r="U384">
        <v>0</v>
      </c>
      <c r="V384">
        <v>0</v>
      </c>
      <c r="W384">
        <v>0</v>
      </c>
      <c r="X384">
        <v>190.52817252046952</v>
      </c>
      <c r="Y384">
        <v>0</v>
      </c>
      <c r="Z384">
        <v>29.213575805945002</v>
      </c>
      <c r="AA384">
        <v>90.169605487522389</v>
      </c>
      <c r="AB384">
        <v>98.930498190097353</v>
      </c>
      <c r="AC384">
        <v>0</v>
      </c>
      <c r="AD384">
        <v>0</v>
      </c>
      <c r="AE384">
        <v>408.84185200403425</v>
      </c>
    </row>
    <row r="385" spans="1:31" x14ac:dyDescent="0.25">
      <c r="A385">
        <v>2354092</v>
      </c>
      <c r="B385">
        <v>1</v>
      </c>
      <c r="C385" t="s">
        <v>80</v>
      </c>
      <c r="D385" t="s">
        <v>88</v>
      </c>
      <c r="E385" t="s">
        <v>157</v>
      </c>
      <c r="F385" t="s">
        <v>1325</v>
      </c>
      <c r="G385" t="s">
        <v>159</v>
      </c>
      <c r="H385" t="s">
        <v>154</v>
      </c>
      <c r="I385" t="s">
        <v>144</v>
      </c>
      <c r="J385" t="s">
        <v>137</v>
      </c>
      <c r="K385" t="s">
        <v>138</v>
      </c>
      <c r="L385" t="s">
        <v>1326</v>
      </c>
      <c r="M385" t="s">
        <v>1327</v>
      </c>
      <c r="N385">
        <v>1.4413888880000001</v>
      </c>
      <c r="O385">
        <v>0</v>
      </c>
      <c r="P385">
        <v>6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2.0704801095029648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2.0704801095029648</v>
      </c>
    </row>
    <row r="386" spans="1:31" x14ac:dyDescent="0.25">
      <c r="A386">
        <v>2353992</v>
      </c>
      <c r="B386">
        <v>1</v>
      </c>
      <c r="C386" t="s">
        <v>80</v>
      </c>
      <c r="D386" t="s">
        <v>84</v>
      </c>
      <c r="E386" t="s">
        <v>157</v>
      </c>
      <c r="F386" t="s">
        <v>1328</v>
      </c>
      <c r="G386" t="s">
        <v>159</v>
      </c>
      <c r="H386" t="s">
        <v>154</v>
      </c>
      <c r="I386" t="s">
        <v>144</v>
      </c>
      <c r="J386" t="s">
        <v>137</v>
      </c>
      <c r="K386" t="s">
        <v>138</v>
      </c>
      <c r="L386" t="s">
        <v>1329</v>
      </c>
      <c r="M386" t="s">
        <v>1330</v>
      </c>
      <c r="N386">
        <v>1.4927777769999999</v>
      </c>
      <c r="O386">
        <v>0</v>
      </c>
      <c r="P386">
        <v>4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2.031745143582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2.031745143582</v>
      </c>
    </row>
    <row r="387" spans="1:31" x14ac:dyDescent="0.25">
      <c r="A387">
        <v>2353886</v>
      </c>
      <c r="B387">
        <v>1</v>
      </c>
      <c r="C387" t="s">
        <v>80</v>
      </c>
      <c r="D387" t="s">
        <v>83</v>
      </c>
      <c r="E387" t="s">
        <v>147</v>
      </c>
      <c r="F387" t="s">
        <v>1331</v>
      </c>
      <c r="G387" t="s">
        <v>134</v>
      </c>
      <c r="H387" t="s">
        <v>135</v>
      </c>
      <c r="I387" t="s">
        <v>144</v>
      </c>
      <c r="J387" t="s">
        <v>137</v>
      </c>
      <c r="K387" t="s">
        <v>138</v>
      </c>
      <c r="L387" t="s">
        <v>1332</v>
      </c>
      <c r="M387" t="s">
        <v>1333</v>
      </c>
      <c r="N387">
        <v>1.544166666</v>
      </c>
      <c r="O387">
        <v>1</v>
      </c>
      <c r="P387">
        <v>748</v>
      </c>
      <c r="Q387">
        <v>0</v>
      </c>
      <c r="R387">
        <v>7</v>
      </c>
      <c r="S387">
        <v>10</v>
      </c>
      <c r="T387">
        <v>57</v>
      </c>
      <c r="U387">
        <v>1</v>
      </c>
      <c r="V387">
        <v>4</v>
      </c>
      <c r="W387">
        <v>0.46713662801851663</v>
      </c>
      <c r="X387">
        <v>352.50249496246346</v>
      </c>
      <c r="Y387">
        <v>0</v>
      </c>
      <c r="Z387">
        <v>18.370410201390719</v>
      </c>
      <c r="AA387">
        <v>70.769621119747953</v>
      </c>
      <c r="AB387">
        <v>113.80036818670386</v>
      </c>
      <c r="AC387">
        <v>10.113349826711104</v>
      </c>
      <c r="AD387">
        <v>42.137546312330329</v>
      </c>
      <c r="AE387">
        <v>608.16092723736597</v>
      </c>
    </row>
    <row r="388" spans="1:31" x14ac:dyDescent="0.25">
      <c r="A388">
        <v>2353694</v>
      </c>
      <c r="B388">
        <v>1</v>
      </c>
      <c r="C388" t="s">
        <v>80</v>
      </c>
      <c r="D388" t="s">
        <v>93</v>
      </c>
      <c r="E388" t="s">
        <v>132</v>
      </c>
      <c r="F388" t="s">
        <v>1334</v>
      </c>
      <c r="G388" t="s">
        <v>208</v>
      </c>
      <c r="H388" t="s">
        <v>135</v>
      </c>
      <c r="I388" t="s">
        <v>144</v>
      </c>
      <c r="J388" t="s">
        <v>137</v>
      </c>
      <c r="K388" t="s">
        <v>209</v>
      </c>
      <c r="L388" t="s">
        <v>1335</v>
      </c>
      <c r="M388" t="s">
        <v>1336</v>
      </c>
      <c r="N388">
        <v>7.4755555549999997</v>
      </c>
      <c r="O388">
        <v>1</v>
      </c>
      <c r="P388">
        <v>806</v>
      </c>
      <c r="Q388">
        <v>12</v>
      </c>
      <c r="R388">
        <v>11</v>
      </c>
      <c r="S388">
        <v>3</v>
      </c>
      <c r="T388">
        <v>135</v>
      </c>
      <c r="U388">
        <v>1</v>
      </c>
      <c r="V388">
        <v>0</v>
      </c>
      <c r="W388">
        <v>24.399956853869828</v>
      </c>
      <c r="X388">
        <v>1127.7168194142325</v>
      </c>
      <c r="Y388">
        <v>706.02272980202861</v>
      </c>
      <c r="Z388">
        <v>101.6982084762238</v>
      </c>
      <c r="AA388">
        <v>25.51622215457456</v>
      </c>
      <c r="AB388">
        <v>919.59338106025007</v>
      </c>
      <c r="AC388">
        <v>818.84340959460235</v>
      </c>
      <c r="AD388">
        <v>0</v>
      </c>
      <c r="AE388">
        <v>3723.7907273557812</v>
      </c>
    </row>
    <row r="389" spans="1:31" x14ac:dyDescent="0.25">
      <c r="A389">
        <v>2353780</v>
      </c>
      <c r="B389">
        <v>1</v>
      </c>
      <c r="C389" t="s">
        <v>80</v>
      </c>
      <c r="D389" t="s">
        <v>84</v>
      </c>
      <c r="E389" t="s">
        <v>157</v>
      </c>
      <c r="F389" t="s">
        <v>1337</v>
      </c>
      <c r="G389" t="s">
        <v>204</v>
      </c>
      <c r="H389" t="s">
        <v>154</v>
      </c>
      <c r="I389" t="s">
        <v>144</v>
      </c>
      <c r="J389" t="s">
        <v>137</v>
      </c>
      <c r="K389" t="s">
        <v>138</v>
      </c>
      <c r="L389" t="s">
        <v>1338</v>
      </c>
      <c r="M389" t="s">
        <v>1339</v>
      </c>
      <c r="N389">
        <v>2.838333333</v>
      </c>
      <c r="O389">
        <v>0</v>
      </c>
      <c r="P389">
        <v>6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2.9161487620971673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2.9161487620971673</v>
      </c>
    </row>
    <row r="390" spans="1:31" x14ac:dyDescent="0.25">
      <c r="A390">
        <v>2353929</v>
      </c>
      <c r="B390">
        <v>1</v>
      </c>
      <c r="C390" t="s">
        <v>80</v>
      </c>
      <c r="D390" t="s">
        <v>107</v>
      </c>
      <c r="E390" t="s">
        <v>151</v>
      </c>
      <c r="F390" t="s">
        <v>1340</v>
      </c>
      <c r="G390" t="s">
        <v>153</v>
      </c>
      <c r="H390" t="s">
        <v>154</v>
      </c>
      <c r="I390" t="s">
        <v>144</v>
      </c>
      <c r="J390" t="s">
        <v>137</v>
      </c>
      <c r="K390" t="s">
        <v>138</v>
      </c>
      <c r="L390" t="s">
        <v>1341</v>
      </c>
      <c r="M390" t="s">
        <v>1342</v>
      </c>
      <c r="N390">
        <v>1.7708333329999999</v>
      </c>
      <c r="O390">
        <v>0</v>
      </c>
      <c r="P390">
        <v>156</v>
      </c>
      <c r="Q390">
        <v>0</v>
      </c>
      <c r="R390">
        <v>0</v>
      </c>
      <c r="S390">
        <v>0</v>
      </c>
      <c r="T390">
        <v>38</v>
      </c>
      <c r="U390">
        <v>0</v>
      </c>
      <c r="V390">
        <v>0</v>
      </c>
      <c r="W390">
        <v>0</v>
      </c>
      <c r="X390">
        <v>68.983095732993476</v>
      </c>
      <c r="Y390">
        <v>0</v>
      </c>
      <c r="Z390">
        <v>0</v>
      </c>
      <c r="AA390">
        <v>0</v>
      </c>
      <c r="AB390">
        <v>89.260893442291959</v>
      </c>
      <c r="AC390">
        <v>0</v>
      </c>
      <c r="AD390">
        <v>0</v>
      </c>
      <c r="AE390">
        <v>158.24398917528544</v>
      </c>
    </row>
    <row r="391" spans="1:31" x14ac:dyDescent="0.25">
      <c r="A391">
        <v>2353677</v>
      </c>
      <c r="B391">
        <v>1</v>
      </c>
      <c r="C391" t="s">
        <v>80</v>
      </c>
      <c r="D391" t="s">
        <v>99</v>
      </c>
      <c r="E391" t="s">
        <v>147</v>
      </c>
      <c r="F391" t="s">
        <v>1343</v>
      </c>
      <c r="G391" t="s">
        <v>184</v>
      </c>
      <c r="H391" t="s">
        <v>135</v>
      </c>
      <c r="I391" t="s">
        <v>144</v>
      </c>
      <c r="J391" t="s">
        <v>137</v>
      </c>
      <c r="K391" t="s">
        <v>138</v>
      </c>
      <c r="L391" t="s">
        <v>1344</v>
      </c>
      <c r="M391" t="s">
        <v>1345</v>
      </c>
      <c r="N391">
        <v>0.94388888800000004</v>
      </c>
      <c r="O391">
        <v>0</v>
      </c>
      <c r="P391">
        <v>230</v>
      </c>
      <c r="Q391">
        <v>0</v>
      </c>
      <c r="R391">
        <v>2</v>
      </c>
      <c r="S391">
        <v>0</v>
      </c>
      <c r="T391">
        <v>28</v>
      </c>
      <c r="U391">
        <v>0</v>
      </c>
      <c r="V391">
        <v>0</v>
      </c>
      <c r="W391">
        <v>0</v>
      </c>
      <c r="X391">
        <v>47.107181233853154</v>
      </c>
      <c r="Y391">
        <v>0</v>
      </c>
      <c r="Z391">
        <v>1.0345148935054194</v>
      </c>
      <c r="AA391">
        <v>0</v>
      </c>
      <c r="AB391">
        <v>26.345028997172541</v>
      </c>
      <c r="AC391">
        <v>0</v>
      </c>
      <c r="AD391">
        <v>0</v>
      </c>
      <c r="AE391">
        <v>74.486725124531119</v>
      </c>
    </row>
    <row r="392" spans="1:31" x14ac:dyDescent="0.25">
      <c r="A392">
        <v>2353700</v>
      </c>
      <c r="B392">
        <v>1</v>
      </c>
      <c r="C392" t="s">
        <v>81</v>
      </c>
      <c r="D392" t="s">
        <v>123</v>
      </c>
      <c r="E392" t="s">
        <v>132</v>
      </c>
      <c r="F392" t="s">
        <v>1346</v>
      </c>
      <c r="G392" t="s">
        <v>208</v>
      </c>
      <c r="H392" t="s">
        <v>135</v>
      </c>
      <c r="I392" t="s">
        <v>144</v>
      </c>
      <c r="J392" t="s">
        <v>137</v>
      </c>
      <c r="K392" t="s">
        <v>209</v>
      </c>
      <c r="L392" t="s">
        <v>1347</v>
      </c>
      <c r="M392" t="s">
        <v>1348</v>
      </c>
      <c r="N392">
        <v>4.8263888880000003</v>
      </c>
      <c r="O392">
        <v>0</v>
      </c>
      <c r="P392">
        <v>389</v>
      </c>
      <c r="Q392">
        <v>0</v>
      </c>
      <c r="R392">
        <v>4</v>
      </c>
      <c r="S392">
        <v>7</v>
      </c>
      <c r="T392">
        <v>16</v>
      </c>
      <c r="U392">
        <v>9</v>
      </c>
      <c r="V392">
        <v>1</v>
      </c>
      <c r="W392">
        <v>0</v>
      </c>
      <c r="X392">
        <v>689.40826704690141</v>
      </c>
      <c r="Y392">
        <v>0</v>
      </c>
      <c r="Z392">
        <v>24.555935523010127</v>
      </c>
      <c r="AA392">
        <v>1511.4579829337865</v>
      </c>
      <c r="AB392">
        <v>109.25356673686751</v>
      </c>
      <c r="AC392">
        <v>7905.4303626251103</v>
      </c>
      <c r="AD392">
        <v>539.68039104367699</v>
      </c>
      <c r="AE392">
        <v>10779.786505909353</v>
      </c>
    </row>
    <row r="393" spans="1:31" x14ac:dyDescent="0.25">
      <c r="A393">
        <v>2353846</v>
      </c>
      <c r="B393">
        <v>1</v>
      </c>
      <c r="C393" t="s">
        <v>80</v>
      </c>
      <c r="D393" t="s">
        <v>105</v>
      </c>
      <c r="E393" t="s">
        <v>157</v>
      </c>
      <c r="F393" t="s">
        <v>1349</v>
      </c>
      <c r="G393" t="s">
        <v>352</v>
      </c>
      <c r="H393" t="s">
        <v>154</v>
      </c>
      <c r="I393" t="s">
        <v>144</v>
      </c>
      <c r="J393" t="s">
        <v>3</v>
      </c>
      <c r="K393" t="s">
        <v>138</v>
      </c>
      <c r="L393" t="s">
        <v>1350</v>
      </c>
      <c r="M393" t="s">
        <v>1351</v>
      </c>
      <c r="N393">
        <v>4.2830555549999998</v>
      </c>
      <c r="O393">
        <v>0</v>
      </c>
      <c r="P393">
        <v>4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3.5749544082033649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3.5749544082033649</v>
      </c>
    </row>
    <row r="394" spans="1:31" x14ac:dyDescent="0.25">
      <c r="A394">
        <v>2353909</v>
      </c>
      <c r="B394">
        <v>1</v>
      </c>
      <c r="C394" t="s">
        <v>80</v>
      </c>
      <c r="D394" t="s">
        <v>107</v>
      </c>
      <c r="E394" t="s">
        <v>141</v>
      </c>
      <c r="F394" t="s">
        <v>1352</v>
      </c>
      <c r="G394" t="s">
        <v>134</v>
      </c>
      <c r="H394" t="s">
        <v>135</v>
      </c>
      <c r="I394" t="s">
        <v>144</v>
      </c>
      <c r="J394" t="s">
        <v>137</v>
      </c>
      <c r="K394" t="s">
        <v>138</v>
      </c>
      <c r="L394" t="s">
        <v>1353</v>
      </c>
      <c r="M394" t="s">
        <v>1354</v>
      </c>
      <c r="N394">
        <v>1.548888888</v>
      </c>
      <c r="O394">
        <v>1</v>
      </c>
      <c r="P394">
        <v>1189</v>
      </c>
      <c r="Q394">
        <v>1</v>
      </c>
      <c r="R394">
        <v>0</v>
      </c>
      <c r="S394">
        <v>2</v>
      </c>
      <c r="T394">
        <v>50</v>
      </c>
      <c r="U394">
        <v>0</v>
      </c>
      <c r="V394">
        <v>3</v>
      </c>
      <c r="W394">
        <v>93.627943838432884</v>
      </c>
      <c r="X394">
        <v>510.87518115426093</v>
      </c>
      <c r="Y394">
        <v>1.1335235329518101</v>
      </c>
      <c r="Z394">
        <v>0</v>
      </c>
      <c r="AA394">
        <v>16.787433456563157</v>
      </c>
      <c r="AB394">
        <v>134.50887594001455</v>
      </c>
      <c r="AC394">
        <v>0</v>
      </c>
      <c r="AD394">
        <v>16.4965946477841</v>
      </c>
      <c r="AE394">
        <v>773.42955257000744</v>
      </c>
    </row>
    <row r="395" spans="1:31" x14ac:dyDescent="0.25">
      <c r="A395">
        <v>2354049</v>
      </c>
      <c r="B395">
        <v>1</v>
      </c>
      <c r="C395" t="s">
        <v>80</v>
      </c>
      <c r="D395" t="s">
        <v>101</v>
      </c>
      <c r="E395" t="s">
        <v>151</v>
      </c>
      <c r="F395" t="s">
        <v>1355</v>
      </c>
      <c r="G395" t="s">
        <v>153</v>
      </c>
      <c r="H395" t="s">
        <v>154</v>
      </c>
      <c r="I395" t="s">
        <v>144</v>
      </c>
      <c r="J395" t="s">
        <v>137</v>
      </c>
      <c r="K395" t="s">
        <v>138</v>
      </c>
      <c r="L395" t="s">
        <v>1356</v>
      </c>
      <c r="M395" t="s">
        <v>1357</v>
      </c>
      <c r="N395">
        <v>1.2297222219999999</v>
      </c>
      <c r="O395">
        <v>0</v>
      </c>
      <c r="P395">
        <v>44</v>
      </c>
      <c r="Q395">
        <v>0</v>
      </c>
      <c r="R395">
        <v>1</v>
      </c>
      <c r="S395">
        <v>0</v>
      </c>
      <c r="T395">
        <v>22</v>
      </c>
      <c r="U395">
        <v>0</v>
      </c>
      <c r="V395">
        <v>0</v>
      </c>
      <c r="W395">
        <v>0</v>
      </c>
      <c r="X395">
        <v>17.496778099106848</v>
      </c>
      <c r="Y395">
        <v>0</v>
      </c>
      <c r="Z395">
        <v>0.11732197318862833</v>
      </c>
      <c r="AA395">
        <v>0</v>
      </c>
      <c r="AB395">
        <v>20.077659312441149</v>
      </c>
      <c r="AC395">
        <v>0</v>
      </c>
      <c r="AD395">
        <v>0</v>
      </c>
      <c r="AE395">
        <v>37.691759384736628</v>
      </c>
    </row>
    <row r="396" spans="1:31" x14ac:dyDescent="0.25">
      <c r="A396">
        <v>2353717</v>
      </c>
      <c r="B396">
        <v>1</v>
      </c>
      <c r="C396" t="s">
        <v>80</v>
      </c>
      <c r="D396" t="s">
        <v>97</v>
      </c>
      <c r="E396" t="s">
        <v>141</v>
      </c>
      <c r="F396" t="s">
        <v>1358</v>
      </c>
      <c r="G396" t="s">
        <v>432</v>
      </c>
      <c r="H396" t="s">
        <v>135</v>
      </c>
      <c r="I396" t="s">
        <v>144</v>
      </c>
      <c r="J396" t="s">
        <v>137</v>
      </c>
      <c r="K396" t="s">
        <v>138</v>
      </c>
      <c r="L396" t="s">
        <v>1359</v>
      </c>
      <c r="M396" t="s">
        <v>1360</v>
      </c>
      <c r="N396">
        <v>0.64611111099999996</v>
      </c>
      <c r="O396">
        <v>0</v>
      </c>
      <c r="P396">
        <v>111</v>
      </c>
      <c r="Q396">
        <v>0</v>
      </c>
      <c r="R396">
        <v>8</v>
      </c>
      <c r="S396">
        <v>0</v>
      </c>
      <c r="T396">
        <v>18</v>
      </c>
      <c r="U396">
        <v>0</v>
      </c>
      <c r="V396">
        <v>0</v>
      </c>
      <c r="W396">
        <v>0</v>
      </c>
      <c r="X396">
        <v>22.363270371669138</v>
      </c>
      <c r="Y396">
        <v>0</v>
      </c>
      <c r="Z396">
        <v>1.4255048062747462</v>
      </c>
      <c r="AA396">
        <v>0</v>
      </c>
      <c r="AB396">
        <v>12.447562631087392</v>
      </c>
      <c r="AC396">
        <v>0</v>
      </c>
      <c r="AD396">
        <v>0</v>
      </c>
      <c r="AE396">
        <v>36.236337809031276</v>
      </c>
    </row>
    <row r="397" spans="1:31" x14ac:dyDescent="0.25">
      <c r="A397">
        <v>2353926</v>
      </c>
      <c r="B397">
        <v>1</v>
      </c>
      <c r="C397" t="s">
        <v>81</v>
      </c>
      <c r="D397" t="s">
        <v>123</v>
      </c>
      <c r="E397" t="s">
        <v>174</v>
      </c>
      <c r="F397" t="s">
        <v>1361</v>
      </c>
      <c r="G397" t="s">
        <v>176</v>
      </c>
      <c r="H397" t="s">
        <v>154</v>
      </c>
      <c r="I397" t="s">
        <v>144</v>
      </c>
      <c r="J397" t="s">
        <v>137</v>
      </c>
      <c r="K397" t="s">
        <v>138</v>
      </c>
      <c r="L397" t="s">
        <v>1362</v>
      </c>
      <c r="M397" t="s">
        <v>1363</v>
      </c>
      <c r="N397">
        <v>2.7822222220000001</v>
      </c>
      <c r="O397">
        <v>0</v>
      </c>
      <c r="P397">
        <v>728</v>
      </c>
      <c r="Q397">
        <v>0</v>
      </c>
      <c r="R397">
        <v>0</v>
      </c>
      <c r="S397">
        <v>0</v>
      </c>
      <c r="T397">
        <v>23</v>
      </c>
      <c r="U397">
        <v>0</v>
      </c>
      <c r="V397">
        <v>0</v>
      </c>
      <c r="W397">
        <v>0</v>
      </c>
      <c r="X397">
        <v>470.82637826455584</v>
      </c>
      <c r="Y397">
        <v>0</v>
      </c>
      <c r="Z397">
        <v>0</v>
      </c>
      <c r="AA397">
        <v>0</v>
      </c>
      <c r="AB397">
        <v>48.711642814052269</v>
      </c>
      <c r="AC397">
        <v>0</v>
      </c>
      <c r="AD397">
        <v>0</v>
      </c>
      <c r="AE397">
        <v>519.53802107860815</v>
      </c>
    </row>
    <row r="398" spans="1:31" x14ac:dyDescent="0.25">
      <c r="A398">
        <v>2353777</v>
      </c>
      <c r="B398">
        <v>1</v>
      </c>
      <c r="C398" t="s">
        <v>80</v>
      </c>
      <c r="D398" t="s">
        <v>110</v>
      </c>
      <c r="E398" t="s">
        <v>157</v>
      </c>
      <c r="F398" t="s">
        <v>1364</v>
      </c>
      <c r="G398" t="s">
        <v>352</v>
      </c>
      <c r="H398" t="s">
        <v>154</v>
      </c>
      <c r="I398" t="s">
        <v>144</v>
      </c>
      <c r="J398" t="s">
        <v>137</v>
      </c>
      <c r="K398" t="s">
        <v>138</v>
      </c>
      <c r="L398" t="s">
        <v>1365</v>
      </c>
      <c r="M398" t="s">
        <v>1366</v>
      </c>
      <c r="N398">
        <v>2.76</v>
      </c>
      <c r="O398">
        <v>0</v>
      </c>
      <c r="P398">
        <v>2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1.9885178885902199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1.9885178885902199</v>
      </c>
    </row>
    <row r="399" spans="1:31" x14ac:dyDescent="0.25">
      <c r="A399">
        <v>2353634</v>
      </c>
      <c r="B399">
        <v>1</v>
      </c>
      <c r="C399" t="s">
        <v>80</v>
      </c>
      <c r="D399" t="s">
        <v>97</v>
      </c>
      <c r="E399" t="s">
        <v>240</v>
      </c>
      <c r="F399" t="s">
        <v>1367</v>
      </c>
      <c r="G399" t="s">
        <v>134</v>
      </c>
      <c r="H399" t="s">
        <v>135</v>
      </c>
      <c r="I399" t="s">
        <v>144</v>
      </c>
      <c r="J399" t="s">
        <v>137</v>
      </c>
      <c r="K399" t="s">
        <v>138</v>
      </c>
      <c r="L399" t="s">
        <v>1368</v>
      </c>
      <c r="M399" t="s">
        <v>1369</v>
      </c>
      <c r="N399">
        <v>0.14333333300000001</v>
      </c>
      <c r="O399">
        <v>13</v>
      </c>
      <c r="P399">
        <v>1647</v>
      </c>
      <c r="Q399">
        <v>23</v>
      </c>
      <c r="R399">
        <v>515</v>
      </c>
      <c r="S399">
        <v>38</v>
      </c>
      <c r="T399">
        <v>356</v>
      </c>
      <c r="U399">
        <v>4</v>
      </c>
      <c r="V399">
        <v>1</v>
      </c>
      <c r="W399">
        <v>90.203881200480851</v>
      </c>
      <c r="X399">
        <v>82.151771090015174</v>
      </c>
      <c r="Y399">
        <v>51.773592169632693</v>
      </c>
      <c r="Z399">
        <v>44.72675940582036</v>
      </c>
      <c r="AA399">
        <v>41.577529084007637</v>
      </c>
      <c r="AB399">
        <v>43.914159983537594</v>
      </c>
      <c r="AC399">
        <v>20.836249297140405</v>
      </c>
      <c r="AD399">
        <v>0.42729707912858339</v>
      </c>
      <c r="AE399">
        <v>375.61123930976339</v>
      </c>
    </row>
    <row r="400" spans="1:31" x14ac:dyDescent="0.25">
      <c r="A400">
        <v>2354032</v>
      </c>
      <c r="B400">
        <v>1</v>
      </c>
      <c r="C400" t="s">
        <v>80</v>
      </c>
      <c r="D400" t="s">
        <v>92</v>
      </c>
      <c r="E400" t="s">
        <v>326</v>
      </c>
      <c r="F400" t="s">
        <v>1370</v>
      </c>
      <c r="G400" t="s">
        <v>667</v>
      </c>
      <c r="H400" t="s">
        <v>154</v>
      </c>
      <c r="I400" t="s">
        <v>144</v>
      </c>
      <c r="J400" t="s">
        <v>137</v>
      </c>
      <c r="K400" t="s">
        <v>138</v>
      </c>
      <c r="L400" t="s">
        <v>1371</v>
      </c>
      <c r="M400" t="s">
        <v>1372</v>
      </c>
      <c r="N400">
        <v>0.49944444399999999</v>
      </c>
      <c r="O400">
        <v>0</v>
      </c>
      <c r="P400">
        <v>61</v>
      </c>
      <c r="Q400">
        <v>0</v>
      </c>
      <c r="R400">
        <v>0</v>
      </c>
      <c r="S400">
        <v>0</v>
      </c>
      <c r="T400">
        <v>15</v>
      </c>
      <c r="U400">
        <v>0</v>
      </c>
      <c r="V400">
        <v>0</v>
      </c>
      <c r="W400">
        <v>0</v>
      </c>
      <c r="X400">
        <v>15.69270476745711</v>
      </c>
      <c r="Y400">
        <v>0</v>
      </c>
      <c r="Z400">
        <v>0</v>
      </c>
      <c r="AA400">
        <v>0</v>
      </c>
      <c r="AB400">
        <v>11.041134446971627</v>
      </c>
      <c r="AC400">
        <v>0</v>
      </c>
      <c r="AD400">
        <v>0</v>
      </c>
      <c r="AE400">
        <v>26.733839214428738</v>
      </c>
    </row>
    <row r="401" spans="1:31" x14ac:dyDescent="0.25">
      <c r="A401">
        <v>2353883</v>
      </c>
      <c r="B401">
        <v>1</v>
      </c>
      <c r="C401" t="s">
        <v>80</v>
      </c>
      <c r="D401" t="s">
        <v>103</v>
      </c>
      <c r="E401" t="s">
        <v>151</v>
      </c>
      <c r="F401" t="s">
        <v>1373</v>
      </c>
      <c r="G401" t="s">
        <v>292</v>
      </c>
      <c r="H401" t="s">
        <v>154</v>
      </c>
      <c r="I401" t="s">
        <v>144</v>
      </c>
      <c r="J401" t="s">
        <v>137</v>
      </c>
      <c r="K401" t="s">
        <v>138</v>
      </c>
      <c r="L401" t="s">
        <v>1374</v>
      </c>
      <c r="M401" t="s">
        <v>1375</v>
      </c>
      <c r="N401">
        <v>3.698611111</v>
      </c>
      <c r="O401">
        <v>0</v>
      </c>
      <c r="P401">
        <v>54</v>
      </c>
      <c r="Q401">
        <v>0</v>
      </c>
      <c r="R401">
        <v>1</v>
      </c>
      <c r="S401">
        <v>0</v>
      </c>
      <c r="T401">
        <v>1</v>
      </c>
      <c r="U401">
        <v>0</v>
      </c>
      <c r="V401">
        <v>0</v>
      </c>
      <c r="W401">
        <v>0</v>
      </c>
      <c r="X401">
        <v>64.387621459985141</v>
      </c>
      <c r="Y401">
        <v>0</v>
      </c>
      <c r="Z401">
        <v>22.916353958179347</v>
      </c>
      <c r="AA401">
        <v>0</v>
      </c>
      <c r="AB401">
        <v>0.17920151551434998</v>
      </c>
      <c r="AC401">
        <v>0</v>
      </c>
      <c r="AD401">
        <v>0</v>
      </c>
      <c r="AE401">
        <v>87.483176933678834</v>
      </c>
    </row>
    <row r="402" spans="1:31" x14ac:dyDescent="0.25">
      <c r="A402">
        <v>2354267</v>
      </c>
      <c r="B402">
        <v>1</v>
      </c>
      <c r="C402" t="s">
        <v>80</v>
      </c>
      <c r="D402" t="s">
        <v>96</v>
      </c>
      <c r="E402" t="s">
        <v>157</v>
      </c>
      <c r="F402" t="s">
        <v>1376</v>
      </c>
      <c r="G402" t="s">
        <v>279</v>
      </c>
      <c r="H402" t="s">
        <v>154</v>
      </c>
      <c r="I402" t="s">
        <v>144</v>
      </c>
      <c r="J402" t="s">
        <v>137</v>
      </c>
      <c r="K402" t="s">
        <v>138</v>
      </c>
      <c r="L402" t="s">
        <v>1377</v>
      </c>
      <c r="M402" t="s">
        <v>1378</v>
      </c>
      <c r="N402">
        <v>1.6274999999999999</v>
      </c>
      <c r="O402">
        <v>0</v>
      </c>
      <c r="P402">
        <v>1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0.9345644047218451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0.9345644047218451</v>
      </c>
    </row>
    <row r="403" spans="1:31" x14ac:dyDescent="0.25">
      <c r="A403">
        <v>2354390</v>
      </c>
      <c r="B403">
        <v>1</v>
      </c>
      <c r="C403" t="s">
        <v>81</v>
      </c>
      <c r="D403" t="s">
        <v>112</v>
      </c>
      <c r="E403" t="s">
        <v>151</v>
      </c>
      <c r="F403" t="s">
        <v>1379</v>
      </c>
      <c r="G403" t="s">
        <v>153</v>
      </c>
      <c r="H403" t="s">
        <v>154</v>
      </c>
      <c r="I403" t="s">
        <v>144</v>
      </c>
      <c r="J403" t="s">
        <v>137</v>
      </c>
      <c r="K403" t="s">
        <v>138</v>
      </c>
      <c r="L403" t="s">
        <v>1380</v>
      </c>
      <c r="M403" t="s">
        <v>1381</v>
      </c>
      <c r="N403">
        <v>0.91527777700000001</v>
      </c>
      <c r="O403">
        <v>0</v>
      </c>
      <c r="P403">
        <v>228</v>
      </c>
      <c r="Q403">
        <v>0</v>
      </c>
      <c r="R403">
        <v>11</v>
      </c>
      <c r="S403">
        <v>0</v>
      </c>
      <c r="T403">
        <v>12</v>
      </c>
      <c r="U403">
        <v>0</v>
      </c>
      <c r="V403">
        <v>0</v>
      </c>
      <c r="W403">
        <v>0</v>
      </c>
      <c r="X403">
        <v>46.139287684185732</v>
      </c>
      <c r="Y403">
        <v>0</v>
      </c>
      <c r="Z403">
        <v>5.2321458461641601</v>
      </c>
      <c r="AA403">
        <v>0</v>
      </c>
      <c r="AB403">
        <v>12.4371995333063</v>
      </c>
      <c r="AC403">
        <v>0</v>
      </c>
      <c r="AD403">
        <v>0</v>
      </c>
      <c r="AE403">
        <v>63.808633063656188</v>
      </c>
    </row>
    <row r="404" spans="1:31" x14ac:dyDescent="0.25">
      <c r="A404">
        <v>2354290</v>
      </c>
      <c r="B404">
        <v>1</v>
      </c>
      <c r="C404" t="s">
        <v>81</v>
      </c>
      <c r="D404" t="s">
        <v>118</v>
      </c>
      <c r="E404" t="s">
        <v>141</v>
      </c>
      <c r="F404" t="s">
        <v>1382</v>
      </c>
      <c r="G404" t="s">
        <v>134</v>
      </c>
      <c r="H404" t="s">
        <v>135</v>
      </c>
      <c r="I404" t="s">
        <v>144</v>
      </c>
      <c r="J404" t="s">
        <v>137</v>
      </c>
      <c r="K404" t="s">
        <v>138</v>
      </c>
      <c r="L404" t="s">
        <v>1383</v>
      </c>
      <c r="M404" t="s">
        <v>1384</v>
      </c>
      <c r="N404">
        <v>0.71777777700000001</v>
      </c>
      <c r="O404">
        <v>2</v>
      </c>
      <c r="P404">
        <v>4</v>
      </c>
      <c r="Q404">
        <v>6</v>
      </c>
      <c r="R404">
        <v>9</v>
      </c>
      <c r="S404">
        <v>16</v>
      </c>
      <c r="T404">
        <v>10</v>
      </c>
      <c r="U404">
        <v>2</v>
      </c>
      <c r="V404">
        <v>0</v>
      </c>
      <c r="W404">
        <v>0.95964284615441586</v>
      </c>
      <c r="X404">
        <v>7.2253749371250009E-2</v>
      </c>
      <c r="Y404">
        <v>11.808324315414</v>
      </c>
      <c r="Z404">
        <v>15.344047611735803</v>
      </c>
      <c r="AA404">
        <v>111.12581808074346</v>
      </c>
      <c r="AB404">
        <v>23.466673818572993</v>
      </c>
      <c r="AC404">
        <v>8.3124032200520848</v>
      </c>
      <c r="AD404">
        <v>0</v>
      </c>
      <c r="AE404">
        <v>171.08916364204401</v>
      </c>
    </row>
    <row r="405" spans="1:31" x14ac:dyDescent="0.25">
      <c r="A405">
        <v>2354453</v>
      </c>
      <c r="B405">
        <v>1</v>
      </c>
      <c r="C405" t="s">
        <v>80</v>
      </c>
      <c r="D405" t="s">
        <v>96</v>
      </c>
      <c r="E405" t="s">
        <v>147</v>
      </c>
      <c r="F405" t="s">
        <v>1385</v>
      </c>
      <c r="G405" t="s">
        <v>134</v>
      </c>
      <c r="H405" t="s">
        <v>135</v>
      </c>
      <c r="I405" t="s">
        <v>144</v>
      </c>
      <c r="J405" t="s">
        <v>137</v>
      </c>
      <c r="K405" t="s">
        <v>138</v>
      </c>
      <c r="L405" t="s">
        <v>1386</v>
      </c>
      <c r="M405" t="s">
        <v>1387</v>
      </c>
      <c r="N405">
        <v>1.9286111109999999</v>
      </c>
      <c r="O405">
        <v>0</v>
      </c>
      <c r="P405">
        <v>305</v>
      </c>
      <c r="Q405">
        <v>0</v>
      </c>
      <c r="R405">
        <v>0</v>
      </c>
      <c r="S405">
        <v>2</v>
      </c>
      <c r="T405">
        <v>49</v>
      </c>
      <c r="U405">
        <v>0</v>
      </c>
      <c r="V405">
        <v>0</v>
      </c>
      <c r="W405">
        <v>0</v>
      </c>
      <c r="X405">
        <v>344.83240300446323</v>
      </c>
      <c r="Y405">
        <v>0</v>
      </c>
      <c r="Z405">
        <v>0</v>
      </c>
      <c r="AA405">
        <v>44.524203840081839</v>
      </c>
      <c r="AB405">
        <v>179.59997183129514</v>
      </c>
      <c r="AC405">
        <v>0</v>
      </c>
      <c r="AD405">
        <v>0</v>
      </c>
      <c r="AE405">
        <v>568.95657867584021</v>
      </c>
    </row>
    <row r="406" spans="1:31" x14ac:dyDescent="0.25">
      <c r="A406">
        <v>2354350</v>
      </c>
      <c r="B406">
        <v>1</v>
      </c>
      <c r="C406" t="s">
        <v>80</v>
      </c>
      <c r="D406" t="s">
        <v>83</v>
      </c>
      <c r="E406" t="s">
        <v>174</v>
      </c>
      <c r="F406" t="s">
        <v>1388</v>
      </c>
      <c r="G406" t="s">
        <v>391</v>
      </c>
      <c r="H406" t="s">
        <v>154</v>
      </c>
      <c r="I406" t="s">
        <v>144</v>
      </c>
      <c r="J406" t="s">
        <v>137</v>
      </c>
      <c r="K406" t="s">
        <v>138</v>
      </c>
      <c r="L406" t="s">
        <v>1389</v>
      </c>
      <c r="M406" t="s">
        <v>1390</v>
      </c>
      <c r="N406">
        <v>2.5152777770000001</v>
      </c>
      <c r="O406">
        <v>0</v>
      </c>
      <c r="P406">
        <v>681</v>
      </c>
      <c r="Q406">
        <v>0</v>
      </c>
      <c r="R406">
        <v>0</v>
      </c>
      <c r="S406">
        <v>0</v>
      </c>
      <c r="T406">
        <v>114</v>
      </c>
      <c r="U406">
        <v>0</v>
      </c>
      <c r="V406">
        <v>0</v>
      </c>
      <c r="W406">
        <v>0</v>
      </c>
      <c r="X406">
        <v>423.4265046808174</v>
      </c>
      <c r="Y406">
        <v>0</v>
      </c>
      <c r="Z406">
        <v>0</v>
      </c>
      <c r="AA406">
        <v>0</v>
      </c>
      <c r="AB406">
        <v>321.08364114005099</v>
      </c>
      <c r="AC406">
        <v>0</v>
      </c>
      <c r="AD406">
        <v>0</v>
      </c>
      <c r="AE406">
        <v>744.51014582086839</v>
      </c>
    </row>
    <row r="407" spans="1:31" x14ac:dyDescent="0.25">
      <c r="A407">
        <v>2354496</v>
      </c>
      <c r="B407">
        <v>1</v>
      </c>
      <c r="C407" t="s">
        <v>80</v>
      </c>
      <c r="D407" t="s">
        <v>96</v>
      </c>
      <c r="E407" t="s">
        <v>157</v>
      </c>
      <c r="F407" t="s">
        <v>1391</v>
      </c>
      <c r="G407" t="s">
        <v>279</v>
      </c>
      <c r="H407" t="s">
        <v>154</v>
      </c>
      <c r="I407" t="s">
        <v>144</v>
      </c>
      <c r="J407" t="s">
        <v>137</v>
      </c>
      <c r="K407" t="s">
        <v>138</v>
      </c>
      <c r="L407" t="s">
        <v>1392</v>
      </c>
      <c r="M407" t="s">
        <v>1393</v>
      </c>
      <c r="N407">
        <v>2.5169444439999999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0.68480319497722664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0.68480319497722664</v>
      </c>
    </row>
    <row r="408" spans="1:31" x14ac:dyDescent="0.25">
      <c r="A408">
        <v>2354164</v>
      </c>
      <c r="B408">
        <v>1</v>
      </c>
      <c r="C408" t="s">
        <v>80</v>
      </c>
      <c r="D408" t="s">
        <v>107</v>
      </c>
      <c r="E408" t="s">
        <v>147</v>
      </c>
      <c r="F408" t="s">
        <v>1394</v>
      </c>
      <c r="G408" t="s">
        <v>184</v>
      </c>
      <c r="H408" t="s">
        <v>135</v>
      </c>
      <c r="I408" t="s">
        <v>144</v>
      </c>
      <c r="J408" t="s">
        <v>137</v>
      </c>
      <c r="K408" t="s">
        <v>138</v>
      </c>
      <c r="L408" t="s">
        <v>1395</v>
      </c>
      <c r="M408" t="s">
        <v>1396</v>
      </c>
      <c r="N408">
        <v>1.835</v>
      </c>
      <c r="O408">
        <v>0</v>
      </c>
      <c r="P408">
        <v>145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69.755570996249176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69.755570996249176</v>
      </c>
    </row>
    <row r="409" spans="1:31" x14ac:dyDescent="0.25">
      <c r="A409">
        <v>2354307</v>
      </c>
      <c r="B409">
        <v>1</v>
      </c>
      <c r="C409" t="s">
        <v>80</v>
      </c>
      <c r="D409" t="s">
        <v>96</v>
      </c>
      <c r="E409" t="s">
        <v>147</v>
      </c>
      <c r="F409" t="s">
        <v>1397</v>
      </c>
      <c r="G409" t="s">
        <v>877</v>
      </c>
      <c r="H409" t="s">
        <v>135</v>
      </c>
      <c r="I409" t="s">
        <v>144</v>
      </c>
      <c r="J409" t="s">
        <v>137</v>
      </c>
      <c r="K409" t="s">
        <v>138</v>
      </c>
      <c r="L409" t="s">
        <v>1398</v>
      </c>
      <c r="M409" t="s">
        <v>1399</v>
      </c>
      <c r="N409">
        <v>0.80805555500000004</v>
      </c>
      <c r="O409">
        <v>0</v>
      </c>
      <c r="P409">
        <v>255</v>
      </c>
      <c r="Q409">
        <v>0</v>
      </c>
      <c r="R409">
        <v>2</v>
      </c>
      <c r="S409">
        <v>0</v>
      </c>
      <c r="T409">
        <v>23</v>
      </c>
      <c r="U409">
        <v>0</v>
      </c>
      <c r="V409">
        <v>0</v>
      </c>
      <c r="W409">
        <v>0</v>
      </c>
      <c r="X409">
        <v>86.558712683212605</v>
      </c>
      <c r="Y409">
        <v>0</v>
      </c>
      <c r="Z409">
        <v>0.96167416093958336</v>
      </c>
      <c r="AA409">
        <v>0</v>
      </c>
      <c r="AB409">
        <v>12.845741269452303</v>
      </c>
      <c r="AC409">
        <v>0</v>
      </c>
      <c r="AD409">
        <v>0</v>
      </c>
      <c r="AE409">
        <v>100.36612811360449</v>
      </c>
    </row>
    <row r="410" spans="1:31" x14ac:dyDescent="0.25">
      <c r="A410">
        <v>2354141</v>
      </c>
      <c r="B410">
        <v>1</v>
      </c>
      <c r="C410" t="s">
        <v>80</v>
      </c>
      <c r="D410" t="s">
        <v>103</v>
      </c>
      <c r="E410" t="s">
        <v>132</v>
      </c>
      <c r="F410" t="s">
        <v>1400</v>
      </c>
      <c r="G410" t="s">
        <v>134</v>
      </c>
      <c r="H410" t="s">
        <v>135</v>
      </c>
      <c r="I410" t="s">
        <v>144</v>
      </c>
      <c r="J410" t="s">
        <v>137</v>
      </c>
      <c r="K410" t="s">
        <v>138</v>
      </c>
      <c r="L410" t="s">
        <v>1401</v>
      </c>
      <c r="M410" t="s">
        <v>1402</v>
      </c>
      <c r="N410">
        <v>0.62805555499999999</v>
      </c>
      <c r="O410">
        <v>5</v>
      </c>
      <c r="P410">
        <v>1884</v>
      </c>
      <c r="Q410">
        <v>102</v>
      </c>
      <c r="R410">
        <v>301</v>
      </c>
      <c r="S410">
        <v>37</v>
      </c>
      <c r="T410">
        <v>194</v>
      </c>
      <c r="U410">
        <v>3</v>
      </c>
      <c r="V410">
        <v>0</v>
      </c>
      <c r="W410">
        <v>1.2116296743286503</v>
      </c>
      <c r="X410">
        <v>300.54963033757338</v>
      </c>
      <c r="Y410">
        <v>236.14826061682223</v>
      </c>
      <c r="Z410">
        <v>940.13547729960919</v>
      </c>
      <c r="AA410">
        <v>102.13188023942359</v>
      </c>
      <c r="AB410">
        <v>112.12406377986119</v>
      </c>
      <c r="AC410">
        <v>59.438875961647959</v>
      </c>
      <c r="AD410">
        <v>0</v>
      </c>
      <c r="AE410">
        <v>1751.7398179092661</v>
      </c>
    </row>
    <row r="411" spans="1:31" x14ac:dyDescent="0.25">
      <c r="A411">
        <v>2354121</v>
      </c>
      <c r="B411">
        <v>1</v>
      </c>
      <c r="C411" t="s">
        <v>80</v>
      </c>
      <c r="D411" t="s">
        <v>90</v>
      </c>
      <c r="E411" t="s">
        <v>157</v>
      </c>
      <c r="F411" t="s">
        <v>1403</v>
      </c>
      <c r="G411" t="s">
        <v>159</v>
      </c>
      <c r="H411" t="s">
        <v>154</v>
      </c>
      <c r="I411" t="s">
        <v>144</v>
      </c>
      <c r="J411" t="s">
        <v>137</v>
      </c>
      <c r="K411" t="s">
        <v>138</v>
      </c>
      <c r="L411" t="s">
        <v>1404</v>
      </c>
      <c r="M411" t="s">
        <v>1405</v>
      </c>
      <c r="N411">
        <v>0.821111111</v>
      </c>
      <c r="O411">
        <v>0</v>
      </c>
      <c r="P411">
        <v>1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0.12553169002332448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0.12553169002332448</v>
      </c>
    </row>
    <row r="412" spans="1:31" x14ac:dyDescent="0.25">
      <c r="A412">
        <v>2354333</v>
      </c>
      <c r="B412">
        <v>1</v>
      </c>
      <c r="C412" t="s">
        <v>80</v>
      </c>
      <c r="D412" t="s">
        <v>84</v>
      </c>
      <c r="E412" t="s">
        <v>174</v>
      </c>
      <c r="F412" t="s">
        <v>1406</v>
      </c>
      <c r="G412" t="s">
        <v>194</v>
      </c>
      <c r="H412" t="s">
        <v>154</v>
      </c>
      <c r="I412" t="s">
        <v>144</v>
      </c>
      <c r="J412" t="s">
        <v>137</v>
      </c>
      <c r="K412" t="s">
        <v>138</v>
      </c>
      <c r="L412" t="s">
        <v>1407</v>
      </c>
      <c r="M412" t="s">
        <v>1408</v>
      </c>
      <c r="N412">
        <v>1.5247222220000001</v>
      </c>
      <c r="O412">
        <v>0</v>
      </c>
      <c r="P412">
        <v>374</v>
      </c>
      <c r="Q412">
        <v>0</v>
      </c>
      <c r="R412">
        <v>0</v>
      </c>
      <c r="S412">
        <v>0</v>
      </c>
      <c r="T412">
        <v>41</v>
      </c>
      <c r="U412">
        <v>0</v>
      </c>
      <c r="V412">
        <v>0</v>
      </c>
      <c r="W412">
        <v>0</v>
      </c>
      <c r="X412">
        <v>136.71903923736323</v>
      </c>
      <c r="Y412">
        <v>0</v>
      </c>
      <c r="Z412">
        <v>0</v>
      </c>
      <c r="AA412">
        <v>0</v>
      </c>
      <c r="AB412">
        <v>217.10273632340764</v>
      </c>
      <c r="AC412">
        <v>0</v>
      </c>
      <c r="AD412">
        <v>0</v>
      </c>
      <c r="AE412">
        <v>353.8217755607709</v>
      </c>
    </row>
    <row r="413" spans="1:31" x14ac:dyDescent="0.25">
      <c r="A413">
        <v>2354227</v>
      </c>
      <c r="B413">
        <v>1</v>
      </c>
      <c r="C413" t="s">
        <v>81</v>
      </c>
      <c r="D413" t="s">
        <v>115</v>
      </c>
      <c r="E413" t="s">
        <v>147</v>
      </c>
      <c r="F413" t="s">
        <v>1409</v>
      </c>
      <c r="G413" t="s">
        <v>184</v>
      </c>
      <c r="H413" t="s">
        <v>135</v>
      </c>
      <c r="I413" t="s">
        <v>144</v>
      </c>
      <c r="J413" t="s">
        <v>137</v>
      </c>
      <c r="K413" t="s">
        <v>138</v>
      </c>
      <c r="L413" t="s">
        <v>1410</v>
      </c>
      <c r="M413" t="s">
        <v>1411</v>
      </c>
      <c r="N413">
        <v>5.8786111109999997</v>
      </c>
      <c r="O413">
        <v>0</v>
      </c>
      <c r="P413">
        <v>22</v>
      </c>
      <c r="Q413">
        <v>0</v>
      </c>
      <c r="R413">
        <v>2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5.6262796277506748</v>
      </c>
      <c r="Y413">
        <v>0</v>
      </c>
      <c r="Z413">
        <v>4.9323204446864004</v>
      </c>
      <c r="AA413">
        <v>0</v>
      </c>
      <c r="AB413">
        <v>0</v>
      </c>
      <c r="AC413">
        <v>0</v>
      </c>
      <c r="AD413">
        <v>0</v>
      </c>
      <c r="AE413">
        <v>10.558600072437075</v>
      </c>
    </row>
    <row r="414" spans="1:31" x14ac:dyDescent="0.25">
      <c r="A414">
        <v>2354476</v>
      </c>
      <c r="B414">
        <v>1</v>
      </c>
      <c r="C414" t="s">
        <v>81</v>
      </c>
      <c r="D414" t="s">
        <v>127</v>
      </c>
      <c r="E414" t="s">
        <v>157</v>
      </c>
      <c r="F414" t="s">
        <v>1412</v>
      </c>
      <c r="G414" t="s">
        <v>159</v>
      </c>
      <c r="H414" t="s">
        <v>154</v>
      </c>
      <c r="I414" t="s">
        <v>144</v>
      </c>
      <c r="J414" t="s">
        <v>137</v>
      </c>
      <c r="K414" t="s">
        <v>138</v>
      </c>
      <c r="L414" t="s">
        <v>1413</v>
      </c>
      <c r="M414" t="s">
        <v>1414</v>
      </c>
      <c r="N414">
        <v>2.5927777769999998</v>
      </c>
      <c r="O414">
        <v>0</v>
      </c>
      <c r="P414">
        <v>1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0.48437140930962841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0.48437140930962841</v>
      </c>
    </row>
    <row r="415" spans="1:31" x14ac:dyDescent="0.25">
      <c r="A415">
        <v>2354270</v>
      </c>
      <c r="B415">
        <v>1</v>
      </c>
      <c r="C415" t="s">
        <v>80</v>
      </c>
      <c r="D415" t="s">
        <v>110</v>
      </c>
      <c r="E415" t="s">
        <v>147</v>
      </c>
      <c r="F415" t="s">
        <v>1415</v>
      </c>
      <c r="G415" t="s">
        <v>1416</v>
      </c>
      <c r="H415" t="s">
        <v>135</v>
      </c>
      <c r="I415" t="s">
        <v>144</v>
      </c>
      <c r="J415" t="s">
        <v>137</v>
      </c>
      <c r="K415" t="s">
        <v>138</v>
      </c>
      <c r="L415" t="s">
        <v>1417</v>
      </c>
      <c r="M415" t="s">
        <v>1418</v>
      </c>
      <c r="N415">
        <v>0.762222222</v>
      </c>
      <c r="O415">
        <v>0</v>
      </c>
      <c r="P415">
        <v>1918</v>
      </c>
      <c r="Q415">
        <v>0</v>
      </c>
      <c r="R415">
        <v>0</v>
      </c>
      <c r="S415">
        <v>0</v>
      </c>
      <c r="T415">
        <v>107</v>
      </c>
      <c r="U415">
        <v>0</v>
      </c>
      <c r="V415">
        <v>0</v>
      </c>
      <c r="W415">
        <v>0</v>
      </c>
      <c r="X415">
        <v>411.65032891426671</v>
      </c>
      <c r="Y415">
        <v>0</v>
      </c>
      <c r="Z415">
        <v>0</v>
      </c>
      <c r="AA415">
        <v>0</v>
      </c>
      <c r="AB415">
        <v>119.26857711814394</v>
      </c>
      <c r="AC415">
        <v>0</v>
      </c>
      <c r="AD415">
        <v>0</v>
      </c>
      <c r="AE415">
        <v>530.91890603241063</v>
      </c>
    </row>
    <row r="416" spans="1:31" x14ac:dyDescent="0.25">
      <c r="A416">
        <v>2354224</v>
      </c>
      <c r="B416">
        <v>1</v>
      </c>
      <c r="C416" t="s">
        <v>81</v>
      </c>
      <c r="D416" t="s">
        <v>121</v>
      </c>
      <c r="E416" t="s">
        <v>132</v>
      </c>
      <c r="F416" t="s">
        <v>1419</v>
      </c>
      <c r="G416" t="s">
        <v>134</v>
      </c>
      <c r="H416" t="s">
        <v>135</v>
      </c>
      <c r="I416" t="s">
        <v>136</v>
      </c>
      <c r="J416" t="s">
        <v>137</v>
      </c>
      <c r="K416" t="s">
        <v>138</v>
      </c>
      <c r="L416" t="s">
        <v>1420</v>
      </c>
      <c r="M416" t="s">
        <v>1421</v>
      </c>
      <c r="N416">
        <v>8.3333330000000001E-3</v>
      </c>
      <c r="O416">
        <v>0</v>
      </c>
      <c r="P416">
        <v>306</v>
      </c>
      <c r="Q416">
        <v>0</v>
      </c>
      <c r="R416">
        <v>133</v>
      </c>
      <c r="S416">
        <v>9</v>
      </c>
      <c r="T416">
        <v>21</v>
      </c>
      <c r="U416">
        <v>0</v>
      </c>
      <c r="V416">
        <v>0</v>
      </c>
      <c r="W416">
        <v>0</v>
      </c>
      <c r="X416">
        <v>0.31462429033187517</v>
      </c>
      <c r="Y416">
        <v>0</v>
      </c>
      <c r="Z416">
        <v>0.72269143570279992</v>
      </c>
      <c r="AA416">
        <v>9.4548546686658325E-2</v>
      </c>
      <c r="AB416">
        <v>0.16646789112362501</v>
      </c>
      <c r="AC416">
        <v>0</v>
      </c>
      <c r="AD416">
        <v>0</v>
      </c>
      <c r="AE416">
        <v>1.2983321638449583</v>
      </c>
    </row>
    <row r="417" spans="1:31" x14ac:dyDescent="0.25">
      <c r="A417">
        <v>2354347</v>
      </c>
      <c r="B417">
        <v>1</v>
      </c>
      <c r="C417" t="s">
        <v>80</v>
      </c>
      <c r="D417" t="s">
        <v>100</v>
      </c>
      <c r="E417" t="s">
        <v>132</v>
      </c>
      <c r="F417" t="s">
        <v>546</v>
      </c>
      <c r="G417" t="s">
        <v>134</v>
      </c>
      <c r="H417" t="s">
        <v>135</v>
      </c>
      <c r="I417" t="s">
        <v>136</v>
      </c>
      <c r="J417" t="s">
        <v>137</v>
      </c>
      <c r="K417" t="s">
        <v>138</v>
      </c>
      <c r="L417" t="s">
        <v>1422</v>
      </c>
      <c r="M417" t="s">
        <v>1423</v>
      </c>
      <c r="N417">
        <v>3.9444444000000002E-2</v>
      </c>
      <c r="O417">
        <v>0</v>
      </c>
      <c r="P417">
        <v>968</v>
      </c>
      <c r="Q417">
        <v>14</v>
      </c>
      <c r="R417">
        <v>29</v>
      </c>
      <c r="S417">
        <v>2</v>
      </c>
      <c r="T417">
        <v>141</v>
      </c>
      <c r="U417">
        <v>0</v>
      </c>
      <c r="V417">
        <v>0</v>
      </c>
      <c r="W417">
        <v>0</v>
      </c>
      <c r="X417">
        <v>10.874588279609528</v>
      </c>
      <c r="Y417">
        <v>1.0686559287777833</v>
      </c>
      <c r="Z417">
        <v>1.3168047902301303</v>
      </c>
      <c r="AA417">
        <v>0.33076727778788945</v>
      </c>
      <c r="AB417">
        <v>5.2019604515672562</v>
      </c>
      <c r="AC417">
        <v>0</v>
      </c>
      <c r="AD417">
        <v>0</v>
      </c>
      <c r="AE417">
        <v>18.792776727972587</v>
      </c>
    </row>
    <row r="418" spans="1:31" x14ac:dyDescent="0.25">
      <c r="A418">
        <v>2354264</v>
      </c>
      <c r="B418">
        <v>1</v>
      </c>
      <c r="C418" t="s">
        <v>80</v>
      </c>
      <c r="D418" t="s">
        <v>82</v>
      </c>
      <c r="E418" t="s">
        <v>151</v>
      </c>
      <c r="F418" t="s">
        <v>1424</v>
      </c>
      <c r="G418" t="s">
        <v>410</v>
      </c>
      <c r="H418" t="s">
        <v>154</v>
      </c>
      <c r="I418" t="s">
        <v>144</v>
      </c>
      <c r="J418" t="s">
        <v>137</v>
      </c>
      <c r="K418" t="s">
        <v>138</v>
      </c>
      <c r="L418" t="s">
        <v>1425</v>
      </c>
      <c r="M418" t="s">
        <v>1426</v>
      </c>
      <c r="N418">
        <v>1.7394444440000001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31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67.882127101259456</v>
      </c>
      <c r="AC418">
        <v>0</v>
      </c>
      <c r="AD418">
        <v>0</v>
      </c>
      <c r="AE418">
        <v>67.882127101259456</v>
      </c>
    </row>
    <row r="419" spans="1:31" x14ac:dyDescent="0.25">
      <c r="A419">
        <v>2354310</v>
      </c>
      <c r="B419">
        <v>1</v>
      </c>
      <c r="C419" t="s">
        <v>80</v>
      </c>
      <c r="D419" t="s">
        <v>94</v>
      </c>
      <c r="E419" t="s">
        <v>132</v>
      </c>
      <c r="F419" t="s">
        <v>1427</v>
      </c>
      <c r="G419" t="s">
        <v>208</v>
      </c>
      <c r="H419" t="s">
        <v>135</v>
      </c>
      <c r="I419" t="s">
        <v>144</v>
      </c>
      <c r="J419" t="s">
        <v>137</v>
      </c>
      <c r="K419" t="s">
        <v>209</v>
      </c>
      <c r="L419" t="s">
        <v>1428</v>
      </c>
      <c r="M419" t="s">
        <v>1429</v>
      </c>
      <c r="N419">
        <v>5.1169444439999996</v>
      </c>
      <c r="O419">
        <v>1</v>
      </c>
      <c r="P419">
        <v>1688</v>
      </c>
      <c r="Q419">
        <v>14</v>
      </c>
      <c r="R419">
        <v>62</v>
      </c>
      <c r="S419">
        <v>26</v>
      </c>
      <c r="T419">
        <v>396</v>
      </c>
      <c r="U419">
        <v>14</v>
      </c>
      <c r="V419">
        <v>0</v>
      </c>
      <c r="W419">
        <v>5.8795694125612608</v>
      </c>
      <c r="X419">
        <v>1279.9865469141871</v>
      </c>
      <c r="Y419">
        <v>95.767750589355174</v>
      </c>
      <c r="Z419">
        <v>474.195790126406</v>
      </c>
      <c r="AA419">
        <v>1111.347053744393</v>
      </c>
      <c r="AB419">
        <v>1036.5801912941517</v>
      </c>
      <c r="AC419">
        <v>2522.6324421595573</v>
      </c>
      <c r="AD419">
        <v>0</v>
      </c>
      <c r="AE419">
        <v>6526.3893442406115</v>
      </c>
    </row>
    <row r="420" spans="1:31" x14ac:dyDescent="0.25">
      <c r="A420">
        <v>2354393</v>
      </c>
      <c r="B420">
        <v>1</v>
      </c>
      <c r="C420" t="s">
        <v>81</v>
      </c>
      <c r="D420" t="s">
        <v>112</v>
      </c>
      <c r="E420" t="s">
        <v>151</v>
      </c>
      <c r="F420" t="s">
        <v>1430</v>
      </c>
      <c r="G420" t="s">
        <v>153</v>
      </c>
      <c r="H420" t="s">
        <v>154</v>
      </c>
      <c r="I420" t="s">
        <v>144</v>
      </c>
      <c r="J420" t="s">
        <v>137</v>
      </c>
      <c r="K420" t="s">
        <v>138</v>
      </c>
      <c r="L420" t="s">
        <v>1431</v>
      </c>
      <c r="M420" t="s">
        <v>1432</v>
      </c>
      <c r="N420">
        <v>3.0136111109999999</v>
      </c>
      <c r="O420">
        <v>0</v>
      </c>
      <c r="P420">
        <v>7</v>
      </c>
      <c r="Q420">
        <v>0</v>
      </c>
      <c r="R420">
        <v>26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4.5866394919151752</v>
      </c>
      <c r="Y420">
        <v>0</v>
      </c>
      <c r="Z420">
        <v>34.791241118644123</v>
      </c>
      <c r="AA420">
        <v>0</v>
      </c>
      <c r="AB420">
        <v>0</v>
      </c>
      <c r="AC420">
        <v>0</v>
      </c>
      <c r="AD420">
        <v>0</v>
      </c>
      <c r="AE420">
        <v>39.377880610559302</v>
      </c>
    </row>
    <row r="421" spans="1:31" x14ac:dyDescent="0.25">
      <c r="A421">
        <v>2354187</v>
      </c>
      <c r="B421">
        <v>1</v>
      </c>
      <c r="C421" t="s">
        <v>81</v>
      </c>
      <c r="D421" t="s">
        <v>113</v>
      </c>
      <c r="E421" t="s">
        <v>151</v>
      </c>
      <c r="F421" t="s">
        <v>1433</v>
      </c>
      <c r="G421" t="s">
        <v>153</v>
      </c>
      <c r="H421" t="s">
        <v>154</v>
      </c>
      <c r="I421" t="s">
        <v>144</v>
      </c>
      <c r="J421" t="s">
        <v>137</v>
      </c>
      <c r="K421" t="s">
        <v>138</v>
      </c>
      <c r="L421" t="s">
        <v>1434</v>
      </c>
      <c r="M421" t="s">
        <v>1435</v>
      </c>
      <c r="N421">
        <v>0.64694444399999995</v>
      </c>
      <c r="O421">
        <v>0</v>
      </c>
      <c r="P421">
        <v>1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0.22321563258486446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0.22321563258486446</v>
      </c>
    </row>
    <row r="422" spans="1:31" x14ac:dyDescent="0.25">
      <c r="A422">
        <v>2354330</v>
      </c>
      <c r="B422">
        <v>1</v>
      </c>
      <c r="C422" t="s">
        <v>81</v>
      </c>
      <c r="D422" t="s">
        <v>128</v>
      </c>
      <c r="E422" t="s">
        <v>132</v>
      </c>
      <c r="F422" t="s">
        <v>1436</v>
      </c>
      <c r="G422" t="s">
        <v>134</v>
      </c>
      <c r="H422" t="s">
        <v>135</v>
      </c>
      <c r="I422" t="s">
        <v>136</v>
      </c>
      <c r="J422" t="s">
        <v>137</v>
      </c>
      <c r="K422" t="s">
        <v>138</v>
      </c>
      <c r="L422" t="s">
        <v>1437</v>
      </c>
      <c r="M422" t="s">
        <v>1438</v>
      </c>
      <c r="N422">
        <v>1.944444E-3</v>
      </c>
      <c r="O422">
        <v>0</v>
      </c>
      <c r="P422">
        <v>18</v>
      </c>
      <c r="Q422">
        <v>1</v>
      </c>
      <c r="R422">
        <v>0</v>
      </c>
      <c r="S422">
        <v>24</v>
      </c>
      <c r="T422">
        <v>40</v>
      </c>
      <c r="U422">
        <v>36</v>
      </c>
      <c r="V422">
        <v>43</v>
      </c>
      <c r="W422">
        <v>0</v>
      </c>
      <c r="X422">
        <v>2.0071110781069441E-2</v>
      </c>
      <c r="Y422">
        <v>2.7721619866908332E-3</v>
      </c>
      <c r="Z422">
        <v>0</v>
      </c>
      <c r="AA422">
        <v>1.0661251456959522</v>
      </c>
      <c r="AB422">
        <v>0.55089930239412432</v>
      </c>
      <c r="AC422">
        <v>3.7903455179243011</v>
      </c>
      <c r="AD422">
        <v>1.7405603728048318</v>
      </c>
      <c r="AE422">
        <v>7.1707736115869691</v>
      </c>
    </row>
    <row r="423" spans="1:31" x14ac:dyDescent="0.25">
      <c r="A423">
        <v>2354161</v>
      </c>
      <c r="B423">
        <v>1</v>
      </c>
      <c r="C423" t="s">
        <v>80</v>
      </c>
      <c r="D423" t="s">
        <v>93</v>
      </c>
      <c r="E423" t="s">
        <v>141</v>
      </c>
      <c r="F423" t="s">
        <v>1439</v>
      </c>
      <c r="G423" t="s">
        <v>134</v>
      </c>
      <c r="H423" t="s">
        <v>135</v>
      </c>
      <c r="I423" t="s">
        <v>136</v>
      </c>
      <c r="J423" t="s">
        <v>137</v>
      </c>
      <c r="K423" t="s">
        <v>138</v>
      </c>
      <c r="L423" t="s">
        <v>1440</v>
      </c>
      <c r="M423" t="s">
        <v>1441</v>
      </c>
      <c r="N423">
        <v>6.1111109999999998E-3</v>
      </c>
      <c r="O423">
        <v>2</v>
      </c>
      <c r="P423">
        <v>328</v>
      </c>
      <c r="Q423">
        <v>22</v>
      </c>
      <c r="R423">
        <v>72</v>
      </c>
      <c r="S423">
        <v>7</v>
      </c>
      <c r="T423">
        <v>69</v>
      </c>
      <c r="U423">
        <v>0</v>
      </c>
      <c r="V423">
        <v>0</v>
      </c>
      <c r="W423">
        <v>9.0978058503200024E-3</v>
      </c>
      <c r="X423">
        <v>0.38270838892702197</v>
      </c>
      <c r="Y423">
        <v>0.65163597018061659</v>
      </c>
      <c r="Z423">
        <v>1.7089667690170349</v>
      </c>
      <c r="AA423">
        <v>2.2097434701839447E-2</v>
      </c>
      <c r="AB423">
        <v>0.33295892404358224</v>
      </c>
      <c r="AC423">
        <v>0</v>
      </c>
      <c r="AD423">
        <v>0</v>
      </c>
      <c r="AE423">
        <v>3.1074652927204149</v>
      </c>
    </row>
    <row r="424" spans="1:31" x14ac:dyDescent="0.25">
      <c r="A424">
        <v>2354144</v>
      </c>
      <c r="B424">
        <v>1</v>
      </c>
      <c r="C424" t="s">
        <v>80</v>
      </c>
      <c r="D424" t="s">
        <v>98</v>
      </c>
      <c r="E424" t="s">
        <v>147</v>
      </c>
      <c r="F424" t="s">
        <v>1442</v>
      </c>
      <c r="G424" t="s">
        <v>184</v>
      </c>
      <c r="H424" t="s">
        <v>135</v>
      </c>
      <c r="I424" t="s">
        <v>144</v>
      </c>
      <c r="J424" t="s">
        <v>137</v>
      </c>
      <c r="K424" t="s">
        <v>138</v>
      </c>
      <c r="L424" t="s">
        <v>1443</v>
      </c>
      <c r="M424" t="s">
        <v>1444</v>
      </c>
      <c r="N424">
        <v>0.60583333299999997</v>
      </c>
      <c r="O424">
        <v>0</v>
      </c>
      <c r="P424">
        <v>80</v>
      </c>
      <c r="Q424">
        <v>0</v>
      </c>
      <c r="R424">
        <v>5</v>
      </c>
      <c r="S424">
        <v>0</v>
      </c>
      <c r="T424">
        <v>18</v>
      </c>
      <c r="U424">
        <v>0</v>
      </c>
      <c r="V424">
        <v>0</v>
      </c>
      <c r="W424">
        <v>0</v>
      </c>
      <c r="X424">
        <v>9.6066365696560201</v>
      </c>
      <c r="Y424">
        <v>0</v>
      </c>
      <c r="Z424">
        <v>0.70659202551592504</v>
      </c>
      <c r="AA424">
        <v>0</v>
      </c>
      <c r="AB424">
        <v>5.4460757011091747</v>
      </c>
      <c r="AC424">
        <v>0</v>
      </c>
      <c r="AD424">
        <v>0</v>
      </c>
      <c r="AE424">
        <v>15.759304296281121</v>
      </c>
    </row>
    <row r="425" spans="1:31" x14ac:dyDescent="0.25">
      <c r="A425">
        <v>2354181</v>
      </c>
      <c r="B425">
        <v>1</v>
      </c>
      <c r="C425" t="s">
        <v>80</v>
      </c>
      <c r="D425" t="s">
        <v>94</v>
      </c>
      <c r="E425" t="s">
        <v>157</v>
      </c>
      <c r="F425" t="s">
        <v>1445</v>
      </c>
      <c r="G425" t="s">
        <v>204</v>
      </c>
      <c r="H425" t="s">
        <v>154</v>
      </c>
      <c r="I425" t="s">
        <v>144</v>
      </c>
      <c r="J425" t="s">
        <v>137</v>
      </c>
      <c r="K425" t="s">
        <v>138</v>
      </c>
      <c r="L425" t="s">
        <v>1446</v>
      </c>
      <c r="M425" t="s">
        <v>1447</v>
      </c>
      <c r="N425">
        <v>4.8547222220000004</v>
      </c>
      <c r="O425">
        <v>0</v>
      </c>
      <c r="P425">
        <v>0</v>
      </c>
      <c r="Q425">
        <v>0</v>
      </c>
      <c r="R425">
        <v>7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77.547728671859318</v>
      </c>
      <c r="AA425">
        <v>0</v>
      </c>
      <c r="AB425">
        <v>0</v>
      </c>
      <c r="AC425">
        <v>0</v>
      </c>
      <c r="AD425">
        <v>0</v>
      </c>
      <c r="AE425">
        <v>77.547728671859318</v>
      </c>
    </row>
    <row r="426" spans="1:31" x14ac:dyDescent="0.25">
      <c r="A426">
        <v>2354287</v>
      </c>
      <c r="B426">
        <v>1</v>
      </c>
      <c r="C426" t="s">
        <v>80</v>
      </c>
      <c r="D426" t="s">
        <v>96</v>
      </c>
      <c r="E426" t="s">
        <v>157</v>
      </c>
      <c r="F426" t="s">
        <v>1448</v>
      </c>
      <c r="G426" t="s">
        <v>159</v>
      </c>
      <c r="H426" t="s">
        <v>154</v>
      </c>
      <c r="I426" t="s">
        <v>144</v>
      </c>
      <c r="J426" t="s">
        <v>137</v>
      </c>
      <c r="K426" t="s">
        <v>138</v>
      </c>
      <c r="L426" t="s">
        <v>1449</v>
      </c>
      <c r="M426" t="s">
        <v>1450</v>
      </c>
      <c r="N426">
        <v>2.5302777769999998</v>
      </c>
      <c r="O426">
        <v>0</v>
      </c>
      <c r="P426">
        <v>1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0.63015072127197669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0.63015072127197669</v>
      </c>
    </row>
    <row r="427" spans="1:31" x14ac:dyDescent="0.25">
      <c r="A427">
        <v>2354473</v>
      </c>
      <c r="B427">
        <v>1</v>
      </c>
      <c r="C427" t="s">
        <v>80</v>
      </c>
      <c r="D427" t="s">
        <v>93</v>
      </c>
      <c r="E427" t="s">
        <v>174</v>
      </c>
      <c r="F427" t="s">
        <v>1451</v>
      </c>
      <c r="G427" t="s">
        <v>176</v>
      </c>
      <c r="H427" t="s">
        <v>154</v>
      </c>
      <c r="I427" t="s">
        <v>144</v>
      </c>
      <c r="J427" t="s">
        <v>137</v>
      </c>
      <c r="K427" t="s">
        <v>138</v>
      </c>
      <c r="L427" t="s">
        <v>1452</v>
      </c>
      <c r="M427" t="s">
        <v>1453</v>
      </c>
      <c r="N427">
        <v>0.87527777699999998</v>
      </c>
      <c r="O427">
        <v>0</v>
      </c>
      <c r="P427">
        <v>29</v>
      </c>
      <c r="Q427">
        <v>0</v>
      </c>
      <c r="R427">
        <v>16</v>
      </c>
      <c r="S427">
        <v>0</v>
      </c>
      <c r="T427">
        <v>18</v>
      </c>
      <c r="U427">
        <v>0</v>
      </c>
      <c r="V427">
        <v>0</v>
      </c>
      <c r="W427">
        <v>0</v>
      </c>
      <c r="X427">
        <v>20.009269961561007</v>
      </c>
      <c r="Y427">
        <v>0</v>
      </c>
      <c r="Z427">
        <v>70.042180688927218</v>
      </c>
      <c r="AA427">
        <v>0</v>
      </c>
      <c r="AB427">
        <v>17.560187690506691</v>
      </c>
      <c r="AC427">
        <v>0</v>
      </c>
      <c r="AD427">
        <v>0</v>
      </c>
      <c r="AE427">
        <v>107.61163834099492</v>
      </c>
    </row>
    <row r="428" spans="1:31" x14ac:dyDescent="0.25">
      <c r="A428">
        <v>2354127</v>
      </c>
      <c r="B428">
        <v>1</v>
      </c>
      <c r="C428" t="s">
        <v>80</v>
      </c>
      <c r="D428" t="s">
        <v>103</v>
      </c>
      <c r="E428" t="s">
        <v>147</v>
      </c>
      <c r="F428" t="s">
        <v>1454</v>
      </c>
      <c r="G428" t="s">
        <v>269</v>
      </c>
      <c r="H428" t="s">
        <v>135</v>
      </c>
      <c r="I428" t="s">
        <v>144</v>
      </c>
      <c r="J428" t="s">
        <v>137</v>
      </c>
      <c r="K428" t="s">
        <v>209</v>
      </c>
      <c r="L428" t="s">
        <v>1455</v>
      </c>
      <c r="M428" t="s">
        <v>1456</v>
      </c>
      <c r="N428">
        <v>1.8572222220000001</v>
      </c>
      <c r="O428">
        <v>0</v>
      </c>
      <c r="P428">
        <v>0</v>
      </c>
      <c r="Q428">
        <v>0</v>
      </c>
      <c r="R428">
        <v>2</v>
      </c>
      <c r="S428">
        <v>5</v>
      </c>
      <c r="T428">
        <v>3</v>
      </c>
      <c r="U428">
        <v>3</v>
      </c>
      <c r="V428">
        <v>7</v>
      </c>
      <c r="W428">
        <v>0</v>
      </c>
      <c r="X428">
        <v>0</v>
      </c>
      <c r="Y428">
        <v>0</v>
      </c>
      <c r="Z428">
        <v>1.1530667485949972</v>
      </c>
      <c r="AA428">
        <v>9.3395179914947466</v>
      </c>
      <c r="AB428">
        <v>31.04604937179203</v>
      </c>
      <c r="AC428">
        <v>92.49155142923378</v>
      </c>
      <c r="AD428">
        <v>130.51073903417281</v>
      </c>
      <c r="AE428">
        <v>264.54092457528839</v>
      </c>
    </row>
    <row r="429" spans="1:31" x14ac:dyDescent="0.25">
      <c r="A429">
        <v>2354482</v>
      </c>
      <c r="B429">
        <v>1</v>
      </c>
      <c r="C429" t="s">
        <v>80</v>
      </c>
      <c r="D429" t="s">
        <v>93</v>
      </c>
      <c r="E429" t="s">
        <v>151</v>
      </c>
      <c r="F429" t="s">
        <v>1457</v>
      </c>
      <c r="G429" t="s">
        <v>292</v>
      </c>
      <c r="H429" t="s">
        <v>154</v>
      </c>
      <c r="I429" t="s">
        <v>144</v>
      </c>
      <c r="J429" t="s">
        <v>137</v>
      </c>
      <c r="K429" t="s">
        <v>138</v>
      </c>
      <c r="L429" t="s">
        <v>1458</v>
      </c>
      <c r="M429" t="s">
        <v>1459</v>
      </c>
      <c r="N429">
        <v>2.6944444440000002</v>
      </c>
      <c r="O429">
        <v>0</v>
      </c>
      <c r="P429">
        <v>59</v>
      </c>
      <c r="Q429">
        <v>0</v>
      </c>
      <c r="R429">
        <v>0</v>
      </c>
      <c r="S429">
        <v>0</v>
      </c>
      <c r="T429">
        <v>4</v>
      </c>
      <c r="U429">
        <v>0</v>
      </c>
      <c r="V429">
        <v>0</v>
      </c>
      <c r="W429">
        <v>0</v>
      </c>
      <c r="X429">
        <v>32.643116146534489</v>
      </c>
      <c r="Y429">
        <v>0</v>
      </c>
      <c r="Z429">
        <v>0</v>
      </c>
      <c r="AA429">
        <v>0</v>
      </c>
      <c r="AB429">
        <v>12.326053114289993</v>
      </c>
      <c r="AC429">
        <v>0</v>
      </c>
      <c r="AD429">
        <v>0</v>
      </c>
      <c r="AE429">
        <v>44.969169260824479</v>
      </c>
    </row>
    <row r="430" spans="1:31" x14ac:dyDescent="0.25">
      <c r="A430">
        <v>2354505</v>
      </c>
      <c r="B430">
        <v>1</v>
      </c>
      <c r="C430" t="s">
        <v>81</v>
      </c>
      <c r="D430" t="s">
        <v>112</v>
      </c>
      <c r="E430" t="s">
        <v>174</v>
      </c>
      <c r="F430" t="s">
        <v>1460</v>
      </c>
      <c r="G430" t="s">
        <v>176</v>
      </c>
      <c r="H430" t="s">
        <v>154</v>
      </c>
      <c r="I430" t="s">
        <v>144</v>
      </c>
      <c r="J430" t="s">
        <v>137</v>
      </c>
      <c r="K430" t="s">
        <v>138</v>
      </c>
      <c r="L430" t="s">
        <v>1461</v>
      </c>
      <c r="M430" t="s">
        <v>1462</v>
      </c>
      <c r="N430">
        <v>0.88777777700000005</v>
      </c>
      <c r="O430">
        <v>0</v>
      </c>
      <c r="P430">
        <v>142</v>
      </c>
      <c r="Q430">
        <v>0</v>
      </c>
      <c r="R430">
        <v>0</v>
      </c>
      <c r="S430">
        <v>0</v>
      </c>
      <c r="T430">
        <v>21</v>
      </c>
      <c r="U430">
        <v>0</v>
      </c>
      <c r="V430">
        <v>0</v>
      </c>
      <c r="W430">
        <v>0</v>
      </c>
      <c r="X430">
        <v>21.460530279682882</v>
      </c>
      <c r="Y430">
        <v>0</v>
      </c>
      <c r="Z430">
        <v>0</v>
      </c>
      <c r="AA430">
        <v>0</v>
      </c>
      <c r="AB430">
        <v>4.320609570567334</v>
      </c>
      <c r="AC430">
        <v>0</v>
      </c>
      <c r="AD430">
        <v>0</v>
      </c>
      <c r="AE430">
        <v>25.781139850250216</v>
      </c>
    </row>
    <row r="431" spans="1:31" x14ac:dyDescent="0.25">
      <c r="A431">
        <v>2354296</v>
      </c>
      <c r="B431">
        <v>1</v>
      </c>
      <c r="C431" t="s">
        <v>81</v>
      </c>
      <c r="D431" t="s">
        <v>128</v>
      </c>
      <c r="E431" t="s">
        <v>157</v>
      </c>
      <c r="F431" t="s">
        <v>1463</v>
      </c>
      <c r="G431" t="s">
        <v>279</v>
      </c>
      <c r="H431" t="s">
        <v>154</v>
      </c>
      <c r="I431" t="s">
        <v>144</v>
      </c>
      <c r="J431" t="s">
        <v>137</v>
      </c>
      <c r="K431" t="s">
        <v>138</v>
      </c>
      <c r="L431" t="s">
        <v>1464</v>
      </c>
      <c r="M431" t="s">
        <v>1465</v>
      </c>
      <c r="N431">
        <v>4.2030555549999997</v>
      </c>
      <c r="O431">
        <v>0</v>
      </c>
      <c r="P431">
        <v>4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4.2245296201211682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4.2245296201211682</v>
      </c>
    </row>
    <row r="432" spans="1:31" x14ac:dyDescent="0.25">
      <c r="A432">
        <v>2354359</v>
      </c>
      <c r="B432">
        <v>1</v>
      </c>
      <c r="C432" t="s">
        <v>81</v>
      </c>
      <c r="D432" t="s">
        <v>128</v>
      </c>
      <c r="E432" t="s">
        <v>132</v>
      </c>
      <c r="F432" t="s">
        <v>1466</v>
      </c>
      <c r="G432" t="s">
        <v>363</v>
      </c>
      <c r="H432" t="s">
        <v>135</v>
      </c>
      <c r="I432" t="s">
        <v>144</v>
      </c>
      <c r="J432" t="s">
        <v>137</v>
      </c>
      <c r="K432" t="s">
        <v>209</v>
      </c>
      <c r="L432" t="s">
        <v>1467</v>
      </c>
      <c r="M432" t="s">
        <v>1468</v>
      </c>
      <c r="N432">
        <v>7.7777777000000006E-2</v>
      </c>
      <c r="O432">
        <v>5</v>
      </c>
      <c r="P432">
        <v>11258</v>
      </c>
      <c r="Q432">
        <v>17</v>
      </c>
      <c r="R432">
        <v>146</v>
      </c>
      <c r="S432">
        <v>22</v>
      </c>
      <c r="T432">
        <v>912</v>
      </c>
      <c r="U432">
        <v>10</v>
      </c>
      <c r="V432">
        <v>1</v>
      </c>
      <c r="W432">
        <v>0.24585580337562224</v>
      </c>
      <c r="X432">
        <v>185.32429691330867</v>
      </c>
      <c r="Y432">
        <v>2.6227704289156231</v>
      </c>
      <c r="Z432">
        <v>13.161186962491941</v>
      </c>
      <c r="AA432">
        <v>19.179197216165001</v>
      </c>
      <c r="AB432">
        <v>76.925436639321902</v>
      </c>
      <c r="AC432">
        <v>78.182925103334696</v>
      </c>
      <c r="AD432">
        <v>0.52500601109802225</v>
      </c>
      <c r="AE432">
        <v>376.16667507801145</v>
      </c>
    </row>
    <row r="433" spans="1:31" x14ac:dyDescent="0.25">
      <c r="A433">
        <v>2354442</v>
      </c>
      <c r="B433">
        <v>1</v>
      </c>
      <c r="C433" t="s">
        <v>80</v>
      </c>
      <c r="D433" t="s">
        <v>98</v>
      </c>
      <c r="E433" t="s">
        <v>157</v>
      </c>
      <c r="F433" t="s">
        <v>1469</v>
      </c>
      <c r="G433" t="s">
        <v>159</v>
      </c>
      <c r="H433" t="s">
        <v>154</v>
      </c>
      <c r="I433" t="s">
        <v>144</v>
      </c>
      <c r="J433" t="s">
        <v>137</v>
      </c>
      <c r="K433" t="s">
        <v>138</v>
      </c>
      <c r="L433" t="s">
        <v>1470</v>
      </c>
      <c r="M433" t="s">
        <v>1471</v>
      </c>
      <c r="N433">
        <v>2.1486111110000001</v>
      </c>
      <c r="O433">
        <v>0</v>
      </c>
      <c r="P433">
        <v>1</v>
      </c>
      <c r="Q433">
        <v>0</v>
      </c>
      <c r="R433">
        <v>1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0.72112566594598893</v>
      </c>
      <c r="Y433">
        <v>0</v>
      </c>
      <c r="Z433">
        <v>7.1027444116392342</v>
      </c>
      <c r="AA433">
        <v>0</v>
      </c>
      <c r="AB433">
        <v>0.30335579839044585</v>
      </c>
      <c r="AC433">
        <v>0</v>
      </c>
      <c r="AD433">
        <v>0</v>
      </c>
      <c r="AE433">
        <v>8.1272258759756681</v>
      </c>
    </row>
    <row r="434" spans="1:31" x14ac:dyDescent="0.25">
      <c r="A434">
        <v>2354474</v>
      </c>
      <c r="B434">
        <v>1</v>
      </c>
      <c r="C434" t="s">
        <v>80</v>
      </c>
      <c r="D434" t="s">
        <v>103</v>
      </c>
      <c r="E434" t="s">
        <v>151</v>
      </c>
      <c r="F434" t="s">
        <v>1472</v>
      </c>
      <c r="G434" t="s">
        <v>292</v>
      </c>
      <c r="H434" t="s">
        <v>154</v>
      </c>
      <c r="I434" t="s">
        <v>144</v>
      </c>
      <c r="J434" t="s">
        <v>137</v>
      </c>
      <c r="K434" t="s">
        <v>138</v>
      </c>
      <c r="L434" t="s">
        <v>1473</v>
      </c>
      <c r="M434" t="s">
        <v>1474</v>
      </c>
      <c r="N434">
        <v>1.150555555</v>
      </c>
      <c r="O434">
        <v>0</v>
      </c>
      <c r="P434">
        <v>71</v>
      </c>
      <c r="Q434">
        <v>0</v>
      </c>
      <c r="R434">
        <v>1</v>
      </c>
      <c r="S434">
        <v>0</v>
      </c>
      <c r="T434">
        <v>1</v>
      </c>
      <c r="U434">
        <v>0</v>
      </c>
      <c r="V434">
        <v>0</v>
      </c>
      <c r="W434">
        <v>0</v>
      </c>
      <c r="X434">
        <v>23.784542703780424</v>
      </c>
      <c r="Y434">
        <v>0</v>
      </c>
      <c r="Z434">
        <v>0.6024598265979475</v>
      </c>
      <c r="AA434">
        <v>0</v>
      </c>
      <c r="AB434">
        <v>5.1052952418399435</v>
      </c>
      <c r="AC434">
        <v>0</v>
      </c>
      <c r="AD434">
        <v>0</v>
      </c>
      <c r="AE434">
        <v>29.492297772218315</v>
      </c>
    </row>
    <row r="435" spans="1:31" x14ac:dyDescent="0.25">
      <c r="A435">
        <v>2354245</v>
      </c>
      <c r="B435">
        <v>1</v>
      </c>
      <c r="C435" t="s">
        <v>80</v>
      </c>
      <c r="D435" t="s">
        <v>92</v>
      </c>
      <c r="E435" t="s">
        <v>147</v>
      </c>
      <c r="F435" t="s">
        <v>1475</v>
      </c>
      <c r="G435" t="s">
        <v>134</v>
      </c>
      <c r="H435" t="s">
        <v>135</v>
      </c>
      <c r="I435" t="s">
        <v>136</v>
      </c>
      <c r="J435" t="s">
        <v>137</v>
      </c>
      <c r="K435" t="s">
        <v>138</v>
      </c>
      <c r="L435" t="s">
        <v>1476</v>
      </c>
      <c r="M435" t="s">
        <v>1477</v>
      </c>
      <c r="N435">
        <v>1.3333332999999999E-2</v>
      </c>
      <c r="O435">
        <v>0</v>
      </c>
      <c r="P435">
        <v>841</v>
      </c>
      <c r="Q435">
        <v>1</v>
      </c>
      <c r="R435">
        <v>276</v>
      </c>
      <c r="S435">
        <v>5</v>
      </c>
      <c r="T435">
        <v>83</v>
      </c>
      <c r="U435">
        <v>0</v>
      </c>
      <c r="V435">
        <v>1</v>
      </c>
      <c r="W435">
        <v>0</v>
      </c>
      <c r="X435">
        <v>2.4484741354446444</v>
      </c>
      <c r="Y435">
        <v>3.8326146300000003E-3</v>
      </c>
      <c r="Z435">
        <v>2.3710014153658401</v>
      </c>
      <c r="AA435">
        <v>0.12539477533913335</v>
      </c>
      <c r="AB435">
        <v>0.60871740570360022</v>
      </c>
      <c r="AC435">
        <v>0</v>
      </c>
      <c r="AD435">
        <v>3.4658683777333336E-4</v>
      </c>
      <c r="AE435">
        <v>5.5577669333209911</v>
      </c>
    </row>
    <row r="436" spans="1:31" x14ac:dyDescent="0.25">
      <c r="A436">
        <v>2354268</v>
      </c>
      <c r="B436">
        <v>1</v>
      </c>
      <c r="C436" t="s">
        <v>80</v>
      </c>
      <c r="D436" t="s">
        <v>97</v>
      </c>
      <c r="E436" t="s">
        <v>240</v>
      </c>
      <c r="F436" t="s">
        <v>1367</v>
      </c>
      <c r="G436" t="s">
        <v>134</v>
      </c>
      <c r="H436" t="s">
        <v>135</v>
      </c>
      <c r="I436" t="s">
        <v>144</v>
      </c>
      <c r="J436" t="s">
        <v>137</v>
      </c>
      <c r="K436" t="s">
        <v>138</v>
      </c>
      <c r="L436" t="s">
        <v>1478</v>
      </c>
      <c r="M436" t="s">
        <v>1479</v>
      </c>
      <c r="N436">
        <v>0.463889722</v>
      </c>
      <c r="O436">
        <v>13</v>
      </c>
      <c r="P436">
        <v>1536</v>
      </c>
      <c r="Q436">
        <v>23</v>
      </c>
      <c r="R436">
        <v>507</v>
      </c>
      <c r="S436">
        <v>38</v>
      </c>
      <c r="T436">
        <v>338</v>
      </c>
      <c r="U436">
        <v>4</v>
      </c>
      <c r="V436">
        <v>1</v>
      </c>
      <c r="W436">
        <v>436.74447189935438</v>
      </c>
      <c r="X436">
        <v>283.32659798416489</v>
      </c>
      <c r="Y436">
        <v>206.73225099809397</v>
      </c>
      <c r="Z436">
        <v>179.73571143144818</v>
      </c>
      <c r="AA436">
        <v>178.27172319883942</v>
      </c>
      <c r="AB436">
        <v>216.42850561476598</v>
      </c>
      <c r="AC436">
        <v>62.938659414848736</v>
      </c>
      <c r="AD436">
        <v>1.1579275900709307</v>
      </c>
      <c r="AE436">
        <v>1565.3358481315865</v>
      </c>
    </row>
    <row r="437" spans="1:31" x14ac:dyDescent="0.25">
      <c r="A437">
        <v>2354437</v>
      </c>
      <c r="B437">
        <v>1</v>
      </c>
      <c r="C437" t="s">
        <v>80</v>
      </c>
      <c r="D437" t="s">
        <v>83</v>
      </c>
      <c r="E437" t="s">
        <v>141</v>
      </c>
      <c r="F437" t="s">
        <v>1480</v>
      </c>
      <c r="G437" t="s">
        <v>134</v>
      </c>
      <c r="H437" t="s">
        <v>135</v>
      </c>
      <c r="I437" t="s">
        <v>144</v>
      </c>
      <c r="J437" t="s">
        <v>137</v>
      </c>
      <c r="K437" t="s">
        <v>138</v>
      </c>
      <c r="L437" t="s">
        <v>1481</v>
      </c>
      <c r="M437" t="s">
        <v>1482</v>
      </c>
      <c r="N437">
        <v>0.148888888</v>
      </c>
      <c r="O437">
        <v>0</v>
      </c>
      <c r="P437">
        <v>0</v>
      </c>
      <c r="Q437">
        <v>1</v>
      </c>
      <c r="R437">
        <v>0</v>
      </c>
      <c r="S437">
        <v>3</v>
      </c>
      <c r="T437">
        <v>16</v>
      </c>
      <c r="U437">
        <v>6</v>
      </c>
      <c r="V437">
        <v>5</v>
      </c>
      <c r="W437">
        <v>0</v>
      </c>
      <c r="X437">
        <v>0</v>
      </c>
      <c r="Y437">
        <v>1.8361026378982223E-2</v>
      </c>
      <c r="Z437">
        <v>0</v>
      </c>
      <c r="AA437">
        <v>6.3260191827063439</v>
      </c>
      <c r="AB437">
        <v>20.111712453158347</v>
      </c>
      <c r="AC437">
        <v>78.979246452400872</v>
      </c>
      <c r="AD437">
        <v>4.0069858141364261</v>
      </c>
      <c r="AE437">
        <v>109.44232492878098</v>
      </c>
    </row>
    <row r="438" spans="1:31" x14ac:dyDescent="0.25">
      <c r="A438">
        <v>2354205</v>
      </c>
      <c r="B438">
        <v>1</v>
      </c>
      <c r="C438" t="s">
        <v>80</v>
      </c>
      <c r="D438" t="s">
        <v>93</v>
      </c>
      <c r="E438" t="s">
        <v>240</v>
      </c>
      <c r="F438" t="s">
        <v>1483</v>
      </c>
      <c r="G438" t="s">
        <v>208</v>
      </c>
      <c r="H438" t="s">
        <v>135</v>
      </c>
      <c r="I438" t="s">
        <v>144</v>
      </c>
      <c r="J438" t="s">
        <v>137</v>
      </c>
      <c r="K438" t="s">
        <v>209</v>
      </c>
      <c r="L438" t="s">
        <v>1484</v>
      </c>
      <c r="M438" t="s">
        <v>1485</v>
      </c>
      <c r="N438">
        <v>3.5011111110000002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1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</row>
    <row r="439" spans="1:31" x14ac:dyDescent="0.25">
      <c r="A439">
        <v>2354145</v>
      </c>
      <c r="B439">
        <v>1</v>
      </c>
      <c r="C439" t="s">
        <v>80</v>
      </c>
      <c r="D439" t="s">
        <v>97</v>
      </c>
      <c r="E439" t="s">
        <v>132</v>
      </c>
      <c r="F439" t="s">
        <v>1486</v>
      </c>
      <c r="G439" t="s">
        <v>134</v>
      </c>
      <c r="H439" t="s">
        <v>135</v>
      </c>
      <c r="I439" t="s">
        <v>144</v>
      </c>
      <c r="J439" t="s">
        <v>137</v>
      </c>
      <c r="K439" t="s">
        <v>138</v>
      </c>
      <c r="L439" t="s">
        <v>1487</v>
      </c>
      <c r="M439" t="s">
        <v>1488</v>
      </c>
      <c r="N439">
        <v>0.96861111099999997</v>
      </c>
      <c r="O439">
        <v>21</v>
      </c>
      <c r="P439">
        <v>109</v>
      </c>
      <c r="Q439">
        <v>4</v>
      </c>
      <c r="R439">
        <v>34</v>
      </c>
      <c r="S439">
        <v>4</v>
      </c>
      <c r="T439">
        <v>19</v>
      </c>
      <c r="U439">
        <v>0</v>
      </c>
      <c r="V439">
        <v>0</v>
      </c>
      <c r="W439">
        <v>55.935647589087623</v>
      </c>
      <c r="X439">
        <v>137.85303325988045</v>
      </c>
      <c r="Y439">
        <v>4.5291966613312606</v>
      </c>
      <c r="Z439">
        <v>21.176575663939932</v>
      </c>
      <c r="AA439">
        <v>12.797295370388722</v>
      </c>
      <c r="AB439">
        <v>11.275638334739815</v>
      </c>
      <c r="AC439">
        <v>0</v>
      </c>
      <c r="AD439">
        <v>0</v>
      </c>
      <c r="AE439">
        <v>243.5673868793678</v>
      </c>
    </row>
    <row r="440" spans="1:31" x14ac:dyDescent="0.25">
      <c r="A440">
        <v>2354308</v>
      </c>
      <c r="B440">
        <v>1</v>
      </c>
      <c r="C440" t="s">
        <v>81</v>
      </c>
      <c r="D440" t="s">
        <v>120</v>
      </c>
      <c r="E440" t="s">
        <v>151</v>
      </c>
      <c r="F440" t="s">
        <v>1489</v>
      </c>
      <c r="G440" t="s">
        <v>153</v>
      </c>
      <c r="H440" t="s">
        <v>154</v>
      </c>
      <c r="I440" t="s">
        <v>144</v>
      </c>
      <c r="J440" t="s">
        <v>137</v>
      </c>
      <c r="K440" t="s">
        <v>138</v>
      </c>
      <c r="L440" t="s">
        <v>1490</v>
      </c>
      <c r="M440" t="s">
        <v>1491</v>
      </c>
      <c r="N440">
        <v>1.8919444439999999</v>
      </c>
      <c r="O440">
        <v>0</v>
      </c>
      <c r="P440">
        <v>38</v>
      </c>
      <c r="Q440">
        <v>0</v>
      </c>
      <c r="R440">
        <v>0</v>
      </c>
      <c r="S440">
        <v>0</v>
      </c>
      <c r="T440">
        <v>3</v>
      </c>
      <c r="U440">
        <v>0</v>
      </c>
      <c r="V440">
        <v>0</v>
      </c>
      <c r="W440">
        <v>0</v>
      </c>
      <c r="X440">
        <v>7.6405718820295521</v>
      </c>
      <c r="Y440">
        <v>0</v>
      </c>
      <c r="Z440">
        <v>0</v>
      </c>
      <c r="AA440">
        <v>0</v>
      </c>
      <c r="AB440">
        <v>0.40447942762657507</v>
      </c>
      <c r="AC440">
        <v>0</v>
      </c>
      <c r="AD440">
        <v>0</v>
      </c>
      <c r="AE440">
        <v>8.0450513096561274</v>
      </c>
    </row>
    <row r="441" spans="1:31" x14ac:dyDescent="0.25">
      <c r="A441">
        <v>2354142</v>
      </c>
      <c r="B441">
        <v>1</v>
      </c>
      <c r="C441" t="s">
        <v>80</v>
      </c>
      <c r="D441" t="s">
        <v>96</v>
      </c>
      <c r="E441" t="s">
        <v>157</v>
      </c>
      <c r="F441" t="s">
        <v>1492</v>
      </c>
      <c r="G441" t="s">
        <v>279</v>
      </c>
      <c r="H441" t="s">
        <v>154</v>
      </c>
      <c r="I441" t="s">
        <v>144</v>
      </c>
      <c r="J441" t="s">
        <v>137</v>
      </c>
      <c r="K441" t="s">
        <v>138</v>
      </c>
      <c r="L441" t="s">
        <v>1493</v>
      </c>
      <c r="M441" t="s">
        <v>1494</v>
      </c>
      <c r="N441">
        <v>3.1827777770000001</v>
      </c>
      <c r="O441">
        <v>0</v>
      </c>
      <c r="P441">
        <v>1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1.5567841736868973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1.5567841736868973</v>
      </c>
    </row>
    <row r="442" spans="1:31" x14ac:dyDescent="0.25">
      <c r="A442">
        <v>2354122</v>
      </c>
      <c r="B442">
        <v>1</v>
      </c>
      <c r="C442" t="s">
        <v>80</v>
      </c>
      <c r="D442" t="s">
        <v>105</v>
      </c>
      <c r="E442" t="s">
        <v>141</v>
      </c>
      <c r="F442" t="s">
        <v>1495</v>
      </c>
      <c r="G442" t="s">
        <v>134</v>
      </c>
      <c r="H442" t="s">
        <v>135</v>
      </c>
      <c r="I442" t="s">
        <v>144</v>
      </c>
      <c r="J442" t="s">
        <v>137</v>
      </c>
      <c r="K442" t="s">
        <v>138</v>
      </c>
      <c r="L442" t="s">
        <v>1496</v>
      </c>
      <c r="M442" t="s">
        <v>1497</v>
      </c>
      <c r="N442">
        <v>1.0261111110000001</v>
      </c>
      <c r="O442">
        <v>14</v>
      </c>
      <c r="P442">
        <v>33</v>
      </c>
      <c r="Q442">
        <v>5</v>
      </c>
      <c r="R442">
        <v>71</v>
      </c>
      <c r="S442">
        <v>15</v>
      </c>
      <c r="T442">
        <v>20</v>
      </c>
      <c r="U442">
        <v>1</v>
      </c>
      <c r="V442">
        <v>1</v>
      </c>
      <c r="W442">
        <v>7.4861921832086358</v>
      </c>
      <c r="X442">
        <v>12.446897264628557</v>
      </c>
      <c r="Y442">
        <v>6.090850268097574</v>
      </c>
      <c r="Z442">
        <v>29.938495790679923</v>
      </c>
      <c r="AA442">
        <v>235.91126937426452</v>
      </c>
      <c r="AB442">
        <v>8.4737714694201038</v>
      </c>
      <c r="AC442">
        <v>121.54469032298053</v>
      </c>
      <c r="AD442">
        <v>1.48183215035978</v>
      </c>
      <c r="AE442">
        <v>423.37399882363957</v>
      </c>
    </row>
    <row r="443" spans="1:31" x14ac:dyDescent="0.25">
      <c r="A443">
        <v>2354328</v>
      </c>
      <c r="B443">
        <v>1</v>
      </c>
      <c r="C443" t="s">
        <v>80</v>
      </c>
      <c r="D443" t="s">
        <v>82</v>
      </c>
      <c r="E443" t="s">
        <v>157</v>
      </c>
      <c r="F443" t="s">
        <v>1498</v>
      </c>
      <c r="G443" t="s">
        <v>159</v>
      </c>
      <c r="H443" t="s">
        <v>154</v>
      </c>
      <c r="I443" t="s">
        <v>144</v>
      </c>
      <c r="J443" t="s">
        <v>137</v>
      </c>
      <c r="K443" t="s">
        <v>138</v>
      </c>
      <c r="L443" t="s">
        <v>1499</v>
      </c>
      <c r="M443" t="s">
        <v>1500</v>
      </c>
      <c r="N443">
        <v>2.5499999999999998</v>
      </c>
      <c r="O443">
        <v>0</v>
      </c>
      <c r="P443">
        <v>1</v>
      </c>
      <c r="Q443">
        <v>0</v>
      </c>
      <c r="R443">
        <v>0</v>
      </c>
      <c r="S443">
        <v>0</v>
      </c>
      <c r="T443">
        <v>1</v>
      </c>
      <c r="U443">
        <v>0</v>
      </c>
      <c r="V443">
        <v>0</v>
      </c>
      <c r="W443">
        <v>0</v>
      </c>
      <c r="X443">
        <v>5.4126220111845447</v>
      </c>
      <c r="Y443">
        <v>0</v>
      </c>
      <c r="Z443">
        <v>0</v>
      </c>
      <c r="AA443">
        <v>0</v>
      </c>
      <c r="AB443">
        <v>1.1533832832202779</v>
      </c>
      <c r="AC443">
        <v>0</v>
      </c>
      <c r="AD443">
        <v>0</v>
      </c>
      <c r="AE443">
        <v>6.5660052944048228</v>
      </c>
    </row>
    <row r="444" spans="1:31" x14ac:dyDescent="0.25">
      <c r="A444">
        <v>2354228</v>
      </c>
      <c r="B444">
        <v>1</v>
      </c>
      <c r="C444" t="s">
        <v>81</v>
      </c>
      <c r="D444" t="s">
        <v>117</v>
      </c>
      <c r="E444" t="s">
        <v>141</v>
      </c>
      <c r="F444" t="s">
        <v>1501</v>
      </c>
      <c r="G444" t="s">
        <v>134</v>
      </c>
      <c r="H444" t="s">
        <v>135</v>
      </c>
      <c r="I444" t="s">
        <v>136</v>
      </c>
      <c r="J444" t="s">
        <v>137</v>
      </c>
      <c r="K444" t="s">
        <v>138</v>
      </c>
      <c r="L444" t="s">
        <v>1502</v>
      </c>
      <c r="M444" t="s">
        <v>1503</v>
      </c>
      <c r="N444">
        <v>6.1111109999999998E-3</v>
      </c>
      <c r="O444">
        <v>1</v>
      </c>
      <c r="P444">
        <v>781</v>
      </c>
      <c r="Q444">
        <v>3</v>
      </c>
      <c r="R444">
        <v>18</v>
      </c>
      <c r="S444">
        <v>8</v>
      </c>
      <c r="T444">
        <v>25</v>
      </c>
      <c r="U444">
        <v>0</v>
      </c>
      <c r="V444">
        <v>0</v>
      </c>
      <c r="W444">
        <v>2.2247426520000005E-3</v>
      </c>
      <c r="X444">
        <v>0.45993084579847743</v>
      </c>
      <c r="Y444">
        <v>3.3423591510368889E-2</v>
      </c>
      <c r="Z444">
        <v>8.5328916514245567E-2</v>
      </c>
      <c r="AA444">
        <v>8.0371201915522231E-2</v>
      </c>
      <c r="AB444">
        <v>5.8944605729093345E-2</v>
      </c>
      <c r="AC444">
        <v>0</v>
      </c>
      <c r="AD444">
        <v>0</v>
      </c>
      <c r="AE444">
        <v>0.72022390411970749</v>
      </c>
    </row>
    <row r="445" spans="1:31" x14ac:dyDescent="0.25">
      <c r="A445">
        <v>2354440</v>
      </c>
      <c r="B445">
        <v>1</v>
      </c>
      <c r="C445" t="s">
        <v>81</v>
      </c>
      <c r="D445" t="s">
        <v>112</v>
      </c>
      <c r="E445" t="s">
        <v>157</v>
      </c>
      <c r="F445" t="s">
        <v>1504</v>
      </c>
      <c r="G445" t="s">
        <v>159</v>
      </c>
      <c r="H445" t="s">
        <v>154</v>
      </c>
      <c r="I445" t="s">
        <v>144</v>
      </c>
      <c r="J445" t="s">
        <v>137</v>
      </c>
      <c r="K445" t="s">
        <v>138</v>
      </c>
      <c r="L445" t="s">
        <v>1505</v>
      </c>
      <c r="M445" t="s">
        <v>1506</v>
      </c>
      <c r="N445">
        <v>0.99361111099999999</v>
      </c>
      <c r="O445">
        <v>0</v>
      </c>
      <c r="P445">
        <v>1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0.40293004896799667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0.40293004896799667</v>
      </c>
    </row>
    <row r="446" spans="1:31" x14ac:dyDescent="0.25">
      <c r="A446">
        <v>2354340</v>
      </c>
      <c r="B446">
        <v>1</v>
      </c>
      <c r="C446" t="s">
        <v>80</v>
      </c>
      <c r="D446" t="s">
        <v>106</v>
      </c>
      <c r="E446" t="s">
        <v>132</v>
      </c>
      <c r="F446" t="s">
        <v>1507</v>
      </c>
      <c r="G446" t="s">
        <v>134</v>
      </c>
      <c r="H446" t="s">
        <v>135</v>
      </c>
      <c r="I446" t="s">
        <v>144</v>
      </c>
      <c r="J446" t="s">
        <v>137</v>
      </c>
      <c r="K446" t="s">
        <v>138</v>
      </c>
      <c r="L446" t="s">
        <v>1508</v>
      </c>
      <c r="M446" t="s">
        <v>1509</v>
      </c>
      <c r="N446">
        <v>0.587777777</v>
      </c>
      <c r="O446">
        <v>0</v>
      </c>
      <c r="P446">
        <v>4</v>
      </c>
      <c r="Q446">
        <v>54</v>
      </c>
      <c r="R446">
        <v>228</v>
      </c>
      <c r="S446">
        <v>15</v>
      </c>
      <c r="T446">
        <v>52</v>
      </c>
      <c r="U446">
        <v>0</v>
      </c>
      <c r="V446">
        <v>0</v>
      </c>
      <c r="W446">
        <v>0</v>
      </c>
      <c r="X446">
        <v>2.0124106104879633</v>
      </c>
      <c r="Y446">
        <v>644.89684564260551</v>
      </c>
      <c r="Z446">
        <v>989.4927742190664</v>
      </c>
      <c r="AA446">
        <v>37.826480022111483</v>
      </c>
      <c r="AB446">
        <v>115.43500573899159</v>
      </c>
      <c r="AC446">
        <v>0</v>
      </c>
      <c r="AD446">
        <v>0</v>
      </c>
      <c r="AE446">
        <v>1789.663516233263</v>
      </c>
    </row>
    <row r="447" spans="1:31" x14ac:dyDescent="0.25">
      <c r="A447">
        <v>2354509</v>
      </c>
      <c r="B447">
        <v>1</v>
      </c>
      <c r="C447" t="s">
        <v>80</v>
      </c>
      <c r="D447" t="s">
        <v>83</v>
      </c>
      <c r="E447" t="s">
        <v>147</v>
      </c>
      <c r="F447" t="s">
        <v>1510</v>
      </c>
      <c r="G447" t="s">
        <v>494</v>
      </c>
      <c r="H447" t="s">
        <v>135</v>
      </c>
      <c r="I447" t="s">
        <v>144</v>
      </c>
      <c r="J447" t="s">
        <v>137</v>
      </c>
      <c r="K447" t="s">
        <v>138</v>
      </c>
      <c r="L447" t="s">
        <v>1511</v>
      </c>
      <c r="M447" t="s">
        <v>1512</v>
      </c>
      <c r="N447">
        <v>1.5866666659999999</v>
      </c>
      <c r="O447">
        <v>0</v>
      </c>
      <c r="P447">
        <v>4</v>
      </c>
      <c r="Q447">
        <v>0</v>
      </c>
      <c r="R447">
        <v>0</v>
      </c>
      <c r="S447">
        <v>0</v>
      </c>
      <c r="T447">
        <v>40</v>
      </c>
      <c r="U447">
        <v>0</v>
      </c>
      <c r="V447">
        <v>0</v>
      </c>
      <c r="W447">
        <v>0</v>
      </c>
      <c r="X447">
        <v>6.6580582803672002</v>
      </c>
      <c r="Y447">
        <v>0</v>
      </c>
      <c r="Z447">
        <v>0</v>
      </c>
      <c r="AA447">
        <v>0</v>
      </c>
      <c r="AB447">
        <v>39.018527498224856</v>
      </c>
      <c r="AC447">
        <v>0</v>
      </c>
      <c r="AD447">
        <v>0</v>
      </c>
      <c r="AE447">
        <v>45.676585778592056</v>
      </c>
    </row>
    <row r="448" spans="1:31" x14ac:dyDescent="0.25">
      <c r="A448">
        <v>2354486</v>
      </c>
      <c r="B448">
        <v>1</v>
      </c>
      <c r="C448" t="s">
        <v>80</v>
      </c>
      <c r="D448" t="s">
        <v>94</v>
      </c>
      <c r="E448" t="s">
        <v>174</v>
      </c>
      <c r="F448" t="s">
        <v>1513</v>
      </c>
      <c r="G448" t="s">
        <v>176</v>
      </c>
      <c r="H448" t="s">
        <v>154</v>
      </c>
      <c r="I448" t="s">
        <v>144</v>
      </c>
      <c r="J448" t="s">
        <v>137</v>
      </c>
      <c r="K448" t="s">
        <v>138</v>
      </c>
      <c r="L448" t="s">
        <v>1514</v>
      </c>
      <c r="M448" t="s">
        <v>1515</v>
      </c>
      <c r="N448">
        <v>1.2713888879999999</v>
      </c>
      <c r="O448">
        <v>0</v>
      </c>
      <c r="P448">
        <v>170</v>
      </c>
      <c r="Q448">
        <v>0</v>
      </c>
      <c r="R448">
        <v>0</v>
      </c>
      <c r="S448">
        <v>0</v>
      </c>
      <c r="T448">
        <v>39</v>
      </c>
      <c r="U448">
        <v>0</v>
      </c>
      <c r="V448">
        <v>0</v>
      </c>
      <c r="W448">
        <v>0</v>
      </c>
      <c r="X448">
        <v>37.476247730342124</v>
      </c>
      <c r="Y448">
        <v>0</v>
      </c>
      <c r="Z448">
        <v>0</v>
      </c>
      <c r="AA448">
        <v>0</v>
      </c>
      <c r="AB448">
        <v>21.497672637257701</v>
      </c>
      <c r="AC448">
        <v>0</v>
      </c>
      <c r="AD448">
        <v>0</v>
      </c>
      <c r="AE448">
        <v>58.973920367599824</v>
      </c>
    </row>
    <row r="449" spans="1:31" x14ac:dyDescent="0.25">
      <c r="A449">
        <v>2354363</v>
      </c>
      <c r="B449">
        <v>1</v>
      </c>
      <c r="C449" t="s">
        <v>80</v>
      </c>
      <c r="D449" t="s">
        <v>89</v>
      </c>
      <c r="E449" t="s">
        <v>326</v>
      </c>
      <c r="F449" t="s">
        <v>1516</v>
      </c>
      <c r="G449" t="s">
        <v>667</v>
      </c>
      <c r="H449" t="s">
        <v>154</v>
      </c>
      <c r="I449" t="s">
        <v>144</v>
      </c>
      <c r="J449" t="s">
        <v>137</v>
      </c>
      <c r="K449" t="s">
        <v>138</v>
      </c>
      <c r="L449" t="s">
        <v>1517</v>
      </c>
      <c r="M449" t="s">
        <v>1518</v>
      </c>
      <c r="N449">
        <v>1.495833333</v>
      </c>
      <c r="O449">
        <v>0</v>
      </c>
      <c r="P449">
        <v>52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40.826459141547204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40.826459141547204</v>
      </c>
    </row>
    <row r="450" spans="1:31" x14ac:dyDescent="0.25">
      <c r="A450">
        <v>2354194</v>
      </c>
      <c r="B450">
        <v>1</v>
      </c>
      <c r="C450" t="s">
        <v>80</v>
      </c>
      <c r="D450" t="s">
        <v>103</v>
      </c>
      <c r="E450" t="s">
        <v>240</v>
      </c>
      <c r="F450" t="s">
        <v>1519</v>
      </c>
      <c r="G450" t="s">
        <v>208</v>
      </c>
      <c r="H450" t="s">
        <v>135</v>
      </c>
      <c r="I450" t="s">
        <v>144</v>
      </c>
      <c r="J450" t="s">
        <v>137</v>
      </c>
      <c r="K450" t="s">
        <v>209</v>
      </c>
      <c r="L450" t="s">
        <v>1520</v>
      </c>
      <c r="M450" t="s">
        <v>1521</v>
      </c>
      <c r="N450">
        <v>0.74694444400000004</v>
      </c>
      <c r="O450">
        <v>0</v>
      </c>
      <c r="P450">
        <v>15174</v>
      </c>
      <c r="Q450">
        <v>0</v>
      </c>
      <c r="R450">
        <v>119</v>
      </c>
      <c r="S450">
        <v>2</v>
      </c>
      <c r="T450">
        <v>2543</v>
      </c>
      <c r="U450">
        <v>0</v>
      </c>
      <c r="V450">
        <v>2</v>
      </c>
      <c r="W450">
        <v>0</v>
      </c>
      <c r="X450">
        <v>2575.4706031057335</v>
      </c>
      <c r="Y450">
        <v>0</v>
      </c>
      <c r="Z450">
        <v>163.88286066227334</v>
      </c>
      <c r="AA450">
        <v>120.05734708279735</v>
      </c>
      <c r="AB450">
        <v>1706.5682592413496</v>
      </c>
      <c r="AC450">
        <v>0</v>
      </c>
      <c r="AD450">
        <v>35.141588476687765</v>
      </c>
      <c r="AE450">
        <v>4601.1206585688406</v>
      </c>
    </row>
    <row r="451" spans="1:31" x14ac:dyDescent="0.25">
      <c r="A451">
        <v>2354108</v>
      </c>
      <c r="B451">
        <v>1</v>
      </c>
      <c r="C451" t="s">
        <v>80</v>
      </c>
      <c r="D451" t="s">
        <v>92</v>
      </c>
      <c r="E451" t="s">
        <v>174</v>
      </c>
      <c r="F451" t="s">
        <v>1522</v>
      </c>
      <c r="G451" t="s">
        <v>176</v>
      </c>
      <c r="H451" t="s">
        <v>154</v>
      </c>
      <c r="I451" t="s">
        <v>144</v>
      </c>
      <c r="J451" t="s">
        <v>137</v>
      </c>
      <c r="K451" t="s">
        <v>138</v>
      </c>
      <c r="L451" t="s">
        <v>1523</v>
      </c>
      <c r="M451" t="s">
        <v>1524</v>
      </c>
      <c r="N451">
        <v>0.76472222199999995</v>
      </c>
      <c r="O451">
        <v>0</v>
      </c>
      <c r="P451">
        <v>14</v>
      </c>
      <c r="Q451">
        <v>0</v>
      </c>
      <c r="R451">
        <v>1</v>
      </c>
      <c r="S451">
        <v>0</v>
      </c>
      <c r="T451">
        <v>7</v>
      </c>
      <c r="U451">
        <v>0</v>
      </c>
      <c r="V451">
        <v>0</v>
      </c>
      <c r="W451">
        <v>0</v>
      </c>
      <c r="X451">
        <v>2.106322447310617</v>
      </c>
      <c r="Y451">
        <v>0</v>
      </c>
      <c r="Z451">
        <v>1.9119342693841335</v>
      </c>
      <c r="AA451">
        <v>0</v>
      </c>
      <c r="AB451">
        <v>2.7621109112621998</v>
      </c>
      <c r="AC451">
        <v>0</v>
      </c>
      <c r="AD451">
        <v>0</v>
      </c>
      <c r="AE451">
        <v>6.7803676279569505</v>
      </c>
    </row>
    <row r="452" spans="1:31" x14ac:dyDescent="0.25">
      <c r="A452">
        <v>2354400</v>
      </c>
      <c r="B452">
        <v>1</v>
      </c>
      <c r="C452" t="s">
        <v>81</v>
      </c>
      <c r="D452" t="s">
        <v>113</v>
      </c>
      <c r="E452" t="s">
        <v>151</v>
      </c>
      <c r="F452" t="s">
        <v>1525</v>
      </c>
      <c r="G452" t="s">
        <v>153</v>
      </c>
      <c r="H452" t="s">
        <v>154</v>
      </c>
      <c r="I452" t="s">
        <v>144</v>
      </c>
      <c r="J452" t="s">
        <v>137</v>
      </c>
      <c r="K452" t="s">
        <v>138</v>
      </c>
      <c r="L452" t="s">
        <v>1526</v>
      </c>
      <c r="M452" t="s">
        <v>1527</v>
      </c>
      <c r="N452">
        <v>0.91361111100000003</v>
      </c>
      <c r="O452">
        <v>0</v>
      </c>
      <c r="P452">
        <v>16</v>
      </c>
      <c r="Q452">
        <v>0</v>
      </c>
      <c r="R452">
        <v>0</v>
      </c>
      <c r="S452">
        <v>0</v>
      </c>
      <c r="T452">
        <v>8</v>
      </c>
      <c r="U452">
        <v>0</v>
      </c>
      <c r="V452">
        <v>0</v>
      </c>
      <c r="W452">
        <v>0</v>
      </c>
      <c r="X452">
        <v>4.3859244767043473</v>
      </c>
      <c r="Y452">
        <v>0</v>
      </c>
      <c r="Z452">
        <v>0</v>
      </c>
      <c r="AA452">
        <v>0</v>
      </c>
      <c r="AB452">
        <v>2.5177460749049825</v>
      </c>
      <c r="AC452">
        <v>0</v>
      </c>
      <c r="AD452">
        <v>0</v>
      </c>
      <c r="AE452">
        <v>6.9036705516093297</v>
      </c>
    </row>
    <row r="453" spans="1:31" x14ac:dyDescent="0.25">
      <c r="A453">
        <v>2354211</v>
      </c>
      <c r="B453">
        <v>1</v>
      </c>
      <c r="C453" t="s">
        <v>80</v>
      </c>
      <c r="D453" t="s">
        <v>95</v>
      </c>
      <c r="E453" t="s">
        <v>240</v>
      </c>
      <c r="F453" t="s">
        <v>1528</v>
      </c>
      <c r="G453" t="s">
        <v>208</v>
      </c>
      <c r="H453" t="s">
        <v>135</v>
      </c>
      <c r="I453" t="s">
        <v>144</v>
      </c>
      <c r="J453" t="s">
        <v>137</v>
      </c>
      <c r="K453" t="s">
        <v>209</v>
      </c>
      <c r="L453" t="s">
        <v>1529</v>
      </c>
      <c r="M453" t="s">
        <v>1530</v>
      </c>
      <c r="N453">
        <v>8.5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1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12773.961611416116</v>
      </c>
      <c r="AD453">
        <v>0</v>
      </c>
      <c r="AE453">
        <v>12773.961611416116</v>
      </c>
    </row>
    <row r="454" spans="1:31" x14ac:dyDescent="0.25">
      <c r="A454">
        <v>2354260</v>
      </c>
      <c r="B454">
        <v>1</v>
      </c>
      <c r="C454" t="s">
        <v>81</v>
      </c>
      <c r="D454" t="s">
        <v>113</v>
      </c>
      <c r="E454" t="s">
        <v>174</v>
      </c>
      <c r="F454" t="s">
        <v>1531</v>
      </c>
      <c r="G454" t="s">
        <v>1532</v>
      </c>
      <c r="H454" t="s">
        <v>154</v>
      </c>
      <c r="I454" t="s">
        <v>144</v>
      </c>
      <c r="J454" t="s">
        <v>137</v>
      </c>
      <c r="K454" t="s">
        <v>138</v>
      </c>
      <c r="L454" t="s">
        <v>1533</v>
      </c>
      <c r="M454" t="s">
        <v>1534</v>
      </c>
      <c r="N454">
        <v>1.549722222</v>
      </c>
      <c r="O454">
        <v>0</v>
      </c>
      <c r="P454">
        <v>37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6.0867821625937593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6.0867821625937593</v>
      </c>
    </row>
    <row r="455" spans="1:31" x14ac:dyDescent="0.25">
      <c r="A455">
        <v>2354237</v>
      </c>
      <c r="B455">
        <v>1</v>
      </c>
      <c r="C455" t="s">
        <v>80</v>
      </c>
      <c r="D455" t="s">
        <v>97</v>
      </c>
      <c r="E455" t="s">
        <v>141</v>
      </c>
      <c r="F455" t="s">
        <v>1358</v>
      </c>
      <c r="G455" t="s">
        <v>363</v>
      </c>
      <c r="H455" t="s">
        <v>135</v>
      </c>
      <c r="I455" t="s">
        <v>144</v>
      </c>
      <c r="J455" t="s">
        <v>137</v>
      </c>
      <c r="K455" t="s">
        <v>138</v>
      </c>
      <c r="L455" t="s">
        <v>1535</v>
      </c>
      <c r="M455" t="s">
        <v>1536</v>
      </c>
      <c r="N455">
        <v>2.5055555549999999</v>
      </c>
      <c r="O455">
        <v>0</v>
      </c>
      <c r="P455">
        <v>111</v>
      </c>
      <c r="Q455">
        <v>0</v>
      </c>
      <c r="R455">
        <v>8</v>
      </c>
      <c r="S455">
        <v>0</v>
      </c>
      <c r="T455">
        <v>18</v>
      </c>
      <c r="U455">
        <v>0</v>
      </c>
      <c r="V455">
        <v>0</v>
      </c>
      <c r="W455">
        <v>0</v>
      </c>
      <c r="X455">
        <v>81.477095599158517</v>
      </c>
      <c r="Y455">
        <v>0</v>
      </c>
      <c r="Z455">
        <v>5.3861011921902389</v>
      </c>
      <c r="AA455">
        <v>0</v>
      </c>
      <c r="AB455">
        <v>42.547152699075014</v>
      </c>
      <c r="AC455">
        <v>0</v>
      </c>
      <c r="AD455">
        <v>0</v>
      </c>
      <c r="AE455">
        <v>129.41034949042376</v>
      </c>
    </row>
    <row r="456" spans="1:31" x14ac:dyDescent="0.25">
      <c r="A456">
        <v>2354131</v>
      </c>
      <c r="B456">
        <v>1</v>
      </c>
      <c r="C456" t="s">
        <v>81</v>
      </c>
      <c r="D456" t="s">
        <v>118</v>
      </c>
      <c r="E456" t="s">
        <v>147</v>
      </c>
      <c r="F456" t="s">
        <v>1537</v>
      </c>
      <c r="G456" t="s">
        <v>877</v>
      </c>
      <c r="H456" t="s">
        <v>135</v>
      </c>
      <c r="I456" t="s">
        <v>144</v>
      </c>
      <c r="J456" t="s">
        <v>137</v>
      </c>
      <c r="K456" t="s">
        <v>138</v>
      </c>
      <c r="L456" t="s">
        <v>1538</v>
      </c>
      <c r="M456" t="s">
        <v>1539</v>
      </c>
      <c r="N456">
        <v>0.66</v>
      </c>
      <c r="O456">
        <v>0</v>
      </c>
      <c r="P456">
        <v>669</v>
      </c>
      <c r="Q456">
        <v>0</v>
      </c>
      <c r="R456">
        <v>1</v>
      </c>
      <c r="S456">
        <v>0</v>
      </c>
      <c r="T456">
        <v>61</v>
      </c>
      <c r="U456">
        <v>0</v>
      </c>
      <c r="V456">
        <v>0</v>
      </c>
      <c r="W456">
        <v>0</v>
      </c>
      <c r="X456">
        <v>81.309110354386817</v>
      </c>
      <c r="Y456">
        <v>0</v>
      </c>
      <c r="Z456">
        <v>0</v>
      </c>
      <c r="AA456">
        <v>0</v>
      </c>
      <c r="AB456">
        <v>19.6938172610176</v>
      </c>
      <c r="AC456">
        <v>0</v>
      </c>
      <c r="AD456">
        <v>0</v>
      </c>
      <c r="AE456">
        <v>101.00292761540442</v>
      </c>
    </row>
    <row r="457" spans="1:31" x14ac:dyDescent="0.25">
      <c r="A457">
        <v>2354280</v>
      </c>
      <c r="B457">
        <v>1</v>
      </c>
      <c r="C457" t="s">
        <v>80</v>
      </c>
      <c r="D457" t="s">
        <v>96</v>
      </c>
      <c r="E457" t="s">
        <v>157</v>
      </c>
      <c r="F457" t="s">
        <v>1540</v>
      </c>
      <c r="G457" t="s">
        <v>159</v>
      </c>
      <c r="H457" t="s">
        <v>154</v>
      </c>
      <c r="I457" t="s">
        <v>144</v>
      </c>
      <c r="J457" t="s">
        <v>137</v>
      </c>
      <c r="K457" t="s">
        <v>138</v>
      </c>
      <c r="L457" t="s">
        <v>1541</v>
      </c>
      <c r="M457" t="s">
        <v>1542</v>
      </c>
      <c r="N457">
        <v>0.72694444400000002</v>
      </c>
      <c r="O457">
        <v>0</v>
      </c>
      <c r="P457">
        <v>2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0.45765651143866504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0.45765651143866504</v>
      </c>
    </row>
    <row r="458" spans="1:31" x14ac:dyDescent="0.25">
      <c r="A458">
        <v>2354423</v>
      </c>
      <c r="B458">
        <v>1</v>
      </c>
      <c r="C458" t="s">
        <v>80</v>
      </c>
      <c r="D458" t="s">
        <v>100</v>
      </c>
      <c r="E458" t="s">
        <v>326</v>
      </c>
      <c r="F458" t="s">
        <v>1543</v>
      </c>
      <c r="G458" t="s">
        <v>153</v>
      </c>
      <c r="H458" t="s">
        <v>154</v>
      </c>
      <c r="I458" t="s">
        <v>144</v>
      </c>
      <c r="J458" t="s">
        <v>137</v>
      </c>
      <c r="K458" t="s">
        <v>138</v>
      </c>
      <c r="L458" t="s">
        <v>1544</v>
      </c>
      <c r="M458" t="s">
        <v>1545</v>
      </c>
      <c r="N458">
        <v>0.59305555499999996</v>
      </c>
      <c r="O458">
        <v>0</v>
      </c>
      <c r="P458">
        <v>26</v>
      </c>
      <c r="Q458">
        <v>0</v>
      </c>
      <c r="R458">
        <v>0</v>
      </c>
      <c r="S458">
        <v>0</v>
      </c>
      <c r="T458">
        <v>10</v>
      </c>
      <c r="U458">
        <v>0</v>
      </c>
      <c r="V458">
        <v>0</v>
      </c>
      <c r="W458">
        <v>0</v>
      </c>
      <c r="X458">
        <v>3.9888694206570534</v>
      </c>
      <c r="Y458">
        <v>0</v>
      </c>
      <c r="Z458">
        <v>0</v>
      </c>
      <c r="AA458">
        <v>0</v>
      </c>
      <c r="AB458">
        <v>7.7793755183277478</v>
      </c>
      <c r="AC458">
        <v>0</v>
      </c>
      <c r="AD458">
        <v>0</v>
      </c>
      <c r="AE458">
        <v>11.7682449389848</v>
      </c>
    </row>
    <row r="459" spans="1:31" x14ac:dyDescent="0.25">
      <c r="A459">
        <v>2354128</v>
      </c>
      <c r="B459">
        <v>1</v>
      </c>
      <c r="C459" t="s">
        <v>80</v>
      </c>
      <c r="D459" t="s">
        <v>98</v>
      </c>
      <c r="E459" t="s">
        <v>151</v>
      </c>
      <c r="F459" t="s">
        <v>1546</v>
      </c>
      <c r="G459" t="s">
        <v>153</v>
      </c>
      <c r="H459" t="s">
        <v>154</v>
      </c>
      <c r="I459" t="s">
        <v>144</v>
      </c>
      <c r="J459" t="s">
        <v>137</v>
      </c>
      <c r="K459" t="s">
        <v>138</v>
      </c>
      <c r="L459" t="s">
        <v>1547</v>
      </c>
      <c r="M459" t="s">
        <v>1548</v>
      </c>
      <c r="N459">
        <v>3.182222222</v>
      </c>
      <c r="O459">
        <v>0</v>
      </c>
      <c r="P459">
        <v>0</v>
      </c>
      <c r="Q459">
        <v>0</v>
      </c>
      <c r="R459">
        <v>1</v>
      </c>
      <c r="S459">
        <v>0</v>
      </c>
      <c r="T459">
        <v>5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22.035389699319619</v>
      </c>
      <c r="AA459">
        <v>0</v>
      </c>
      <c r="AB459">
        <v>31.86127878316157</v>
      </c>
      <c r="AC459">
        <v>0</v>
      </c>
      <c r="AD459">
        <v>0</v>
      </c>
      <c r="AE459">
        <v>53.896668482481189</v>
      </c>
    </row>
    <row r="460" spans="1:31" x14ac:dyDescent="0.25">
      <c r="A460">
        <v>2354174</v>
      </c>
      <c r="B460">
        <v>1</v>
      </c>
      <c r="C460" t="s">
        <v>81</v>
      </c>
      <c r="D460" t="s">
        <v>128</v>
      </c>
      <c r="E460" t="s">
        <v>141</v>
      </c>
      <c r="F460" t="s">
        <v>1549</v>
      </c>
      <c r="G460" t="s">
        <v>134</v>
      </c>
      <c r="H460" t="s">
        <v>135</v>
      </c>
      <c r="I460" t="s">
        <v>144</v>
      </c>
      <c r="J460" t="s">
        <v>137</v>
      </c>
      <c r="K460" t="s">
        <v>138</v>
      </c>
      <c r="L460" t="s">
        <v>1550</v>
      </c>
      <c r="M460" t="s">
        <v>1551</v>
      </c>
      <c r="N460">
        <v>0.19083333299999999</v>
      </c>
      <c r="O460">
        <v>7</v>
      </c>
      <c r="P460">
        <v>1324</v>
      </c>
      <c r="Q460">
        <v>25</v>
      </c>
      <c r="R460">
        <v>19</v>
      </c>
      <c r="S460">
        <v>22</v>
      </c>
      <c r="T460">
        <v>113</v>
      </c>
      <c r="U460">
        <v>1</v>
      </c>
      <c r="V460">
        <v>0</v>
      </c>
      <c r="W460">
        <v>0.45931478923329999</v>
      </c>
      <c r="X460">
        <v>27.954447629769412</v>
      </c>
      <c r="Y460">
        <v>33.874180633166823</v>
      </c>
      <c r="Z460">
        <v>4.2732112658869861</v>
      </c>
      <c r="AA460">
        <v>14.661278364229197</v>
      </c>
      <c r="AB460">
        <v>7.4845993577243126</v>
      </c>
      <c r="AC460">
        <v>9.1702991058064036</v>
      </c>
      <c r="AD460">
        <v>0</v>
      </c>
      <c r="AE460">
        <v>97.877331145816441</v>
      </c>
    </row>
    <row r="461" spans="1:31" x14ac:dyDescent="0.25">
      <c r="A461">
        <v>2354320</v>
      </c>
      <c r="B461">
        <v>1</v>
      </c>
      <c r="C461" t="s">
        <v>81</v>
      </c>
      <c r="D461" t="s">
        <v>123</v>
      </c>
      <c r="E461" t="s">
        <v>147</v>
      </c>
      <c r="F461" t="s">
        <v>1552</v>
      </c>
      <c r="G461" t="s">
        <v>269</v>
      </c>
      <c r="H461" t="s">
        <v>135</v>
      </c>
      <c r="I461" t="s">
        <v>144</v>
      </c>
      <c r="J461" t="s">
        <v>137</v>
      </c>
      <c r="K461" t="s">
        <v>209</v>
      </c>
      <c r="L461" t="s">
        <v>1553</v>
      </c>
      <c r="M461" t="s">
        <v>1554</v>
      </c>
      <c r="N461">
        <v>1.6116666660000001</v>
      </c>
      <c r="O461">
        <v>0</v>
      </c>
      <c r="P461">
        <v>1488</v>
      </c>
      <c r="Q461">
        <v>0</v>
      </c>
      <c r="R461">
        <v>1</v>
      </c>
      <c r="S461">
        <v>4</v>
      </c>
      <c r="T461">
        <v>108</v>
      </c>
      <c r="U461">
        <v>0</v>
      </c>
      <c r="V461">
        <v>1</v>
      </c>
      <c r="W461">
        <v>0</v>
      </c>
      <c r="X461">
        <v>481.565469341511</v>
      </c>
      <c r="Y461">
        <v>0</v>
      </c>
      <c r="Z461">
        <v>0</v>
      </c>
      <c r="AA461">
        <v>11.862654248100538</v>
      </c>
      <c r="AB461">
        <v>217.84004193351939</v>
      </c>
      <c r="AC461">
        <v>0</v>
      </c>
      <c r="AD461">
        <v>4.226971492612619</v>
      </c>
      <c r="AE461">
        <v>715.49513701574347</v>
      </c>
    </row>
    <row r="462" spans="1:31" x14ac:dyDescent="0.25">
      <c r="A462">
        <v>2354529</v>
      </c>
      <c r="B462">
        <v>1</v>
      </c>
      <c r="C462" t="s">
        <v>80</v>
      </c>
      <c r="D462" t="s">
        <v>90</v>
      </c>
      <c r="E462" t="s">
        <v>157</v>
      </c>
      <c r="F462" t="s">
        <v>1555</v>
      </c>
      <c r="G462" t="s">
        <v>204</v>
      </c>
      <c r="H462" t="s">
        <v>154</v>
      </c>
      <c r="I462" t="s">
        <v>144</v>
      </c>
      <c r="J462" t="s">
        <v>137</v>
      </c>
      <c r="K462" t="s">
        <v>138</v>
      </c>
      <c r="L462" t="s">
        <v>1556</v>
      </c>
      <c r="M462" t="s">
        <v>1557</v>
      </c>
      <c r="N462">
        <v>6.9019444439999997</v>
      </c>
      <c r="O462">
        <v>0</v>
      </c>
      <c r="P462">
        <v>6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5.4247468193799255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5.4247468193799255</v>
      </c>
    </row>
    <row r="463" spans="1:31" x14ac:dyDescent="0.25">
      <c r="A463">
        <v>2354111</v>
      </c>
      <c r="B463">
        <v>1</v>
      </c>
      <c r="C463" t="s">
        <v>81</v>
      </c>
      <c r="D463" t="s">
        <v>116</v>
      </c>
      <c r="E463" t="s">
        <v>147</v>
      </c>
      <c r="F463" t="s">
        <v>1558</v>
      </c>
      <c r="G463" t="s">
        <v>494</v>
      </c>
      <c r="H463" t="s">
        <v>135</v>
      </c>
      <c r="I463" t="s">
        <v>144</v>
      </c>
      <c r="J463" t="s">
        <v>137</v>
      </c>
      <c r="K463" t="s">
        <v>138</v>
      </c>
      <c r="L463" t="s">
        <v>1559</v>
      </c>
      <c r="M463" t="s">
        <v>1560</v>
      </c>
      <c r="N463">
        <v>0.82944444399999995</v>
      </c>
      <c r="O463">
        <v>0</v>
      </c>
      <c r="P463">
        <v>130</v>
      </c>
      <c r="Q463">
        <v>0</v>
      </c>
      <c r="R463">
        <v>0</v>
      </c>
      <c r="S463">
        <v>0</v>
      </c>
      <c r="T463">
        <v>2</v>
      </c>
      <c r="U463">
        <v>0</v>
      </c>
      <c r="V463">
        <v>0</v>
      </c>
      <c r="W463">
        <v>0</v>
      </c>
      <c r="X463">
        <v>7.3377180430025453</v>
      </c>
      <c r="Y463">
        <v>0</v>
      </c>
      <c r="Z463">
        <v>0</v>
      </c>
      <c r="AA463">
        <v>0</v>
      </c>
      <c r="AB463">
        <v>1.8567088105062779</v>
      </c>
      <c r="AC463">
        <v>0</v>
      </c>
      <c r="AD463">
        <v>0</v>
      </c>
      <c r="AE463">
        <v>9.1944268535088227</v>
      </c>
    </row>
    <row r="464" spans="1:31" x14ac:dyDescent="0.25">
      <c r="A464">
        <v>2354443</v>
      </c>
      <c r="B464">
        <v>1</v>
      </c>
      <c r="C464" t="s">
        <v>80</v>
      </c>
      <c r="D464" t="s">
        <v>96</v>
      </c>
      <c r="E464" t="s">
        <v>174</v>
      </c>
      <c r="F464" t="s">
        <v>1561</v>
      </c>
      <c r="G464" t="s">
        <v>344</v>
      </c>
      <c r="H464" t="s">
        <v>154</v>
      </c>
      <c r="I464" t="s">
        <v>144</v>
      </c>
      <c r="J464" t="s">
        <v>137</v>
      </c>
      <c r="K464" t="s">
        <v>138</v>
      </c>
      <c r="L464" t="s">
        <v>1562</v>
      </c>
      <c r="M464" t="s">
        <v>1563</v>
      </c>
      <c r="N464">
        <v>2.7524999999999999</v>
      </c>
      <c r="O464">
        <v>0</v>
      </c>
      <c r="P464">
        <v>143</v>
      </c>
      <c r="Q464">
        <v>0</v>
      </c>
      <c r="R464">
        <v>0</v>
      </c>
      <c r="S464">
        <v>0</v>
      </c>
      <c r="T464">
        <v>21</v>
      </c>
      <c r="U464">
        <v>0</v>
      </c>
      <c r="V464">
        <v>0</v>
      </c>
      <c r="W464">
        <v>0</v>
      </c>
      <c r="X464">
        <v>239.81284057100575</v>
      </c>
      <c r="Y464">
        <v>0</v>
      </c>
      <c r="Z464">
        <v>0</v>
      </c>
      <c r="AA464">
        <v>0</v>
      </c>
      <c r="AB464">
        <v>78.56297666137128</v>
      </c>
      <c r="AC464">
        <v>0</v>
      </c>
      <c r="AD464">
        <v>0</v>
      </c>
      <c r="AE464">
        <v>318.37581723237702</v>
      </c>
    </row>
    <row r="465" spans="1:31" x14ac:dyDescent="0.25">
      <c r="A465">
        <v>2354257</v>
      </c>
      <c r="B465">
        <v>1</v>
      </c>
      <c r="C465" t="s">
        <v>80</v>
      </c>
      <c r="D465" t="s">
        <v>84</v>
      </c>
      <c r="E465" t="s">
        <v>174</v>
      </c>
      <c r="F465" t="s">
        <v>1564</v>
      </c>
      <c r="G465" t="s">
        <v>1565</v>
      </c>
      <c r="H465" t="s">
        <v>154</v>
      </c>
      <c r="I465" t="s">
        <v>144</v>
      </c>
      <c r="J465" t="s">
        <v>137</v>
      </c>
      <c r="K465" t="s">
        <v>209</v>
      </c>
      <c r="L465" t="s">
        <v>1566</v>
      </c>
      <c r="M465" t="s">
        <v>1567</v>
      </c>
      <c r="N465">
        <v>3.38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3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308.02691515545592</v>
      </c>
      <c r="AC465">
        <v>0</v>
      </c>
      <c r="AD465">
        <v>0</v>
      </c>
      <c r="AE465">
        <v>308.02691515545592</v>
      </c>
    </row>
    <row r="466" spans="1:31" x14ac:dyDescent="0.25">
      <c r="A466">
        <v>2354234</v>
      </c>
      <c r="B466">
        <v>1</v>
      </c>
      <c r="C466" t="s">
        <v>81</v>
      </c>
      <c r="D466" t="s">
        <v>112</v>
      </c>
      <c r="E466" t="s">
        <v>132</v>
      </c>
      <c r="F466" t="s">
        <v>1568</v>
      </c>
      <c r="G466" t="s">
        <v>134</v>
      </c>
      <c r="H466" t="s">
        <v>135</v>
      </c>
      <c r="I466" t="s">
        <v>144</v>
      </c>
      <c r="J466" t="s">
        <v>137</v>
      </c>
      <c r="K466" t="s">
        <v>138</v>
      </c>
      <c r="L466" t="s">
        <v>1569</v>
      </c>
      <c r="M466" t="s">
        <v>1570</v>
      </c>
      <c r="N466">
        <v>0.8</v>
      </c>
      <c r="O466">
        <v>0</v>
      </c>
      <c r="P466">
        <v>225</v>
      </c>
      <c r="Q466">
        <v>47</v>
      </c>
      <c r="R466">
        <v>16</v>
      </c>
      <c r="S466">
        <v>5</v>
      </c>
      <c r="T466">
        <v>14</v>
      </c>
      <c r="U466">
        <v>1</v>
      </c>
      <c r="V466">
        <v>0</v>
      </c>
      <c r="W466">
        <v>0</v>
      </c>
      <c r="X466">
        <v>22.254551906449905</v>
      </c>
      <c r="Y466">
        <v>284.97597408794803</v>
      </c>
      <c r="Z466">
        <v>73.595494527843471</v>
      </c>
      <c r="AA466">
        <v>13.718108545203279</v>
      </c>
      <c r="AB466">
        <v>5.6828860978325757</v>
      </c>
      <c r="AC466">
        <v>12.83424888252053</v>
      </c>
      <c r="AD466">
        <v>0</v>
      </c>
      <c r="AE466">
        <v>413.06126404779775</v>
      </c>
    </row>
    <row r="467" spans="1:31" x14ac:dyDescent="0.25">
      <c r="A467">
        <v>2354214</v>
      </c>
      <c r="B467">
        <v>1</v>
      </c>
      <c r="C467" t="s">
        <v>81</v>
      </c>
      <c r="D467" t="s">
        <v>120</v>
      </c>
      <c r="E467" t="s">
        <v>141</v>
      </c>
      <c r="F467" t="s">
        <v>1571</v>
      </c>
      <c r="G467" t="s">
        <v>134</v>
      </c>
      <c r="H467" t="s">
        <v>135</v>
      </c>
      <c r="I467" t="s">
        <v>144</v>
      </c>
      <c r="J467" t="s">
        <v>137</v>
      </c>
      <c r="K467" t="s">
        <v>138</v>
      </c>
      <c r="L467" t="s">
        <v>1572</v>
      </c>
      <c r="M467" t="s">
        <v>1573</v>
      </c>
      <c r="N467">
        <v>0.71499999999999997</v>
      </c>
      <c r="O467">
        <v>0</v>
      </c>
      <c r="P467">
        <v>623</v>
      </c>
      <c r="Q467">
        <v>8</v>
      </c>
      <c r="R467">
        <v>12</v>
      </c>
      <c r="S467">
        <v>3</v>
      </c>
      <c r="T467">
        <v>71</v>
      </c>
      <c r="U467">
        <v>2</v>
      </c>
      <c r="V467">
        <v>0</v>
      </c>
      <c r="W467">
        <v>0</v>
      </c>
      <c r="X467">
        <v>71.58347793956068</v>
      </c>
      <c r="Y467">
        <v>22.541862255161391</v>
      </c>
      <c r="Z467">
        <v>27.499997573580242</v>
      </c>
      <c r="AA467">
        <v>5.5243172991392004</v>
      </c>
      <c r="AB467">
        <v>50.13299632343481</v>
      </c>
      <c r="AC467">
        <v>67.769846462954121</v>
      </c>
      <c r="AD467">
        <v>0</v>
      </c>
      <c r="AE467">
        <v>245.05249785383043</v>
      </c>
    </row>
    <row r="468" spans="1:31" x14ac:dyDescent="0.25">
      <c r="A468">
        <v>2354114</v>
      </c>
      <c r="B468">
        <v>1</v>
      </c>
      <c r="C468" t="s">
        <v>80</v>
      </c>
      <c r="D468" t="s">
        <v>90</v>
      </c>
      <c r="E468" t="s">
        <v>157</v>
      </c>
      <c r="F468" t="s">
        <v>1574</v>
      </c>
      <c r="G468" t="s">
        <v>279</v>
      </c>
      <c r="H468" t="s">
        <v>154</v>
      </c>
      <c r="I468" t="s">
        <v>144</v>
      </c>
      <c r="J468" t="s">
        <v>137</v>
      </c>
      <c r="K468" t="s">
        <v>138</v>
      </c>
      <c r="L468" t="s">
        <v>1575</v>
      </c>
      <c r="M468" t="s">
        <v>1576</v>
      </c>
      <c r="N468">
        <v>3.1352777770000002</v>
      </c>
      <c r="O468">
        <v>0</v>
      </c>
      <c r="P468">
        <v>2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2.558702413033803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2.558702413033803</v>
      </c>
    </row>
    <row r="469" spans="1:31" x14ac:dyDescent="0.25">
      <c r="A469">
        <v>2354191</v>
      </c>
      <c r="B469">
        <v>1</v>
      </c>
      <c r="C469" t="s">
        <v>80</v>
      </c>
      <c r="D469" t="s">
        <v>83</v>
      </c>
      <c r="E469" t="s">
        <v>147</v>
      </c>
      <c r="F469" t="s">
        <v>1577</v>
      </c>
      <c r="G469" t="s">
        <v>269</v>
      </c>
      <c r="H469" t="s">
        <v>135</v>
      </c>
      <c r="I469" t="s">
        <v>144</v>
      </c>
      <c r="J469" t="s">
        <v>137</v>
      </c>
      <c r="K469" t="s">
        <v>209</v>
      </c>
      <c r="L469" t="s">
        <v>1578</v>
      </c>
      <c r="M469" t="s">
        <v>1579</v>
      </c>
      <c r="N469">
        <v>7.4158333330000001</v>
      </c>
      <c r="O469">
        <v>0</v>
      </c>
      <c r="P469">
        <v>133</v>
      </c>
      <c r="Q469">
        <v>0</v>
      </c>
      <c r="R469">
        <v>1</v>
      </c>
      <c r="S469">
        <v>22</v>
      </c>
      <c r="T469">
        <v>19</v>
      </c>
      <c r="U469">
        <v>13</v>
      </c>
      <c r="V469">
        <v>2</v>
      </c>
      <c r="W469">
        <v>0</v>
      </c>
      <c r="X469">
        <v>254.00695976746528</v>
      </c>
      <c r="Y469">
        <v>0</v>
      </c>
      <c r="Z469">
        <v>1.6982385404782236</v>
      </c>
      <c r="AA469">
        <v>2619.7408750918444</v>
      </c>
      <c r="AB469">
        <v>177.24791723545286</v>
      </c>
      <c r="AC469">
        <v>3669.9540150743637</v>
      </c>
      <c r="AD469">
        <v>296.52794508091432</v>
      </c>
      <c r="AE469">
        <v>7019.175950790519</v>
      </c>
    </row>
    <row r="470" spans="1:31" x14ac:dyDescent="0.25">
      <c r="A470">
        <v>2354426</v>
      </c>
      <c r="B470">
        <v>1</v>
      </c>
      <c r="C470" t="s">
        <v>80</v>
      </c>
      <c r="D470" t="s">
        <v>110</v>
      </c>
      <c r="E470" t="s">
        <v>151</v>
      </c>
      <c r="F470" t="s">
        <v>1580</v>
      </c>
      <c r="G470" t="s">
        <v>153</v>
      </c>
      <c r="H470" t="s">
        <v>154</v>
      </c>
      <c r="I470" t="s">
        <v>144</v>
      </c>
      <c r="J470" t="s">
        <v>137</v>
      </c>
      <c r="K470" t="s">
        <v>138</v>
      </c>
      <c r="L470" t="s">
        <v>1581</v>
      </c>
      <c r="M470" t="s">
        <v>1582</v>
      </c>
      <c r="N470">
        <v>2.619444444</v>
      </c>
      <c r="O470">
        <v>0</v>
      </c>
      <c r="P470">
        <v>86</v>
      </c>
      <c r="Q470">
        <v>0</v>
      </c>
      <c r="R470">
        <v>0</v>
      </c>
      <c r="S470">
        <v>0</v>
      </c>
      <c r="T470">
        <v>2</v>
      </c>
      <c r="U470">
        <v>0</v>
      </c>
      <c r="V470">
        <v>0</v>
      </c>
      <c r="W470">
        <v>0</v>
      </c>
      <c r="X470">
        <v>70.728788339456358</v>
      </c>
      <c r="Y470">
        <v>0</v>
      </c>
      <c r="Z470">
        <v>0</v>
      </c>
      <c r="AA470">
        <v>0</v>
      </c>
      <c r="AB470">
        <v>3.286203121496678</v>
      </c>
      <c r="AC470">
        <v>0</v>
      </c>
      <c r="AD470">
        <v>0</v>
      </c>
      <c r="AE470">
        <v>74.014991460953041</v>
      </c>
    </row>
    <row r="471" spans="1:31" x14ac:dyDescent="0.25">
      <c r="A471">
        <v>2354177</v>
      </c>
      <c r="B471">
        <v>1</v>
      </c>
      <c r="C471" t="s">
        <v>81</v>
      </c>
      <c r="D471" t="s">
        <v>127</v>
      </c>
      <c r="E471" t="s">
        <v>174</v>
      </c>
      <c r="F471" t="s">
        <v>1583</v>
      </c>
      <c r="G471" t="s">
        <v>176</v>
      </c>
      <c r="H471" t="s">
        <v>154</v>
      </c>
      <c r="I471" t="s">
        <v>144</v>
      </c>
      <c r="J471" t="s">
        <v>137</v>
      </c>
      <c r="K471" t="s">
        <v>138</v>
      </c>
      <c r="L471" t="s">
        <v>1584</v>
      </c>
      <c r="M471" t="s">
        <v>1585</v>
      </c>
      <c r="N471">
        <v>1.29</v>
      </c>
      <c r="O471">
        <v>0</v>
      </c>
      <c r="P471">
        <v>39</v>
      </c>
      <c r="Q471">
        <v>0</v>
      </c>
      <c r="R471">
        <v>0</v>
      </c>
      <c r="S471">
        <v>0</v>
      </c>
      <c r="T471">
        <v>4</v>
      </c>
      <c r="U471">
        <v>0</v>
      </c>
      <c r="V471">
        <v>0</v>
      </c>
      <c r="W471">
        <v>0</v>
      </c>
      <c r="X471">
        <v>5.2512554470140058</v>
      </c>
      <c r="Y471">
        <v>0</v>
      </c>
      <c r="Z471">
        <v>0</v>
      </c>
      <c r="AA471">
        <v>0</v>
      </c>
      <c r="AB471">
        <v>2.3219413491477487</v>
      </c>
      <c r="AC471">
        <v>0</v>
      </c>
      <c r="AD471">
        <v>0</v>
      </c>
      <c r="AE471">
        <v>7.5731967961617546</v>
      </c>
    </row>
    <row r="472" spans="1:31" x14ac:dyDescent="0.25">
      <c r="A472">
        <v>2354277</v>
      </c>
      <c r="B472">
        <v>1</v>
      </c>
      <c r="C472" t="s">
        <v>80</v>
      </c>
      <c r="D472" t="s">
        <v>108</v>
      </c>
      <c r="E472" t="s">
        <v>174</v>
      </c>
      <c r="F472" t="s">
        <v>1586</v>
      </c>
      <c r="G472" t="s">
        <v>208</v>
      </c>
      <c r="H472" t="s">
        <v>154</v>
      </c>
      <c r="I472" t="s">
        <v>144</v>
      </c>
      <c r="J472" t="s">
        <v>137</v>
      </c>
      <c r="K472" t="s">
        <v>209</v>
      </c>
      <c r="L472" t="s">
        <v>1587</v>
      </c>
      <c r="M472" t="s">
        <v>1588</v>
      </c>
      <c r="N472">
        <v>6.8386111109999996</v>
      </c>
      <c r="O472">
        <v>0</v>
      </c>
      <c r="P472">
        <v>21</v>
      </c>
      <c r="Q472">
        <v>0</v>
      </c>
      <c r="R472">
        <v>7</v>
      </c>
      <c r="S472">
        <v>0</v>
      </c>
      <c r="T472">
        <v>5</v>
      </c>
      <c r="U472">
        <v>0</v>
      </c>
      <c r="V472">
        <v>0</v>
      </c>
      <c r="W472">
        <v>0</v>
      </c>
      <c r="X472">
        <v>25.972540094415699</v>
      </c>
      <c r="Y472">
        <v>0</v>
      </c>
      <c r="Z472">
        <v>31.294408323567978</v>
      </c>
      <c r="AA472">
        <v>0</v>
      </c>
      <c r="AB472">
        <v>91.34895591225893</v>
      </c>
      <c r="AC472">
        <v>0</v>
      </c>
      <c r="AD472">
        <v>0</v>
      </c>
      <c r="AE472">
        <v>148.61590433024261</v>
      </c>
    </row>
    <row r="473" spans="1:31" x14ac:dyDescent="0.25">
      <c r="A473">
        <v>2354532</v>
      </c>
      <c r="B473">
        <v>1</v>
      </c>
      <c r="C473" t="s">
        <v>80</v>
      </c>
      <c r="D473" t="s">
        <v>90</v>
      </c>
      <c r="E473" t="s">
        <v>151</v>
      </c>
      <c r="F473" t="s">
        <v>1589</v>
      </c>
      <c r="G473" t="s">
        <v>194</v>
      </c>
      <c r="H473" t="s">
        <v>154</v>
      </c>
      <c r="I473" t="s">
        <v>144</v>
      </c>
      <c r="J473" t="s">
        <v>137</v>
      </c>
      <c r="K473" t="s">
        <v>138</v>
      </c>
      <c r="L473" t="s">
        <v>1590</v>
      </c>
      <c r="M473" t="s">
        <v>1591</v>
      </c>
      <c r="N473">
        <v>1.164722222</v>
      </c>
      <c r="O473">
        <v>0</v>
      </c>
      <c r="P473">
        <v>23</v>
      </c>
      <c r="Q473">
        <v>0</v>
      </c>
      <c r="R473">
        <v>0</v>
      </c>
      <c r="S473">
        <v>0</v>
      </c>
      <c r="T473">
        <v>2</v>
      </c>
      <c r="U473">
        <v>0</v>
      </c>
      <c r="V473">
        <v>0</v>
      </c>
      <c r="W473">
        <v>0</v>
      </c>
      <c r="X473">
        <v>9.1350765317653408</v>
      </c>
      <c r="Y473">
        <v>0</v>
      </c>
      <c r="Z473">
        <v>0</v>
      </c>
      <c r="AA473">
        <v>0</v>
      </c>
      <c r="AB473">
        <v>1.7153666452958012</v>
      </c>
      <c r="AC473">
        <v>0</v>
      </c>
      <c r="AD473">
        <v>0</v>
      </c>
      <c r="AE473">
        <v>10.850443177061141</v>
      </c>
    </row>
    <row r="474" spans="1:31" x14ac:dyDescent="0.25">
      <c r="A474">
        <v>2354246</v>
      </c>
      <c r="B474">
        <v>1</v>
      </c>
      <c r="C474" t="s">
        <v>80</v>
      </c>
      <c r="D474" t="s">
        <v>83</v>
      </c>
      <c r="E474" t="s">
        <v>147</v>
      </c>
      <c r="F474" t="s">
        <v>1592</v>
      </c>
      <c r="G474" t="s">
        <v>208</v>
      </c>
      <c r="H474" t="s">
        <v>135</v>
      </c>
      <c r="I474" t="s">
        <v>144</v>
      </c>
      <c r="J474" t="s">
        <v>137</v>
      </c>
      <c r="K474" t="s">
        <v>209</v>
      </c>
      <c r="L474" t="s">
        <v>1593</v>
      </c>
      <c r="M474" t="s">
        <v>1594</v>
      </c>
      <c r="N474">
        <v>5.58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23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350.34248626943122</v>
      </c>
      <c r="AC474">
        <v>0</v>
      </c>
      <c r="AD474">
        <v>0</v>
      </c>
      <c r="AE474">
        <v>350.34248626943122</v>
      </c>
    </row>
    <row r="475" spans="1:31" x14ac:dyDescent="0.25">
      <c r="A475">
        <v>2354409</v>
      </c>
      <c r="B475">
        <v>1</v>
      </c>
      <c r="C475" t="s">
        <v>80</v>
      </c>
      <c r="D475" t="s">
        <v>108</v>
      </c>
      <c r="E475" t="s">
        <v>151</v>
      </c>
      <c r="F475" t="s">
        <v>1595</v>
      </c>
      <c r="G475" t="s">
        <v>153</v>
      </c>
      <c r="H475" t="s">
        <v>154</v>
      </c>
      <c r="I475" t="s">
        <v>144</v>
      </c>
      <c r="J475" t="s">
        <v>137</v>
      </c>
      <c r="K475" t="s">
        <v>138</v>
      </c>
      <c r="L475" t="s">
        <v>1596</v>
      </c>
      <c r="M475" t="s">
        <v>1597</v>
      </c>
      <c r="N475">
        <v>3.1405555550000002</v>
      </c>
      <c r="O475">
        <v>0</v>
      </c>
      <c r="P475">
        <v>6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3.8151783556762084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3.8151783556762084</v>
      </c>
    </row>
    <row r="476" spans="1:31" x14ac:dyDescent="0.25">
      <c r="A476">
        <v>2354346</v>
      </c>
      <c r="B476">
        <v>1</v>
      </c>
      <c r="C476" t="s">
        <v>81</v>
      </c>
      <c r="D476" t="s">
        <v>113</v>
      </c>
      <c r="E476" t="s">
        <v>141</v>
      </c>
      <c r="F476" t="s">
        <v>1598</v>
      </c>
      <c r="G476" t="s">
        <v>134</v>
      </c>
      <c r="H476" t="s">
        <v>135</v>
      </c>
      <c r="I476" t="s">
        <v>144</v>
      </c>
      <c r="J476" t="s">
        <v>137</v>
      </c>
      <c r="K476" t="s">
        <v>138</v>
      </c>
      <c r="L476" t="s">
        <v>1599</v>
      </c>
      <c r="M476" t="s">
        <v>1600</v>
      </c>
      <c r="N476">
        <v>0.73027777699999996</v>
      </c>
      <c r="O476">
        <v>2</v>
      </c>
      <c r="P476">
        <v>761</v>
      </c>
      <c r="Q476">
        <v>31</v>
      </c>
      <c r="R476">
        <v>281</v>
      </c>
      <c r="S476">
        <v>9</v>
      </c>
      <c r="T476">
        <v>35</v>
      </c>
      <c r="U476">
        <v>0</v>
      </c>
      <c r="V476">
        <v>0</v>
      </c>
      <c r="W476">
        <v>0.43354222389018227</v>
      </c>
      <c r="X476">
        <v>105.8086163237049</v>
      </c>
      <c r="Y476">
        <v>181.63837521927587</v>
      </c>
      <c r="Z476">
        <v>363.22879506810534</v>
      </c>
      <c r="AA476">
        <v>68.993717842004102</v>
      </c>
      <c r="AB476">
        <v>31.579902532993906</v>
      </c>
      <c r="AC476">
        <v>0</v>
      </c>
      <c r="AD476">
        <v>0</v>
      </c>
      <c r="AE476">
        <v>751.68294920997425</v>
      </c>
    </row>
    <row r="477" spans="1:31" x14ac:dyDescent="0.25">
      <c r="A477">
        <v>2354160</v>
      </c>
      <c r="B477">
        <v>1</v>
      </c>
      <c r="C477" t="s">
        <v>80</v>
      </c>
      <c r="D477" t="s">
        <v>97</v>
      </c>
      <c r="E477" t="s">
        <v>147</v>
      </c>
      <c r="F477" t="s">
        <v>1601</v>
      </c>
      <c r="G477" t="s">
        <v>356</v>
      </c>
      <c r="H477" t="s">
        <v>135</v>
      </c>
      <c r="I477" t="s">
        <v>144</v>
      </c>
      <c r="J477" t="s">
        <v>137</v>
      </c>
      <c r="K477" t="s">
        <v>138</v>
      </c>
      <c r="L477" t="s">
        <v>1602</v>
      </c>
      <c r="M477" t="s">
        <v>1603</v>
      </c>
      <c r="N477">
        <v>3.3711111109999998</v>
      </c>
      <c r="O477">
        <v>0</v>
      </c>
      <c r="P477">
        <v>75</v>
      </c>
      <c r="Q477">
        <v>0</v>
      </c>
      <c r="R477">
        <v>8</v>
      </c>
      <c r="S477">
        <v>0</v>
      </c>
      <c r="T477">
        <v>18</v>
      </c>
      <c r="U477">
        <v>0</v>
      </c>
      <c r="V477">
        <v>0</v>
      </c>
      <c r="W477">
        <v>0</v>
      </c>
      <c r="X477">
        <v>68.179127245955243</v>
      </c>
      <c r="Y477">
        <v>0</v>
      </c>
      <c r="Z477">
        <v>7.0143213916883624</v>
      </c>
      <c r="AA477">
        <v>0</v>
      </c>
      <c r="AB477">
        <v>46.947929149619902</v>
      </c>
      <c r="AC477">
        <v>0</v>
      </c>
      <c r="AD477">
        <v>0</v>
      </c>
      <c r="AE477">
        <v>122.14137778726351</v>
      </c>
    </row>
    <row r="478" spans="1:31" x14ac:dyDescent="0.25">
      <c r="A478">
        <v>2354449</v>
      </c>
      <c r="B478">
        <v>1</v>
      </c>
      <c r="C478" t="s">
        <v>80</v>
      </c>
      <c r="D478" t="s">
        <v>105</v>
      </c>
      <c r="E478" t="s">
        <v>157</v>
      </c>
      <c r="F478" t="s">
        <v>1604</v>
      </c>
      <c r="G478" t="s">
        <v>204</v>
      </c>
      <c r="H478" t="s">
        <v>154</v>
      </c>
      <c r="I478" t="s">
        <v>144</v>
      </c>
      <c r="J478" t="s">
        <v>137</v>
      </c>
      <c r="K478" t="s">
        <v>138</v>
      </c>
      <c r="L478" t="s">
        <v>1605</v>
      </c>
      <c r="M478" t="s">
        <v>1606</v>
      </c>
      <c r="N478">
        <v>1.5638888879999999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7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18.416238161345927</v>
      </c>
      <c r="AC478">
        <v>0</v>
      </c>
      <c r="AD478">
        <v>0</v>
      </c>
      <c r="AE478">
        <v>18.416238161345927</v>
      </c>
    </row>
    <row r="479" spans="1:31" x14ac:dyDescent="0.25">
      <c r="A479">
        <v>2354309</v>
      </c>
      <c r="B479">
        <v>1</v>
      </c>
      <c r="C479" t="s">
        <v>81</v>
      </c>
      <c r="D479" t="s">
        <v>121</v>
      </c>
      <c r="E479" t="s">
        <v>174</v>
      </c>
      <c r="F479" t="s">
        <v>1607</v>
      </c>
      <c r="G479" t="s">
        <v>143</v>
      </c>
      <c r="H479" t="s">
        <v>154</v>
      </c>
      <c r="I479" t="s">
        <v>144</v>
      </c>
      <c r="J479" t="s">
        <v>137</v>
      </c>
      <c r="K479" t="s">
        <v>138</v>
      </c>
      <c r="L479" t="s">
        <v>1608</v>
      </c>
      <c r="M479" t="s">
        <v>1609</v>
      </c>
      <c r="N479">
        <v>0.90138888800000005</v>
      </c>
      <c r="O479">
        <v>0</v>
      </c>
      <c r="P479">
        <v>43</v>
      </c>
      <c r="Q479">
        <v>0</v>
      </c>
      <c r="R479">
        <v>0</v>
      </c>
      <c r="S479">
        <v>0</v>
      </c>
      <c r="T479">
        <v>1</v>
      </c>
      <c r="U479">
        <v>0</v>
      </c>
      <c r="V479">
        <v>0</v>
      </c>
      <c r="W479">
        <v>0</v>
      </c>
      <c r="X479">
        <v>2.8088660992002867</v>
      </c>
      <c r="Y479">
        <v>0</v>
      </c>
      <c r="Z479">
        <v>0</v>
      </c>
      <c r="AA479">
        <v>0</v>
      </c>
      <c r="AB479">
        <v>0.16046112707966667</v>
      </c>
      <c r="AC479">
        <v>0</v>
      </c>
      <c r="AD479">
        <v>0</v>
      </c>
      <c r="AE479">
        <v>2.9693272262799533</v>
      </c>
    </row>
    <row r="480" spans="1:31" x14ac:dyDescent="0.25">
      <c r="A480">
        <v>2354143</v>
      </c>
      <c r="B480">
        <v>1</v>
      </c>
      <c r="C480" t="s">
        <v>81</v>
      </c>
      <c r="D480" t="s">
        <v>113</v>
      </c>
      <c r="E480" t="s">
        <v>132</v>
      </c>
      <c r="F480" t="s">
        <v>1610</v>
      </c>
      <c r="G480" t="s">
        <v>134</v>
      </c>
      <c r="H480" t="s">
        <v>135</v>
      </c>
      <c r="I480" t="s">
        <v>144</v>
      </c>
      <c r="J480" t="s">
        <v>137</v>
      </c>
      <c r="K480" t="s">
        <v>138</v>
      </c>
      <c r="L480" t="s">
        <v>1611</v>
      </c>
      <c r="M480" t="s">
        <v>1612</v>
      </c>
      <c r="N480">
        <v>0.63055555500000005</v>
      </c>
      <c r="O480">
        <v>0</v>
      </c>
      <c r="P480">
        <v>386</v>
      </c>
      <c r="Q480">
        <v>61</v>
      </c>
      <c r="R480">
        <v>353</v>
      </c>
      <c r="S480">
        <v>12</v>
      </c>
      <c r="T480">
        <v>46</v>
      </c>
      <c r="U480">
        <v>1</v>
      </c>
      <c r="V480">
        <v>0</v>
      </c>
      <c r="W480">
        <v>0</v>
      </c>
      <c r="X480">
        <v>45.276223024553929</v>
      </c>
      <c r="Y480">
        <v>206.47459916374697</v>
      </c>
      <c r="Z480">
        <v>561.62753369202073</v>
      </c>
      <c r="AA480">
        <v>109.35812746933883</v>
      </c>
      <c r="AB480">
        <v>21.872510554168613</v>
      </c>
      <c r="AC480">
        <v>36.002824014142981</v>
      </c>
      <c r="AD480">
        <v>0</v>
      </c>
      <c r="AE480">
        <v>980.61181791797196</v>
      </c>
    </row>
    <row r="481" spans="1:31" x14ac:dyDescent="0.25">
      <c r="A481">
        <v>2354137</v>
      </c>
      <c r="B481">
        <v>1</v>
      </c>
      <c r="C481" t="s">
        <v>80</v>
      </c>
      <c r="D481" t="s">
        <v>83</v>
      </c>
      <c r="E481" t="s">
        <v>174</v>
      </c>
      <c r="F481" t="s">
        <v>1613</v>
      </c>
      <c r="G481" t="s">
        <v>1274</v>
      </c>
      <c r="H481" t="s">
        <v>154</v>
      </c>
      <c r="I481" t="s">
        <v>144</v>
      </c>
      <c r="J481" t="s">
        <v>137</v>
      </c>
      <c r="K481" t="s">
        <v>138</v>
      </c>
      <c r="L481" t="s">
        <v>1614</v>
      </c>
      <c r="M481" t="s">
        <v>1615</v>
      </c>
      <c r="N481">
        <v>8.6541666660000001</v>
      </c>
      <c r="O481">
        <v>0</v>
      </c>
      <c r="P481">
        <v>256</v>
      </c>
      <c r="Q481">
        <v>0</v>
      </c>
      <c r="R481">
        <v>0</v>
      </c>
      <c r="S481">
        <v>0</v>
      </c>
      <c r="T481">
        <v>12</v>
      </c>
      <c r="U481">
        <v>0</v>
      </c>
      <c r="V481">
        <v>0</v>
      </c>
      <c r="W481">
        <v>0</v>
      </c>
      <c r="X481">
        <v>495.33141521479598</v>
      </c>
      <c r="Y481">
        <v>0</v>
      </c>
      <c r="Z481">
        <v>0</v>
      </c>
      <c r="AA481">
        <v>0</v>
      </c>
      <c r="AB481">
        <v>142.04773779667235</v>
      </c>
      <c r="AC481">
        <v>0</v>
      </c>
      <c r="AD481">
        <v>0</v>
      </c>
      <c r="AE481">
        <v>637.37915301146836</v>
      </c>
    </row>
    <row r="482" spans="1:31" x14ac:dyDescent="0.25">
      <c r="A482">
        <v>2354286</v>
      </c>
      <c r="B482">
        <v>1</v>
      </c>
      <c r="C482" t="s">
        <v>80</v>
      </c>
      <c r="D482" t="s">
        <v>84</v>
      </c>
      <c r="E482" t="s">
        <v>157</v>
      </c>
      <c r="F482" t="s">
        <v>1616</v>
      </c>
      <c r="G482" t="s">
        <v>279</v>
      </c>
      <c r="H482" t="s">
        <v>154</v>
      </c>
      <c r="I482" t="s">
        <v>144</v>
      </c>
      <c r="J482" t="s">
        <v>137</v>
      </c>
      <c r="K482" t="s">
        <v>138</v>
      </c>
      <c r="L482" t="s">
        <v>1617</v>
      </c>
      <c r="M482" t="s">
        <v>1618</v>
      </c>
      <c r="N482">
        <v>3.4244444440000001</v>
      </c>
      <c r="O482">
        <v>0</v>
      </c>
      <c r="P482">
        <v>4</v>
      </c>
      <c r="Q482">
        <v>0</v>
      </c>
      <c r="R482">
        <v>0</v>
      </c>
      <c r="S482">
        <v>0</v>
      </c>
      <c r="T482">
        <v>1</v>
      </c>
      <c r="U482">
        <v>0</v>
      </c>
      <c r="V482">
        <v>0</v>
      </c>
      <c r="W482">
        <v>0</v>
      </c>
      <c r="X482">
        <v>3.2685211511532013</v>
      </c>
      <c r="Y482">
        <v>0</v>
      </c>
      <c r="Z482">
        <v>0</v>
      </c>
      <c r="AA482">
        <v>0</v>
      </c>
      <c r="AB482">
        <v>0.8407037564759533</v>
      </c>
      <c r="AC482">
        <v>0</v>
      </c>
      <c r="AD482">
        <v>0</v>
      </c>
      <c r="AE482">
        <v>4.1092249076291543</v>
      </c>
    </row>
    <row r="483" spans="1:31" x14ac:dyDescent="0.25">
      <c r="A483">
        <v>2354515</v>
      </c>
      <c r="B483">
        <v>1</v>
      </c>
      <c r="C483" t="s">
        <v>80</v>
      </c>
      <c r="D483" t="s">
        <v>100</v>
      </c>
      <c r="E483" t="s">
        <v>157</v>
      </c>
      <c r="F483" t="s">
        <v>1619</v>
      </c>
      <c r="G483" t="s">
        <v>204</v>
      </c>
      <c r="H483" t="s">
        <v>154</v>
      </c>
      <c r="I483" t="s">
        <v>144</v>
      </c>
      <c r="J483" t="s">
        <v>137</v>
      </c>
      <c r="K483" t="s">
        <v>138</v>
      </c>
      <c r="L483" t="s">
        <v>1620</v>
      </c>
      <c r="M483" t="s">
        <v>1621</v>
      </c>
      <c r="N483">
        <v>3.2050000000000001</v>
      </c>
      <c r="O483">
        <v>0</v>
      </c>
      <c r="P483">
        <v>1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0.22271651582646251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0.22271651582646251</v>
      </c>
    </row>
    <row r="484" spans="1:31" x14ac:dyDescent="0.25">
      <c r="A484">
        <v>2354220</v>
      </c>
      <c r="B484">
        <v>1</v>
      </c>
      <c r="C484" t="s">
        <v>80</v>
      </c>
      <c r="D484" t="s">
        <v>90</v>
      </c>
      <c r="E484" t="s">
        <v>157</v>
      </c>
      <c r="F484" t="s">
        <v>1622</v>
      </c>
      <c r="G484" t="s">
        <v>204</v>
      </c>
      <c r="H484" t="s">
        <v>154</v>
      </c>
      <c r="I484" t="s">
        <v>144</v>
      </c>
      <c r="J484" t="s">
        <v>137</v>
      </c>
      <c r="K484" t="s">
        <v>138</v>
      </c>
      <c r="L484" t="s">
        <v>1623</v>
      </c>
      <c r="M484" t="s">
        <v>1624</v>
      </c>
      <c r="N484">
        <v>1.238611111</v>
      </c>
      <c r="O484">
        <v>0</v>
      </c>
      <c r="P484">
        <v>5</v>
      </c>
      <c r="Q484">
        <v>0</v>
      </c>
      <c r="R484">
        <v>0</v>
      </c>
      <c r="S484">
        <v>0</v>
      </c>
      <c r="T484">
        <v>4</v>
      </c>
      <c r="U484">
        <v>0</v>
      </c>
      <c r="V484">
        <v>0</v>
      </c>
      <c r="W484">
        <v>0</v>
      </c>
      <c r="X484">
        <v>1.5773699370730294</v>
      </c>
      <c r="Y484">
        <v>0</v>
      </c>
      <c r="Z484">
        <v>0</v>
      </c>
      <c r="AA484">
        <v>0</v>
      </c>
      <c r="AB484">
        <v>2.5558767820207002</v>
      </c>
      <c r="AC484">
        <v>0</v>
      </c>
      <c r="AD484">
        <v>0</v>
      </c>
      <c r="AE484">
        <v>4.1332467190937301</v>
      </c>
    </row>
    <row r="485" spans="1:31" x14ac:dyDescent="0.25">
      <c r="A485">
        <v>2354243</v>
      </c>
      <c r="B485">
        <v>1</v>
      </c>
      <c r="C485" t="s">
        <v>80</v>
      </c>
      <c r="D485" t="s">
        <v>103</v>
      </c>
      <c r="E485" t="s">
        <v>151</v>
      </c>
      <c r="F485" t="s">
        <v>1625</v>
      </c>
      <c r="G485" t="s">
        <v>153</v>
      </c>
      <c r="H485" t="s">
        <v>154</v>
      </c>
      <c r="I485" t="s">
        <v>144</v>
      </c>
      <c r="J485" t="s">
        <v>137</v>
      </c>
      <c r="K485" t="s">
        <v>138</v>
      </c>
      <c r="L485" t="s">
        <v>1626</v>
      </c>
      <c r="M485" t="s">
        <v>1627</v>
      </c>
      <c r="N485">
        <v>1.725833333</v>
      </c>
      <c r="O485">
        <v>0</v>
      </c>
      <c r="P485">
        <v>0</v>
      </c>
      <c r="Q485">
        <v>0</v>
      </c>
      <c r="R485">
        <v>1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24.374369938346703</v>
      </c>
      <c r="AA485">
        <v>0</v>
      </c>
      <c r="AB485">
        <v>0</v>
      </c>
      <c r="AC485">
        <v>0</v>
      </c>
      <c r="AD485">
        <v>0</v>
      </c>
      <c r="AE485">
        <v>24.374369938346703</v>
      </c>
    </row>
    <row r="486" spans="1:31" x14ac:dyDescent="0.25">
      <c r="A486">
        <v>2354412</v>
      </c>
      <c r="B486">
        <v>1</v>
      </c>
      <c r="C486" t="s">
        <v>81</v>
      </c>
      <c r="D486" t="s">
        <v>112</v>
      </c>
      <c r="E486" t="s">
        <v>174</v>
      </c>
      <c r="F486" t="s">
        <v>1628</v>
      </c>
      <c r="G486" t="s">
        <v>176</v>
      </c>
      <c r="H486" t="s">
        <v>154</v>
      </c>
      <c r="I486" t="s">
        <v>144</v>
      </c>
      <c r="J486" t="s">
        <v>137</v>
      </c>
      <c r="K486" t="s">
        <v>138</v>
      </c>
      <c r="L486" t="s">
        <v>1629</v>
      </c>
      <c r="M486" t="s">
        <v>1630</v>
      </c>
      <c r="N486">
        <v>0.77555555499999995</v>
      </c>
      <c r="O486">
        <v>0</v>
      </c>
      <c r="P486">
        <v>49</v>
      </c>
      <c r="Q486">
        <v>0</v>
      </c>
      <c r="R486">
        <v>1</v>
      </c>
      <c r="S486">
        <v>0</v>
      </c>
      <c r="T486">
        <v>10</v>
      </c>
      <c r="U486">
        <v>0</v>
      </c>
      <c r="V486">
        <v>0</v>
      </c>
      <c r="W486">
        <v>0</v>
      </c>
      <c r="X486">
        <v>8.0214613191669386</v>
      </c>
      <c r="Y486">
        <v>0</v>
      </c>
      <c r="Z486">
        <v>0.13969295515710667</v>
      </c>
      <c r="AA486">
        <v>0</v>
      </c>
      <c r="AB486">
        <v>3.4075618449754517</v>
      </c>
      <c r="AC486">
        <v>0</v>
      </c>
      <c r="AD486">
        <v>0</v>
      </c>
      <c r="AE486">
        <v>11.568716119299499</v>
      </c>
    </row>
    <row r="487" spans="1:31" x14ac:dyDescent="0.25">
      <c r="A487">
        <v>2354157</v>
      </c>
      <c r="B487">
        <v>1</v>
      </c>
      <c r="C487" t="s">
        <v>80</v>
      </c>
      <c r="D487" t="s">
        <v>97</v>
      </c>
      <c r="E487" t="s">
        <v>147</v>
      </c>
      <c r="F487" t="s">
        <v>1631</v>
      </c>
      <c r="G487" t="s">
        <v>184</v>
      </c>
      <c r="H487" t="s">
        <v>135</v>
      </c>
      <c r="I487" t="s">
        <v>144</v>
      </c>
      <c r="J487" t="s">
        <v>137</v>
      </c>
      <c r="K487" t="s">
        <v>138</v>
      </c>
      <c r="L487" t="s">
        <v>1632</v>
      </c>
      <c r="M487" t="s">
        <v>1633</v>
      </c>
      <c r="N487">
        <v>1.891388888</v>
      </c>
      <c r="O487">
        <v>0</v>
      </c>
      <c r="P487">
        <v>155</v>
      </c>
      <c r="Q487">
        <v>0</v>
      </c>
      <c r="R487">
        <v>15</v>
      </c>
      <c r="S487">
        <v>0</v>
      </c>
      <c r="T487">
        <v>24</v>
      </c>
      <c r="U487">
        <v>0</v>
      </c>
      <c r="V487">
        <v>0</v>
      </c>
      <c r="W487">
        <v>0</v>
      </c>
      <c r="X487">
        <v>93.561766097229452</v>
      </c>
      <c r="Y487">
        <v>0</v>
      </c>
      <c r="Z487">
        <v>15.82711164578911</v>
      </c>
      <c r="AA487">
        <v>0</v>
      </c>
      <c r="AB487">
        <v>29.859920760676218</v>
      </c>
      <c r="AC487">
        <v>0</v>
      </c>
      <c r="AD487">
        <v>0</v>
      </c>
      <c r="AE487">
        <v>139.24879850369479</v>
      </c>
    </row>
    <row r="488" spans="1:31" x14ac:dyDescent="0.25">
      <c r="A488">
        <v>2354406</v>
      </c>
      <c r="B488">
        <v>1</v>
      </c>
      <c r="C488" t="s">
        <v>80</v>
      </c>
      <c r="D488" t="s">
        <v>92</v>
      </c>
      <c r="E488" t="s">
        <v>174</v>
      </c>
      <c r="F488" t="s">
        <v>1634</v>
      </c>
      <c r="G488" t="s">
        <v>176</v>
      </c>
      <c r="H488" t="s">
        <v>154</v>
      </c>
      <c r="I488" t="s">
        <v>144</v>
      </c>
      <c r="J488" t="s">
        <v>137</v>
      </c>
      <c r="K488" t="s">
        <v>138</v>
      </c>
      <c r="L488" t="s">
        <v>1635</v>
      </c>
      <c r="M488" t="s">
        <v>1636</v>
      </c>
      <c r="N488">
        <v>0.20972222200000001</v>
      </c>
      <c r="O488">
        <v>0</v>
      </c>
      <c r="P488">
        <v>141</v>
      </c>
      <c r="Q488">
        <v>0</v>
      </c>
      <c r="R488">
        <v>0</v>
      </c>
      <c r="S488">
        <v>0</v>
      </c>
      <c r="T488">
        <v>4</v>
      </c>
      <c r="U488">
        <v>0</v>
      </c>
      <c r="V488">
        <v>0</v>
      </c>
      <c r="W488">
        <v>0</v>
      </c>
      <c r="X488">
        <v>10.325135462836917</v>
      </c>
      <c r="Y488">
        <v>0</v>
      </c>
      <c r="Z488">
        <v>0</v>
      </c>
      <c r="AA488">
        <v>0</v>
      </c>
      <c r="AB488">
        <v>3.3336081193408549</v>
      </c>
      <c r="AC488">
        <v>0</v>
      </c>
      <c r="AD488">
        <v>0</v>
      </c>
      <c r="AE488">
        <v>13.658743582177772</v>
      </c>
    </row>
    <row r="489" spans="1:31" x14ac:dyDescent="0.25">
      <c r="A489">
        <v>2354452</v>
      </c>
      <c r="B489">
        <v>1</v>
      </c>
      <c r="C489" t="s">
        <v>80</v>
      </c>
      <c r="D489" t="s">
        <v>85</v>
      </c>
      <c r="E489" t="s">
        <v>157</v>
      </c>
      <c r="F489" t="s">
        <v>1637</v>
      </c>
      <c r="G489" t="s">
        <v>204</v>
      </c>
      <c r="H489" t="s">
        <v>154</v>
      </c>
      <c r="I489" t="s">
        <v>144</v>
      </c>
      <c r="J489" t="s">
        <v>137</v>
      </c>
      <c r="K489" t="s">
        <v>138</v>
      </c>
      <c r="L489" t="s">
        <v>1638</v>
      </c>
      <c r="M489" t="s">
        <v>1639</v>
      </c>
      <c r="N489">
        <v>1.173611111</v>
      </c>
      <c r="O489">
        <v>0</v>
      </c>
      <c r="P489">
        <v>10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3.4180559170106668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3.4180559170106668</v>
      </c>
    </row>
    <row r="490" spans="1:31" x14ac:dyDescent="0.25">
      <c r="A490">
        <v>2354203</v>
      </c>
      <c r="B490">
        <v>1</v>
      </c>
      <c r="C490" t="s">
        <v>80</v>
      </c>
      <c r="D490" t="s">
        <v>93</v>
      </c>
      <c r="E490" t="s">
        <v>240</v>
      </c>
      <c r="F490" t="s">
        <v>1640</v>
      </c>
      <c r="G490" t="s">
        <v>208</v>
      </c>
      <c r="H490" t="s">
        <v>135</v>
      </c>
      <c r="I490" t="s">
        <v>144</v>
      </c>
      <c r="J490" t="s">
        <v>137</v>
      </c>
      <c r="K490" t="s">
        <v>209</v>
      </c>
      <c r="L490" t="s">
        <v>1641</v>
      </c>
      <c r="M490" t="s">
        <v>1642</v>
      </c>
      <c r="N490">
        <v>3.51</v>
      </c>
      <c r="O490">
        <v>9</v>
      </c>
      <c r="P490">
        <v>4651</v>
      </c>
      <c r="Q490">
        <v>240</v>
      </c>
      <c r="R490">
        <v>1378</v>
      </c>
      <c r="S490">
        <v>58</v>
      </c>
      <c r="T490">
        <v>1246</v>
      </c>
      <c r="U490">
        <v>7</v>
      </c>
      <c r="V490">
        <v>0</v>
      </c>
      <c r="W490">
        <v>63.156035905205641</v>
      </c>
      <c r="X490">
        <v>2896.1745849876525</v>
      </c>
      <c r="Y490">
        <v>10660.76317533755</v>
      </c>
      <c r="Z490">
        <v>13950.510280563913</v>
      </c>
      <c r="AA490">
        <v>1492.5496453686308</v>
      </c>
      <c r="AB490">
        <v>4626.1453667586375</v>
      </c>
      <c r="AC490">
        <v>1050.1338872315819</v>
      </c>
      <c r="AD490">
        <v>0</v>
      </c>
      <c r="AE490">
        <v>34739.43297615317</v>
      </c>
    </row>
    <row r="491" spans="1:31" x14ac:dyDescent="0.25">
      <c r="A491">
        <v>2354306</v>
      </c>
      <c r="B491">
        <v>1</v>
      </c>
      <c r="C491" t="s">
        <v>80</v>
      </c>
      <c r="D491" t="s">
        <v>110</v>
      </c>
      <c r="E491" t="s">
        <v>157</v>
      </c>
      <c r="F491" t="s">
        <v>1643</v>
      </c>
      <c r="G491" t="s">
        <v>159</v>
      </c>
      <c r="H491" t="s">
        <v>154</v>
      </c>
      <c r="I491" t="s">
        <v>144</v>
      </c>
      <c r="J491" t="s">
        <v>137</v>
      </c>
      <c r="K491" t="s">
        <v>138</v>
      </c>
      <c r="L491" t="s">
        <v>1644</v>
      </c>
      <c r="M491" t="s">
        <v>1645</v>
      </c>
      <c r="N491">
        <v>2.1033333330000001</v>
      </c>
      <c r="O491">
        <v>0</v>
      </c>
      <c r="P491">
        <v>2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1.5729554935786945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1.5729554935786945</v>
      </c>
    </row>
    <row r="492" spans="1:31" x14ac:dyDescent="0.25">
      <c r="A492">
        <v>2354140</v>
      </c>
      <c r="B492">
        <v>1</v>
      </c>
      <c r="C492" t="s">
        <v>80</v>
      </c>
      <c r="D492" t="s">
        <v>106</v>
      </c>
      <c r="E492" t="s">
        <v>132</v>
      </c>
      <c r="F492" t="s">
        <v>1507</v>
      </c>
      <c r="G492" t="s">
        <v>134</v>
      </c>
      <c r="H492" t="s">
        <v>135</v>
      </c>
      <c r="I492" t="s">
        <v>144</v>
      </c>
      <c r="J492" t="s">
        <v>137</v>
      </c>
      <c r="K492" t="s">
        <v>138</v>
      </c>
      <c r="L492" t="s">
        <v>1646</v>
      </c>
      <c r="M492" t="s">
        <v>1647</v>
      </c>
      <c r="N492">
        <v>7.1944443999999996E-2</v>
      </c>
      <c r="O492">
        <v>0</v>
      </c>
      <c r="P492">
        <v>4</v>
      </c>
      <c r="Q492">
        <v>54</v>
      </c>
      <c r="R492">
        <v>228</v>
      </c>
      <c r="S492">
        <v>15</v>
      </c>
      <c r="T492">
        <v>52</v>
      </c>
      <c r="U492">
        <v>0</v>
      </c>
      <c r="V492">
        <v>0</v>
      </c>
      <c r="W492">
        <v>0</v>
      </c>
      <c r="X492">
        <v>0.18676985064506807</v>
      </c>
      <c r="Y492">
        <v>59.626286872412784</v>
      </c>
      <c r="Z492">
        <v>104.18012101237758</v>
      </c>
      <c r="AA492">
        <v>2.9817078642876003</v>
      </c>
      <c r="AB492">
        <v>7.5859668332521784</v>
      </c>
      <c r="AC492">
        <v>0</v>
      </c>
      <c r="AD492">
        <v>0</v>
      </c>
      <c r="AE492">
        <v>174.56085243297522</v>
      </c>
    </row>
    <row r="493" spans="1:31" x14ac:dyDescent="0.25">
      <c r="A493">
        <v>2354495</v>
      </c>
      <c r="B493">
        <v>1</v>
      </c>
      <c r="C493" t="s">
        <v>80</v>
      </c>
      <c r="D493" t="s">
        <v>93</v>
      </c>
      <c r="E493" t="s">
        <v>151</v>
      </c>
      <c r="F493" t="s">
        <v>1648</v>
      </c>
      <c r="G493" t="s">
        <v>153</v>
      </c>
      <c r="H493" t="s">
        <v>154</v>
      </c>
      <c r="I493" t="s">
        <v>144</v>
      </c>
      <c r="J493" t="s">
        <v>137</v>
      </c>
      <c r="K493" t="s">
        <v>138</v>
      </c>
      <c r="L493" t="s">
        <v>1649</v>
      </c>
      <c r="M493" t="s">
        <v>1650</v>
      </c>
      <c r="N493">
        <v>1.6463888879999999</v>
      </c>
      <c r="O493">
        <v>0</v>
      </c>
      <c r="P493">
        <v>39</v>
      </c>
      <c r="Q493">
        <v>0</v>
      </c>
      <c r="R493">
        <v>4</v>
      </c>
      <c r="S493">
        <v>0</v>
      </c>
      <c r="T493">
        <v>1</v>
      </c>
      <c r="U493">
        <v>0</v>
      </c>
      <c r="V493">
        <v>0</v>
      </c>
      <c r="W493">
        <v>0</v>
      </c>
      <c r="X493">
        <v>10.210709944844471</v>
      </c>
      <c r="Y493">
        <v>0</v>
      </c>
      <c r="Z493">
        <v>6.8145721803258708</v>
      </c>
      <c r="AA493">
        <v>0</v>
      </c>
      <c r="AB493">
        <v>0.33312751184882528</v>
      </c>
      <c r="AC493">
        <v>0</v>
      </c>
      <c r="AD493">
        <v>0</v>
      </c>
      <c r="AE493">
        <v>17.358409637019168</v>
      </c>
    </row>
    <row r="494" spans="1:31" x14ac:dyDescent="0.25">
      <c r="A494">
        <v>2354120</v>
      </c>
      <c r="B494">
        <v>1</v>
      </c>
      <c r="C494" t="s">
        <v>80</v>
      </c>
      <c r="D494" t="s">
        <v>97</v>
      </c>
      <c r="E494" t="s">
        <v>141</v>
      </c>
      <c r="F494" t="s">
        <v>1651</v>
      </c>
      <c r="G494" t="s">
        <v>494</v>
      </c>
      <c r="H494" t="s">
        <v>135</v>
      </c>
      <c r="I494" t="s">
        <v>144</v>
      </c>
      <c r="J494" t="s">
        <v>137</v>
      </c>
      <c r="K494" t="s">
        <v>138</v>
      </c>
      <c r="L494" t="s">
        <v>1652</v>
      </c>
      <c r="M494" t="s">
        <v>1653</v>
      </c>
      <c r="N494">
        <v>0.384444444</v>
      </c>
      <c r="O494">
        <v>0</v>
      </c>
      <c r="P494">
        <v>111</v>
      </c>
      <c r="Q494">
        <v>0</v>
      </c>
      <c r="R494">
        <v>8</v>
      </c>
      <c r="S494">
        <v>0</v>
      </c>
      <c r="T494">
        <v>18</v>
      </c>
      <c r="U494">
        <v>0</v>
      </c>
      <c r="V494">
        <v>0</v>
      </c>
      <c r="W494">
        <v>0</v>
      </c>
      <c r="X494">
        <v>11.610472683482088</v>
      </c>
      <c r="Y494">
        <v>0</v>
      </c>
      <c r="Z494">
        <v>0.68113776251818337</v>
      </c>
      <c r="AA494">
        <v>0</v>
      </c>
      <c r="AB494">
        <v>4.0754902782626123</v>
      </c>
      <c r="AC494">
        <v>0</v>
      </c>
      <c r="AD494">
        <v>0</v>
      </c>
      <c r="AE494">
        <v>16.367100724262883</v>
      </c>
    </row>
    <row r="495" spans="1:31" x14ac:dyDescent="0.25">
      <c r="A495">
        <v>2354263</v>
      </c>
      <c r="B495">
        <v>1</v>
      </c>
      <c r="C495" t="s">
        <v>80</v>
      </c>
      <c r="D495" t="s">
        <v>92</v>
      </c>
      <c r="E495" t="s">
        <v>157</v>
      </c>
      <c r="F495" t="s">
        <v>1654</v>
      </c>
      <c r="G495" t="s">
        <v>279</v>
      </c>
      <c r="H495" t="s">
        <v>154</v>
      </c>
      <c r="I495" t="s">
        <v>144</v>
      </c>
      <c r="J495" t="s">
        <v>137</v>
      </c>
      <c r="K495" t="s">
        <v>138</v>
      </c>
      <c r="L495" t="s">
        <v>1655</v>
      </c>
      <c r="M495" t="s">
        <v>1656</v>
      </c>
      <c r="N495">
        <v>2.8658333329999999</v>
      </c>
      <c r="O495">
        <v>0</v>
      </c>
      <c r="P495">
        <v>1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4.8326382526211673E-2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4.8326382526211673E-2</v>
      </c>
    </row>
    <row r="496" spans="1:31" x14ac:dyDescent="0.25">
      <c r="A496">
        <v>2354183</v>
      </c>
      <c r="B496">
        <v>1</v>
      </c>
      <c r="C496" t="s">
        <v>81</v>
      </c>
      <c r="D496" t="s">
        <v>113</v>
      </c>
      <c r="E496" t="s">
        <v>141</v>
      </c>
      <c r="F496" t="s">
        <v>1657</v>
      </c>
      <c r="G496" t="s">
        <v>134</v>
      </c>
      <c r="H496" t="s">
        <v>135</v>
      </c>
      <c r="I496" t="s">
        <v>144</v>
      </c>
      <c r="J496" t="s">
        <v>137</v>
      </c>
      <c r="K496" t="s">
        <v>138</v>
      </c>
      <c r="L496" t="s">
        <v>1658</v>
      </c>
      <c r="M496" t="s">
        <v>1659</v>
      </c>
      <c r="N496">
        <v>1.248888888</v>
      </c>
      <c r="O496">
        <v>0</v>
      </c>
      <c r="P496">
        <v>444</v>
      </c>
      <c r="Q496">
        <v>0</v>
      </c>
      <c r="R496">
        <v>10</v>
      </c>
      <c r="S496">
        <v>0</v>
      </c>
      <c r="T496">
        <v>49</v>
      </c>
      <c r="U496">
        <v>0</v>
      </c>
      <c r="V496">
        <v>0</v>
      </c>
      <c r="W496">
        <v>0</v>
      </c>
      <c r="X496">
        <v>136.41830488721669</v>
      </c>
      <c r="Y496">
        <v>0</v>
      </c>
      <c r="Z496">
        <v>47.507062085137008</v>
      </c>
      <c r="AA496">
        <v>0</v>
      </c>
      <c r="AB496">
        <v>25.698150085091562</v>
      </c>
      <c r="AC496">
        <v>0</v>
      </c>
      <c r="AD496">
        <v>0</v>
      </c>
      <c r="AE496">
        <v>209.62351705744524</v>
      </c>
    </row>
    <row r="497" spans="1:31" x14ac:dyDescent="0.25">
      <c r="A497">
        <v>2354432</v>
      </c>
      <c r="B497">
        <v>1</v>
      </c>
      <c r="C497" t="s">
        <v>80</v>
      </c>
      <c r="D497" t="s">
        <v>98</v>
      </c>
      <c r="E497" t="s">
        <v>147</v>
      </c>
      <c r="F497" t="s">
        <v>1660</v>
      </c>
      <c r="G497" t="s">
        <v>184</v>
      </c>
      <c r="H497" t="s">
        <v>135</v>
      </c>
      <c r="I497" t="s">
        <v>144</v>
      </c>
      <c r="J497" t="s">
        <v>137</v>
      </c>
      <c r="K497" t="s">
        <v>138</v>
      </c>
      <c r="L497" t="s">
        <v>1661</v>
      </c>
      <c r="M497" t="s">
        <v>1662</v>
      </c>
      <c r="N497">
        <v>1.7583333329999999</v>
      </c>
      <c r="O497">
        <v>0</v>
      </c>
      <c r="P497">
        <v>0</v>
      </c>
      <c r="Q497">
        <v>7</v>
      </c>
      <c r="R497">
        <v>21</v>
      </c>
      <c r="S497">
        <v>6</v>
      </c>
      <c r="T497">
        <v>14</v>
      </c>
      <c r="U497">
        <v>0</v>
      </c>
      <c r="V497">
        <v>0</v>
      </c>
      <c r="W497">
        <v>0</v>
      </c>
      <c r="X497">
        <v>0</v>
      </c>
      <c r="Y497">
        <v>83.304736670041336</v>
      </c>
      <c r="Z497">
        <v>136.74278607444933</v>
      </c>
      <c r="AA497">
        <v>24.427436971723051</v>
      </c>
      <c r="AB497">
        <v>104.37830701047754</v>
      </c>
      <c r="AC497">
        <v>0</v>
      </c>
      <c r="AD497">
        <v>0</v>
      </c>
      <c r="AE497">
        <v>348.85326672669123</v>
      </c>
    </row>
    <row r="498" spans="1:31" x14ac:dyDescent="0.25">
      <c r="A498">
        <v>2354475</v>
      </c>
      <c r="B498">
        <v>1</v>
      </c>
      <c r="C498" t="s">
        <v>80</v>
      </c>
      <c r="D498" t="s">
        <v>106</v>
      </c>
      <c r="E498" t="s">
        <v>132</v>
      </c>
      <c r="F498" t="s">
        <v>1507</v>
      </c>
      <c r="G498" t="s">
        <v>134</v>
      </c>
      <c r="H498" t="s">
        <v>135</v>
      </c>
      <c r="I498" t="s">
        <v>144</v>
      </c>
      <c r="J498" t="s">
        <v>137</v>
      </c>
      <c r="K498" t="s">
        <v>138</v>
      </c>
      <c r="L498" t="s">
        <v>1663</v>
      </c>
      <c r="M498" t="s">
        <v>1664</v>
      </c>
      <c r="N498">
        <v>0.17222222200000001</v>
      </c>
      <c r="O498">
        <v>0</v>
      </c>
      <c r="P498">
        <v>4</v>
      </c>
      <c r="Q498">
        <v>54</v>
      </c>
      <c r="R498">
        <v>228</v>
      </c>
      <c r="S498">
        <v>15</v>
      </c>
      <c r="T498">
        <v>52</v>
      </c>
      <c r="U498">
        <v>0</v>
      </c>
      <c r="V498">
        <v>0</v>
      </c>
      <c r="W498">
        <v>0</v>
      </c>
      <c r="X498">
        <v>0.62164088257462236</v>
      </c>
      <c r="Y498">
        <v>181.28034910677616</v>
      </c>
      <c r="Z498">
        <v>280.11976681725451</v>
      </c>
      <c r="AA498">
        <v>10.567758608165763</v>
      </c>
      <c r="AB498">
        <v>31.322114276287138</v>
      </c>
      <c r="AC498">
        <v>0</v>
      </c>
      <c r="AD498">
        <v>0</v>
      </c>
      <c r="AE498">
        <v>503.91162969105818</v>
      </c>
    </row>
    <row r="499" spans="1:31" x14ac:dyDescent="0.25">
      <c r="A499">
        <v>2354326</v>
      </c>
      <c r="B499">
        <v>1</v>
      </c>
      <c r="C499" t="s">
        <v>80</v>
      </c>
      <c r="D499" t="s">
        <v>93</v>
      </c>
      <c r="E499" t="s">
        <v>132</v>
      </c>
      <c r="F499" t="s">
        <v>1334</v>
      </c>
      <c r="G499" t="s">
        <v>134</v>
      </c>
      <c r="H499" t="s">
        <v>135</v>
      </c>
      <c r="I499" t="s">
        <v>144</v>
      </c>
      <c r="J499" t="s">
        <v>137</v>
      </c>
      <c r="K499" t="s">
        <v>138</v>
      </c>
      <c r="L499" t="s">
        <v>1665</v>
      </c>
      <c r="M499" t="s">
        <v>1666</v>
      </c>
      <c r="N499">
        <v>0.31944444399999999</v>
      </c>
      <c r="O499">
        <v>1</v>
      </c>
      <c r="P499">
        <v>806</v>
      </c>
      <c r="Q499">
        <v>12</v>
      </c>
      <c r="R499">
        <v>11</v>
      </c>
      <c r="S499">
        <v>3</v>
      </c>
      <c r="T499">
        <v>135</v>
      </c>
      <c r="U499">
        <v>1</v>
      </c>
      <c r="V499">
        <v>0</v>
      </c>
      <c r="W499">
        <v>1.0390549939575555</v>
      </c>
      <c r="X499">
        <v>44.561690428893705</v>
      </c>
      <c r="Y499">
        <v>29.398076543789667</v>
      </c>
      <c r="Z499">
        <v>4.2563826281972217</v>
      </c>
      <c r="AA499">
        <v>0.97575115767036102</v>
      </c>
      <c r="AB499">
        <v>35.022427992035382</v>
      </c>
      <c r="AC499">
        <v>18.820103610287987</v>
      </c>
      <c r="AD499">
        <v>0</v>
      </c>
      <c r="AE499">
        <v>134.07348735483188</v>
      </c>
    </row>
    <row r="500" spans="1:31" x14ac:dyDescent="0.25">
      <c r="A500">
        <v>2354315</v>
      </c>
      <c r="B500">
        <v>1</v>
      </c>
      <c r="C500" t="s">
        <v>80</v>
      </c>
      <c r="D500" t="s">
        <v>105</v>
      </c>
      <c r="E500" t="s">
        <v>157</v>
      </c>
      <c r="F500" t="s">
        <v>1667</v>
      </c>
      <c r="G500" t="s">
        <v>159</v>
      </c>
      <c r="H500" t="s">
        <v>154</v>
      </c>
      <c r="I500" t="s">
        <v>144</v>
      </c>
      <c r="J500" t="s">
        <v>137</v>
      </c>
      <c r="K500" t="s">
        <v>138</v>
      </c>
      <c r="L500" t="s">
        <v>1668</v>
      </c>
      <c r="M500" t="s">
        <v>1669</v>
      </c>
      <c r="N500">
        <v>1.6427777770000001</v>
      </c>
      <c r="O500">
        <v>0</v>
      </c>
      <c r="P500">
        <v>1</v>
      </c>
      <c r="Q500">
        <v>0</v>
      </c>
      <c r="R500">
        <v>1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0.75540886943297514</v>
      </c>
      <c r="Y500">
        <v>0</v>
      </c>
      <c r="Z500">
        <v>2.368420859367661</v>
      </c>
      <c r="AA500">
        <v>0</v>
      </c>
      <c r="AB500">
        <v>0</v>
      </c>
      <c r="AC500">
        <v>0</v>
      </c>
      <c r="AD500">
        <v>0</v>
      </c>
      <c r="AE500">
        <v>3.123829728800636</v>
      </c>
    </row>
    <row r="501" spans="1:31" x14ac:dyDescent="0.25">
      <c r="A501">
        <v>2354415</v>
      </c>
      <c r="B501">
        <v>1</v>
      </c>
      <c r="C501" t="s">
        <v>81</v>
      </c>
      <c r="D501" t="s">
        <v>128</v>
      </c>
      <c r="E501" t="s">
        <v>157</v>
      </c>
      <c r="F501" t="s">
        <v>1670</v>
      </c>
      <c r="G501" t="s">
        <v>159</v>
      </c>
      <c r="H501" t="s">
        <v>154</v>
      </c>
      <c r="I501" t="s">
        <v>144</v>
      </c>
      <c r="J501" t="s">
        <v>137</v>
      </c>
      <c r="K501" t="s">
        <v>138</v>
      </c>
      <c r="L501" t="s">
        <v>1671</v>
      </c>
      <c r="M501" t="s">
        <v>1672</v>
      </c>
      <c r="N501">
        <v>2.380833333</v>
      </c>
      <c r="O501">
        <v>0</v>
      </c>
      <c r="P501">
        <v>1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0.66416904875567662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0.66416904875567662</v>
      </c>
    </row>
    <row r="502" spans="1:31" x14ac:dyDescent="0.25">
      <c r="A502">
        <v>2354292</v>
      </c>
      <c r="B502">
        <v>1</v>
      </c>
      <c r="C502" t="s">
        <v>81</v>
      </c>
      <c r="D502" t="s">
        <v>113</v>
      </c>
      <c r="E502" t="s">
        <v>174</v>
      </c>
      <c r="F502" t="s">
        <v>1673</v>
      </c>
      <c r="G502" t="s">
        <v>176</v>
      </c>
      <c r="H502" t="s">
        <v>154</v>
      </c>
      <c r="I502" t="s">
        <v>144</v>
      </c>
      <c r="J502" t="s">
        <v>137</v>
      </c>
      <c r="K502" t="s">
        <v>138</v>
      </c>
      <c r="L502" t="s">
        <v>1674</v>
      </c>
      <c r="M502" t="s">
        <v>1675</v>
      </c>
      <c r="N502">
        <v>0.96888888799999995</v>
      </c>
      <c r="O502">
        <v>0</v>
      </c>
      <c r="P502">
        <v>0</v>
      </c>
      <c r="Q502">
        <v>0</v>
      </c>
      <c r="R502">
        <v>14</v>
      </c>
      <c r="S502">
        <v>0</v>
      </c>
      <c r="T502">
        <v>2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169.99340256100072</v>
      </c>
      <c r="AA502">
        <v>0</v>
      </c>
      <c r="AB502">
        <v>3.3841087850387614</v>
      </c>
      <c r="AC502">
        <v>0</v>
      </c>
      <c r="AD502">
        <v>0</v>
      </c>
      <c r="AE502">
        <v>173.37751134603948</v>
      </c>
    </row>
    <row r="503" spans="1:31" x14ac:dyDescent="0.25">
      <c r="A503">
        <v>2354338</v>
      </c>
      <c r="B503">
        <v>1</v>
      </c>
      <c r="C503" t="s">
        <v>80</v>
      </c>
      <c r="D503" t="s">
        <v>95</v>
      </c>
      <c r="E503" t="s">
        <v>151</v>
      </c>
      <c r="F503" t="s">
        <v>1676</v>
      </c>
      <c r="G503" t="s">
        <v>194</v>
      </c>
      <c r="H503" t="s">
        <v>154</v>
      </c>
      <c r="I503" t="s">
        <v>144</v>
      </c>
      <c r="J503" t="s">
        <v>137</v>
      </c>
      <c r="K503" t="s">
        <v>138</v>
      </c>
      <c r="L503" t="s">
        <v>1677</v>
      </c>
      <c r="M503" t="s">
        <v>1678</v>
      </c>
      <c r="N503">
        <v>0.59055555500000001</v>
      </c>
      <c r="O503">
        <v>0</v>
      </c>
      <c r="P503">
        <v>29</v>
      </c>
      <c r="Q503">
        <v>0</v>
      </c>
      <c r="R503">
        <v>3</v>
      </c>
      <c r="S503">
        <v>0</v>
      </c>
      <c r="T503">
        <v>1</v>
      </c>
      <c r="U503">
        <v>0</v>
      </c>
      <c r="V503">
        <v>0</v>
      </c>
      <c r="W503">
        <v>0</v>
      </c>
      <c r="X503">
        <v>5.4374882986161754</v>
      </c>
      <c r="Y503">
        <v>0</v>
      </c>
      <c r="Z503">
        <v>1.6711214036706072</v>
      </c>
      <c r="AA503">
        <v>0</v>
      </c>
      <c r="AB503">
        <v>9.2570981695659998E-2</v>
      </c>
      <c r="AC503">
        <v>0</v>
      </c>
      <c r="AD503">
        <v>0</v>
      </c>
      <c r="AE503">
        <v>7.201180683982443</v>
      </c>
    </row>
    <row r="504" spans="1:31" x14ac:dyDescent="0.25">
      <c r="A504">
        <v>2354146</v>
      </c>
      <c r="B504">
        <v>1</v>
      </c>
      <c r="C504" t="s">
        <v>81</v>
      </c>
      <c r="D504" t="s">
        <v>128</v>
      </c>
      <c r="E504" t="s">
        <v>132</v>
      </c>
      <c r="F504" t="s">
        <v>1679</v>
      </c>
      <c r="G504" t="s">
        <v>134</v>
      </c>
      <c r="H504" t="s">
        <v>135</v>
      </c>
      <c r="I504" t="s">
        <v>144</v>
      </c>
      <c r="J504" t="s">
        <v>137</v>
      </c>
      <c r="K504" t="s">
        <v>138</v>
      </c>
      <c r="L504" t="s">
        <v>1680</v>
      </c>
      <c r="M504" t="s">
        <v>1681</v>
      </c>
      <c r="N504">
        <v>0.5575</v>
      </c>
      <c r="O504">
        <v>20</v>
      </c>
      <c r="P504">
        <v>107</v>
      </c>
      <c r="Q504">
        <v>298</v>
      </c>
      <c r="R504">
        <v>89</v>
      </c>
      <c r="S504">
        <v>10</v>
      </c>
      <c r="T504">
        <v>2</v>
      </c>
      <c r="U504">
        <v>0</v>
      </c>
      <c r="V504">
        <v>0</v>
      </c>
      <c r="W504">
        <v>7.9425715769876719</v>
      </c>
      <c r="X504">
        <v>12.924806582832039</v>
      </c>
      <c r="Y504">
        <v>279.04710806901318</v>
      </c>
      <c r="Z504">
        <v>80.600779800500803</v>
      </c>
      <c r="AA504">
        <v>4.6206890297763383</v>
      </c>
      <c r="AB504">
        <v>8.618036699040002E-3</v>
      </c>
      <c r="AC504">
        <v>0</v>
      </c>
      <c r="AD504">
        <v>0</v>
      </c>
      <c r="AE504">
        <v>385.14457309580905</v>
      </c>
    </row>
    <row r="505" spans="1:31" x14ac:dyDescent="0.25">
      <c r="A505">
        <v>2354206</v>
      </c>
      <c r="B505">
        <v>1</v>
      </c>
      <c r="C505" t="s">
        <v>80</v>
      </c>
      <c r="D505" t="s">
        <v>106</v>
      </c>
      <c r="E505" t="s">
        <v>326</v>
      </c>
      <c r="F505" t="s">
        <v>1682</v>
      </c>
      <c r="G505" t="s">
        <v>410</v>
      </c>
      <c r="H505" t="s">
        <v>154</v>
      </c>
      <c r="I505" t="s">
        <v>144</v>
      </c>
      <c r="J505" t="s">
        <v>137</v>
      </c>
      <c r="K505" t="s">
        <v>138</v>
      </c>
      <c r="L505" t="s">
        <v>1683</v>
      </c>
      <c r="M505" t="s">
        <v>1684</v>
      </c>
      <c r="N505">
        <v>2.0905555549999999</v>
      </c>
      <c r="O505">
        <v>0</v>
      </c>
      <c r="P505">
        <v>42</v>
      </c>
      <c r="Q505">
        <v>0</v>
      </c>
      <c r="R505">
        <v>0</v>
      </c>
      <c r="S505">
        <v>0</v>
      </c>
      <c r="T505">
        <v>8</v>
      </c>
      <c r="U505">
        <v>0</v>
      </c>
      <c r="V505">
        <v>0</v>
      </c>
      <c r="W505">
        <v>0</v>
      </c>
      <c r="X505">
        <v>16.860388285394944</v>
      </c>
      <c r="Y505">
        <v>0</v>
      </c>
      <c r="Z505">
        <v>0</v>
      </c>
      <c r="AA505">
        <v>0</v>
      </c>
      <c r="AB505">
        <v>19.773998196036867</v>
      </c>
      <c r="AC505">
        <v>0</v>
      </c>
      <c r="AD505">
        <v>0</v>
      </c>
      <c r="AE505">
        <v>36.634386481431811</v>
      </c>
    </row>
    <row r="506" spans="1:31" x14ac:dyDescent="0.25">
      <c r="A506">
        <v>2337757</v>
      </c>
      <c r="B506">
        <v>1</v>
      </c>
      <c r="C506" t="s">
        <v>80</v>
      </c>
      <c r="D506" t="s">
        <v>110</v>
      </c>
      <c r="E506" t="s">
        <v>326</v>
      </c>
      <c r="F506" t="s">
        <v>1685</v>
      </c>
      <c r="G506" t="s">
        <v>667</v>
      </c>
      <c r="H506" t="s">
        <v>154</v>
      </c>
      <c r="I506" t="s">
        <v>144</v>
      </c>
      <c r="J506" t="s">
        <v>137</v>
      </c>
      <c r="K506" t="s">
        <v>138</v>
      </c>
      <c r="L506" t="s">
        <v>1686</v>
      </c>
      <c r="M506" t="s">
        <v>1687</v>
      </c>
      <c r="N506">
        <v>2.1713888880000001</v>
      </c>
      <c r="O506">
        <v>0</v>
      </c>
      <c r="P506">
        <v>89</v>
      </c>
      <c r="Q506">
        <v>0</v>
      </c>
      <c r="R506">
        <v>0</v>
      </c>
      <c r="S506">
        <v>0</v>
      </c>
      <c r="T506">
        <v>16</v>
      </c>
      <c r="U506">
        <v>0</v>
      </c>
      <c r="V506">
        <v>0</v>
      </c>
      <c r="W506">
        <v>0</v>
      </c>
      <c r="X506">
        <v>46.160553361959138</v>
      </c>
      <c r="Y506">
        <v>0</v>
      </c>
      <c r="Z506">
        <v>0</v>
      </c>
      <c r="AA506">
        <v>0</v>
      </c>
      <c r="AB506">
        <v>15.628422195963944</v>
      </c>
      <c r="AC506">
        <v>0</v>
      </c>
      <c r="AD506">
        <v>0</v>
      </c>
      <c r="AE506">
        <v>61.788975557923081</v>
      </c>
    </row>
    <row r="507" spans="1:31" x14ac:dyDescent="0.25">
      <c r="A507">
        <v>2337843</v>
      </c>
      <c r="B507">
        <v>1</v>
      </c>
      <c r="C507" t="s">
        <v>80</v>
      </c>
      <c r="D507" t="s">
        <v>103</v>
      </c>
      <c r="E507" t="s">
        <v>157</v>
      </c>
      <c r="F507" t="s">
        <v>1688</v>
      </c>
      <c r="G507" t="s">
        <v>204</v>
      </c>
      <c r="H507" t="s">
        <v>154</v>
      </c>
      <c r="I507" t="s">
        <v>144</v>
      </c>
      <c r="J507" t="s">
        <v>137</v>
      </c>
      <c r="K507" t="s">
        <v>138</v>
      </c>
      <c r="L507" t="s">
        <v>1689</v>
      </c>
      <c r="M507" t="s">
        <v>1690</v>
      </c>
      <c r="N507">
        <v>2.1547222220000002</v>
      </c>
      <c r="O507">
        <v>0</v>
      </c>
      <c r="P507">
        <v>5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3.3969964773065171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3.3969964773065171</v>
      </c>
    </row>
    <row r="508" spans="1:31" x14ac:dyDescent="0.25">
      <c r="A508">
        <v>2337365</v>
      </c>
      <c r="B508">
        <v>1</v>
      </c>
      <c r="C508" t="s">
        <v>81</v>
      </c>
      <c r="D508" t="s">
        <v>112</v>
      </c>
      <c r="E508" t="s">
        <v>157</v>
      </c>
      <c r="F508" t="s">
        <v>1691</v>
      </c>
      <c r="G508" t="s">
        <v>194</v>
      </c>
      <c r="H508" t="s">
        <v>154</v>
      </c>
      <c r="I508" t="s">
        <v>144</v>
      </c>
      <c r="J508" t="s">
        <v>137</v>
      </c>
      <c r="K508" t="s">
        <v>138</v>
      </c>
      <c r="L508" t="s">
        <v>1692</v>
      </c>
      <c r="M508" t="s">
        <v>1693</v>
      </c>
      <c r="N508">
        <v>2.3319444439999999</v>
      </c>
      <c r="O508">
        <v>0</v>
      </c>
      <c r="P508">
        <v>4</v>
      </c>
      <c r="Q508">
        <v>0</v>
      </c>
      <c r="R508">
        <v>0</v>
      </c>
      <c r="S508">
        <v>0</v>
      </c>
      <c r="T508">
        <v>2</v>
      </c>
      <c r="U508">
        <v>0</v>
      </c>
      <c r="V508">
        <v>0</v>
      </c>
      <c r="W508">
        <v>0</v>
      </c>
      <c r="X508">
        <v>1.9408457146907834</v>
      </c>
      <c r="Y508">
        <v>0</v>
      </c>
      <c r="Z508">
        <v>0</v>
      </c>
      <c r="AA508">
        <v>0</v>
      </c>
      <c r="AB508">
        <v>1.0047953366213196</v>
      </c>
      <c r="AC508">
        <v>0</v>
      </c>
      <c r="AD508">
        <v>0</v>
      </c>
      <c r="AE508">
        <v>2.9456410513121032</v>
      </c>
    </row>
    <row r="509" spans="1:31" x14ac:dyDescent="0.25">
      <c r="A509">
        <v>2337259</v>
      </c>
      <c r="B509">
        <v>1</v>
      </c>
      <c r="C509" t="s">
        <v>81</v>
      </c>
      <c r="D509" t="s">
        <v>112</v>
      </c>
      <c r="E509" t="s">
        <v>174</v>
      </c>
      <c r="F509" t="s">
        <v>1694</v>
      </c>
      <c r="G509" t="s">
        <v>344</v>
      </c>
      <c r="H509" t="s">
        <v>154</v>
      </c>
      <c r="I509" t="s">
        <v>144</v>
      </c>
      <c r="J509" t="s">
        <v>137</v>
      </c>
      <c r="K509" t="s">
        <v>138</v>
      </c>
      <c r="L509" t="s">
        <v>1695</v>
      </c>
      <c r="M509" t="s">
        <v>1696</v>
      </c>
      <c r="N509">
        <v>0.34555555500000001</v>
      </c>
      <c r="O509">
        <v>0</v>
      </c>
      <c r="P509">
        <v>172</v>
      </c>
      <c r="Q509">
        <v>0</v>
      </c>
      <c r="R509">
        <v>0</v>
      </c>
      <c r="S509">
        <v>0</v>
      </c>
      <c r="T509">
        <v>145</v>
      </c>
      <c r="U509">
        <v>0</v>
      </c>
      <c r="V509">
        <v>0</v>
      </c>
      <c r="W509">
        <v>0</v>
      </c>
      <c r="X509">
        <v>11.14496005240844</v>
      </c>
      <c r="Y509">
        <v>0</v>
      </c>
      <c r="Z509">
        <v>0</v>
      </c>
      <c r="AA509">
        <v>0</v>
      </c>
      <c r="AB509">
        <v>33.609748162246234</v>
      </c>
      <c r="AC509">
        <v>0</v>
      </c>
      <c r="AD509">
        <v>0</v>
      </c>
      <c r="AE509">
        <v>44.75470821465467</v>
      </c>
    </row>
    <row r="510" spans="1:31" x14ac:dyDescent="0.25">
      <c r="A510">
        <v>2337408</v>
      </c>
      <c r="B510">
        <v>1</v>
      </c>
      <c r="C510" t="s">
        <v>81</v>
      </c>
      <c r="D510" t="s">
        <v>116</v>
      </c>
      <c r="E510" t="s">
        <v>174</v>
      </c>
      <c r="F510" t="s">
        <v>1697</v>
      </c>
      <c r="G510" t="s">
        <v>208</v>
      </c>
      <c r="H510" t="s">
        <v>154</v>
      </c>
      <c r="I510" t="s">
        <v>144</v>
      </c>
      <c r="J510" t="s">
        <v>137</v>
      </c>
      <c r="K510" t="s">
        <v>209</v>
      </c>
      <c r="L510" t="s">
        <v>1698</v>
      </c>
      <c r="M510" t="s">
        <v>1699</v>
      </c>
      <c r="N510">
        <v>1.416111111</v>
      </c>
      <c r="O510">
        <v>0</v>
      </c>
      <c r="P510">
        <v>902</v>
      </c>
      <c r="Q510">
        <v>0</v>
      </c>
      <c r="R510">
        <v>0</v>
      </c>
      <c r="S510">
        <v>0</v>
      </c>
      <c r="T510">
        <v>92</v>
      </c>
      <c r="U510">
        <v>0</v>
      </c>
      <c r="V510">
        <v>0</v>
      </c>
      <c r="W510">
        <v>0</v>
      </c>
      <c r="X510">
        <v>286.79616220892615</v>
      </c>
      <c r="Y510">
        <v>0</v>
      </c>
      <c r="Z510">
        <v>0</v>
      </c>
      <c r="AA510">
        <v>0</v>
      </c>
      <c r="AB510">
        <v>121.02300982079394</v>
      </c>
      <c r="AC510">
        <v>0</v>
      </c>
      <c r="AD510">
        <v>0</v>
      </c>
      <c r="AE510">
        <v>407.81917202972011</v>
      </c>
    </row>
    <row r="511" spans="1:31" x14ac:dyDescent="0.25">
      <c r="A511">
        <v>2337268</v>
      </c>
      <c r="B511">
        <v>1</v>
      </c>
      <c r="C511" t="s">
        <v>80</v>
      </c>
      <c r="D511" t="s">
        <v>101</v>
      </c>
      <c r="E511" t="s">
        <v>141</v>
      </c>
      <c r="F511" t="s">
        <v>1700</v>
      </c>
      <c r="G511" t="s">
        <v>134</v>
      </c>
      <c r="H511" t="s">
        <v>135</v>
      </c>
      <c r="I511" t="s">
        <v>144</v>
      </c>
      <c r="J511" t="s">
        <v>137</v>
      </c>
      <c r="K511" t="s">
        <v>138</v>
      </c>
      <c r="L511" t="s">
        <v>1701</v>
      </c>
      <c r="M511" t="s">
        <v>1702</v>
      </c>
      <c r="N511">
        <v>0.67861111100000004</v>
      </c>
      <c r="O511">
        <v>23</v>
      </c>
      <c r="P511">
        <v>4335</v>
      </c>
      <c r="Q511">
        <v>22</v>
      </c>
      <c r="R511">
        <v>130</v>
      </c>
      <c r="S511">
        <v>44</v>
      </c>
      <c r="T511">
        <v>533</v>
      </c>
      <c r="U511">
        <v>6</v>
      </c>
      <c r="V511">
        <v>1</v>
      </c>
      <c r="W511">
        <v>6.5249845981822681</v>
      </c>
      <c r="X511">
        <v>689.95713166741166</v>
      </c>
      <c r="Y511">
        <v>122.89245988742744</v>
      </c>
      <c r="Z511">
        <v>53.639268588882466</v>
      </c>
      <c r="AA511">
        <v>60.682790563177285</v>
      </c>
      <c r="AB511">
        <v>266.82192653881185</v>
      </c>
      <c r="AC511">
        <v>130.95237415110429</v>
      </c>
      <c r="AD511">
        <v>0.25217788610067665</v>
      </c>
      <c r="AE511">
        <v>1331.723113881098</v>
      </c>
    </row>
    <row r="512" spans="1:31" x14ac:dyDescent="0.25">
      <c r="A512">
        <v>2337600</v>
      </c>
      <c r="B512">
        <v>1</v>
      </c>
      <c r="C512" t="s">
        <v>80</v>
      </c>
      <c r="D512" t="s">
        <v>103</v>
      </c>
      <c r="E512" t="s">
        <v>157</v>
      </c>
      <c r="F512" t="s">
        <v>1703</v>
      </c>
      <c r="G512" t="s">
        <v>159</v>
      </c>
      <c r="H512" t="s">
        <v>154</v>
      </c>
      <c r="I512" t="s">
        <v>144</v>
      </c>
      <c r="J512" t="s">
        <v>137</v>
      </c>
      <c r="K512" t="s">
        <v>138</v>
      </c>
      <c r="L512" t="s">
        <v>1704</v>
      </c>
      <c r="M512" t="s">
        <v>1705</v>
      </c>
      <c r="N512">
        <v>1.0222222219999999</v>
      </c>
      <c r="O512">
        <v>0</v>
      </c>
      <c r="P512">
        <v>0</v>
      </c>
      <c r="Q512">
        <v>0</v>
      </c>
      <c r="R512">
        <v>1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0.5586641102344555</v>
      </c>
      <c r="AA512">
        <v>0</v>
      </c>
      <c r="AB512">
        <v>0</v>
      </c>
      <c r="AC512">
        <v>0</v>
      </c>
      <c r="AD512">
        <v>0</v>
      </c>
      <c r="AE512">
        <v>0.5586641102344555</v>
      </c>
    </row>
    <row r="513" spans="1:31" x14ac:dyDescent="0.25">
      <c r="A513">
        <v>2337786</v>
      </c>
      <c r="B513">
        <v>1</v>
      </c>
      <c r="C513" t="s">
        <v>80</v>
      </c>
      <c r="D513" t="s">
        <v>101</v>
      </c>
      <c r="E513" t="s">
        <v>151</v>
      </c>
      <c r="F513" t="s">
        <v>1706</v>
      </c>
      <c r="G513" t="s">
        <v>194</v>
      </c>
      <c r="H513" t="s">
        <v>154</v>
      </c>
      <c r="I513" t="s">
        <v>144</v>
      </c>
      <c r="J513" t="s">
        <v>137</v>
      </c>
      <c r="K513" t="s">
        <v>138</v>
      </c>
      <c r="L513" t="s">
        <v>1707</v>
      </c>
      <c r="M513" t="s">
        <v>1708</v>
      </c>
      <c r="N513">
        <v>0.34194444400000001</v>
      </c>
      <c r="O513">
        <v>0</v>
      </c>
      <c r="P513">
        <v>47</v>
      </c>
      <c r="Q513">
        <v>0</v>
      </c>
      <c r="R513">
        <v>0</v>
      </c>
      <c r="S513">
        <v>0</v>
      </c>
      <c r="T513">
        <v>2</v>
      </c>
      <c r="U513">
        <v>0</v>
      </c>
      <c r="V513">
        <v>0</v>
      </c>
      <c r="W513">
        <v>0</v>
      </c>
      <c r="X513">
        <v>4.9918681799228066</v>
      </c>
      <c r="Y513">
        <v>0</v>
      </c>
      <c r="Z513">
        <v>0</v>
      </c>
      <c r="AA513">
        <v>0</v>
      </c>
      <c r="AB513">
        <v>0.67098178013010445</v>
      </c>
      <c r="AC513">
        <v>0</v>
      </c>
      <c r="AD513">
        <v>0</v>
      </c>
      <c r="AE513">
        <v>5.6628499600529114</v>
      </c>
    </row>
    <row r="514" spans="1:31" x14ac:dyDescent="0.25">
      <c r="A514">
        <v>2337763</v>
      </c>
      <c r="B514">
        <v>1</v>
      </c>
      <c r="C514" t="s">
        <v>80</v>
      </c>
      <c r="D514" t="s">
        <v>105</v>
      </c>
      <c r="E514" t="s">
        <v>132</v>
      </c>
      <c r="F514" t="s">
        <v>1709</v>
      </c>
      <c r="G514" t="s">
        <v>134</v>
      </c>
      <c r="H514" t="s">
        <v>135</v>
      </c>
      <c r="I514" t="s">
        <v>144</v>
      </c>
      <c r="J514" t="s">
        <v>137</v>
      </c>
      <c r="K514" t="s">
        <v>138</v>
      </c>
      <c r="L514" t="s">
        <v>1710</v>
      </c>
      <c r="M514" t="s">
        <v>1711</v>
      </c>
      <c r="N514">
        <v>2.9097222220000001</v>
      </c>
      <c r="O514">
        <v>0</v>
      </c>
      <c r="P514">
        <v>445</v>
      </c>
      <c r="Q514">
        <v>1</v>
      </c>
      <c r="R514">
        <v>28</v>
      </c>
      <c r="S514">
        <v>9</v>
      </c>
      <c r="T514">
        <v>64</v>
      </c>
      <c r="U514">
        <v>7</v>
      </c>
      <c r="V514">
        <v>0</v>
      </c>
      <c r="W514">
        <v>0</v>
      </c>
      <c r="X514">
        <v>446.25480175426969</v>
      </c>
      <c r="Y514">
        <v>38.589947768315888</v>
      </c>
      <c r="Z514">
        <v>57.369997608336909</v>
      </c>
      <c r="AA514">
        <v>235.35626272640127</v>
      </c>
      <c r="AB514">
        <v>204.15663924528681</v>
      </c>
      <c r="AC514">
        <v>666.51776263225122</v>
      </c>
      <c r="AD514">
        <v>0</v>
      </c>
      <c r="AE514">
        <v>1648.2454117348616</v>
      </c>
    </row>
    <row r="515" spans="1:31" x14ac:dyDescent="0.25">
      <c r="A515">
        <v>2337391</v>
      </c>
      <c r="B515">
        <v>1</v>
      </c>
      <c r="C515" t="s">
        <v>81</v>
      </c>
      <c r="D515" t="s">
        <v>128</v>
      </c>
      <c r="E515" t="s">
        <v>174</v>
      </c>
      <c r="F515" t="s">
        <v>1712</v>
      </c>
      <c r="G515" t="s">
        <v>208</v>
      </c>
      <c r="H515" t="s">
        <v>154</v>
      </c>
      <c r="I515" t="s">
        <v>144</v>
      </c>
      <c r="J515" t="s">
        <v>137</v>
      </c>
      <c r="K515" t="s">
        <v>209</v>
      </c>
      <c r="L515" t="s">
        <v>1713</v>
      </c>
      <c r="M515" t="s">
        <v>1714</v>
      </c>
      <c r="N515">
        <v>1.1511111110000001</v>
      </c>
      <c r="O515">
        <v>0</v>
      </c>
      <c r="P515">
        <v>0</v>
      </c>
      <c r="Q515">
        <v>0</v>
      </c>
      <c r="R515">
        <v>1</v>
      </c>
      <c r="S515">
        <v>0</v>
      </c>
      <c r="T515">
        <v>3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9.230147064930555E-2</v>
      </c>
      <c r="AA515">
        <v>0</v>
      </c>
      <c r="AB515">
        <v>4.8374265931470148</v>
      </c>
      <c r="AC515">
        <v>0</v>
      </c>
      <c r="AD515">
        <v>0</v>
      </c>
      <c r="AE515">
        <v>4.9297280637963201</v>
      </c>
    </row>
    <row r="516" spans="1:31" x14ac:dyDescent="0.25">
      <c r="A516">
        <v>2337640</v>
      </c>
      <c r="B516">
        <v>1</v>
      </c>
      <c r="C516" t="s">
        <v>80</v>
      </c>
      <c r="D516" t="s">
        <v>92</v>
      </c>
      <c r="E516" t="s">
        <v>157</v>
      </c>
      <c r="F516" t="s">
        <v>1715</v>
      </c>
      <c r="G516" t="s">
        <v>204</v>
      </c>
      <c r="H516" t="s">
        <v>154</v>
      </c>
      <c r="I516" t="s">
        <v>144</v>
      </c>
      <c r="J516" t="s">
        <v>137</v>
      </c>
      <c r="K516" t="s">
        <v>138</v>
      </c>
      <c r="L516" t="s">
        <v>1716</v>
      </c>
      <c r="M516" t="s">
        <v>1717</v>
      </c>
      <c r="N516">
        <v>2.0186111109999998</v>
      </c>
      <c r="O516">
        <v>0</v>
      </c>
      <c r="P516">
        <v>2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0.33244621122085505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0.33244621122085505</v>
      </c>
    </row>
    <row r="517" spans="1:31" x14ac:dyDescent="0.25">
      <c r="A517">
        <v>2337437</v>
      </c>
      <c r="B517">
        <v>1</v>
      </c>
      <c r="C517" t="s">
        <v>80</v>
      </c>
      <c r="D517" t="s">
        <v>100</v>
      </c>
      <c r="E517" t="s">
        <v>147</v>
      </c>
      <c r="F517" t="s">
        <v>1718</v>
      </c>
      <c r="G517" t="s">
        <v>134</v>
      </c>
      <c r="H517" t="s">
        <v>135</v>
      </c>
      <c r="I517" t="s">
        <v>144</v>
      </c>
      <c r="J517" t="s">
        <v>137</v>
      </c>
      <c r="K517" t="s">
        <v>138</v>
      </c>
      <c r="L517" t="s">
        <v>1719</v>
      </c>
      <c r="M517" t="s">
        <v>1720</v>
      </c>
      <c r="N517">
        <v>0.06</v>
      </c>
      <c r="O517">
        <v>2</v>
      </c>
      <c r="P517">
        <v>5101</v>
      </c>
      <c r="Q517">
        <v>2</v>
      </c>
      <c r="R517">
        <v>35</v>
      </c>
      <c r="S517">
        <v>6</v>
      </c>
      <c r="T517">
        <v>340</v>
      </c>
      <c r="U517">
        <v>0</v>
      </c>
      <c r="V517">
        <v>0</v>
      </c>
      <c r="W517">
        <v>8.3770539607200004E-2</v>
      </c>
      <c r="X517">
        <v>83.531312899894957</v>
      </c>
      <c r="Y517">
        <v>0.32489797451610003</v>
      </c>
      <c r="Z517">
        <v>1.7393532210770402</v>
      </c>
      <c r="AA517">
        <v>4.1294002068014395</v>
      </c>
      <c r="AB517">
        <v>41.454512558647487</v>
      </c>
      <c r="AC517">
        <v>0</v>
      </c>
      <c r="AD517">
        <v>0</v>
      </c>
      <c r="AE517">
        <v>131.26324740054423</v>
      </c>
    </row>
    <row r="518" spans="1:31" x14ac:dyDescent="0.25">
      <c r="A518">
        <v>2337686</v>
      </c>
      <c r="B518">
        <v>1</v>
      </c>
      <c r="C518" t="s">
        <v>81</v>
      </c>
      <c r="D518" t="s">
        <v>122</v>
      </c>
      <c r="E518" t="s">
        <v>151</v>
      </c>
      <c r="F518" t="s">
        <v>1721</v>
      </c>
      <c r="G518" t="s">
        <v>352</v>
      </c>
      <c r="H518" t="s">
        <v>154</v>
      </c>
      <c r="I518" t="s">
        <v>144</v>
      </c>
      <c r="J518" t="s">
        <v>137</v>
      </c>
      <c r="K518" t="s">
        <v>138</v>
      </c>
      <c r="L518" t="s">
        <v>1722</v>
      </c>
      <c r="M518" t="s">
        <v>1723</v>
      </c>
      <c r="N518">
        <v>2.1225000000000001</v>
      </c>
      <c r="O518">
        <v>0</v>
      </c>
      <c r="P518">
        <v>156</v>
      </c>
      <c r="Q518">
        <v>0</v>
      </c>
      <c r="R518">
        <v>0</v>
      </c>
      <c r="S518">
        <v>0</v>
      </c>
      <c r="T518">
        <v>3</v>
      </c>
      <c r="U518">
        <v>0</v>
      </c>
      <c r="V518">
        <v>0</v>
      </c>
      <c r="W518">
        <v>0</v>
      </c>
      <c r="X518">
        <v>79.38993327682509</v>
      </c>
      <c r="Y518">
        <v>0</v>
      </c>
      <c r="Z518">
        <v>0</v>
      </c>
      <c r="AA518">
        <v>0</v>
      </c>
      <c r="AB518">
        <v>2.8828347869331301</v>
      </c>
      <c r="AC518">
        <v>0</v>
      </c>
      <c r="AD518">
        <v>0</v>
      </c>
      <c r="AE518">
        <v>82.272768063758221</v>
      </c>
    </row>
    <row r="519" spans="1:31" x14ac:dyDescent="0.25">
      <c r="A519">
        <v>2337577</v>
      </c>
      <c r="B519">
        <v>1</v>
      </c>
      <c r="C519" t="s">
        <v>81</v>
      </c>
      <c r="D519" t="s">
        <v>122</v>
      </c>
      <c r="E519" t="s">
        <v>240</v>
      </c>
      <c r="F519" t="s">
        <v>870</v>
      </c>
      <c r="G519" t="s">
        <v>134</v>
      </c>
      <c r="H519" t="s">
        <v>135</v>
      </c>
      <c r="I519" t="s">
        <v>144</v>
      </c>
      <c r="J519" t="s">
        <v>137</v>
      </c>
      <c r="K519" t="s">
        <v>138</v>
      </c>
      <c r="L519" t="s">
        <v>1724</v>
      </c>
      <c r="M519" t="s">
        <v>1725</v>
      </c>
      <c r="N519">
        <v>0.42694444399999998</v>
      </c>
      <c r="O519">
        <v>7</v>
      </c>
      <c r="P519">
        <v>9795</v>
      </c>
      <c r="Q519">
        <v>91</v>
      </c>
      <c r="R519">
        <v>163</v>
      </c>
      <c r="S519">
        <v>68</v>
      </c>
      <c r="T519">
        <v>1467</v>
      </c>
      <c r="U519">
        <v>14</v>
      </c>
      <c r="V519">
        <v>2</v>
      </c>
      <c r="W519">
        <v>0.94349623347457245</v>
      </c>
      <c r="X519">
        <v>851.13855831118451</v>
      </c>
      <c r="Y519">
        <v>120.62053744050883</v>
      </c>
      <c r="Z519">
        <v>65.225875158557784</v>
      </c>
      <c r="AA519">
        <v>678.05877101915644</v>
      </c>
      <c r="AB519">
        <v>543.08914969745297</v>
      </c>
      <c r="AC519">
        <v>2622.8919900559076</v>
      </c>
      <c r="AD519">
        <v>68.205691177091069</v>
      </c>
      <c r="AE519">
        <v>4950.1740690933339</v>
      </c>
    </row>
    <row r="520" spans="1:31" x14ac:dyDescent="0.25">
      <c r="A520">
        <v>2337285</v>
      </c>
      <c r="B520">
        <v>1</v>
      </c>
      <c r="C520" t="s">
        <v>81</v>
      </c>
      <c r="D520" t="s">
        <v>117</v>
      </c>
      <c r="E520" t="s">
        <v>132</v>
      </c>
      <c r="F520" t="s">
        <v>1726</v>
      </c>
      <c r="G520" t="s">
        <v>134</v>
      </c>
      <c r="H520" t="s">
        <v>135</v>
      </c>
      <c r="I520" t="s">
        <v>144</v>
      </c>
      <c r="J520" t="s">
        <v>137</v>
      </c>
      <c r="K520" t="s">
        <v>138</v>
      </c>
      <c r="L520" t="s">
        <v>1727</v>
      </c>
      <c r="M520" t="s">
        <v>1728</v>
      </c>
      <c r="N520">
        <v>7.6111110999999995E-2</v>
      </c>
      <c r="O520">
        <v>5</v>
      </c>
      <c r="P520">
        <v>2881</v>
      </c>
      <c r="Q520">
        <v>104</v>
      </c>
      <c r="R520">
        <v>356</v>
      </c>
      <c r="S520">
        <v>30</v>
      </c>
      <c r="T520">
        <v>553</v>
      </c>
      <c r="U520">
        <v>7</v>
      </c>
      <c r="V520">
        <v>10</v>
      </c>
      <c r="W520">
        <v>0.22900060244565784</v>
      </c>
      <c r="X520">
        <v>34.447110565777038</v>
      </c>
      <c r="Y520">
        <v>51.959225571438246</v>
      </c>
      <c r="Z520">
        <v>59.693709061252882</v>
      </c>
      <c r="AA520">
        <v>11.115759180347359</v>
      </c>
      <c r="AB520">
        <v>25.285934004354498</v>
      </c>
      <c r="AC520">
        <v>30.535676640892653</v>
      </c>
      <c r="AD520">
        <v>10.961905916124458</v>
      </c>
      <c r="AE520">
        <v>224.22832154263281</v>
      </c>
    </row>
    <row r="521" spans="1:31" x14ac:dyDescent="0.25">
      <c r="A521">
        <v>2337895</v>
      </c>
      <c r="B521">
        <v>1</v>
      </c>
      <c r="C521" t="s">
        <v>80</v>
      </c>
      <c r="D521" t="s">
        <v>103</v>
      </c>
      <c r="E521" t="s">
        <v>157</v>
      </c>
      <c r="F521" t="s">
        <v>1688</v>
      </c>
      <c r="G521" t="s">
        <v>279</v>
      </c>
      <c r="H521" t="s">
        <v>154</v>
      </c>
      <c r="I521" t="s">
        <v>144</v>
      </c>
      <c r="J521" t="s">
        <v>137</v>
      </c>
      <c r="K521" t="s">
        <v>138</v>
      </c>
      <c r="L521" t="s">
        <v>1729</v>
      </c>
      <c r="M521" t="s">
        <v>1730</v>
      </c>
      <c r="N521">
        <v>1.0580555549999999</v>
      </c>
      <c r="O521">
        <v>0</v>
      </c>
      <c r="P521">
        <v>5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1.6250248147713724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1.6250248147713724</v>
      </c>
    </row>
    <row r="522" spans="1:31" x14ac:dyDescent="0.25">
      <c r="A522">
        <v>2337872</v>
      </c>
      <c r="B522">
        <v>1</v>
      </c>
      <c r="C522" t="s">
        <v>81</v>
      </c>
      <c r="D522" t="s">
        <v>128</v>
      </c>
      <c r="E522" t="s">
        <v>157</v>
      </c>
      <c r="F522" t="s">
        <v>1731</v>
      </c>
      <c r="G522" t="s">
        <v>204</v>
      </c>
      <c r="H522" t="s">
        <v>154</v>
      </c>
      <c r="I522" t="s">
        <v>144</v>
      </c>
      <c r="J522" t="s">
        <v>137</v>
      </c>
      <c r="K522" t="s">
        <v>138</v>
      </c>
      <c r="L522" t="s">
        <v>1732</v>
      </c>
      <c r="M522" t="s">
        <v>1733</v>
      </c>
      <c r="N522">
        <v>3.46</v>
      </c>
      <c r="O522">
        <v>0</v>
      </c>
      <c r="P522">
        <v>18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15.448798536699965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15.448798536699965</v>
      </c>
    </row>
    <row r="523" spans="1:31" x14ac:dyDescent="0.25">
      <c r="A523">
        <v>2337368</v>
      </c>
      <c r="B523">
        <v>1</v>
      </c>
      <c r="C523" t="s">
        <v>81</v>
      </c>
      <c r="D523" t="s">
        <v>119</v>
      </c>
      <c r="E523" t="s">
        <v>132</v>
      </c>
      <c r="F523" t="s">
        <v>1734</v>
      </c>
      <c r="G523" t="s">
        <v>208</v>
      </c>
      <c r="H523" t="s">
        <v>135</v>
      </c>
      <c r="I523" t="s">
        <v>144</v>
      </c>
      <c r="J523" t="s">
        <v>137</v>
      </c>
      <c r="K523" t="s">
        <v>209</v>
      </c>
      <c r="L523" t="s">
        <v>1735</v>
      </c>
      <c r="M523" t="s">
        <v>1736</v>
      </c>
      <c r="N523">
        <v>9.2747222219999994</v>
      </c>
      <c r="O523">
        <v>3</v>
      </c>
      <c r="P523">
        <v>2731</v>
      </c>
      <c r="Q523">
        <v>31</v>
      </c>
      <c r="R523">
        <v>555</v>
      </c>
      <c r="S523">
        <v>17</v>
      </c>
      <c r="T523">
        <v>281</v>
      </c>
      <c r="U523">
        <v>0</v>
      </c>
      <c r="V523">
        <v>3</v>
      </c>
      <c r="W523">
        <v>12.218183596340559</v>
      </c>
      <c r="X523">
        <v>4053.3835020798515</v>
      </c>
      <c r="Y523">
        <v>2032.329689388642</v>
      </c>
      <c r="Z523">
        <v>7266.2210750439872</v>
      </c>
      <c r="AA523">
        <v>1825.4189555933365</v>
      </c>
      <c r="AB523">
        <v>1764.820565129505</v>
      </c>
      <c r="AC523">
        <v>0</v>
      </c>
      <c r="AD523">
        <v>1541.1210501673331</v>
      </c>
      <c r="AE523">
        <v>18495.513020998998</v>
      </c>
    </row>
    <row r="524" spans="1:31" x14ac:dyDescent="0.25">
      <c r="A524">
        <v>2337354</v>
      </c>
      <c r="B524">
        <v>1</v>
      </c>
      <c r="C524" t="s">
        <v>80</v>
      </c>
      <c r="D524" t="s">
        <v>110</v>
      </c>
      <c r="E524" t="s">
        <v>151</v>
      </c>
      <c r="F524" t="s">
        <v>1737</v>
      </c>
      <c r="G524" t="s">
        <v>269</v>
      </c>
      <c r="H524" t="s">
        <v>154</v>
      </c>
      <c r="I524" t="s">
        <v>144</v>
      </c>
      <c r="J524" t="s">
        <v>137</v>
      </c>
      <c r="K524" t="s">
        <v>209</v>
      </c>
      <c r="L524" t="s">
        <v>1738</v>
      </c>
      <c r="M524" t="s">
        <v>1739</v>
      </c>
      <c r="N524">
        <v>9.1077777770000008</v>
      </c>
      <c r="O524">
        <v>0</v>
      </c>
      <c r="P524">
        <v>91</v>
      </c>
      <c r="Q524">
        <v>0</v>
      </c>
      <c r="R524">
        <v>0</v>
      </c>
      <c r="S524">
        <v>0</v>
      </c>
      <c r="T524">
        <v>17</v>
      </c>
      <c r="U524">
        <v>0</v>
      </c>
      <c r="V524">
        <v>1</v>
      </c>
      <c r="W524">
        <v>0</v>
      </c>
      <c r="X524">
        <v>313.60991226817492</v>
      </c>
      <c r="Y524">
        <v>0</v>
      </c>
      <c r="Z524">
        <v>0</v>
      </c>
      <c r="AA524">
        <v>0</v>
      </c>
      <c r="AB524">
        <v>153.71382279500622</v>
      </c>
      <c r="AC524">
        <v>0</v>
      </c>
      <c r="AD524">
        <v>322.94643852814505</v>
      </c>
      <c r="AE524">
        <v>790.27017359132628</v>
      </c>
    </row>
    <row r="525" spans="1:31" x14ac:dyDescent="0.25">
      <c r="A525">
        <v>2337560</v>
      </c>
      <c r="B525">
        <v>1</v>
      </c>
      <c r="C525" t="s">
        <v>81</v>
      </c>
      <c r="D525" t="s">
        <v>128</v>
      </c>
      <c r="E525" t="s">
        <v>141</v>
      </c>
      <c r="F525" t="s">
        <v>1740</v>
      </c>
      <c r="G525" t="s">
        <v>134</v>
      </c>
      <c r="H525" t="s">
        <v>135</v>
      </c>
      <c r="I525" t="s">
        <v>144</v>
      </c>
      <c r="J525" t="s">
        <v>137</v>
      </c>
      <c r="K525" t="s">
        <v>138</v>
      </c>
      <c r="L525" t="s">
        <v>1741</v>
      </c>
      <c r="M525" t="s">
        <v>1742</v>
      </c>
      <c r="N525">
        <v>0.12777777700000001</v>
      </c>
      <c r="O525">
        <v>1</v>
      </c>
      <c r="P525">
        <v>585</v>
      </c>
      <c r="Q525">
        <v>4</v>
      </c>
      <c r="R525">
        <v>3</v>
      </c>
      <c r="S525">
        <v>9</v>
      </c>
      <c r="T525">
        <v>48</v>
      </c>
      <c r="U525">
        <v>0</v>
      </c>
      <c r="V525">
        <v>0</v>
      </c>
      <c r="W525">
        <v>3.232767668E-2</v>
      </c>
      <c r="X525">
        <v>9.4440796249556254</v>
      </c>
      <c r="Y525">
        <v>4.0508196786545554</v>
      </c>
      <c r="Z525">
        <v>5.8291504515400008E-2</v>
      </c>
      <c r="AA525">
        <v>10.056330291947145</v>
      </c>
      <c r="AB525">
        <v>4.3649003895046503</v>
      </c>
      <c r="AC525">
        <v>0</v>
      </c>
      <c r="AD525">
        <v>0</v>
      </c>
      <c r="AE525">
        <v>28.006749166257375</v>
      </c>
    </row>
    <row r="526" spans="1:31" x14ac:dyDescent="0.25">
      <c r="A526">
        <v>2337305</v>
      </c>
      <c r="B526">
        <v>1</v>
      </c>
      <c r="C526" t="s">
        <v>80</v>
      </c>
      <c r="D526" t="s">
        <v>95</v>
      </c>
      <c r="E526" t="s">
        <v>147</v>
      </c>
      <c r="F526" t="s">
        <v>1743</v>
      </c>
      <c r="G526" t="s">
        <v>184</v>
      </c>
      <c r="H526" t="s">
        <v>135</v>
      </c>
      <c r="I526" t="s">
        <v>144</v>
      </c>
      <c r="J526" t="s">
        <v>137</v>
      </c>
      <c r="K526" t="s">
        <v>138</v>
      </c>
      <c r="L526" t="s">
        <v>1744</v>
      </c>
      <c r="M526" t="s">
        <v>1745</v>
      </c>
      <c r="N526">
        <v>2.0636111110000002</v>
      </c>
      <c r="O526">
        <v>0</v>
      </c>
      <c r="P526">
        <v>0</v>
      </c>
      <c r="Q526">
        <v>0</v>
      </c>
      <c r="R526">
        <v>0</v>
      </c>
      <c r="S526">
        <v>1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10.605908557590727</v>
      </c>
      <c r="AB526">
        <v>0</v>
      </c>
      <c r="AC526">
        <v>0</v>
      </c>
      <c r="AD526">
        <v>0</v>
      </c>
      <c r="AE526">
        <v>10.605908557590727</v>
      </c>
    </row>
    <row r="527" spans="1:31" x14ac:dyDescent="0.25">
      <c r="A527">
        <v>2337852</v>
      </c>
      <c r="B527">
        <v>1</v>
      </c>
      <c r="C527" t="s">
        <v>80</v>
      </c>
      <c r="D527" t="s">
        <v>108</v>
      </c>
      <c r="E527" t="s">
        <v>151</v>
      </c>
      <c r="F527" t="s">
        <v>1746</v>
      </c>
      <c r="G527" t="s">
        <v>153</v>
      </c>
      <c r="H527" t="s">
        <v>154</v>
      </c>
      <c r="I527" t="s">
        <v>144</v>
      </c>
      <c r="J527" t="s">
        <v>137</v>
      </c>
      <c r="K527" t="s">
        <v>138</v>
      </c>
      <c r="L527" t="s">
        <v>1747</v>
      </c>
      <c r="M527" t="s">
        <v>1748</v>
      </c>
      <c r="N527">
        <v>3.1786111109999999</v>
      </c>
      <c r="O527">
        <v>0</v>
      </c>
      <c r="P527">
        <v>1</v>
      </c>
      <c r="Q527">
        <v>0</v>
      </c>
      <c r="R527">
        <v>3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0.49975817180443005</v>
      </c>
      <c r="Y527">
        <v>0</v>
      </c>
      <c r="Z527">
        <v>39.944543008785288</v>
      </c>
      <c r="AA527">
        <v>0</v>
      </c>
      <c r="AB527">
        <v>0</v>
      </c>
      <c r="AC527">
        <v>0</v>
      </c>
      <c r="AD527">
        <v>0</v>
      </c>
      <c r="AE527">
        <v>40.444301180589719</v>
      </c>
    </row>
    <row r="528" spans="1:31" x14ac:dyDescent="0.25">
      <c r="A528">
        <v>2337743</v>
      </c>
      <c r="B528">
        <v>1</v>
      </c>
      <c r="C528" t="s">
        <v>81</v>
      </c>
      <c r="D528" t="s">
        <v>127</v>
      </c>
      <c r="E528" t="s">
        <v>147</v>
      </c>
      <c r="F528" t="s">
        <v>1749</v>
      </c>
      <c r="G528" t="s">
        <v>134</v>
      </c>
      <c r="H528" t="s">
        <v>135</v>
      </c>
      <c r="I528" t="s">
        <v>144</v>
      </c>
      <c r="J528" t="s">
        <v>137</v>
      </c>
      <c r="K528" t="s">
        <v>138</v>
      </c>
      <c r="L528" t="s">
        <v>1750</v>
      </c>
      <c r="M528" t="s">
        <v>1751</v>
      </c>
      <c r="N528">
        <v>0.60750000000000004</v>
      </c>
      <c r="O528">
        <v>0</v>
      </c>
      <c r="P528">
        <v>814</v>
      </c>
      <c r="Q528">
        <v>0</v>
      </c>
      <c r="R528">
        <v>0</v>
      </c>
      <c r="S528">
        <v>0</v>
      </c>
      <c r="T528">
        <v>88</v>
      </c>
      <c r="U528">
        <v>0</v>
      </c>
      <c r="V528">
        <v>0</v>
      </c>
      <c r="W528">
        <v>0</v>
      </c>
      <c r="X528">
        <v>138.1187089690213</v>
      </c>
      <c r="Y528">
        <v>0</v>
      </c>
      <c r="Z528">
        <v>0</v>
      </c>
      <c r="AA528">
        <v>0</v>
      </c>
      <c r="AB528">
        <v>53.713922150985894</v>
      </c>
      <c r="AC528">
        <v>0</v>
      </c>
      <c r="AD528">
        <v>0</v>
      </c>
      <c r="AE528">
        <v>191.83263112000719</v>
      </c>
    </row>
    <row r="529" spans="1:31" x14ac:dyDescent="0.25">
      <c r="A529">
        <v>2337534</v>
      </c>
      <c r="B529">
        <v>1</v>
      </c>
      <c r="C529" t="s">
        <v>81</v>
      </c>
      <c r="D529" t="s">
        <v>112</v>
      </c>
      <c r="E529" t="s">
        <v>151</v>
      </c>
      <c r="F529" t="s">
        <v>1752</v>
      </c>
      <c r="G529" t="s">
        <v>352</v>
      </c>
      <c r="H529" t="s">
        <v>154</v>
      </c>
      <c r="I529" t="s">
        <v>144</v>
      </c>
      <c r="J529" t="s">
        <v>137</v>
      </c>
      <c r="K529" t="s">
        <v>138</v>
      </c>
      <c r="L529" t="s">
        <v>1753</v>
      </c>
      <c r="M529" t="s">
        <v>1754</v>
      </c>
      <c r="N529">
        <v>1.853611111</v>
      </c>
      <c r="O529">
        <v>0</v>
      </c>
      <c r="P529">
        <v>208</v>
      </c>
      <c r="Q529">
        <v>0</v>
      </c>
      <c r="R529">
        <v>2</v>
      </c>
      <c r="S529">
        <v>0</v>
      </c>
      <c r="T529">
        <v>32</v>
      </c>
      <c r="U529">
        <v>0</v>
      </c>
      <c r="V529">
        <v>0</v>
      </c>
      <c r="W529">
        <v>0</v>
      </c>
      <c r="X529">
        <v>95.674491102059392</v>
      </c>
      <c r="Y529">
        <v>0</v>
      </c>
      <c r="Z529">
        <v>0</v>
      </c>
      <c r="AA529">
        <v>0</v>
      </c>
      <c r="AB529">
        <v>61.094476741878694</v>
      </c>
      <c r="AC529">
        <v>0</v>
      </c>
      <c r="AD529">
        <v>0</v>
      </c>
      <c r="AE529">
        <v>156.76896784393807</v>
      </c>
    </row>
    <row r="530" spans="1:31" x14ac:dyDescent="0.25">
      <c r="A530">
        <v>2337288</v>
      </c>
      <c r="B530">
        <v>1</v>
      </c>
      <c r="C530" t="s">
        <v>80</v>
      </c>
      <c r="D530" t="s">
        <v>104</v>
      </c>
      <c r="E530" t="s">
        <v>147</v>
      </c>
      <c r="F530" t="s">
        <v>1755</v>
      </c>
      <c r="G530" t="s">
        <v>184</v>
      </c>
      <c r="H530" t="s">
        <v>135</v>
      </c>
      <c r="I530" t="s">
        <v>144</v>
      </c>
      <c r="J530" t="s">
        <v>137</v>
      </c>
      <c r="K530" t="s">
        <v>138</v>
      </c>
      <c r="L530" t="s">
        <v>1756</v>
      </c>
      <c r="M530" t="s">
        <v>1757</v>
      </c>
      <c r="N530">
        <v>4.1363888879999999</v>
      </c>
      <c r="O530">
        <v>1</v>
      </c>
      <c r="P530">
        <v>47</v>
      </c>
      <c r="Q530">
        <v>0</v>
      </c>
      <c r="R530">
        <v>3</v>
      </c>
      <c r="S530">
        <v>0</v>
      </c>
      <c r="T530">
        <v>1</v>
      </c>
      <c r="U530">
        <v>0</v>
      </c>
      <c r="V530">
        <v>0</v>
      </c>
      <c r="W530">
        <v>0.9965502427077112</v>
      </c>
      <c r="X530">
        <v>58.505943221497581</v>
      </c>
      <c r="Y530">
        <v>0</v>
      </c>
      <c r="Z530">
        <v>25.656882324255129</v>
      </c>
      <c r="AA530">
        <v>0</v>
      </c>
      <c r="AB530">
        <v>1.2507310356215811</v>
      </c>
      <c r="AC530">
        <v>0</v>
      </c>
      <c r="AD530">
        <v>0</v>
      </c>
      <c r="AE530">
        <v>86.410106824082007</v>
      </c>
    </row>
    <row r="531" spans="1:31" x14ac:dyDescent="0.25">
      <c r="A531">
        <v>2337434</v>
      </c>
      <c r="B531">
        <v>1</v>
      </c>
      <c r="C531" t="s">
        <v>80</v>
      </c>
      <c r="D531" t="s">
        <v>99</v>
      </c>
      <c r="E531" t="s">
        <v>151</v>
      </c>
      <c r="F531" t="s">
        <v>1758</v>
      </c>
      <c r="G531" t="s">
        <v>410</v>
      </c>
      <c r="H531" t="s">
        <v>154</v>
      </c>
      <c r="I531" t="s">
        <v>144</v>
      </c>
      <c r="J531" t="s">
        <v>137</v>
      </c>
      <c r="K531" t="s">
        <v>138</v>
      </c>
      <c r="L531" t="s">
        <v>1759</v>
      </c>
      <c r="M531" t="s">
        <v>1760</v>
      </c>
      <c r="N531">
        <v>1.8180555549999999</v>
      </c>
      <c r="O531">
        <v>0</v>
      </c>
      <c r="P531">
        <v>24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10.182175343224463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10.182175343224463</v>
      </c>
    </row>
    <row r="532" spans="1:31" x14ac:dyDescent="0.25">
      <c r="A532">
        <v>2337580</v>
      </c>
      <c r="B532">
        <v>1</v>
      </c>
      <c r="C532" t="s">
        <v>81</v>
      </c>
      <c r="D532" t="s">
        <v>122</v>
      </c>
      <c r="E532" t="s">
        <v>141</v>
      </c>
      <c r="F532" t="s">
        <v>1761</v>
      </c>
      <c r="G532" t="s">
        <v>134</v>
      </c>
      <c r="H532" t="s">
        <v>135</v>
      </c>
      <c r="I532" t="s">
        <v>144</v>
      </c>
      <c r="J532" t="s">
        <v>137</v>
      </c>
      <c r="K532" t="s">
        <v>138</v>
      </c>
      <c r="L532" t="s">
        <v>1762</v>
      </c>
      <c r="M532" t="s">
        <v>1763</v>
      </c>
      <c r="N532">
        <v>1.3888888880000001</v>
      </c>
      <c r="O532">
        <v>0</v>
      </c>
      <c r="P532">
        <v>1809</v>
      </c>
      <c r="Q532">
        <v>13</v>
      </c>
      <c r="R532">
        <v>26</v>
      </c>
      <c r="S532">
        <v>5</v>
      </c>
      <c r="T532">
        <v>183</v>
      </c>
      <c r="U532">
        <v>2</v>
      </c>
      <c r="V532">
        <v>0</v>
      </c>
      <c r="W532">
        <v>0</v>
      </c>
      <c r="X532">
        <v>459.01235814584652</v>
      </c>
      <c r="Y532">
        <v>88.568867492326476</v>
      </c>
      <c r="Z532">
        <v>39.037787354097887</v>
      </c>
      <c r="AA532">
        <v>19.092157799646067</v>
      </c>
      <c r="AB532">
        <v>261.7113688760565</v>
      </c>
      <c r="AC532">
        <v>164.76248368611516</v>
      </c>
      <c r="AD532">
        <v>0</v>
      </c>
      <c r="AE532">
        <v>1032.1850233540886</v>
      </c>
    </row>
    <row r="533" spans="1:31" x14ac:dyDescent="0.25">
      <c r="A533">
        <v>2337394</v>
      </c>
      <c r="B533">
        <v>1</v>
      </c>
      <c r="C533" t="s">
        <v>80</v>
      </c>
      <c r="D533" t="s">
        <v>89</v>
      </c>
      <c r="E533" t="s">
        <v>147</v>
      </c>
      <c r="F533" t="s">
        <v>1764</v>
      </c>
      <c r="G533" t="s">
        <v>269</v>
      </c>
      <c r="H533" t="s">
        <v>135</v>
      </c>
      <c r="I533" t="s">
        <v>144</v>
      </c>
      <c r="J533" t="s">
        <v>137</v>
      </c>
      <c r="K533" t="s">
        <v>209</v>
      </c>
      <c r="L533" t="s">
        <v>1765</v>
      </c>
      <c r="M533" t="s">
        <v>1766</v>
      </c>
      <c r="N533">
        <v>1.0794444439999999</v>
      </c>
      <c r="O533">
        <v>4</v>
      </c>
      <c r="P533">
        <v>270</v>
      </c>
      <c r="Q533">
        <v>1</v>
      </c>
      <c r="R533">
        <v>14</v>
      </c>
      <c r="S533">
        <v>5</v>
      </c>
      <c r="T533">
        <v>44</v>
      </c>
      <c r="U533">
        <v>4</v>
      </c>
      <c r="V533">
        <v>0</v>
      </c>
      <c r="W533">
        <v>113.37057616754477</v>
      </c>
      <c r="X533">
        <v>110.27727043769521</v>
      </c>
      <c r="Y533">
        <v>2.6680919270790797</v>
      </c>
      <c r="Z533">
        <v>17.754745566074202</v>
      </c>
      <c r="AA533">
        <v>169.52681200714022</v>
      </c>
      <c r="AB533">
        <v>105.67533730180696</v>
      </c>
      <c r="AC533">
        <v>333.26930444042529</v>
      </c>
      <c r="AD533">
        <v>0</v>
      </c>
      <c r="AE533">
        <v>852.54213784776562</v>
      </c>
    </row>
    <row r="534" spans="1:31" x14ac:dyDescent="0.25">
      <c r="A534">
        <v>2337228</v>
      </c>
      <c r="B534">
        <v>1</v>
      </c>
      <c r="C534" t="s">
        <v>81</v>
      </c>
      <c r="D534" t="s">
        <v>124</v>
      </c>
      <c r="E534" t="s">
        <v>147</v>
      </c>
      <c r="F534" t="s">
        <v>1767</v>
      </c>
      <c r="G534" t="s">
        <v>1768</v>
      </c>
      <c r="H534" t="s">
        <v>135</v>
      </c>
      <c r="I534" t="s">
        <v>144</v>
      </c>
      <c r="J534" t="s">
        <v>137</v>
      </c>
      <c r="K534" t="s">
        <v>138</v>
      </c>
      <c r="L534" t="s">
        <v>1769</v>
      </c>
      <c r="M534" t="s">
        <v>1770</v>
      </c>
      <c r="N534">
        <v>8.9705555550000007</v>
      </c>
      <c r="O534">
        <v>0</v>
      </c>
      <c r="P534">
        <v>28</v>
      </c>
      <c r="Q534">
        <v>0</v>
      </c>
      <c r="R534">
        <v>13</v>
      </c>
      <c r="S534">
        <v>0</v>
      </c>
      <c r="T534">
        <v>7</v>
      </c>
      <c r="U534">
        <v>0</v>
      </c>
      <c r="V534">
        <v>0</v>
      </c>
      <c r="W534">
        <v>0</v>
      </c>
      <c r="X534">
        <v>49.619779794112894</v>
      </c>
      <c r="Y534">
        <v>0</v>
      </c>
      <c r="Z534">
        <v>573.76341792063863</v>
      </c>
      <c r="AA534">
        <v>0</v>
      </c>
      <c r="AB534">
        <v>42.267387106200651</v>
      </c>
      <c r="AC534">
        <v>0</v>
      </c>
      <c r="AD534">
        <v>0</v>
      </c>
      <c r="AE534">
        <v>665.65058482095219</v>
      </c>
    </row>
    <row r="535" spans="1:31" x14ac:dyDescent="0.25">
      <c r="A535">
        <v>2337371</v>
      </c>
      <c r="B535">
        <v>1</v>
      </c>
      <c r="C535" t="s">
        <v>80</v>
      </c>
      <c r="D535" t="s">
        <v>103</v>
      </c>
      <c r="E535" t="s">
        <v>157</v>
      </c>
      <c r="F535" t="s">
        <v>1771</v>
      </c>
      <c r="G535" t="s">
        <v>352</v>
      </c>
      <c r="H535" t="s">
        <v>154</v>
      </c>
      <c r="I535" t="s">
        <v>144</v>
      </c>
      <c r="J535" t="s">
        <v>137</v>
      </c>
      <c r="K535" t="s">
        <v>138</v>
      </c>
      <c r="L535" t="s">
        <v>1772</v>
      </c>
      <c r="M535" t="s">
        <v>1773</v>
      </c>
      <c r="N535">
        <v>1.3277777770000001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1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0.74491994818276452</v>
      </c>
      <c r="AC535">
        <v>0</v>
      </c>
      <c r="AD535">
        <v>0</v>
      </c>
      <c r="AE535">
        <v>0.74491994818276452</v>
      </c>
    </row>
    <row r="536" spans="1:31" x14ac:dyDescent="0.25">
      <c r="A536">
        <v>2337806</v>
      </c>
      <c r="B536">
        <v>1</v>
      </c>
      <c r="C536" t="s">
        <v>81</v>
      </c>
      <c r="D536" t="s">
        <v>127</v>
      </c>
      <c r="E536" t="s">
        <v>141</v>
      </c>
      <c r="F536" t="s">
        <v>1774</v>
      </c>
      <c r="G536" t="s">
        <v>813</v>
      </c>
      <c r="H536" t="s">
        <v>135</v>
      </c>
      <c r="I536" t="s">
        <v>144</v>
      </c>
      <c r="J536" t="s">
        <v>137</v>
      </c>
      <c r="K536" t="s">
        <v>138</v>
      </c>
      <c r="L536" t="s">
        <v>1775</v>
      </c>
      <c r="M536" t="s">
        <v>1776</v>
      </c>
      <c r="N536">
        <v>4.1988888879999999</v>
      </c>
      <c r="O536">
        <v>1</v>
      </c>
      <c r="P536">
        <v>101</v>
      </c>
      <c r="Q536">
        <v>12</v>
      </c>
      <c r="R536">
        <v>140</v>
      </c>
      <c r="S536">
        <v>3</v>
      </c>
      <c r="T536">
        <v>19</v>
      </c>
      <c r="U536">
        <v>0</v>
      </c>
      <c r="V536">
        <v>1</v>
      </c>
      <c r="W536">
        <v>11.649476326913769</v>
      </c>
      <c r="X536">
        <v>123.61031606949403</v>
      </c>
      <c r="Y536">
        <v>110.18552860709713</v>
      </c>
      <c r="Z536">
        <v>677.63197368852229</v>
      </c>
      <c r="AA536">
        <v>189.05408528048173</v>
      </c>
      <c r="AB536">
        <v>95.636969059965566</v>
      </c>
      <c r="AC536">
        <v>0</v>
      </c>
      <c r="AD536">
        <v>2.3210337493300002</v>
      </c>
      <c r="AE536">
        <v>1210.0893827818045</v>
      </c>
    </row>
    <row r="537" spans="1:31" x14ac:dyDescent="0.25">
      <c r="A537">
        <v>2337451</v>
      </c>
      <c r="B537">
        <v>1</v>
      </c>
      <c r="C537" t="s">
        <v>80</v>
      </c>
      <c r="D537" t="s">
        <v>83</v>
      </c>
      <c r="E537" t="s">
        <v>157</v>
      </c>
      <c r="F537" t="s">
        <v>1777</v>
      </c>
      <c r="G537" t="s">
        <v>159</v>
      </c>
      <c r="H537" t="s">
        <v>154</v>
      </c>
      <c r="I537" t="s">
        <v>144</v>
      </c>
      <c r="J537" t="s">
        <v>137</v>
      </c>
      <c r="K537" t="s">
        <v>138</v>
      </c>
      <c r="L537" t="s">
        <v>1778</v>
      </c>
      <c r="M537" t="s">
        <v>1779</v>
      </c>
      <c r="N537">
        <v>1.8969444440000001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2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130.50857111626044</v>
      </c>
      <c r="AE537">
        <v>130.50857111626044</v>
      </c>
    </row>
    <row r="538" spans="1:31" x14ac:dyDescent="0.25">
      <c r="A538">
        <v>2337457</v>
      </c>
      <c r="B538">
        <v>1</v>
      </c>
      <c r="C538" t="s">
        <v>80</v>
      </c>
      <c r="D538" t="s">
        <v>96</v>
      </c>
      <c r="E538" t="s">
        <v>157</v>
      </c>
      <c r="F538" t="s">
        <v>1780</v>
      </c>
      <c r="G538" t="s">
        <v>194</v>
      </c>
      <c r="H538" t="s">
        <v>154</v>
      </c>
      <c r="I538" t="s">
        <v>144</v>
      </c>
      <c r="J538" t="s">
        <v>137</v>
      </c>
      <c r="K538" t="s">
        <v>138</v>
      </c>
      <c r="L538" t="s">
        <v>1781</v>
      </c>
      <c r="M538" t="s">
        <v>1782</v>
      </c>
      <c r="N538">
        <v>4.0416666660000002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1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9.8667679369068839</v>
      </c>
      <c r="AC538">
        <v>0</v>
      </c>
      <c r="AD538">
        <v>0</v>
      </c>
      <c r="AE538">
        <v>9.8667679369068839</v>
      </c>
    </row>
    <row r="539" spans="1:31" x14ac:dyDescent="0.25">
      <c r="A539">
        <v>2337314</v>
      </c>
      <c r="B539">
        <v>1</v>
      </c>
      <c r="C539" t="s">
        <v>80</v>
      </c>
      <c r="D539" t="s">
        <v>95</v>
      </c>
      <c r="E539" t="s">
        <v>141</v>
      </c>
      <c r="F539" t="s">
        <v>1783</v>
      </c>
      <c r="G539" t="s">
        <v>134</v>
      </c>
      <c r="H539" t="s">
        <v>135</v>
      </c>
      <c r="I539" t="s">
        <v>144</v>
      </c>
      <c r="J539" t="s">
        <v>137</v>
      </c>
      <c r="K539" t="s">
        <v>138</v>
      </c>
      <c r="L539" t="s">
        <v>1784</v>
      </c>
      <c r="M539" t="s">
        <v>1785</v>
      </c>
      <c r="N539">
        <v>0.73666666599999997</v>
      </c>
      <c r="O539">
        <v>0</v>
      </c>
      <c r="P539">
        <v>1</v>
      </c>
      <c r="Q539">
        <v>0</v>
      </c>
      <c r="R539">
        <v>0</v>
      </c>
      <c r="S539">
        <v>5</v>
      </c>
      <c r="T539">
        <v>572</v>
      </c>
      <c r="U539">
        <v>5</v>
      </c>
      <c r="V539">
        <v>6</v>
      </c>
      <c r="W539">
        <v>0</v>
      </c>
      <c r="X539">
        <v>0.29736388569594668</v>
      </c>
      <c r="Y539">
        <v>0</v>
      </c>
      <c r="Z539">
        <v>0</v>
      </c>
      <c r="AA539">
        <v>33.364636856445941</v>
      </c>
      <c r="AB539">
        <v>355.70273512036425</v>
      </c>
      <c r="AC539">
        <v>212.96873606221669</v>
      </c>
      <c r="AD539">
        <v>254.20243374452446</v>
      </c>
      <c r="AE539">
        <v>856.5359056692472</v>
      </c>
    </row>
    <row r="540" spans="1:31" x14ac:dyDescent="0.25">
      <c r="A540">
        <v>2337337</v>
      </c>
      <c r="B540">
        <v>1</v>
      </c>
      <c r="C540" t="s">
        <v>80</v>
      </c>
      <c r="D540" t="s">
        <v>93</v>
      </c>
      <c r="E540" t="s">
        <v>141</v>
      </c>
      <c r="F540" t="s">
        <v>1786</v>
      </c>
      <c r="G540" t="s">
        <v>134</v>
      </c>
      <c r="H540" t="s">
        <v>135</v>
      </c>
      <c r="I540" t="s">
        <v>144</v>
      </c>
      <c r="J540" t="s">
        <v>137</v>
      </c>
      <c r="K540" t="s">
        <v>138</v>
      </c>
      <c r="L540" t="s">
        <v>1787</v>
      </c>
      <c r="M540" t="s">
        <v>1788</v>
      </c>
      <c r="N540">
        <v>0.454166666</v>
      </c>
      <c r="O540">
        <v>0</v>
      </c>
      <c r="P540">
        <v>0</v>
      </c>
      <c r="Q540">
        <v>32</v>
      </c>
      <c r="R540">
        <v>0</v>
      </c>
      <c r="S540">
        <v>5</v>
      </c>
      <c r="T540">
        <v>1</v>
      </c>
      <c r="U540">
        <v>0</v>
      </c>
      <c r="V540">
        <v>0</v>
      </c>
      <c r="W540">
        <v>0</v>
      </c>
      <c r="X540">
        <v>0</v>
      </c>
      <c r="Y540">
        <v>267.19750339954419</v>
      </c>
      <c r="Z540">
        <v>0</v>
      </c>
      <c r="AA540">
        <v>4.3447793019973835</v>
      </c>
      <c r="AB540">
        <v>2.7957900761282741</v>
      </c>
      <c r="AC540">
        <v>0</v>
      </c>
      <c r="AD540">
        <v>0</v>
      </c>
      <c r="AE540">
        <v>274.33807277766988</v>
      </c>
    </row>
    <row r="541" spans="1:31" x14ac:dyDescent="0.25">
      <c r="A541">
        <v>2337669</v>
      </c>
      <c r="B541">
        <v>1</v>
      </c>
      <c r="C541" t="s">
        <v>81</v>
      </c>
      <c r="D541" t="s">
        <v>122</v>
      </c>
      <c r="E541" t="s">
        <v>157</v>
      </c>
      <c r="F541" t="s">
        <v>1789</v>
      </c>
      <c r="G541" t="s">
        <v>204</v>
      </c>
      <c r="H541" t="s">
        <v>154</v>
      </c>
      <c r="I541" t="s">
        <v>144</v>
      </c>
      <c r="J541" t="s">
        <v>137</v>
      </c>
      <c r="K541" t="s">
        <v>138</v>
      </c>
      <c r="L541" t="s">
        <v>1790</v>
      </c>
      <c r="M541" t="s">
        <v>1791</v>
      </c>
      <c r="N541">
        <v>1.850833333</v>
      </c>
      <c r="O541">
        <v>0</v>
      </c>
      <c r="P541">
        <v>3</v>
      </c>
      <c r="Q541">
        <v>0</v>
      </c>
      <c r="R541">
        <v>0</v>
      </c>
      <c r="S541">
        <v>0</v>
      </c>
      <c r="T541">
        <v>1</v>
      </c>
      <c r="U541">
        <v>0</v>
      </c>
      <c r="V541">
        <v>0</v>
      </c>
      <c r="W541">
        <v>0</v>
      </c>
      <c r="X541">
        <v>0.40306444322237506</v>
      </c>
      <c r="Y541">
        <v>0</v>
      </c>
      <c r="Z541">
        <v>0</v>
      </c>
      <c r="AA541">
        <v>0</v>
      </c>
      <c r="AB541">
        <v>4.7975006808047285</v>
      </c>
      <c r="AC541">
        <v>0</v>
      </c>
      <c r="AD541">
        <v>0</v>
      </c>
      <c r="AE541">
        <v>5.2005651240271034</v>
      </c>
    </row>
    <row r="542" spans="1:31" x14ac:dyDescent="0.25">
      <c r="A542">
        <v>2337692</v>
      </c>
      <c r="B542">
        <v>1</v>
      </c>
      <c r="C542" t="s">
        <v>80</v>
      </c>
      <c r="D542" t="s">
        <v>82</v>
      </c>
      <c r="E542" t="s">
        <v>157</v>
      </c>
      <c r="F542" t="s">
        <v>1792</v>
      </c>
      <c r="G542" t="s">
        <v>159</v>
      </c>
      <c r="H542" t="s">
        <v>154</v>
      </c>
      <c r="I542" t="s">
        <v>144</v>
      </c>
      <c r="J542" t="s">
        <v>137</v>
      </c>
      <c r="K542" t="s">
        <v>138</v>
      </c>
      <c r="L542" t="s">
        <v>1793</v>
      </c>
      <c r="M542" t="s">
        <v>1794</v>
      </c>
      <c r="N542">
        <v>2.628333333</v>
      </c>
      <c r="O542">
        <v>0</v>
      </c>
      <c r="P542">
        <v>2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1.153534520544989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1.153534520544989</v>
      </c>
    </row>
    <row r="543" spans="1:31" x14ac:dyDescent="0.25">
      <c r="A543">
        <v>2337715</v>
      </c>
      <c r="B543">
        <v>1</v>
      </c>
      <c r="C543" t="s">
        <v>80</v>
      </c>
      <c r="D543" t="s">
        <v>98</v>
      </c>
      <c r="E543" t="s">
        <v>147</v>
      </c>
      <c r="F543" t="s">
        <v>1660</v>
      </c>
      <c r="G543" t="s">
        <v>184</v>
      </c>
      <c r="H543" t="s">
        <v>135</v>
      </c>
      <c r="I543" t="s">
        <v>144</v>
      </c>
      <c r="J543" t="s">
        <v>137</v>
      </c>
      <c r="K543" t="s">
        <v>138</v>
      </c>
      <c r="L543" t="s">
        <v>1795</v>
      </c>
      <c r="M543" t="s">
        <v>1796</v>
      </c>
      <c r="N543">
        <v>2.4586111110000002</v>
      </c>
      <c r="O543">
        <v>0</v>
      </c>
      <c r="P543">
        <v>0</v>
      </c>
      <c r="Q543">
        <v>7</v>
      </c>
      <c r="R543">
        <v>21</v>
      </c>
      <c r="S543">
        <v>6</v>
      </c>
      <c r="T543">
        <v>14</v>
      </c>
      <c r="U543">
        <v>0</v>
      </c>
      <c r="V543">
        <v>0</v>
      </c>
      <c r="W543">
        <v>0</v>
      </c>
      <c r="X543">
        <v>0</v>
      </c>
      <c r="Y543">
        <v>122.57305454447472</v>
      </c>
      <c r="Z543">
        <v>194.93526365716053</v>
      </c>
      <c r="AA543">
        <v>43.076256753453251</v>
      </c>
      <c r="AB543">
        <v>188.16642022108465</v>
      </c>
      <c r="AC543">
        <v>0</v>
      </c>
      <c r="AD543">
        <v>0</v>
      </c>
      <c r="AE543">
        <v>548.75099517617309</v>
      </c>
    </row>
    <row r="544" spans="1:31" x14ac:dyDescent="0.25">
      <c r="A544">
        <v>2337569</v>
      </c>
      <c r="B544">
        <v>1</v>
      </c>
      <c r="C544" t="s">
        <v>81</v>
      </c>
      <c r="D544" t="s">
        <v>117</v>
      </c>
      <c r="E544" t="s">
        <v>151</v>
      </c>
      <c r="F544" t="s">
        <v>1797</v>
      </c>
      <c r="G544" t="s">
        <v>153</v>
      </c>
      <c r="H544" t="s">
        <v>154</v>
      </c>
      <c r="I544" t="s">
        <v>144</v>
      </c>
      <c r="J544" t="s">
        <v>137</v>
      </c>
      <c r="K544" t="s">
        <v>138</v>
      </c>
      <c r="L544" t="s">
        <v>1798</v>
      </c>
      <c r="M544" t="s">
        <v>1799</v>
      </c>
      <c r="N544">
        <v>1.581388888</v>
      </c>
      <c r="O544">
        <v>0</v>
      </c>
      <c r="P544">
        <v>20</v>
      </c>
      <c r="Q544">
        <v>0</v>
      </c>
      <c r="R544">
        <v>0</v>
      </c>
      <c r="S544">
        <v>0</v>
      </c>
      <c r="T544">
        <v>5</v>
      </c>
      <c r="U544">
        <v>0</v>
      </c>
      <c r="V544">
        <v>0</v>
      </c>
      <c r="W544">
        <v>0</v>
      </c>
      <c r="X544">
        <v>13.277523610185183</v>
      </c>
      <c r="Y544">
        <v>0</v>
      </c>
      <c r="Z544">
        <v>0</v>
      </c>
      <c r="AA544">
        <v>0</v>
      </c>
      <c r="AB544">
        <v>8.0489565719659488</v>
      </c>
      <c r="AC544">
        <v>0</v>
      </c>
      <c r="AD544">
        <v>0</v>
      </c>
      <c r="AE544">
        <v>21.32648018215113</v>
      </c>
    </row>
    <row r="545" spans="1:31" x14ac:dyDescent="0.25">
      <c r="A545">
        <v>2337523</v>
      </c>
      <c r="B545">
        <v>1</v>
      </c>
      <c r="C545" t="s">
        <v>80</v>
      </c>
      <c r="D545" t="s">
        <v>105</v>
      </c>
      <c r="E545" t="s">
        <v>141</v>
      </c>
      <c r="F545" t="s">
        <v>1800</v>
      </c>
      <c r="G545" t="s">
        <v>134</v>
      </c>
      <c r="H545" t="s">
        <v>135</v>
      </c>
      <c r="I545" t="s">
        <v>144</v>
      </c>
      <c r="J545" t="s">
        <v>137</v>
      </c>
      <c r="K545" t="s">
        <v>138</v>
      </c>
      <c r="L545" t="s">
        <v>1801</v>
      </c>
      <c r="M545" t="s">
        <v>1802</v>
      </c>
      <c r="N545">
        <v>0.60416666600000002</v>
      </c>
      <c r="O545">
        <v>0</v>
      </c>
      <c r="P545">
        <v>1291</v>
      </c>
      <c r="Q545">
        <v>0</v>
      </c>
      <c r="R545">
        <v>197</v>
      </c>
      <c r="S545">
        <v>1</v>
      </c>
      <c r="T545">
        <v>197</v>
      </c>
      <c r="U545">
        <v>0</v>
      </c>
      <c r="V545">
        <v>1</v>
      </c>
      <c r="W545">
        <v>0</v>
      </c>
      <c r="X545">
        <v>231.34839439999558</v>
      </c>
      <c r="Y545">
        <v>0</v>
      </c>
      <c r="Z545">
        <v>55.543768974808337</v>
      </c>
      <c r="AA545">
        <v>14.811951283526248</v>
      </c>
      <c r="AB545">
        <v>174.79877155607443</v>
      </c>
      <c r="AC545">
        <v>0</v>
      </c>
      <c r="AD545">
        <v>2.059762094174896</v>
      </c>
      <c r="AE545">
        <v>478.56264830857953</v>
      </c>
    </row>
    <row r="546" spans="1:31" x14ac:dyDescent="0.25">
      <c r="A546">
        <v>2337483</v>
      </c>
      <c r="B546">
        <v>1</v>
      </c>
      <c r="C546" t="s">
        <v>81</v>
      </c>
      <c r="D546" t="s">
        <v>122</v>
      </c>
      <c r="E546" t="s">
        <v>240</v>
      </c>
      <c r="F546" t="s">
        <v>870</v>
      </c>
      <c r="G546" t="s">
        <v>134</v>
      </c>
      <c r="H546" t="s">
        <v>135</v>
      </c>
      <c r="I546" t="s">
        <v>144</v>
      </c>
      <c r="J546" t="s">
        <v>137</v>
      </c>
      <c r="K546" t="s">
        <v>138</v>
      </c>
      <c r="L546" t="s">
        <v>1803</v>
      </c>
      <c r="M546" t="s">
        <v>1804</v>
      </c>
      <c r="N546">
        <v>1.018611111</v>
      </c>
      <c r="O546">
        <v>7</v>
      </c>
      <c r="P546">
        <v>9795</v>
      </c>
      <c r="Q546">
        <v>91</v>
      </c>
      <c r="R546">
        <v>163</v>
      </c>
      <c r="S546">
        <v>68</v>
      </c>
      <c r="T546">
        <v>1467</v>
      </c>
      <c r="U546">
        <v>14</v>
      </c>
      <c r="V546">
        <v>2</v>
      </c>
      <c r="W546">
        <v>2.1886806403794381</v>
      </c>
      <c r="X546">
        <v>1997.2549765119882</v>
      </c>
      <c r="Y546">
        <v>291.33459157828253</v>
      </c>
      <c r="Z546">
        <v>158.4345298099916</v>
      </c>
      <c r="AA546">
        <v>1629.389069489745</v>
      </c>
      <c r="AB546">
        <v>1276.4811789966595</v>
      </c>
      <c r="AC546">
        <v>7196.281698511727</v>
      </c>
      <c r="AD546">
        <v>187.13314633727629</v>
      </c>
      <c r="AE546">
        <v>12738.49787187605</v>
      </c>
    </row>
    <row r="547" spans="1:31" x14ac:dyDescent="0.25">
      <c r="A547">
        <v>2337609</v>
      </c>
      <c r="B547">
        <v>1</v>
      </c>
      <c r="C547" t="s">
        <v>81</v>
      </c>
      <c r="D547" t="s">
        <v>126</v>
      </c>
      <c r="E547" t="s">
        <v>147</v>
      </c>
      <c r="F547" t="s">
        <v>1805</v>
      </c>
      <c r="G547" t="s">
        <v>184</v>
      </c>
      <c r="H547" t="s">
        <v>135</v>
      </c>
      <c r="I547" t="s">
        <v>144</v>
      </c>
      <c r="J547" t="s">
        <v>137</v>
      </c>
      <c r="K547" t="s">
        <v>138</v>
      </c>
      <c r="L547" t="s">
        <v>1806</v>
      </c>
      <c r="M547" t="s">
        <v>1807</v>
      </c>
      <c r="N547">
        <v>1.339444444</v>
      </c>
      <c r="O547">
        <v>0</v>
      </c>
      <c r="P547">
        <v>13</v>
      </c>
      <c r="Q547">
        <v>0</v>
      </c>
      <c r="R547">
        <v>11</v>
      </c>
      <c r="S547">
        <v>0</v>
      </c>
      <c r="T547">
        <v>4</v>
      </c>
      <c r="U547">
        <v>0</v>
      </c>
      <c r="V547">
        <v>0</v>
      </c>
      <c r="W547">
        <v>0</v>
      </c>
      <c r="X547">
        <v>3.012013268039154</v>
      </c>
      <c r="Y547">
        <v>0</v>
      </c>
      <c r="Z547">
        <v>45.386246137428053</v>
      </c>
      <c r="AA547">
        <v>0</v>
      </c>
      <c r="AB547">
        <v>37.794014379404047</v>
      </c>
      <c r="AC547">
        <v>0</v>
      </c>
      <c r="AD547">
        <v>0</v>
      </c>
      <c r="AE547">
        <v>86.192273784871247</v>
      </c>
    </row>
    <row r="548" spans="1:31" x14ac:dyDescent="0.25">
      <c r="A548">
        <v>2337254</v>
      </c>
      <c r="B548">
        <v>1</v>
      </c>
      <c r="C548" t="s">
        <v>80</v>
      </c>
      <c r="D548" t="s">
        <v>96</v>
      </c>
      <c r="E548" t="s">
        <v>157</v>
      </c>
      <c r="F548" t="s">
        <v>1808</v>
      </c>
      <c r="G548" t="s">
        <v>204</v>
      </c>
      <c r="H548" t="s">
        <v>154</v>
      </c>
      <c r="I548" t="s">
        <v>144</v>
      </c>
      <c r="J548" t="s">
        <v>137</v>
      </c>
      <c r="K548" t="s">
        <v>138</v>
      </c>
      <c r="L548" t="s">
        <v>1809</v>
      </c>
      <c r="M548" t="s">
        <v>1810</v>
      </c>
      <c r="N548">
        <v>0.587777777</v>
      </c>
      <c r="O548">
        <v>0</v>
      </c>
      <c r="P548">
        <v>1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0.52121948265153661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0.52121948265153661</v>
      </c>
    </row>
    <row r="549" spans="1:31" x14ac:dyDescent="0.25">
      <c r="A549">
        <v>2337589</v>
      </c>
      <c r="B549">
        <v>1</v>
      </c>
      <c r="C549" t="s">
        <v>80</v>
      </c>
      <c r="D549" t="s">
        <v>97</v>
      </c>
      <c r="E549" t="s">
        <v>151</v>
      </c>
      <c r="F549" t="s">
        <v>1811</v>
      </c>
      <c r="G549" t="s">
        <v>153</v>
      </c>
      <c r="H549" t="s">
        <v>154</v>
      </c>
      <c r="I549" t="s">
        <v>144</v>
      </c>
      <c r="J549" t="s">
        <v>137</v>
      </c>
      <c r="K549" t="s">
        <v>138</v>
      </c>
      <c r="L549" t="s">
        <v>1812</v>
      </c>
      <c r="M549" t="s">
        <v>1813</v>
      </c>
      <c r="N549">
        <v>2.0872222219999998</v>
      </c>
      <c r="O549">
        <v>0</v>
      </c>
      <c r="P549">
        <v>16</v>
      </c>
      <c r="Q549">
        <v>0</v>
      </c>
      <c r="R549">
        <v>6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25.061446645000643</v>
      </c>
      <c r="Y549">
        <v>0</v>
      </c>
      <c r="Z549">
        <v>7.9825076230473222</v>
      </c>
      <c r="AA549">
        <v>0</v>
      </c>
      <c r="AB549">
        <v>0</v>
      </c>
      <c r="AC549">
        <v>0</v>
      </c>
      <c r="AD549">
        <v>0</v>
      </c>
      <c r="AE549">
        <v>33.043954268047969</v>
      </c>
    </row>
    <row r="550" spans="1:31" x14ac:dyDescent="0.25">
      <c r="A550">
        <v>2337423</v>
      </c>
      <c r="B550">
        <v>1</v>
      </c>
      <c r="C550" t="s">
        <v>80</v>
      </c>
      <c r="D550" t="s">
        <v>94</v>
      </c>
      <c r="E550" t="s">
        <v>174</v>
      </c>
      <c r="F550" t="s">
        <v>1814</v>
      </c>
      <c r="G550" t="s">
        <v>299</v>
      </c>
      <c r="H550" t="s">
        <v>154</v>
      </c>
      <c r="I550" t="s">
        <v>144</v>
      </c>
      <c r="J550" t="s">
        <v>137</v>
      </c>
      <c r="K550" t="s">
        <v>138</v>
      </c>
      <c r="L550" t="s">
        <v>1815</v>
      </c>
      <c r="M550" t="s">
        <v>1816</v>
      </c>
      <c r="N550">
        <v>8.9902777769999993</v>
      </c>
      <c r="O550">
        <v>0</v>
      </c>
      <c r="P550">
        <v>0</v>
      </c>
      <c r="Q550">
        <v>0</v>
      </c>
      <c r="R550">
        <v>8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421.25940885738225</v>
      </c>
      <c r="AA550">
        <v>0</v>
      </c>
      <c r="AB550">
        <v>0</v>
      </c>
      <c r="AC550">
        <v>0</v>
      </c>
      <c r="AD550">
        <v>0</v>
      </c>
      <c r="AE550">
        <v>421.25940885738225</v>
      </c>
    </row>
    <row r="551" spans="1:31" x14ac:dyDescent="0.25">
      <c r="A551">
        <v>2337274</v>
      </c>
      <c r="B551">
        <v>1</v>
      </c>
      <c r="C551" t="s">
        <v>80</v>
      </c>
      <c r="D551" t="s">
        <v>88</v>
      </c>
      <c r="E551" t="s">
        <v>132</v>
      </c>
      <c r="F551" t="s">
        <v>1817</v>
      </c>
      <c r="G551" t="s">
        <v>363</v>
      </c>
      <c r="H551" t="s">
        <v>135</v>
      </c>
      <c r="I551" t="s">
        <v>144</v>
      </c>
      <c r="J551" t="s">
        <v>137</v>
      </c>
      <c r="K551" t="s">
        <v>138</v>
      </c>
      <c r="L551" t="s">
        <v>1818</v>
      </c>
      <c r="M551" t="s">
        <v>1819</v>
      </c>
      <c r="N551">
        <v>6.8055555000000004E-2</v>
      </c>
      <c r="O551">
        <v>0</v>
      </c>
      <c r="P551">
        <v>1576</v>
      </c>
      <c r="Q551">
        <v>0</v>
      </c>
      <c r="R551">
        <v>0</v>
      </c>
      <c r="S551">
        <v>0</v>
      </c>
      <c r="T551">
        <v>29</v>
      </c>
      <c r="U551">
        <v>0</v>
      </c>
      <c r="V551">
        <v>0</v>
      </c>
      <c r="W551">
        <v>0</v>
      </c>
      <c r="X551">
        <v>25.848621664195321</v>
      </c>
      <c r="Y551">
        <v>0</v>
      </c>
      <c r="Z551">
        <v>0</v>
      </c>
      <c r="AA551">
        <v>0</v>
      </c>
      <c r="AB551">
        <v>2.4168122897324591</v>
      </c>
      <c r="AC551">
        <v>0</v>
      </c>
      <c r="AD551">
        <v>0</v>
      </c>
      <c r="AE551">
        <v>28.265433953927779</v>
      </c>
    </row>
    <row r="552" spans="1:31" x14ac:dyDescent="0.25">
      <c r="A552">
        <v>2337297</v>
      </c>
      <c r="B552">
        <v>1</v>
      </c>
      <c r="C552" t="s">
        <v>81</v>
      </c>
      <c r="D552" t="s">
        <v>128</v>
      </c>
      <c r="E552" t="s">
        <v>147</v>
      </c>
      <c r="F552" t="s">
        <v>1286</v>
      </c>
      <c r="G552" t="s">
        <v>134</v>
      </c>
      <c r="H552" t="s">
        <v>135</v>
      </c>
      <c r="I552" t="s">
        <v>144</v>
      </c>
      <c r="J552" t="s">
        <v>137</v>
      </c>
      <c r="K552" t="s">
        <v>138</v>
      </c>
      <c r="L552" t="s">
        <v>1820</v>
      </c>
      <c r="M552" t="s">
        <v>1821</v>
      </c>
      <c r="N552">
        <v>3.22</v>
      </c>
      <c r="O552">
        <v>0</v>
      </c>
      <c r="P552">
        <v>110</v>
      </c>
      <c r="Q552">
        <v>0</v>
      </c>
      <c r="R552">
        <v>22</v>
      </c>
      <c r="S552">
        <v>0</v>
      </c>
      <c r="T552">
        <v>15</v>
      </c>
      <c r="U552">
        <v>0</v>
      </c>
      <c r="V552">
        <v>0</v>
      </c>
      <c r="W552">
        <v>0</v>
      </c>
      <c r="X552">
        <v>64.877064673782712</v>
      </c>
      <c r="Y552">
        <v>0</v>
      </c>
      <c r="Z552">
        <v>74.778005687389438</v>
      </c>
      <c r="AA552">
        <v>0</v>
      </c>
      <c r="AB552">
        <v>45.262941340021349</v>
      </c>
      <c r="AC552">
        <v>0</v>
      </c>
      <c r="AD552">
        <v>0</v>
      </c>
      <c r="AE552">
        <v>184.91801170119348</v>
      </c>
    </row>
    <row r="553" spans="1:31" x14ac:dyDescent="0.25">
      <c r="A553">
        <v>2337901</v>
      </c>
      <c r="B553">
        <v>1</v>
      </c>
      <c r="C553" t="s">
        <v>80</v>
      </c>
      <c r="D553" t="s">
        <v>85</v>
      </c>
      <c r="E553" t="s">
        <v>157</v>
      </c>
      <c r="F553" t="s">
        <v>1822</v>
      </c>
      <c r="G553" t="s">
        <v>204</v>
      </c>
      <c r="H553" t="s">
        <v>154</v>
      </c>
      <c r="I553" t="s">
        <v>144</v>
      </c>
      <c r="J553" t="s">
        <v>137</v>
      </c>
      <c r="K553" t="s">
        <v>138</v>
      </c>
      <c r="L553" t="s">
        <v>1823</v>
      </c>
      <c r="M553" t="s">
        <v>1824</v>
      </c>
      <c r="N553">
        <v>1.1347222219999999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1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7.2374921915887513E-2</v>
      </c>
      <c r="AC553">
        <v>0</v>
      </c>
      <c r="AD553">
        <v>0</v>
      </c>
      <c r="AE553">
        <v>7.2374921915887513E-2</v>
      </c>
    </row>
    <row r="554" spans="1:31" x14ac:dyDescent="0.25">
      <c r="A554">
        <v>2337403</v>
      </c>
      <c r="B554">
        <v>1</v>
      </c>
      <c r="C554" t="s">
        <v>80</v>
      </c>
      <c r="D554" t="s">
        <v>107</v>
      </c>
      <c r="E554" t="s">
        <v>157</v>
      </c>
      <c r="F554" t="s">
        <v>1825</v>
      </c>
      <c r="G554" t="s">
        <v>279</v>
      </c>
      <c r="H554" t="s">
        <v>154</v>
      </c>
      <c r="I554" t="s">
        <v>144</v>
      </c>
      <c r="J554" t="s">
        <v>137</v>
      </c>
      <c r="K554" t="s">
        <v>138</v>
      </c>
      <c r="L554" t="s">
        <v>1826</v>
      </c>
      <c r="M554" t="s">
        <v>1827</v>
      </c>
      <c r="N554">
        <v>2.4013888880000001</v>
      </c>
      <c r="O554">
        <v>0</v>
      </c>
      <c r="P554">
        <v>1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0.56915268325097113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0.56915268325097113</v>
      </c>
    </row>
    <row r="555" spans="1:31" x14ac:dyDescent="0.25">
      <c r="A555">
        <v>2337709</v>
      </c>
      <c r="B555">
        <v>1</v>
      </c>
      <c r="C555" t="s">
        <v>81</v>
      </c>
      <c r="D555" t="s">
        <v>112</v>
      </c>
      <c r="E555" t="s">
        <v>157</v>
      </c>
      <c r="F555" t="s">
        <v>1828</v>
      </c>
      <c r="G555" t="s">
        <v>159</v>
      </c>
      <c r="H555" t="s">
        <v>154</v>
      </c>
      <c r="I555" t="s">
        <v>144</v>
      </c>
      <c r="J555" t="s">
        <v>137</v>
      </c>
      <c r="K555" t="s">
        <v>138</v>
      </c>
      <c r="L555" t="s">
        <v>1829</v>
      </c>
      <c r="M555" t="s">
        <v>1830</v>
      </c>
      <c r="N555">
        <v>1.788888888</v>
      </c>
      <c r="O555">
        <v>0</v>
      </c>
      <c r="P555">
        <v>1</v>
      </c>
      <c r="Q555">
        <v>0</v>
      </c>
      <c r="R555">
        <v>0</v>
      </c>
      <c r="S555">
        <v>0</v>
      </c>
      <c r="T555">
        <v>1</v>
      </c>
      <c r="U555">
        <v>0</v>
      </c>
      <c r="V555">
        <v>0</v>
      </c>
      <c r="W555">
        <v>0</v>
      </c>
      <c r="X555">
        <v>0.5489157393323334</v>
      </c>
      <c r="Y555">
        <v>0</v>
      </c>
      <c r="Z555">
        <v>0</v>
      </c>
      <c r="AA555">
        <v>0</v>
      </c>
      <c r="AB555">
        <v>0.17788718552437113</v>
      </c>
      <c r="AC555">
        <v>0</v>
      </c>
      <c r="AD555">
        <v>0</v>
      </c>
      <c r="AE555">
        <v>0.7268029248567045</v>
      </c>
    </row>
    <row r="556" spans="1:31" x14ac:dyDescent="0.25">
      <c r="A556">
        <v>2337460</v>
      </c>
      <c r="B556">
        <v>1</v>
      </c>
      <c r="C556" t="s">
        <v>80</v>
      </c>
      <c r="D556" t="s">
        <v>106</v>
      </c>
      <c r="E556" t="s">
        <v>157</v>
      </c>
      <c r="F556" t="s">
        <v>1831</v>
      </c>
      <c r="G556" t="s">
        <v>279</v>
      </c>
      <c r="H556" t="s">
        <v>154</v>
      </c>
      <c r="I556" t="s">
        <v>144</v>
      </c>
      <c r="J556" t="s">
        <v>137</v>
      </c>
      <c r="K556" t="s">
        <v>138</v>
      </c>
      <c r="L556" t="s">
        <v>1832</v>
      </c>
      <c r="M556" t="s">
        <v>1833</v>
      </c>
      <c r="N556">
        <v>7.3569444439999998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1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5.1048986892883415</v>
      </c>
      <c r="AC556">
        <v>0</v>
      </c>
      <c r="AD556">
        <v>0</v>
      </c>
      <c r="AE556">
        <v>5.1048986892883415</v>
      </c>
    </row>
    <row r="557" spans="1:31" x14ac:dyDescent="0.25">
      <c r="A557">
        <v>2337360</v>
      </c>
      <c r="B557">
        <v>1</v>
      </c>
      <c r="C557" t="s">
        <v>80</v>
      </c>
      <c r="D557" t="s">
        <v>104</v>
      </c>
      <c r="E557" t="s">
        <v>132</v>
      </c>
      <c r="F557" t="s">
        <v>1834</v>
      </c>
      <c r="G557" t="s">
        <v>208</v>
      </c>
      <c r="H557" t="s">
        <v>135</v>
      </c>
      <c r="I557" t="s">
        <v>144</v>
      </c>
      <c r="J557" t="s">
        <v>137</v>
      </c>
      <c r="K557" t="s">
        <v>209</v>
      </c>
      <c r="L557" t="s">
        <v>1835</v>
      </c>
      <c r="M557" t="s">
        <v>1836</v>
      </c>
      <c r="N557">
        <v>8.2766666660000006</v>
      </c>
      <c r="O557">
        <v>21</v>
      </c>
      <c r="P557">
        <v>126</v>
      </c>
      <c r="Q557">
        <v>149</v>
      </c>
      <c r="R557">
        <v>308</v>
      </c>
      <c r="S557">
        <v>49</v>
      </c>
      <c r="T557">
        <v>86</v>
      </c>
      <c r="U557">
        <v>16</v>
      </c>
      <c r="V557">
        <v>0</v>
      </c>
      <c r="W557">
        <v>59.089680705670524</v>
      </c>
      <c r="X557">
        <v>305.57833744894219</v>
      </c>
      <c r="Y557">
        <v>3823.9802803137086</v>
      </c>
      <c r="Z557">
        <v>5740.2785032755119</v>
      </c>
      <c r="AA557">
        <v>2248.3482191284015</v>
      </c>
      <c r="AB557">
        <v>1362.1694802418492</v>
      </c>
      <c r="AC557">
        <v>24043.641672562062</v>
      </c>
      <c r="AD557">
        <v>0</v>
      </c>
      <c r="AE557">
        <v>37583.086173676144</v>
      </c>
    </row>
    <row r="558" spans="1:31" x14ac:dyDescent="0.25">
      <c r="A558">
        <v>2337752</v>
      </c>
      <c r="B558">
        <v>1</v>
      </c>
      <c r="C558" t="s">
        <v>81</v>
      </c>
      <c r="D558" t="s">
        <v>118</v>
      </c>
      <c r="E558" t="s">
        <v>147</v>
      </c>
      <c r="F558" t="s">
        <v>1837</v>
      </c>
      <c r="G558" t="s">
        <v>184</v>
      </c>
      <c r="H558" t="s">
        <v>135</v>
      </c>
      <c r="I558" t="s">
        <v>144</v>
      </c>
      <c r="J558" t="s">
        <v>137</v>
      </c>
      <c r="K558" t="s">
        <v>138</v>
      </c>
      <c r="L558" t="s">
        <v>1838</v>
      </c>
      <c r="M558" t="s">
        <v>1839</v>
      </c>
      <c r="N558">
        <v>0.94916666599999999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1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222.03223418535575</v>
      </c>
      <c r="AD558">
        <v>0</v>
      </c>
      <c r="AE558">
        <v>222.03223418535575</v>
      </c>
    </row>
    <row r="559" spans="1:31" x14ac:dyDescent="0.25">
      <c r="A559">
        <v>2337526</v>
      </c>
      <c r="B559">
        <v>1</v>
      </c>
      <c r="C559" t="s">
        <v>80</v>
      </c>
      <c r="D559" t="s">
        <v>93</v>
      </c>
      <c r="E559" t="s">
        <v>151</v>
      </c>
      <c r="F559" t="s">
        <v>1840</v>
      </c>
      <c r="G559" t="s">
        <v>153</v>
      </c>
      <c r="H559" t="s">
        <v>154</v>
      </c>
      <c r="I559" t="s">
        <v>144</v>
      </c>
      <c r="J559" t="s">
        <v>137</v>
      </c>
      <c r="K559" t="s">
        <v>138</v>
      </c>
      <c r="L559" t="s">
        <v>1841</v>
      </c>
      <c r="M559" t="s">
        <v>1842</v>
      </c>
      <c r="N559">
        <v>3.758888888</v>
      </c>
      <c r="O559">
        <v>0</v>
      </c>
      <c r="P559">
        <v>11</v>
      </c>
      <c r="Q559">
        <v>0</v>
      </c>
      <c r="R559">
        <v>0</v>
      </c>
      <c r="S559">
        <v>0</v>
      </c>
      <c r="T559">
        <v>3</v>
      </c>
      <c r="U559">
        <v>0</v>
      </c>
      <c r="V559">
        <v>0</v>
      </c>
      <c r="W559">
        <v>0</v>
      </c>
      <c r="X559">
        <v>15.470036182615519</v>
      </c>
      <c r="Y559">
        <v>0</v>
      </c>
      <c r="Z559">
        <v>0</v>
      </c>
      <c r="AA559">
        <v>0</v>
      </c>
      <c r="AB559">
        <v>13.640024632760966</v>
      </c>
      <c r="AC559">
        <v>0</v>
      </c>
      <c r="AD559">
        <v>0</v>
      </c>
      <c r="AE559">
        <v>29.110060815376485</v>
      </c>
    </row>
    <row r="560" spans="1:31" x14ac:dyDescent="0.25">
      <c r="A560">
        <v>2337695</v>
      </c>
      <c r="B560">
        <v>1</v>
      </c>
      <c r="C560" t="s">
        <v>80</v>
      </c>
      <c r="D560" t="s">
        <v>100</v>
      </c>
      <c r="E560" t="s">
        <v>147</v>
      </c>
      <c r="F560" t="s">
        <v>1843</v>
      </c>
      <c r="G560" t="s">
        <v>877</v>
      </c>
      <c r="H560" t="s">
        <v>135</v>
      </c>
      <c r="I560" t="s">
        <v>144</v>
      </c>
      <c r="J560" t="s">
        <v>137</v>
      </c>
      <c r="K560" t="s">
        <v>138</v>
      </c>
      <c r="L560" t="s">
        <v>1844</v>
      </c>
      <c r="M560" t="s">
        <v>1845</v>
      </c>
      <c r="N560">
        <v>2.8202777769999998</v>
      </c>
      <c r="O560">
        <v>0</v>
      </c>
      <c r="P560">
        <v>207</v>
      </c>
      <c r="Q560">
        <v>0</v>
      </c>
      <c r="R560">
        <v>0</v>
      </c>
      <c r="S560">
        <v>0</v>
      </c>
      <c r="T560">
        <v>8</v>
      </c>
      <c r="U560">
        <v>0</v>
      </c>
      <c r="V560">
        <v>0</v>
      </c>
      <c r="W560">
        <v>0</v>
      </c>
      <c r="X560">
        <v>179.93976497331161</v>
      </c>
      <c r="Y560">
        <v>0</v>
      </c>
      <c r="Z560">
        <v>0</v>
      </c>
      <c r="AA560">
        <v>0</v>
      </c>
      <c r="AB560">
        <v>21.874851524099071</v>
      </c>
      <c r="AC560">
        <v>0</v>
      </c>
      <c r="AD560">
        <v>0</v>
      </c>
      <c r="AE560">
        <v>201.81461649741067</v>
      </c>
    </row>
    <row r="561" spans="1:31" x14ac:dyDescent="0.25">
      <c r="A561">
        <v>2337340</v>
      </c>
      <c r="B561">
        <v>1</v>
      </c>
      <c r="C561" t="s">
        <v>80</v>
      </c>
      <c r="D561" t="s">
        <v>100</v>
      </c>
      <c r="E561" t="s">
        <v>132</v>
      </c>
      <c r="F561" t="s">
        <v>1846</v>
      </c>
      <c r="G561" t="s">
        <v>363</v>
      </c>
      <c r="H561" t="s">
        <v>135</v>
      </c>
      <c r="I561" t="s">
        <v>144</v>
      </c>
      <c r="J561" t="s">
        <v>137</v>
      </c>
      <c r="K561" t="s">
        <v>138</v>
      </c>
      <c r="L561" t="s">
        <v>1847</v>
      </c>
      <c r="M561" t="s">
        <v>1848</v>
      </c>
      <c r="N561">
        <v>1.143611111</v>
      </c>
      <c r="O561">
        <v>0</v>
      </c>
      <c r="P561">
        <v>765</v>
      </c>
      <c r="Q561">
        <v>2</v>
      </c>
      <c r="R561">
        <v>35</v>
      </c>
      <c r="S561">
        <v>10</v>
      </c>
      <c r="T561">
        <v>120</v>
      </c>
      <c r="U561">
        <v>6</v>
      </c>
      <c r="V561">
        <v>4</v>
      </c>
      <c r="W561">
        <v>0</v>
      </c>
      <c r="X561">
        <v>282.39735845239545</v>
      </c>
      <c r="Y561">
        <v>3.285822591154715</v>
      </c>
      <c r="Z561">
        <v>47.852844791647023</v>
      </c>
      <c r="AA561">
        <v>108.8900344673233</v>
      </c>
      <c r="AB561">
        <v>227.85314680400518</v>
      </c>
      <c r="AC561">
        <v>90.316870154165244</v>
      </c>
      <c r="AD561">
        <v>252.65834832155252</v>
      </c>
      <c r="AE561">
        <v>1013.2544255822436</v>
      </c>
    </row>
    <row r="562" spans="1:31" x14ac:dyDescent="0.25">
      <c r="A562">
        <v>2337672</v>
      </c>
      <c r="B562">
        <v>1</v>
      </c>
      <c r="C562" t="s">
        <v>80</v>
      </c>
      <c r="D562" t="s">
        <v>101</v>
      </c>
      <c r="E562" t="s">
        <v>151</v>
      </c>
      <c r="F562" t="s">
        <v>1849</v>
      </c>
      <c r="G562" t="s">
        <v>194</v>
      </c>
      <c r="H562" t="s">
        <v>154</v>
      </c>
      <c r="I562" t="s">
        <v>144</v>
      </c>
      <c r="J562" t="s">
        <v>137</v>
      </c>
      <c r="K562" t="s">
        <v>138</v>
      </c>
      <c r="L562" t="s">
        <v>1850</v>
      </c>
      <c r="M562" t="s">
        <v>1851</v>
      </c>
      <c r="N562">
        <v>0.84944444399999997</v>
      </c>
      <c r="O562">
        <v>0</v>
      </c>
      <c r="P562">
        <v>13</v>
      </c>
      <c r="Q562">
        <v>0</v>
      </c>
      <c r="R562">
        <v>0</v>
      </c>
      <c r="S562">
        <v>0</v>
      </c>
      <c r="T562">
        <v>13</v>
      </c>
      <c r="U562">
        <v>0</v>
      </c>
      <c r="V562">
        <v>0</v>
      </c>
      <c r="W562">
        <v>0</v>
      </c>
      <c r="X562">
        <v>4.8218337212853015</v>
      </c>
      <c r="Y562">
        <v>0</v>
      </c>
      <c r="Z562">
        <v>0</v>
      </c>
      <c r="AA562">
        <v>0</v>
      </c>
      <c r="AB562">
        <v>15.886863580240751</v>
      </c>
      <c r="AC562">
        <v>0</v>
      </c>
      <c r="AD562">
        <v>0</v>
      </c>
      <c r="AE562">
        <v>20.708697301526051</v>
      </c>
    </row>
    <row r="563" spans="1:31" x14ac:dyDescent="0.25">
      <c r="A563">
        <v>2337317</v>
      </c>
      <c r="B563">
        <v>1</v>
      </c>
      <c r="C563" t="s">
        <v>80</v>
      </c>
      <c r="D563" t="s">
        <v>105</v>
      </c>
      <c r="E563" t="s">
        <v>174</v>
      </c>
      <c r="F563" t="s">
        <v>1852</v>
      </c>
      <c r="G563" t="s">
        <v>176</v>
      </c>
      <c r="H563" t="s">
        <v>154</v>
      </c>
      <c r="I563" t="s">
        <v>144</v>
      </c>
      <c r="J563" t="s">
        <v>137</v>
      </c>
      <c r="K563" t="s">
        <v>138</v>
      </c>
      <c r="L563" t="s">
        <v>1853</v>
      </c>
      <c r="M563" t="s">
        <v>1854</v>
      </c>
      <c r="N563">
        <v>1.550277777</v>
      </c>
      <c r="O563">
        <v>0</v>
      </c>
      <c r="P563">
        <v>155</v>
      </c>
      <c r="Q563">
        <v>0</v>
      </c>
      <c r="R563">
        <v>3</v>
      </c>
      <c r="S563">
        <v>0</v>
      </c>
      <c r="T563">
        <v>24</v>
      </c>
      <c r="U563">
        <v>0</v>
      </c>
      <c r="V563">
        <v>0</v>
      </c>
      <c r="W563">
        <v>0</v>
      </c>
      <c r="X563">
        <v>77.955477080919323</v>
      </c>
      <c r="Y563">
        <v>0</v>
      </c>
      <c r="Z563">
        <v>1.8819332780288036</v>
      </c>
      <c r="AA563">
        <v>0</v>
      </c>
      <c r="AB563">
        <v>34.947133142091616</v>
      </c>
      <c r="AC563">
        <v>0</v>
      </c>
      <c r="AD563">
        <v>0</v>
      </c>
      <c r="AE563">
        <v>114.78454350103974</v>
      </c>
    </row>
    <row r="564" spans="1:31" x14ac:dyDescent="0.25">
      <c r="A564">
        <v>2337294</v>
      </c>
      <c r="B564">
        <v>1</v>
      </c>
      <c r="C564" t="s">
        <v>80</v>
      </c>
      <c r="D564" t="s">
        <v>100</v>
      </c>
      <c r="E564" t="s">
        <v>132</v>
      </c>
      <c r="F564" t="s">
        <v>770</v>
      </c>
      <c r="G564" t="s">
        <v>363</v>
      </c>
      <c r="H564" t="s">
        <v>135</v>
      </c>
      <c r="I564" t="s">
        <v>144</v>
      </c>
      <c r="J564" t="s">
        <v>137</v>
      </c>
      <c r="K564" t="s">
        <v>138</v>
      </c>
      <c r="L564" t="s">
        <v>1855</v>
      </c>
      <c r="M564" t="s">
        <v>1856</v>
      </c>
      <c r="N564">
        <v>0.47694444400000002</v>
      </c>
      <c r="O564">
        <v>1</v>
      </c>
      <c r="P564">
        <v>1345</v>
      </c>
      <c r="Q564">
        <v>18</v>
      </c>
      <c r="R564">
        <v>435</v>
      </c>
      <c r="S564">
        <v>13</v>
      </c>
      <c r="T564">
        <v>303</v>
      </c>
      <c r="U564">
        <v>0</v>
      </c>
      <c r="V564">
        <v>1</v>
      </c>
      <c r="W564">
        <v>0.27449604599389332</v>
      </c>
      <c r="X564">
        <v>183.07812430291858</v>
      </c>
      <c r="Y564">
        <v>206.02676238708656</v>
      </c>
      <c r="Z564">
        <v>255.69092659868434</v>
      </c>
      <c r="AA564">
        <v>45.98250609858173</v>
      </c>
      <c r="AB564">
        <v>127.97085282554117</v>
      </c>
      <c r="AC564">
        <v>0</v>
      </c>
      <c r="AD564">
        <v>0.99332204660964396</v>
      </c>
      <c r="AE564">
        <v>820.0169903054159</v>
      </c>
    </row>
    <row r="565" spans="1:31" x14ac:dyDescent="0.25">
      <c r="A565">
        <v>2337689</v>
      </c>
      <c r="B565">
        <v>1</v>
      </c>
      <c r="C565" t="s">
        <v>81</v>
      </c>
      <c r="D565" t="s">
        <v>128</v>
      </c>
      <c r="E565" t="s">
        <v>174</v>
      </c>
      <c r="F565" t="s">
        <v>1857</v>
      </c>
      <c r="G565" t="s">
        <v>208</v>
      </c>
      <c r="H565" t="s">
        <v>154</v>
      </c>
      <c r="I565" t="s">
        <v>144</v>
      </c>
      <c r="J565" t="s">
        <v>137</v>
      </c>
      <c r="K565" t="s">
        <v>209</v>
      </c>
      <c r="L565" t="s">
        <v>1858</v>
      </c>
      <c r="M565" t="s">
        <v>1859</v>
      </c>
      <c r="N565">
        <v>0.99472222200000004</v>
      </c>
      <c r="O565">
        <v>0</v>
      </c>
      <c r="P565">
        <v>91</v>
      </c>
      <c r="Q565">
        <v>0</v>
      </c>
      <c r="R565">
        <v>0</v>
      </c>
      <c r="S565">
        <v>0</v>
      </c>
      <c r="T565">
        <v>29</v>
      </c>
      <c r="U565">
        <v>0</v>
      </c>
      <c r="V565">
        <v>0</v>
      </c>
      <c r="W565">
        <v>0</v>
      </c>
      <c r="X565">
        <v>28.001528953287593</v>
      </c>
      <c r="Y565">
        <v>0</v>
      </c>
      <c r="Z565">
        <v>0</v>
      </c>
      <c r="AA565">
        <v>0</v>
      </c>
      <c r="AB565">
        <v>72.721550673913498</v>
      </c>
      <c r="AC565">
        <v>0</v>
      </c>
      <c r="AD565">
        <v>0</v>
      </c>
      <c r="AE565">
        <v>100.72307962720109</v>
      </c>
    </row>
    <row r="566" spans="1:31" x14ac:dyDescent="0.25">
      <c r="A566">
        <v>2337486</v>
      </c>
      <c r="B566">
        <v>1</v>
      </c>
      <c r="C566" t="s">
        <v>80</v>
      </c>
      <c r="D566" t="s">
        <v>101</v>
      </c>
      <c r="E566" t="s">
        <v>151</v>
      </c>
      <c r="F566" t="s">
        <v>1860</v>
      </c>
      <c r="G566" t="s">
        <v>410</v>
      </c>
      <c r="H566" t="s">
        <v>154</v>
      </c>
      <c r="I566" t="s">
        <v>144</v>
      </c>
      <c r="J566" t="s">
        <v>137</v>
      </c>
      <c r="K566" t="s">
        <v>138</v>
      </c>
      <c r="L566" t="s">
        <v>1861</v>
      </c>
      <c r="M566" t="s">
        <v>1862</v>
      </c>
      <c r="N566">
        <v>1.419166666</v>
      </c>
      <c r="O566">
        <v>0</v>
      </c>
      <c r="P566">
        <v>79</v>
      </c>
      <c r="Q566">
        <v>0</v>
      </c>
      <c r="R566">
        <v>0</v>
      </c>
      <c r="S566">
        <v>0</v>
      </c>
      <c r="T566">
        <v>23</v>
      </c>
      <c r="U566">
        <v>0</v>
      </c>
      <c r="V566">
        <v>0</v>
      </c>
      <c r="W566">
        <v>0</v>
      </c>
      <c r="X566">
        <v>35.964032491437926</v>
      </c>
      <c r="Y566">
        <v>0</v>
      </c>
      <c r="Z566">
        <v>0</v>
      </c>
      <c r="AA566">
        <v>0</v>
      </c>
      <c r="AB566">
        <v>68.443688348281214</v>
      </c>
      <c r="AC566">
        <v>0</v>
      </c>
      <c r="AD566">
        <v>0</v>
      </c>
      <c r="AE566">
        <v>104.40772083971913</v>
      </c>
    </row>
    <row r="567" spans="1:31" x14ac:dyDescent="0.25">
      <c r="A567">
        <v>2337735</v>
      </c>
      <c r="B567">
        <v>1</v>
      </c>
      <c r="C567" t="s">
        <v>80</v>
      </c>
      <c r="D567" t="s">
        <v>103</v>
      </c>
      <c r="E567" t="s">
        <v>157</v>
      </c>
      <c r="F567" t="s">
        <v>1688</v>
      </c>
      <c r="G567" t="s">
        <v>204</v>
      </c>
      <c r="H567" t="s">
        <v>154</v>
      </c>
      <c r="I567" t="s">
        <v>144</v>
      </c>
      <c r="J567" t="s">
        <v>137</v>
      </c>
      <c r="K567" t="s">
        <v>138</v>
      </c>
      <c r="L567" t="s">
        <v>1863</v>
      </c>
      <c r="M567" t="s">
        <v>1864</v>
      </c>
      <c r="N567">
        <v>0.44305555499999999</v>
      </c>
      <c r="O567">
        <v>0</v>
      </c>
      <c r="P567">
        <v>5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0.72790961583450009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0.72790961583450009</v>
      </c>
    </row>
    <row r="568" spans="1:31" x14ac:dyDescent="0.25">
      <c r="A568">
        <v>2337380</v>
      </c>
      <c r="B568">
        <v>1</v>
      </c>
      <c r="C568" t="s">
        <v>80</v>
      </c>
      <c r="D568" t="s">
        <v>82</v>
      </c>
      <c r="E568" t="s">
        <v>174</v>
      </c>
      <c r="F568" t="s">
        <v>1865</v>
      </c>
      <c r="G568" t="s">
        <v>269</v>
      </c>
      <c r="H568" t="s">
        <v>154</v>
      </c>
      <c r="I568" t="s">
        <v>144</v>
      </c>
      <c r="J568" t="s">
        <v>137</v>
      </c>
      <c r="K568" t="s">
        <v>209</v>
      </c>
      <c r="L568" t="s">
        <v>1866</v>
      </c>
      <c r="M568" t="s">
        <v>1867</v>
      </c>
      <c r="N568">
        <v>7.2594444439999997</v>
      </c>
      <c r="O568">
        <v>0</v>
      </c>
      <c r="P568">
        <v>1240</v>
      </c>
      <c r="Q568">
        <v>0</v>
      </c>
      <c r="R568">
        <v>0</v>
      </c>
      <c r="S568">
        <v>0</v>
      </c>
      <c r="T568">
        <v>107</v>
      </c>
      <c r="U568">
        <v>0</v>
      </c>
      <c r="V568">
        <v>0</v>
      </c>
      <c r="W568">
        <v>0</v>
      </c>
      <c r="X568">
        <v>2648.1282325933962</v>
      </c>
      <c r="Y568">
        <v>0</v>
      </c>
      <c r="Z568">
        <v>0</v>
      </c>
      <c r="AA568">
        <v>0</v>
      </c>
      <c r="AB568">
        <v>783.61725689424998</v>
      </c>
      <c r="AC568">
        <v>0</v>
      </c>
      <c r="AD568">
        <v>0</v>
      </c>
      <c r="AE568">
        <v>3431.7454894876464</v>
      </c>
    </row>
    <row r="569" spans="1:31" x14ac:dyDescent="0.25">
      <c r="A569">
        <v>2337772</v>
      </c>
      <c r="B569">
        <v>1</v>
      </c>
      <c r="C569" t="s">
        <v>80</v>
      </c>
      <c r="D569" t="s">
        <v>106</v>
      </c>
      <c r="E569" t="s">
        <v>132</v>
      </c>
      <c r="F569" t="s">
        <v>1868</v>
      </c>
      <c r="G569" t="s">
        <v>134</v>
      </c>
      <c r="H569" t="s">
        <v>135</v>
      </c>
      <c r="I569" t="s">
        <v>144</v>
      </c>
      <c r="J569" t="s">
        <v>137</v>
      </c>
      <c r="K569" t="s">
        <v>138</v>
      </c>
      <c r="L569" t="s">
        <v>1869</v>
      </c>
      <c r="M569" t="s">
        <v>1870</v>
      </c>
      <c r="N569">
        <v>0.67722222200000004</v>
      </c>
      <c r="O569">
        <v>0</v>
      </c>
      <c r="P569">
        <v>8</v>
      </c>
      <c r="Q569">
        <v>29</v>
      </c>
      <c r="R569">
        <v>73</v>
      </c>
      <c r="S569">
        <v>10</v>
      </c>
      <c r="T569">
        <v>20</v>
      </c>
      <c r="U569">
        <v>1</v>
      </c>
      <c r="V569">
        <v>0</v>
      </c>
      <c r="W569">
        <v>0</v>
      </c>
      <c r="X569">
        <v>5.3459065593736739</v>
      </c>
      <c r="Y569">
        <v>280.91417182561531</v>
      </c>
      <c r="Z569">
        <v>247.88083006613022</v>
      </c>
      <c r="AA569">
        <v>51.567850774193495</v>
      </c>
      <c r="AB569">
        <v>99.393965161016126</v>
      </c>
      <c r="AC569">
        <v>10.138761344596375</v>
      </c>
      <c r="AD569">
        <v>0</v>
      </c>
      <c r="AE569">
        <v>695.24148573092521</v>
      </c>
    </row>
    <row r="570" spans="1:31" x14ac:dyDescent="0.25">
      <c r="A570">
        <v>2337632</v>
      </c>
      <c r="B570">
        <v>1</v>
      </c>
      <c r="C570" t="s">
        <v>80</v>
      </c>
      <c r="D570" t="s">
        <v>86</v>
      </c>
      <c r="E570" t="s">
        <v>157</v>
      </c>
      <c r="F570" t="s">
        <v>1871</v>
      </c>
      <c r="G570" t="s">
        <v>279</v>
      </c>
      <c r="H570" t="s">
        <v>154</v>
      </c>
      <c r="I570" t="s">
        <v>144</v>
      </c>
      <c r="J570" t="s">
        <v>137</v>
      </c>
      <c r="K570" t="s">
        <v>138</v>
      </c>
      <c r="L570" t="s">
        <v>1872</v>
      </c>
      <c r="M570" t="s">
        <v>1873</v>
      </c>
      <c r="N570">
        <v>4.2441666659999999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1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</row>
    <row r="571" spans="1:31" x14ac:dyDescent="0.25">
      <c r="A571">
        <v>2337277</v>
      </c>
      <c r="B571">
        <v>1</v>
      </c>
      <c r="C571" t="s">
        <v>80</v>
      </c>
      <c r="D571" t="s">
        <v>100</v>
      </c>
      <c r="E571" t="s">
        <v>132</v>
      </c>
      <c r="F571" t="s">
        <v>1874</v>
      </c>
      <c r="G571" t="s">
        <v>134</v>
      </c>
      <c r="H571" t="s">
        <v>135</v>
      </c>
      <c r="I571" t="s">
        <v>144</v>
      </c>
      <c r="J571" t="s">
        <v>137</v>
      </c>
      <c r="K571" t="s">
        <v>138</v>
      </c>
      <c r="L571" t="s">
        <v>1875</v>
      </c>
      <c r="M571" t="s">
        <v>1876</v>
      </c>
      <c r="N571">
        <v>0.36638888800000002</v>
      </c>
      <c r="O571">
        <v>4</v>
      </c>
      <c r="P571">
        <v>1647</v>
      </c>
      <c r="Q571">
        <v>4</v>
      </c>
      <c r="R571">
        <v>101</v>
      </c>
      <c r="S571">
        <v>9</v>
      </c>
      <c r="T571">
        <v>74</v>
      </c>
      <c r="U571">
        <v>0</v>
      </c>
      <c r="V571">
        <v>0</v>
      </c>
      <c r="W571">
        <v>39.431056710136801</v>
      </c>
      <c r="X571">
        <v>151.13131671869758</v>
      </c>
      <c r="Y571">
        <v>4.19590977296372</v>
      </c>
      <c r="Z571">
        <v>17.429483340653803</v>
      </c>
      <c r="AA571">
        <v>42.23897253581395</v>
      </c>
      <c r="AB571">
        <v>15.521966904552992</v>
      </c>
      <c r="AC571">
        <v>0</v>
      </c>
      <c r="AD571">
        <v>0</v>
      </c>
      <c r="AE571">
        <v>269.94870598281886</v>
      </c>
    </row>
    <row r="572" spans="1:31" x14ac:dyDescent="0.25">
      <c r="A572">
        <v>2337586</v>
      </c>
      <c r="B572">
        <v>1</v>
      </c>
      <c r="C572" t="s">
        <v>80</v>
      </c>
      <c r="D572" t="s">
        <v>96</v>
      </c>
      <c r="E572" t="s">
        <v>157</v>
      </c>
      <c r="F572" t="s">
        <v>1877</v>
      </c>
      <c r="G572" t="s">
        <v>194</v>
      </c>
      <c r="H572" t="s">
        <v>154</v>
      </c>
      <c r="I572" t="s">
        <v>144</v>
      </c>
      <c r="J572" t="s">
        <v>137</v>
      </c>
      <c r="K572" t="s">
        <v>138</v>
      </c>
      <c r="L572" t="s">
        <v>1878</v>
      </c>
      <c r="M572" t="s">
        <v>1879</v>
      </c>
      <c r="N572">
        <v>1.7725</v>
      </c>
      <c r="O572">
        <v>0</v>
      </c>
      <c r="P572">
        <v>1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1.1728413200839758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1.1728413200839758</v>
      </c>
    </row>
    <row r="573" spans="1:31" x14ac:dyDescent="0.25">
      <c r="A573">
        <v>2337400</v>
      </c>
      <c r="B573">
        <v>1</v>
      </c>
      <c r="C573" t="s">
        <v>80</v>
      </c>
      <c r="D573" t="s">
        <v>85</v>
      </c>
      <c r="E573" t="s">
        <v>174</v>
      </c>
      <c r="F573" t="s">
        <v>1880</v>
      </c>
      <c r="G573" t="s">
        <v>269</v>
      </c>
      <c r="H573" t="s">
        <v>154</v>
      </c>
      <c r="I573" t="s">
        <v>144</v>
      </c>
      <c r="J573" t="s">
        <v>137</v>
      </c>
      <c r="K573" t="s">
        <v>209</v>
      </c>
      <c r="L573" t="s">
        <v>1881</v>
      </c>
      <c r="M573" t="s">
        <v>1882</v>
      </c>
      <c r="N573">
        <v>8.6055555550000005</v>
      </c>
      <c r="O573">
        <v>0</v>
      </c>
      <c r="P573">
        <v>509</v>
      </c>
      <c r="Q573">
        <v>0</v>
      </c>
      <c r="R573">
        <v>0</v>
      </c>
      <c r="S573">
        <v>0</v>
      </c>
      <c r="T573">
        <v>29</v>
      </c>
      <c r="U573">
        <v>0</v>
      </c>
      <c r="V573">
        <v>0</v>
      </c>
      <c r="W573">
        <v>0</v>
      </c>
      <c r="X573">
        <v>1621.2857723281288</v>
      </c>
      <c r="Y573">
        <v>0</v>
      </c>
      <c r="Z573">
        <v>0</v>
      </c>
      <c r="AA573">
        <v>0</v>
      </c>
      <c r="AB573">
        <v>318.51450341891166</v>
      </c>
      <c r="AC573">
        <v>0</v>
      </c>
      <c r="AD573">
        <v>0</v>
      </c>
      <c r="AE573">
        <v>1939.8002757470404</v>
      </c>
    </row>
    <row r="574" spans="1:31" x14ac:dyDescent="0.25">
      <c r="A574">
        <v>2337420</v>
      </c>
      <c r="B574">
        <v>1</v>
      </c>
      <c r="C574" t="s">
        <v>80</v>
      </c>
      <c r="D574" t="s">
        <v>87</v>
      </c>
      <c r="E574" t="s">
        <v>147</v>
      </c>
      <c r="F574" t="s">
        <v>1883</v>
      </c>
      <c r="G574" t="s">
        <v>352</v>
      </c>
      <c r="H574" t="s">
        <v>135</v>
      </c>
      <c r="I574" t="s">
        <v>144</v>
      </c>
      <c r="J574" t="s">
        <v>3</v>
      </c>
      <c r="K574" t="s">
        <v>138</v>
      </c>
      <c r="L574" t="s">
        <v>1884</v>
      </c>
      <c r="M574" t="s">
        <v>1885</v>
      </c>
      <c r="N574">
        <v>2.1144444440000001</v>
      </c>
      <c r="O574">
        <v>1</v>
      </c>
      <c r="P574">
        <v>437</v>
      </c>
      <c r="Q574">
        <v>0</v>
      </c>
      <c r="R574">
        <v>0</v>
      </c>
      <c r="S574">
        <v>16</v>
      </c>
      <c r="T574">
        <v>140</v>
      </c>
      <c r="U574">
        <v>0</v>
      </c>
      <c r="V574">
        <v>0</v>
      </c>
      <c r="W574">
        <v>1.8494243436728999</v>
      </c>
      <c r="X574">
        <v>346.41651981895819</v>
      </c>
      <c r="Y574">
        <v>0</v>
      </c>
      <c r="Z574">
        <v>0</v>
      </c>
      <c r="AA574">
        <v>606.94710713072595</v>
      </c>
      <c r="AB574">
        <v>1108.7120263139911</v>
      </c>
      <c r="AC574">
        <v>0</v>
      </c>
      <c r="AD574">
        <v>0</v>
      </c>
      <c r="AE574">
        <v>2063.9250776073482</v>
      </c>
    </row>
    <row r="575" spans="1:31" x14ac:dyDescent="0.25">
      <c r="A575">
        <v>2337500</v>
      </c>
      <c r="B575">
        <v>1</v>
      </c>
      <c r="C575" t="s">
        <v>81</v>
      </c>
      <c r="D575" t="s">
        <v>122</v>
      </c>
      <c r="E575" t="s">
        <v>132</v>
      </c>
      <c r="F575" t="s">
        <v>1886</v>
      </c>
      <c r="G575" t="s">
        <v>134</v>
      </c>
      <c r="H575" t="s">
        <v>135</v>
      </c>
      <c r="I575" t="s">
        <v>144</v>
      </c>
      <c r="J575" t="s">
        <v>137</v>
      </c>
      <c r="K575" t="s">
        <v>138</v>
      </c>
      <c r="L575" t="s">
        <v>1887</v>
      </c>
      <c r="M575" t="s">
        <v>1888</v>
      </c>
      <c r="N575">
        <v>0.100833333</v>
      </c>
      <c r="O575">
        <v>5</v>
      </c>
      <c r="P575">
        <v>3500</v>
      </c>
      <c r="Q575">
        <v>87</v>
      </c>
      <c r="R575">
        <v>151</v>
      </c>
      <c r="S575">
        <v>48</v>
      </c>
      <c r="T575">
        <v>366</v>
      </c>
      <c r="U575">
        <v>4</v>
      </c>
      <c r="V575">
        <v>1</v>
      </c>
      <c r="W575">
        <v>0.15532827613726502</v>
      </c>
      <c r="X575">
        <v>62.554896894005793</v>
      </c>
      <c r="Y575">
        <v>28.539053595324781</v>
      </c>
      <c r="Z575">
        <v>15.509375319901881</v>
      </c>
      <c r="AA575">
        <v>149.67212744235425</v>
      </c>
      <c r="AB575">
        <v>31.963177045983834</v>
      </c>
      <c r="AC575">
        <v>44.349870330904224</v>
      </c>
      <c r="AD575">
        <v>18.32001684014746</v>
      </c>
      <c r="AE575">
        <v>351.06384574475953</v>
      </c>
    </row>
    <row r="576" spans="1:31" x14ac:dyDescent="0.25">
      <c r="A576">
        <v>2337649</v>
      </c>
      <c r="B576">
        <v>1</v>
      </c>
      <c r="C576" t="s">
        <v>81</v>
      </c>
      <c r="D576" t="s">
        <v>127</v>
      </c>
      <c r="E576" t="s">
        <v>151</v>
      </c>
      <c r="F576" t="s">
        <v>1889</v>
      </c>
      <c r="G576" t="s">
        <v>153</v>
      </c>
      <c r="H576" t="s">
        <v>154</v>
      </c>
      <c r="I576" t="s">
        <v>144</v>
      </c>
      <c r="J576" t="s">
        <v>137</v>
      </c>
      <c r="K576" t="s">
        <v>138</v>
      </c>
      <c r="L576" t="s">
        <v>1890</v>
      </c>
      <c r="M576" t="s">
        <v>1891</v>
      </c>
      <c r="N576">
        <v>0.60638888800000001</v>
      </c>
      <c r="O576">
        <v>0</v>
      </c>
      <c r="P576">
        <v>22</v>
      </c>
      <c r="Q576">
        <v>0</v>
      </c>
      <c r="R576">
        <v>5</v>
      </c>
      <c r="S576">
        <v>0</v>
      </c>
      <c r="T576">
        <v>1</v>
      </c>
      <c r="U576">
        <v>0</v>
      </c>
      <c r="V576">
        <v>0</v>
      </c>
      <c r="W576">
        <v>0</v>
      </c>
      <c r="X576">
        <v>4.2242671902745945</v>
      </c>
      <c r="Y576">
        <v>0</v>
      </c>
      <c r="Z576">
        <v>4.9321735745192292</v>
      </c>
      <c r="AA576">
        <v>0</v>
      </c>
      <c r="AB576">
        <v>0.26722088462129584</v>
      </c>
      <c r="AC576">
        <v>0</v>
      </c>
      <c r="AD576">
        <v>0</v>
      </c>
      <c r="AE576">
        <v>9.42366164941512</v>
      </c>
    </row>
    <row r="577" spans="1:31" x14ac:dyDescent="0.25">
      <c r="A577">
        <v>2337257</v>
      </c>
      <c r="B577">
        <v>1</v>
      </c>
      <c r="C577" t="s">
        <v>80</v>
      </c>
      <c r="D577" t="s">
        <v>89</v>
      </c>
      <c r="E577" t="s">
        <v>147</v>
      </c>
      <c r="F577" t="s">
        <v>1892</v>
      </c>
      <c r="G577" t="s">
        <v>363</v>
      </c>
      <c r="H577" t="s">
        <v>135</v>
      </c>
      <c r="I577" t="s">
        <v>144</v>
      </c>
      <c r="J577" t="s">
        <v>137</v>
      </c>
      <c r="K577" t="s">
        <v>209</v>
      </c>
      <c r="L577" t="s">
        <v>1893</v>
      </c>
      <c r="M577" t="s">
        <v>1894</v>
      </c>
      <c r="N577">
        <v>0.47944444400000003</v>
      </c>
      <c r="O577">
        <v>0</v>
      </c>
      <c r="P577">
        <v>1273</v>
      </c>
      <c r="Q577">
        <v>0</v>
      </c>
      <c r="R577">
        <v>33</v>
      </c>
      <c r="S577">
        <v>0</v>
      </c>
      <c r="T577">
        <v>85</v>
      </c>
      <c r="U577">
        <v>0</v>
      </c>
      <c r="V577">
        <v>0</v>
      </c>
      <c r="W577">
        <v>0</v>
      </c>
      <c r="X577">
        <v>190.89775428746162</v>
      </c>
      <c r="Y577">
        <v>0</v>
      </c>
      <c r="Z577">
        <v>8.134201283949853</v>
      </c>
      <c r="AA577">
        <v>0</v>
      </c>
      <c r="AB577">
        <v>33.829684197981322</v>
      </c>
      <c r="AC577">
        <v>0</v>
      </c>
      <c r="AD577">
        <v>0</v>
      </c>
      <c r="AE577">
        <v>232.86163976939281</v>
      </c>
    </row>
    <row r="578" spans="1:31" x14ac:dyDescent="0.25">
      <c r="A578">
        <v>2337506</v>
      </c>
      <c r="B578">
        <v>1</v>
      </c>
      <c r="C578" t="s">
        <v>80</v>
      </c>
      <c r="D578" t="s">
        <v>96</v>
      </c>
      <c r="E578" t="s">
        <v>157</v>
      </c>
      <c r="F578" t="s">
        <v>1895</v>
      </c>
      <c r="G578" t="s">
        <v>159</v>
      </c>
      <c r="H578" t="s">
        <v>154</v>
      </c>
      <c r="I578" t="s">
        <v>144</v>
      </c>
      <c r="J578" t="s">
        <v>137</v>
      </c>
      <c r="K578" t="s">
        <v>138</v>
      </c>
      <c r="L578" t="s">
        <v>1896</v>
      </c>
      <c r="M578" t="s">
        <v>1897</v>
      </c>
      <c r="N578">
        <v>3.0747222220000001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0.41308481675971831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0.41308481675971831</v>
      </c>
    </row>
    <row r="579" spans="1:31" x14ac:dyDescent="0.25">
      <c r="A579">
        <v>2337907</v>
      </c>
      <c r="B579">
        <v>1</v>
      </c>
      <c r="C579" t="s">
        <v>80</v>
      </c>
      <c r="D579" t="s">
        <v>110</v>
      </c>
      <c r="E579" t="s">
        <v>326</v>
      </c>
      <c r="F579" t="s">
        <v>1898</v>
      </c>
      <c r="G579" t="s">
        <v>352</v>
      </c>
      <c r="H579" t="s">
        <v>154</v>
      </c>
      <c r="I579" t="s">
        <v>144</v>
      </c>
      <c r="J579" t="s">
        <v>3</v>
      </c>
      <c r="K579" t="s">
        <v>138</v>
      </c>
      <c r="L579" t="s">
        <v>1899</v>
      </c>
      <c r="M579" t="s">
        <v>1900</v>
      </c>
      <c r="N579">
        <v>1.5963888879999999</v>
      </c>
      <c r="O579">
        <v>0</v>
      </c>
      <c r="P579">
        <v>97</v>
      </c>
      <c r="Q579">
        <v>0</v>
      </c>
      <c r="R579">
        <v>0</v>
      </c>
      <c r="S579">
        <v>0</v>
      </c>
      <c r="T579">
        <v>28</v>
      </c>
      <c r="U579">
        <v>0</v>
      </c>
      <c r="V579">
        <v>0</v>
      </c>
      <c r="W579">
        <v>0</v>
      </c>
      <c r="X579">
        <v>41.853151366184719</v>
      </c>
      <c r="Y579">
        <v>0</v>
      </c>
      <c r="Z579">
        <v>0</v>
      </c>
      <c r="AA579">
        <v>0</v>
      </c>
      <c r="AB579">
        <v>24.248725364419037</v>
      </c>
      <c r="AC579">
        <v>0</v>
      </c>
      <c r="AD579">
        <v>0</v>
      </c>
      <c r="AE579">
        <v>66.101876730603749</v>
      </c>
    </row>
    <row r="580" spans="1:31" x14ac:dyDescent="0.25">
      <c r="A580">
        <v>2337598</v>
      </c>
      <c r="B580">
        <v>1</v>
      </c>
      <c r="C580" t="s">
        <v>80</v>
      </c>
      <c r="D580" t="s">
        <v>106</v>
      </c>
      <c r="E580" t="s">
        <v>151</v>
      </c>
      <c r="F580" t="s">
        <v>1901</v>
      </c>
      <c r="G580" t="s">
        <v>153</v>
      </c>
      <c r="H580" t="s">
        <v>154</v>
      </c>
      <c r="I580" t="s">
        <v>144</v>
      </c>
      <c r="J580" t="s">
        <v>137</v>
      </c>
      <c r="K580" t="s">
        <v>138</v>
      </c>
      <c r="L580" t="s">
        <v>1902</v>
      </c>
      <c r="M580" t="s">
        <v>1903</v>
      </c>
      <c r="N580">
        <v>8.8744444439999999</v>
      </c>
      <c r="O580">
        <v>0</v>
      </c>
      <c r="P580">
        <v>0</v>
      </c>
      <c r="Q580">
        <v>0</v>
      </c>
      <c r="R580">
        <v>1</v>
      </c>
      <c r="S580">
        <v>0</v>
      </c>
      <c r="T580">
        <v>1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47.164100733422067</v>
      </c>
      <c r="AA580">
        <v>0</v>
      </c>
      <c r="AB580">
        <v>23.476209304178646</v>
      </c>
      <c r="AC580">
        <v>0</v>
      </c>
      <c r="AD580">
        <v>0</v>
      </c>
      <c r="AE580">
        <v>70.640310037600713</v>
      </c>
    </row>
    <row r="581" spans="1:31" x14ac:dyDescent="0.25">
      <c r="A581">
        <v>2337744</v>
      </c>
      <c r="B581">
        <v>1</v>
      </c>
      <c r="C581" t="s">
        <v>80</v>
      </c>
      <c r="D581" t="s">
        <v>87</v>
      </c>
      <c r="E581" t="s">
        <v>157</v>
      </c>
      <c r="F581" t="s">
        <v>1904</v>
      </c>
      <c r="G581" t="s">
        <v>204</v>
      </c>
      <c r="H581" t="s">
        <v>154</v>
      </c>
      <c r="I581" t="s">
        <v>144</v>
      </c>
      <c r="J581" t="s">
        <v>137</v>
      </c>
      <c r="K581" t="s">
        <v>138</v>
      </c>
      <c r="L581" t="s">
        <v>1905</v>
      </c>
      <c r="M581" t="s">
        <v>1906</v>
      </c>
      <c r="N581">
        <v>2.8511111109999998</v>
      </c>
      <c r="O581">
        <v>0</v>
      </c>
      <c r="P581">
        <v>1</v>
      </c>
      <c r="Q581">
        <v>0</v>
      </c>
      <c r="R581">
        <v>0</v>
      </c>
      <c r="S581">
        <v>0</v>
      </c>
      <c r="T581">
        <v>21</v>
      </c>
      <c r="U581">
        <v>0</v>
      </c>
      <c r="V581">
        <v>0</v>
      </c>
      <c r="W581">
        <v>0</v>
      </c>
      <c r="X581">
        <v>1.0688730707978844</v>
      </c>
      <c r="Y581">
        <v>0</v>
      </c>
      <c r="Z581">
        <v>0</v>
      </c>
      <c r="AA581">
        <v>0</v>
      </c>
      <c r="AB581">
        <v>11.0622981732204</v>
      </c>
      <c r="AC581">
        <v>0</v>
      </c>
      <c r="AD581">
        <v>0</v>
      </c>
      <c r="AE581">
        <v>12.131171244018285</v>
      </c>
    </row>
    <row r="582" spans="1:31" x14ac:dyDescent="0.25">
      <c r="A582">
        <v>2337675</v>
      </c>
      <c r="B582">
        <v>1</v>
      </c>
      <c r="C582" t="s">
        <v>80</v>
      </c>
      <c r="D582" t="s">
        <v>106</v>
      </c>
      <c r="E582" t="s">
        <v>151</v>
      </c>
      <c r="F582" t="s">
        <v>1907</v>
      </c>
      <c r="G582" t="s">
        <v>153</v>
      </c>
      <c r="H582" t="s">
        <v>154</v>
      </c>
      <c r="I582" t="s">
        <v>144</v>
      </c>
      <c r="J582" t="s">
        <v>137</v>
      </c>
      <c r="K582" t="s">
        <v>138</v>
      </c>
      <c r="L582" t="s">
        <v>1908</v>
      </c>
      <c r="M582" t="s">
        <v>1909</v>
      </c>
      <c r="N582">
        <v>3.201944444</v>
      </c>
      <c r="O582">
        <v>0</v>
      </c>
      <c r="P582">
        <v>27</v>
      </c>
      <c r="Q582">
        <v>0</v>
      </c>
      <c r="R582">
        <v>0</v>
      </c>
      <c r="S582">
        <v>0</v>
      </c>
      <c r="T582">
        <v>1</v>
      </c>
      <c r="U582">
        <v>0</v>
      </c>
      <c r="V582">
        <v>0</v>
      </c>
      <c r="W582">
        <v>0</v>
      </c>
      <c r="X582">
        <v>23.488264453735741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23.488264453735741</v>
      </c>
    </row>
    <row r="583" spans="1:31" x14ac:dyDescent="0.25">
      <c r="A583">
        <v>2337343</v>
      </c>
      <c r="B583">
        <v>1</v>
      </c>
      <c r="C583" t="s">
        <v>80</v>
      </c>
      <c r="D583" t="s">
        <v>96</v>
      </c>
      <c r="E583" t="s">
        <v>157</v>
      </c>
      <c r="F583" t="s">
        <v>1910</v>
      </c>
      <c r="G583" t="s">
        <v>279</v>
      </c>
      <c r="H583" t="s">
        <v>154</v>
      </c>
      <c r="I583" t="s">
        <v>144</v>
      </c>
      <c r="J583" t="s">
        <v>137</v>
      </c>
      <c r="K583" t="s">
        <v>138</v>
      </c>
      <c r="L583" t="s">
        <v>1911</v>
      </c>
      <c r="M583" t="s">
        <v>1912</v>
      </c>
      <c r="N583">
        <v>3.3675000000000002</v>
      </c>
      <c r="O583">
        <v>0</v>
      </c>
      <c r="P583">
        <v>1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6.0916432995767167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6.0916432995767167</v>
      </c>
    </row>
    <row r="584" spans="1:31" x14ac:dyDescent="0.25">
      <c r="A584">
        <v>2337283</v>
      </c>
      <c r="B584">
        <v>1</v>
      </c>
      <c r="C584" t="s">
        <v>80</v>
      </c>
      <c r="D584" t="s">
        <v>92</v>
      </c>
      <c r="E584" t="s">
        <v>151</v>
      </c>
      <c r="F584" t="s">
        <v>1913</v>
      </c>
      <c r="G584" t="s">
        <v>153</v>
      </c>
      <c r="H584" t="s">
        <v>154</v>
      </c>
      <c r="I584" t="s">
        <v>144</v>
      </c>
      <c r="J584" t="s">
        <v>137</v>
      </c>
      <c r="K584" t="s">
        <v>138</v>
      </c>
      <c r="L584" t="s">
        <v>1914</v>
      </c>
      <c r="M584" t="s">
        <v>1915</v>
      </c>
      <c r="N584">
        <v>0.748611111</v>
      </c>
      <c r="O584">
        <v>0</v>
      </c>
      <c r="P584">
        <v>49</v>
      </c>
      <c r="Q584">
        <v>0</v>
      </c>
      <c r="R584">
        <v>0</v>
      </c>
      <c r="S584">
        <v>0</v>
      </c>
      <c r="T584">
        <v>12</v>
      </c>
      <c r="U584">
        <v>0</v>
      </c>
      <c r="V584">
        <v>0</v>
      </c>
      <c r="W584">
        <v>0</v>
      </c>
      <c r="X584">
        <v>10.48245001254605</v>
      </c>
      <c r="Y584">
        <v>0</v>
      </c>
      <c r="Z584">
        <v>0</v>
      </c>
      <c r="AA584">
        <v>0</v>
      </c>
      <c r="AB584">
        <v>10.04381504852463</v>
      </c>
      <c r="AC584">
        <v>0</v>
      </c>
      <c r="AD584">
        <v>0</v>
      </c>
      <c r="AE584">
        <v>20.526265061070681</v>
      </c>
    </row>
    <row r="585" spans="1:31" x14ac:dyDescent="0.25">
      <c r="A585">
        <v>2337529</v>
      </c>
      <c r="B585">
        <v>1</v>
      </c>
      <c r="C585" t="s">
        <v>80</v>
      </c>
      <c r="D585" t="s">
        <v>94</v>
      </c>
      <c r="E585" t="s">
        <v>132</v>
      </c>
      <c r="F585" t="s">
        <v>1916</v>
      </c>
      <c r="G585" t="s">
        <v>134</v>
      </c>
      <c r="H585" t="s">
        <v>135</v>
      </c>
      <c r="I585" t="s">
        <v>144</v>
      </c>
      <c r="J585" t="s">
        <v>137</v>
      </c>
      <c r="K585" t="s">
        <v>138</v>
      </c>
      <c r="L585" t="s">
        <v>1917</v>
      </c>
      <c r="M585" t="s">
        <v>1918</v>
      </c>
      <c r="N585">
        <v>0.83333333300000001</v>
      </c>
      <c r="O585">
        <v>0</v>
      </c>
      <c r="P585">
        <v>281</v>
      </c>
      <c r="Q585">
        <v>0</v>
      </c>
      <c r="R585">
        <v>1</v>
      </c>
      <c r="S585">
        <v>5</v>
      </c>
      <c r="T585">
        <v>26</v>
      </c>
      <c r="U585">
        <v>0</v>
      </c>
      <c r="V585">
        <v>0</v>
      </c>
      <c r="W585">
        <v>0</v>
      </c>
      <c r="X585">
        <v>30.753583393232546</v>
      </c>
      <c r="Y585">
        <v>0</v>
      </c>
      <c r="Z585">
        <v>4.3828862105501118E-2</v>
      </c>
      <c r="AA585">
        <v>11.629449913195973</v>
      </c>
      <c r="AB585">
        <v>8.112479535735476</v>
      </c>
      <c r="AC585">
        <v>0</v>
      </c>
      <c r="AD585">
        <v>0</v>
      </c>
      <c r="AE585">
        <v>50.539341704269489</v>
      </c>
    </row>
    <row r="586" spans="1:31" x14ac:dyDescent="0.25">
      <c r="A586">
        <v>2337383</v>
      </c>
      <c r="B586">
        <v>1</v>
      </c>
      <c r="C586" t="s">
        <v>81</v>
      </c>
      <c r="D586" t="s">
        <v>122</v>
      </c>
      <c r="E586" t="s">
        <v>141</v>
      </c>
      <c r="F586" t="s">
        <v>1919</v>
      </c>
      <c r="G586" t="s">
        <v>208</v>
      </c>
      <c r="H586" t="s">
        <v>135</v>
      </c>
      <c r="I586" t="s">
        <v>144</v>
      </c>
      <c r="J586" t="s">
        <v>137</v>
      </c>
      <c r="K586" t="s">
        <v>209</v>
      </c>
      <c r="L586" t="s">
        <v>1920</v>
      </c>
      <c r="M586" t="s">
        <v>1921</v>
      </c>
      <c r="N586">
        <v>8.5011111110000002</v>
      </c>
      <c r="O586">
        <v>1</v>
      </c>
      <c r="P586">
        <v>510</v>
      </c>
      <c r="Q586">
        <v>4</v>
      </c>
      <c r="R586">
        <v>0</v>
      </c>
      <c r="S586">
        <v>3</v>
      </c>
      <c r="T586">
        <v>22</v>
      </c>
      <c r="U586">
        <v>1</v>
      </c>
      <c r="V586">
        <v>0</v>
      </c>
      <c r="W586">
        <v>1.2300749606055901</v>
      </c>
      <c r="X586">
        <v>494.92169937621571</v>
      </c>
      <c r="Y586">
        <v>29.939530800415017</v>
      </c>
      <c r="Z586">
        <v>0</v>
      </c>
      <c r="AA586">
        <v>100.14370459944139</v>
      </c>
      <c r="AB586">
        <v>107.25706163514907</v>
      </c>
      <c r="AC586">
        <v>1224.3824277453966</v>
      </c>
      <c r="AD586">
        <v>0</v>
      </c>
      <c r="AE586">
        <v>1957.8744991172234</v>
      </c>
    </row>
    <row r="587" spans="1:31" x14ac:dyDescent="0.25">
      <c r="A587">
        <v>2337681</v>
      </c>
      <c r="B587">
        <v>1</v>
      </c>
      <c r="C587" t="s">
        <v>81</v>
      </c>
      <c r="D587" t="s">
        <v>118</v>
      </c>
      <c r="E587" t="s">
        <v>147</v>
      </c>
      <c r="F587" t="s">
        <v>1922</v>
      </c>
      <c r="G587" t="s">
        <v>184</v>
      </c>
      <c r="H587" t="s">
        <v>135</v>
      </c>
      <c r="I587" t="s">
        <v>144</v>
      </c>
      <c r="J587" t="s">
        <v>137</v>
      </c>
      <c r="K587" t="s">
        <v>138</v>
      </c>
      <c r="L587" t="s">
        <v>1923</v>
      </c>
      <c r="M587" t="s">
        <v>1924</v>
      </c>
      <c r="N587">
        <v>1.735833333</v>
      </c>
      <c r="O587">
        <v>0</v>
      </c>
      <c r="P587">
        <v>366</v>
      </c>
      <c r="Q587">
        <v>3</v>
      </c>
      <c r="R587">
        <v>19</v>
      </c>
      <c r="S587">
        <v>2</v>
      </c>
      <c r="T587">
        <v>36</v>
      </c>
      <c r="U587">
        <v>0</v>
      </c>
      <c r="V587">
        <v>0</v>
      </c>
      <c r="W587">
        <v>0</v>
      </c>
      <c r="X587">
        <v>144.55926273694533</v>
      </c>
      <c r="Y587">
        <v>46.083131647311063</v>
      </c>
      <c r="Z587">
        <v>50.741496383097285</v>
      </c>
      <c r="AA587">
        <v>10.01279224645533</v>
      </c>
      <c r="AB587">
        <v>21.646961191107881</v>
      </c>
      <c r="AC587">
        <v>0</v>
      </c>
      <c r="AD587">
        <v>0</v>
      </c>
      <c r="AE587">
        <v>273.04364420491686</v>
      </c>
    </row>
    <row r="588" spans="1:31" x14ac:dyDescent="0.25">
      <c r="A588">
        <v>2337515</v>
      </c>
      <c r="B588">
        <v>1</v>
      </c>
      <c r="C588" t="s">
        <v>80</v>
      </c>
      <c r="D588" t="s">
        <v>108</v>
      </c>
      <c r="E588" t="s">
        <v>151</v>
      </c>
      <c r="F588" t="s">
        <v>1925</v>
      </c>
      <c r="G588" t="s">
        <v>153</v>
      </c>
      <c r="H588" t="s">
        <v>154</v>
      </c>
      <c r="I588" t="s">
        <v>144</v>
      </c>
      <c r="J588" t="s">
        <v>137</v>
      </c>
      <c r="K588" t="s">
        <v>138</v>
      </c>
      <c r="L588" t="s">
        <v>1926</v>
      </c>
      <c r="M588" t="s">
        <v>1927</v>
      </c>
      <c r="N588">
        <v>2.2705555550000001</v>
      </c>
      <c r="O588">
        <v>0</v>
      </c>
      <c r="P588">
        <v>2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0.75852322552286555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0.75852322552286555</v>
      </c>
    </row>
    <row r="589" spans="1:31" x14ac:dyDescent="0.25">
      <c r="A589">
        <v>2337303</v>
      </c>
      <c r="B589">
        <v>1</v>
      </c>
      <c r="C589" t="s">
        <v>81</v>
      </c>
      <c r="D589" t="s">
        <v>116</v>
      </c>
      <c r="E589" t="s">
        <v>141</v>
      </c>
      <c r="F589" t="s">
        <v>1928</v>
      </c>
      <c r="G589" t="s">
        <v>134</v>
      </c>
      <c r="H589" t="s">
        <v>135</v>
      </c>
      <c r="I589" t="s">
        <v>144</v>
      </c>
      <c r="J589" t="s">
        <v>137</v>
      </c>
      <c r="K589" t="s">
        <v>138</v>
      </c>
      <c r="L589" t="s">
        <v>1929</v>
      </c>
      <c r="M589" t="s">
        <v>1930</v>
      </c>
      <c r="N589">
        <v>1.314166666</v>
      </c>
      <c r="O589">
        <v>0</v>
      </c>
      <c r="P589">
        <v>516</v>
      </c>
      <c r="Q589">
        <v>5</v>
      </c>
      <c r="R589">
        <v>37</v>
      </c>
      <c r="S589">
        <v>1</v>
      </c>
      <c r="T589">
        <v>62</v>
      </c>
      <c r="U589">
        <v>0</v>
      </c>
      <c r="V589">
        <v>0</v>
      </c>
      <c r="W589">
        <v>0</v>
      </c>
      <c r="X589">
        <v>123.74143909102551</v>
      </c>
      <c r="Y589">
        <v>131.79430660693095</v>
      </c>
      <c r="Z589">
        <v>33.515583708143538</v>
      </c>
      <c r="AA589">
        <v>2.547998161281436</v>
      </c>
      <c r="AB589">
        <v>31.622639108779975</v>
      </c>
      <c r="AC589">
        <v>0</v>
      </c>
      <c r="AD589">
        <v>0</v>
      </c>
      <c r="AE589">
        <v>323.2219666761614</v>
      </c>
    </row>
    <row r="590" spans="1:31" x14ac:dyDescent="0.25">
      <c r="A590">
        <v>2337323</v>
      </c>
      <c r="B590">
        <v>1</v>
      </c>
      <c r="C590" t="s">
        <v>81</v>
      </c>
      <c r="D590" t="s">
        <v>123</v>
      </c>
      <c r="E590" t="s">
        <v>157</v>
      </c>
      <c r="F590" t="s">
        <v>1931</v>
      </c>
      <c r="G590" t="s">
        <v>159</v>
      </c>
      <c r="H590" t="s">
        <v>154</v>
      </c>
      <c r="I590" t="s">
        <v>144</v>
      </c>
      <c r="J590" t="s">
        <v>137</v>
      </c>
      <c r="K590" t="s">
        <v>138</v>
      </c>
      <c r="L590" t="s">
        <v>1932</v>
      </c>
      <c r="M590" t="s">
        <v>1933</v>
      </c>
      <c r="N590">
        <v>1.255833333</v>
      </c>
      <c r="O590">
        <v>0</v>
      </c>
      <c r="P590">
        <v>5</v>
      </c>
      <c r="Q590">
        <v>0</v>
      </c>
      <c r="R590">
        <v>0</v>
      </c>
      <c r="S590">
        <v>0</v>
      </c>
      <c r="T590">
        <v>1</v>
      </c>
      <c r="U590">
        <v>0</v>
      </c>
      <c r="V590">
        <v>0</v>
      </c>
      <c r="W590">
        <v>0</v>
      </c>
      <c r="X590">
        <v>1.0732512714589435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1.0732512714589435</v>
      </c>
    </row>
    <row r="591" spans="1:31" x14ac:dyDescent="0.25">
      <c r="A591">
        <v>2337638</v>
      </c>
      <c r="B591">
        <v>1</v>
      </c>
      <c r="C591" t="s">
        <v>81</v>
      </c>
      <c r="D591" t="s">
        <v>128</v>
      </c>
      <c r="E591" t="s">
        <v>174</v>
      </c>
      <c r="F591" t="s">
        <v>1934</v>
      </c>
      <c r="G591" t="s">
        <v>208</v>
      </c>
      <c r="H591" t="s">
        <v>154</v>
      </c>
      <c r="I591" t="s">
        <v>144</v>
      </c>
      <c r="J591" t="s">
        <v>137</v>
      </c>
      <c r="K591" t="s">
        <v>209</v>
      </c>
      <c r="L591" t="s">
        <v>1935</v>
      </c>
      <c r="M591" t="s">
        <v>1936</v>
      </c>
      <c r="N591">
        <v>1.2713888879999999</v>
      </c>
      <c r="O591">
        <v>0</v>
      </c>
      <c r="P591">
        <v>61</v>
      </c>
      <c r="Q591">
        <v>0</v>
      </c>
      <c r="R591">
        <v>0</v>
      </c>
      <c r="S591">
        <v>0</v>
      </c>
      <c r="T591">
        <v>4</v>
      </c>
      <c r="U591">
        <v>0</v>
      </c>
      <c r="V591">
        <v>0</v>
      </c>
      <c r="W591">
        <v>0</v>
      </c>
      <c r="X591">
        <v>37.373095607463654</v>
      </c>
      <c r="Y591">
        <v>0</v>
      </c>
      <c r="Z591">
        <v>0</v>
      </c>
      <c r="AA591">
        <v>0</v>
      </c>
      <c r="AB591">
        <v>14.04741684543573</v>
      </c>
      <c r="AC591">
        <v>0</v>
      </c>
      <c r="AD591">
        <v>0</v>
      </c>
      <c r="AE591">
        <v>51.420512452899388</v>
      </c>
    </row>
    <row r="592" spans="1:31" x14ac:dyDescent="0.25">
      <c r="A592">
        <v>2337452</v>
      </c>
      <c r="B592">
        <v>1</v>
      </c>
      <c r="C592" t="s">
        <v>80</v>
      </c>
      <c r="D592" t="s">
        <v>93</v>
      </c>
      <c r="E592" t="s">
        <v>132</v>
      </c>
      <c r="F592" t="s">
        <v>1937</v>
      </c>
      <c r="G592" t="s">
        <v>363</v>
      </c>
      <c r="H592" t="s">
        <v>135</v>
      </c>
      <c r="I592" t="s">
        <v>144</v>
      </c>
      <c r="J592" t="s">
        <v>137</v>
      </c>
      <c r="K592" t="s">
        <v>209</v>
      </c>
      <c r="L592" t="s">
        <v>1938</v>
      </c>
      <c r="M592" t="s">
        <v>1939</v>
      </c>
      <c r="N592">
        <v>9.4444444000000002E-2</v>
      </c>
      <c r="O592">
        <v>2</v>
      </c>
      <c r="P592">
        <v>311</v>
      </c>
      <c r="Q592">
        <v>34</v>
      </c>
      <c r="R592">
        <v>72</v>
      </c>
      <c r="S592">
        <v>6</v>
      </c>
      <c r="T592">
        <v>77</v>
      </c>
      <c r="U592">
        <v>1</v>
      </c>
      <c r="V592">
        <v>0</v>
      </c>
      <c r="W592">
        <v>0.15176648549222779</v>
      </c>
      <c r="X592">
        <v>5.9731732882355164</v>
      </c>
      <c r="Y592">
        <v>41.915321884983591</v>
      </c>
      <c r="Z592">
        <v>45.664296264747769</v>
      </c>
      <c r="AA592">
        <v>3.276030198617967</v>
      </c>
      <c r="AB592">
        <v>13.807381422993487</v>
      </c>
      <c r="AC592">
        <v>0.25807125593573332</v>
      </c>
      <c r="AD592">
        <v>0</v>
      </c>
      <c r="AE592">
        <v>111.0460408010063</v>
      </c>
    </row>
    <row r="593" spans="1:31" x14ac:dyDescent="0.25">
      <c r="A593">
        <v>2337366</v>
      </c>
      <c r="B593">
        <v>1</v>
      </c>
      <c r="C593" t="s">
        <v>80</v>
      </c>
      <c r="D593" t="s">
        <v>109</v>
      </c>
      <c r="E593" t="s">
        <v>174</v>
      </c>
      <c r="F593" t="s">
        <v>1940</v>
      </c>
      <c r="G593" t="s">
        <v>208</v>
      </c>
      <c r="H593" t="s">
        <v>154</v>
      </c>
      <c r="I593" t="s">
        <v>144</v>
      </c>
      <c r="J593" t="s">
        <v>137</v>
      </c>
      <c r="K593" t="s">
        <v>209</v>
      </c>
      <c r="L593" t="s">
        <v>1941</v>
      </c>
      <c r="M593" t="s">
        <v>1942</v>
      </c>
      <c r="N593">
        <v>2.35</v>
      </c>
      <c r="O593">
        <v>0</v>
      </c>
      <c r="P593">
        <v>49</v>
      </c>
      <c r="Q593">
        <v>0</v>
      </c>
      <c r="R593">
        <v>14</v>
      </c>
      <c r="S593">
        <v>0</v>
      </c>
      <c r="T593">
        <v>11</v>
      </c>
      <c r="U593">
        <v>0</v>
      </c>
      <c r="V593">
        <v>0</v>
      </c>
      <c r="W593">
        <v>0</v>
      </c>
      <c r="X593">
        <v>43.718904453061803</v>
      </c>
      <c r="Y593">
        <v>0</v>
      </c>
      <c r="Z593">
        <v>116.34357628645661</v>
      </c>
      <c r="AA593">
        <v>0</v>
      </c>
      <c r="AB593">
        <v>60.0518251513476</v>
      </c>
      <c r="AC593">
        <v>0</v>
      </c>
      <c r="AD593">
        <v>0</v>
      </c>
      <c r="AE593">
        <v>220.11430589086601</v>
      </c>
    </row>
    <row r="594" spans="1:31" x14ac:dyDescent="0.25">
      <c r="A594">
        <v>2337758</v>
      </c>
      <c r="B594">
        <v>1</v>
      </c>
      <c r="C594" t="s">
        <v>80</v>
      </c>
      <c r="D594" t="s">
        <v>100</v>
      </c>
      <c r="E594" t="s">
        <v>151</v>
      </c>
      <c r="F594" t="s">
        <v>1943</v>
      </c>
      <c r="G594" t="s">
        <v>153</v>
      </c>
      <c r="H594" t="s">
        <v>154</v>
      </c>
      <c r="I594" t="s">
        <v>144</v>
      </c>
      <c r="J594" t="s">
        <v>137</v>
      </c>
      <c r="K594" t="s">
        <v>138</v>
      </c>
      <c r="L594" t="s">
        <v>1944</v>
      </c>
      <c r="M594" t="s">
        <v>1945</v>
      </c>
      <c r="N594">
        <v>1.4375</v>
      </c>
      <c r="O594">
        <v>0</v>
      </c>
      <c r="P594">
        <v>15</v>
      </c>
      <c r="Q594">
        <v>0</v>
      </c>
      <c r="R594">
        <v>1</v>
      </c>
      <c r="S594">
        <v>0</v>
      </c>
      <c r="T594">
        <v>1</v>
      </c>
      <c r="U594">
        <v>0</v>
      </c>
      <c r="V594">
        <v>0</v>
      </c>
      <c r="W594">
        <v>0</v>
      </c>
      <c r="X594">
        <v>6.239293225241461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6.239293225241461</v>
      </c>
    </row>
    <row r="595" spans="1:31" x14ac:dyDescent="0.25">
      <c r="A595">
        <v>2337260</v>
      </c>
      <c r="B595">
        <v>1</v>
      </c>
      <c r="C595" t="s">
        <v>80</v>
      </c>
      <c r="D595" t="s">
        <v>93</v>
      </c>
      <c r="E595" t="s">
        <v>147</v>
      </c>
      <c r="F595" t="s">
        <v>1946</v>
      </c>
      <c r="G595" t="s">
        <v>813</v>
      </c>
      <c r="H595" t="s">
        <v>135</v>
      </c>
      <c r="I595" t="s">
        <v>144</v>
      </c>
      <c r="J595" t="s">
        <v>137</v>
      </c>
      <c r="K595" t="s">
        <v>138</v>
      </c>
      <c r="L595" t="s">
        <v>1947</v>
      </c>
      <c r="M595" t="s">
        <v>1948</v>
      </c>
      <c r="N595">
        <v>2.97</v>
      </c>
      <c r="O595">
        <v>0</v>
      </c>
      <c r="P595">
        <v>3369</v>
      </c>
      <c r="Q595">
        <v>0</v>
      </c>
      <c r="R595">
        <v>4</v>
      </c>
      <c r="S595">
        <v>2</v>
      </c>
      <c r="T595">
        <v>227</v>
      </c>
      <c r="U595">
        <v>0</v>
      </c>
      <c r="V595">
        <v>0</v>
      </c>
      <c r="W595">
        <v>0</v>
      </c>
      <c r="X595">
        <v>2018.8588905430122</v>
      </c>
      <c r="Y595">
        <v>0</v>
      </c>
      <c r="Z595">
        <v>44.817834598338393</v>
      </c>
      <c r="AA595">
        <v>413.27638303025373</v>
      </c>
      <c r="AB595">
        <v>550.1523919304334</v>
      </c>
      <c r="AC595">
        <v>0</v>
      </c>
      <c r="AD595">
        <v>0</v>
      </c>
      <c r="AE595">
        <v>3027.1055001020377</v>
      </c>
    </row>
    <row r="596" spans="1:31" x14ac:dyDescent="0.25">
      <c r="A596">
        <v>2337801</v>
      </c>
      <c r="B596">
        <v>1</v>
      </c>
      <c r="C596" t="s">
        <v>80</v>
      </c>
      <c r="D596" t="s">
        <v>93</v>
      </c>
      <c r="E596" t="s">
        <v>151</v>
      </c>
      <c r="F596" t="s">
        <v>1949</v>
      </c>
      <c r="G596" t="s">
        <v>153</v>
      </c>
      <c r="H596" t="s">
        <v>154</v>
      </c>
      <c r="I596" t="s">
        <v>144</v>
      </c>
      <c r="J596" t="s">
        <v>137</v>
      </c>
      <c r="K596" t="s">
        <v>138</v>
      </c>
      <c r="L596" t="s">
        <v>1950</v>
      </c>
      <c r="M596" t="s">
        <v>1951</v>
      </c>
      <c r="N596">
        <v>1.3558333330000001</v>
      </c>
      <c r="O596">
        <v>0</v>
      </c>
      <c r="P596">
        <v>28</v>
      </c>
      <c r="Q596">
        <v>0</v>
      </c>
      <c r="R596">
        <v>5</v>
      </c>
      <c r="S596">
        <v>0</v>
      </c>
      <c r="T596">
        <v>6</v>
      </c>
      <c r="U596">
        <v>0</v>
      </c>
      <c r="V596">
        <v>0</v>
      </c>
      <c r="W596">
        <v>0</v>
      </c>
      <c r="X596">
        <v>10.29364060783641</v>
      </c>
      <c r="Y596">
        <v>0</v>
      </c>
      <c r="Z596">
        <v>26.863983609972511</v>
      </c>
      <c r="AA596">
        <v>0</v>
      </c>
      <c r="AB596">
        <v>22.503734547766857</v>
      </c>
      <c r="AC596">
        <v>0</v>
      </c>
      <c r="AD596">
        <v>0</v>
      </c>
      <c r="AE596">
        <v>59.661358765575784</v>
      </c>
    </row>
    <row r="597" spans="1:31" x14ac:dyDescent="0.25">
      <c r="A597">
        <v>2337741</v>
      </c>
      <c r="B597">
        <v>1</v>
      </c>
      <c r="C597" t="s">
        <v>81</v>
      </c>
      <c r="D597" t="s">
        <v>122</v>
      </c>
      <c r="E597" t="s">
        <v>157</v>
      </c>
      <c r="F597" t="s">
        <v>1952</v>
      </c>
      <c r="G597" t="s">
        <v>159</v>
      </c>
      <c r="H597" t="s">
        <v>154</v>
      </c>
      <c r="I597" t="s">
        <v>144</v>
      </c>
      <c r="J597" t="s">
        <v>137</v>
      </c>
      <c r="K597" t="s">
        <v>138</v>
      </c>
      <c r="L597" t="s">
        <v>1953</v>
      </c>
      <c r="M597" t="s">
        <v>1954</v>
      </c>
      <c r="N597">
        <v>1.705833333</v>
      </c>
      <c r="O597">
        <v>0</v>
      </c>
      <c r="P597">
        <v>1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</row>
    <row r="598" spans="1:31" x14ac:dyDescent="0.25">
      <c r="A598">
        <v>2337718</v>
      </c>
      <c r="B598">
        <v>1</v>
      </c>
      <c r="C598" t="s">
        <v>80</v>
      </c>
      <c r="D598" t="s">
        <v>96</v>
      </c>
      <c r="E598" t="s">
        <v>151</v>
      </c>
      <c r="F598" t="s">
        <v>1955</v>
      </c>
      <c r="G598" t="s">
        <v>292</v>
      </c>
      <c r="H598" t="s">
        <v>154</v>
      </c>
      <c r="I598" t="s">
        <v>144</v>
      </c>
      <c r="J598" t="s">
        <v>137</v>
      </c>
      <c r="K598" t="s">
        <v>138</v>
      </c>
      <c r="L598" t="s">
        <v>1956</v>
      </c>
      <c r="M598" t="s">
        <v>1957</v>
      </c>
      <c r="N598">
        <v>0.54666666600000002</v>
      </c>
      <c r="O598">
        <v>0</v>
      </c>
      <c r="P598">
        <v>89</v>
      </c>
      <c r="Q598">
        <v>0</v>
      </c>
      <c r="R598">
        <v>0</v>
      </c>
      <c r="S598">
        <v>0</v>
      </c>
      <c r="T598">
        <v>11</v>
      </c>
      <c r="U598">
        <v>0</v>
      </c>
      <c r="V598">
        <v>0</v>
      </c>
      <c r="W598">
        <v>0</v>
      </c>
      <c r="X598">
        <v>22.43563309005528</v>
      </c>
      <c r="Y598">
        <v>0</v>
      </c>
      <c r="Z598">
        <v>0</v>
      </c>
      <c r="AA598">
        <v>0</v>
      </c>
      <c r="AB598">
        <v>25.685902169632321</v>
      </c>
      <c r="AC598">
        <v>0</v>
      </c>
      <c r="AD598">
        <v>0</v>
      </c>
      <c r="AE598">
        <v>48.121535259687604</v>
      </c>
    </row>
    <row r="599" spans="1:31" x14ac:dyDescent="0.25">
      <c r="A599">
        <v>2337386</v>
      </c>
      <c r="B599">
        <v>1</v>
      </c>
      <c r="C599" t="s">
        <v>80</v>
      </c>
      <c r="D599" t="s">
        <v>97</v>
      </c>
      <c r="E599" t="s">
        <v>151</v>
      </c>
      <c r="F599" t="s">
        <v>1958</v>
      </c>
      <c r="G599" t="s">
        <v>269</v>
      </c>
      <c r="H599" t="s">
        <v>154</v>
      </c>
      <c r="I599" t="s">
        <v>144</v>
      </c>
      <c r="J599" t="s">
        <v>137</v>
      </c>
      <c r="K599" t="s">
        <v>209</v>
      </c>
      <c r="L599" t="s">
        <v>1959</v>
      </c>
      <c r="M599" t="s">
        <v>1960</v>
      </c>
      <c r="N599">
        <v>7.6172222219999997</v>
      </c>
      <c r="O599">
        <v>0</v>
      </c>
      <c r="P599">
        <v>10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24.150219736069577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24.150219736069577</v>
      </c>
    </row>
    <row r="600" spans="1:31" x14ac:dyDescent="0.25">
      <c r="A600">
        <v>2337363</v>
      </c>
      <c r="B600">
        <v>1</v>
      </c>
      <c r="C600" t="s">
        <v>80</v>
      </c>
      <c r="D600" t="s">
        <v>92</v>
      </c>
      <c r="E600" t="s">
        <v>174</v>
      </c>
      <c r="F600" t="s">
        <v>1961</v>
      </c>
      <c r="G600" t="s">
        <v>269</v>
      </c>
      <c r="H600" t="s">
        <v>154</v>
      </c>
      <c r="I600" t="s">
        <v>144</v>
      </c>
      <c r="J600" t="s">
        <v>137</v>
      </c>
      <c r="K600" t="s">
        <v>209</v>
      </c>
      <c r="L600" t="s">
        <v>1962</v>
      </c>
      <c r="M600" t="s">
        <v>1963</v>
      </c>
      <c r="N600">
        <v>7.2750000000000004</v>
      </c>
      <c r="O600">
        <v>0</v>
      </c>
      <c r="P600">
        <v>459</v>
      </c>
      <c r="Q600">
        <v>0</v>
      </c>
      <c r="R600">
        <v>5</v>
      </c>
      <c r="S600">
        <v>0</v>
      </c>
      <c r="T600">
        <v>43</v>
      </c>
      <c r="U600">
        <v>0</v>
      </c>
      <c r="V600">
        <v>0</v>
      </c>
      <c r="W600">
        <v>0</v>
      </c>
      <c r="X600">
        <v>980.24017149662768</v>
      </c>
      <c r="Y600">
        <v>0</v>
      </c>
      <c r="Z600">
        <v>15.467705199686346</v>
      </c>
      <c r="AA600">
        <v>0</v>
      </c>
      <c r="AB600">
        <v>408.01750484850106</v>
      </c>
      <c r="AC600">
        <v>0</v>
      </c>
      <c r="AD600">
        <v>0</v>
      </c>
      <c r="AE600">
        <v>1403.725381544815</v>
      </c>
    </row>
    <row r="601" spans="1:31" x14ac:dyDescent="0.25">
      <c r="A601">
        <v>2337910</v>
      </c>
      <c r="B601">
        <v>1</v>
      </c>
      <c r="C601" t="s">
        <v>80</v>
      </c>
      <c r="D601" t="s">
        <v>93</v>
      </c>
      <c r="E601" t="s">
        <v>157</v>
      </c>
      <c r="F601" t="s">
        <v>1964</v>
      </c>
      <c r="G601" t="s">
        <v>204</v>
      </c>
      <c r="H601" t="s">
        <v>154</v>
      </c>
      <c r="I601" t="s">
        <v>144</v>
      </c>
      <c r="J601" t="s">
        <v>137</v>
      </c>
      <c r="K601" t="s">
        <v>138</v>
      </c>
      <c r="L601" t="s">
        <v>1965</v>
      </c>
      <c r="M601" t="s">
        <v>1966</v>
      </c>
      <c r="N601">
        <v>3.1272222219999999</v>
      </c>
      <c r="O601">
        <v>0</v>
      </c>
      <c r="P601">
        <v>0</v>
      </c>
      <c r="Q601">
        <v>0</v>
      </c>
      <c r="R601">
        <v>2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23.575354352064895</v>
      </c>
      <c r="AA601">
        <v>0</v>
      </c>
      <c r="AB601">
        <v>0</v>
      </c>
      <c r="AC601">
        <v>0</v>
      </c>
      <c r="AD601">
        <v>0</v>
      </c>
      <c r="AE601">
        <v>23.575354352064895</v>
      </c>
    </row>
    <row r="602" spans="1:31" x14ac:dyDescent="0.25">
      <c r="A602">
        <v>2337595</v>
      </c>
      <c r="B602">
        <v>1</v>
      </c>
      <c r="C602" t="s">
        <v>81</v>
      </c>
      <c r="D602" t="s">
        <v>117</v>
      </c>
      <c r="E602" t="s">
        <v>151</v>
      </c>
      <c r="F602" t="s">
        <v>1967</v>
      </c>
      <c r="G602" t="s">
        <v>153</v>
      </c>
      <c r="H602" t="s">
        <v>154</v>
      </c>
      <c r="I602" t="s">
        <v>144</v>
      </c>
      <c r="J602" t="s">
        <v>137</v>
      </c>
      <c r="K602" t="s">
        <v>138</v>
      </c>
      <c r="L602" t="s">
        <v>1968</v>
      </c>
      <c r="M602" t="s">
        <v>1969</v>
      </c>
      <c r="N602">
        <v>1.3797222220000001</v>
      </c>
      <c r="O602">
        <v>0</v>
      </c>
      <c r="P602">
        <v>63</v>
      </c>
      <c r="Q602">
        <v>0</v>
      </c>
      <c r="R602">
        <v>0</v>
      </c>
      <c r="S602">
        <v>0</v>
      </c>
      <c r="T602">
        <v>4</v>
      </c>
      <c r="U602">
        <v>0</v>
      </c>
      <c r="V602">
        <v>0</v>
      </c>
      <c r="W602">
        <v>0</v>
      </c>
      <c r="X602">
        <v>12.479105202761069</v>
      </c>
      <c r="Y602">
        <v>0</v>
      </c>
      <c r="Z602">
        <v>0</v>
      </c>
      <c r="AA602">
        <v>0</v>
      </c>
      <c r="AB602">
        <v>2.8542115402695711</v>
      </c>
      <c r="AC602">
        <v>0</v>
      </c>
      <c r="AD602">
        <v>0</v>
      </c>
      <c r="AE602">
        <v>15.33331674303064</v>
      </c>
    </row>
    <row r="603" spans="1:31" x14ac:dyDescent="0.25">
      <c r="A603">
        <v>2337618</v>
      </c>
      <c r="B603">
        <v>1</v>
      </c>
      <c r="C603" t="s">
        <v>80</v>
      </c>
      <c r="D603" t="s">
        <v>93</v>
      </c>
      <c r="E603" t="s">
        <v>157</v>
      </c>
      <c r="F603" t="s">
        <v>1970</v>
      </c>
      <c r="G603" t="s">
        <v>159</v>
      </c>
      <c r="H603" t="s">
        <v>154</v>
      </c>
      <c r="I603" t="s">
        <v>144</v>
      </c>
      <c r="J603" t="s">
        <v>137</v>
      </c>
      <c r="K603" t="s">
        <v>138</v>
      </c>
      <c r="L603" t="s">
        <v>1971</v>
      </c>
      <c r="M603" t="s">
        <v>1972</v>
      </c>
      <c r="N603">
        <v>4.0875000000000004</v>
      </c>
      <c r="O603">
        <v>0</v>
      </c>
      <c r="P603">
        <v>1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2.8302518557593976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2.8302518557593976</v>
      </c>
    </row>
    <row r="604" spans="1:31" x14ac:dyDescent="0.25">
      <c r="A604">
        <v>2337864</v>
      </c>
      <c r="B604">
        <v>1</v>
      </c>
      <c r="C604" t="s">
        <v>80</v>
      </c>
      <c r="D604" t="s">
        <v>98</v>
      </c>
      <c r="E604" t="s">
        <v>157</v>
      </c>
      <c r="F604" t="s">
        <v>1973</v>
      </c>
      <c r="G604" t="s">
        <v>159</v>
      </c>
      <c r="H604" t="s">
        <v>154</v>
      </c>
      <c r="I604" t="s">
        <v>144</v>
      </c>
      <c r="J604" t="s">
        <v>137</v>
      </c>
      <c r="K604" t="s">
        <v>138</v>
      </c>
      <c r="L604" t="s">
        <v>1974</v>
      </c>
      <c r="M604" t="s">
        <v>1975</v>
      </c>
      <c r="N604">
        <v>2.4183333330000001</v>
      </c>
      <c r="O604">
        <v>0</v>
      </c>
      <c r="P604">
        <v>3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2.132181624037516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2.132181624037516</v>
      </c>
    </row>
    <row r="605" spans="1:31" x14ac:dyDescent="0.25">
      <c r="A605">
        <v>2337887</v>
      </c>
      <c r="B605">
        <v>1</v>
      </c>
      <c r="C605" t="s">
        <v>81</v>
      </c>
      <c r="D605" t="s">
        <v>127</v>
      </c>
      <c r="E605" t="s">
        <v>157</v>
      </c>
      <c r="F605" t="s">
        <v>1976</v>
      </c>
      <c r="G605" t="s">
        <v>159</v>
      </c>
      <c r="H605" t="s">
        <v>154</v>
      </c>
      <c r="I605" t="s">
        <v>144</v>
      </c>
      <c r="J605" t="s">
        <v>137</v>
      </c>
      <c r="K605" t="s">
        <v>138</v>
      </c>
      <c r="L605" t="s">
        <v>1977</v>
      </c>
      <c r="M605" t="s">
        <v>1978</v>
      </c>
      <c r="N605">
        <v>5.4611111110000001</v>
      </c>
      <c r="O605">
        <v>0</v>
      </c>
      <c r="P605">
        <v>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0.22867206096353113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0.22867206096353113</v>
      </c>
    </row>
    <row r="606" spans="1:31" x14ac:dyDescent="0.25">
      <c r="A606">
        <v>2337578</v>
      </c>
      <c r="B606">
        <v>1</v>
      </c>
      <c r="C606" t="s">
        <v>80</v>
      </c>
      <c r="D606" t="s">
        <v>106</v>
      </c>
      <c r="E606" t="s">
        <v>151</v>
      </c>
      <c r="F606" t="s">
        <v>1979</v>
      </c>
      <c r="G606" t="s">
        <v>153</v>
      </c>
      <c r="H606" t="s">
        <v>154</v>
      </c>
      <c r="I606" t="s">
        <v>144</v>
      </c>
      <c r="J606" t="s">
        <v>137</v>
      </c>
      <c r="K606" t="s">
        <v>138</v>
      </c>
      <c r="L606" t="s">
        <v>1980</v>
      </c>
      <c r="M606" t="s">
        <v>1981</v>
      </c>
      <c r="N606">
        <v>2.9816666660000002</v>
      </c>
      <c r="O606">
        <v>0</v>
      </c>
      <c r="P606">
        <v>0</v>
      </c>
      <c r="Q606">
        <v>0</v>
      </c>
      <c r="R606">
        <v>3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81.85014864666357</v>
      </c>
      <c r="AA606">
        <v>0</v>
      </c>
      <c r="AB606">
        <v>0</v>
      </c>
      <c r="AC606">
        <v>0</v>
      </c>
      <c r="AD606">
        <v>0</v>
      </c>
      <c r="AE606">
        <v>81.85014864666357</v>
      </c>
    </row>
    <row r="607" spans="1:31" x14ac:dyDescent="0.25">
      <c r="A607">
        <v>2337532</v>
      </c>
      <c r="B607">
        <v>1</v>
      </c>
      <c r="C607" t="s">
        <v>81</v>
      </c>
      <c r="D607" t="s">
        <v>122</v>
      </c>
      <c r="E607" t="s">
        <v>147</v>
      </c>
      <c r="F607" t="s">
        <v>1982</v>
      </c>
      <c r="G607" t="s">
        <v>494</v>
      </c>
      <c r="H607" t="s">
        <v>135</v>
      </c>
      <c r="I607" t="s">
        <v>144</v>
      </c>
      <c r="J607" t="s">
        <v>137</v>
      </c>
      <c r="K607" t="s">
        <v>138</v>
      </c>
      <c r="L607" t="s">
        <v>1983</v>
      </c>
      <c r="M607" t="s">
        <v>1844</v>
      </c>
      <c r="N607">
        <v>4.653333333</v>
      </c>
      <c r="O607">
        <v>0</v>
      </c>
      <c r="P607">
        <v>66</v>
      </c>
      <c r="Q607">
        <v>0</v>
      </c>
      <c r="R607">
        <v>0</v>
      </c>
      <c r="S607">
        <v>0</v>
      </c>
      <c r="T607">
        <v>3</v>
      </c>
      <c r="U607">
        <v>0</v>
      </c>
      <c r="V607">
        <v>0</v>
      </c>
      <c r="W607">
        <v>0</v>
      </c>
      <c r="X607">
        <v>57.127656378770787</v>
      </c>
      <c r="Y607">
        <v>0</v>
      </c>
      <c r="Z607">
        <v>0</v>
      </c>
      <c r="AA607">
        <v>0</v>
      </c>
      <c r="AB607">
        <v>1.6583889407084069</v>
      </c>
      <c r="AC607">
        <v>0</v>
      </c>
      <c r="AD607">
        <v>0</v>
      </c>
      <c r="AE607">
        <v>58.786045319479193</v>
      </c>
    </row>
    <row r="608" spans="1:31" x14ac:dyDescent="0.25">
      <c r="A608">
        <v>2337678</v>
      </c>
      <c r="B608">
        <v>1</v>
      </c>
      <c r="C608" t="s">
        <v>80</v>
      </c>
      <c r="D608" t="s">
        <v>84</v>
      </c>
      <c r="E608" t="s">
        <v>157</v>
      </c>
      <c r="F608" t="s">
        <v>1984</v>
      </c>
      <c r="G608" t="s">
        <v>352</v>
      </c>
      <c r="H608" t="s">
        <v>154</v>
      </c>
      <c r="I608" t="s">
        <v>144</v>
      </c>
      <c r="J608" t="s">
        <v>137</v>
      </c>
      <c r="K608" t="s">
        <v>138</v>
      </c>
      <c r="L608" t="s">
        <v>1985</v>
      </c>
      <c r="M608" t="s">
        <v>1986</v>
      </c>
      <c r="N608">
        <v>4.517222222</v>
      </c>
      <c r="O608">
        <v>0</v>
      </c>
      <c r="P608">
        <v>10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30.147056264913566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30.147056264913566</v>
      </c>
    </row>
    <row r="609" spans="1:31" x14ac:dyDescent="0.25">
      <c r="A609">
        <v>2337847</v>
      </c>
      <c r="B609">
        <v>1</v>
      </c>
      <c r="C609" t="s">
        <v>81</v>
      </c>
      <c r="D609" t="s">
        <v>112</v>
      </c>
      <c r="E609" t="s">
        <v>147</v>
      </c>
      <c r="F609" t="s">
        <v>1987</v>
      </c>
      <c r="G609" t="s">
        <v>494</v>
      </c>
      <c r="H609" t="s">
        <v>135</v>
      </c>
      <c r="I609" t="s">
        <v>144</v>
      </c>
      <c r="J609" t="s">
        <v>137</v>
      </c>
      <c r="K609" t="s">
        <v>138</v>
      </c>
      <c r="L609" t="s">
        <v>1988</v>
      </c>
      <c r="M609" t="s">
        <v>1989</v>
      </c>
      <c r="N609">
        <v>2.7433333329999998</v>
      </c>
      <c r="O609">
        <v>0</v>
      </c>
      <c r="P609">
        <v>1</v>
      </c>
      <c r="Q609">
        <v>4</v>
      </c>
      <c r="R609">
        <v>4</v>
      </c>
      <c r="S609">
        <v>0</v>
      </c>
      <c r="T609">
        <v>1</v>
      </c>
      <c r="U609">
        <v>0</v>
      </c>
      <c r="V609">
        <v>0</v>
      </c>
      <c r="W609">
        <v>0</v>
      </c>
      <c r="X609">
        <v>0</v>
      </c>
      <c r="Y609">
        <v>321.54909017273854</v>
      </c>
      <c r="Z609">
        <v>19.546361805016076</v>
      </c>
      <c r="AA609">
        <v>0</v>
      </c>
      <c r="AB609">
        <v>0</v>
      </c>
      <c r="AC609">
        <v>0</v>
      </c>
      <c r="AD609">
        <v>0</v>
      </c>
      <c r="AE609">
        <v>341.09545197775464</v>
      </c>
    </row>
    <row r="610" spans="1:31" x14ac:dyDescent="0.25">
      <c r="A610">
        <v>2337300</v>
      </c>
      <c r="B610">
        <v>1</v>
      </c>
      <c r="C610" t="s">
        <v>81</v>
      </c>
      <c r="D610" t="s">
        <v>118</v>
      </c>
      <c r="E610" t="s">
        <v>147</v>
      </c>
      <c r="F610" t="s">
        <v>1990</v>
      </c>
      <c r="G610" t="s">
        <v>184</v>
      </c>
      <c r="H610" t="s">
        <v>135</v>
      </c>
      <c r="I610" t="s">
        <v>144</v>
      </c>
      <c r="J610" t="s">
        <v>137</v>
      </c>
      <c r="K610" t="s">
        <v>138</v>
      </c>
      <c r="L610" t="s">
        <v>1991</v>
      </c>
      <c r="M610" t="s">
        <v>1992</v>
      </c>
      <c r="N610">
        <v>2.6691666660000002</v>
      </c>
      <c r="O610">
        <v>1</v>
      </c>
      <c r="P610">
        <v>1</v>
      </c>
      <c r="Q610">
        <v>9</v>
      </c>
      <c r="R610">
        <v>2</v>
      </c>
      <c r="S610">
        <v>8</v>
      </c>
      <c r="T610">
        <v>0</v>
      </c>
      <c r="U610">
        <v>0</v>
      </c>
      <c r="V610">
        <v>0</v>
      </c>
      <c r="W610">
        <v>5.7908940627575005E-2</v>
      </c>
      <c r="X610">
        <v>3.1644607158964435</v>
      </c>
      <c r="Y610">
        <v>209.62494862887644</v>
      </c>
      <c r="Z610">
        <v>77.609724857624116</v>
      </c>
      <c r="AA610">
        <v>153.43582087710695</v>
      </c>
      <c r="AB610">
        <v>0</v>
      </c>
      <c r="AC610">
        <v>0</v>
      </c>
      <c r="AD610">
        <v>0</v>
      </c>
      <c r="AE610">
        <v>443.89286402013153</v>
      </c>
    </row>
    <row r="611" spans="1:31" x14ac:dyDescent="0.25">
      <c r="A611">
        <v>2337369</v>
      </c>
      <c r="B611">
        <v>1</v>
      </c>
      <c r="C611" t="s">
        <v>81</v>
      </c>
      <c r="D611" t="s">
        <v>118</v>
      </c>
      <c r="E611" t="s">
        <v>151</v>
      </c>
      <c r="F611" t="s">
        <v>1993</v>
      </c>
      <c r="G611" t="s">
        <v>153</v>
      </c>
      <c r="H611" t="s">
        <v>154</v>
      </c>
      <c r="I611" t="s">
        <v>144</v>
      </c>
      <c r="J611" t="s">
        <v>137</v>
      </c>
      <c r="K611" t="s">
        <v>138</v>
      </c>
      <c r="L611" t="s">
        <v>1994</v>
      </c>
      <c r="M611" t="s">
        <v>1995</v>
      </c>
      <c r="N611">
        <v>1.79</v>
      </c>
      <c r="O611">
        <v>0</v>
      </c>
      <c r="P611">
        <v>45</v>
      </c>
      <c r="Q611">
        <v>0</v>
      </c>
      <c r="R611">
        <v>12</v>
      </c>
      <c r="S611">
        <v>0</v>
      </c>
      <c r="T611">
        <v>1</v>
      </c>
      <c r="U611">
        <v>0</v>
      </c>
      <c r="V611">
        <v>0</v>
      </c>
      <c r="W611">
        <v>0</v>
      </c>
      <c r="X611">
        <v>17.535141047247802</v>
      </c>
      <c r="Y611">
        <v>0</v>
      </c>
      <c r="Z611">
        <v>32.397975363761994</v>
      </c>
      <c r="AA611">
        <v>0</v>
      </c>
      <c r="AB611">
        <v>1.27038985482405</v>
      </c>
      <c r="AC611">
        <v>0</v>
      </c>
      <c r="AD611">
        <v>0</v>
      </c>
      <c r="AE611">
        <v>51.203506265833845</v>
      </c>
    </row>
    <row r="612" spans="1:31" x14ac:dyDescent="0.25">
      <c r="A612">
        <v>2337592</v>
      </c>
      <c r="B612">
        <v>1</v>
      </c>
      <c r="C612" t="s">
        <v>80</v>
      </c>
      <c r="D612" t="s">
        <v>85</v>
      </c>
      <c r="E612" t="s">
        <v>157</v>
      </c>
      <c r="F612" t="s">
        <v>1996</v>
      </c>
      <c r="G612" t="s">
        <v>352</v>
      </c>
      <c r="H612" t="s">
        <v>154</v>
      </c>
      <c r="I612" t="s">
        <v>144</v>
      </c>
      <c r="J612" t="s">
        <v>137</v>
      </c>
      <c r="K612" t="s">
        <v>138</v>
      </c>
      <c r="L612" t="s">
        <v>1997</v>
      </c>
      <c r="M612" t="s">
        <v>1998</v>
      </c>
      <c r="N612">
        <v>0.67749999999999999</v>
      </c>
      <c r="O612">
        <v>0</v>
      </c>
      <c r="P612">
        <v>1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2.8994702128590004E-2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2.8994702128590004E-2</v>
      </c>
    </row>
    <row r="613" spans="1:31" x14ac:dyDescent="0.25">
      <c r="A613">
        <v>2337841</v>
      </c>
      <c r="B613">
        <v>1</v>
      </c>
      <c r="C613" t="s">
        <v>80</v>
      </c>
      <c r="D613" t="s">
        <v>108</v>
      </c>
      <c r="E613" t="s">
        <v>174</v>
      </c>
      <c r="F613" t="s">
        <v>1999</v>
      </c>
      <c r="G613" t="s">
        <v>176</v>
      </c>
      <c r="H613" t="s">
        <v>154</v>
      </c>
      <c r="I613" t="s">
        <v>144</v>
      </c>
      <c r="J613" t="s">
        <v>137</v>
      </c>
      <c r="K613" t="s">
        <v>138</v>
      </c>
      <c r="L613" t="s">
        <v>2000</v>
      </c>
      <c r="M613" t="s">
        <v>2001</v>
      </c>
      <c r="N613">
        <v>2.9224999999999999</v>
      </c>
      <c r="O613">
        <v>0</v>
      </c>
      <c r="P613">
        <v>48</v>
      </c>
      <c r="Q613">
        <v>0</v>
      </c>
      <c r="R613">
        <v>3</v>
      </c>
      <c r="S613">
        <v>0</v>
      </c>
      <c r="T613">
        <v>13</v>
      </c>
      <c r="U613">
        <v>0</v>
      </c>
      <c r="V613">
        <v>0</v>
      </c>
      <c r="W613">
        <v>0</v>
      </c>
      <c r="X613">
        <v>37.177791184765468</v>
      </c>
      <c r="Y613">
        <v>0</v>
      </c>
      <c r="Z613">
        <v>24.21759863964995</v>
      </c>
      <c r="AA613">
        <v>0</v>
      </c>
      <c r="AB613">
        <v>80.059211514603632</v>
      </c>
      <c r="AC613">
        <v>0</v>
      </c>
      <c r="AD613">
        <v>0</v>
      </c>
      <c r="AE613">
        <v>141.45460133901906</v>
      </c>
    </row>
    <row r="614" spans="1:31" x14ac:dyDescent="0.25">
      <c r="A614">
        <v>2337698</v>
      </c>
      <c r="B614">
        <v>1</v>
      </c>
      <c r="C614" t="s">
        <v>80</v>
      </c>
      <c r="D614" t="s">
        <v>91</v>
      </c>
      <c r="E614" t="s">
        <v>151</v>
      </c>
      <c r="F614" t="s">
        <v>2002</v>
      </c>
      <c r="G614" t="s">
        <v>153</v>
      </c>
      <c r="H614" t="s">
        <v>154</v>
      </c>
      <c r="I614" t="s">
        <v>144</v>
      </c>
      <c r="J614" t="s">
        <v>137</v>
      </c>
      <c r="K614" t="s">
        <v>138</v>
      </c>
      <c r="L614" t="s">
        <v>2003</v>
      </c>
      <c r="M614" t="s">
        <v>2004</v>
      </c>
      <c r="N614">
        <v>1.183333333</v>
      </c>
      <c r="O614">
        <v>0</v>
      </c>
      <c r="P614">
        <v>23</v>
      </c>
      <c r="Q614">
        <v>0</v>
      </c>
      <c r="R614">
        <v>1</v>
      </c>
      <c r="S614">
        <v>0</v>
      </c>
      <c r="T614">
        <v>2</v>
      </c>
      <c r="U614">
        <v>0</v>
      </c>
      <c r="V614">
        <v>0</v>
      </c>
      <c r="W614">
        <v>0</v>
      </c>
      <c r="X614">
        <v>7.1139907951918442</v>
      </c>
      <c r="Y614">
        <v>0</v>
      </c>
      <c r="Z614">
        <v>0.50538928582510678</v>
      </c>
      <c r="AA614">
        <v>0</v>
      </c>
      <c r="AB614">
        <v>0.49202339625538449</v>
      </c>
      <c r="AC614">
        <v>0</v>
      </c>
      <c r="AD614">
        <v>0</v>
      </c>
      <c r="AE614">
        <v>8.1114034772723347</v>
      </c>
    </row>
    <row r="615" spans="1:31" x14ac:dyDescent="0.25">
      <c r="A615">
        <v>2337804</v>
      </c>
      <c r="B615">
        <v>1</v>
      </c>
      <c r="C615" t="s">
        <v>80</v>
      </c>
      <c r="D615" t="s">
        <v>102</v>
      </c>
      <c r="E615" t="s">
        <v>174</v>
      </c>
      <c r="F615" t="s">
        <v>2005</v>
      </c>
      <c r="G615" t="s">
        <v>176</v>
      </c>
      <c r="H615" t="s">
        <v>154</v>
      </c>
      <c r="I615" t="s">
        <v>144</v>
      </c>
      <c r="J615" t="s">
        <v>137</v>
      </c>
      <c r="K615" t="s">
        <v>138</v>
      </c>
      <c r="L615" t="s">
        <v>2006</v>
      </c>
      <c r="M615" t="s">
        <v>2007</v>
      </c>
      <c r="N615">
        <v>0.79138888799999996</v>
      </c>
      <c r="O615">
        <v>0</v>
      </c>
      <c r="P615">
        <v>0</v>
      </c>
      <c r="Q615">
        <v>0</v>
      </c>
      <c r="R615">
        <v>14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35.885005707116584</v>
      </c>
      <c r="AA615">
        <v>0</v>
      </c>
      <c r="AB615">
        <v>0</v>
      </c>
      <c r="AC615">
        <v>0</v>
      </c>
      <c r="AD615">
        <v>0</v>
      </c>
      <c r="AE615">
        <v>35.885005707116584</v>
      </c>
    </row>
    <row r="616" spans="1:31" x14ac:dyDescent="0.25">
      <c r="A616">
        <v>2337306</v>
      </c>
      <c r="B616">
        <v>1</v>
      </c>
      <c r="C616" t="s">
        <v>80</v>
      </c>
      <c r="D616" t="s">
        <v>100</v>
      </c>
      <c r="E616" t="s">
        <v>147</v>
      </c>
      <c r="F616" t="s">
        <v>2008</v>
      </c>
      <c r="G616" t="s">
        <v>184</v>
      </c>
      <c r="H616" t="s">
        <v>135</v>
      </c>
      <c r="I616" t="s">
        <v>144</v>
      </c>
      <c r="J616" t="s">
        <v>137</v>
      </c>
      <c r="K616" t="s">
        <v>138</v>
      </c>
      <c r="L616" t="s">
        <v>2009</v>
      </c>
      <c r="M616" t="s">
        <v>2010</v>
      </c>
      <c r="N616">
        <v>1.5325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80.192907815383393</v>
      </c>
      <c r="AB616">
        <v>0</v>
      </c>
      <c r="AC616">
        <v>0</v>
      </c>
      <c r="AD616">
        <v>0</v>
      </c>
      <c r="AE616">
        <v>80.192907815383393</v>
      </c>
    </row>
    <row r="617" spans="1:31" x14ac:dyDescent="0.25">
      <c r="A617">
        <v>2337289</v>
      </c>
      <c r="B617">
        <v>1</v>
      </c>
      <c r="C617" t="s">
        <v>80</v>
      </c>
      <c r="D617" t="s">
        <v>107</v>
      </c>
      <c r="E617" t="s">
        <v>147</v>
      </c>
      <c r="F617" t="s">
        <v>2011</v>
      </c>
      <c r="G617" t="s">
        <v>134</v>
      </c>
      <c r="H617" t="s">
        <v>135</v>
      </c>
      <c r="I617" t="s">
        <v>144</v>
      </c>
      <c r="J617" t="s">
        <v>137</v>
      </c>
      <c r="K617" t="s">
        <v>138</v>
      </c>
      <c r="L617" t="s">
        <v>2012</v>
      </c>
      <c r="M617" t="s">
        <v>2013</v>
      </c>
      <c r="N617">
        <v>1.5008333330000001</v>
      </c>
      <c r="O617">
        <v>0</v>
      </c>
      <c r="P617">
        <v>315</v>
      </c>
      <c r="Q617">
        <v>0</v>
      </c>
      <c r="R617">
        <v>0</v>
      </c>
      <c r="S617">
        <v>0</v>
      </c>
      <c r="T617">
        <v>8</v>
      </c>
      <c r="U617">
        <v>0</v>
      </c>
      <c r="V617">
        <v>0</v>
      </c>
      <c r="W617">
        <v>0</v>
      </c>
      <c r="X617">
        <v>102.55558900400706</v>
      </c>
      <c r="Y617">
        <v>0</v>
      </c>
      <c r="Z617">
        <v>0</v>
      </c>
      <c r="AA617">
        <v>0</v>
      </c>
      <c r="AB617">
        <v>14.158798420533692</v>
      </c>
      <c r="AC617">
        <v>0</v>
      </c>
      <c r="AD617">
        <v>0</v>
      </c>
      <c r="AE617">
        <v>116.71438742454075</v>
      </c>
    </row>
    <row r="618" spans="1:31" x14ac:dyDescent="0.25">
      <c r="A618">
        <v>2337266</v>
      </c>
      <c r="B618">
        <v>1</v>
      </c>
      <c r="C618" t="s">
        <v>80</v>
      </c>
      <c r="D618" t="s">
        <v>93</v>
      </c>
      <c r="E618" t="s">
        <v>147</v>
      </c>
      <c r="F618" t="s">
        <v>2014</v>
      </c>
      <c r="G618" t="s">
        <v>813</v>
      </c>
      <c r="H618" t="s">
        <v>135</v>
      </c>
      <c r="I618" t="s">
        <v>144</v>
      </c>
      <c r="J618" t="s">
        <v>137</v>
      </c>
      <c r="K618" t="s">
        <v>138</v>
      </c>
      <c r="L618" t="s">
        <v>2015</v>
      </c>
      <c r="M618" t="s">
        <v>2016</v>
      </c>
      <c r="N618">
        <v>1.3438888879999999</v>
      </c>
      <c r="O618">
        <v>0</v>
      </c>
      <c r="P618">
        <v>473</v>
      </c>
      <c r="Q618">
        <v>0</v>
      </c>
      <c r="R618">
        <v>1</v>
      </c>
      <c r="S618">
        <v>0</v>
      </c>
      <c r="T618">
        <v>16</v>
      </c>
      <c r="U618">
        <v>0</v>
      </c>
      <c r="V618">
        <v>0</v>
      </c>
      <c r="W618">
        <v>0</v>
      </c>
      <c r="X618">
        <v>154.79249541254683</v>
      </c>
      <c r="Y618">
        <v>0</v>
      </c>
      <c r="Z618">
        <v>6.2985981592550546</v>
      </c>
      <c r="AA618">
        <v>0</v>
      </c>
      <c r="AB618">
        <v>12.450405810676378</v>
      </c>
      <c r="AC618">
        <v>0</v>
      </c>
      <c r="AD618">
        <v>0</v>
      </c>
      <c r="AE618">
        <v>173.54149938247826</v>
      </c>
    </row>
    <row r="619" spans="1:31" x14ac:dyDescent="0.25">
      <c r="A619">
        <v>2337667</v>
      </c>
      <c r="B619">
        <v>1</v>
      </c>
      <c r="C619" t="s">
        <v>80</v>
      </c>
      <c r="D619" t="s">
        <v>105</v>
      </c>
      <c r="E619" t="s">
        <v>240</v>
      </c>
      <c r="F619" t="s">
        <v>2017</v>
      </c>
      <c r="G619" t="s">
        <v>134</v>
      </c>
      <c r="H619" t="s">
        <v>135</v>
      </c>
      <c r="I619" t="s">
        <v>144</v>
      </c>
      <c r="J619" t="s">
        <v>137</v>
      </c>
      <c r="K619" t="s">
        <v>138</v>
      </c>
      <c r="L619" t="s">
        <v>2018</v>
      </c>
      <c r="M619" t="s">
        <v>2019</v>
      </c>
      <c r="N619">
        <v>0.79777777699999997</v>
      </c>
      <c r="O619">
        <v>0</v>
      </c>
      <c r="P619">
        <v>8547</v>
      </c>
      <c r="Q619">
        <v>0</v>
      </c>
      <c r="R619">
        <v>1</v>
      </c>
      <c r="S619">
        <v>0</v>
      </c>
      <c r="T619">
        <v>536</v>
      </c>
      <c r="U619">
        <v>0</v>
      </c>
      <c r="V619">
        <v>0</v>
      </c>
      <c r="W619">
        <v>0</v>
      </c>
      <c r="X619">
        <v>3042.2580173698907</v>
      </c>
      <c r="Y619">
        <v>0</v>
      </c>
      <c r="Z619">
        <v>1.1316236407412068</v>
      </c>
      <c r="AA619">
        <v>0</v>
      </c>
      <c r="AB619">
        <v>949.99642184752042</v>
      </c>
      <c r="AC619">
        <v>0</v>
      </c>
      <c r="AD619">
        <v>0</v>
      </c>
      <c r="AE619">
        <v>3993.3860628581524</v>
      </c>
    </row>
    <row r="620" spans="1:31" x14ac:dyDescent="0.25">
      <c r="A620">
        <v>2337767</v>
      </c>
      <c r="B620">
        <v>1</v>
      </c>
      <c r="C620" t="s">
        <v>80</v>
      </c>
      <c r="D620" t="s">
        <v>90</v>
      </c>
      <c r="E620" t="s">
        <v>157</v>
      </c>
      <c r="F620" t="s">
        <v>2020</v>
      </c>
      <c r="G620" t="s">
        <v>279</v>
      </c>
      <c r="H620" t="s">
        <v>154</v>
      </c>
      <c r="I620" t="s">
        <v>144</v>
      </c>
      <c r="J620" t="s">
        <v>137</v>
      </c>
      <c r="K620" t="s">
        <v>138</v>
      </c>
      <c r="L620" t="s">
        <v>2021</v>
      </c>
      <c r="M620" t="s">
        <v>2022</v>
      </c>
      <c r="N620">
        <v>2.9216666660000001</v>
      </c>
      <c r="O620">
        <v>0</v>
      </c>
      <c r="P620">
        <v>1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0.57064231176021918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0.57064231176021918</v>
      </c>
    </row>
    <row r="621" spans="1:31" x14ac:dyDescent="0.25">
      <c r="A621">
        <v>2337644</v>
      </c>
      <c r="B621">
        <v>1</v>
      </c>
      <c r="C621" t="s">
        <v>80</v>
      </c>
      <c r="D621" t="s">
        <v>96</v>
      </c>
      <c r="E621" t="s">
        <v>157</v>
      </c>
      <c r="F621" t="s">
        <v>2023</v>
      </c>
      <c r="G621" t="s">
        <v>279</v>
      </c>
      <c r="H621" t="s">
        <v>154</v>
      </c>
      <c r="I621" t="s">
        <v>144</v>
      </c>
      <c r="J621" t="s">
        <v>137</v>
      </c>
      <c r="K621" t="s">
        <v>138</v>
      </c>
      <c r="L621" t="s">
        <v>2024</v>
      </c>
      <c r="M621" t="s">
        <v>2025</v>
      </c>
      <c r="N621">
        <v>4.2197222219999997</v>
      </c>
      <c r="O621">
        <v>0</v>
      </c>
      <c r="P621">
        <v>2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4.9513715524154778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4.9513715524154778</v>
      </c>
    </row>
    <row r="622" spans="1:31" x14ac:dyDescent="0.25">
      <c r="A622">
        <v>2337830</v>
      </c>
      <c r="B622">
        <v>1</v>
      </c>
      <c r="C622" t="s">
        <v>81</v>
      </c>
      <c r="D622" t="s">
        <v>112</v>
      </c>
      <c r="E622" t="s">
        <v>147</v>
      </c>
      <c r="F622" t="s">
        <v>2026</v>
      </c>
      <c r="G622" t="s">
        <v>184</v>
      </c>
      <c r="H622" t="s">
        <v>135</v>
      </c>
      <c r="I622" t="s">
        <v>144</v>
      </c>
      <c r="J622" t="s">
        <v>137</v>
      </c>
      <c r="K622" t="s">
        <v>138</v>
      </c>
      <c r="L622" t="s">
        <v>2027</v>
      </c>
      <c r="M622" t="s">
        <v>2028</v>
      </c>
      <c r="N622">
        <v>1.418055555</v>
      </c>
      <c r="O622">
        <v>0</v>
      </c>
      <c r="P622">
        <v>82</v>
      </c>
      <c r="Q622">
        <v>0</v>
      </c>
      <c r="R622">
        <v>2</v>
      </c>
      <c r="S622">
        <v>0</v>
      </c>
      <c r="T622">
        <v>5</v>
      </c>
      <c r="U622">
        <v>0</v>
      </c>
      <c r="V622">
        <v>0</v>
      </c>
      <c r="W622">
        <v>0</v>
      </c>
      <c r="X622">
        <v>13.564817265027074</v>
      </c>
      <c r="Y622">
        <v>0</v>
      </c>
      <c r="Z622">
        <v>3.6891065570750001</v>
      </c>
      <c r="AA622">
        <v>0</v>
      </c>
      <c r="AB622">
        <v>5.1421768266080665</v>
      </c>
      <c r="AC622">
        <v>0</v>
      </c>
      <c r="AD622">
        <v>0</v>
      </c>
      <c r="AE622">
        <v>22.396100648710139</v>
      </c>
    </row>
    <row r="623" spans="1:31" x14ac:dyDescent="0.25">
      <c r="A623">
        <v>2337773</v>
      </c>
      <c r="B623">
        <v>1</v>
      </c>
      <c r="C623" t="s">
        <v>80</v>
      </c>
      <c r="D623" t="s">
        <v>83</v>
      </c>
      <c r="E623" t="s">
        <v>157</v>
      </c>
      <c r="F623" t="s">
        <v>2029</v>
      </c>
      <c r="G623" t="s">
        <v>204</v>
      </c>
      <c r="H623" t="s">
        <v>154</v>
      </c>
      <c r="I623" t="s">
        <v>144</v>
      </c>
      <c r="J623" t="s">
        <v>137</v>
      </c>
      <c r="K623" t="s">
        <v>138</v>
      </c>
      <c r="L623" t="s">
        <v>2030</v>
      </c>
      <c r="M623" t="s">
        <v>2031</v>
      </c>
      <c r="N623">
        <v>3.045833333</v>
      </c>
      <c r="O623">
        <v>0</v>
      </c>
      <c r="P623">
        <v>13</v>
      </c>
      <c r="Q623">
        <v>0</v>
      </c>
      <c r="R623">
        <v>0</v>
      </c>
      <c r="S623">
        <v>0</v>
      </c>
      <c r="T623">
        <v>1</v>
      </c>
      <c r="U623">
        <v>0</v>
      </c>
      <c r="V623">
        <v>0</v>
      </c>
      <c r="W623">
        <v>0</v>
      </c>
      <c r="X623">
        <v>9.0031853110273747</v>
      </c>
      <c r="Y623">
        <v>0</v>
      </c>
      <c r="Z623">
        <v>0</v>
      </c>
      <c r="AA623">
        <v>0</v>
      </c>
      <c r="AB623">
        <v>0.41706141902535832</v>
      </c>
      <c r="AC623">
        <v>0</v>
      </c>
      <c r="AD623">
        <v>0</v>
      </c>
      <c r="AE623">
        <v>9.4202467300527335</v>
      </c>
    </row>
    <row r="624" spans="1:31" x14ac:dyDescent="0.25">
      <c r="A624">
        <v>2337876</v>
      </c>
      <c r="B624">
        <v>1</v>
      </c>
      <c r="C624" t="s">
        <v>80</v>
      </c>
      <c r="D624" t="s">
        <v>111</v>
      </c>
      <c r="E624" t="s">
        <v>151</v>
      </c>
      <c r="F624" t="s">
        <v>2032</v>
      </c>
      <c r="G624" t="s">
        <v>451</v>
      </c>
      <c r="H624" t="s">
        <v>154</v>
      </c>
      <c r="I624" t="s">
        <v>144</v>
      </c>
      <c r="J624" t="s">
        <v>137</v>
      </c>
      <c r="K624" t="s">
        <v>138</v>
      </c>
      <c r="L624" t="s">
        <v>2033</v>
      </c>
      <c r="M624" t="s">
        <v>2034</v>
      </c>
      <c r="N624">
        <v>0.80361111100000004</v>
      </c>
      <c r="O624">
        <v>0</v>
      </c>
      <c r="P624">
        <v>16</v>
      </c>
      <c r="Q624">
        <v>0</v>
      </c>
      <c r="R624">
        <v>0</v>
      </c>
      <c r="S624">
        <v>0</v>
      </c>
      <c r="T624">
        <v>16</v>
      </c>
      <c r="U624">
        <v>0</v>
      </c>
      <c r="V624">
        <v>0</v>
      </c>
      <c r="W624">
        <v>0</v>
      </c>
      <c r="X624">
        <v>3.1405116632230405</v>
      </c>
      <c r="Y624">
        <v>0</v>
      </c>
      <c r="Z624">
        <v>0</v>
      </c>
      <c r="AA624">
        <v>0</v>
      </c>
      <c r="AB624">
        <v>50.306835383785099</v>
      </c>
      <c r="AC624">
        <v>0</v>
      </c>
      <c r="AD624">
        <v>0</v>
      </c>
      <c r="AE624">
        <v>53.447347047008137</v>
      </c>
    </row>
    <row r="625" spans="1:31" x14ac:dyDescent="0.25">
      <c r="A625">
        <v>2337730</v>
      </c>
      <c r="B625">
        <v>1</v>
      </c>
      <c r="C625" t="s">
        <v>80</v>
      </c>
      <c r="D625" t="s">
        <v>84</v>
      </c>
      <c r="E625" t="s">
        <v>151</v>
      </c>
      <c r="F625" t="s">
        <v>2035</v>
      </c>
      <c r="G625" t="s">
        <v>153</v>
      </c>
      <c r="H625" t="s">
        <v>154</v>
      </c>
      <c r="I625" t="s">
        <v>144</v>
      </c>
      <c r="J625" t="s">
        <v>137</v>
      </c>
      <c r="K625" t="s">
        <v>138</v>
      </c>
      <c r="L625" t="s">
        <v>2036</v>
      </c>
      <c r="M625" t="s">
        <v>2037</v>
      </c>
      <c r="N625">
        <v>4.0205555549999996</v>
      </c>
      <c r="O625">
        <v>0</v>
      </c>
      <c r="P625">
        <v>201</v>
      </c>
      <c r="Q625">
        <v>0</v>
      </c>
      <c r="R625">
        <v>0</v>
      </c>
      <c r="S625">
        <v>0</v>
      </c>
      <c r="T625">
        <v>38</v>
      </c>
      <c r="U625">
        <v>0</v>
      </c>
      <c r="V625">
        <v>0</v>
      </c>
      <c r="W625">
        <v>0</v>
      </c>
      <c r="X625">
        <v>294.13134317945173</v>
      </c>
      <c r="Y625">
        <v>0</v>
      </c>
      <c r="Z625">
        <v>0</v>
      </c>
      <c r="AA625">
        <v>0</v>
      </c>
      <c r="AB625">
        <v>166.6109946673663</v>
      </c>
      <c r="AC625">
        <v>0</v>
      </c>
      <c r="AD625">
        <v>0</v>
      </c>
      <c r="AE625">
        <v>460.74233784681803</v>
      </c>
    </row>
    <row r="626" spans="1:31" x14ac:dyDescent="0.25">
      <c r="A626">
        <v>2337707</v>
      </c>
      <c r="B626">
        <v>1</v>
      </c>
      <c r="C626" t="s">
        <v>80</v>
      </c>
      <c r="D626" t="s">
        <v>90</v>
      </c>
      <c r="E626" t="s">
        <v>151</v>
      </c>
      <c r="F626" t="s">
        <v>2038</v>
      </c>
      <c r="G626" t="s">
        <v>2039</v>
      </c>
      <c r="H626" t="s">
        <v>154</v>
      </c>
      <c r="I626" t="s">
        <v>144</v>
      </c>
      <c r="J626" t="s">
        <v>137</v>
      </c>
      <c r="K626" t="s">
        <v>138</v>
      </c>
      <c r="L626" t="s">
        <v>2040</v>
      </c>
      <c r="M626" t="s">
        <v>2041</v>
      </c>
      <c r="N626">
        <v>0.61527777699999997</v>
      </c>
      <c r="O626">
        <v>0</v>
      </c>
      <c r="P626">
        <v>138</v>
      </c>
      <c r="Q626">
        <v>0</v>
      </c>
      <c r="R626">
        <v>0</v>
      </c>
      <c r="S626">
        <v>0</v>
      </c>
      <c r="T626">
        <v>4</v>
      </c>
      <c r="U626">
        <v>0</v>
      </c>
      <c r="V626">
        <v>0</v>
      </c>
      <c r="W626">
        <v>0</v>
      </c>
      <c r="X626">
        <v>27.671912321575277</v>
      </c>
      <c r="Y626">
        <v>0</v>
      </c>
      <c r="Z626">
        <v>0</v>
      </c>
      <c r="AA626">
        <v>0</v>
      </c>
      <c r="AB626">
        <v>3.9904462291639136</v>
      </c>
      <c r="AC626">
        <v>0</v>
      </c>
      <c r="AD626">
        <v>0</v>
      </c>
      <c r="AE626">
        <v>31.662358550739192</v>
      </c>
    </row>
    <row r="627" spans="1:31" x14ac:dyDescent="0.25">
      <c r="A627">
        <v>2337538</v>
      </c>
      <c r="B627">
        <v>1</v>
      </c>
      <c r="C627" t="s">
        <v>80</v>
      </c>
      <c r="D627" t="s">
        <v>107</v>
      </c>
      <c r="E627" t="s">
        <v>151</v>
      </c>
      <c r="F627" t="s">
        <v>2042</v>
      </c>
      <c r="G627" t="s">
        <v>344</v>
      </c>
      <c r="H627" t="s">
        <v>154</v>
      </c>
      <c r="I627" t="s">
        <v>144</v>
      </c>
      <c r="J627" t="s">
        <v>137</v>
      </c>
      <c r="K627" t="s">
        <v>138</v>
      </c>
      <c r="L627" t="s">
        <v>2043</v>
      </c>
      <c r="M627" t="s">
        <v>2044</v>
      </c>
      <c r="N627">
        <v>2.1952777769999998</v>
      </c>
      <c r="O627">
        <v>0</v>
      </c>
      <c r="P627">
        <v>58</v>
      </c>
      <c r="Q627">
        <v>0</v>
      </c>
      <c r="R627">
        <v>0</v>
      </c>
      <c r="S627">
        <v>0</v>
      </c>
      <c r="T627">
        <v>6</v>
      </c>
      <c r="U627">
        <v>0</v>
      </c>
      <c r="V627">
        <v>0</v>
      </c>
      <c r="W627">
        <v>0</v>
      </c>
      <c r="X627">
        <v>37.108161865166828</v>
      </c>
      <c r="Y627">
        <v>0</v>
      </c>
      <c r="Z627">
        <v>0</v>
      </c>
      <c r="AA627">
        <v>0</v>
      </c>
      <c r="AB627">
        <v>15.738073607194314</v>
      </c>
      <c r="AC627">
        <v>0</v>
      </c>
      <c r="AD627">
        <v>0</v>
      </c>
      <c r="AE627">
        <v>52.846235472361144</v>
      </c>
    </row>
    <row r="628" spans="1:31" x14ac:dyDescent="0.25">
      <c r="A628">
        <v>2337352</v>
      </c>
      <c r="B628">
        <v>1</v>
      </c>
      <c r="C628" t="s">
        <v>80</v>
      </c>
      <c r="D628" t="s">
        <v>89</v>
      </c>
      <c r="E628" t="s">
        <v>147</v>
      </c>
      <c r="F628" t="s">
        <v>2045</v>
      </c>
      <c r="G628" t="s">
        <v>208</v>
      </c>
      <c r="H628" t="s">
        <v>135</v>
      </c>
      <c r="I628" t="s">
        <v>144</v>
      </c>
      <c r="J628" t="s">
        <v>137</v>
      </c>
      <c r="K628" t="s">
        <v>209</v>
      </c>
      <c r="L628" t="s">
        <v>2046</v>
      </c>
      <c r="M628" t="s">
        <v>2047</v>
      </c>
      <c r="N628">
        <v>10.383055555</v>
      </c>
      <c r="O628">
        <v>0</v>
      </c>
      <c r="P628">
        <v>1291</v>
      </c>
      <c r="Q628">
        <v>0</v>
      </c>
      <c r="R628">
        <v>0</v>
      </c>
      <c r="S628">
        <v>0</v>
      </c>
      <c r="T628">
        <v>64</v>
      </c>
      <c r="U628">
        <v>0</v>
      </c>
      <c r="V628">
        <v>0</v>
      </c>
      <c r="W628">
        <v>0</v>
      </c>
      <c r="X628">
        <v>7940.6154680137088</v>
      </c>
      <c r="Y628">
        <v>0</v>
      </c>
      <c r="Z628">
        <v>0</v>
      </c>
      <c r="AA628">
        <v>0</v>
      </c>
      <c r="AB628">
        <v>2151.6722032941084</v>
      </c>
      <c r="AC628">
        <v>0</v>
      </c>
      <c r="AD628">
        <v>0</v>
      </c>
      <c r="AE628">
        <v>10092.287671307817</v>
      </c>
    </row>
    <row r="629" spans="1:31" x14ac:dyDescent="0.25">
      <c r="A629">
        <v>2337893</v>
      </c>
      <c r="B629">
        <v>1</v>
      </c>
      <c r="C629" t="s">
        <v>80</v>
      </c>
      <c r="D629" t="s">
        <v>83</v>
      </c>
      <c r="E629" t="s">
        <v>151</v>
      </c>
      <c r="F629" t="s">
        <v>2048</v>
      </c>
      <c r="G629" t="s">
        <v>451</v>
      </c>
      <c r="H629" t="s">
        <v>154</v>
      </c>
      <c r="I629" t="s">
        <v>144</v>
      </c>
      <c r="J629" t="s">
        <v>137</v>
      </c>
      <c r="K629" t="s">
        <v>138</v>
      </c>
      <c r="L629" t="s">
        <v>2049</v>
      </c>
      <c r="M629" t="s">
        <v>2050</v>
      </c>
      <c r="N629">
        <v>0.98472222200000004</v>
      </c>
      <c r="O629">
        <v>0</v>
      </c>
      <c r="P629">
        <v>178</v>
      </c>
      <c r="Q629">
        <v>0</v>
      </c>
      <c r="R629">
        <v>0</v>
      </c>
      <c r="S629">
        <v>0</v>
      </c>
      <c r="T629">
        <v>1</v>
      </c>
      <c r="U629">
        <v>0</v>
      </c>
      <c r="V629">
        <v>0</v>
      </c>
      <c r="W629">
        <v>0</v>
      </c>
      <c r="X629">
        <v>40.40365130888226</v>
      </c>
      <c r="Y629">
        <v>0</v>
      </c>
      <c r="Z629">
        <v>0</v>
      </c>
      <c r="AA629">
        <v>0</v>
      </c>
      <c r="AB629">
        <v>0.33552119994962915</v>
      </c>
      <c r="AC629">
        <v>0</v>
      </c>
      <c r="AD629">
        <v>0</v>
      </c>
      <c r="AE629">
        <v>40.739172508831892</v>
      </c>
    </row>
    <row r="630" spans="1:31" x14ac:dyDescent="0.25">
      <c r="A630">
        <v>2337372</v>
      </c>
      <c r="B630">
        <v>1</v>
      </c>
      <c r="C630" t="s">
        <v>80</v>
      </c>
      <c r="D630" t="s">
        <v>104</v>
      </c>
      <c r="E630" t="s">
        <v>132</v>
      </c>
      <c r="F630" t="s">
        <v>2051</v>
      </c>
      <c r="G630" t="s">
        <v>208</v>
      </c>
      <c r="H630" t="s">
        <v>135</v>
      </c>
      <c r="I630" t="s">
        <v>144</v>
      </c>
      <c r="J630" t="s">
        <v>137</v>
      </c>
      <c r="K630" t="s">
        <v>209</v>
      </c>
      <c r="L630" t="s">
        <v>2052</v>
      </c>
      <c r="M630" t="s">
        <v>2053</v>
      </c>
      <c r="N630">
        <v>8.9574999999999996</v>
      </c>
      <c r="O630">
        <v>6</v>
      </c>
      <c r="P630">
        <v>38</v>
      </c>
      <c r="Q630">
        <v>42</v>
      </c>
      <c r="R630">
        <v>76</v>
      </c>
      <c r="S630">
        <v>15</v>
      </c>
      <c r="T630">
        <v>32</v>
      </c>
      <c r="U630">
        <v>0</v>
      </c>
      <c r="V630">
        <v>0</v>
      </c>
      <c r="W630">
        <v>37.323321299263348</v>
      </c>
      <c r="X630">
        <v>129.62099858203953</v>
      </c>
      <c r="Y630">
        <v>415.27063671901288</v>
      </c>
      <c r="Z630">
        <v>1020.7004543804859</v>
      </c>
      <c r="AA630">
        <v>315.8040324085365</v>
      </c>
      <c r="AB630">
        <v>263.84300941601145</v>
      </c>
      <c r="AC630">
        <v>0</v>
      </c>
      <c r="AD630">
        <v>0</v>
      </c>
      <c r="AE630">
        <v>2182.5624528053495</v>
      </c>
    </row>
    <row r="631" spans="1:31" x14ac:dyDescent="0.25">
      <c r="A631">
        <v>2337544</v>
      </c>
      <c r="B631">
        <v>1</v>
      </c>
      <c r="C631" t="s">
        <v>81</v>
      </c>
      <c r="D631" t="s">
        <v>120</v>
      </c>
      <c r="E631" t="s">
        <v>174</v>
      </c>
      <c r="F631" t="s">
        <v>2054</v>
      </c>
      <c r="G631" t="s">
        <v>176</v>
      </c>
      <c r="H631" t="s">
        <v>154</v>
      </c>
      <c r="I631" t="s">
        <v>144</v>
      </c>
      <c r="J631" t="s">
        <v>137</v>
      </c>
      <c r="K631" t="s">
        <v>138</v>
      </c>
      <c r="L631" t="s">
        <v>2055</v>
      </c>
      <c r="M631" t="s">
        <v>2056</v>
      </c>
      <c r="N631">
        <v>2.3258333329999998</v>
      </c>
      <c r="O631">
        <v>0</v>
      </c>
      <c r="P631">
        <v>0</v>
      </c>
      <c r="Q631">
        <v>0</v>
      </c>
      <c r="R631">
        <v>4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52.326771867677358</v>
      </c>
      <c r="AA631">
        <v>0</v>
      </c>
      <c r="AB631">
        <v>0</v>
      </c>
      <c r="AC631">
        <v>0</v>
      </c>
      <c r="AD631">
        <v>0</v>
      </c>
      <c r="AE631">
        <v>52.326771867677358</v>
      </c>
    </row>
    <row r="632" spans="1:31" x14ac:dyDescent="0.25">
      <c r="A632">
        <v>2337395</v>
      </c>
      <c r="B632">
        <v>1</v>
      </c>
      <c r="C632" t="s">
        <v>80</v>
      </c>
      <c r="D632" t="s">
        <v>83</v>
      </c>
      <c r="E632" t="s">
        <v>174</v>
      </c>
      <c r="F632" t="s">
        <v>2057</v>
      </c>
      <c r="G632" t="s">
        <v>269</v>
      </c>
      <c r="H632" t="s">
        <v>154</v>
      </c>
      <c r="I632" t="s">
        <v>144</v>
      </c>
      <c r="J632" t="s">
        <v>137</v>
      </c>
      <c r="K632" t="s">
        <v>209</v>
      </c>
      <c r="L632" t="s">
        <v>2058</v>
      </c>
      <c r="M632" t="s">
        <v>2059</v>
      </c>
      <c r="N632">
        <v>2.219166666</v>
      </c>
      <c r="O632">
        <v>0</v>
      </c>
      <c r="P632">
        <v>316</v>
      </c>
      <c r="Q632">
        <v>0</v>
      </c>
      <c r="R632">
        <v>0</v>
      </c>
      <c r="S632">
        <v>0</v>
      </c>
      <c r="T632">
        <v>68</v>
      </c>
      <c r="U632">
        <v>0</v>
      </c>
      <c r="V632">
        <v>1</v>
      </c>
      <c r="W632">
        <v>0</v>
      </c>
      <c r="X632">
        <v>261.08618754321674</v>
      </c>
      <c r="Y632">
        <v>0</v>
      </c>
      <c r="Z632">
        <v>0</v>
      </c>
      <c r="AA632">
        <v>0</v>
      </c>
      <c r="AB632">
        <v>232.47335690664156</v>
      </c>
      <c r="AC632">
        <v>0</v>
      </c>
      <c r="AD632">
        <v>80.343983242802921</v>
      </c>
      <c r="AE632">
        <v>573.90352769266121</v>
      </c>
    </row>
    <row r="633" spans="1:31" x14ac:dyDescent="0.25">
      <c r="A633">
        <v>2337415</v>
      </c>
      <c r="B633">
        <v>1</v>
      </c>
      <c r="C633" t="s">
        <v>81</v>
      </c>
      <c r="D633" t="s">
        <v>113</v>
      </c>
      <c r="E633" t="s">
        <v>147</v>
      </c>
      <c r="F633" t="s">
        <v>2060</v>
      </c>
      <c r="G633" t="s">
        <v>269</v>
      </c>
      <c r="H633" t="s">
        <v>135</v>
      </c>
      <c r="I633" t="s">
        <v>144</v>
      </c>
      <c r="J633" t="s">
        <v>137</v>
      </c>
      <c r="K633" t="s">
        <v>209</v>
      </c>
      <c r="L633" t="s">
        <v>2061</v>
      </c>
      <c r="M633" t="s">
        <v>2062</v>
      </c>
      <c r="N633">
        <v>3.0536111109999999</v>
      </c>
      <c r="O633">
        <v>0</v>
      </c>
      <c r="P633">
        <v>392</v>
      </c>
      <c r="Q633">
        <v>2</v>
      </c>
      <c r="R633">
        <v>62</v>
      </c>
      <c r="S633">
        <v>0</v>
      </c>
      <c r="T633">
        <v>30</v>
      </c>
      <c r="U633">
        <v>0</v>
      </c>
      <c r="V633">
        <v>1</v>
      </c>
      <c r="W633">
        <v>0</v>
      </c>
      <c r="X633">
        <v>333.96366659065302</v>
      </c>
      <c r="Y633">
        <v>221.57522352781808</v>
      </c>
      <c r="Z633">
        <v>339.72999045735952</v>
      </c>
      <c r="AA633">
        <v>0</v>
      </c>
      <c r="AB633">
        <v>113.72657228297984</v>
      </c>
      <c r="AC633">
        <v>0</v>
      </c>
      <c r="AD633">
        <v>5.7321521200302001</v>
      </c>
      <c r="AE633">
        <v>1014.7276049788405</v>
      </c>
    </row>
    <row r="634" spans="1:31" x14ac:dyDescent="0.25">
      <c r="A634">
        <v>2337856</v>
      </c>
      <c r="B634">
        <v>1</v>
      </c>
      <c r="C634" t="s">
        <v>80</v>
      </c>
      <c r="D634" t="s">
        <v>96</v>
      </c>
      <c r="E634" t="s">
        <v>157</v>
      </c>
      <c r="F634" t="s">
        <v>2063</v>
      </c>
      <c r="G634" t="s">
        <v>204</v>
      </c>
      <c r="H634" t="s">
        <v>154</v>
      </c>
      <c r="I634" t="s">
        <v>144</v>
      </c>
      <c r="J634" t="s">
        <v>137</v>
      </c>
      <c r="K634" t="s">
        <v>138</v>
      </c>
      <c r="L634" t="s">
        <v>2064</v>
      </c>
      <c r="M634" t="s">
        <v>2065</v>
      </c>
      <c r="N634">
        <v>8.5749999999999993</v>
      </c>
      <c r="O634">
        <v>0</v>
      </c>
      <c r="P634">
        <v>2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4.424798982396867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4.424798982396867</v>
      </c>
    </row>
    <row r="635" spans="1:31" x14ac:dyDescent="0.25">
      <c r="A635">
        <v>2337601</v>
      </c>
      <c r="B635">
        <v>1</v>
      </c>
      <c r="C635" t="s">
        <v>81</v>
      </c>
      <c r="D635" t="s">
        <v>123</v>
      </c>
      <c r="E635" t="s">
        <v>326</v>
      </c>
      <c r="F635" t="s">
        <v>2066</v>
      </c>
      <c r="G635" t="s">
        <v>153</v>
      </c>
      <c r="H635" t="s">
        <v>154</v>
      </c>
      <c r="I635" t="s">
        <v>144</v>
      </c>
      <c r="J635" t="s">
        <v>137</v>
      </c>
      <c r="K635" t="s">
        <v>138</v>
      </c>
      <c r="L635" t="s">
        <v>2067</v>
      </c>
      <c r="M635" t="s">
        <v>2068</v>
      </c>
      <c r="N635">
        <v>1.4444444439999999</v>
      </c>
      <c r="O635">
        <v>0</v>
      </c>
      <c r="P635">
        <v>18</v>
      </c>
      <c r="Q635">
        <v>0</v>
      </c>
      <c r="R635">
        <v>0</v>
      </c>
      <c r="S635">
        <v>0</v>
      </c>
      <c r="T635">
        <v>1</v>
      </c>
      <c r="U635">
        <v>0</v>
      </c>
      <c r="V635">
        <v>0</v>
      </c>
      <c r="W635">
        <v>0</v>
      </c>
      <c r="X635">
        <v>7.2983661932284658</v>
      </c>
      <c r="Y635">
        <v>0</v>
      </c>
      <c r="Z635">
        <v>0</v>
      </c>
      <c r="AA635">
        <v>0</v>
      </c>
      <c r="AB635">
        <v>1.028048564451111E-3</v>
      </c>
      <c r="AC635">
        <v>0</v>
      </c>
      <c r="AD635">
        <v>0</v>
      </c>
      <c r="AE635">
        <v>7.2993942417929167</v>
      </c>
    </row>
    <row r="636" spans="1:31" x14ac:dyDescent="0.25">
      <c r="A636">
        <v>2337850</v>
      </c>
      <c r="B636">
        <v>1</v>
      </c>
      <c r="C636" t="s">
        <v>80</v>
      </c>
      <c r="D636" t="s">
        <v>89</v>
      </c>
      <c r="E636" t="s">
        <v>157</v>
      </c>
      <c r="F636" t="s">
        <v>2069</v>
      </c>
      <c r="G636" t="s">
        <v>204</v>
      </c>
      <c r="H636" t="s">
        <v>154</v>
      </c>
      <c r="I636" t="s">
        <v>144</v>
      </c>
      <c r="J636" t="s">
        <v>137</v>
      </c>
      <c r="K636" t="s">
        <v>138</v>
      </c>
      <c r="L636" t="s">
        <v>2070</v>
      </c>
      <c r="M636" t="s">
        <v>2071</v>
      </c>
      <c r="N636">
        <v>0.84305555499999996</v>
      </c>
      <c r="O636">
        <v>0</v>
      </c>
      <c r="P636">
        <v>11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3.0197323836984307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3.0197323836984307</v>
      </c>
    </row>
    <row r="637" spans="1:31" x14ac:dyDescent="0.25">
      <c r="A637">
        <v>2337833</v>
      </c>
      <c r="B637">
        <v>1</v>
      </c>
      <c r="C637" t="s">
        <v>80</v>
      </c>
      <c r="D637" t="s">
        <v>82</v>
      </c>
      <c r="E637" t="s">
        <v>157</v>
      </c>
      <c r="F637" t="s">
        <v>2072</v>
      </c>
      <c r="G637" t="s">
        <v>204</v>
      </c>
      <c r="H637" t="s">
        <v>154</v>
      </c>
      <c r="I637" t="s">
        <v>144</v>
      </c>
      <c r="J637" t="s">
        <v>137</v>
      </c>
      <c r="K637" t="s">
        <v>138</v>
      </c>
      <c r="L637" t="s">
        <v>2073</v>
      </c>
      <c r="M637" t="s">
        <v>2074</v>
      </c>
      <c r="N637">
        <v>0.59944444399999997</v>
      </c>
      <c r="O637">
        <v>0</v>
      </c>
      <c r="P637">
        <v>2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0.90931194301514418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0.90931194301514418</v>
      </c>
    </row>
    <row r="638" spans="1:31" x14ac:dyDescent="0.25">
      <c r="A638">
        <v>2337810</v>
      </c>
      <c r="B638">
        <v>1</v>
      </c>
      <c r="C638" t="s">
        <v>81</v>
      </c>
      <c r="D638" t="s">
        <v>116</v>
      </c>
      <c r="E638" t="s">
        <v>151</v>
      </c>
      <c r="F638" t="s">
        <v>2075</v>
      </c>
      <c r="G638" t="s">
        <v>153</v>
      </c>
      <c r="H638" t="s">
        <v>154</v>
      </c>
      <c r="I638" t="s">
        <v>144</v>
      </c>
      <c r="J638" t="s">
        <v>137</v>
      </c>
      <c r="K638" t="s">
        <v>138</v>
      </c>
      <c r="L638" t="s">
        <v>2076</v>
      </c>
      <c r="M638" t="s">
        <v>2077</v>
      </c>
      <c r="N638">
        <v>0.57027777700000004</v>
      </c>
      <c r="O638">
        <v>0</v>
      </c>
      <c r="P638">
        <v>4</v>
      </c>
      <c r="Q638">
        <v>0</v>
      </c>
      <c r="R638">
        <v>6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0.87776225958729004</v>
      </c>
      <c r="Y638">
        <v>0</v>
      </c>
      <c r="Z638">
        <v>5.8378040894803984</v>
      </c>
      <c r="AA638">
        <v>0</v>
      </c>
      <c r="AB638">
        <v>0</v>
      </c>
      <c r="AC638">
        <v>0</v>
      </c>
      <c r="AD638">
        <v>0</v>
      </c>
      <c r="AE638">
        <v>6.7155663490676885</v>
      </c>
    </row>
    <row r="639" spans="1:31" x14ac:dyDescent="0.25">
      <c r="A639">
        <v>2337269</v>
      </c>
      <c r="B639">
        <v>1</v>
      </c>
      <c r="C639" t="s">
        <v>81</v>
      </c>
      <c r="D639" t="s">
        <v>116</v>
      </c>
      <c r="E639" t="s">
        <v>147</v>
      </c>
      <c r="F639" t="s">
        <v>2078</v>
      </c>
      <c r="G639" t="s">
        <v>134</v>
      </c>
      <c r="H639" t="s">
        <v>135</v>
      </c>
      <c r="I639" t="s">
        <v>144</v>
      </c>
      <c r="J639" t="s">
        <v>137</v>
      </c>
      <c r="K639" t="s">
        <v>138</v>
      </c>
      <c r="L639" t="s">
        <v>2079</v>
      </c>
      <c r="M639" t="s">
        <v>2080</v>
      </c>
      <c r="N639">
        <v>2.4230555549999999</v>
      </c>
      <c r="O639">
        <v>0</v>
      </c>
      <c r="P639">
        <v>76</v>
      </c>
      <c r="Q639">
        <v>0</v>
      </c>
      <c r="R639">
        <v>0</v>
      </c>
      <c r="S639">
        <v>0</v>
      </c>
      <c r="T639">
        <v>1</v>
      </c>
      <c r="U639">
        <v>0</v>
      </c>
      <c r="V639">
        <v>0</v>
      </c>
      <c r="W639">
        <v>0</v>
      </c>
      <c r="X639">
        <v>9.2345585082416317</v>
      </c>
      <c r="Y639">
        <v>0</v>
      </c>
      <c r="Z639">
        <v>0</v>
      </c>
      <c r="AA639">
        <v>0</v>
      </c>
      <c r="AB639">
        <v>3.0630181122189644</v>
      </c>
      <c r="AC639">
        <v>0</v>
      </c>
      <c r="AD639">
        <v>0</v>
      </c>
      <c r="AE639">
        <v>12.297576620460596</v>
      </c>
    </row>
    <row r="640" spans="1:31" x14ac:dyDescent="0.25">
      <c r="A640">
        <v>2337787</v>
      </c>
      <c r="B640">
        <v>1</v>
      </c>
      <c r="C640" t="s">
        <v>81</v>
      </c>
      <c r="D640" t="s">
        <v>119</v>
      </c>
      <c r="E640" t="s">
        <v>151</v>
      </c>
      <c r="F640" t="s">
        <v>2081</v>
      </c>
      <c r="G640" t="s">
        <v>153</v>
      </c>
      <c r="H640" t="s">
        <v>154</v>
      </c>
      <c r="I640" t="s">
        <v>144</v>
      </c>
      <c r="J640" t="s">
        <v>137</v>
      </c>
      <c r="K640" t="s">
        <v>138</v>
      </c>
      <c r="L640" t="s">
        <v>2082</v>
      </c>
      <c r="M640" t="s">
        <v>2083</v>
      </c>
      <c r="N640">
        <v>1.575</v>
      </c>
      <c r="O640">
        <v>0</v>
      </c>
      <c r="P640">
        <v>4</v>
      </c>
      <c r="Q640">
        <v>0</v>
      </c>
      <c r="R640">
        <v>3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1.5817026135276722</v>
      </c>
      <c r="Y640">
        <v>0</v>
      </c>
      <c r="Z640">
        <v>3.7730114954774159</v>
      </c>
      <c r="AA640">
        <v>0</v>
      </c>
      <c r="AB640">
        <v>0</v>
      </c>
      <c r="AC640">
        <v>0</v>
      </c>
      <c r="AD640">
        <v>0</v>
      </c>
      <c r="AE640">
        <v>5.354714109005088</v>
      </c>
    </row>
    <row r="641" spans="1:31" x14ac:dyDescent="0.25">
      <c r="A641">
        <v>2337641</v>
      </c>
      <c r="B641">
        <v>1</v>
      </c>
      <c r="C641" t="s">
        <v>80</v>
      </c>
      <c r="D641" t="s">
        <v>87</v>
      </c>
      <c r="E641" t="s">
        <v>157</v>
      </c>
      <c r="F641" t="s">
        <v>2084</v>
      </c>
      <c r="G641" t="s">
        <v>159</v>
      </c>
      <c r="H641" t="s">
        <v>154</v>
      </c>
      <c r="I641" t="s">
        <v>144</v>
      </c>
      <c r="J641" t="s">
        <v>137</v>
      </c>
      <c r="K641" t="s">
        <v>138</v>
      </c>
      <c r="L641" t="s">
        <v>2085</v>
      </c>
      <c r="M641" t="s">
        <v>2086</v>
      </c>
      <c r="N641">
        <v>1.2877777770000001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6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14.181373153256725</v>
      </c>
      <c r="AC641">
        <v>0</v>
      </c>
      <c r="AD641">
        <v>0</v>
      </c>
      <c r="AE641">
        <v>14.181373153256725</v>
      </c>
    </row>
    <row r="642" spans="1:31" x14ac:dyDescent="0.25">
      <c r="A642">
        <v>2337687</v>
      </c>
      <c r="B642">
        <v>1</v>
      </c>
      <c r="C642" t="s">
        <v>80</v>
      </c>
      <c r="D642" t="s">
        <v>105</v>
      </c>
      <c r="E642" t="s">
        <v>151</v>
      </c>
      <c r="F642" t="s">
        <v>2087</v>
      </c>
      <c r="G642" t="s">
        <v>153</v>
      </c>
      <c r="H642" t="s">
        <v>154</v>
      </c>
      <c r="I642" t="s">
        <v>144</v>
      </c>
      <c r="J642" t="s">
        <v>137</v>
      </c>
      <c r="K642" t="s">
        <v>138</v>
      </c>
      <c r="L642" t="s">
        <v>2088</v>
      </c>
      <c r="M642" t="s">
        <v>2089</v>
      </c>
      <c r="N642">
        <v>6.2416666660000004</v>
      </c>
      <c r="O642">
        <v>0</v>
      </c>
      <c r="P642">
        <v>6</v>
      </c>
      <c r="Q642">
        <v>0</v>
      </c>
      <c r="R642">
        <v>22</v>
      </c>
      <c r="S642">
        <v>0</v>
      </c>
      <c r="T642">
        <v>6</v>
      </c>
      <c r="U642">
        <v>0</v>
      </c>
      <c r="V642">
        <v>0</v>
      </c>
      <c r="W642">
        <v>0</v>
      </c>
      <c r="X642">
        <v>9.0738977354346133</v>
      </c>
      <c r="Y642">
        <v>0</v>
      </c>
      <c r="Z642">
        <v>48.661399059085717</v>
      </c>
      <c r="AA642">
        <v>0</v>
      </c>
      <c r="AB642">
        <v>79.681724480734971</v>
      </c>
      <c r="AC642">
        <v>0</v>
      </c>
      <c r="AD642">
        <v>0</v>
      </c>
      <c r="AE642">
        <v>137.41702127525531</v>
      </c>
    </row>
    <row r="643" spans="1:31" x14ac:dyDescent="0.25">
      <c r="A643">
        <v>2337584</v>
      </c>
      <c r="B643">
        <v>1</v>
      </c>
      <c r="C643" t="s">
        <v>80</v>
      </c>
      <c r="D643" t="s">
        <v>106</v>
      </c>
      <c r="E643" t="s">
        <v>141</v>
      </c>
      <c r="F643" t="s">
        <v>2090</v>
      </c>
      <c r="G643" t="s">
        <v>134</v>
      </c>
      <c r="H643" t="s">
        <v>135</v>
      </c>
      <c r="I643" t="s">
        <v>144</v>
      </c>
      <c r="J643" t="s">
        <v>137</v>
      </c>
      <c r="K643" t="s">
        <v>138</v>
      </c>
      <c r="L643" t="s">
        <v>2091</v>
      </c>
      <c r="M643" t="s">
        <v>2092</v>
      </c>
      <c r="N643">
        <v>2.5886111110000001</v>
      </c>
      <c r="O643">
        <v>2</v>
      </c>
      <c r="P643">
        <v>739</v>
      </c>
      <c r="Q643">
        <v>86</v>
      </c>
      <c r="R643">
        <v>161</v>
      </c>
      <c r="S643">
        <v>11</v>
      </c>
      <c r="T643">
        <v>109</v>
      </c>
      <c r="U643">
        <v>1</v>
      </c>
      <c r="V643">
        <v>0</v>
      </c>
      <c r="W643">
        <v>1.5236801987490451</v>
      </c>
      <c r="X643">
        <v>591.14414390427214</v>
      </c>
      <c r="Y643">
        <v>2106.839208477335</v>
      </c>
      <c r="Z643">
        <v>1622.7753048685101</v>
      </c>
      <c r="AA643">
        <v>144.79778966989753</v>
      </c>
      <c r="AB643">
        <v>551.25160850039845</v>
      </c>
      <c r="AC643">
        <v>2.3347016954623916</v>
      </c>
      <c r="AD643">
        <v>0</v>
      </c>
      <c r="AE643">
        <v>5020.6664373146241</v>
      </c>
    </row>
    <row r="644" spans="1:31" x14ac:dyDescent="0.25">
      <c r="A644">
        <v>2337478</v>
      </c>
      <c r="B644">
        <v>1</v>
      </c>
      <c r="C644" t="s">
        <v>80</v>
      </c>
      <c r="D644" t="s">
        <v>105</v>
      </c>
      <c r="E644" t="s">
        <v>157</v>
      </c>
      <c r="F644" t="s">
        <v>2093</v>
      </c>
      <c r="G644" t="s">
        <v>279</v>
      </c>
      <c r="H644" t="s">
        <v>154</v>
      </c>
      <c r="I644" t="s">
        <v>144</v>
      </c>
      <c r="J644" t="s">
        <v>137</v>
      </c>
      <c r="K644" t="s">
        <v>138</v>
      </c>
      <c r="L644" t="s">
        <v>2094</v>
      </c>
      <c r="M644" t="s">
        <v>2095</v>
      </c>
      <c r="N644">
        <v>4.6769444440000001</v>
      </c>
      <c r="O644">
        <v>0</v>
      </c>
      <c r="P644">
        <v>17</v>
      </c>
      <c r="Q644">
        <v>0</v>
      </c>
      <c r="R644">
        <v>0</v>
      </c>
      <c r="S644">
        <v>0</v>
      </c>
      <c r="T644">
        <v>2</v>
      </c>
      <c r="U644">
        <v>0</v>
      </c>
      <c r="V644">
        <v>0</v>
      </c>
      <c r="W644">
        <v>0</v>
      </c>
      <c r="X644">
        <v>27.389235241465592</v>
      </c>
      <c r="Y644">
        <v>0</v>
      </c>
      <c r="Z644">
        <v>0</v>
      </c>
      <c r="AA644">
        <v>0</v>
      </c>
      <c r="AB644">
        <v>0.30864879298092918</v>
      </c>
      <c r="AC644">
        <v>0</v>
      </c>
      <c r="AD644">
        <v>0</v>
      </c>
      <c r="AE644">
        <v>27.69788403444652</v>
      </c>
    </row>
    <row r="645" spans="1:31" x14ac:dyDescent="0.25">
      <c r="A645">
        <v>2337561</v>
      </c>
      <c r="B645">
        <v>1</v>
      </c>
      <c r="C645" t="s">
        <v>80</v>
      </c>
      <c r="D645" t="s">
        <v>104</v>
      </c>
      <c r="E645" t="s">
        <v>151</v>
      </c>
      <c r="F645" t="s">
        <v>2096</v>
      </c>
      <c r="G645" t="s">
        <v>352</v>
      </c>
      <c r="H645" t="s">
        <v>154</v>
      </c>
      <c r="I645" t="s">
        <v>144</v>
      </c>
      <c r="J645" t="s">
        <v>137</v>
      </c>
      <c r="K645" t="s">
        <v>138</v>
      </c>
      <c r="L645" t="s">
        <v>2097</v>
      </c>
      <c r="M645" t="s">
        <v>2098</v>
      </c>
      <c r="N645">
        <v>6.3030555550000003</v>
      </c>
      <c r="O645">
        <v>0</v>
      </c>
      <c r="P645">
        <v>1</v>
      </c>
      <c r="Q645">
        <v>0</v>
      </c>
      <c r="R645">
        <v>1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0.20920003401313886</v>
      </c>
      <c r="Y645">
        <v>0</v>
      </c>
      <c r="Z645">
        <v>4.4474619167481908</v>
      </c>
      <c r="AA645">
        <v>0</v>
      </c>
      <c r="AB645">
        <v>0</v>
      </c>
      <c r="AC645">
        <v>0</v>
      </c>
      <c r="AD645">
        <v>0</v>
      </c>
      <c r="AE645">
        <v>4.6566619507613298</v>
      </c>
    </row>
    <row r="646" spans="1:31" x14ac:dyDescent="0.25">
      <c r="A646">
        <v>2337684</v>
      </c>
      <c r="B646">
        <v>1</v>
      </c>
      <c r="C646" t="s">
        <v>80</v>
      </c>
      <c r="D646" t="s">
        <v>103</v>
      </c>
      <c r="E646" t="s">
        <v>147</v>
      </c>
      <c r="F646" t="s">
        <v>2099</v>
      </c>
      <c r="G646" t="s">
        <v>134</v>
      </c>
      <c r="H646" t="s">
        <v>135</v>
      </c>
      <c r="I646" t="s">
        <v>144</v>
      </c>
      <c r="J646" t="s">
        <v>137</v>
      </c>
      <c r="K646" t="s">
        <v>138</v>
      </c>
      <c r="L646" t="s">
        <v>2100</v>
      </c>
      <c r="M646" t="s">
        <v>2101</v>
      </c>
      <c r="N646">
        <v>1.8205555550000001</v>
      </c>
      <c r="O646">
        <v>0</v>
      </c>
      <c r="P646">
        <v>847</v>
      </c>
      <c r="Q646">
        <v>0</v>
      </c>
      <c r="R646">
        <v>3</v>
      </c>
      <c r="S646">
        <v>2</v>
      </c>
      <c r="T646">
        <v>34</v>
      </c>
      <c r="U646">
        <v>0</v>
      </c>
      <c r="V646">
        <v>0</v>
      </c>
      <c r="W646">
        <v>0</v>
      </c>
      <c r="X646">
        <v>491.82155029079257</v>
      </c>
      <c r="Y646">
        <v>0</v>
      </c>
      <c r="Z646">
        <v>17.570032058847115</v>
      </c>
      <c r="AA646">
        <v>137.63501564783948</v>
      </c>
      <c r="AB646">
        <v>99.533890976238141</v>
      </c>
      <c r="AC646">
        <v>0</v>
      </c>
      <c r="AD646">
        <v>0</v>
      </c>
      <c r="AE646">
        <v>746.56048897371727</v>
      </c>
    </row>
    <row r="647" spans="1:31" x14ac:dyDescent="0.25">
      <c r="A647">
        <v>2337418</v>
      </c>
      <c r="B647">
        <v>1</v>
      </c>
      <c r="C647" t="s">
        <v>81</v>
      </c>
      <c r="D647" t="s">
        <v>112</v>
      </c>
      <c r="E647" t="s">
        <v>151</v>
      </c>
      <c r="F647" t="s">
        <v>2102</v>
      </c>
      <c r="G647" t="s">
        <v>352</v>
      </c>
      <c r="H647" t="s">
        <v>154</v>
      </c>
      <c r="I647" t="s">
        <v>144</v>
      </c>
      <c r="J647" t="s">
        <v>137</v>
      </c>
      <c r="K647" t="s">
        <v>138</v>
      </c>
      <c r="L647" t="s">
        <v>2103</v>
      </c>
      <c r="M647" t="s">
        <v>2104</v>
      </c>
      <c r="N647">
        <v>2.0358333329999998</v>
      </c>
      <c r="O647">
        <v>0</v>
      </c>
      <c r="P647">
        <v>15</v>
      </c>
      <c r="Q647">
        <v>0</v>
      </c>
      <c r="R647">
        <v>3</v>
      </c>
      <c r="S647">
        <v>0</v>
      </c>
      <c r="T647">
        <v>2</v>
      </c>
      <c r="U647">
        <v>0</v>
      </c>
      <c r="V647">
        <v>0</v>
      </c>
      <c r="W647">
        <v>0</v>
      </c>
      <c r="X647">
        <v>3.1164652696680264</v>
      </c>
      <c r="Y647">
        <v>0</v>
      </c>
      <c r="Z647">
        <v>4.0365551205000001</v>
      </c>
      <c r="AA647">
        <v>0</v>
      </c>
      <c r="AB647">
        <v>5.1428104271767126</v>
      </c>
      <c r="AC647">
        <v>0</v>
      </c>
      <c r="AD647">
        <v>0</v>
      </c>
      <c r="AE647">
        <v>12.29583081734474</v>
      </c>
    </row>
    <row r="648" spans="1:31" x14ac:dyDescent="0.25">
      <c r="A648">
        <v>2337747</v>
      </c>
      <c r="B648">
        <v>1</v>
      </c>
      <c r="C648" t="s">
        <v>80</v>
      </c>
      <c r="D648" t="s">
        <v>94</v>
      </c>
      <c r="E648" t="s">
        <v>132</v>
      </c>
      <c r="F648" t="s">
        <v>2105</v>
      </c>
      <c r="G648" t="s">
        <v>363</v>
      </c>
      <c r="H648" t="s">
        <v>135</v>
      </c>
      <c r="I648" t="s">
        <v>144</v>
      </c>
      <c r="J648" t="s">
        <v>137</v>
      </c>
      <c r="K648" t="s">
        <v>138</v>
      </c>
      <c r="L648" t="s">
        <v>2106</v>
      </c>
      <c r="M648" t="s">
        <v>2107</v>
      </c>
      <c r="N648">
        <v>1.031111111</v>
      </c>
      <c r="O648">
        <v>0</v>
      </c>
      <c r="P648">
        <v>0</v>
      </c>
      <c r="Q648">
        <v>20</v>
      </c>
      <c r="R648">
        <v>50</v>
      </c>
      <c r="S648">
        <v>1</v>
      </c>
      <c r="T648">
        <v>3</v>
      </c>
      <c r="U648">
        <v>1</v>
      </c>
      <c r="V648">
        <v>0</v>
      </c>
      <c r="W648">
        <v>0</v>
      </c>
      <c r="X648">
        <v>0</v>
      </c>
      <c r="Y648">
        <v>161.19584573165289</v>
      </c>
      <c r="Z648">
        <v>366.53768781699171</v>
      </c>
      <c r="AA648">
        <v>14.680101059730687</v>
      </c>
      <c r="AB648">
        <v>21.968033608472467</v>
      </c>
      <c r="AC648">
        <v>8.6331720012641515</v>
      </c>
      <c r="AD648">
        <v>0</v>
      </c>
      <c r="AE648">
        <v>573.01484021811177</v>
      </c>
    </row>
    <row r="649" spans="1:31" x14ac:dyDescent="0.25">
      <c r="A649">
        <v>2337355</v>
      </c>
      <c r="B649">
        <v>1</v>
      </c>
      <c r="C649" t="s">
        <v>81</v>
      </c>
      <c r="D649" t="s">
        <v>122</v>
      </c>
      <c r="E649" t="s">
        <v>147</v>
      </c>
      <c r="F649" t="s">
        <v>2108</v>
      </c>
      <c r="G649" t="s">
        <v>208</v>
      </c>
      <c r="H649" t="s">
        <v>135</v>
      </c>
      <c r="I649" t="s">
        <v>144</v>
      </c>
      <c r="J649" t="s">
        <v>137</v>
      </c>
      <c r="K649" t="s">
        <v>209</v>
      </c>
      <c r="L649" t="s">
        <v>2109</v>
      </c>
      <c r="M649" t="s">
        <v>2110</v>
      </c>
      <c r="N649">
        <v>1.6613888880000001</v>
      </c>
      <c r="O649">
        <v>0</v>
      </c>
      <c r="P649">
        <v>945</v>
      </c>
      <c r="Q649">
        <v>0</v>
      </c>
      <c r="R649">
        <v>4</v>
      </c>
      <c r="S649">
        <v>1</v>
      </c>
      <c r="T649">
        <v>26</v>
      </c>
      <c r="U649">
        <v>0</v>
      </c>
      <c r="V649">
        <v>0</v>
      </c>
      <c r="W649">
        <v>0</v>
      </c>
      <c r="X649">
        <v>342.72398911641835</v>
      </c>
      <c r="Y649">
        <v>0</v>
      </c>
      <c r="Z649">
        <v>1.3887684192612764</v>
      </c>
      <c r="AA649">
        <v>10.054751276628291</v>
      </c>
      <c r="AB649">
        <v>60.964140792205448</v>
      </c>
      <c r="AC649">
        <v>0</v>
      </c>
      <c r="AD649">
        <v>0</v>
      </c>
      <c r="AE649">
        <v>415.13164960451337</v>
      </c>
    </row>
    <row r="650" spans="1:31" x14ac:dyDescent="0.25">
      <c r="A650">
        <v>2337312</v>
      </c>
      <c r="B650">
        <v>1</v>
      </c>
      <c r="C650" t="s">
        <v>80</v>
      </c>
      <c r="D650" t="s">
        <v>100</v>
      </c>
      <c r="E650" t="s">
        <v>141</v>
      </c>
      <c r="F650" t="s">
        <v>2111</v>
      </c>
      <c r="G650" t="s">
        <v>134</v>
      </c>
      <c r="H650" t="s">
        <v>135</v>
      </c>
      <c r="I650" t="s">
        <v>144</v>
      </c>
      <c r="J650" t="s">
        <v>137</v>
      </c>
      <c r="K650" t="s">
        <v>138</v>
      </c>
      <c r="L650" t="s">
        <v>2112</v>
      </c>
      <c r="M650" t="s">
        <v>2113</v>
      </c>
      <c r="N650">
        <v>1.3633333329999999</v>
      </c>
      <c r="O650">
        <v>1</v>
      </c>
      <c r="P650">
        <v>13</v>
      </c>
      <c r="Q650">
        <v>4</v>
      </c>
      <c r="R650">
        <v>31</v>
      </c>
      <c r="S650">
        <v>17</v>
      </c>
      <c r="T650">
        <v>12</v>
      </c>
      <c r="U650">
        <v>1</v>
      </c>
      <c r="V650">
        <v>0</v>
      </c>
      <c r="W650">
        <v>1.7028842607390202</v>
      </c>
      <c r="X650">
        <v>13.678719081713952</v>
      </c>
      <c r="Y650">
        <v>9.6523360487587588</v>
      </c>
      <c r="Z650">
        <v>129.20434396171601</v>
      </c>
      <c r="AA650">
        <v>191.53275079253444</v>
      </c>
      <c r="AB650">
        <v>21.0829005399967</v>
      </c>
      <c r="AC650">
        <v>30.269324968910702</v>
      </c>
      <c r="AD650">
        <v>0</v>
      </c>
      <c r="AE650">
        <v>397.12325965436958</v>
      </c>
    </row>
    <row r="651" spans="1:31" x14ac:dyDescent="0.25">
      <c r="A651">
        <v>2337836</v>
      </c>
      <c r="B651">
        <v>1</v>
      </c>
      <c r="C651" t="s">
        <v>80</v>
      </c>
      <c r="D651" t="s">
        <v>104</v>
      </c>
      <c r="E651" t="s">
        <v>157</v>
      </c>
      <c r="F651" t="s">
        <v>2114</v>
      </c>
      <c r="G651" t="s">
        <v>159</v>
      </c>
      <c r="H651" t="s">
        <v>154</v>
      </c>
      <c r="I651" t="s">
        <v>144</v>
      </c>
      <c r="J651" t="s">
        <v>137</v>
      </c>
      <c r="K651" t="s">
        <v>138</v>
      </c>
      <c r="L651" t="s">
        <v>2115</v>
      </c>
      <c r="M651" t="s">
        <v>2116</v>
      </c>
      <c r="N651">
        <v>1.8152777769999999</v>
      </c>
      <c r="O651">
        <v>0</v>
      </c>
      <c r="P651">
        <v>1</v>
      </c>
      <c r="Q651">
        <v>0</v>
      </c>
      <c r="R651">
        <v>1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1.8768583480670831E-2</v>
      </c>
      <c r="Y651">
        <v>0</v>
      </c>
      <c r="Z651">
        <v>0.27755461899344003</v>
      </c>
      <c r="AA651">
        <v>0</v>
      </c>
      <c r="AB651">
        <v>0</v>
      </c>
      <c r="AC651">
        <v>0</v>
      </c>
      <c r="AD651">
        <v>0</v>
      </c>
      <c r="AE651">
        <v>0.29632320247411087</v>
      </c>
    </row>
    <row r="652" spans="1:31" x14ac:dyDescent="0.25">
      <c r="A652">
        <v>2337859</v>
      </c>
      <c r="B652">
        <v>1</v>
      </c>
      <c r="C652" t="s">
        <v>80</v>
      </c>
      <c r="D652" t="s">
        <v>102</v>
      </c>
      <c r="E652" t="s">
        <v>151</v>
      </c>
      <c r="F652" t="s">
        <v>2117</v>
      </c>
      <c r="G652" t="s">
        <v>153</v>
      </c>
      <c r="H652" t="s">
        <v>154</v>
      </c>
      <c r="I652" t="s">
        <v>144</v>
      </c>
      <c r="J652" t="s">
        <v>137</v>
      </c>
      <c r="K652" t="s">
        <v>138</v>
      </c>
      <c r="L652" t="s">
        <v>2118</v>
      </c>
      <c r="M652" t="s">
        <v>2119</v>
      </c>
      <c r="N652">
        <v>2.8077777770000001</v>
      </c>
      <c r="O652">
        <v>0</v>
      </c>
      <c r="P652">
        <v>5</v>
      </c>
      <c r="Q652">
        <v>0</v>
      </c>
      <c r="R652">
        <v>6</v>
      </c>
      <c r="S652">
        <v>0</v>
      </c>
      <c r="T652">
        <v>1</v>
      </c>
      <c r="U652">
        <v>0</v>
      </c>
      <c r="V652">
        <v>0</v>
      </c>
      <c r="W652">
        <v>0</v>
      </c>
      <c r="X652">
        <v>6.5036949751877646</v>
      </c>
      <c r="Y652">
        <v>0</v>
      </c>
      <c r="Z652">
        <v>9.3915704344480968</v>
      </c>
      <c r="AA652">
        <v>0</v>
      </c>
      <c r="AB652">
        <v>4.4362388156824499</v>
      </c>
      <c r="AC652">
        <v>0</v>
      </c>
      <c r="AD652">
        <v>0</v>
      </c>
      <c r="AE652">
        <v>20.331504225318312</v>
      </c>
    </row>
    <row r="653" spans="1:31" x14ac:dyDescent="0.25">
      <c r="A653">
        <v>2337527</v>
      </c>
      <c r="B653">
        <v>1</v>
      </c>
      <c r="C653" t="s">
        <v>81</v>
      </c>
      <c r="D653" t="s">
        <v>126</v>
      </c>
      <c r="E653" t="s">
        <v>147</v>
      </c>
      <c r="F653" t="s">
        <v>2120</v>
      </c>
      <c r="G653" t="s">
        <v>494</v>
      </c>
      <c r="H653" t="s">
        <v>135</v>
      </c>
      <c r="I653" t="s">
        <v>144</v>
      </c>
      <c r="J653" t="s">
        <v>137</v>
      </c>
      <c r="K653" t="s">
        <v>138</v>
      </c>
      <c r="L653" t="s">
        <v>2121</v>
      </c>
      <c r="M653" t="s">
        <v>2122</v>
      </c>
      <c r="N653">
        <v>1.5394444439999999</v>
      </c>
      <c r="O653">
        <v>0</v>
      </c>
      <c r="P653">
        <v>0</v>
      </c>
      <c r="Q653">
        <v>0</v>
      </c>
      <c r="R653">
        <v>12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25.192109930597972</v>
      </c>
      <c r="AA653">
        <v>0</v>
      </c>
      <c r="AB653">
        <v>0</v>
      </c>
      <c r="AC653">
        <v>0</v>
      </c>
      <c r="AD653">
        <v>0</v>
      </c>
      <c r="AE653">
        <v>25.192109930597972</v>
      </c>
    </row>
    <row r="654" spans="1:31" x14ac:dyDescent="0.25">
      <c r="A654">
        <v>2337550</v>
      </c>
      <c r="B654">
        <v>1</v>
      </c>
      <c r="C654" t="s">
        <v>80</v>
      </c>
      <c r="D654" t="s">
        <v>100</v>
      </c>
      <c r="E654" t="s">
        <v>132</v>
      </c>
      <c r="F654" t="s">
        <v>2123</v>
      </c>
      <c r="G654" t="s">
        <v>134</v>
      </c>
      <c r="H654" t="s">
        <v>135</v>
      </c>
      <c r="I654" t="s">
        <v>144</v>
      </c>
      <c r="J654" t="s">
        <v>137</v>
      </c>
      <c r="K654" t="s">
        <v>138</v>
      </c>
      <c r="L654" t="s">
        <v>2124</v>
      </c>
      <c r="M654" t="s">
        <v>2125</v>
      </c>
      <c r="N654">
        <v>0.97638888800000001</v>
      </c>
      <c r="O654">
        <v>0</v>
      </c>
      <c r="P654">
        <v>0</v>
      </c>
      <c r="Q654">
        <v>16</v>
      </c>
      <c r="R654">
        <v>15</v>
      </c>
      <c r="S654">
        <v>2</v>
      </c>
      <c r="T654">
        <v>1</v>
      </c>
      <c r="U654">
        <v>0</v>
      </c>
      <c r="V654">
        <v>0</v>
      </c>
      <c r="W654">
        <v>0</v>
      </c>
      <c r="X654">
        <v>0</v>
      </c>
      <c r="Y654">
        <v>127.67450730594243</v>
      </c>
      <c r="Z654">
        <v>131.21255665775217</v>
      </c>
      <c r="AA654">
        <v>2.2861406975206719</v>
      </c>
      <c r="AB654">
        <v>0.62475425046240896</v>
      </c>
      <c r="AC654">
        <v>0</v>
      </c>
      <c r="AD654">
        <v>0</v>
      </c>
      <c r="AE654">
        <v>261.79795891167765</v>
      </c>
    </row>
    <row r="655" spans="1:31" x14ac:dyDescent="0.25">
      <c r="A655">
        <v>2337905</v>
      </c>
      <c r="B655">
        <v>1</v>
      </c>
      <c r="C655" t="s">
        <v>81</v>
      </c>
      <c r="D655" t="s">
        <v>127</v>
      </c>
      <c r="E655" t="s">
        <v>147</v>
      </c>
      <c r="F655" t="s">
        <v>2126</v>
      </c>
      <c r="G655" t="s">
        <v>1768</v>
      </c>
      <c r="H655" t="s">
        <v>135</v>
      </c>
      <c r="I655" t="s">
        <v>144</v>
      </c>
      <c r="J655" t="s">
        <v>137</v>
      </c>
      <c r="K655" t="s">
        <v>138</v>
      </c>
      <c r="L655" t="s">
        <v>2127</v>
      </c>
      <c r="M655" t="s">
        <v>2128</v>
      </c>
      <c r="N655">
        <v>1.1477777769999999</v>
      </c>
      <c r="O655">
        <v>0</v>
      </c>
      <c r="P655">
        <v>2</v>
      </c>
      <c r="Q655">
        <v>0</v>
      </c>
      <c r="R655">
        <v>12</v>
      </c>
      <c r="S655">
        <v>0</v>
      </c>
      <c r="T655">
        <v>1</v>
      </c>
      <c r="U655">
        <v>0</v>
      </c>
      <c r="V655">
        <v>0</v>
      </c>
      <c r="W655">
        <v>0</v>
      </c>
      <c r="X655">
        <v>0.25588275408855338</v>
      </c>
      <c r="Y655">
        <v>0</v>
      </c>
      <c r="Z655">
        <v>19.822742321816019</v>
      </c>
      <c r="AA655">
        <v>0</v>
      </c>
      <c r="AB655">
        <v>1.4624865193644419</v>
      </c>
      <c r="AC655">
        <v>0</v>
      </c>
      <c r="AD655">
        <v>0</v>
      </c>
      <c r="AE655">
        <v>21.541111595269015</v>
      </c>
    </row>
    <row r="656" spans="1:31" x14ac:dyDescent="0.25">
      <c r="A656">
        <v>2337696</v>
      </c>
      <c r="B656">
        <v>1</v>
      </c>
      <c r="C656" t="s">
        <v>80</v>
      </c>
      <c r="D656" t="s">
        <v>93</v>
      </c>
      <c r="E656" t="s">
        <v>151</v>
      </c>
      <c r="F656" t="s">
        <v>2129</v>
      </c>
      <c r="G656" t="s">
        <v>153</v>
      </c>
      <c r="H656" t="s">
        <v>154</v>
      </c>
      <c r="I656" t="s">
        <v>144</v>
      </c>
      <c r="J656" t="s">
        <v>137</v>
      </c>
      <c r="K656" t="s">
        <v>138</v>
      </c>
      <c r="L656" t="s">
        <v>2130</v>
      </c>
      <c r="M656" t="s">
        <v>2131</v>
      </c>
      <c r="N656">
        <v>6.3219444439999997</v>
      </c>
      <c r="O656">
        <v>0</v>
      </c>
      <c r="P656">
        <v>1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1.2188106736429976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1.2188106736429976</v>
      </c>
    </row>
    <row r="657" spans="1:31" x14ac:dyDescent="0.25">
      <c r="A657">
        <v>2337364</v>
      </c>
      <c r="B657">
        <v>1</v>
      </c>
      <c r="C657" t="s">
        <v>80</v>
      </c>
      <c r="D657" t="s">
        <v>90</v>
      </c>
      <c r="E657" t="s">
        <v>151</v>
      </c>
      <c r="F657" t="s">
        <v>2132</v>
      </c>
      <c r="G657" t="s">
        <v>269</v>
      </c>
      <c r="H657" t="s">
        <v>154</v>
      </c>
      <c r="I657" t="s">
        <v>144</v>
      </c>
      <c r="J657" t="s">
        <v>137</v>
      </c>
      <c r="K657" t="s">
        <v>209</v>
      </c>
      <c r="L657" t="s">
        <v>2133</v>
      </c>
      <c r="M657" t="s">
        <v>2134</v>
      </c>
      <c r="N657">
        <v>6.7972222220000003</v>
      </c>
      <c r="O657">
        <v>0</v>
      </c>
      <c r="P657">
        <v>55</v>
      </c>
      <c r="Q657">
        <v>0</v>
      </c>
      <c r="R657">
        <v>0</v>
      </c>
      <c r="S657">
        <v>0</v>
      </c>
      <c r="T657">
        <v>2</v>
      </c>
      <c r="U657">
        <v>0</v>
      </c>
      <c r="V657">
        <v>0</v>
      </c>
      <c r="W657">
        <v>0</v>
      </c>
      <c r="X657">
        <v>116.04345464208482</v>
      </c>
      <c r="Y657">
        <v>0</v>
      </c>
      <c r="Z657">
        <v>0</v>
      </c>
      <c r="AA657">
        <v>0</v>
      </c>
      <c r="AB657">
        <v>21.19635246729375</v>
      </c>
      <c r="AC657">
        <v>0</v>
      </c>
      <c r="AD657">
        <v>0</v>
      </c>
      <c r="AE657">
        <v>137.23980710937857</v>
      </c>
    </row>
    <row r="658" spans="1:31" x14ac:dyDescent="0.25">
      <c r="A658">
        <v>2337295</v>
      </c>
      <c r="B658">
        <v>1</v>
      </c>
      <c r="C658" t="s">
        <v>80</v>
      </c>
      <c r="D658" t="s">
        <v>106</v>
      </c>
      <c r="E658" t="s">
        <v>174</v>
      </c>
      <c r="F658" t="s">
        <v>2135</v>
      </c>
      <c r="G658" t="s">
        <v>176</v>
      </c>
      <c r="H658" t="s">
        <v>154</v>
      </c>
      <c r="I658" t="s">
        <v>144</v>
      </c>
      <c r="J658" t="s">
        <v>137</v>
      </c>
      <c r="K658" t="s">
        <v>138</v>
      </c>
      <c r="L658" t="s">
        <v>2136</v>
      </c>
      <c r="M658" t="s">
        <v>2137</v>
      </c>
      <c r="N658">
        <v>5.3208333330000004</v>
      </c>
      <c r="O658">
        <v>0</v>
      </c>
      <c r="P658">
        <v>0</v>
      </c>
      <c r="Q658">
        <v>0</v>
      </c>
      <c r="R658">
        <v>3</v>
      </c>
      <c r="S658">
        <v>0</v>
      </c>
      <c r="T658">
        <v>3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129.86411343712282</v>
      </c>
      <c r="AA658">
        <v>0</v>
      </c>
      <c r="AB658">
        <v>7.3634907912200998</v>
      </c>
      <c r="AC658">
        <v>0</v>
      </c>
      <c r="AD658">
        <v>0</v>
      </c>
      <c r="AE658">
        <v>137.22760422834293</v>
      </c>
    </row>
    <row r="659" spans="1:31" x14ac:dyDescent="0.25">
      <c r="A659">
        <v>2337690</v>
      </c>
      <c r="B659">
        <v>1</v>
      </c>
      <c r="C659" t="s">
        <v>81</v>
      </c>
      <c r="D659" t="s">
        <v>123</v>
      </c>
      <c r="E659" t="s">
        <v>174</v>
      </c>
      <c r="F659" t="s">
        <v>2138</v>
      </c>
      <c r="G659" t="s">
        <v>176</v>
      </c>
      <c r="H659" t="s">
        <v>154</v>
      </c>
      <c r="I659" t="s">
        <v>144</v>
      </c>
      <c r="J659" t="s">
        <v>137</v>
      </c>
      <c r="K659" t="s">
        <v>138</v>
      </c>
      <c r="L659" t="s">
        <v>2139</v>
      </c>
      <c r="M659" t="s">
        <v>2140</v>
      </c>
      <c r="N659">
        <v>1.4750000000000001</v>
      </c>
      <c r="O659">
        <v>0</v>
      </c>
      <c r="P659">
        <v>211</v>
      </c>
      <c r="Q659">
        <v>0</v>
      </c>
      <c r="R659">
        <v>0</v>
      </c>
      <c r="S659">
        <v>0</v>
      </c>
      <c r="T659">
        <v>29</v>
      </c>
      <c r="U659">
        <v>0</v>
      </c>
      <c r="V659">
        <v>0</v>
      </c>
      <c r="W659">
        <v>0</v>
      </c>
      <c r="X659">
        <v>68.263073320091664</v>
      </c>
      <c r="Y659">
        <v>0</v>
      </c>
      <c r="Z659">
        <v>0</v>
      </c>
      <c r="AA659">
        <v>0</v>
      </c>
      <c r="AB659">
        <v>58.095104488665172</v>
      </c>
      <c r="AC659">
        <v>0</v>
      </c>
      <c r="AD659">
        <v>0</v>
      </c>
      <c r="AE659">
        <v>126.35817780875684</v>
      </c>
    </row>
    <row r="660" spans="1:31" x14ac:dyDescent="0.25">
      <c r="A660">
        <v>2337281</v>
      </c>
      <c r="B660">
        <v>1</v>
      </c>
      <c r="C660" t="s">
        <v>80</v>
      </c>
      <c r="D660" t="s">
        <v>92</v>
      </c>
      <c r="E660" t="s">
        <v>132</v>
      </c>
      <c r="F660" t="s">
        <v>2141</v>
      </c>
      <c r="G660" t="s">
        <v>134</v>
      </c>
      <c r="H660" t="s">
        <v>135</v>
      </c>
      <c r="I660" t="s">
        <v>144</v>
      </c>
      <c r="J660" t="s">
        <v>137</v>
      </c>
      <c r="K660" t="s">
        <v>138</v>
      </c>
      <c r="L660" t="s">
        <v>2142</v>
      </c>
      <c r="M660" t="s">
        <v>2143</v>
      </c>
      <c r="N660">
        <v>0.561111111</v>
      </c>
      <c r="O660">
        <v>0</v>
      </c>
      <c r="P660">
        <v>31</v>
      </c>
      <c r="Q660">
        <v>0</v>
      </c>
      <c r="R660">
        <v>14</v>
      </c>
      <c r="S660">
        <v>2</v>
      </c>
      <c r="T660">
        <v>7</v>
      </c>
      <c r="U660">
        <v>0</v>
      </c>
      <c r="V660">
        <v>0</v>
      </c>
      <c r="W660">
        <v>0</v>
      </c>
      <c r="X660">
        <v>7.2541208580862664</v>
      </c>
      <c r="Y660">
        <v>0</v>
      </c>
      <c r="Z660">
        <v>5.5028909225770342</v>
      </c>
      <c r="AA660">
        <v>5.1279928698875503</v>
      </c>
      <c r="AB660">
        <v>3.6313120256563276</v>
      </c>
      <c r="AC660">
        <v>0</v>
      </c>
      <c r="AD660">
        <v>0</v>
      </c>
      <c r="AE660">
        <v>21.516316676207179</v>
      </c>
    </row>
    <row r="661" spans="1:31" x14ac:dyDescent="0.25">
      <c r="A661">
        <v>2337421</v>
      </c>
      <c r="B661">
        <v>1</v>
      </c>
      <c r="C661" t="s">
        <v>80</v>
      </c>
      <c r="D661" t="s">
        <v>94</v>
      </c>
      <c r="E661" t="s">
        <v>132</v>
      </c>
      <c r="F661" t="s">
        <v>2144</v>
      </c>
      <c r="G661" t="s">
        <v>208</v>
      </c>
      <c r="H661" t="s">
        <v>135</v>
      </c>
      <c r="I661" t="s">
        <v>144</v>
      </c>
      <c r="J661" t="s">
        <v>137</v>
      </c>
      <c r="K661" t="s">
        <v>209</v>
      </c>
      <c r="L661" t="s">
        <v>2145</v>
      </c>
      <c r="M661" t="s">
        <v>2146</v>
      </c>
      <c r="N661">
        <v>7.5994444440000004</v>
      </c>
      <c r="O661">
        <v>0</v>
      </c>
      <c r="P661">
        <v>518</v>
      </c>
      <c r="Q661">
        <v>0</v>
      </c>
      <c r="R661">
        <v>0</v>
      </c>
      <c r="S661">
        <v>1</v>
      </c>
      <c r="T661">
        <v>18</v>
      </c>
      <c r="U661">
        <v>0</v>
      </c>
      <c r="V661">
        <v>0</v>
      </c>
      <c r="W661">
        <v>0</v>
      </c>
      <c r="X661">
        <v>425.87408342210074</v>
      </c>
      <c r="Y661">
        <v>0</v>
      </c>
      <c r="Z661">
        <v>0</v>
      </c>
      <c r="AA661">
        <v>17.884801853127964</v>
      </c>
      <c r="AB661">
        <v>47.87497743150363</v>
      </c>
      <c r="AC661">
        <v>0</v>
      </c>
      <c r="AD661">
        <v>0</v>
      </c>
      <c r="AE661">
        <v>491.63386270673232</v>
      </c>
    </row>
    <row r="662" spans="1:31" x14ac:dyDescent="0.25">
      <c r="A662">
        <v>2337278</v>
      </c>
      <c r="B662">
        <v>1</v>
      </c>
      <c r="C662" t="s">
        <v>80</v>
      </c>
      <c r="D662" t="s">
        <v>94</v>
      </c>
      <c r="E662" t="s">
        <v>151</v>
      </c>
      <c r="F662" t="s">
        <v>2147</v>
      </c>
      <c r="G662" t="s">
        <v>153</v>
      </c>
      <c r="H662" t="s">
        <v>154</v>
      </c>
      <c r="I662" t="s">
        <v>144</v>
      </c>
      <c r="J662" t="s">
        <v>137</v>
      </c>
      <c r="K662" t="s">
        <v>138</v>
      </c>
      <c r="L662" t="s">
        <v>2148</v>
      </c>
      <c r="M662" t="s">
        <v>2149</v>
      </c>
      <c r="N662">
        <v>0.753611111</v>
      </c>
      <c r="O662">
        <v>0</v>
      </c>
      <c r="P662">
        <v>0</v>
      </c>
      <c r="Q662">
        <v>0</v>
      </c>
      <c r="R662">
        <v>1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0.36313203075472555</v>
      </c>
      <c r="AA662">
        <v>0</v>
      </c>
      <c r="AB662">
        <v>0</v>
      </c>
      <c r="AC662">
        <v>0</v>
      </c>
      <c r="AD662">
        <v>0</v>
      </c>
      <c r="AE662">
        <v>0.36313203075472555</v>
      </c>
    </row>
    <row r="663" spans="1:31" x14ac:dyDescent="0.25">
      <c r="A663">
        <v>2337444</v>
      </c>
      <c r="B663">
        <v>1</v>
      </c>
      <c r="C663" t="s">
        <v>81</v>
      </c>
      <c r="D663" t="s">
        <v>116</v>
      </c>
      <c r="E663" t="s">
        <v>141</v>
      </c>
      <c r="F663" t="s">
        <v>2150</v>
      </c>
      <c r="G663" t="s">
        <v>184</v>
      </c>
      <c r="H663" t="s">
        <v>135</v>
      </c>
      <c r="I663" t="s">
        <v>144</v>
      </c>
      <c r="J663" t="s">
        <v>137</v>
      </c>
      <c r="K663" t="s">
        <v>138</v>
      </c>
      <c r="L663" t="s">
        <v>2151</v>
      </c>
      <c r="M663" t="s">
        <v>2152</v>
      </c>
      <c r="N663">
        <v>2.8719444439999999</v>
      </c>
      <c r="O663">
        <v>2</v>
      </c>
      <c r="P663">
        <v>399</v>
      </c>
      <c r="Q663">
        <v>6</v>
      </c>
      <c r="R663">
        <v>0</v>
      </c>
      <c r="S663">
        <v>2</v>
      </c>
      <c r="T663">
        <v>17</v>
      </c>
      <c r="U663">
        <v>0</v>
      </c>
      <c r="V663">
        <v>0</v>
      </c>
      <c r="W663">
        <v>3.2664757380989671</v>
      </c>
      <c r="X663">
        <v>138.21020445653295</v>
      </c>
      <c r="Y663">
        <v>445.01997714694926</v>
      </c>
      <c r="Z663">
        <v>0</v>
      </c>
      <c r="AA663">
        <v>11.729113739760187</v>
      </c>
      <c r="AB663">
        <v>41.069133081187374</v>
      </c>
      <c r="AC663">
        <v>0</v>
      </c>
      <c r="AD663">
        <v>0</v>
      </c>
      <c r="AE663">
        <v>639.29490416252872</v>
      </c>
    </row>
    <row r="664" spans="1:31" x14ac:dyDescent="0.25">
      <c r="A664">
        <v>2337756</v>
      </c>
      <c r="B664">
        <v>1</v>
      </c>
      <c r="C664" t="s">
        <v>80</v>
      </c>
      <c r="D664" t="s">
        <v>97</v>
      </c>
      <c r="E664" t="s">
        <v>157</v>
      </c>
      <c r="F664" t="s">
        <v>2153</v>
      </c>
      <c r="G664" t="s">
        <v>204</v>
      </c>
      <c r="H664" t="s">
        <v>154</v>
      </c>
      <c r="I664" t="s">
        <v>144</v>
      </c>
      <c r="J664" t="s">
        <v>137</v>
      </c>
      <c r="K664" t="s">
        <v>138</v>
      </c>
      <c r="L664" t="s">
        <v>2154</v>
      </c>
      <c r="M664" t="s">
        <v>2155</v>
      </c>
      <c r="N664">
        <v>1.345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1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1.2642138180894444E-3</v>
      </c>
      <c r="AC664">
        <v>0</v>
      </c>
      <c r="AD664">
        <v>0</v>
      </c>
      <c r="AE664">
        <v>1.2642138180894444E-3</v>
      </c>
    </row>
    <row r="665" spans="1:31" x14ac:dyDescent="0.25">
      <c r="A665">
        <v>2337607</v>
      </c>
      <c r="B665">
        <v>1</v>
      </c>
      <c r="C665" t="s">
        <v>80</v>
      </c>
      <c r="D665" t="s">
        <v>106</v>
      </c>
      <c r="E665" t="s">
        <v>151</v>
      </c>
      <c r="F665" t="s">
        <v>2156</v>
      </c>
      <c r="G665" t="s">
        <v>153</v>
      </c>
      <c r="H665" t="s">
        <v>154</v>
      </c>
      <c r="I665" t="s">
        <v>144</v>
      </c>
      <c r="J665" t="s">
        <v>137</v>
      </c>
      <c r="K665" t="s">
        <v>138</v>
      </c>
      <c r="L665" t="s">
        <v>2157</v>
      </c>
      <c r="M665" t="s">
        <v>2158</v>
      </c>
      <c r="N665">
        <v>3.3116666659999998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1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15.307621557127508</v>
      </c>
      <c r="AC665">
        <v>0</v>
      </c>
      <c r="AD665">
        <v>0</v>
      </c>
      <c r="AE665">
        <v>15.307621557127508</v>
      </c>
    </row>
    <row r="666" spans="1:31" x14ac:dyDescent="0.25">
      <c r="A666">
        <v>2337799</v>
      </c>
      <c r="B666">
        <v>1</v>
      </c>
      <c r="C666" t="s">
        <v>81</v>
      </c>
      <c r="D666" t="s">
        <v>123</v>
      </c>
      <c r="E666" t="s">
        <v>151</v>
      </c>
      <c r="F666" t="s">
        <v>2159</v>
      </c>
      <c r="G666" t="s">
        <v>153</v>
      </c>
      <c r="H666" t="s">
        <v>154</v>
      </c>
      <c r="I666" t="s">
        <v>144</v>
      </c>
      <c r="J666" t="s">
        <v>137</v>
      </c>
      <c r="K666" t="s">
        <v>138</v>
      </c>
      <c r="L666" t="s">
        <v>2160</v>
      </c>
      <c r="M666" t="s">
        <v>2161</v>
      </c>
      <c r="N666">
        <v>1.1019444439999999</v>
      </c>
      <c r="O666">
        <v>0</v>
      </c>
      <c r="P666">
        <v>206</v>
      </c>
      <c r="Q666">
        <v>0</v>
      </c>
      <c r="R666">
        <v>0</v>
      </c>
      <c r="S666">
        <v>0</v>
      </c>
      <c r="T666">
        <v>20</v>
      </c>
      <c r="U666">
        <v>0</v>
      </c>
      <c r="V666">
        <v>0</v>
      </c>
      <c r="W666">
        <v>0</v>
      </c>
      <c r="X666">
        <v>73.179708954761466</v>
      </c>
      <c r="Y666">
        <v>0</v>
      </c>
      <c r="Z666">
        <v>0</v>
      </c>
      <c r="AA666">
        <v>0</v>
      </c>
      <c r="AB666">
        <v>23.48479733352838</v>
      </c>
      <c r="AC666">
        <v>0</v>
      </c>
      <c r="AD666">
        <v>0</v>
      </c>
      <c r="AE666">
        <v>96.664506288289843</v>
      </c>
    </row>
    <row r="667" spans="1:31" x14ac:dyDescent="0.25">
      <c r="A667">
        <v>2337899</v>
      </c>
      <c r="B667">
        <v>1</v>
      </c>
      <c r="C667" t="s">
        <v>80</v>
      </c>
      <c r="D667" t="s">
        <v>89</v>
      </c>
      <c r="E667" t="s">
        <v>157</v>
      </c>
      <c r="F667" t="s">
        <v>2069</v>
      </c>
      <c r="G667" t="s">
        <v>204</v>
      </c>
      <c r="H667" t="s">
        <v>154</v>
      </c>
      <c r="I667" t="s">
        <v>144</v>
      </c>
      <c r="J667" t="s">
        <v>137</v>
      </c>
      <c r="K667" t="s">
        <v>138</v>
      </c>
      <c r="L667" t="s">
        <v>2162</v>
      </c>
      <c r="M667" t="s">
        <v>2163</v>
      </c>
      <c r="N667">
        <v>1.419166666</v>
      </c>
      <c r="O667">
        <v>0</v>
      </c>
      <c r="P667">
        <v>11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4.948465452828227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4.948465452828227</v>
      </c>
    </row>
    <row r="668" spans="1:31" x14ac:dyDescent="0.25">
      <c r="A668">
        <v>2337361</v>
      </c>
      <c r="B668">
        <v>1</v>
      </c>
      <c r="C668" t="s">
        <v>80</v>
      </c>
      <c r="D668" t="s">
        <v>110</v>
      </c>
      <c r="E668" t="s">
        <v>151</v>
      </c>
      <c r="F668" t="s">
        <v>2164</v>
      </c>
      <c r="G668" t="s">
        <v>269</v>
      </c>
      <c r="H668" t="s">
        <v>154</v>
      </c>
      <c r="I668" t="s">
        <v>144</v>
      </c>
      <c r="J668" t="s">
        <v>137</v>
      </c>
      <c r="K668" t="s">
        <v>209</v>
      </c>
      <c r="L668" t="s">
        <v>2165</v>
      </c>
      <c r="M668" t="s">
        <v>2166</v>
      </c>
      <c r="N668">
        <v>8.9411111109999997</v>
      </c>
      <c r="O668">
        <v>0</v>
      </c>
      <c r="P668">
        <v>18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57.451672749003627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57.451672749003627</v>
      </c>
    </row>
    <row r="669" spans="1:31" x14ac:dyDescent="0.25">
      <c r="A669">
        <v>2337839</v>
      </c>
      <c r="B669">
        <v>1</v>
      </c>
      <c r="C669" t="s">
        <v>80</v>
      </c>
      <c r="D669" t="s">
        <v>89</v>
      </c>
      <c r="E669" t="s">
        <v>174</v>
      </c>
      <c r="F669" t="s">
        <v>2167</v>
      </c>
      <c r="G669" t="s">
        <v>176</v>
      </c>
      <c r="H669" t="s">
        <v>154</v>
      </c>
      <c r="I669" t="s">
        <v>144</v>
      </c>
      <c r="J669" t="s">
        <v>137</v>
      </c>
      <c r="K669" t="s">
        <v>138</v>
      </c>
      <c r="L669" t="s">
        <v>2168</v>
      </c>
      <c r="M669" t="s">
        <v>2169</v>
      </c>
      <c r="N669">
        <v>0.72916666600000002</v>
      </c>
      <c r="O669">
        <v>0</v>
      </c>
      <c r="P669">
        <v>115</v>
      </c>
      <c r="Q669">
        <v>0</v>
      </c>
      <c r="R669">
        <v>0</v>
      </c>
      <c r="S669">
        <v>0</v>
      </c>
      <c r="T669">
        <v>3</v>
      </c>
      <c r="U669">
        <v>0</v>
      </c>
      <c r="V669">
        <v>0</v>
      </c>
      <c r="W669">
        <v>0</v>
      </c>
      <c r="X669">
        <v>39.326412681373249</v>
      </c>
      <c r="Y669">
        <v>0</v>
      </c>
      <c r="Z669">
        <v>0</v>
      </c>
      <c r="AA669">
        <v>0</v>
      </c>
      <c r="AB669">
        <v>3.501354602832345</v>
      </c>
      <c r="AC669">
        <v>0</v>
      </c>
      <c r="AD669">
        <v>0</v>
      </c>
      <c r="AE669">
        <v>42.827767284205592</v>
      </c>
    </row>
    <row r="670" spans="1:31" x14ac:dyDescent="0.25">
      <c r="A670">
        <v>2337879</v>
      </c>
      <c r="B670">
        <v>1</v>
      </c>
      <c r="C670" t="s">
        <v>81</v>
      </c>
      <c r="D670" t="s">
        <v>112</v>
      </c>
      <c r="E670" t="s">
        <v>151</v>
      </c>
      <c r="F670" t="s">
        <v>2170</v>
      </c>
      <c r="G670" t="s">
        <v>153</v>
      </c>
      <c r="H670" t="s">
        <v>154</v>
      </c>
      <c r="I670" t="s">
        <v>144</v>
      </c>
      <c r="J670" t="s">
        <v>137</v>
      </c>
      <c r="K670" t="s">
        <v>138</v>
      </c>
      <c r="L670" t="s">
        <v>2171</v>
      </c>
      <c r="M670" t="s">
        <v>2172</v>
      </c>
      <c r="N670">
        <v>1.0866666659999999</v>
      </c>
      <c r="O670">
        <v>0</v>
      </c>
      <c r="P670">
        <v>44</v>
      </c>
      <c r="Q670">
        <v>0</v>
      </c>
      <c r="R670">
        <v>0</v>
      </c>
      <c r="S670">
        <v>0</v>
      </c>
      <c r="T670">
        <v>3</v>
      </c>
      <c r="U670">
        <v>0</v>
      </c>
      <c r="V670">
        <v>1</v>
      </c>
      <c r="W670">
        <v>0</v>
      </c>
      <c r="X670">
        <v>3.5945000645022196</v>
      </c>
      <c r="Y670">
        <v>0</v>
      </c>
      <c r="Z670">
        <v>0</v>
      </c>
      <c r="AA670">
        <v>0</v>
      </c>
      <c r="AB670">
        <v>1.6548515842036947E-2</v>
      </c>
      <c r="AC670">
        <v>0</v>
      </c>
      <c r="AD670">
        <v>79.041454656021244</v>
      </c>
      <c r="AE670">
        <v>82.652503236365504</v>
      </c>
    </row>
    <row r="671" spans="1:31" x14ac:dyDescent="0.25">
      <c r="A671">
        <v>2337776</v>
      </c>
      <c r="B671">
        <v>1</v>
      </c>
      <c r="C671" t="s">
        <v>80</v>
      </c>
      <c r="D671" t="s">
        <v>85</v>
      </c>
      <c r="E671" t="s">
        <v>157</v>
      </c>
      <c r="F671" t="s">
        <v>2173</v>
      </c>
      <c r="G671" t="s">
        <v>204</v>
      </c>
      <c r="H671" t="s">
        <v>154</v>
      </c>
      <c r="I671" t="s">
        <v>144</v>
      </c>
      <c r="J671" t="s">
        <v>137</v>
      </c>
      <c r="K671" t="s">
        <v>138</v>
      </c>
      <c r="L671" t="s">
        <v>2174</v>
      </c>
      <c r="M671" t="s">
        <v>2175</v>
      </c>
      <c r="N671">
        <v>1.4908333330000001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7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2.5052656580175396</v>
      </c>
      <c r="AC671">
        <v>0</v>
      </c>
      <c r="AD671">
        <v>0</v>
      </c>
      <c r="AE671">
        <v>2.5052656580175396</v>
      </c>
    </row>
    <row r="672" spans="1:31" x14ac:dyDescent="0.25">
      <c r="A672">
        <v>2337255</v>
      </c>
      <c r="B672">
        <v>1</v>
      </c>
      <c r="C672" t="s">
        <v>80</v>
      </c>
      <c r="D672" t="s">
        <v>90</v>
      </c>
      <c r="E672" t="s">
        <v>151</v>
      </c>
      <c r="F672" t="s">
        <v>2176</v>
      </c>
      <c r="G672" t="s">
        <v>352</v>
      </c>
      <c r="H672" t="s">
        <v>154</v>
      </c>
      <c r="I672" t="s">
        <v>144</v>
      </c>
      <c r="J672" t="s">
        <v>137</v>
      </c>
      <c r="K672" t="s">
        <v>138</v>
      </c>
      <c r="L672" t="s">
        <v>2177</v>
      </c>
      <c r="M672" t="s">
        <v>2178</v>
      </c>
      <c r="N672">
        <v>1.933888888</v>
      </c>
      <c r="O672">
        <v>0</v>
      </c>
      <c r="P672">
        <v>7</v>
      </c>
      <c r="Q672">
        <v>0</v>
      </c>
      <c r="R672">
        <v>0</v>
      </c>
      <c r="S672">
        <v>0</v>
      </c>
      <c r="T672">
        <v>5</v>
      </c>
      <c r="U672">
        <v>0</v>
      </c>
      <c r="V672">
        <v>0</v>
      </c>
      <c r="W672">
        <v>0</v>
      </c>
      <c r="X672">
        <v>2.6201438946351492</v>
      </c>
      <c r="Y672">
        <v>0</v>
      </c>
      <c r="Z672">
        <v>0</v>
      </c>
      <c r="AA672">
        <v>0</v>
      </c>
      <c r="AB672">
        <v>4.0686663937524221</v>
      </c>
      <c r="AC672">
        <v>0</v>
      </c>
      <c r="AD672">
        <v>0</v>
      </c>
      <c r="AE672">
        <v>6.6888102883875717</v>
      </c>
    </row>
    <row r="673" spans="1:31" x14ac:dyDescent="0.25">
      <c r="A673">
        <v>2337590</v>
      </c>
      <c r="B673">
        <v>1</v>
      </c>
      <c r="C673" t="s">
        <v>81</v>
      </c>
      <c r="D673" t="s">
        <v>122</v>
      </c>
      <c r="E673" t="s">
        <v>157</v>
      </c>
      <c r="F673" t="s">
        <v>2179</v>
      </c>
      <c r="G673" t="s">
        <v>159</v>
      </c>
      <c r="H673" t="s">
        <v>154</v>
      </c>
      <c r="I673" t="s">
        <v>144</v>
      </c>
      <c r="J673" t="s">
        <v>137</v>
      </c>
      <c r="K673" t="s">
        <v>138</v>
      </c>
      <c r="L673" t="s">
        <v>2180</v>
      </c>
      <c r="M673" t="s">
        <v>2181</v>
      </c>
      <c r="N673">
        <v>1.685277777</v>
      </c>
      <c r="O673">
        <v>0</v>
      </c>
      <c r="P673">
        <v>4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0.96691646044494006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0.96691646044494006</v>
      </c>
    </row>
    <row r="674" spans="1:31" x14ac:dyDescent="0.25">
      <c r="A674">
        <v>2337275</v>
      </c>
      <c r="B674">
        <v>1</v>
      </c>
      <c r="C674" t="s">
        <v>80</v>
      </c>
      <c r="D674" t="s">
        <v>100</v>
      </c>
      <c r="E674" t="s">
        <v>147</v>
      </c>
      <c r="F674" t="s">
        <v>2182</v>
      </c>
      <c r="G674" t="s">
        <v>184</v>
      </c>
      <c r="H674" t="s">
        <v>135</v>
      </c>
      <c r="I674" t="s">
        <v>144</v>
      </c>
      <c r="J674" t="s">
        <v>137</v>
      </c>
      <c r="K674" t="s">
        <v>138</v>
      </c>
      <c r="L674" t="s">
        <v>2183</v>
      </c>
      <c r="M674" t="s">
        <v>2112</v>
      </c>
      <c r="N674">
        <v>1.997777777</v>
      </c>
      <c r="O674">
        <v>0</v>
      </c>
      <c r="P674">
        <v>211</v>
      </c>
      <c r="Q674">
        <v>0</v>
      </c>
      <c r="R674">
        <v>10</v>
      </c>
      <c r="S674">
        <v>0</v>
      </c>
      <c r="T674">
        <v>36</v>
      </c>
      <c r="U674">
        <v>0</v>
      </c>
      <c r="V674">
        <v>0</v>
      </c>
      <c r="W674">
        <v>0</v>
      </c>
      <c r="X674">
        <v>125.65964472617225</v>
      </c>
      <c r="Y674">
        <v>0</v>
      </c>
      <c r="Z674">
        <v>14.046401727202198</v>
      </c>
      <c r="AA674">
        <v>0</v>
      </c>
      <c r="AB674">
        <v>68.870584985701427</v>
      </c>
      <c r="AC674">
        <v>0</v>
      </c>
      <c r="AD674">
        <v>0</v>
      </c>
      <c r="AE674">
        <v>208.57663143907587</v>
      </c>
    </row>
    <row r="675" spans="1:31" x14ac:dyDescent="0.25">
      <c r="A675">
        <v>2337467</v>
      </c>
      <c r="B675">
        <v>1</v>
      </c>
      <c r="C675" t="s">
        <v>81</v>
      </c>
      <c r="D675" t="s">
        <v>117</v>
      </c>
      <c r="E675" t="s">
        <v>141</v>
      </c>
      <c r="F675" t="s">
        <v>2184</v>
      </c>
      <c r="G675" t="s">
        <v>134</v>
      </c>
      <c r="H675" t="s">
        <v>135</v>
      </c>
      <c r="I675" t="s">
        <v>144</v>
      </c>
      <c r="J675" t="s">
        <v>137</v>
      </c>
      <c r="K675" t="s">
        <v>138</v>
      </c>
      <c r="L675" t="s">
        <v>2185</v>
      </c>
      <c r="M675" t="s">
        <v>2186</v>
      </c>
      <c r="N675">
        <v>1.1686111109999999</v>
      </c>
      <c r="O675">
        <v>0</v>
      </c>
      <c r="P675">
        <v>0</v>
      </c>
      <c r="Q675">
        <v>0</v>
      </c>
      <c r="R675">
        <v>0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11.300958384941897</v>
      </c>
      <c r="AB675">
        <v>0</v>
      </c>
      <c r="AC675">
        <v>0</v>
      </c>
      <c r="AD675">
        <v>0</v>
      </c>
      <c r="AE675">
        <v>11.300958384941897</v>
      </c>
    </row>
    <row r="676" spans="1:31" x14ac:dyDescent="0.25">
      <c r="A676">
        <v>2337567</v>
      </c>
      <c r="B676">
        <v>1</v>
      </c>
      <c r="C676" t="s">
        <v>80</v>
      </c>
      <c r="D676" t="s">
        <v>98</v>
      </c>
      <c r="E676" t="s">
        <v>157</v>
      </c>
      <c r="F676" t="s">
        <v>2187</v>
      </c>
      <c r="G676" t="s">
        <v>159</v>
      </c>
      <c r="H676" t="s">
        <v>154</v>
      </c>
      <c r="I676" t="s">
        <v>144</v>
      </c>
      <c r="J676" t="s">
        <v>137</v>
      </c>
      <c r="K676" t="s">
        <v>138</v>
      </c>
      <c r="L676" t="s">
        <v>2188</v>
      </c>
      <c r="M676" t="s">
        <v>2189</v>
      </c>
      <c r="N676">
        <v>8.2372222219999998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1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32.695311326247001</v>
      </c>
      <c r="AC676">
        <v>0</v>
      </c>
      <c r="AD676">
        <v>0</v>
      </c>
      <c r="AE676">
        <v>32.695311326247001</v>
      </c>
    </row>
    <row r="677" spans="1:31" x14ac:dyDescent="0.25">
      <c r="A677">
        <v>2337510</v>
      </c>
      <c r="B677">
        <v>1</v>
      </c>
      <c r="C677" t="s">
        <v>80</v>
      </c>
      <c r="D677" t="s">
        <v>84</v>
      </c>
      <c r="E677" t="s">
        <v>151</v>
      </c>
      <c r="F677" t="s">
        <v>2190</v>
      </c>
      <c r="G677" t="s">
        <v>153</v>
      </c>
      <c r="H677" t="s">
        <v>154</v>
      </c>
      <c r="I677" t="s">
        <v>144</v>
      </c>
      <c r="J677" t="s">
        <v>137</v>
      </c>
      <c r="K677" t="s">
        <v>138</v>
      </c>
      <c r="L677" t="s">
        <v>2191</v>
      </c>
      <c r="M677" t="s">
        <v>2192</v>
      </c>
      <c r="N677">
        <v>1.5147222220000001</v>
      </c>
      <c r="O677">
        <v>0</v>
      </c>
      <c r="P677">
        <v>222</v>
      </c>
      <c r="Q677">
        <v>0</v>
      </c>
      <c r="R677">
        <v>0</v>
      </c>
      <c r="S677">
        <v>0</v>
      </c>
      <c r="T677">
        <v>11</v>
      </c>
      <c r="U677">
        <v>0</v>
      </c>
      <c r="V677">
        <v>0</v>
      </c>
      <c r="W677">
        <v>0</v>
      </c>
      <c r="X677">
        <v>121.45287968022316</v>
      </c>
      <c r="Y677">
        <v>0</v>
      </c>
      <c r="Z677">
        <v>0</v>
      </c>
      <c r="AA677">
        <v>0</v>
      </c>
      <c r="AB677">
        <v>23.973164767911488</v>
      </c>
      <c r="AC677">
        <v>0</v>
      </c>
      <c r="AD677">
        <v>0</v>
      </c>
      <c r="AE677">
        <v>145.42604444813466</v>
      </c>
    </row>
    <row r="678" spans="1:31" x14ac:dyDescent="0.25">
      <c r="A678">
        <v>2337547</v>
      </c>
      <c r="B678">
        <v>1</v>
      </c>
      <c r="C678" t="s">
        <v>81</v>
      </c>
      <c r="D678" t="s">
        <v>118</v>
      </c>
      <c r="E678" t="s">
        <v>174</v>
      </c>
      <c r="F678" t="s">
        <v>2193</v>
      </c>
      <c r="G678" t="s">
        <v>410</v>
      </c>
      <c r="H678" t="s">
        <v>154</v>
      </c>
      <c r="I678" t="s">
        <v>144</v>
      </c>
      <c r="J678" t="s">
        <v>137</v>
      </c>
      <c r="K678" t="s">
        <v>138</v>
      </c>
      <c r="L678" t="s">
        <v>2194</v>
      </c>
      <c r="M678" t="s">
        <v>2195</v>
      </c>
      <c r="N678">
        <v>1.8063888880000001</v>
      </c>
      <c r="O678">
        <v>0</v>
      </c>
      <c r="P678">
        <v>377</v>
      </c>
      <c r="Q678">
        <v>0</v>
      </c>
      <c r="R678">
        <v>0</v>
      </c>
      <c r="S678">
        <v>0</v>
      </c>
      <c r="T678">
        <v>7</v>
      </c>
      <c r="U678">
        <v>0</v>
      </c>
      <c r="V678">
        <v>0</v>
      </c>
      <c r="W678">
        <v>0</v>
      </c>
      <c r="X678">
        <v>175.0787923161331</v>
      </c>
      <c r="Y678">
        <v>0</v>
      </c>
      <c r="Z678">
        <v>0</v>
      </c>
      <c r="AA678">
        <v>0</v>
      </c>
      <c r="AB678">
        <v>13.492639164998854</v>
      </c>
      <c r="AC678">
        <v>0</v>
      </c>
      <c r="AD678">
        <v>0</v>
      </c>
      <c r="AE678">
        <v>188.57143148113195</v>
      </c>
    </row>
    <row r="679" spans="1:31" x14ac:dyDescent="0.25">
      <c r="A679">
        <v>2338260</v>
      </c>
      <c r="B679">
        <v>1</v>
      </c>
      <c r="C679" t="s">
        <v>81</v>
      </c>
      <c r="D679" t="s">
        <v>128</v>
      </c>
      <c r="E679" t="s">
        <v>157</v>
      </c>
      <c r="F679" t="s">
        <v>2196</v>
      </c>
      <c r="G679" t="s">
        <v>279</v>
      </c>
      <c r="H679" t="s">
        <v>154</v>
      </c>
      <c r="I679" t="s">
        <v>144</v>
      </c>
      <c r="J679" t="s">
        <v>137</v>
      </c>
      <c r="K679" t="s">
        <v>138</v>
      </c>
      <c r="L679" t="s">
        <v>2197</v>
      </c>
      <c r="M679" t="s">
        <v>2198</v>
      </c>
      <c r="N679">
        <v>5.0549999999999997</v>
      </c>
      <c r="O679">
        <v>0</v>
      </c>
      <c r="P679">
        <v>2</v>
      </c>
      <c r="Q679">
        <v>0</v>
      </c>
      <c r="R679">
        <v>0</v>
      </c>
      <c r="S679">
        <v>0</v>
      </c>
      <c r="T679">
        <v>1</v>
      </c>
      <c r="U679">
        <v>0</v>
      </c>
      <c r="V679">
        <v>0</v>
      </c>
      <c r="W679">
        <v>0</v>
      </c>
      <c r="X679">
        <v>0.72397636866268211</v>
      </c>
      <c r="Y679">
        <v>0</v>
      </c>
      <c r="Z679">
        <v>0</v>
      </c>
      <c r="AA679">
        <v>0</v>
      </c>
      <c r="AB679">
        <v>4.1051349310560976</v>
      </c>
      <c r="AC679">
        <v>0</v>
      </c>
      <c r="AD679">
        <v>0</v>
      </c>
      <c r="AE679">
        <v>4.8291112997187797</v>
      </c>
    </row>
    <row r="680" spans="1:31" x14ac:dyDescent="0.25">
      <c r="A680">
        <v>2338575</v>
      </c>
      <c r="B680">
        <v>1</v>
      </c>
      <c r="C680" t="s">
        <v>80</v>
      </c>
      <c r="D680" t="s">
        <v>92</v>
      </c>
      <c r="E680" t="s">
        <v>151</v>
      </c>
      <c r="F680" t="s">
        <v>2199</v>
      </c>
      <c r="G680" t="s">
        <v>605</v>
      </c>
      <c r="H680" t="s">
        <v>154</v>
      </c>
      <c r="I680" t="s">
        <v>144</v>
      </c>
      <c r="J680" t="s">
        <v>137</v>
      </c>
      <c r="K680" t="s">
        <v>138</v>
      </c>
      <c r="L680" t="s">
        <v>2200</v>
      </c>
      <c r="M680" t="s">
        <v>2201</v>
      </c>
      <c r="N680">
        <v>1.1941666660000001</v>
      </c>
      <c r="O680">
        <v>0</v>
      </c>
      <c r="P680">
        <v>15</v>
      </c>
      <c r="Q680">
        <v>0</v>
      </c>
      <c r="R680">
        <v>0</v>
      </c>
      <c r="S680">
        <v>0</v>
      </c>
      <c r="T680">
        <v>2</v>
      </c>
      <c r="U680">
        <v>0</v>
      </c>
      <c r="V680">
        <v>0</v>
      </c>
      <c r="W680">
        <v>0</v>
      </c>
      <c r="X680">
        <v>3.9231141604614432</v>
      </c>
      <c r="Y680">
        <v>0</v>
      </c>
      <c r="Z680">
        <v>0</v>
      </c>
      <c r="AA680">
        <v>0</v>
      </c>
      <c r="AB680">
        <v>3.9364817333719309</v>
      </c>
      <c r="AC680">
        <v>0</v>
      </c>
      <c r="AD680">
        <v>0</v>
      </c>
      <c r="AE680">
        <v>7.8595958938333741</v>
      </c>
    </row>
    <row r="681" spans="1:31" x14ac:dyDescent="0.25">
      <c r="A681">
        <v>2338114</v>
      </c>
      <c r="B681">
        <v>1</v>
      </c>
      <c r="C681" t="s">
        <v>81</v>
      </c>
      <c r="D681" t="s">
        <v>118</v>
      </c>
      <c r="E681" t="s">
        <v>151</v>
      </c>
      <c r="F681" t="s">
        <v>2202</v>
      </c>
      <c r="G681" t="s">
        <v>153</v>
      </c>
      <c r="H681" t="s">
        <v>154</v>
      </c>
      <c r="I681" t="s">
        <v>144</v>
      </c>
      <c r="J681" t="s">
        <v>137</v>
      </c>
      <c r="K681" t="s">
        <v>138</v>
      </c>
      <c r="L681" t="s">
        <v>2203</v>
      </c>
      <c r="M681" t="s">
        <v>2204</v>
      </c>
      <c r="N681">
        <v>2.9913888879999999</v>
      </c>
      <c r="O681">
        <v>0</v>
      </c>
      <c r="P681">
        <v>50</v>
      </c>
      <c r="Q681">
        <v>0</v>
      </c>
      <c r="R681">
        <v>6</v>
      </c>
      <c r="S681">
        <v>0</v>
      </c>
      <c r="T681">
        <v>5</v>
      </c>
      <c r="U681">
        <v>0</v>
      </c>
      <c r="V681">
        <v>0</v>
      </c>
      <c r="W681">
        <v>0</v>
      </c>
      <c r="X681">
        <v>35.696946599770186</v>
      </c>
      <c r="Y681">
        <v>0</v>
      </c>
      <c r="Z681">
        <v>22.457388569716052</v>
      </c>
      <c r="AA681">
        <v>0</v>
      </c>
      <c r="AB681">
        <v>8.1867138927616967</v>
      </c>
      <c r="AC681">
        <v>0</v>
      </c>
      <c r="AD681">
        <v>0</v>
      </c>
      <c r="AE681">
        <v>66.341049062247933</v>
      </c>
    </row>
    <row r="682" spans="1:31" x14ac:dyDescent="0.25">
      <c r="A682">
        <v>2338469</v>
      </c>
      <c r="B682">
        <v>1</v>
      </c>
      <c r="C682" t="s">
        <v>81</v>
      </c>
      <c r="D682" t="s">
        <v>112</v>
      </c>
      <c r="E682" t="s">
        <v>157</v>
      </c>
      <c r="F682" t="s">
        <v>2205</v>
      </c>
      <c r="G682" t="s">
        <v>159</v>
      </c>
      <c r="H682" t="s">
        <v>154</v>
      </c>
      <c r="I682" t="s">
        <v>144</v>
      </c>
      <c r="J682" t="s">
        <v>137</v>
      </c>
      <c r="K682" t="s">
        <v>138</v>
      </c>
      <c r="L682" t="s">
        <v>2206</v>
      </c>
      <c r="M682" t="s">
        <v>2207</v>
      </c>
      <c r="N682">
        <v>1.491944444</v>
      </c>
      <c r="O682">
        <v>0</v>
      </c>
      <c r="P682">
        <v>0</v>
      </c>
      <c r="Q682">
        <v>0</v>
      </c>
      <c r="R682">
        <v>1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6.8244338118954424</v>
      </c>
      <c r="AA682">
        <v>0</v>
      </c>
      <c r="AB682">
        <v>0</v>
      </c>
      <c r="AC682">
        <v>0</v>
      </c>
      <c r="AD682">
        <v>0</v>
      </c>
      <c r="AE682">
        <v>6.8244338118954424</v>
      </c>
    </row>
    <row r="683" spans="1:31" x14ac:dyDescent="0.25">
      <c r="A683">
        <v>2338080</v>
      </c>
      <c r="B683">
        <v>1</v>
      </c>
      <c r="C683" t="s">
        <v>81</v>
      </c>
      <c r="D683" t="s">
        <v>119</v>
      </c>
      <c r="E683" t="s">
        <v>174</v>
      </c>
      <c r="F683" t="s">
        <v>2208</v>
      </c>
      <c r="G683" t="s">
        <v>269</v>
      </c>
      <c r="H683" t="s">
        <v>154</v>
      </c>
      <c r="I683" t="s">
        <v>144</v>
      </c>
      <c r="J683" t="s">
        <v>137</v>
      </c>
      <c r="K683" t="s">
        <v>209</v>
      </c>
      <c r="L683" t="s">
        <v>2209</v>
      </c>
      <c r="M683" t="s">
        <v>2210</v>
      </c>
      <c r="N683">
        <v>4.267222222</v>
      </c>
      <c r="O683">
        <v>0</v>
      </c>
      <c r="P683">
        <v>137</v>
      </c>
      <c r="Q683">
        <v>0</v>
      </c>
      <c r="R683">
        <v>13</v>
      </c>
      <c r="S683">
        <v>0</v>
      </c>
      <c r="T683">
        <v>7</v>
      </c>
      <c r="U683">
        <v>0</v>
      </c>
      <c r="V683">
        <v>0</v>
      </c>
      <c r="W683">
        <v>0</v>
      </c>
      <c r="X683">
        <v>148.71634041437576</v>
      </c>
      <c r="Y683">
        <v>0</v>
      </c>
      <c r="Z683">
        <v>161.24024506988789</v>
      </c>
      <c r="AA683">
        <v>0</v>
      </c>
      <c r="AB683">
        <v>7.8762286026223745</v>
      </c>
      <c r="AC683">
        <v>0</v>
      </c>
      <c r="AD683">
        <v>0</v>
      </c>
      <c r="AE683">
        <v>317.832814086886</v>
      </c>
    </row>
    <row r="684" spans="1:31" x14ac:dyDescent="0.25">
      <c r="A684">
        <v>2338412</v>
      </c>
      <c r="B684">
        <v>1</v>
      </c>
      <c r="C684" t="s">
        <v>81</v>
      </c>
      <c r="D684" t="s">
        <v>128</v>
      </c>
      <c r="E684" t="s">
        <v>151</v>
      </c>
      <c r="F684" t="s">
        <v>2211</v>
      </c>
      <c r="G684" t="s">
        <v>153</v>
      </c>
      <c r="H684" t="s">
        <v>154</v>
      </c>
      <c r="I684" t="s">
        <v>144</v>
      </c>
      <c r="J684" t="s">
        <v>137</v>
      </c>
      <c r="K684" t="s">
        <v>138</v>
      </c>
      <c r="L684" t="s">
        <v>2212</v>
      </c>
      <c r="M684" t="s">
        <v>2213</v>
      </c>
      <c r="N684">
        <v>3.2347222219999998</v>
      </c>
      <c r="O684">
        <v>0</v>
      </c>
      <c r="P684">
        <v>24</v>
      </c>
      <c r="Q684">
        <v>0</v>
      </c>
      <c r="R684">
        <v>0</v>
      </c>
      <c r="S684">
        <v>0</v>
      </c>
      <c r="T684">
        <v>2</v>
      </c>
      <c r="U684">
        <v>0</v>
      </c>
      <c r="V684">
        <v>0</v>
      </c>
      <c r="W684">
        <v>0</v>
      </c>
      <c r="X684">
        <v>15.843431328428334</v>
      </c>
      <c r="Y684">
        <v>0</v>
      </c>
      <c r="Z684">
        <v>0</v>
      </c>
      <c r="AA684">
        <v>0</v>
      </c>
      <c r="AB684">
        <v>2.7190203089742224E-2</v>
      </c>
      <c r="AC684">
        <v>0</v>
      </c>
      <c r="AD684">
        <v>0</v>
      </c>
      <c r="AE684">
        <v>15.870621531518076</v>
      </c>
    </row>
    <row r="685" spans="1:31" x14ac:dyDescent="0.25">
      <c r="A685">
        <v>2337928</v>
      </c>
      <c r="B685">
        <v>1</v>
      </c>
      <c r="C685" t="s">
        <v>80</v>
      </c>
      <c r="D685" t="s">
        <v>98</v>
      </c>
      <c r="E685" t="s">
        <v>151</v>
      </c>
      <c r="F685" t="s">
        <v>2214</v>
      </c>
      <c r="G685" t="s">
        <v>153</v>
      </c>
      <c r="H685" t="s">
        <v>154</v>
      </c>
      <c r="I685" t="s">
        <v>144</v>
      </c>
      <c r="J685" t="s">
        <v>137</v>
      </c>
      <c r="K685" t="s">
        <v>138</v>
      </c>
      <c r="L685" t="s">
        <v>2215</v>
      </c>
      <c r="M685" t="s">
        <v>2216</v>
      </c>
      <c r="N685">
        <v>0.71555555500000001</v>
      </c>
      <c r="O685">
        <v>0</v>
      </c>
      <c r="P685">
        <v>21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2.4186066412378873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2.4186066412378873</v>
      </c>
    </row>
    <row r="686" spans="1:31" x14ac:dyDescent="0.25">
      <c r="A686">
        <v>2338220</v>
      </c>
      <c r="B686">
        <v>1</v>
      </c>
      <c r="C686" t="s">
        <v>81</v>
      </c>
      <c r="D686" t="s">
        <v>113</v>
      </c>
      <c r="E686" t="s">
        <v>147</v>
      </c>
      <c r="F686" t="s">
        <v>2217</v>
      </c>
      <c r="G686" t="s">
        <v>134</v>
      </c>
      <c r="H686" t="s">
        <v>135</v>
      </c>
      <c r="I686" t="s">
        <v>144</v>
      </c>
      <c r="J686" t="s">
        <v>137</v>
      </c>
      <c r="K686" t="s">
        <v>138</v>
      </c>
      <c r="L686" t="s">
        <v>2218</v>
      </c>
      <c r="M686" t="s">
        <v>2219</v>
      </c>
      <c r="N686">
        <v>1.4688888879999999</v>
      </c>
      <c r="O686">
        <v>0</v>
      </c>
      <c r="P686">
        <v>376</v>
      </c>
      <c r="Q686">
        <v>1</v>
      </c>
      <c r="R686">
        <v>17</v>
      </c>
      <c r="S686">
        <v>0</v>
      </c>
      <c r="T686">
        <v>28</v>
      </c>
      <c r="U686">
        <v>0</v>
      </c>
      <c r="V686">
        <v>0</v>
      </c>
      <c r="W686">
        <v>0</v>
      </c>
      <c r="X686">
        <v>117.79634113162571</v>
      </c>
      <c r="Y686">
        <v>0</v>
      </c>
      <c r="Z686">
        <v>86.352788433478693</v>
      </c>
      <c r="AA686">
        <v>0</v>
      </c>
      <c r="AB686">
        <v>21.654003138262489</v>
      </c>
      <c r="AC686">
        <v>0</v>
      </c>
      <c r="AD686">
        <v>0</v>
      </c>
      <c r="AE686">
        <v>225.80313270336688</v>
      </c>
    </row>
    <row r="687" spans="1:31" x14ac:dyDescent="0.25">
      <c r="A687">
        <v>2338203</v>
      </c>
      <c r="B687">
        <v>1</v>
      </c>
      <c r="C687" t="s">
        <v>81</v>
      </c>
      <c r="D687" t="s">
        <v>117</v>
      </c>
      <c r="E687" t="s">
        <v>132</v>
      </c>
      <c r="F687" t="s">
        <v>2220</v>
      </c>
      <c r="G687" t="s">
        <v>134</v>
      </c>
      <c r="H687" t="s">
        <v>135</v>
      </c>
      <c r="I687" t="s">
        <v>144</v>
      </c>
      <c r="J687" t="s">
        <v>137</v>
      </c>
      <c r="K687" t="s">
        <v>138</v>
      </c>
      <c r="L687" t="s">
        <v>2221</v>
      </c>
      <c r="M687" t="s">
        <v>2222</v>
      </c>
      <c r="N687">
        <v>0.15194444400000001</v>
      </c>
      <c r="O687">
        <v>5</v>
      </c>
      <c r="P687">
        <v>12686</v>
      </c>
      <c r="Q687">
        <v>105</v>
      </c>
      <c r="R687">
        <v>360</v>
      </c>
      <c r="S687">
        <v>35</v>
      </c>
      <c r="T687">
        <v>2187</v>
      </c>
      <c r="U687">
        <v>8</v>
      </c>
      <c r="V687">
        <v>25</v>
      </c>
      <c r="W687">
        <v>0.71558220723241384</v>
      </c>
      <c r="X687">
        <v>342.46280699192403</v>
      </c>
      <c r="Y687">
        <v>123.58279194889973</v>
      </c>
      <c r="Z687">
        <v>131.90741438860698</v>
      </c>
      <c r="AA687">
        <v>35.646627900908122</v>
      </c>
      <c r="AB687">
        <v>247.5033599584703</v>
      </c>
      <c r="AC687">
        <v>92.083616356133334</v>
      </c>
      <c r="AD687">
        <v>49.66464811130674</v>
      </c>
      <c r="AE687">
        <v>1023.5668478634816</v>
      </c>
    </row>
    <row r="688" spans="1:31" x14ac:dyDescent="0.25">
      <c r="A688">
        <v>2338177</v>
      </c>
      <c r="B688">
        <v>1</v>
      </c>
      <c r="C688" t="s">
        <v>80</v>
      </c>
      <c r="D688" t="s">
        <v>90</v>
      </c>
      <c r="E688" t="s">
        <v>157</v>
      </c>
      <c r="F688" t="s">
        <v>2223</v>
      </c>
      <c r="G688" t="s">
        <v>279</v>
      </c>
      <c r="H688" t="s">
        <v>154</v>
      </c>
      <c r="I688" t="s">
        <v>144</v>
      </c>
      <c r="J688" t="s">
        <v>137</v>
      </c>
      <c r="K688" t="s">
        <v>138</v>
      </c>
      <c r="L688" t="s">
        <v>2224</v>
      </c>
      <c r="M688" t="s">
        <v>2225</v>
      </c>
      <c r="N688">
        <v>6.9336111110000003</v>
      </c>
      <c r="O688">
        <v>0</v>
      </c>
      <c r="P688">
        <v>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10.558814944073745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10.558814944073745</v>
      </c>
    </row>
    <row r="689" spans="1:31" x14ac:dyDescent="0.25">
      <c r="A689">
        <v>2338034</v>
      </c>
      <c r="B689">
        <v>1</v>
      </c>
      <c r="C689" t="s">
        <v>80</v>
      </c>
      <c r="D689" t="s">
        <v>104</v>
      </c>
      <c r="E689" t="s">
        <v>141</v>
      </c>
      <c r="F689" t="s">
        <v>2226</v>
      </c>
      <c r="G689" t="s">
        <v>208</v>
      </c>
      <c r="H689" t="s">
        <v>135</v>
      </c>
      <c r="I689" t="s">
        <v>144</v>
      </c>
      <c r="J689" t="s">
        <v>137</v>
      </c>
      <c r="K689" t="s">
        <v>209</v>
      </c>
      <c r="L689" t="s">
        <v>2227</v>
      </c>
      <c r="M689" t="s">
        <v>2228</v>
      </c>
      <c r="N689">
        <v>4.9088888879999999</v>
      </c>
      <c r="O689">
        <v>5</v>
      </c>
      <c r="P689">
        <v>1791</v>
      </c>
      <c r="Q689">
        <v>10</v>
      </c>
      <c r="R689">
        <v>20</v>
      </c>
      <c r="S689">
        <v>17</v>
      </c>
      <c r="T689">
        <v>212</v>
      </c>
      <c r="U689">
        <v>2</v>
      </c>
      <c r="V689">
        <v>0</v>
      </c>
      <c r="W689">
        <v>4.0862472220012016</v>
      </c>
      <c r="X689">
        <v>2009.6106690703457</v>
      </c>
      <c r="Y689">
        <v>64.655232531489872</v>
      </c>
      <c r="Z689">
        <v>35.385658934359839</v>
      </c>
      <c r="AA689">
        <v>1690.6090919939093</v>
      </c>
      <c r="AB689">
        <v>866.13835189759584</v>
      </c>
      <c r="AC689">
        <v>72.365060170413784</v>
      </c>
      <c r="AD689">
        <v>0</v>
      </c>
      <c r="AE689">
        <v>4742.8503118201152</v>
      </c>
    </row>
    <row r="690" spans="1:31" x14ac:dyDescent="0.25">
      <c r="A690">
        <v>2338160</v>
      </c>
      <c r="B690">
        <v>1</v>
      </c>
      <c r="C690" t="s">
        <v>80</v>
      </c>
      <c r="D690" t="s">
        <v>92</v>
      </c>
      <c r="E690" t="s">
        <v>157</v>
      </c>
      <c r="F690" t="s">
        <v>2229</v>
      </c>
      <c r="G690" t="s">
        <v>279</v>
      </c>
      <c r="H690" t="s">
        <v>154</v>
      </c>
      <c r="I690" t="s">
        <v>144</v>
      </c>
      <c r="J690" t="s">
        <v>137</v>
      </c>
      <c r="K690" t="s">
        <v>138</v>
      </c>
      <c r="L690" t="s">
        <v>2230</v>
      </c>
      <c r="M690" t="s">
        <v>2231</v>
      </c>
      <c r="N690">
        <v>2.434722222</v>
      </c>
      <c r="O690">
        <v>0</v>
      </c>
      <c r="P690">
        <v>1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0.74380026220042506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0.74380026220042506</v>
      </c>
    </row>
    <row r="691" spans="1:31" x14ac:dyDescent="0.25">
      <c r="A691">
        <v>2338183</v>
      </c>
      <c r="B691">
        <v>1</v>
      </c>
      <c r="C691" t="s">
        <v>80</v>
      </c>
      <c r="D691" t="s">
        <v>106</v>
      </c>
      <c r="E691" t="s">
        <v>326</v>
      </c>
      <c r="F691" t="s">
        <v>2232</v>
      </c>
      <c r="G691" t="s">
        <v>194</v>
      </c>
      <c r="H691" t="s">
        <v>154</v>
      </c>
      <c r="I691" t="s">
        <v>144</v>
      </c>
      <c r="J691" t="s">
        <v>137</v>
      </c>
      <c r="K691" t="s">
        <v>138</v>
      </c>
      <c r="L691" t="s">
        <v>2233</v>
      </c>
      <c r="M691" t="s">
        <v>2234</v>
      </c>
      <c r="N691">
        <v>1.4172222219999999</v>
      </c>
      <c r="O691">
        <v>0</v>
      </c>
      <c r="P691">
        <v>40</v>
      </c>
      <c r="Q691">
        <v>0</v>
      </c>
      <c r="R691">
        <v>0</v>
      </c>
      <c r="S691">
        <v>0</v>
      </c>
      <c r="T691">
        <v>2</v>
      </c>
      <c r="U691">
        <v>0</v>
      </c>
      <c r="V691">
        <v>0</v>
      </c>
      <c r="W691">
        <v>0</v>
      </c>
      <c r="X691">
        <v>13.608467634433165</v>
      </c>
      <c r="Y691">
        <v>0</v>
      </c>
      <c r="Z691">
        <v>0</v>
      </c>
      <c r="AA691">
        <v>0</v>
      </c>
      <c r="AB691">
        <v>3.3164933774334759</v>
      </c>
      <c r="AC691">
        <v>0</v>
      </c>
      <c r="AD691">
        <v>0</v>
      </c>
      <c r="AE691">
        <v>16.924961011866642</v>
      </c>
    </row>
    <row r="692" spans="1:31" x14ac:dyDescent="0.25">
      <c r="A692">
        <v>2337948</v>
      </c>
      <c r="B692">
        <v>1</v>
      </c>
      <c r="C692" t="s">
        <v>80</v>
      </c>
      <c r="D692" t="s">
        <v>100</v>
      </c>
      <c r="E692" t="s">
        <v>147</v>
      </c>
      <c r="F692" t="s">
        <v>2235</v>
      </c>
      <c r="G692" t="s">
        <v>184</v>
      </c>
      <c r="H692" t="s">
        <v>135</v>
      </c>
      <c r="I692" t="s">
        <v>144</v>
      </c>
      <c r="J692" t="s">
        <v>137</v>
      </c>
      <c r="K692" t="s">
        <v>138</v>
      </c>
      <c r="L692" t="s">
        <v>2236</v>
      </c>
      <c r="M692" t="s">
        <v>2237</v>
      </c>
      <c r="N692">
        <v>1.518888888</v>
      </c>
      <c r="O692">
        <v>0</v>
      </c>
      <c r="P692">
        <v>24</v>
      </c>
      <c r="Q692">
        <v>0</v>
      </c>
      <c r="R692">
        <v>28</v>
      </c>
      <c r="S692">
        <v>0</v>
      </c>
      <c r="T692">
        <v>24</v>
      </c>
      <c r="U692">
        <v>0</v>
      </c>
      <c r="V692">
        <v>0</v>
      </c>
      <c r="W692">
        <v>0</v>
      </c>
      <c r="X692">
        <v>10.008036200894862</v>
      </c>
      <c r="Y692">
        <v>0</v>
      </c>
      <c r="Z692">
        <v>60.658849307248119</v>
      </c>
      <c r="AA692">
        <v>0</v>
      </c>
      <c r="AB692">
        <v>30.162647912832281</v>
      </c>
      <c r="AC692">
        <v>0</v>
      </c>
      <c r="AD692">
        <v>0</v>
      </c>
      <c r="AE692">
        <v>100.82953342097527</v>
      </c>
    </row>
    <row r="693" spans="1:31" x14ac:dyDescent="0.25">
      <c r="A693">
        <v>2338495</v>
      </c>
      <c r="B693">
        <v>1</v>
      </c>
      <c r="C693" t="s">
        <v>81</v>
      </c>
      <c r="D693" t="s">
        <v>123</v>
      </c>
      <c r="E693" t="s">
        <v>141</v>
      </c>
      <c r="F693" t="s">
        <v>2238</v>
      </c>
      <c r="G693" t="s">
        <v>134</v>
      </c>
      <c r="H693" t="s">
        <v>135</v>
      </c>
      <c r="I693" t="s">
        <v>144</v>
      </c>
      <c r="J693" t="s">
        <v>137</v>
      </c>
      <c r="K693" t="s">
        <v>138</v>
      </c>
      <c r="L693" t="s">
        <v>2239</v>
      </c>
      <c r="M693" t="s">
        <v>2240</v>
      </c>
      <c r="N693">
        <v>1.3025</v>
      </c>
      <c r="O693">
        <v>3</v>
      </c>
      <c r="P693">
        <v>37</v>
      </c>
      <c r="Q693">
        <v>120</v>
      </c>
      <c r="R693">
        <v>292</v>
      </c>
      <c r="S693">
        <v>20</v>
      </c>
      <c r="T693">
        <v>73</v>
      </c>
      <c r="U693">
        <v>0</v>
      </c>
      <c r="V693">
        <v>0</v>
      </c>
      <c r="W693">
        <v>7.8741929705669218</v>
      </c>
      <c r="X693">
        <v>13.545543996176836</v>
      </c>
      <c r="Y693">
        <v>270.04807841860713</v>
      </c>
      <c r="Z693">
        <v>259.32070936835731</v>
      </c>
      <c r="AA693">
        <v>45.42040402630208</v>
      </c>
      <c r="AB693">
        <v>80.532208586172047</v>
      </c>
      <c r="AC693">
        <v>0</v>
      </c>
      <c r="AD693">
        <v>0</v>
      </c>
      <c r="AE693">
        <v>676.74113736618233</v>
      </c>
    </row>
    <row r="694" spans="1:31" x14ac:dyDescent="0.25">
      <c r="A694">
        <v>2338140</v>
      </c>
      <c r="B694">
        <v>1</v>
      </c>
      <c r="C694" t="s">
        <v>80</v>
      </c>
      <c r="D694" t="s">
        <v>84</v>
      </c>
      <c r="E694" t="s">
        <v>157</v>
      </c>
      <c r="F694" t="s">
        <v>2241</v>
      </c>
      <c r="G694" t="s">
        <v>352</v>
      </c>
      <c r="H694" t="s">
        <v>154</v>
      </c>
      <c r="I694" t="s">
        <v>144</v>
      </c>
      <c r="J694" t="s">
        <v>137</v>
      </c>
      <c r="K694" t="s">
        <v>138</v>
      </c>
      <c r="L694" t="s">
        <v>2242</v>
      </c>
      <c r="M694" t="s">
        <v>2243</v>
      </c>
      <c r="N694">
        <v>5.7702777770000004</v>
      </c>
      <c r="O694">
        <v>0</v>
      </c>
      <c r="P694">
        <v>20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43.47493556131041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43.47493556131041</v>
      </c>
    </row>
    <row r="695" spans="1:31" x14ac:dyDescent="0.25">
      <c r="A695">
        <v>2337954</v>
      </c>
      <c r="B695">
        <v>1</v>
      </c>
      <c r="C695" t="s">
        <v>80</v>
      </c>
      <c r="D695" t="s">
        <v>89</v>
      </c>
      <c r="E695" t="s">
        <v>141</v>
      </c>
      <c r="F695" t="s">
        <v>2244</v>
      </c>
      <c r="G695" t="s">
        <v>134</v>
      </c>
      <c r="H695" t="s">
        <v>135</v>
      </c>
      <c r="I695" t="s">
        <v>144</v>
      </c>
      <c r="J695" t="s">
        <v>137</v>
      </c>
      <c r="K695" t="s">
        <v>138</v>
      </c>
      <c r="L695" t="s">
        <v>2245</v>
      </c>
      <c r="M695" t="s">
        <v>2246</v>
      </c>
      <c r="N695">
        <v>1.0141666659999999</v>
      </c>
      <c r="O695">
        <v>0</v>
      </c>
      <c r="P695">
        <v>323</v>
      </c>
      <c r="Q695">
        <v>1</v>
      </c>
      <c r="R695">
        <v>10</v>
      </c>
      <c r="S695">
        <v>3</v>
      </c>
      <c r="T695">
        <v>11</v>
      </c>
      <c r="U695">
        <v>1</v>
      </c>
      <c r="V695">
        <v>0</v>
      </c>
      <c r="W695">
        <v>0</v>
      </c>
      <c r="X695">
        <v>161.71406229121877</v>
      </c>
      <c r="Y695">
        <v>0.51818685910533002</v>
      </c>
      <c r="Z695">
        <v>4.8751409280578333</v>
      </c>
      <c r="AA695">
        <v>4.866895371281136</v>
      </c>
      <c r="AB695">
        <v>9.9806060373002303</v>
      </c>
      <c r="AC695">
        <v>5.564568432899641</v>
      </c>
      <c r="AD695">
        <v>0</v>
      </c>
      <c r="AE695">
        <v>187.51945991986295</v>
      </c>
    </row>
    <row r="696" spans="1:31" x14ac:dyDescent="0.25">
      <c r="A696">
        <v>2337931</v>
      </c>
      <c r="B696">
        <v>1</v>
      </c>
      <c r="C696" t="s">
        <v>80</v>
      </c>
      <c r="D696" t="s">
        <v>89</v>
      </c>
      <c r="E696" t="s">
        <v>147</v>
      </c>
      <c r="F696" t="s">
        <v>2247</v>
      </c>
      <c r="G696" t="s">
        <v>363</v>
      </c>
      <c r="H696" t="s">
        <v>135</v>
      </c>
      <c r="I696" t="s">
        <v>144</v>
      </c>
      <c r="J696" t="s">
        <v>137</v>
      </c>
      <c r="K696" t="s">
        <v>138</v>
      </c>
      <c r="L696" t="s">
        <v>2248</v>
      </c>
      <c r="M696" t="s">
        <v>2249</v>
      </c>
      <c r="N696">
        <v>0.460277777</v>
      </c>
      <c r="O696">
        <v>0</v>
      </c>
      <c r="P696">
        <v>1159</v>
      </c>
      <c r="Q696">
        <v>0</v>
      </c>
      <c r="R696">
        <v>33</v>
      </c>
      <c r="S696">
        <v>0</v>
      </c>
      <c r="T696">
        <v>78</v>
      </c>
      <c r="U696">
        <v>0</v>
      </c>
      <c r="V696">
        <v>0</v>
      </c>
      <c r="W696">
        <v>0</v>
      </c>
      <c r="X696">
        <v>151.38650786062757</v>
      </c>
      <c r="Y696">
        <v>0</v>
      </c>
      <c r="Z696">
        <v>8.0989897037342757</v>
      </c>
      <c r="AA696">
        <v>0</v>
      </c>
      <c r="AB696">
        <v>30.158971963274158</v>
      </c>
      <c r="AC696">
        <v>0</v>
      </c>
      <c r="AD696">
        <v>0</v>
      </c>
      <c r="AE696">
        <v>189.64446952763601</v>
      </c>
    </row>
    <row r="697" spans="1:31" x14ac:dyDescent="0.25">
      <c r="A697">
        <v>2338449</v>
      </c>
      <c r="B697">
        <v>1</v>
      </c>
      <c r="C697" t="s">
        <v>80</v>
      </c>
      <c r="D697" t="s">
        <v>102</v>
      </c>
      <c r="E697" t="s">
        <v>151</v>
      </c>
      <c r="F697" t="s">
        <v>2250</v>
      </c>
      <c r="G697" t="s">
        <v>153</v>
      </c>
      <c r="H697" t="s">
        <v>154</v>
      </c>
      <c r="I697" t="s">
        <v>144</v>
      </c>
      <c r="J697" t="s">
        <v>137</v>
      </c>
      <c r="K697" t="s">
        <v>138</v>
      </c>
      <c r="L697" t="s">
        <v>2251</v>
      </c>
      <c r="M697" t="s">
        <v>2252</v>
      </c>
      <c r="N697">
        <v>0.73250000000000004</v>
      </c>
      <c r="O697">
        <v>0</v>
      </c>
      <c r="P697">
        <v>0</v>
      </c>
      <c r="Q697">
        <v>0</v>
      </c>
      <c r="R697">
        <v>3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9.4359043289106985</v>
      </c>
      <c r="AA697">
        <v>0</v>
      </c>
      <c r="AB697">
        <v>0</v>
      </c>
      <c r="AC697">
        <v>0</v>
      </c>
      <c r="AD697">
        <v>0</v>
      </c>
      <c r="AE697">
        <v>9.4359043289106985</v>
      </c>
    </row>
    <row r="698" spans="1:31" x14ac:dyDescent="0.25">
      <c r="A698">
        <v>2338077</v>
      </c>
      <c r="B698">
        <v>1</v>
      </c>
      <c r="C698" t="s">
        <v>81</v>
      </c>
      <c r="D698" t="s">
        <v>117</v>
      </c>
      <c r="E698" t="s">
        <v>240</v>
      </c>
      <c r="F698" t="s">
        <v>2253</v>
      </c>
      <c r="G698" t="s">
        <v>208</v>
      </c>
      <c r="H698" t="s">
        <v>135</v>
      </c>
      <c r="I698" t="s">
        <v>144</v>
      </c>
      <c r="J698" t="s">
        <v>137</v>
      </c>
      <c r="K698" t="s">
        <v>209</v>
      </c>
      <c r="L698" t="s">
        <v>2254</v>
      </c>
      <c r="M698" t="s">
        <v>2255</v>
      </c>
      <c r="N698">
        <v>3.3336111110000002</v>
      </c>
      <c r="O698">
        <v>0</v>
      </c>
      <c r="P698">
        <v>402</v>
      </c>
      <c r="Q698">
        <v>37</v>
      </c>
      <c r="R698">
        <v>45</v>
      </c>
      <c r="S698">
        <v>6</v>
      </c>
      <c r="T698">
        <v>31</v>
      </c>
      <c r="U698">
        <v>1</v>
      </c>
      <c r="V698">
        <v>0</v>
      </c>
      <c r="W698">
        <v>0</v>
      </c>
      <c r="X698">
        <v>191.41537957767554</v>
      </c>
      <c r="Y698">
        <v>700.7598231305501</v>
      </c>
      <c r="Z698">
        <v>232.22897922240458</v>
      </c>
      <c r="AA698">
        <v>431.16844445950261</v>
      </c>
      <c r="AB698">
        <v>98.389922405338197</v>
      </c>
      <c r="AC698">
        <v>342.0719430999178</v>
      </c>
      <c r="AD698">
        <v>0</v>
      </c>
      <c r="AE698">
        <v>1996.0344918953888</v>
      </c>
    </row>
    <row r="699" spans="1:31" x14ac:dyDescent="0.25">
      <c r="A699">
        <v>2338163</v>
      </c>
      <c r="B699">
        <v>1</v>
      </c>
      <c r="C699" t="s">
        <v>80</v>
      </c>
      <c r="D699" t="s">
        <v>92</v>
      </c>
      <c r="E699" t="s">
        <v>157</v>
      </c>
      <c r="F699" t="s">
        <v>2256</v>
      </c>
      <c r="G699" t="s">
        <v>159</v>
      </c>
      <c r="H699" t="s">
        <v>154</v>
      </c>
      <c r="I699" t="s">
        <v>144</v>
      </c>
      <c r="J699" t="s">
        <v>137</v>
      </c>
      <c r="K699" t="s">
        <v>138</v>
      </c>
      <c r="L699" t="s">
        <v>2257</v>
      </c>
      <c r="M699" t="s">
        <v>2258</v>
      </c>
      <c r="N699">
        <v>0.76166666599999999</v>
      </c>
      <c r="O699">
        <v>0</v>
      </c>
      <c r="P699">
        <v>1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5.1122299490855569E-3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5.1122299490855569E-3</v>
      </c>
    </row>
    <row r="700" spans="1:31" x14ac:dyDescent="0.25">
      <c r="A700">
        <v>2338017</v>
      </c>
      <c r="B700">
        <v>1</v>
      </c>
      <c r="C700" t="s">
        <v>81</v>
      </c>
      <c r="D700" t="s">
        <v>127</v>
      </c>
      <c r="E700" t="s">
        <v>174</v>
      </c>
      <c r="F700" t="s">
        <v>2259</v>
      </c>
      <c r="G700" t="s">
        <v>208</v>
      </c>
      <c r="H700" t="s">
        <v>154</v>
      </c>
      <c r="I700" t="s">
        <v>144</v>
      </c>
      <c r="J700" t="s">
        <v>137</v>
      </c>
      <c r="K700" t="s">
        <v>209</v>
      </c>
      <c r="L700" t="s">
        <v>2260</v>
      </c>
      <c r="M700" t="s">
        <v>2261</v>
      </c>
      <c r="N700">
        <v>4.028611111</v>
      </c>
      <c r="O700">
        <v>0</v>
      </c>
      <c r="P700">
        <v>37</v>
      </c>
      <c r="Q700">
        <v>0</v>
      </c>
      <c r="R700">
        <v>0</v>
      </c>
      <c r="S700">
        <v>0</v>
      </c>
      <c r="T700">
        <v>1</v>
      </c>
      <c r="U700">
        <v>0</v>
      </c>
      <c r="V700">
        <v>0</v>
      </c>
      <c r="W700">
        <v>0</v>
      </c>
      <c r="X700">
        <v>28.688061249146052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28.688061249146052</v>
      </c>
    </row>
    <row r="701" spans="1:31" x14ac:dyDescent="0.25">
      <c r="A701">
        <v>2338117</v>
      </c>
      <c r="B701">
        <v>1</v>
      </c>
      <c r="C701" t="s">
        <v>81</v>
      </c>
      <c r="D701" t="s">
        <v>119</v>
      </c>
      <c r="E701" t="s">
        <v>174</v>
      </c>
      <c r="F701" t="s">
        <v>2262</v>
      </c>
      <c r="G701" t="s">
        <v>633</v>
      </c>
      <c r="H701" t="s">
        <v>154</v>
      </c>
      <c r="I701" t="s">
        <v>144</v>
      </c>
      <c r="J701" t="s">
        <v>137</v>
      </c>
      <c r="K701" t="s">
        <v>138</v>
      </c>
      <c r="L701" t="s">
        <v>2263</v>
      </c>
      <c r="M701" t="s">
        <v>2264</v>
      </c>
      <c r="N701">
        <v>1.2111111109999999</v>
      </c>
      <c r="O701">
        <v>0</v>
      </c>
      <c r="P701">
        <v>0</v>
      </c>
      <c r="Q701">
        <v>0</v>
      </c>
      <c r="R701">
        <v>9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77.134773873154941</v>
      </c>
      <c r="AA701">
        <v>0</v>
      </c>
      <c r="AB701">
        <v>0</v>
      </c>
      <c r="AC701">
        <v>0</v>
      </c>
      <c r="AD701">
        <v>0</v>
      </c>
      <c r="AE701">
        <v>77.134773873154941</v>
      </c>
    </row>
    <row r="702" spans="1:31" x14ac:dyDescent="0.25">
      <c r="A702">
        <v>2338223</v>
      </c>
      <c r="B702">
        <v>1</v>
      </c>
      <c r="C702" t="s">
        <v>80</v>
      </c>
      <c r="D702" t="s">
        <v>92</v>
      </c>
      <c r="E702" t="s">
        <v>151</v>
      </c>
      <c r="F702" t="s">
        <v>2265</v>
      </c>
      <c r="G702" t="s">
        <v>153</v>
      </c>
      <c r="H702" t="s">
        <v>154</v>
      </c>
      <c r="I702" t="s">
        <v>144</v>
      </c>
      <c r="J702" t="s">
        <v>137</v>
      </c>
      <c r="K702" t="s">
        <v>138</v>
      </c>
      <c r="L702" t="s">
        <v>2266</v>
      </c>
      <c r="M702" t="s">
        <v>2267</v>
      </c>
      <c r="N702">
        <v>1.6563888879999999</v>
      </c>
      <c r="O702">
        <v>0</v>
      </c>
      <c r="P702">
        <v>60</v>
      </c>
      <c r="Q702">
        <v>0</v>
      </c>
      <c r="R702">
        <v>0</v>
      </c>
      <c r="S702">
        <v>0</v>
      </c>
      <c r="T702">
        <v>1</v>
      </c>
      <c r="U702">
        <v>0</v>
      </c>
      <c r="V702">
        <v>0</v>
      </c>
      <c r="W702">
        <v>0</v>
      </c>
      <c r="X702">
        <v>24.119784100528094</v>
      </c>
      <c r="Y702">
        <v>0</v>
      </c>
      <c r="Z702">
        <v>0</v>
      </c>
      <c r="AA702">
        <v>0</v>
      </c>
      <c r="AB702">
        <v>0.78286253704161557</v>
      </c>
      <c r="AC702">
        <v>0</v>
      </c>
      <c r="AD702">
        <v>0</v>
      </c>
      <c r="AE702">
        <v>24.90264663756971</v>
      </c>
    </row>
    <row r="703" spans="1:31" x14ac:dyDescent="0.25">
      <c r="A703">
        <v>2338037</v>
      </c>
      <c r="B703">
        <v>1</v>
      </c>
      <c r="C703" t="s">
        <v>80</v>
      </c>
      <c r="D703" t="s">
        <v>82</v>
      </c>
      <c r="E703" t="s">
        <v>157</v>
      </c>
      <c r="F703" t="s">
        <v>2268</v>
      </c>
      <c r="G703" t="s">
        <v>204</v>
      </c>
      <c r="H703" t="s">
        <v>154</v>
      </c>
      <c r="I703" t="s">
        <v>144</v>
      </c>
      <c r="J703" t="s">
        <v>137</v>
      </c>
      <c r="K703" t="s">
        <v>138</v>
      </c>
      <c r="L703" t="s">
        <v>2269</v>
      </c>
      <c r="M703" t="s">
        <v>2270</v>
      </c>
      <c r="N703">
        <v>1.131388888</v>
      </c>
      <c r="O703">
        <v>0</v>
      </c>
      <c r="P703">
        <v>19</v>
      </c>
      <c r="Q703">
        <v>0</v>
      </c>
      <c r="R703">
        <v>0</v>
      </c>
      <c r="S703">
        <v>0</v>
      </c>
      <c r="T703">
        <v>1</v>
      </c>
      <c r="U703">
        <v>0</v>
      </c>
      <c r="V703">
        <v>0</v>
      </c>
      <c r="W703">
        <v>0</v>
      </c>
      <c r="X703">
        <v>5.6979409527239122</v>
      </c>
      <c r="Y703">
        <v>0</v>
      </c>
      <c r="Z703">
        <v>0</v>
      </c>
      <c r="AA703">
        <v>0</v>
      </c>
      <c r="AB703">
        <v>3.5556285659181112E-2</v>
      </c>
      <c r="AC703">
        <v>0</v>
      </c>
      <c r="AD703">
        <v>0</v>
      </c>
      <c r="AE703">
        <v>5.7334972383830936</v>
      </c>
    </row>
    <row r="704" spans="1:31" x14ac:dyDescent="0.25">
      <c r="A704">
        <v>2338512</v>
      </c>
      <c r="B704">
        <v>1</v>
      </c>
      <c r="C704" t="s">
        <v>80</v>
      </c>
      <c r="D704" t="s">
        <v>90</v>
      </c>
      <c r="E704" t="s">
        <v>174</v>
      </c>
      <c r="F704" t="s">
        <v>2271</v>
      </c>
      <c r="G704" t="s">
        <v>344</v>
      </c>
      <c r="H704" t="s">
        <v>154</v>
      </c>
      <c r="I704" t="s">
        <v>144</v>
      </c>
      <c r="J704" t="s">
        <v>137</v>
      </c>
      <c r="K704" t="s">
        <v>138</v>
      </c>
      <c r="L704" t="s">
        <v>2272</v>
      </c>
      <c r="M704" t="s">
        <v>2273</v>
      </c>
      <c r="N704">
        <v>0.51944444400000001</v>
      </c>
      <c r="O704">
        <v>0</v>
      </c>
      <c r="P704">
        <v>830</v>
      </c>
      <c r="Q704">
        <v>0</v>
      </c>
      <c r="R704">
        <v>0</v>
      </c>
      <c r="S704">
        <v>0</v>
      </c>
      <c r="T704">
        <v>61</v>
      </c>
      <c r="U704">
        <v>0</v>
      </c>
      <c r="V704">
        <v>0</v>
      </c>
      <c r="W704">
        <v>0</v>
      </c>
      <c r="X704">
        <v>99.017230571415539</v>
      </c>
      <c r="Y704">
        <v>0</v>
      </c>
      <c r="Z704">
        <v>0</v>
      </c>
      <c r="AA704">
        <v>0</v>
      </c>
      <c r="AB704">
        <v>20.521097654200364</v>
      </c>
      <c r="AC704">
        <v>0</v>
      </c>
      <c r="AD704">
        <v>0</v>
      </c>
      <c r="AE704">
        <v>119.5383282256159</v>
      </c>
    </row>
    <row r="705" spans="1:31" x14ac:dyDescent="0.25">
      <c r="A705">
        <v>2338323</v>
      </c>
      <c r="B705">
        <v>1</v>
      </c>
      <c r="C705" t="s">
        <v>80</v>
      </c>
      <c r="D705" t="s">
        <v>94</v>
      </c>
      <c r="E705" t="s">
        <v>174</v>
      </c>
      <c r="F705" t="s">
        <v>2274</v>
      </c>
      <c r="G705" t="s">
        <v>176</v>
      </c>
      <c r="H705" t="s">
        <v>154</v>
      </c>
      <c r="I705" t="s">
        <v>144</v>
      </c>
      <c r="J705" t="s">
        <v>137</v>
      </c>
      <c r="K705" t="s">
        <v>138</v>
      </c>
      <c r="L705" t="s">
        <v>2275</v>
      </c>
      <c r="M705" t="s">
        <v>2276</v>
      </c>
      <c r="N705">
        <v>1.3119444440000001</v>
      </c>
      <c r="O705">
        <v>0</v>
      </c>
      <c r="P705">
        <v>39</v>
      </c>
      <c r="Q705">
        <v>0</v>
      </c>
      <c r="R705">
        <v>77</v>
      </c>
      <c r="S705">
        <v>0</v>
      </c>
      <c r="T705">
        <v>17</v>
      </c>
      <c r="U705">
        <v>0</v>
      </c>
      <c r="V705">
        <v>0</v>
      </c>
      <c r="W705">
        <v>0</v>
      </c>
      <c r="X705">
        <v>5.9095376351943871</v>
      </c>
      <c r="Y705">
        <v>0</v>
      </c>
      <c r="Z705">
        <v>43.027200354926663</v>
      </c>
      <c r="AA705">
        <v>0</v>
      </c>
      <c r="AB705">
        <v>25.275226366126198</v>
      </c>
      <c r="AC705">
        <v>0</v>
      </c>
      <c r="AD705">
        <v>0</v>
      </c>
      <c r="AE705">
        <v>74.21196435624725</v>
      </c>
    </row>
    <row r="706" spans="1:31" x14ac:dyDescent="0.25">
      <c r="A706">
        <v>2338555</v>
      </c>
      <c r="B706">
        <v>1</v>
      </c>
      <c r="C706" t="s">
        <v>81</v>
      </c>
      <c r="D706" t="s">
        <v>122</v>
      </c>
      <c r="E706" t="s">
        <v>132</v>
      </c>
      <c r="F706" t="s">
        <v>1886</v>
      </c>
      <c r="G706" t="s">
        <v>134</v>
      </c>
      <c r="H706" t="s">
        <v>135</v>
      </c>
      <c r="I706" t="s">
        <v>144</v>
      </c>
      <c r="J706" t="s">
        <v>137</v>
      </c>
      <c r="K706" t="s">
        <v>138</v>
      </c>
      <c r="L706" t="s">
        <v>2277</v>
      </c>
      <c r="M706" t="s">
        <v>2278</v>
      </c>
      <c r="N706">
        <v>0.37083333299999999</v>
      </c>
      <c r="O706">
        <v>6</v>
      </c>
      <c r="P706">
        <v>4010</v>
      </c>
      <c r="Q706">
        <v>91</v>
      </c>
      <c r="R706">
        <v>151</v>
      </c>
      <c r="S706">
        <v>51</v>
      </c>
      <c r="T706">
        <v>388</v>
      </c>
      <c r="U706">
        <v>5</v>
      </c>
      <c r="V706">
        <v>1</v>
      </c>
      <c r="W706">
        <v>0.72298165264383762</v>
      </c>
      <c r="X706">
        <v>222.6648167137617</v>
      </c>
      <c r="Y706">
        <v>95.639343196534227</v>
      </c>
      <c r="Z706">
        <v>52.925068101834071</v>
      </c>
      <c r="AA706">
        <v>378.6822256833708</v>
      </c>
      <c r="AB706">
        <v>74.352862397399988</v>
      </c>
      <c r="AC706">
        <v>91.369677060909453</v>
      </c>
      <c r="AD706">
        <v>15.655022536156576</v>
      </c>
      <c r="AE706">
        <v>932.0119973426107</v>
      </c>
    </row>
    <row r="707" spans="1:31" x14ac:dyDescent="0.25">
      <c r="A707">
        <v>2338057</v>
      </c>
      <c r="B707">
        <v>1</v>
      </c>
      <c r="C707" t="s">
        <v>80</v>
      </c>
      <c r="D707" t="s">
        <v>97</v>
      </c>
      <c r="E707" t="s">
        <v>147</v>
      </c>
      <c r="F707" t="s">
        <v>2279</v>
      </c>
      <c r="G707" t="s">
        <v>269</v>
      </c>
      <c r="H707" t="s">
        <v>135</v>
      </c>
      <c r="I707" t="s">
        <v>144</v>
      </c>
      <c r="J707" t="s">
        <v>137</v>
      </c>
      <c r="K707" t="s">
        <v>209</v>
      </c>
      <c r="L707" t="s">
        <v>2280</v>
      </c>
      <c r="M707" t="s">
        <v>2281</v>
      </c>
      <c r="N707">
        <v>7.4608333330000001</v>
      </c>
      <c r="O707">
        <v>0</v>
      </c>
      <c r="P707">
        <v>61</v>
      </c>
      <c r="Q707">
        <v>0</v>
      </c>
      <c r="R707">
        <v>0</v>
      </c>
      <c r="S707">
        <v>0</v>
      </c>
      <c r="T707">
        <v>8</v>
      </c>
      <c r="U707">
        <v>0</v>
      </c>
      <c r="V707">
        <v>0</v>
      </c>
      <c r="W707">
        <v>0</v>
      </c>
      <c r="X707">
        <v>176.92608128867951</v>
      </c>
      <c r="Y707">
        <v>0</v>
      </c>
      <c r="Z707">
        <v>0</v>
      </c>
      <c r="AA707">
        <v>0</v>
      </c>
      <c r="AB707">
        <v>78.361373807175625</v>
      </c>
      <c r="AC707">
        <v>0</v>
      </c>
      <c r="AD707">
        <v>0</v>
      </c>
      <c r="AE707">
        <v>255.28745509585514</v>
      </c>
    </row>
    <row r="708" spans="1:31" x14ac:dyDescent="0.25">
      <c r="A708">
        <v>2337994</v>
      </c>
      <c r="B708">
        <v>1</v>
      </c>
      <c r="C708" t="s">
        <v>80</v>
      </c>
      <c r="D708" t="s">
        <v>104</v>
      </c>
      <c r="E708" t="s">
        <v>141</v>
      </c>
      <c r="F708" t="s">
        <v>2282</v>
      </c>
      <c r="G708" t="s">
        <v>134</v>
      </c>
      <c r="H708" t="s">
        <v>135</v>
      </c>
      <c r="I708" t="s">
        <v>144</v>
      </c>
      <c r="J708" t="s">
        <v>137</v>
      </c>
      <c r="K708" t="s">
        <v>138</v>
      </c>
      <c r="L708" t="s">
        <v>2283</v>
      </c>
      <c r="M708" t="s">
        <v>2284</v>
      </c>
      <c r="N708">
        <v>4.9755555549999997</v>
      </c>
      <c r="O708">
        <v>3</v>
      </c>
      <c r="P708">
        <v>189</v>
      </c>
      <c r="Q708">
        <v>19</v>
      </c>
      <c r="R708">
        <v>241</v>
      </c>
      <c r="S708">
        <v>15</v>
      </c>
      <c r="T708">
        <v>74</v>
      </c>
      <c r="U708">
        <v>4</v>
      </c>
      <c r="V708">
        <v>0</v>
      </c>
      <c r="W708">
        <v>118.72986121032343</v>
      </c>
      <c r="X708">
        <v>352.02535949193987</v>
      </c>
      <c r="Y708">
        <v>79.837116469365299</v>
      </c>
      <c r="Z708">
        <v>751.48884374978081</v>
      </c>
      <c r="AA708">
        <v>423.65652104235522</v>
      </c>
      <c r="AB708">
        <v>432.21224152407228</v>
      </c>
      <c r="AC708">
        <v>685.8255482874564</v>
      </c>
      <c r="AD708">
        <v>0</v>
      </c>
      <c r="AE708">
        <v>2843.7754917752932</v>
      </c>
    </row>
    <row r="709" spans="1:31" x14ac:dyDescent="0.25">
      <c r="A709">
        <v>2338349</v>
      </c>
      <c r="B709">
        <v>1</v>
      </c>
      <c r="C709" t="s">
        <v>81</v>
      </c>
      <c r="D709" t="s">
        <v>123</v>
      </c>
      <c r="E709" t="s">
        <v>151</v>
      </c>
      <c r="F709" t="s">
        <v>738</v>
      </c>
      <c r="G709" t="s">
        <v>153</v>
      </c>
      <c r="H709" t="s">
        <v>154</v>
      </c>
      <c r="I709" t="s">
        <v>144</v>
      </c>
      <c r="J709" t="s">
        <v>137</v>
      </c>
      <c r="K709" t="s">
        <v>138</v>
      </c>
      <c r="L709" t="s">
        <v>2285</v>
      </c>
      <c r="M709" t="s">
        <v>2286</v>
      </c>
      <c r="N709">
        <v>0.48138888800000001</v>
      </c>
      <c r="O709">
        <v>0</v>
      </c>
      <c r="P709">
        <v>260</v>
      </c>
      <c r="Q709">
        <v>0</v>
      </c>
      <c r="R709">
        <v>0</v>
      </c>
      <c r="S709">
        <v>0</v>
      </c>
      <c r="T709">
        <v>11</v>
      </c>
      <c r="U709">
        <v>0</v>
      </c>
      <c r="V709">
        <v>0</v>
      </c>
      <c r="W709">
        <v>0</v>
      </c>
      <c r="X709">
        <v>25.460786777296697</v>
      </c>
      <c r="Y709">
        <v>0</v>
      </c>
      <c r="Z709">
        <v>0</v>
      </c>
      <c r="AA709">
        <v>0</v>
      </c>
      <c r="AB709">
        <v>3.3046796389943731</v>
      </c>
      <c r="AC709">
        <v>0</v>
      </c>
      <c r="AD709">
        <v>0</v>
      </c>
      <c r="AE709">
        <v>28.765466416291069</v>
      </c>
    </row>
    <row r="710" spans="1:31" x14ac:dyDescent="0.25">
      <c r="A710">
        <v>2338200</v>
      </c>
      <c r="B710">
        <v>1</v>
      </c>
      <c r="C710" t="s">
        <v>80</v>
      </c>
      <c r="D710" t="s">
        <v>91</v>
      </c>
      <c r="E710" t="s">
        <v>132</v>
      </c>
      <c r="F710" t="s">
        <v>2287</v>
      </c>
      <c r="G710" t="s">
        <v>363</v>
      </c>
      <c r="H710" t="s">
        <v>135</v>
      </c>
      <c r="I710" t="s">
        <v>144</v>
      </c>
      <c r="J710" t="s">
        <v>137</v>
      </c>
      <c r="K710" t="s">
        <v>138</v>
      </c>
      <c r="L710" t="s">
        <v>2288</v>
      </c>
      <c r="M710" t="s">
        <v>2289</v>
      </c>
      <c r="N710">
        <v>7.8888888000000004E-2</v>
      </c>
      <c r="O710">
        <v>1</v>
      </c>
      <c r="P710">
        <v>40</v>
      </c>
      <c r="Q710">
        <v>21</v>
      </c>
      <c r="R710">
        <v>274</v>
      </c>
      <c r="S710">
        <v>11</v>
      </c>
      <c r="T710">
        <v>68</v>
      </c>
      <c r="U710">
        <v>3</v>
      </c>
      <c r="V710">
        <v>0</v>
      </c>
      <c r="W710">
        <v>0.18728375174287776</v>
      </c>
      <c r="X710">
        <v>1.6412884716445126</v>
      </c>
      <c r="Y710">
        <v>10.422161077092749</v>
      </c>
      <c r="Z710">
        <v>43.814628466315511</v>
      </c>
      <c r="AA710">
        <v>11.961174365094012</v>
      </c>
      <c r="AB710">
        <v>9.1722811991182898</v>
      </c>
      <c r="AC710">
        <v>0.54332527734776115</v>
      </c>
      <c r="AD710">
        <v>0</v>
      </c>
      <c r="AE710">
        <v>77.742142608355707</v>
      </c>
    </row>
    <row r="711" spans="1:31" x14ac:dyDescent="0.25">
      <c r="A711">
        <v>2338100</v>
      </c>
      <c r="B711">
        <v>1</v>
      </c>
      <c r="C711" t="s">
        <v>80</v>
      </c>
      <c r="D711" t="s">
        <v>108</v>
      </c>
      <c r="E711" t="s">
        <v>157</v>
      </c>
      <c r="F711" t="s">
        <v>2290</v>
      </c>
      <c r="G711" t="s">
        <v>159</v>
      </c>
      <c r="H711" t="s">
        <v>154</v>
      </c>
      <c r="I711" t="s">
        <v>144</v>
      </c>
      <c r="J711" t="s">
        <v>137</v>
      </c>
      <c r="K711" t="s">
        <v>138</v>
      </c>
      <c r="L711" t="s">
        <v>2291</v>
      </c>
      <c r="M711" t="s">
        <v>2292</v>
      </c>
      <c r="N711">
        <v>3.6355555549999998</v>
      </c>
      <c r="O711">
        <v>0</v>
      </c>
      <c r="P711">
        <v>1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0.67664044205820217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0.67664044205820217</v>
      </c>
    </row>
    <row r="712" spans="1:31" x14ac:dyDescent="0.25">
      <c r="A712">
        <v>2338243</v>
      </c>
      <c r="B712">
        <v>1</v>
      </c>
      <c r="C712" t="s">
        <v>81</v>
      </c>
      <c r="D712" t="s">
        <v>112</v>
      </c>
      <c r="E712" t="s">
        <v>151</v>
      </c>
      <c r="F712" t="s">
        <v>2293</v>
      </c>
      <c r="G712" t="s">
        <v>410</v>
      </c>
      <c r="H712" t="s">
        <v>154</v>
      </c>
      <c r="I712" t="s">
        <v>144</v>
      </c>
      <c r="J712" t="s">
        <v>137</v>
      </c>
      <c r="K712" t="s">
        <v>138</v>
      </c>
      <c r="L712" t="s">
        <v>2294</v>
      </c>
      <c r="M712" t="s">
        <v>2295</v>
      </c>
      <c r="N712">
        <v>1.8786111109999999</v>
      </c>
      <c r="O712">
        <v>0</v>
      </c>
      <c r="P712">
        <v>34</v>
      </c>
      <c r="Q712">
        <v>0</v>
      </c>
      <c r="R712">
        <v>1</v>
      </c>
      <c r="S712">
        <v>0</v>
      </c>
      <c r="T712">
        <v>7</v>
      </c>
      <c r="U712">
        <v>0</v>
      </c>
      <c r="V712">
        <v>0</v>
      </c>
      <c r="W712">
        <v>0</v>
      </c>
      <c r="X712">
        <v>12.533016249591245</v>
      </c>
      <c r="Y712">
        <v>0</v>
      </c>
      <c r="Z712">
        <v>0</v>
      </c>
      <c r="AA712">
        <v>0</v>
      </c>
      <c r="AB712">
        <v>4.3017803367624996</v>
      </c>
      <c r="AC712">
        <v>0</v>
      </c>
      <c r="AD712">
        <v>0</v>
      </c>
      <c r="AE712">
        <v>16.834796586353747</v>
      </c>
    </row>
    <row r="713" spans="1:31" x14ac:dyDescent="0.25">
      <c r="A713">
        <v>2338343</v>
      </c>
      <c r="B713">
        <v>1</v>
      </c>
      <c r="C713" t="s">
        <v>80</v>
      </c>
      <c r="D713" t="s">
        <v>107</v>
      </c>
      <c r="E713" t="s">
        <v>157</v>
      </c>
      <c r="F713" t="s">
        <v>2296</v>
      </c>
      <c r="G713" t="s">
        <v>204</v>
      </c>
      <c r="H713" t="s">
        <v>154</v>
      </c>
      <c r="I713" t="s">
        <v>144</v>
      </c>
      <c r="J713" t="s">
        <v>137</v>
      </c>
      <c r="K713" t="s">
        <v>138</v>
      </c>
      <c r="L713" t="s">
        <v>2297</v>
      </c>
      <c r="M713" t="s">
        <v>2298</v>
      </c>
      <c r="N713">
        <v>2.508611111</v>
      </c>
      <c r="O713">
        <v>0</v>
      </c>
      <c r="P713">
        <v>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</row>
    <row r="714" spans="1:31" x14ac:dyDescent="0.25">
      <c r="A714">
        <v>2338358</v>
      </c>
      <c r="B714">
        <v>1</v>
      </c>
      <c r="C714" t="s">
        <v>81</v>
      </c>
      <c r="D714" t="s">
        <v>119</v>
      </c>
      <c r="E714" t="s">
        <v>132</v>
      </c>
      <c r="F714" t="s">
        <v>2299</v>
      </c>
      <c r="G714" t="s">
        <v>134</v>
      </c>
      <c r="H714" t="s">
        <v>135</v>
      </c>
      <c r="I714" t="s">
        <v>144</v>
      </c>
      <c r="J714" t="s">
        <v>137</v>
      </c>
      <c r="K714" t="s">
        <v>138</v>
      </c>
      <c r="L714" t="s">
        <v>2300</v>
      </c>
      <c r="M714" t="s">
        <v>2301</v>
      </c>
      <c r="N714">
        <v>1.038611111</v>
      </c>
      <c r="O714">
        <v>3</v>
      </c>
      <c r="P714">
        <v>2731</v>
      </c>
      <c r="Q714">
        <v>31</v>
      </c>
      <c r="R714">
        <v>555</v>
      </c>
      <c r="S714">
        <v>17</v>
      </c>
      <c r="T714">
        <v>281</v>
      </c>
      <c r="U714">
        <v>0</v>
      </c>
      <c r="V714">
        <v>3</v>
      </c>
      <c r="W714">
        <v>1.4724871727407201</v>
      </c>
      <c r="X714">
        <v>390.09952330913654</v>
      </c>
      <c r="Y714">
        <v>227.09701610391357</v>
      </c>
      <c r="Z714">
        <v>820.58391195528941</v>
      </c>
      <c r="AA714">
        <v>157.93904672123631</v>
      </c>
      <c r="AB714">
        <v>150.65594057361716</v>
      </c>
      <c r="AC714">
        <v>0</v>
      </c>
      <c r="AD714">
        <v>58.615257715754424</v>
      </c>
      <c r="AE714">
        <v>1806.4631835516884</v>
      </c>
    </row>
    <row r="715" spans="1:31" x14ac:dyDescent="0.25">
      <c r="A715">
        <v>2338143</v>
      </c>
      <c r="B715">
        <v>1</v>
      </c>
      <c r="C715" t="s">
        <v>80</v>
      </c>
      <c r="D715" t="s">
        <v>106</v>
      </c>
      <c r="E715" t="s">
        <v>151</v>
      </c>
      <c r="F715" t="s">
        <v>2302</v>
      </c>
      <c r="G715" t="s">
        <v>153</v>
      </c>
      <c r="H715" t="s">
        <v>154</v>
      </c>
      <c r="I715" t="s">
        <v>144</v>
      </c>
      <c r="J715" t="s">
        <v>137</v>
      </c>
      <c r="K715" t="s">
        <v>138</v>
      </c>
      <c r="L715" t="s">
        <v>2303</v>
      </c>
      <c r="M715" t="s">
        <v>2304</v>
      </c>
      <c r="N715">
        <v>1.7836111109999999</v>
      </c>
      <c r="O715">
        <v>0</v>
      </c>
      <c r="P715">
        <v>0</v>
      </c>
      <c r="Q715">
        <v>0</v>
      </c>
      <c r="R715">
        <v>1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</row>
    <row r="716" spans="1:31" x14ac:dyDescent="0.25">
      <c r="A716">
        <v>2338166</v>
      </c>
      <c r="B716">
        <v>1</v>
      </c>
      <c r="C716" t="s">
        <v>80</v>
      </c>
      <c r="D716" t="s">
        <v>100</v>
      </c>
      <c r="E716" t="s">
        <v>151</v>
      </c>
      <c r="F716" t="s">
        <v>2305</v>
      </c>
      <c r="G716" t="s">
        <v>153</v>
      </c>
      <c r="H716" t="s">
        <v>154</v>
      </c>
      <c r="I716" t="s">
        <v>144</v>
      </c>
      <c r="J716" t="s">
        <v>137</v>
      </c>
      <c r="K716" t="s">
        <v>138</v>
      </c>
      <c r="L716" t="s">
        <v>2306</v>
      </c>
      <c r="M716" t="s">
        <v>2307</v>
      </c>
      <c r="N716">
        <v>0.63777777700000005</v>
      </c>
      <c r="O716">
        <v>0</v>
      </c>
      <c r="P716">
        <v>135</v>
      </c>
      <c r="Q716">
        <v>0</v>
      </c>
      <c r="R716">
        <v>0</v>
      </c>
      <c r="S716">
        <v>0</v>
      </c>
      <c r="T716">
        <v>7</v>
      </c>
      <c r="U716">
        <v>0</v>
      </c>
      <c r="V716">
        <v>0</v>
      </c>
      <c r="W716">
        <v>0</v>
      </c>
      <c r="X716">
        <v>15.73953207050104</v>
      </c>
      <c r="Y716">
        <v>0</v>
      </c>
      <c r="Z716">
        <v>0</v>
      </c>
      <c r="AA716">
        <v>0</v>
      </c>
      <c r="AB716">
        <v>0.57130022340866227</v>
      </c>
      <c r="AC716">
        <v>0</v>
      </c>
      <c r="AD716">
        <v>0</v>
      </c>
      <c r="AE716">
        <v>16.310832293909701</v>
      </c>
    </row>
    <row r="717" spans="1:31" x14ac:dyDescent="0.25">
      <c r="A717">
        <v>2338498</v>
      </c>
      <c r="B717">
        <v>1</v>
      </c>
      <c r="C717" t="s">
        <v>81</v>
      </c>
      <c r="D717" t="s">
        <v>120</v>
      </c>
      <c r="E717" t="s">
        <v>157</v>
      </c>
      <c r="F717" t="s">
        <v>2308</v>
      </c>
      <c r="G717" t="s">
        <v>159</v>
      </c>
      <c r="H717" t="s">
        <v>154</v>
      </c>
      <c r="I717" t="s">
        <v>144</v>
      </c>
      <c r="J717" t="s">
        <v>137</v>
      </c>
      <c r="K717" t="s">
        <v>138</v>
      </c>
      <c r="L717" t="s">
        <v>2309</v>
      </c>
      <c r="M717" t="s">
        <v>2310</v>
      </c>
      <c r="N717">
        <v>1.924722222</v>
      </c>
      <c r="O717">
        <v>0</v>
      </c>
      <c r="P717">
        <v>1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</row>
    <row r="718" spans="1:31" x14ac:dyDescent="0.25">
      <c r="A718">
        <v>2337980</v>
      </c>
      <c r="B718">
        <v>1</v>
      </c>
      <c r="C718" t="s">
        <v>80</v>
      </c>
      <c r="D718" t="s">
        <v>95</v>
      </c>
      <c r="E718" t="s">
        <v>132</v>
      </c>
      <c r="F718" t="s">
        <v>803</v>
      </c>
      <c r="G718" t="s">
        <v>134</v>
      </c>
      <c r="H718" t="s">
        <v>135</v>
      </c>
      <c r="I718" t="s">
        <v>144</v>
      </c>
      <c r="J718" t="s">
        <v>137</v>
      </c>
      <c r="K718" t="s">
        <v>138</v>
      </c>
      <c r="L718" t="s">
        <v>2311</v>
      </c>
      <c r="M718" t="s">
        <v>2312</v>
      </c>
      <c r="N718">
        <v>0.41388888800000001</v>
      </c>
      <c r="O718">
        <v>5</v>
      </c>
      <c r="P718">
        <v>705</v>
      </c>
      <c r="Q718">
        <v>26</v>
      </c>
      <c r="R718">
        <v>8</v>
      </c>
      <c r="S718">
        <v>29</v>
      </c>
      <c r="T718">
        <v>41</v>
      </c>
      <c r="U718">
        <v>0</v>
      </c>
      <c r="V718">
        <v>0</v>
      </c>
      <c r="W718">
        <v>1.4013425418489083</v>
      </c>
      <c r="X718">
        <v>54.078163253803936</v>
      </c>
      <c r="Y718">
        <v>44.294039821907816</v>
      </c>
      <c r="Z718">
        <v>1.8718071093037529</v>
      </c>
      <c r="AA718">
        <v>62.10148611036994</v>
      </c>
      <c r="AB718">
        <v>8.3275738930112837</v>
      </c>
      <c r="AC718">
        <v>0</v>
      </c>
      <c r="AD718">
        <v>0</v>
      </c>
      <c r="AE718">
        <v>172.07441273024563</v>
      </c>
    </row>
    <row r="719" spans="1:31" x14ac:dyDescent="0.25">
      <c r="A719">
        <v>2338189</v>
      </c>
      <c r="B719">
        <v>1</v>
      </c>
      <c r="C719" t="s">
        <v>81</v>
      </c>
      <c r="D719" t="s">
        <v>112</v>
      </c>
      <c r="E719" t="s">
        <v>151</v>
      </c>
      <c r="F719" t="s">
        <v>2313</v>
      </c>
      <c r="G719" t="s">
        <v>410</v>
      </c>
      <c r="H719" t="s">
        <v>154</v>
      </c>
      <c r="I719" t="s">
        <v>144</v>
      </c>
      <c r="J719" t="s">
        <v>137</v>
      </c>
      <c r="K719" t="s">
        <v>138</v>
      </c>
      <c r="L719" t="s">
        <v>2314</v>
      </c>
      <c r="M719" t="s">
        <v>2315</v>
      </c>
      <c r="N719">
        <v>1.396111111</v>
      </c>
      <c r="O719">
        <v>0</v>
      </c>
      <c r="P719">
        <v>19</v>
      </c>
      <c r="Q719">
        <v>0</v>
      </c>
      <c r="R719">
        <v>6</v>
      </c>
      <c r="S719">
        <v>0</v>
      </c>
      <c r="T719">
        <v>1</v>
      </c>
      <c r="U719">
        <v>0</v>
      </c>
      <c r="V719">
        <v>0</v>
      </c>
      <c r="W719">
        <v>0</v>
      </c>
      <c r="X719">
        <v>3.5126769270518814</v>
      </c>
      <c r="Y719">
        <v>0</v>
      </c>
      <c r="Z719">
        <v>4.3597644870500227</v>
      </c>
      <c r="AA719">
        <v>0</v>
      </c>
      <c r="AB719">
        <v>2.8655826653027781</v>
      </c>
      <c r="AC719">
        <v>0</v>
      </c>
      <c r="AD719">
        <v>0</v>
      </c>
      <c r="AE719">
        <v>10.738024079404681</v>
      </c>
    </row>
    <row r="720" spans="1:31" x14ac:dyDescent="0.25">
      <c r="A720">
        <v>2338312</v>
      </c>
      <c r="B720">
        <v>1</v>
      </c>
      <c r="C720" t="s">
        <v>81</v>
      </c>
      <c r="D720" t="s">
        <v>128</v>
      </c>
      <c r="E720" t="s">
        <v>132</v>
      </c>
      <c r="F720" t="s">
        <v>2316</v>
      </c>
      <c r="G720" t="s">
        <v>134</v>
      </c>
      <c r="H720" t="s">
        <v>135</v>
      </c>
      <c r="I720" t="s">
        <v>144</v>
      </c>
      <c r="J720" t="s">
        <v>137</v>
      </c>
      <c r="K720" t="s">
        <v>138</v>
      </c>
      <c r="L720" t="s">
        <v>2317</v>
      </c>
      <c r="M720" t="s">
        <v>2318</v>
      </c>
      <c r="N720">
        <v>0.503611111</v>
      </c>
      <c r="O720">
        <v>0</v>
      </c>
      <c r="P720">
        <v>0</v>
      </c>
      <c r="Q720">
        <v>0</v>
      </c>
      <c r="R720">
        <v>0</v>
      </c>
      <c r="S720">
        <v>2</v>
      </c>
      <c r="T720">
        <v>310</v>
      </c>
      <c r="U720">
        <v>0</v>
      </c>
      <c r="V720">
        <v>1</v>
      </c>
      <c r="W720">
        <v>0</v>
      </c>
      <c r="X720">
        <v>0</v>
      </c>
      <c r="Y720">
        <v>0</v>
      </c>
      <c r="Z720">
        <v>0</v>
      </c>
      <c r="AA720">
        <v>5.7287838511546383</v>
      </c>
      <c r="AB720">
        <v>131.36122302643193</v>
      </c>
      <c r="AC720">
        <v>0</v>
      </c>
      <c r="AD720">
        <v>37.428562703395386</v>
      </c>
      <c r="AE720">
        <v>174.51856958098196</v>
      </c>
    </row>
    <row r="721" spans="1:31" x14ac:dyDescent="0.25">
      <c r="A721">
        <v>2337957</v>
      </c>
      <c r="B721">
        <v>1</v>
      </c>
      <c r="C721" t="s">
        <v>80</v>
      </c>
      <c r="D721" t="s">
        <v>94</v>
      </c>
      <c r="E721" t="s">
        <v>151</v>
      </c>
      <c r="F721" t="s">
        <v>2319</v>
      </c>
      <c r="G721" t="s">
        <v>219</v>
      </c>
      <c r="H721" t="s">
        <v>154</v>
      </c>
      <c r="I721" t="s">
        <v>144</v>
      </c>
      <c r="J721" t="s">
        <v>137</v>
      </c>
      <c r="K721" t="s">
        <v>138</v>
      </c>
      <c r="L721" t="s">
        <v>2320</v>
      </c>
      <c r="M721" t="s">
        <v>2321</v>
      </c>
      <c r="N721">
        <v>4.2822222219999997</v>
      </c>
      <c r="O721">
        <v>0</v>
      </c>
      <c r="P721">
        <v>0</v>
      </c>
      <c r="Q721">
        <v>0</v>
      </c>
      <c r="R721">
        <v>2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57.313822095333613</v>
      </c>
      <c r="AA721">
        <v>0</v>
      </c>
      <c r="AB721">
        <v>0</v>
      </c>
      <c r="AC721">
        <v>0</v>
      </c>
      <c r="AD721">
        <v>0</v>
      </c>
      <c r="AE721">
        <v>57.313822095333613</v>
      </c>
    </row>
    <row r="722" spans="1:31" x14ac:dyDescent="0.25">
      <c r="A722">
        <v>2338212</v>
      </c>
      <c r="B722">
        <v>1</v>
      </c>
      <c r="C722" t="s">
        <v>81</v>
      </c>
      <c r="D722" t="s">
        <v>128</v>
      </c>
      <c r="E722" t="s">
        <v>157</v>
      </c>
      <c r="F722" t="s">
        <v>2322</v>
      </c>
      <c r="G722" t="s">
        <v>204</v>
      </c>
      <c r="H722" t="s">
        <v>154</v>
      </c>
      <c r="I722" t="s">
        <v>144</v>
      </c>
      <c r="J722" t="s">
        <v>137</v>
      </c>
      <c r="K722" t="s">
        <v>138</v>
      </c>
      <c r="L722" t="s">
        <v>2323</v>
      </c>
      <c r="M722" t="s">
        <v>2324</v>
      </c>
      <c r="N722">
        <v>2.0522222220000002</v>
      </c>
      <c r="O722">
        <v>0</v>
      </c>
      <c r="P722">
        <v>7</v>
      </c>
      <c r="Q722">
        <v>0</v>
      </c>
      <c r="R722">
        <v>0</v>
      </c>
      <c r="S722">
        <v>0</v>
      </c>
      <c r="T722">
        <v>1</v>
      </c>
      <c r="U722">
        <v>0</v>
      </c>
      <c r="V722">
        <v>0</v>
      </c>
      <c r="W722">
        <v>0</v>
      </c>
      <c r="X722">
        <v>4.7024232331500997</v>
      </c>
      <c r="Y722">
        <v>0</v>
      </c>
      <c r="Z722">
        <v>0</v>
      </c>
      <c r="AA722">
        <v>0</v>
      </c>
      <c r="AB722">
        <v>0.1496979731016467</v>
      </c>
      <c r="AC722">
        <v>0</v>
      </c>
      <c r="AD722">
        <v>0</v>
      </c>
      <c r="AE722">
        <v>4.8521212062517467</v>
      </c>
    </row>
    <row r="723" spans="1:31" x14ac:dyDescent="0.25">
      <c r="A723">
        <v>2338504</v>
      </c>
      <c r="B723">
        <v>1</v>
      </c>
      <c r="C723" t="s">
        <v>80</v>
      </c>
      <c r="D723" t="s">
        <v>96</v>
      </c>
      <c r="E723" t="s">
        <v>326</v>
      </c>
      <c r="F723" t="s">
        <v>2325</v>
      </c>
      <c r="G723" t="s">
        <v>605</v>
      </c>
      <c r="H723" t="s">
        <v>154</v>
      </c>
      <c r="I723" t="s">
        <v>144</v>
      </c>
      <c r="J723" t="s">
        <v>137</v>
      </c>
      <c r="K723" t="s">
        <v>138</v>
      </c>
      <c r="L723" t="s">
        <v>2326</v>
      </c>
      <c r="M723" t="s">
        <v>2327</v>
      </c>
      <c r="N723">
        <v>3.0272222219999998</v>
      </c>
      <c r="O723">
        <v>0</v>
      </c>
      <c r="P723">
        <v>11</v>
      </c>
      <c r="Q723">
        <v>0</v>
      </c>
      <c r="R723">
        <v>0</v>
      </c>
      <c r="S723">
        <v>0</v>
      </c>
      <c r="T723">
        <v>3</v>
      </c>
      <c r="U723">
        <v>0</v>
      </c>
      <c r="V723">
        <v>0</v>
      </c>
      <c r="W723">
        <v>0</v>
      </c>
      <c r="X723">
        <v>23.573972660999463</v>
      </c>
      <c r="Y723">
        <v>0</v>
      </c>
      <c r="Z723">
        <v>0</v>
      </c>
      <c r="AA723">
        <v>0</v>
      </c>
      <c r="AB723">
        <v>36.270378392473326</v>
      </c>
      <c r="AC723">
        <v>0</v>
      </c>
      <c r="AD723">
        <v>0</v>
      </c>
      <c r="AE723">
        <v>59.844351053472792</v>
      </c>
    </row>
    <row r="724" spans="1:31" x14ac:dyDescent="0.25">
      <c r="A724">
        <v>2338458</v>
      </c>
      <c r="B724">
        <v>1</v>
      </c>
      <c r="C724" t="s">
        <v>81</v>
      </c>
      <c r="D724" t="s">
        <v>113</v>
      </c>
      <c r="E724" t="s">
        <v>141</v>
      </c>
      <c r="F724" t="s">
        <v>2328</v>
      </c>
      <c r="G724" t="s">
        <v>134</v>
      </c>
      <c r="H724" t="s">
        <v>135</v>
      </c>
      <c r="I724" t="s">
        <v>144</v>
      </c>
      <c r="J724" t="s">
        <v>137</v>
      </c>
      <c r="K724" t="s">
        <v>138</v>
      </c>
      <c r="L724" t="s">
        <v>2329</v>
      </c>
      <c r="M724" t="s">
        <v>2330</v>
      </c>
      <c r="N724">
        <v>3.9738888879999998</v>
      </c>
      <c r="O724">
        <v>0</v>
      </c>
      <c r="P724">
        <v>257</v>
      </c>
      <c r="Q724">
        <v>0</v>
      </c>
      <c r="R724">
        <v>6</v>
      </c>
      <c r="S724">
        <v>0</v>
      </c>
      <c r="T724">
        <v>15</v>
      </c>
      <c r="U724">
        <v>0</v>
      </c>
      <c r="V724">
        <v>0</v>
      </c>
      <c r="W724">
        <v>0</v>
      </c>
      <c r="X724">
        <v>182.27797357984386</v>
      </c>
      <c r="Y724">
        <v>0</v>
      </c>
      <c r="Z724">
        <v>96.445104927380953</v>
      </c>
      <c r="AA724">
        <v>0</v>
      </c>
      <c r="AB724">
        <v>13.823524897007218</v>
      </c>
      <c r="AC724">
        <v>0</v>
      </c>
      <c r="AD724">
        <v>0</v>
      </c>
      <c r="AE724">
        <v>292.54660340423209</v>
      </c>
    </row>
    <row r="725" spans="1:31" x14ac:dyDescent="0.25">
      <c r="A725">
        <v>2338375</v>
      </c>
      <c r="B725">
        <v>1</v>
      </c>
      <c r="C725" t="s">
        <v>81</v>
      </c>
      <c r="D725" t="s">
        <v>120</v>
      </c>
      <c r="E725" t="s">
        <v>157</v>
      </c>
      <c r="F725" t="s">
        <v>2331</v>
      </c>
      <c r="G725" t="s">
        <v>159</v>
      </c>
      <c r="H725" t="s">
        <v>154</v>
      </c>
      <c r="I725" t="s">
        <v>144</v>
      </c>
      <c r="J725" t="s">
        <v>137</v>
      </c>
      <c r="K725" t="s">
        <v>138</v>
      </c>
      <c r="L725" t="s">
        <v>2332</v>
      </c>
      <c r="M725" t="s">
        <v>2333</v>
      </c>
      <c r="N725">
        <v>1.546944444</v>
      </c>
      <c r="O725">
        <v>0</v>
      </c>
      <c r="P725">
        <v>1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0.46914447182277774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0.46914447182277774</v>
      </c>
    </row>
    <row r="726" spans="1:31" x14ac:dyDescent="0.25">
      <c r="A726">
        <v>2338020</v>
      </c>
      <c r="B726">
        <v>1</v>
      </c>
      <c r="C726" t="s">
        <v>80</v>
      </c>
      <c r="D726" t="s">
        <v>84</v>
      </c>
      <c r="E726" t="s">
        <v>147</v>
      </c>
      <c r="F726" t="s">
        <v>2334</v>
      </c>
      <c r="G726" t="s">
        <v>208</v>
      </c>
      <c r="H726" t="s">
        <v>135</v>
      </c>
      <c r="I726" t="s">
        <v>144</v>
      </c>
      <c r="J726" t="s">
        <v>137</v>
      </c>
      <c r="K726" t="s">
        <v>209</v>
      </c>
      <c r="L726" t="s">
        <v>2335</v>
      </c>
      <c r="M726" t="s">
        <v>2336</v>
      </c>
      <c r="N726">
        <v>10.728611110999999</v>
      </c>
      <c r="O726">
        <v>0</v>
      </c>
      <c r="P726">
        <v>5043</v>
      </c>
      <c r="Q726">
        <v>0</v>
      </c>
      <c r="R726">
        <v>0</v>
      </c>
      <c r="S726">
        <v>0</v>
      </c>
      <c r="T726">
        <v>319</v>
      </c>
      <c r="U726">
        <v>0</v>
      </c>
      <c r="V726">
        <v>0</v>
      </c>
      <c r="W726">
        <v>0</v>
      </c>
      <c r="X726">
        <v>13132.793396837735</v>
      </c>
      <c r="Y726">
        <v>0</v>
      </c>
      <c r="Z726">
        <v>0</v>
      </c>
      <c r="AA726">
        <v>0</v>
      </c>
      <c r="AB726">
        <v>5324.203500695</v>
      </c>
      <c r="AC726">
        <v>0</v>
      </c>
      <c r="AD726">
        <v>0</v>
      </c>
      <c r="AE726">
        <v>18456.996897532736</v>
      </c>
    </row>
    <row r="727" spans="1:31" x14ac:dyDescent="0.25">
      <c r="A727">
        <v>2338066</v>
      </c>
      <c r="B727">
        <v>1</v>
      </c>
      <c r="C727" t="s">
        <v>80</v>
      </c>
      <c r="D727" t="s">
        <v>95</v>
      </c>
      <c r="E727" t="s">
        <v>326</v>
      </c>
      <c r="F727" t="s">
        <v>2337</v>
      </c>
      <c r="G727" t="s">
        <v>269</v>
      </c>
      <c r="H727" t="s">
        <v>154</v>
      </c>
      <c r="I727" t="s">
        <v>144</v>
      </c>
      <c r="J727" t="s">
        <v>137</v>
      </c>
      <c r="K727" t="s">
        <v>209</v>
      </c>
      <c r="L727" t="s">
        <v>2338</v>
      </c>
      <c r="M727" t="s">
        <v>2339</v>
      </c>
      <c r="N727">
        <v>7.0316666659999996</v>
      </c>
      <c r="O727">
        <v>0</v>
      </c>
      <c r="P727">
        <v>59</v>
      </c>
      <c r="Q727">
        <v>0</v>
      </c>
      <c r="R727">
        <v>0</v>
      </c>
      <c r="S727">
        <v>0</v>
      </c>
      <c r="T727">
        <v>4</v>
      </c>
      <c r="U727">
        <v>0</v>
      </c>
      <c r="V727">
        <v>0</v>
      </c>
      <c r="W727">
        <v>0</v>
      </c>
      <c r="X727">
        <v>101.19104871244797</v>
      </c>
      <c r="Y727">
        <v>0</v>
      </c>
      <c r="Z727">
        <v>0</v>
      </c>
      <c r="AA727">
        <v>0</v>
      </c>
      <c r="AB727">
        <v>48.511514630236569</v>
      </c>
      <c r="AC727">
        <v>0</v>
      </c>
      <c r="AD727">
        <v>0</v>
      </c>
      <c r="AE727">
        <v>149.70256334268453</v>
      </c>
    </row>
    <row r="728" spans="1:31" x14ac:dyDescent="0.25">
      <c r="A728">
        <v>2338561</v>
      </c>
      <c r="B728">
        <v>1</v>
      </c>
      <c r="C728" t="s">
        <v>81</v>
      </c>
      <c r="D728" t="s">
        <v>123</v>
      </c>
      <c r="E728" t="s">
        <v>157</v>
      </c>
      <c r="F728" t="s">
        <v>2340</v>
      </c>
      <c r="G728" t="s">
        <v>204</v>
      </c>
      <c r="H728" t="s">
        <v>154</v>
      </c>
      <c r="I728" t="s">
        <v>144</v>
      </c>
      <c r="J728" t="s">
        <v>137</v>
      </c>
      <c r="K728" t="s">
        <v>138</v>
      </c>
      <c r="L728" t="s">
        <v>2341</v>
      </c>
      <c r="M728" t="s">
        <v>2342</v>
      </c>
      <c r="N728">
        <v>1.197777777</v>
      </c>
      <c r="O728">
        <v>0</v>
      </c>
      <c r="P728">
        <v>5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0.97353059182541224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0.97353059182541224</v>
      </c>
    </row>
    <row r="729" spans="1:31" x14ac:dyDescent="0.25">
      <c r="A729">
        <v>2338272</v>
      </c>
      <c r="B729">
        <v>1</v>
      </c>
      <c r="C729" t="s">
        <v>80</v>
      </c>
      <c r="D729" t="s">
        <v>96</v>
      </c>
      <c r="E729" t="s">
        <v>157</v>
      </c>
      <c r="F729" t="s">
        <v>2343</v>
      </c>
      <c r="G729" t="s">
        <v>159</v>
      </c>
      <c r="H729" t="s">
        <v>154</v>
      </c>
      <c r="I729" t="s">
        <v>144</v>
      </c>
      <c r="J729" t="s">
        <v>137</v>
      </c>
      <c r="K729" t="s">
        <v>138</v>
      </c>
      <c r="L729" t="s">
        <v>2344</v>
      </c>
      <c r="M729" t="s">
        <v>2345</v>
      </c>
      <c r="N729">
        <v>6.1349999999999998</v>
      </c>
      <c r="O729">
        <v>0</v>
      </c>
      <c r="P729">
        <v>1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8.2571447673747933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8.2571447673747933</v>
      </c>
    </row>
    <row r="730" spans="1:31" x14ac:dyDescent="0.25">
      <c r="A730">
        <v>2338226</v>
      </c>
      <c r="B730">
        <v>1</v>
      </c>
      <c r="C730" t="s">
        <v>80</v>
      </c>
      <c r="D730" t="s">
        <v>111</v>
      </c>
      <c r="E730" t="s">
        <v>157</v>
      </c>
      <c r="F730" t="s">
        <v>2346</v>
      </c>
      <c r="G730" t="s">
        <v>159</v>
      </c>
      <c r="H730" t="s">
        <v>154</v>
      </c>
      <c r="I730" t="s">
        <v>144</v>
      </c>
      <c r="J730" t="s">
        <v>137</v>
      </c>
      <c r="K730" t="s">
        <v>138</v>
      </c>
      <c r="L730" t="s">
        <v>2347</v>
      </c>
      <c r="M730" t="s">
        <v>2348</v>
      </c>
      <c r="N730">
        <v>1.228888888</v>
      </c>
      <c r="O730">
        <v>0</v>
      </c>
      <c r="P730">
        <v>6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1.8279347924906919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1.8279347924906919</v>
      </c>
    </row>
    <row r="731" spans="1:31" x14ac:dyDescent="0.25">
      <c r="A731">
        <v>2338040</v>
      </c>
      <c r="B731">
        <v>1</v>
      </c>
      <c r="C731" t="s">
        <v>81</v>
      </c>
      <c r="D731" t="s">
        <v>115</v>
      </c>
      <c r="E731" t="s">
        <v>147</v>
      </c>
      <c r="F731" t="s">
        <v>2349</v>
      </c>
      <c r="G731" t="s">
        <v>208</v>
      </c>
      <c r="H731" t="s">
        <v>135</v>
      </c>
      <c r="I731" t="s">
        <v>144</v>
      </c>
      <c r="J731" t="s">
        <v>137</v>
      </c>
      <c r="K731" t="s">
        <v>209</v>
      </c>
      <c r="L731" t="s">
        <v>2350</v>
      </c>
      <c r="M731" t="s">
        <v>2351</v>
      </c>
      <c r="N731">
        <v>7.608055555</v>
      </c>
      <c r="O731">
        <v>0</v>
      </c>
      <c r="P731">
        <v>251</v>
      </c>
      <c r="Q731">
        <v>0</v>
      </c>
      <c r="R731">
        <v>0</v>
      </c>
      <c r="S731">
        <v>0</v>
      </c>
      <c r="T731">
        <v>11</v>
      </c>
      <c r="U731">
        <v>0</v>
      </c>
      <c r="V731">
        <v>0</v>
      </c>
      <c r="W731">
        <v>0</v>
      </c>
      <c r="X731">
        <v>145.46438134378539</v>
      </c>
      <c r="Y731">
        <v>0</v>
      </c>
      <c r="Z731">
        <v>0</v>
      </c>
      <c r="AA731">
        <v>0</v>
      </c>
      <c r="AB731">
        <v>68.907131803804774</v>
      </c>
      <c r="AC731">
        <v>0</v>
      </c>
      <c r="AD731">
        <v>0</v>
      </c>
      <c r="AE731">
        <v>214.37151314759018</v>
      </c>
    </row>
    <row r="732" spans="1:31" x14ac:dyDescent="0.25">
      <c r="A732">
        <v>2338060</v>
      </c>
      <c r="B732">
        <v>1</v>
      </c>
      <c r="C732" t="s">
        <v>80</v>
      </c>
      <c r="D732" t="s">
        <v>88</v>
      </c>
      <c r="E732" t="s">
        <v>157</v>
      </c>
      <c r="F732" t="s">
        <v>2352</v>
      </c>
      <c r="G732" t="s">
        <v>279</v>
      </c>
      <c r="H732" t="s">
        <v>154</v>
      </c>
      <c r="I732" t="s">
        <v>144</v>
      </c>
      <c r="J732" t="s">
        <v>137</v>
      </c>
      <c r="K732" t="s">
        <v>138</v>
      </c>
      <c r="L732" t="s">
        <v>2353</v>
      </c>
      <c r="M732" t="s">
        <v>2354</v>
      </c>
      <c r="N732">
        <v>4.5061111110000001</v>
      </c>
      <c r="O732">
        <v>0</v>
      </c>
      <c r="P732">
        <v>6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5.7102098096377958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5.7102098096377958</v>
      </c>
    </row>
    <row r="733" spans="1:31" x14ac:dyDescent="0.25">
      <c r="A733">
        <v>2338481</v>
      </c>
      <c r="B733">
        <v>1</v>
      </c>
      <c r="C733" t="s">
        <v>80</v>
      </c>
      <c r="D733" t="s">
        <v>107</v>
      </c>
      <c r="E733" t="s">
        <v>174</v>
      </c>
      <c r="F733" t="s">
        <v>2355</v>
      </c>
      <c r="G733" t="s">
        <v>391</v>
      </c>
      <c r="H733" t="s">
        <v>154</v>
      </c>
      <c r="I733" t="s">
        <v>144</v>
      </c>
      <c r="J733" t="s">
        <v>137</v>
      </c>
      <c r="K733" t="s">
        <v>138</v>
      </c>
      <c r="L733" t="s">
        <v>2356</v>
      </c>
      <c r="M733" t="s">
        <v>2357</v>
      </c>
      <c r="N733">
        <v>3.2319444439999998</v>
      </c>
      <c r="O733">
        <v>0</v>
      </c>
      <c r="P733">
        <v>41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1</v>
      </c>
      <c r="W733">
        <v>0</v>
      </c>
      <c r="X733">
        <v>35.311295720789829</v>
      </c>
      <c r="Y733">
        <v>0</v>
      </c>
      <c r="Z733">
        <v>0</v>
      </c>
      <c r="AA733">
        <v>0</v>
      </c>
      <c r="AB733">
        <v>0.25577127232062447</v>
      </c>
      <c r="AC733">
        <v>0</v>
      </c>
      <c r="AD733">
        <v>5.888903244763644</v>
      </c>
      <c r="AE733">
        <v>41.455970237874098</v>
      </c>
    </row>
    <row r="734" spans="1:31" x14ac:dyDescent="0.25">
      <c r="A734">
        <v>2338103</v>
      </c>
      <c r="B734">
        <v>1</v>
      </c>
      <c r="C734" t="s">
        <v>80</v>
      </c>
      <c r="D734" t="s">
        <v>96</v>
      </c>
      <c r="E734" t="s">
        <v>157</v>
      </c>
      <c r="F734" t="s">
        <v>2358</v>
      </c>
      <c r="G734" t="s">
        <v>159</v>
      </c>
      <c r="H734" t="s">
        <v>154</v>
      </c>
      <c r="I734" t="s">
        <v>144</v>
      </c>
      <c r="J734" t="s">
        <v>137</v>
      </c>
      <c r="K734" t="s">
        <v>138</v>
      </c>
      <c r="L734" t="s">
        <v>2359</v>
      </c>
      <c r="M734" t="s">
        <v>2360</v>
      </c>
      <c r="N734">
        <v>8.0816666660000003</v>
      </c>
      <c r="O734">
        <v>0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1.8427870992983051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1.8427870992983051</v>
      </c>
    </row>
    <row r="735" spans="1:31" x14ac:dyDescent="0.25">
      <c r="A735">
        <v>2338295</v>
      </c>
      <c r="B735">
        <v>1</v>
      </c>
      <c r="C735" t="s">
        <v>81</v>
      </c>
      <c r="D735" t="s">
        <v>113</v>
      </c>
      <c r="E735" t="s">
        <v>132</v>
      </c>
      <c r="F735" t="s">
        <v>2361</v>
      </c>
      <c r="G735" t="s">
        <v>134</v>
      </c>
      <c r="H735" t="s">
        <v>135</v>
      </c>
      <c r="I735" t="s">
        <v>144</v>
      </c>
      <c r="J735" t="s">
        <v>137</v>
      </c>
      <c r="K735" t="s">
        <v>138</v>
      </c>
      <c r="L735" t="s">
        <v>2362</v>
      </c>
      <c r="M735" t="s">
        <v>2363</v>
      </c>
      <c r="N735">
        <v>0.173055555</v>
      </c>
      <c r="O735">
        <v>6</v>
      </c>
      <c r="P735">
        <v>1338</v>
      </c>
      <c r="Q735">
        <v>55</v>
      </c>
      <c r="R735">
        <v>403</v>
      </c>
      <c r="S735">
        <v>45</v>
      </c>
      <c r="T735">
        <v>454</v>
      </c>
      <c r="U735">
        <v>20</v>
      </c>
      <c r="V735">
        <v>6</v>
      </c>
      <c r="W735">
        <v>0.66047609962886422</v>
      </c>
      <c r="X735">
        <v>48.99613822024655</v>
      </c>
      <c r="Y735">
        <v>57.634133588590977</v>
      </c>
      <c r="Z735">
        <v>110.02464569581964</v>
      </c>
      <c r="AA735">
        <v>253.82573318211917</v>
      </c>
      <c r="AB735">
        <v>72.979134625784425</v>
      </c>
      <c r="AC735">
        <v>528.51303129983364</v>
      </c>
      <c r="AD735">
        <v>2.233854889371</v>
      </c>
      <c r="AE735">
        <v>1074.8671476013944</v>
      </c>
    </row>
    <row r="736" spans="1:31" x14ac:dyDescent="0.25">
      <c r="A736">
        <v>2338544</v>
      </c>
      <c r="B736">
        <v>1</v>
      </c>
      <c r="C736" t="s">
        <v>80</v>
      </c>
      <c r="D736" t="s">
        <v>96</v>
      </c>
      <c r="E736" t="s">
        <v>157</v>
      </c>
      <c r="F736" t="s">
        <v>2364</v>
      </c>
      <c r="G736" t="s">
        <v>159</v>
      </c>
      <c r="H736" t="s">
        <v>154</v>
      </c>
      <c r="I736" t="s">
        <v>144</v>
      </c>
      <c r="J736" t="s">
        <v>137</v>
      </c>
      <c r="K736" t="s">
        <v>138</v>
      </c>
      <c r="L736" t="s">
        <v>2365</v>
      </c>
      <c r="M736" t="s">
        <v>2366</v>
      </c>
      <c r="N736">
        <v>1.690555555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1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0.21825693691454889</v>
      </c>
      <c r="AC736">
        <v>0</v>
      </c>
      <c r="AD736">
        <v>0</v>
      </c>
      <c r="AE736">
        <v>0.21825693691454889</v>
      </c>
    </row>
    <row r="737" spans="1:31" x14ac:dyDescent="0.25">
      <c r="A737">
        <v>2337977</v>
      </c>
      <c r="B737">
        <v>1</v>
      </c>
      <c r="C737" t="s">
        <v>80</v>
      </c>
      <c r="D737" t="s">
        <v>104</v>
      </c>
      <c r="E737" t="s">
        <v>147</v>
      </c>
      <c r="F737" t="s">
        <v>2367</v>
      </c>
      <c r="G737" t="s">
        <v>134</v>
      </c>
      <c r="H737" t="s">
        <v>135</v>
      </c>
      <c r="I737" t="s">
        <v>144</v>
      </c>
      <c r="J737" t="s">
        <v>137</v>
      </c>
      <c r="K737" t="s">
        <v>138</v>
      </c>
      <c r="L737" t="s">
        <v>2368</v>
      </c>
      <c r="M737" t="s">
        <v>2369</v>
      </c>
      <c r="N737">
        <v>2.2913888880000002</v>
      </c>
      <c r="O737">
        <v>3</v>
      </c>
      <c r="P737">
        <v>0</v>
      </c>
      <c r="Q737">
        <v>16</v>
      </c>
      <c r="R737">
        <v>0</v>
      </c>
      <c r="S737">
        <v>14</v>
      </c>
      <c r="T737">
        <v>0</v>
      </c>
      <c r="U737">
        <v>2</v>
      </c>
      <c r="V737">
        <v>0</v>
      </c>
      <c r="W737">
        <v>2.9933438605936553</v>
      </c>
      <c r="X737">
        <v>0</v>
      </c>
      <c r="Y737">
        <v>22.020639608771621</v>
      </c>
      <c r="Z737">
        <v>0</v>
      </c>
      <c r="AA737">
        <v>132.21978178168712</v>
      </c>
      <c r="AB737">
        <v>0</v>
      </c>
      <c r="AC737">
        <v>226.84391601437969</v>
      </c>
      <c r="AD737">
        <v>0</v>
      </c>
      <c r="AE737">
        <v>384.07768126543209</v>
      </c>
    </row>
    <row r="738" spans="1:31" x14ac:dyDescent="0.25">
      <c r="A738">
        <v>2338524</v>
      </c>
      <c r="B738">
        <v>1</v>
      </c>
      <c r="C738" t="s">
        <v>80</v>
      </c>
      <c r="D738" t="s">
        <v>103</v>
      </c>
      <c r="E738" t="s">
        <v>151</v>
      </c>
      <c r="F738" t="s">
        <v>2370</v>
      </c>
      <c r="G738" t="s">
        <v>153</v>
      </c>
      <c r="H738" t="s">
        <v>154</v>
      </c>
      <c r="I738" t="s">
        <v>144</v>
      </c>
      <c r="J738" t="s">
        <v>137</v>
      </c>
      <c r="K738" t="s">
        <v>138</v>
      </c>
      <c r="L738" t="s">
        <v>2371</v>
      </c>
      <c r="M738" t="s">
        <v>2372</v>
      </c>
      <c r="N738">
        <v>1.304444444</v>
      </c>
      <c r="O738">
        <v>0</v>
      </c>
      <c r="P738">
        <v>38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17.706999219957169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17.706999219957169</v>
      </c>
    </row>
    <row r="739" spans="1:31" x14ac:dyDescent="0.25">
      <c r="A739">
        <v>2338501</v>
      </c>
      <c r="B739">
        <v>1</v>
      </c>
      <c r="C739" t="s">
        <v>80</v>
      </c>
      <c r="D739" t="s">
        <v>84</v>
      </c>
      <c r="E739" t="s">
        <v>147</v>
      </c>
      <c r="F739" t="s">
        <v>2373</v>
      </c>
      <c r="G739" t="s">
        <v>813</v>
      </c>
      <c r="H739" t="s">
        <v>135</v>
      </c>
      <c r="I739" t="s">
        <v>144</v>
      </c>
      <c r="J739" t="s">
        <v>137</v>
      </c>
      <c r="K739" t="s">
        <v>138</v>
      </c>
      <c r="L739" t="s">
        <v>2374</v>
      </c>
      <c r="M739" t="s">
        <v>2375</v>
      </c>
      <c r="N739">
        <v>1.9494444440000001</v>
      </c>
      <c r="O739">
        <v>0</v>
      </c>
      <c r="P739">
        <v>241</v>
      </c>
      <c r="Q739">
        <v>0</v>
      </c>
      <c r="R739">
        <v>0</v>
      </c>
      <c r="S739">
        <v>0</v>
      </c>
      <c r="T739">
        <v>9</v>
      </c>
      <c r="U739">
        <v>0</v>
      </c>
      <c r="V739">
        <v>0</v>
      </c>
      <c r="W739">
        <v>0</v>
      </c>
      <c r="X739">
        <v>115.09204900669467</v>
      </c>
      <c r="Y739">
        <v>0</v>
      </c>
      <c r="Z739">
        <v>0</v>
      </c>
      <c r="AA739">
        <v>0</v>
      </c>
      <c r="AB739">
        <v>3.4149927414956118</v>
      </c>
      <c r="AC739">
        <v>0</v>
      </c>
      <c r="AD739">
        <v>0</v>
      </c>
      <c r="AE739">
        <v>118.50704174819028</v>
      </c>
    </row>
    <row r="740" spans="1:31" x14ac:dyDescent="0.25">
      <c r="A740">
        <v>2338478</v>
      </c>
      <c r="B740">
        <v>1</v>
      </c>
      <c r="C740" t="s">
        <v>80</v>
      </c>
      <c r="D740" t="s">
        <v>104</v>
      </c>
      <c r="E740" t="s">
        <v>132</v>
      </c>
      <c r="F740" t="s">
        <v>1834</v>
      </c>
      <c r="G740" t="s">
        <v>134</v>
      </c>
      <c r="H740" t="s">
        <v>135</v>
      </c>
      <c r="I740" t="s">
        <v>144</v>
      </c>
      <c r="J740" t="s">
        <v>137</v>
      </c>
      <c r="K740" t="s">
        <v>138</v>
      </c>
      <c r="L740" t="s">
        <v>2376</v>
      </c>
      <c r="M740" t="s">
        <v>2377</v>
      </c>
      <c r="N740">
        <v>0.74444444399999998</v>
      </c>
      <c r="O740">
        <v>21</v>
      </c>
      <c r="P740">
        <v>126</v>
      </c>
      <c r="Q740">
        <v>149</v>
      </c>
      <c r="R740">
        <v>308</v>
      </c>
      <c r="S740">
        <v>49</v>
      </c>
      <c r="T740">
        <v>86</v>
      </c>
      <c r="U740">
        <v>16</v>
      </c>
      <c r="V740">
        <v>0</v>
      </c>
      <c r="W740">
        <v>6.0463003057798339</v>
      </c>
      <c r="X740">
        <v>23.931327847316602</v>
      </c>
      <c r="Y740">
        <v>338.9764487288225</v>
      </c>
      <c r="Z740">
        <v>519.50918348270295</v>
      </c>
      <c r="AA740">
        <v>148.98668602720755</v>
      </c>
      <c r="AB740">
        <v>85.997874489418578</v>
      </c>
      <c r="AC740">
        <v>966.23097177366799</v>
      </c>
      <c r="AD740">
        <v>0</v>
      </c>
      <c r="AE740">
        <v>2089.6787926549159</v>
      </c>
    </row>
    <row r="741" spans="1:31" x14ac:dyDescent="0.25">
      <c r="A741">
        <v>2337983</v>
      </c>
      <c r="B741">
        <v>1</v>
      </c>
      <c r="C741" t="s">
        <v>80</v>
      </c>
      <c r="D741" t="s">
        <v>106</v>
      </c>
      <c r="E741" t="s">
        <v>132</v>
      </c>
      <c r="F741" t="s">
        <v>2378</v>
      </c>
      <c r="G741" t="s">
        <v>134</v>
      </c>
      <c r="H741" t="s">
        <v>135</v>
      </c>
      <c r="I741" t="s">
        <v>144</v>
      </c>
      <c r="J741" t="s">
        <v>137</v>
      </c>
      <c r="K741" t="s">
        <v>138</v>
      </c>
      <c r="L741" t="s">
        <v>2379</v>
      </c>
      <c r="M741" t="s">
        <v>2380</v>
      </c>
      <c r="N741">
        <v>0.32722222200000001</v>
      </c>
      <c r="O741">
        <v>0</v>
      </c>
      <c r="P741">
        <v>381</v>
      </c>
      <c r="Q741">
        <v>0</v>
      </c>
      <c r="R741">
        <v>6</v>
      </c>
      <c r="S741">
        <v>3</v>
      </c>
      <c r="T741">
        <v>28</v>
      </c>
      <c r="U741">
        <v>0</v>
      </c>
      <c r="V741">
        <v>0</v>
      </c>
      <c r="W741">
        <v>0</v>
      </c>
      <c r="X741">
        <v>19.42470439413292</v>
      </c>
      <c r="Y741">
        <v>0</v>
      </c>
      <c r="Z741">
        <v>1.2075801731066389</v>
      </c>
      <c r="AA741">
        <v>0.91974978349018899</v>
      </c>
      <c r="AB741">
        <v>7.0657785601471597</v>
      </c>
      <c r="AC741">
        <v>0</v>
      </c>
      <c r="AD741">
        <v>0</v>
      </c>
      <c r="AE741">
        <v>28.617812910876907</v>
      </c>
    </row>
    <row r="742" spans="1:31" x14ac:dyDescent="0.25">
      <c r="A742">
        <v>2338518</v>
      </c>
      <c r="B742">
        <v>1</v>
      </c>
      <c r="C742" t="s">
        <v>81</v>
      </c>
      <c r="D742" t="s">
        <v>122</v>
      </c>
      <c r="E742" t="s">
        <v>147</v>
      </c>
      <c r="F742" t="s">
        <v>2381</v>
      </c>
      <c r="G742" t="s">
        <v>184</v>
      </c>
      <c r="H742" t="s">
        <v>135</v>
      </c>
      <c r="I742" t="s">
        <v>144</v>
      </c>
      <c r="J742" t="s">
        <v>137</v>
      </c>
      <c r="K742" t="s">
        <v>138</v>
      </c>
      <c r="L742" t="s">
        <v>2382</v>
      </c>
      <c r="M742" t="s">
        <v>2383</v>
      </c>
      <c r="N742">
        <v>7.3324999999999996</v>
      </c>
      <c r="O742">
        <v>0</v>
      </c>
      <c r="P742">
        <v>116</v>
      </c>
      <c r="Q742">
        <v>1</v>
      </c>
      <c r="R742">
        <v>0</v>
      </c>
      <c r="S742">
        <v>0</v>
      </c>
      <c r="T742">
        <v>2</v>
      </c>
      <c r="U742">
        <v>1</v>
      </c>
      <c r="V742">
        <v>0</v>
      </c>
      <c r="W742">
        <v>0</v>
      </c>
      <c r="X742">
        <v>66.207909190700946</v>
      </c>
      <c r="Y742">
        <v>11.908911914107943</v>
      </c>
      <c r="Z742">
        <v>0</v>
      </c>
      <c r="AA742">
        <v>0</v>
      </c>
      <c r="AB742">
        <v>0.13555614508125557</v>
      </c>
      <c r="AC742">
        <v>425.98228988089392</v>
      </c>
      <c r="AD742">
        <v>0</v>
      </c>
      <c r="AE742">
        <v>504.23466713078403</v>
      </c>
    </row>
    <row r="743" spans="1:31" x14ac:dyDescent="0.25">
      <c r="A743">
        <v>2338123</v>
      </c>
      <c r="B743">
        <v>1</v>
      </c>
      <c r="C743" t="s">
        <v>81</v>
      </c>
      <c r="D743" t="s">
        <v>122</v>
      </c>
      <c r="E743" t="s">
        <v>151</v>
      </c>
      <c r="F743" t="s">
        <v>2384</v>
      </c>
      <c r="G743" t="s">
        <v>153</v>
      </c>
      <c r="H743" t="s">
        <v>154</v>
      </c>
      <c r="I743" t="s">
        <v>144</v>
      </c>
      <c r="J743" t="s">
        <v>137</v>
      </c>
      <c r="K743" t="s">
        <v>138</v>
      </c>
      <c r="L743" t="s">
        <v>2385</v>
      </c>
      <c r="M743" t="s">
        <v>2386</v>
      </c>
      <c r="N743">
        <v>1.891388888</v>
      </c>
      <c r="O743">
        <v>0</v>
      </c>
      <c r="P743">
        <v>14</v>
      </c>
      <c r="Q743">
        <v>0</v>
      </c>
      <c r="R743">
        <v>2</v>
      </c>
      <c r="S743">
        <v>0</v>
      </c>
      <c r="T743">
        <v>3</v>
      </c>
      <c r="U743">
        <v>0</v>
      </c>
      <c r="V743">
        <v>1</v>
      </c>
      <c r="W743">
        <v>0</v>
      </c>
      <c r="X743">
        <v>4.3031691335575708</v>
      </c>
      <c r="Y743">
        <v>0</v>
      </c>
      <c r="Z743">
        <v>3.4065379213507652</v>
      </c>
      <c r="AA743">
        <v>0</v>
      </c>
      <c r="AB743">
        <v>0.67680061277510506</v>
      </c>
      <c r="AC743">
        <v>0</v>
      </c>
      <c r="AD743">
        <v>7.1646800972036893</v>
      </c>
      <c r="AE743">
        <v>15.55118776488713</v>
      </c>
    </row>
    <row r="744" spans="1:31" x14ac:dyDescent="0.25">
      <c r="A744">
        <v>2338169</v>
      </c>
      <c r="B744">
        <v>1</v>
      </c>
      <c r="C744" t="s">
        <v>80</v>
      </c>
      <c r="D744" t="s">
        <v>105</v>
      </c>
      <c r="E744" t="s">
        <v>132</v>
      </c>
      <c r="F744" t="s">
        <v>2387</v>
      </c>
      <c r="G744" t="s">
        <v>363</v>
      </c>
      <c r="H744" t="s">
        <v>135</v>
      </c>
      <c r="I744" t="s">
        <v>144</v>
      </c>
      <c r="J744" t="s">
        <v>137</v>
      </c>
      <c r="K744" t="s">
        <v>138</v>
      </c>
      <c r="L744" t="s">
        <v>2388</v>
      </c>
      <c r="M744" t="s">
        <v>2389</v>
      </c>
      <c r="N744">
        <v>0.47277777700000001</v>
      </c>
      <c r="O744">
        <v>0</v>
      </c>
      <c r="P744">
        <v>5128</v>
      </c>
      <c r="Q744">
        <v>0</v>
      </c>
      <c r="R744">
        <v>0</v>
      </c>
      <c r="S744">
        <v>1</v>
      </c>
      <c r="T744">
        <v>280</v>
      </c>
      <c r="U744">
        <v>0</v>
      </c>
      <c r="V744">
        <v>1</v>
      </c>
      <c r="W744">
        <v>0</v>
      </c>
      <c r="X744">
        <v>800.25315478347477</v>
      </c>
      <c r="Y744">
        <v>0</v>
      </c>
      <c r="Z744">
        <v>0</v>
      </c>
      <c r="AA744">
        <v>53.676429024335228</v>
      </c>
      <c r="AB744">
        <v>206.35993576789352</v>
      </c>
      <c r="AC744">
        <v>0</v>
      </c>
      <c r="AD744">
        <v>3.6294344157133063</v>
      </c>
      <c r="AE744">
        <v>1063.9189539914169</v>
      </c>
    </row>
    <row r="745" spans="1:31" x14ac:dyDescent="0.25">
      <c r="A745">
        <v>2338249</v>
      </c>
      <c r="B745">
        <v>1</v>
      </c>
      <c r="C745" t="s">
        <v>80</v>
      </c>
      <c r="D745" t="s">
        <v>85</v>
      </c>
      <c r="E745" t="s">
        <v>157</v>
      </c>
      <c r="F745" t="s">
        <v>2390</v>
      </c>
      <c r="G745" t="s">
        <v>204</v>
      </c>
      <c r="H745" t="s">
        <v>154</v>
      </c>
      <c r="I745" t="s">
        <v>144</v>
      </c>
      <c r="J745" t="s">
        <v>137</v>
      </c>
      <c r="K745" t="s">
        <v>138</v>
      </c>
      <c r="L745" t="s">
        <v>2391</v>
      </c>
      <c r="M745" t="s">
        <v>2392</v>
      </c>
      <c r="N745">
        <v>2.2791666660000001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1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1.67193743663769</v>
      </c>
      <c r="AC745">
        <v>0</v>
      </c>
      <c r="AD745">
        <v>0</v>
      </c>
      <c r="AE745">
        <v>1.67193743663769</v>
      </c>
    </row>
    <row r="746" spans="1:31" x14ac:dyDescent="0.25">
      <c r="A746">
        <v>2338129</v>
      </c>
      <c r="B746">
        <v>1</v>
      </c>
      <c r="C746" t="s">
        <v>80</v>
      </c>
      <c r="D746" t="s">
        <v>84</v>
      </c>
      <c r="E746" t="s">
        <v>151</v>
      </c>
      <c r="F746" t="s">
        <v>2393</v>
      </c>
      <c r="G746" t="s">
        <v>2039</v>
      </c>
      <c r="H746" t="s">
        <v>154</v>
      </c>
      <c r="I746" t="s">
        <v>144</v>
      </c>
      <c r="J746" t="s">
        <v>137</v>
      </c>
      <c r="K746" t="s">
        <v>138</v>
      </c>
      <c r="L746" t="s">
        <v>2394</v>
      </c>
      <c r="M746" t="s">
        <v>2395</v>
      </c>
      <c r="N746">
        <v>6.091388888</v>
      </c>
      <c r="O746">
        <v>0</v>
      </c>
      <c r="P746">
        <v>19</v>
      </c>
      <c r="Q746">
        <v>0</v>
      </c>
      <c r="R746">
        <v>3</v>
      </c>
      <c r="S746">
        <v>0</v>
      </c>
      <c r="T746">
        <v>3</v>
      </c>
      <c r="U746">
        <v>0</v>
      </c>
      <c r="V746">
        <v>0</v>
      </c>
      <c r="W746">
        <v>0</v>
      </c>
      <c r="X746">
        <v>22.842696772048907</v>
      </c>
      <c r="Y746">
        <v>0</v>
      </c>
      <c r="Z746">
        <v>8.7693674380569071</v>
      </c>
      <c r="AA746">
        <v>0</v>
      </c>
      <c r="AB746">
        <v>23.027460455204569</v>
      </c>
      <c r="AC746">
        <v>0</v>
      </c>
      <c r="AD746">
        <v>0</v>
      </c>
      <c r="AE746">
        <v>54.639524665310383</v>
      </c>
    </row>
    <row r="747" spans="1:31" x14ac:dyDescent="0.25">
      <c r="A747">
        <v>2338206</v>
      </c>
      <c r="B747">
        <v>1</v>
      </c>
      <c r="C747" t="s">
        <v>80</v>
      </c>
      <c r="D747" t="s">
        <v>89</v>
      </c>
      <c r="E747" t="s">
        <v>151</v>
      </c>
      <c r="F747" t="s">
        <v>2396</v>
      </c>
      <c r="G747" t="s">
        <v>352</v>
      </c>
      <c r="H747" t="s">
        <v>154</v>
      </c>
      <c r="I747" t="s">
        <v>144</v>
      </c>
      <c r="J747" t="s">
        <v>3</v>
      </c>
      <c r="K747" t="s">
        <v>138</v>
      </c>
      <c r="L747" t="s">
        <v>2397</v>
      </c>
      <c r="M747" t="s">
        <v>2398</v>
      </c>
      <c r="N747">
        <v>1.626944444</v>
      </c>
      <c r="O747">
        <v>0</v>
      </c>
      <c r="P747">
        <v>1</v>
      </c>
      <c r="Q747">
        <v>0</v>
      </c>
      <c r="R747">
        <v>3</v>
      </c>
      <c r="S747">
        <v>0</v>
      </c>
      <c r="T747">
        <v>6</v>
      </c>
      <c r="U747">
        <v>0</v>
      </c>
      <c r="V747">
        <v>0</v>
      </c>
      <c r="W747">
        <v>0</v>
      </c>
      <c r="X747">
        <v>5.3262904837566669E-2</v>
      </c>
      <c r="Y747">
        <v>0</v>
      </c>
      <c r="Z747">
        <v>1.7867871057046756</v>
      </c>
      <c r="AA747">
        <v>0</v>
      </c>
      <c r="AB747">
        <v>15.932556142695795</v>
      </c>
      <c r="AC747">
        <v>0</v>
      </c>
      <c r="AD747">
        <v>0</v>
      </c>
      <c r="AE747">
        <v>17.772606153238037</v>
      </c>
    </row>
    <row r="748" spans="1:31" x14ac:dyDescent="0.25">
      <c r="A748">
        <v>2338106</v>
      </c>
      <c r="B748">
        <v>1</v>
      </c>
      <c r="C748" t="s">
        <v>80</v>
      </c>
      <c r="D748" t="s">
        <v>83</v>
      </c>
      <c r="E748" t="s">
        <v>151</v>
      </c>
      <c r="F748" t="s">
        <v>2399</v>
      </c>
      <c r="G748" t="s">
        <v>391</v>
      </c>
      <c r="H748" t="s">
        <v>154</v>
      </c>
      <c r="I748" t="s">
        <v>144</v>
      </c>
      <c r="J748" t="s">
        <v>137</v>
      </c>
      <c r="K748" t="s">
        <v>138</v>
      </c>
      <c r="L748" t="s">
        <v>2400</v>
      </c>
      <c r="M748" t="s">
        <v>2401</v>
      </c>
      <c r="N748">
        <v>2.1047222219999999</v>
      </c>
      <c r="O748">
        <v>0</v>
      </c>
      <c r="P748">
        <v>205</v>
      </c>
      <c r="Q748">
        <v>0</v>
      </c>
      <c r="R748">
        <v>0</v>
      </c>
      <c r="S748">
        <v>0</v>
      </c>
      <c r="T748">
        <v>11</v>
      </c>
      <c r="U748">
        <v>0</v>
      </c>
      <c r="V748">
        <v>0</v>
      </c>
      <c r="W748">
        <v>0</v>
      </c>
      <c r="X748">
        <v>108.66679694459958</v>
      </c>
      <c r="Y748">
        <v>0</v>
      </c>
      <c r="Z748">
        <v>0</v>
      </c>
      <c r="AA748">
        <v>0</v>
      </c>
      <c r="AB748">
        <v>22.2844943061504</v>
      </c>
      <c r="AC748">
        <v>0</v>
      </c>
      <c r="AD748">
        <v>0</v>
      </c>
      <c r="AE748">
        <v>130.95129125074999</v>
      </c>
    </row>
    <row r="749" spans="1:31" x14ac:dyDescent="0.25">
      <c r="A749">
        <v>2338086</v>
      </c>
      <c r="B749">
        <v>1</v>
      </c>
      <c r="C749" t="s">
        <v>80</v>
      </c>
      <c r="D749" t="s">
        <v>83</v>
      </c>
      <c r="E749" t="s">
        <v>141</v>
      </c>
      <c r="F749" t="s">
        <v>2402</v>
      </c>
      <c r="G749" t="s">
        <v>363</v>
      </c>
      <c r="H749" t="s">
        <v>135</v>
      </c>
      <c r="I749" t="s">
        <v>136</v>
      </c>
      <c r="J749" t="s">
        <v>137</v>
      </c>
      <c r="K749" t="s">
        <v>138</v>
      </c>
      <c r="L749" t="s">
        <v>2403</v>
      </c>
      <c r="M749" t="s">
        <v>2404</v>
      </c>
      <c r="N749">
        <v>3.4166665999999998E-2</v>
      </c>
      <c r="O749">
        <v>0</v>
      </c>
      <c r="P749">
        <v>0</v>
      </c>
      <c r="Q749">
        <v>0</v>
      </c>
      <c r="R749">
        <v>0</v>
      </c>
      <c r="S749">
        <v>15</v>
      </c>
      <c r="T749">
        <v>23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4.1074087008996418</v>
      </c>
      <c r="AB749">
        <v>8.3217711340868572</v>
      </c>
      <c r="AC749">
        <v>0</v>
      </c>
      <c r="AD749">
        <v>0</v>
      </c>
      <c r="AE749">
        <v>12.429179834986499</v>
      </c>
    </row>
    <row r="750" spans="1:31" x14ac:dyDescent="0.25">
      <c r="A750">
        <v>2338043</v>
      </c>
      <c r="B750">
        <v>1</v>
      </c>
      <c r="C750" t="s">
        <v>80</v>
      </c>
      <c r="D750" t="s">
        <v>104</v>
      </c>
      <c r="E750" t="s">
        <v>147</v>
      </c>
      <c r="F750" t="s">
        <v>2405</v>
      </c>
      <c r="G750" t="s">
        <v>184</v>
      </c>
      <c r="H750" t="s">
        <v>135</v>
      </c>
      <c r="I750" t="s">
        <v>144</v>
      </c>
      <c r="J750" t="s">
        <v>137</v>
      </c>
      <c r="K750" t="s">
        <v>138</v>
      </c>
      <c r="L750" t="s">
        <v>2406</v>
      </c>
      <c r="M750" t="s">
        <v>2407</v>
      </c>
      <c r="N750">
        <v>3.1094444440000002</v>
      </c>
      <c r="O750">
        <v>19</v>
      </c>
      <c r="P750">
        <v>2</v>
      </c>
      <c r="Q750">
        <v>4</v>
      </c>
      <c r="R750">
        <v>0</v>
      </c>
      <c r="S750">
        <v>3</v>
      </c>
      <c r="T750">
        <v>0</v>
      </c>
      <c r="U750">
        <v>0</v>
      </c>
      <c r="V750">
        <v>0</v>
      </c>
      <c r="W750">
        <v>44.936868563443177</v>
      </c>
      <c r="X750">
        <v>0.25312591146566332</v>
      </c>
      <c r="Y750">
        <v>6.7734138095786776</v>
      </c>
      <c r="Z750">
        <v>0</v>
      </c>
      <c r="AA750">
        <v>0.97563392017079331</v>
      </c>
      <c r="AB750">
        <v>0</v>
      </c>
      <c r="AC750">
        <v>0</v>
      </c>
      <c r="AD750">
        <v>0</v>
      </c>
      <c r="AE750">
        <v>52.939042204658314</v>
      </c>
    </row>
    <row r="751" spans="1:31" x14ac:dyDescent="0.25">
      <c r="A751">
        <v>2338541</v>
      </c>
      <c r="B751">
        <v>1</v>
      </c>
      <c r="C751" t="s">
        <v>81</v>
      </c>
      <c r="D751" t="s">
        <v>127</v>
      </c>
      <c r="E751" t="s">
        <v>157</v>
      </c>
      <c r="F751" t="s">
        <v>2408</v>
      </c>
      <c r="G751" t="s">
        <v>159</v>
      </c>
      <c r="H751" t="s">
        <v>154</v>
      </c>
      <c r="I751" t="s">
        <v>144</v>
      </c>
      <c r="J751" t="s">
        <v>137</v>
      </c>
      <c r="K751" t="s">
        <v>138</v>
      </c>
      <c r="L751" t="s">
        <v>2409</v>
      </c>
      <c r="M751" t="s">
        <v>2410</v>
      </c>
      <c r="N751">
        <v>1.5180555549999999</v>
      </c>
      <c r="O751">
        <v>0</v>
      </c>
      <c r="P751">
        <v>4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1.3382753003876018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1.3382753003876018</v>
      </c>
    </row>
    <row r="752" spans="1:31" x14ac:dyDescent="0.25">
      <c r="A752">
        <v>2338441</v>
      </c>
      <c r="B752">
        <v>1</v>
      </c>
      <c r="C752" t="s">
        <v>81</v>
      </c>
      <c r="D752" t="s">
        <v>126</v>
      </c>
      <c r="E752" t="s">
        <v>147</v>
      </c>
      <c r="F752" t="s">
        <v>2411</v>
      </c>
      <c r="G752" t="s">
        <v>184</v>
      </c>
      <c r="H752" t="s">
        <v>135</v>
      </c>
      <c r="I752" t="s">
        <v>144</v>
      </c>
      <c r="J752" t="s">
        <v>137</v>
      </c>
      <c r="K752" t="s">
        <v>138</v>
      </c>
      <c r="L752" t="s">
        <v>2412</v>
      </c>
      <c r="M752" t="s">
        <v>2413</v>
      </c>
      <c r="N752">
        <v>0.61472222200000004</v>
      </c>
      <c r="O752">
        <v>0</v>
      </c>
      <c r="P752">
        <v>25</v>
      </c>
      <c r="Q752">
        <v>0</v>
      </c>
      <c r="R752">
        <v>7</v>
      </c>
      <c r="S752">
        <v>0</v>
      </c>
      <c r="T752">
        <v>2</v>
      </c>
      <c r="U752">
        <v>0</v>
      </c>
      <c r="V752">
        <v>0</v>
      </c>
      <c r="W752">
        <v>0</v>
      </c>
      <c r="X752">
        <v>1.9358438680860688</v>
      </c>
      <c r="Y752">
        <v>0</v>
      </c>
      <c r="Z752">
        <v>5.6755862755939201</v>
      </c>
      <c r="AA752">
        <v>0</v>
      </c>
      <c r="AB752">
        <v>1.1196366635215611</v>
      </c>
      <c r="AC752">
        <v>0</v>
      </c>
      <c r="AD752">
        <v>0</v>
      </c>
      <c r="AE752">
        <v>8.7310668072015503</v>
      </c>
    </row>
    <row r="753" spans="1:31" x14ac:dyDescent="0.25">
      <c r="A753">
        <v>2338381</v>
      </c>
      <c r="B753">
        <v>1</v>
      </c>
      <c r="C753" t="s">
        <v>80</v>
      </c>
      <c r="D753" t="s">
        <v>92</v>
      </c>
      <c r="E753" t="s">
        <v>147</v>
      </c>
      <c r="F753" t="s">
        <v>2414</v>
      </c>
      <c r="G753" t="s">
        <v>184</v>
      </c>
      <c r="H753" t="s">
        <v>135</v>
      </c>
      <c r="I753" t="s">
        <v>144</v>
      </c>
      <c r="J753" t="s">
        <v>137</v>
      </c>
      <c r="K753" t="s">
        <v>138</v>
      </c>
      <c r="L753" t="s">
        <v>2415</v>
      </c>
      <c r="M753" t="s">
        <v>2416</v>
      </c>
      <c r="N753">
        <v>0.80888888800000003</v>
      </c>
      <c r="O753">
        <v>0</v>
      </c>
      <c r="P753">
        <v>407</v>
      </c>
      <c r="Q753">
        <v>7</v>
      </c>
      <c r="R753">
        <v>333</v>
      </c>
      <c r="S753">
        <v>5</v>
      </c>
      <c r="T753">
        <v>91</v>
      </c>
      <c r="U753">
        <v>1</v>
      </c>
      <c r="V753">
        <v>0</v>
      </c>
      <c r="W753">
        <v>0</v>
      </c>
      <c r="X753">
        <v>103.72951976258638</v>
      </c>
      <c r="Y753">
        <v>23.53498560970236</v>
      </c>
      <c r="Z753">
        <v>322.78235674816443</v>
      </c>
      <c r="AA753">
        <v>10.105901743847033</v>
      </c>
      <c r="AB753">
        <v>99.59080230837597</v>
      </c>
      <c r="AC753">
        <v>69.693964386375526</v>
      </c>
      <c r="AD753">
        <v>0</v>
      </c>
      <c r="AE753">
        <v>629.43753055905177</v>
      </c>
    </row>
    <row r="754" spans="1:31" x14ac:dyDescent="0.25">
      <c r="A754">
        <v>2338049</v>
      </c>
      <c r="B754">
        <v>1</v>
      </c>
      <c r="C754" t="s">
        <v>80</v>
      </c>
      <c r="D754" t="s">
        <v>93</v>
      </c>
      <c r="E754" t="s">
        <v>151</v>
      </c>
      <c r="F754" t="s">
        <v>2417</v>
      </c>
      <c r="G754" t="s">
        <v>2039</v>
      </c>
      <c r="H754" t="s">
        <v>154</v>
      </c>
      <c r="I754" t="s">
        <v>144</v>
      </c>
      <c r="J754" t="s">
        <v>137</v>
      </c>
      <c r="K754" t="s">
        <v>138</v>
      </c>
      <c r="L754" t="s">
        <v>2418</v>
      </c>
      <c r="M754" t="s">
        <v>2419</v>
      </c>
      <c r="N754">
        <v>2.4472222220000002</v>
      </c>
      <c r="O754">
        <v>0</v>
      </c>
      <c r="P754">
        <v>0</v>
      </c>
      <c r="Q754">
        <v>0</v>
      </c>
      <c r="R754">
        <v>11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13.006727045181581</v>
      </c>
      <c r="AA754">
        <v>0</v>
      </c>
      <c r="AB754">
        <v>0</v>
      </c>
      <c r="AC754">
        <v>0</v>
      </c>
      <c r="AD754">
        <v>0</v>
      </c>
      <c r="AE754">
        <v>13.006727045181581</v>
      </c>
    </row>
    <row r="755" spans="1:31" x14ac:dyDescent="0.25">
      <c r="A755">
        <v>2338550</v>
      </c>
      <c r="B755">
        <v>1</v>
      </c>
      <c r="C755" t="s">
        <v>80</v>
      </c>
      <c r="D755" t="s">
        <v>99</v>
      </c>
      <c r="E755" t="s">
        <v>151</v>
      </c>
      <c r="F755" t="s">
        <v>2420</v>
      </c>
      <c r="G755" t="s">
        <v>153</v>
      </c>
      <c r="H755" t="s">
        <v>154</v>
      </c>
      <c r="I755" t="s">
        <v>144</v>
      </c>
      <c r="J755" t="s">
        <v>137</v>
      </c>
      <c r="K755" t="s">
        <v>138</v>
      </c>
      <c r="L755" t="s">
        <v>2421</v>
      </c>
      <c r="M755" t="s">
        <v>2422</v>
      </c>
      <c r="N755">
        <v>0.47777777700000001</v>
      </c>
      <c r="O755">
        <v>0</v>
      </c>
      <c r="P755">
        <v>75</v>
      </c>
      <c r="Q755">
        <v>0</v>
      </c>
      <c r="R755">
        <v>0</v>
      </c>
      <c r="S755">
        <v>0</v>
      </c>
      <c r="T755">
        <v>10</v>
      </c>
      <c r="U755">
        <v>0</v>
      </c>
      <c r="V755">
        <v>0</v>
      </c>
      <c r="W755">
        <v>0</v>
      </c>
      <c r="X755">
        <v>11.57712094276792</v>
      </c>
      <c r="Y755">
        <v>0</v>
      </c>
      <c r="Z755">
        <v>0</v>
      </c>
      <c r="AA755">
        <v>0</v>
      </c>
      <c r="AB755">
        <v>4.045724451260801</v>
      </c>
      <c r="AC755">
        <v>0</v>
      </c>
      <c r="AD755">
        <v>0</v>
      </c>
      <c r="AE755">
        <v>15.622845394028721</v>
      </c>
    </row>
    <row r="756" spans="1:31" x14ac:dyDescent="0.25">
      <c r="A756">
        <v>2338258</v>
      </c>
      <c r="B756">
        <v>1</v>
      </c>
      <c r="C756" t="s">
        <v>81</v>
      </c>
      <c r="D756" t="s">
        <v>114</v>
      </c>
      <c r="E756" t="s">
        <v>157</v>
      </c>
      <c r="F756" t="s">
        <v>2423</v>
      </c>
      <c r="G756" t="s">
        <v>159</v>
      </c>
      <c r="H756" t="s">
        <v>154</v>
      </c>
      <c r="I756" t="s">
        <v>144</v>
      </c>
      <c r="J756" t="s">
        <v>137</v>
      </c>
      <c r="K756" t="s">
        <v>138</v>
      </c>
      <c r="L756" t="s">
        <v>2424</v>
      </c>
      <c r="M756" t="s">
        <v>2425</v>
      </c>
      <c r="N756">
        <v>1.9955555549999999</v>
      </c>
      <c r="O756">
        <v>0</v>
      </c>
      <c r="P756">
        <v>1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0.25647650815217782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0.25647650815217782</v>
      </c>
    </row>
    <row r="757" spans="1:31" x14ac:dyDescent="0.25">
      <c r="A757">
        <v>2338032</v>
      </c>
      <c r="B757">
        <v>1</v>
      </c>
      <c r="C757" t="s">
        <v>80</v>
      </c>
      <c r="D757" t="s">
        <v>104</v>
      </c>
      <c r="E757" t="s">
        <v>141</v>
      </c>
      <c r="F757" t="s">
        <v>2426</v>
      </c>
      <c r="G757" t="s">
        <v>208</v>
      </c>
      <c r="H757" t="s">
        <v>135</v>
      </c>
      <c r="I757" t="s">
        <v>144</v>
      </c>
      <c r="J757" t="s">
        <v>137</v>
      </c>
      <c r="K757" t="s">
        <v>209</v>
      </c>
      <c r="L757" t="s">
        <v>2427</v>
      </c>
      <c r="M757" t="s">
        <v>2428</v>
      </c>
      <c r="N757">
        <v>8.381388888</v>
      </c>
      <c r="O757">
        <v>12</v>
      </c>
      <c r="P757">
        <v>221</v>
      </c>
      <c r="Q757">
        <v>37</v>
      </c>
      <c r="R757">
        <v>16</v>
      </c>
      <c r="S757">
        <v>51</v>
      </c>
      <c r="T757">
        <v>41</v>
      </c>
      <c r="U757">
        <v>12</v>
      </c>
      <c r="V757">
        <v>0</v>
      </c>
      <c r="W757">
        <v>54.921336453300484</v>
      </c>
      <c r="X757">
        <v>594.26279564966137</v>
      </c>
      <c r="Y757">
        <v>598.21951736121832</v>
      </c>
      <c r="Z757">
        <v>130.24496964679034</v>
      </c>
      <c r="AA757">
        <v>2505.1119542277625</v>
      </c>
      <c r="AB757">
        <v>373.22375565962233</v>
      </c>
      <c r="AC757">
        <v>15734.928058640673</v>
      </c>
      <c r="AD757">
        <v>0</v>
      </c>
      <c r="AE757">
        <v>19990.912387639029</v>
      </c>
    </row>
    <row r="758" spans="1:31" x14ac:dyDescent="0.25">
      <c r="A758">
        <v>2338467</v>
      </c>
      <c r="B758">
        <v>1</v>
      </c>
      <c r="C758" t="s">
        <v>80</v>
      </c>
      <c r="D758" t="s">
        <v>93</v>
      </c>
      <c r="E758" t="s">
        <v>151</v>
      </c>
      <c r="F758" t="s">
        <v>2429</v>
      </c>
      <c r="G758" t="s">
        <v>153</v>
      </c>
      <c r="H758" t="s">
        <v>154</v>
      </c>
      <c r="I758" t="s">
        <v>144</v>
      </c>
      <c r="J758" t="s">
        <v>137</v>
      </c>
      <c r="K758" t="s">
        <v>138</v>
      </c>
      <c r="L758" t="s">
        <v>2430</v>
      </c>
      <c r="M758" t="s">
        <v>2431</v>
      </c>
      <c r="N758">
        <v>3.6602777770000001</v>
      </c>
      <c r="O758">
        <v>0</v>
      </c>
      <c r="P758">
        <v>6</v>
      </c>
      <c r="Q758">
        <v>0</v>
      </c>
      <c r="R758">
        <v>7</v>
      </c>
      <c r="S758">
        <v>0</v>
      </c>
      <c r="T758">
        <v>1</v>
      </c>
      <c r="U758">
        <v>0</v>
      </c>
      <c r="V758">
        <v>0</v>
      </c>
      <c r="W758">
        <v>0</v>
      </c>
      <c r="X758">
        <v>22.600852859813447</v>
      </c>
      <c r="Y758">
        <v>0</v>
      </c>
      <c r="Z758">
        <v>166.73353805066026</v>
      </c>
      <c r="AA758">
        <v>0</v>
      </c>
      <c r="AB758">
        <v>5.7447293668586434</v>
      </c>
      <c r="AC758">
        <v>0</v>
      </c>
      <c r="AD758">
        <v>0</v>
      </c>
      <c r="AE758">
        <v>195.07912027733235</v>
      </c>
    </row>
    <row r="759" spans="1:31" x14ac:dyDescent="0.25">
      <c r="A759">
        <v>2338218</v>
      </c>
      <c r="B759">
        <v>1</v>
      </c>
      <c r="C759" t="s">
        <v>81</v>
      </c>
      <c r="D759" t="s">
        <v>116</v>
      </c>
      <c r="E759" t="s">
        <v>151</v>
      </c>
      <c r="F759" t="s">
        <v>2075</v>
      </c>
      <c r="G759" t="s">
        <v>153</v>
      </c>
      <c r="H759" t="s">
        <v>154</v>
      </c>
      <c r="I759" t="s">
        <v>144</v>
      </c>
      <c r="J759" t="s">
        <v>137</v>
      </c>
      <c r="K759" t="s">
        <v>138</v>
      </c>
      <c r="L759" t="s">
        <v>2432</v>
      </c>
      <c r="M759" t="s">
        <v>2433</v>
      </c>
      <c r="N759">
        <v>0.834166666</v>
      </c>
      <c r="O759">
        <v>0</v>
      </c>
      <c r="P759">
        <v>4</v>
      </c>
      <c r="Q759">
        <v>0</v>
      </c>
      <c r="R759">
        <v>6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1.1842262526344249</v>
      </c>
      <c r="Y759">
        <v>0</v>
      </c>
      <c r="Z759">
        <v>8.7297593694644675</v>
      </c>
      <c r="AA759">
        <v>0</v>
      </c>
      <c r="AB759">
        <v>0</v>
      </c>
      <c r="AC759">
        <v>0</v>
      </c>
      <c r="AD759">
        <v>0</v>
      </c>
      <c r="AE759">
        <v>9.9139856220988918</v>
      </c>
    </row>
    <row r="760" spans="1:31" x14ac:dyDescent="0.25">
      <c r="A760">
        <v>2338072</v>
      </c>
      <c r="B760">
        <v>1</v>
      </c>
      <c r="C760" t="s">
        <v>81</v>
      </c>
      <c r="D760" t="s">
        <v>123</v>
      </c>
      <c r="E760" t="s">
        <v>147</v>
      </c>
      <c r="F760" t="s">
        <v>2434</v>
      </c>
      <c r="G760" t="s">
        <v>134</v>
      </c>
      <c r="H760" t="s">
        <v>135</v>
      </c>
      <c r="I760" t="s">
        <v>144</v>
      </c>
      <c r="J760" t="s">
        <v>137</v>
      </c>
      <c r="K760" t="s">
        <v>138</v>
      </c>
      <c r="L760" t="s">
        <v>2435</v>
      </c>
      <c r="M760" t="s">
        <v>2436</v>
      </c>
      <c r="N760">
        <v>0.54638888799999996</v>
      </c>
      <c r="O760">
        <v>1</v>
      </c>
      <c r="P760">
        <v>375</v>
      </c>
      <c r="Q760">
        <v>8</v>
      </c>
      <c r="R760">
        <v>13</v>
      </c>
      <c r="S760">
        <v>4</v>
      </c>
      <c r="T760">
        <v>18</v>
      </c>
      <c r="U760">
        <v>2</v>
      </c>
      <c r="V760">
        <v>0</v>
      </c>
      <c r="W760">
        <v>8.2315774738200009E-3</v>
      </c>
      <c r="X760">
        <v>41.53274707748858</v>
      </c>
      <c r="Y760">
        <v>37.931062682332986</v>
      </c>
      <c r="Z760">
        <v>2.7084811568075082</v>
      </c>
      <c r="AA760">
        <v>28.880139410519227</v>
      </c>
      <c r="AB760">
        <v>10.599221062207979</v>
      </c>
      <c r="AC760">
        <v>7.5586983796092717</v>
      </c>
      <c r="AD760">
        <v>0</v>
      </c>
      <c r="AE760">
        <v>129.21858134643938</v>
      </c>
    </row>
    <row r="761" spans="1:31" x14ac:dyDescent="0.25">
      <c r="A761">
        <v>2338318</v>
      </c>
      <c r="B761">
        <v>1</v>
      </c>
      <c r="C761" t="s">
        <v>81</v>
      </c>
      <c r="D761" t="s">
        <v>112</v>
      </c>
      <c r="E761" t="s">
        <v>147</v>
      </c>
      <c r="F761" t="s">
        <v>2437</v>
      </c>
      <c r="G761" t="s">
        <v>184</v>
      </c>
      <c r="H761" t="s">
        <v>135</v>
      </c>
      <c r="I761" t="s">
        <v>144</v>
      </c>
      <c r="J761" t="s">
        <v>137</v>
      </c>
      <c r="K761" t="s">
        <v>138</v>
      </c>
      <c r="L761" t="s">
        <v>2438</v>
      </c>
      <c r="M761" t="s">
        <v>2439</v>
      </c>
      <c r="N761">
        <v>2.2680555550000001</v>
      </c>
      <c r="O761">
        <v>0</v>
      </c>
      <c r="P761">
        <v>419</v>
      </c>
      <c r="Q761">
        <v>7</v>
      </c>
      <c r="R761">
        <v>53</v>
      </c>
      <c r="S761">
        <v>2</v>
      </c>
      <c r="T761">
        <v>18</v>
      </c>
      <c r="U761">
        <v>0</v>
      </c>
      <c r="V761">
        <v>0</v>
      </c>
      <c r="W761">
        <v>0</v>
      </c>
      <c r="X761">
        <v>99.827552249318131</v>
      </c>
      <c r="Y761">
        <v>125.16633148123233</v>
      </c>
      <c r="Z761">
        <v>21.699952678463074</v>
      </c>
      <c r="AA761">
        <v>21.031117467899143</v>
      </c>
      <c r="AB761">
        <v>32.058058120303492</v>
      </c>
      <c r="AC761">
        <v>0</v>
      </c>
      <c r="AD761">
        <v>0</v>
      </c>
      <c r="AE761">
        <v>299.78301199721614</v>
      </c>
    </row>
    <row r="762" spans="1:31" x14ac:dyDescent="0.25">
      <c r="A762">
        <v>2338132</v>
      </c>
      <c r="B762">
        <v>1</v>
      </c>
      <c r="C762" t="s">
        <v>80</v>
      </c>
      <c r="D762" t="s">
        <v>96</v>
      </c>
      <c r="E762" t="s">
        <v>132</v>
      </c>
      <c r="F762" t="s">
        <v>2440</v>
      </c>
      <c r="G762" t="s">
        <v>813</v>
      </c>
      <c r="H762" t="s">
        <v>135</v>
      </c>
      <c r="I762" t="s">
        <v>144</v>
      </c>
      <c r="J762" t="s">
        <v>137</v>
      </c>
      <c r="K762" t="s">
        <v>138</v>
      </c>
      <c r="L762" t="s">
        <v>2441</v>
      </c>
      <c r="M762" t="s">
        <v>2442</v>
      </c>
      <c r="N762">
        <v>0.63638888800000004</v>
      </c>
      <c r="O762">
        <v>3</v>
      </c>
      <c r="P762">
        <v>1475</v>
      </c>
      <c r="Q762">
        <v>0</v>
      </c>
      <c r="R762">
        <v>0</v>
      </c>
      <c r="S762">
        <v>4</v>
      </c>
      <c r="T762">
        <v>81</v>
      </c>
      <c r="U762">
        <v>0</v>
      </c>
      <c r="V762">
        <v>0</v>
      </c>
      <c r="W762">
        <v>81.656967864560954</v>
      </c>
      <c r="X762">
        <v>299.31813974119706</v>
      </c>
      <c r="Y762">
        <v>0</v>
      </c>
      <c r="Z762">
        <v>0</v>
      </c>
      <c r="AA762">
        <v>91.94050004351638</v>
      </c>
      <c r="AB762">
        <v>64.559584236067749</v>
      </c>
      <c r="AC762">
        <v>0</v>
      </c>
      <c r="AD762">
        <v>0</v>
      </c>
      <c r="AE762">
        <v>537.47519188534216</v>
      </c>
    </row>
    <row r="763" spans="1:31" x14ac:dyDescent="0.25">
      <c r="A763">
        <v>2338487</v>
      </c>
      <c r="B763">
        <v>1</v>
      </c>
      <c r="C763" t="s">
        <v>80</v>
      </c>
      <c r="D763" t="s">
        <v>110</v>
      </c>
      <c r="E763" t="s">
        <v>157</v>
      </c>
      <c r="F763" t="s">
        <v>2443</v>
      </c>
      <c r="G763" t="s">
        <v>159</v>
      </c>
      <c r="H763" t="s">
        <v>154</v>
      </c>
      <c r="I763" t="s">
        <v>144</v>
      </c>
      <c r="J763" t="s">
        <v>137</v>
      </c>
      <c r="K763" t="s">
        <v>138</v>
      </c>
      <c r="L763" t="s">
        <v>2444</v>
      </c>
      <c r="M763" t="s">
        <v>2445</v>
      </c>
      <c r="N763">
        <v>0.97777777700000001</v>
      </c>
      <c r="O763">
        <v>0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0.4394961783982978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0.4394961783982978</v>
      </c>
    </row>
    <row r="764" spans="1:31" x14ac:dyDescent="0.25">
      <c r="A764">
        <v>2338301</v>
      </c>
      <c r="B764">
        <v>1</v>
      </c>
      <c r="C764" t="s">
        <v>80</v>
      </c>
      <c r="D764" t="s">
        <v>84</v>
      </c>
      <c r="E764" t="s">
        <v>151</v>
      </c>
      <c r="F764" t="s">
        <v>2446</v>
      </c>
      <c r="G764" t="s">
        <v>153</v>
      </c>
      <c r="H764" t="s">
        <v>154</v>
      </c>
      <c r="I764" t="s">
        <v>144</v>
      </c>
      <c r="J764" t="s">
        <v>137</v>
      </c>
      <c r="K764" t="s">
        <v>138</v>
      </c>
      <c r="L764" t="s">
        <v>2447</v>
      </c>
      <c r="M764" t="s">
        <v>2448</v>
      </c>
      <c r="N764">
        <v>3.355555555</v>
      </c>
      <c r="O764">
        <v>0</v>
      </c>
      <c r="P764">
        <v>155</v>
      </c>
      <c r="Q764">
        <v>0</v>
      </c>
      <c r="R764">
        <v>0</v>
      </c>
      <c r="S764">
        <v>0</v>
      </c>
      <c r="T764">
        <v>16</v>
      </c>
      <c r="U764">
        <v>0</v>
      </c>
      <c r="V764">
        <v>0</v>
      </c>
      <c r="W764">
        <v>0</v>
      </c>
      <c r="X764">
        <v>183.84008429727092</v>
      </c>
      <c r="Y764">
        <v>0</v>
      </c>
      <c r="Z764">
        <v>0</v>
      </c>
      <c r="AA764">
        <v>0</v>
      </c>
      <c r="AB764">
        <v>95.595143203336079</v>
      </c>
      <c r="AC764">
        <v>0</v>
      </c>
      <c r="AD764">
        <v>0</v>
      </c>
      <c r="AE764">
        <v>279.43522750060697</v>
      </c>
    </row>
    <row r="765" spans="1:31" x14ac:dyDescent="0.25">
      <c r="A765">
        <v>2338009</v>
      </c>
      <c r="B765">
        <v>1</v>
      </c>
      <c r="C765" t="s">
        <v>81</v>
      </c>
      <c r="D765" t="s">
        <v>122</v>
      </c>
      <c r="E765" t="s">
        <v>141</v>
      </c>
      <c r="F765" t="s">
        <v>2449</v>
      </c>
      <c r="G765" t="s">
        <v>134</v>
      </c>
      <c r="H765" t="s">
        <v>135</v>
      </c>
      <c r="I765" t="s">
        <v>144</v>
      </c>
      <c r="J765" t="s">
        <v>137</v>
      </c>
      <c r="K765" t="s">
        <v>138</v>
      </c>
      <c r="L765" t="s">
        <v>2450</v>
      </c>
      <c r="M765" t="s">
        <v>2451</v>
      </c>
      <c r="N765">
        <v>0.63416666600000005</v>
      </c>
      <c r="O765">
        <v>2</v>
      </c>
      <c r="P765">
        <v>101</v>
      </c>
      <c r="Q765">
        <v>16</v>
      </c>
      <c r="R765">
        <v>6</v>
      </c>
      <c r="S765">
        <v>8</v>
      </c>
      <c r="T765">
        <v>7</v>
      </c>
      <c r="U765">
        <v>0</v>
      </c>
      <c r="V765">
        <v>0</v>
      </c>
      <c r="W765">
        <v>0.109058483877915</v>
      </c>
      <c r="X765">
        <v>7.716813234472351</v>
      </c>
      <c r="Y765">
        <v>33.75078893536481</v>
      </c>
      <c r="Z765">
        <v>2.6494648722805412</v>
      </c>
      <c r="AA765">
        <v>17.665111830962562</v>
      </c>
      <c r="AB765">
        <v>9.2106613910383342E-2</v>
      </c>
      <c r="AC765">
        <v>0</v>
      </c>
      <c r="AD765">
        <v>0</v>
      </c>
      <c r="AE765">
        <v>61.983343970868553</v>
      </c>
    </row>
    <row r="766" spans="1:31" x14ac:dyDescent="0.25">
      <c r="A766">
        <v>2338158</v>
      </c>
      <c r="B766">
        <v>1</v>
      </c>
      <c r="C766" t="s">
        <v>80</v>
      </c>
      <c r="D766" t="s">
        <v>98</v>
      </c>
      <c r="E766" t="s">
        <v>157</v>
      </c>
      <c r="F766" t="s">
        <v>2452</v>
      </c>
      <c r="G766" t="s">
        <v>159</v>
      </c>
      <c r="H766" t="s">
        <v>154</v>
      </c>
      <c r="I766" t="s">
        <v>144</v>
      </c>
      <c r="J766" t="s">
        <v>137</v>
      </c>
      <c r="K766" t="s">
        <v>138</v>
      </c>
      <c r="L766" t="s">
        <v>2453</v>
      </c>
      <c r="M766" t="s">
        <v>2454</v>
      </c>
      <c r="N766">
        <v>3.7991666660000001</v>
      </c>
      <c r="O766">
        <v>0</v>
      </c>
      <c r="P766">
        <v>1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0.66277108177910504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0.66277108177910504</v>
      </c>
    </row>
    <row r="767" spans="1:31" x14ac:dyDescent="0.25">
      <c r="A767">
        <v>2338387</v>
      </c>
      <c r="B767">
        <v>1</v>
      </c>
      <c r="C767" t="s">
        <v>80</v>
      </c>
      <c r="D767" t="s">
        <v>103</v>
      </c>
      <c r="E767" t="s">
        <v>132</v>
      </c>
      <c r="F767" t="s">
        <v>2455</v>
      </c>
      <c r="G767" t="s">
        <v>134</v>
      </c>
      <c r="H767" t="s">
        <v>135</v>
      </c>
      <c r="I767" t="s">
        <v>144</v>
      </c>
      <c r="J767" t="s">
        <v>137</v>
      </c>
      <c r="K767" t="s">
        <v>138</v>
      </c>
      <c r="L767" t="s">
        <v>2456</v>
      </c>
      <c r="M767" t="s">
        <v>2457</v>
      </c>
      <c r="N767">
        <v>0.83666666599999995</v>
      </c>
      <c r="O767">
        <v>0</v>
      </c>
      <c r="P767">
        <v>13</v>
      </c>
      <c r="Q767">
        <v>13</v>
      </c>
      <c r="R767">
        <v>80</v>
      </c>
      <c r="S767">
        <v>7</v>
      </c>
      <c r="T767">
        <v>15</v>
      </c>
      <c r="U767">
        <v>1</v>
      </c>
      <c r="V767">
        <v>0</v>
      </c>
      <c r="W767">
        <v>0</v>
      </c>
      <c r="X767">
        <v>5.9021083503653706</v>
      </c>
      <c r="Y767">
        <v>34.40089617056266</v>
      </c>
      <c r="Z767">
        <v>374.54553038859711</v>
      </c>
      <c r="AA767">
        <v>118.56791539855698</v>
      </c>
      <c r="AB767">
        <v>27.586133507104265</v>
      </c>
      <c r="AC767">
        <v>60.070287748906672</v>
      </c>
      <c r="AD767">
        <v>0</v>
      </c>
      <c r="AE767">
        <v>621.07287156409313</v>
      </c>
    </row>
    <row r="768" spans="1:31" x14ac:dyDescent="0.25">
      <c r="A768">
        <v>2338530</v>
      </c>
      <c r="B768">
        <v>1</v>
      </c>
      <c r="C768" t="s">
        <v>80</v>
      </c>
      <c r="D768" t="s">
        <v>108</v>
      </c>
      <c r="E768" t="s">
        <v>174</v>
      </c>
      <c r="F768" t="s">
        <v>2458</v>
      </c>
      <c r="G768" t="s">
        <v>176</v>
      </c>
      <c r="H768" t="s">
        <v>154</v>
      </c>
      <c r="I768" t="s">
        <v>144</v>
      </c>
      <c r="J768" t="s">
        <v>137</v>
      </c>
      <c r="K768" t="s">
        <v>138</v>
      </c>
      <c r="L768" t="s">
        <v>2459</v>
      </c>
      <c r="M768" t="s">
        <v>2460</v>
      </c>
      <c r="N768">
        <v>1.469166666</v>
      </c>
      <c r="O768">
        <v>0</v>
      </c>
      <c r="P768">
        <v>27</v>
      </c>
      <c r="Q768">
        <v>0</v>
      </c>
      <c r="R768">
        <v>24</v>
      </c>
      <c r="S768">
        <v>0</v>
      </c>
      <c r="T768">
        <v>6</v>
      </c>
      <c r="U768">
        <v>0</v>
      </c>
      <c r="V768">
        <v>0</v>
      </c>
      <c r="W768">
        <v>0</v>
      </c>
      <c r="X768">
        <v>8.6327627565859331</v>
      </c>
      <c r="Y768">
        <v>0</v>
      </c>
      <c r="Z768">
        <v>110.44019498216751</v>
      </c>
      <c r="AA768">
        <v>0</v>
      </c>
      <c r="AB768">
        <v>8.55213553919865</v>
      </c>
      <c r="AC768">
        <v>0</v>
      </c>
      <c r="AD768">
        <v>0</v>
      </c>
      <c r="AE768">
        <v>127.62509327795209</v>
      </c>
    </row>
    <row r="769" spans="1:31" x14ac:dyDescent="0.25">
      <c r="A769">
        <v>2338152</v>
      </c>
      <c r="B769">
        <v>1</v>
      </c>
      <c r="C769" t="s">
        <v>80</v>
      </c>
      <c r="D769" t="s">
        <v>101</v>
      </c>
      <c r="E769" t="s">
        <v>141</v>
      </c>
      <c r="F769" t="s">
        <v>2461</v>
      </c>
      <c r="G769" t="s">
        <v>494</v>
      </c>
      <c r="H769" t="s">
        <v>135</v>
      </c>
      <c r="I769" t="s">
        <v>144</v>
      </c>
      <c r="J769" t="s">
        <v>137</v>
      </c>
      <c r="K769" t="s">
        <v>138</v>
      </c>
      <c r="L769" t="s">
        <v>2462</v>
      </c>
      <c r="M769" t="s">
        <v>2463</v>
      </c>
      <c r="N769">
        <v>6.7088888879999997</v>
      </c>
      <c r="O769">
        <v>9</v>
      </c>
      <c r="P769">
        <v>9</v>
      </c>
      <c r="Q769">
        <v>9</v>
      </c>
      <c r="R769">
        <v>2</v>
      </c>
      <c r="S769">
        <v>8</v>
      </c>
      <c r="T769">
        <v>1</v>
      </c>
      <c r="U769">
        <v>0</v>
      </c>
      <c r="V769">
        <v>0</v>
      </c>
      <c r="W769">
        <v>36.768627640712893</v>
      </c>
      <c r="X769">
        <v>8.4282811655649486</v>
      </c>
      <c r="Y769">
        <v>1094.2129012943203</v>
      </c>
      <c r="Z769">
        <v>39.679250256998372</v>
      </c>
      <c r="AA769">
        <v>232.02469012297789</v>
      </c>
      <c r="AB769">
        <v>1.7893411495738165</v>
      </c>
      <c r="AC769">
        <v>0</v>
      </c>
      <c r="AD769">
        <v>0</v>
      </c>
      <c r="AE769">
        <v>1412.9030916301483</v>
      </c>
    </row>
    <row r="770" spans="1:31" x14ac:dyDescent="0.25">
      <c r="A770">
        <v>2338052</v>
      </c>
      <c r="B770">
        <v>1</v>
      </c>
      <c r="C770" t="s">
        <v>80</v>
      </c>
      <c r="D770" t="s">
        <v>106</v>
      </c>
      <c r="E770" t="s">
        <v>132</v>
      </c>
      <c r="F770" t="s">
        <v>2464</v>
      </c>
      <c r="G770" t="s">
        <v>134</v>
      </c>
      <c r="H770" t="s">
        <v>135</v>
      </c>
      <c r="I770" t="s">
        <v>136</v>
      </c>
      <c r="J770" t="s">
        <v>137</v>
      </c>
      <c r="K770" t="s">
        <v>138</v>
      </c>
      <c r="L770" t="s">
        <v>2465</v>
      </c>
      <c r="M770" t="s">
        <v>2466</v>
      </c>
      <c r="N770">
        <v>1.0277777E-2</v>
      </c>
      <c r="O770">
        <v>2</v>
      </c>
      <c r="P770">
        <v>1652</v>
      </c>
      <c r="Q770">
        <v>54</v>
      </c>
      <c r="R770">
        <v>315</v>
      </c>
      <c r="S770">
        <v>27</v>
      </c>
      <c r="T770">
        <v>272</v>
      </c>
      <c r="U770">
        <v>3</v>
      </c>
      <c r="V770">
        <v>1</v>
      </c>
      <c r="W770">
        <v>1.3064693632135554E-2</v>
      </c>
      <c r="X770">
        <v>3.2441616651275962</v>
      </c>
      <c r="Y770">
        <v>5.8798270011559115</v>
      </c>
      <c r="Z770">
        <v>7.8618315917156831</v>
      </c>
      <c r="AA770">
        <v>1.1410479060792771</v>
      </c>
      <c r="AB770">
        <v>2.4886015947723759</v>
      </c>
      <c r="AC770">
        <v>7.325422669227807</v>
      </c>
      <c r="AD770">
        <v>1.2018803741752888</v>
      </c>
      <c r="AE770">
        <v>29.155837495886075</v>
      </c>
    </row>
    <row r="771" spans="1:31" x14ac:dyDescent="0.25">
      <c r="A771">
        <v>2337946</v>
      </c>
      <c r="B771">
        <v>1</v>
      </c>
      <c r="C771" t="s">
        <v>80</v>
      </c>
      <c r="D771" t="s">
        <v>105</v>
      </c>
      <c r="E771" t="s">
        <v>132</v>
      </c>
      <c r="F771" t="s">
        <v>2467</v>
      </c>
      <c r="G771" t="s">
        <v>134</v>
      </c>
      <c r="H771" t="s">
        <v>135</v>
      </c>
      <c r="I771" t="s">
        <v>144</v>
      </c>
      <c r="J771" t="s">
        <v>137</v>
      </c>
      <c r="K771" t="s">
        <v>138</v>
      </c>
      <c r="L771" t="s">
        <v>2468</v>
      </c>
      <c r="M771" t="s">
        <v>2469</v>
      </c>
      <c r="N771">
        <v>0.62027777699999997</v>
      </c>
      <c r="O771">
        <v>0</v>
      </c>
      <c r="P771">
        <v>2223</v>
      </c>
      <c r="Q771">
        <v>0</v>
      </c>
      <c r="R771">
        <v>9</v>
      </c>
      <c r="S771">
        <v>8</v>
      </c>
      <c r="T771">
        <v>110</v>
      </c>
      <c r="U771">
        <v>6</v>
      </c>
      <c r="V771">
        <v>3</v>
      </c>
      <c r="W771">
        <v>0</v>
      </c>
      <c r="X771">
        <v>327.46623097267872</v>
      </c>
      <c r="Y771">
        <v>0</v>
      </c>
      <c r="Z771">
        <v>3.7204215402252401</v>
      </c>
      <c r="AA771">
        <v>29.065466102594055</v>
      </c>
      <c r="AB771">
        <v>55.358340048951604</v>
      </c>
      <c r="AC771">
        <v>154.0678295800891</v>
      </c>
      <c r="AD771">
        <v>4.4913501555966633</v>
      </c>
      <c r="AE771">
        <v>574.16963840013534</v>
      </c>
    </row>
    <row r="772" spans="1:31" x14ac:dyDescent="0.25">
      <c r="A772">
        <v>2338095</v>
      </c>
      <c r="B772">
        <v>1</v>
      </c>
      <c r="C772" t="s">
        <v>81</v>
      </c>
      <c r="D772" t="s">
        <v>112</v>
      </c>
      <c r="E772" t="s">
        <v>157</v>
      </c>
      <c r="F772" t="s">
        <v>2470</v>
      </c>
      <c r="G772" t="s">
        <v>159</v>
      </c>
      <c r="H772" t="s">
        <v>154</v>
      </c>
      <c r="I772" t="s">
        <v>144</v>
      </c>
      <c r="J772" t="s">
        <v>137</v>
      </c>
      <c r="K772" t="s">
        <v>138</v>
      </c>
      <c r="L772" t="s">
        <v>2471</v>
      </c>
      <c r="M772" t="s">
        <v>2472</v>
      </c>
      <c r="N772">
        <v>3.5049999999999999</v>
      </c>
      <c r="O772">
        <v>0</v>
      </c>
      <c r="P772">
        <v>3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1.9528151407258325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1.9528151407258325</v>
      </c>
    </row>
    <row r="773" spans="1:31" x14ac:dyDescent="0.25">
      <c r="A773">
        <v>2338547</v>
      </c>
      <c r="B773">
        <v>1</v>
      </c>
      <c r="C773" t="s">
        <v>80</v>
      </c>
      <c r="D773" t="s">
        <v>94</v>
      </c>
      <c r="E773" t="s">
        <v>132</v>
      </c>
      <c r="F773" t="s">
        <v>2473</v>
      </c>
      <c r="G773" t="s">
        <v>363</v>
      </c>
      <c r="H773" t="s">
        <v>135</v>
      </c>
      <c r="I773" t="s">
        <v>144</v>
      </c>
      <c r="J773" t="s">
        <v>137</v>
      </c>
      <c r="K773" t="s">
        <v>138</v>
      </c>
      <c r="L773" t="s">
        <v>2474</v>
      </c>
      <c r="M773" t="s">
        <v>2475</v>
      </c>
      <c r="N773">
        <v>1.385277777</v>
      </c>
      <c r="O773">
        <v>0</v>
      </c>
      <c r="P773">
        <v>1128</v>
      </c>
      <c r="Q773">
        <v>2</v>
      </c>
      <c r="R773">
        <v>21</v>
      </c>
      <c r="S773">
        <v>1</v>
      </c>
      <c r="T773">
        <v>116</v>
      </c>
      <c r="U773">
        <v>2</v>
      </c>
      <c r="V773">
        <v>0</v>
      </c>
      <c r="W773">
        <v>0</v>
      </c>
      <c r="X773">
        <v>285.49526844317177</v>
      </c>
      <c r="Y773">
        <v>7.5758641422061199</v>
      </c>
      <c r="Z773">
        <v>18.417719933032217</v>
      </c>
      <c r="AA773">
        <v>1.4689407904312639</v>
      </c>
      <c r="AB773">
        <v>91.663408841583859</v>
      </c>
      <c r="AC773">
        <v>4.129409365267473</v>
      </c>
      <c r="AD773">
        <v>0</v>
      </c>
      <c r="AE773">
        <v>408.7506115156927</v>
      </c>
    </row>
    <row r="774" spans="1:31" x14ac:dyDescent="0.25">
      <c r="A774">
        <v>2338192</v>
      </c>
      <c r="B774">
        <v>1</v>
      </c>
      <c r="C774" t="s">
        <v>80</v>
      </c>
      <c r="D774" t="s">
        <v>95</v>
      </c>
      <c r="E774" t="s">
        <v>151</v>
      </c>
      <c r="F774" t="s">
        <v>2476</v>
      </c>
      <c r="G774" t="s">
        <v>153</v>
      </c>
      <c r="H774" t="s">
        <v>154</v>
      </c>
      <c r="I774" t="s">
        <v>144</v>
      </c>
      <c r="J774" t="s">
        <v>137</v>
      </c>
      <c r="K774" t="s">
        <v>138</v>
      </c>
      <c r="L774" t="s">
        <v>2477</v>
      </c>
      <c r="M774" t="s">
        <v>2478</v>
      </c>
      <c r="N774">
        <v>0.92638888799999997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7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4.0742689533128447</v>
      </c>
      <c r="AC774">
        <v>0</v>
      </c>
      <c r="AD774">
        <v>0</v>
      </c>
      <c r="AE774">
        <v>4.0742689533128447</v>
      </c>
    </row>
    <row r="775" spans="1:31" x14ac:dyDescent="0.25">
      <c r="A775">
        <v>2338261</v>
      </c>
      <c r="B775">
        <v>1</v>
      </c>
      <c r="C775" t="s">
        <v>80</v>
      </c>
      <c r="D775" t="s">
        <v>105</v>
      </c>
      <c r="E775" t="s">
        <v>240</v>
      </c>
      <c r="F775" t="s">
        <v>2017</v>
      </c>
      <c r="G775" t="s">
        <v>352</v>
      </c>
      <c r="H775" t="s">
        <v>135</v>
      </c>
      <c r="I775" t="s">
        <v>144</v>
      </c>
      <c r="J775" t="s">
        <v>3</v>
      </c>
      <c r="K775" t="s">
        <v>138</v>
      </c>
      <c r="L775" t="s">
        <v>2479</v>
      </c>
      <c r="M775" t="s">
        <v>2480</v>
      </c>
      <c r="N775">
        <v>0.72750000000000004</v>
      </c>
      <c r="O775">
        <v>0</v>
      </c>
      <c r="P775">
        <v>8547</v>
      </c>
      <c r="Q775">
        <v>0</v>
      </c>
      <c r="R775">
        <v>1</v>
      </c>
      <c r="S775">
        <v>0</v>
      </c>
      <c r="T775">
        <v>536</v>
      </c>
      <c r="U775">
        <v>0</v>
      </c>
      <c r="V775">
        <v>0</v>
      </c>
      <c r="W775">
        <v>0</v>
      </c>
      <c r="X775">
        <v>2366.1328576552919</v>
      </c>
      <c r="Y775">
        <v>0</v>
      </c>
      <c r="Z775">
        <v>1.0681275567294852</v>
      </c>
      <c r="AA775">
        <v>0</v>
      </c>
      <c r="AB775">
        <v>660.52500311227732</v>
      </c>
      <c r="AC775">
        <v>0</v>
      </c>
      <c r="AD775">
        <v>0</v>
      </c>
      <c r="AE775">
        <v>3027.7259883242987</v>
      </c>
    </row>
    <row r="776" spans="1:31" x14ac:dyDescent="0.25">
      <c r="A776">
        <v>2337929</v>
      </c>
      <c r="B776">
        <v>1</v>
      </c>
      <c r="C776" t="s">
        <v>81</v>
      </c>
      <c r="D776" t="s">
        <v>128</v>
      </c>
      <c r="E776" t="s">
        <v>147</v>
      </c>
      <c r="F776" t="s">
        <v>2481</v>
      </c>
      <c r="G776" t="s">
        <v>184</v>
      </c>
      <c r="H776" t="s">
        <v>135</v>
      </c>
      <c r="I776" t="s">
        <v>144</v>
      </c>
      <c r="J776" t="s">
        <v>137</v>
      </c>
      <c r="K776" t="s">
        <v>138</v>
      </c>
      <c r="L776" t="s">
        <v>2482</v>
      </c>
      <c r="M776" t="s">
        <v>2483</v>
      </c>
      <c r="N776">
        <v>1.48</v>
      </c>
      <c r="O776">
        <v>0</v>
      </c>
      <c r="P776">
        <v>83</v>
      </c>
      <c r="Q776">
        <v>0</v>
      </c>
      <c r="R776">
        <v>0</v>
      </c>
      <c r="S776">
        <v>0</v>
      </c>
      <c r="T776">
        <v>12</v>
      </c>
      <c r="U776">
        <v>0</v>
      </c>
      <c r="V776">
        <v>0</v>
      </c>
      <c r="W776">
        <v>0</v>
      </c>
      <c r="X776">
        <v>13.823541785023272</v>
      </c>
      <c r="Y776">
        <v>0</v>
      </c>
      <c r="Z776">
        <v>0</v>
      </c>
      <c r="AA776">
        <v>0</v>
      </c>
      <c r="AB776">
        <v>6.9759430551889867</v>
      </c>
      <c r="AC776">
        <v>0</v>
      </c>
      <c r="AD776">
        <v>0</v>
      </c>
      <c r="AE776">
        <v>20.799484840212259</v>
      </c>
    </row>
    <row r="777" spans="1:31" x14ac:dyDescent="0.25">
      <c r="A777">
        <v>2338570</v>
      </c>
      <c r="B777">
        <v>1</v>
      </c>
      <c r="C777" t="s">
        <v>81</v>
      </c>
      <c r="D777" t="s">
        <v>120</v>
      </c>
      <c r="E777" t="s">
        <v>174</v>
      </c>
      <c r="F777" t="s">
        <v>2484</v>
      </c>
      <c r="G777" t="s">
        <v>176</v>
      </c>
      <c r="H777" t="s">
        <v>154</v>
      </c>
      <c r="I777" t="s">
        <v>144</v>
      </c>
      <c r="J777" t="s">
        <v>137</v>
      </c>
      <c r="K777" t="s">
        <v>138</v>
      </c>
      <c r="L777" t="s">
        <v>2485</v>
      </c>
      <c r="M777" t="s">
        <v>2486</v>
      </c>
      <c r="N777">
        <v>0.38638888799999999</v>
      </c>
      <c r="O777">
        <v>0</v>
      </c>
      <c r="P777">
        <v>94</v>
      </c>
      <c r="Q777">
        <v>0</v>
      </c>
      <c r="R777">
        <v>5</v>
      </c>
      <c r="S777">
        <v>0</v>
      </c>
      <c r="T777">
        <v>5</v>
      </c>
      <c r="U777">
        <v>0</v>
      </c>
      <c r="V777">
        <v>0</v>
      </c>
      <c r="W777">
        <v>0</v>
      </c>
      <c r="X777">
        <v>7.1286964469081928</v>
      </c>
      <c r="Y777">
        <v>0</v>
      </c>
      <c r="Z777">
        <v>2.0841973215602496</v>
      </c>
      <c r="AA777">
        <v>0</v>
      </c>
      <c r="AB777">
        <v>0.67468734100393901</v>
      </c>
      <c r="AC777">
        <v>0</v>
      </c>
      <c r="AD777">
        <v>0</v>
      </c>
      <c r="AE777">
        <v>9.8875811094723804</v>
      </c>
    </row>
    <row r="778" spans="1:31" x14ac:dyDescent="0.25">
      <c r="A778">
        <v>2338384</v>
      </c>
      <c r="B778">
        <v>1</v>
      </c>
      <c r="C778" t="s">
        <v>81</v>
      </c>
      <c r="D778" t="s">
        <v>122</v>
      </c>
      <c r="E778" t="s">
        <v>174</v>
      </c>
      <c r="F778" t="s">
        <v>2487</v>
      </c>
      <c r="G778" t="s">
        <v>176</v>
      </c>
      <c r="H778" t="s">
        <v>154</v>
      </c>
      <c r="I778" t="s">
        <v>144</v>
      </c>
      <c r="J778" t="s">
        <v>137</v>
      </c>
      <c r="K778" t="s">
        <v>138</v>
      </c>
      <c r="L778" t="s">
        <v>2488</v>
      </c>
      <c r="M778" t="s">
        <v>2489</v>
      </c>
      <c r="N778">
        <v>1.8725000000000001</v>
      </c>
      <c r="O778">
        <v>0</v>
      </c>
      <c r="P778">
        <v>244</v>
      </c>
      <c r="Q778">
        <v>0</v>
      </c>
      <c r="R778">
        <v>5</v>
      </c>
      <c r="S778">
        <v>0</v>
      </c>
      <c r="T778">
        <v>28</v>
      </c>
      <c r="U778">
        <v>0</v>
      </c>
      <c r="V778">
        <v>0</v>
      </c>
      <c r="W778">
        <v>0</v>
      </c>
      <c r="X778">
        <v>66.761772472097206</v>
      </c>
      <c r="Y778">
        <v>0</v>
      </c>
      <c r="Z778">
        <v>3.4562906369352504</v>
      </c>
      <c r="AA778">
        <v>0</v>
      </c>
      <c r="AB778">
        <v>24.84000010474935</v>
      </c>
      <c r="AC778">
        <v>0</v>
      </c>
      <c r="AD778">
        <v>0</v>
      </c>
      <c r="AE778">
        <v>95.058063213781807</v>
      </c>
    </row>
    <row r="779" spans="1:31" x14ac:dyDescent="0.25">
      <c r="A779">
        <v>2338553</v>
      </c>
      <c r="B779">
        <v>1</v>
      </c>
      <c r="C779" t="s">
        <v>80</v>
      </c>
      <c r="D779" t="s">
        <v>102</v>
      </c>
      <c r="E779" t="s">
        <v>147</v>
      </c>
      <c r="F779" t="s">
        <v>2490</v>
      </c>
      <c r="G779" t="s">
        <v>184</v>
      </c>
      <c r="H779" t="s">
        <v>135</v>
      </c>
      <c r="I779" t="s">
        <v>144</v>
      </c>
      <c r="J779" t="s">
        <v>137</v>
      </c>
      <c r="K779" t="s">
        <v>138</v>
      </c>
      <c r="L779" t="s">
        <v>2491</v>
      </c>
      <c r="M779" t="s">
        <v>2492</v>
      </c>
      <c r="N779">
        <v>2.895277777</v>
      </c>
      <c r="O779">
        <v>0</v>
      </c>
      <c r="P779">
        <v>20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2.0943522133278618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2.0943522133278618</v>
      </c>
    </row>
    <row r="780" spans="1:31" x14ac:dyDescent="0.25">
      <c r="A780">
        <v>2338507</v>
      </c>
      <c r="B780">
        <v>1</v>
      </c>
      <c r="C780" t="s">
        <v>81</v>
      </c>
      <c r="D780" t="s">
        <v>128</v>
      </c>
      <c r="E780" t="s">
        <v>147</v>
      </c>
      <c r="F780" t="s">
        <v>2493</v>
      </c>
      <c r="G780" t="s">
        <v>134</v>
      </c>
      <c r="H780" t="s">
        <v>135</v>
      </c>
      <c r="I780" t="s">
        <v>144</v>
      </c>
      <c r="J780" t="s">
        <v>137</v>
      </c>
      <c r="K780" t="s">
        <v>138</v>
      </c>
      <c r="L780" t="s">
        <v>2494</v>
      </c>
      <c r="M780" t="s">
        <v>2495</v>
      </c>
      <c r="N780">
        <v>0.71222222199999996</v>
      </c>
      <c r="O780">
        <v>0</v>
      </c>
      <c r="P780">
        <v>15</v>
      </c>
      <c r="Q780">
        <v>0</v>
      </c>
      <c r="R780">
        <v>20</v>
      </c>
      <c r="S780">
        <v>10</v>
      </c>
      <c r="T780">
        <v>6</v>
      </c>
      <c r="U780">
        <v>2</v>
      </c>
      <c r="V780">
        <v>0</v>
      </c>
      <c r="W780">
        <v>0</v>
      </c>
      <c r="X780">
        <v>3.4704530692263003</v>
      </c>
      <c r="Y780">
        <v>0</v>
      </c>
      <c r="Z780">
        <v>17.225207731046488</v>
      </c>
      <c r="AA780">
        <v>549.71890721995339</v>
      </c>
      <c r="AB780">
        <v>10.5550043083828</v>
      </c>
      <c r="AC780">
        <v>15.762625106043709</v>
      </c>
      <c r="AD780">
        <v>0</v>
      </c>
      <c r="AE780">
        <v>596.73219743465268</v>
      </c>
    </row>
    <row r="781" spans="1:31" x14ac:dyDescent="0.25">
      <c r="A781">
        <v>2338175</v>
      </c>
      <c r="B781">
        <v>1</v>
      </c>
      <c r="C781" t="s">
        <v>81</v>
      </c>
      <c r="D781" t="s">
        <v>125</v>
      </c>
      <c r="E781" t="s">
        <v>141</v>
      </c>
      <c r="F781" t="s">
        <v>2496</v>
      </c>
      <c r="G781" t="s">
        <v>134</v>
      </c>
      <c r="H781" t="s">
        <v>135</v>
      </c>
      <c r="I781" t="s">
        <v>144</v>
      </c>
      <c r="J781" t="s">
        <v>137</v>
      </c>
      <c r="K781" t="s">
        <v>138</v>
      </c>
      <c r="L781" t="s">
        <v>2497</v>
      </c>
      <c r="M781" t="s">
        <v>2498</v>
      </c>
      <c r="N781">
        <v>0.41361111099999998</v>
      </c>
      <c r="O781">
        <v>1</v>
      </c>
      <c r="P781">
        <v>158</v>
      </c>
      <c r="Q781">
        <v>29</v>
      </c>
      <c r="R781">
        <v>178</v>
      </c>
      <c r="S781">
        <v>3</v>
      </c>
      <c r="T781">
        <v>10</v>
      </c>
      <c r="U781">
        <v>0</v>
      </c>
      <c r="V781">
        <v>0</v>
      </c>
      <c r="W781">
        <v>0.12201677112069444</v>
      </c>
      <c r="X781">
        <v>10.651574463668293</v>
      </c>
      <c r="Y781">
        <v>46.633217778559874</v>
      </c>
      <c r="Z781">
        <v>305.97079026836866</v>
      </c>
      <c r="AA781">
        <v>2.2285854133844634</v>
      </c>
      <c r="AB781">
        <v>1.8148046023483893</v>
      </c>
      <c r="AC781">
        <v>0</v>
      </c>
      <c r="AD781">
        <v>0</v>
      </c>
      <c r="AE781">
        <v>367.42098929745032</v>
      </c>
    </row>
    <row r="782" spans="1:31" x14ac:dyDescent="0.25">
      <c r="A782">
        <v>2338029</v>
      </c>
      <c r="B782">
        <v>1</v>
      </c>
      <c r="C782" t="s">
        <v>81</v>
      </c>
      <c r="D782" t="s">
        <v>119</v>
      </c>
      <c r="E782" t="s">
        <v>141</v>
      </c>
      <c r="F782" t="s">
        <v>2499</v>
      </c>
      <c r="G782" t="s">
        <v>208</v>
      </c>
      <c r="H782" t="s">
        <v>135</v>
      </c>
      <c r="I782" t="s">
        <v>144</v>
      </c>
      <c r="J782" t="s">
        <v>137</v>
      </c>
      <c r="K782" t="s">
        <v>209</v>
      </c>
      <c r="L782" t="s">
        <v>2500</v>
      </c>
      <c r="M782" t="s">
        <v>2501</v>
      </c>
      <c r="N782">
        <v>7.778888888</v>
      </c>
      <c r="O782">
        <v>0</v>
      </c>
      <c r="P782">
        <v>1652</v>
      </c>
      <c r="Q782">
        <v>107</v>
      </c>
      <c r="R782">
        <v>382</v>
      </c>
      <c r="S782">
        <v>13</v>
      </c>
      <c r="T782">
        <v>94</v>
      </c>
      <c r="U782">
        <v>0</v>
      </c>
      <c r="V782">
        <v>0</v>
      </c>
      <c r="W782">
        <v>0</v>
      </c>
      <c r="X782">
        <v>1840.6795114003255</v>
      </c>
      <c r="Y782">
        <v>8581.5231574979789</v>
      </c>
      <c r="Z782">
        <v>17434.26667092869</v>
      </c>
      <c r="AA782">
        <v>427.15456758116989</v>
      </c>
      <c r="AB782">
        <v>498.23342904468353</v>
      </c>
      <c r="AC782">
        <v>0</v>
      </c>
      <c r="AD782">
        <v>0</v>
      </c>
      <c r="AE782">
        <v>28781.857336452849</v>
      </c>
    </row>
    <row r="783" spans="1:31" x14ac:dyDescent="0.25">
      <c r="A783">
        <v>2338115</v>
      </c>
      <c r="B783">
        <v>1</v>
      </c>
      <c r="C783" t="s">
        <v>81</v>
      </c>
      <c r="D783" t="s">
        <v>120</v>
      </c>
      <c r="E783" t="s">
        <v>157</v>
      </c>
      <c r="F783" t="s">
        <v>2502</v>
      </c>
      <c r="G783" t="s">
        <v>159</v>
      </c>
      <c r="H783" t="s">
        <v>154</v>
      </c>
      <c r="I783" t="s">
        <v>144</v>
      </c>
      <c r="J783" t="s">
        <v>137</v>
      </c>
      <c r="K783" t="s">
        <v>138</v>
      </c>
      <c r="L783" t="s">
        <v>2503</v>
      </c>
      <c r="M783" t="s">
        <v>2504</v>
      </c>
      <c r="N783">
        <v>2.025833333</v>
      </c>
      <c r="O783">
        <v>0</v>
      </c>
      <c r="P783">
        <v>1</v>
      </c>
      <c r="Q783">
        <v>0</v>
      </c>
      <c r="R783">
        <v>0</v>
      </c>
      <c r="S783">
        <v>0</v>
      </c>
      <c r="T783">
        <v>1</v>
      </c>
      <c r="U783">
        <v>0</v>
      </c>
      <c r="V783">
        <v>0</v>
      </c>
      <c r="W783">
        <v>0</v>
      </c>
      <c r="X783">
        <v>0.46955052467096836</v>
      </c>
      <c r="Y783">
        <v>0</v>
      </c>
      <c r="Z783">
        <v>0</v>
      </c>
      <c r="AA783">
        <v>0</v>
      </c>
      <c r="AB783">
        <v>3.2504322089523905</v>
      </c>
      <c r="AC783">
        <v>0</v>
      </c>
      <c r="AD783">
        <v>0</v>
      </c>
      <c r="AE783">
        <v>3.7199827336233589</v>
      </c>
    </row>
    <row r="784" spans="1:31" x14ac:dyDescent="0.25">
      <c r="A784">
        <v>2338361</v>
      </c>
      <c r="B784">
        <v>1</v>
      </c>
      <c r="C784" t="s">
        <v>80</v>
      </c>
      <c r="D784" t="s">
        <v>93</v>
      </c>
      <c r="E784" t="s">
        <v>157</v>
      </c>
      <c r="F784" t="s">
        <v>2505</v>
      </c>
      <c r="G784" t="s">
        <v>159</v>
      </c>
      <c r="H784" t="s">
        <v>154</v>
      </c>
      <c r="I784" t="s">
        <v>144</v>
      </c>
      <c r="J784" t="s">
        <v>137</v>
      </c>
      <c r="K784" t="s">
        <v>138</v>
      </c>
      <c r="L784" t="s">
        <v>2506</v>
      </c>
      <c r="M784" t="s">
        <v>2507</v>
      </c>
      <c r="N784">
        <v>3.608333333</v>
      </c>
      <c r="O784">
        <v>0</v>
      </c>
      <c r="P784">
        <v>1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0.60984594554065008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0.60984594554065008</v>
      </c>
    </row>
    <row r="785" spans="1:31" x14ac:dyDescent="0.25">
      <c r="A785">
        <v>2337969</v>
      </c>
      <c r="B785">
        <v>1</v>
      </c>
      <c r="C785" t="s">
        <v>81</v>
      </c>
      <c r="D785" t="s">
        <v>112</v>
      </c>
      <c r="E785" t="s">
        <v>132</v>
      </c>
      <c r="F785" t="s">
        <v>2508</v>
      </c>
      <c r="G785" t="s">
        <v>134</v>
      </c>
      <c r="H785" t="s">
        <v>135</v>
      </c>
      <c r="I785" t="s">
        <v>144</v>
      </c>
      <c r="J785" t="s">
        <v>137</v>
      </c>
      <c r="K785" t="s">
        <v>138</v>
      </c>
      <c r="L785" t="s">
        <v>2509</v>
      </c>
      <c r="M785" t="s">
        <v>2510</v>
      </c>
      <c r="N785">
        <v>0.40916666600000001</v>
      </c>
      <c r="O785">
        <v>0</v>
      </c>
      <c r="P785">
        <v>1285</v>
      </c>
      <c r="Q785">
        <v>5</v>
      </c>
      <c r="R785">
        <v>38</v>
      </c>
      <c r="S785">
        <v>8</v>
      </c>
      <c r="T785">
        <v>70</v>
      </c>
      <c r="U785">
        <v>1</v>
      </c>
      <c r="V785">
        <v>1</v>
      </c>
      <c r="W785">
        <v>0</v>
      </c>
      <c r="X785">
        <v>35.875252599145625</v>
      </c>
      <c r="Y785">
        <v>11.893094034913808</v>
      </c>
      <c r="Z785">
        <v>5.0400388670693976</v>
      </c>
      <c r="AA785">
        <v>5.1869286336405125</v>
      </c>
      <c r="AB785">
        <v>6.8535582969936177</v>
      </c>
      <c r="AC785">
        <v>25.34243074002768</v>
      </c>
      <c r="AD785">
        <v>24.591941362119556</v>
      </c>
      <c r="AE785">
        <v>114.78324453391019</v>
      </c>
    </row>
    <row r="786" spans="1:31" x14ac:dyDescent="0.25">
      <c r="A786">
        <v>2338069</v>
      </c>
      <c r="B786">
        <v>1</v>
      </c>
      <c r="C786" t="s">
        <v>81</v>
      </c>
      <c r="D786" t="s">
        <v>118</v>
      </c>
      <c r="E786" t="s">
        <v>157</v>
      </c>
      <c r="F786" t="s">
        <v>2511</v>
      </c>
      <c r="G786" t="s">
        <v>279</v>
      </c>
      <c r="H786" t="s">
        <v>154</v>
      </c>
      <c r="I786" t="s">
        <v>144</v>
      </c>
      <c r="J786" t="s">
        <v>137</v>
      </c>
      <c r="K786" t="s">
        <v>138</v>
      </c>
      <c r="L786" t="s">
        <v>2512</v>
      </c>
      <c r="M786" t="s">
        <v>2513</v>
      </c>
      <c r="N786">
        <v>2.9794444439999999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1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0.22372976071460998</v>
      </c>
      <c r="AC786">
        <v>0</v>
      </c>
      <c r="AD786">
        <v>0</v>
      </c>
      <c r="AE786">
        <v>0.22372976071460998</v>
      </c>
    </row>
    <row r="787" spans="1:31" x14ac:dyDescent="0.25">
      <c r="A787">
        <v>2338298</v>
      </c>
      <c r="B787">
        <v>1</v>
      </c>
      <c r="C787" t="s">
        <v>81</v>
      </c>
      <c r="D787" t="s">
        <v>122</v>
      </c>
      <c r="E787" t="s">
        <v>147</v>
      </c>
      <c r="F787" t="s">
        <v>2514</v>
      </c>
      <c r="G787" t="s">
        <v>184</v>
      </c>
      <c r="H787" t="s">
        <v>135</v>
      </c>
      <c r="I787" t="s">
        <v>144</v>
      </c>
      <c r="J787" t="s">
        <v>137</v>
      </c>
      <c r="K787" t="s">
        <v>138</v>
      </c>
      <c r="L787" t="s">
        <v>2515</v>
      </c>
      <c r="M787" t="s">
        <v>2516</v>
      </c>
      <c r="N787">
        <v>2.9522222220000001</v>
      </c>
      <c r="O787">
        <v>0</v>
      </c>
      <c r="P787">
        <v>77</v>
      </c>
      <c r="Q787">
        <v>2</v>
      </c>
      <c r="R787">
        <v>1</v>
      </c>
      <c r="S787">
        <v>1</v>
      </c>
      <c r="T787">
        <v>3</v>
      </c>
      <c r="U787">
        <v>0</v>
      </c>
      <c r="V787">
        <v>0</v>
      </c>
      <c r="W787">
        <v>0</v>
      </c>
      <c r="X787">
        <v>24.117013656958285</v>
      </c>
      <c r="Y787">
        <v>6.3997730616233142</v>
      </c>
      <c r="Z787">
        <v>4.0451549797357225E-2</v>
      </c>
      <c r="AA787">
        <v>5.317756168432342</v>
      </c>
      <c r="AB787">
        <v>0.50582492997283002</v>
      </c>
      <c r="AC787">
        <v>0</v>
      </c>
      <c r="AD787">
        <v>0</v>
      </c>
      <c r="AE787">
        <v>36.380819366784131</v>
      </c>
    </row>
    <row r="788" spans="1:31" x14ac:dyDescent="0.25">
      <c r="A788">
        <v>2337943</v>
      </c>
      <c r="B788">
        <v>1</v>
      </c>
      <c r="C788" t="s">
        <v>80</v>
      </c>
      <c r="D788" t="s">
        <v>110</v>
      </c>
      <c r="E788" t="s">
        <v>132</v>
      </c>
      <c r="F788" t="s">
        <v>2517</v>
      </c>
      <c r="G788" t="s">
        <v>134</v>
      </c>
      <c r="H788" t="s">
        <v>135</v>
      </c>
      <c r="I788" t="s">
        <v>144</v>
      </c>
      <c r="J788" t="s">
        <v>137</v>
      </c>
      <c r="K788" t="s">
        <v>138</v>
      </c>
      <c r="L788" t="s">
        <v>2518</v>
      </c>
      <c r="M788" t="s">
        <v>2519</v>
      </c>
      <c r="N788">
        <v>1.011111111</v>
      </c>
      <c r="O788">
        <v>0</v>
      </c>
      <c r="P788">
        <v>4727</v>
      </c>
      <c r="Q788">
        <v>0</v>
      </c>
      <c r="R788">
        <v>0</v>
      </c>
      <c r="S788">
        <v>5</v>
      </c>
      <c r="T788">
        <v>415</v>
      </c>
      <c r="U788">
        <v>1</v>
      </c>
      <c r="V788">
        <v>2</v>
      </c>
      <c r="W788">
        <v>0</v>
      </c>
      <c r="X788">
        <v>1186.7874615028181</v>
      </c>
      <c r="Y788">
        <v>0</v>
      </c>
      <c r="Z788">
        <v>0</v>
      </c>
      <c r="AA788">
        <v>196.59792431393498</v>
      </c>
      <c r="AB788">
        <v>325.07770162190832</v>
      </c>
      <c r="AC788">
        <v>5.7931221086940674</v>
      </c>
      <c r="AD788">
        <v>8.593889218252178</v>
      </c>
      <c r="AE788">
        <v>1722.8500987656075</v>
      </c>
    </row>
    <row r="789" spans="1:31" x14ac:dyDescent="0.25">
      <c r="A789">
        <v>2338135</v>
      </c>
      <c r="B789">
        <v>1</v>
      </c>
      <c r="C789" t="s">
        <v>80</v>
      </c>
      <c r="D789" t="s">
        <v>90</v>
      </c>
      <c r="E789" t="s">
        <v>174</v>
      </c>
      <c r="F789" t="s">
        <v>2520</v>
      </c>
      <c r="G789" t="s">
        <v>299</v>
      </c>
      <c r="H789" t="s">
        <v>154</v>
      </c>
      <c r="I789" t="s">
        <v>144</v>
      </c>
      <c r="J789" t="s">
        <v>137</v>
      </c>
      <c r="K789" t="s">
        <v>138</v>
      </c>
      <c r="L789" t="s">
        <v>2521</v>
      </c>
      <c r="M789" t="s">
        <v>2522</v>
      </c>
      <c r="N789">
        <v>0.571944444</v>
      </c>
      <c r="O789">
        <v>0</v>
      </c>
      <c r="P789">
        <v>468</v>
      </c>
      <c r="Q789">
        <v>0</v>
      </c>
      <c r="R789">
        <v>0</v>
      </c>
      <c r="S789">
        <v>0</v>
      </c>
      <c r="T789">
        <v>40</v>
      </c>
      <c r="U789">
        <v>0</v>
      </c>
      <c r="V789">
        <v>1</v>
      </c>
      <c r="W789">
        <v>0</v>
      </c>
      <c r="X789">
        <v>66.999585666221975</v>
      </c>
      <c r="Y789">
        <v>0</v>
      </c>
      <c r="Z789">
        <v>0</v>
      </c>
      <c r="AA789">
        <v>0</v>
      </c>
      <c r="AB789">
        <v>14.209003354639101</v>
      </c>
      <c r="AC789">
        <v>0</v>
      </c>
      <c r="AD789">
        <v>2.5806033675919289</v>
      </c>
      <c r="AE789">
        <v>83.789192388453003</v>
      </c>
    </row>
    <row r="790" spans="1:31" x14ac:dyDescent="0.25">
      <c r="A790">
        <v>2338278</v>
      </c>
      <c r="B790">
        <v>1</v>
      </c>
      <c r="C790" t="s">
        <v>80</v>
      </c>
      <c r="D790" t="s">
        <v>94</v>
      </c>
      <c r="E790" t="s">
        <v>240</v>
      </c>
      <c r="F790" t="s">
        <v>2523</v>
      </c>
      <c r="G790" t="s">
        <v>2524</v>
      </c>
      <c r="H790" t="s">
        <v>265</v>
      </c>
      <c r="I790" t="s">
        <v>144</v>
      </c>
      <c r="J790" t="s">
        <v>137</v>
      </c>
      <c r="K790" t="s">
        <v>209</v>
      </c>
      <c r="L790" t="s">
        <v>2525</v>
      </c>
      <c r="M790" t="s">
        <v>2526</v>
      </c>
      <c r="N790">
        <v>0.20583333300000001</v>
      </c>
      <c r="O790">
        <v>1</v>
      </c>
      <c r="P790">
        <v>3153</v>
      </c>
      <c r="Q790">
        <v>49</v>
      </c>
      <c r="R790">
        <v>103</v>
      </c>
      <c r="S790">
        <v>38</v>
      </c>
      <c r="T790">
        <v>704</v>
      </c>
      <c r="U790">
        <v>17</v>
      </c>
      <c r="V790">
        <v>0</v>
      </c>
      <c r="W790">
        <v>0.24485946770483255</v>
      </c>
      <c r="X790">
        <v>101.42740457200985</v>
      </c>
      <c r="Y790">
        <v>25.836062687436023</v>
      </c>
      <c r="Z790">
        <v>26.782249305859629</v>
      </c>
      <c r="AA790">
        <v>59.608614328867134</v>
      </c>
      <c r="AB790">
        <v>77.473780228866772</v>
      </c>
      <c r="AC790">
        <v>201.71989785762676</v>
      </c>
      <c r="AD790">
        <v>0</v>
      </c>
      <c r="AE790">
        <v>493.09286844837095</v>
      </c>
    </row>
    <row r="791" spans="1:31" x14ac:dyDescent="0.25">
      <c r="A791">
        <v>2338012</v>
      </c>
      <c r="B791">
        <v>1</v>
      </c>
      <c r="C791" t="s">
        <v>81</v>
      </c>
      <c r="D791" t="s">
        <v>113</v>
      </c>
      <c r="E791" t="s">
        <v>132</v>
      </c>
      <c r="F791" t="s">
        <v>2527</v>
      </c>
      <c r="G791" t="s">
        <v>134</v>
      </c>
      <c r="H791" t="s">
        <v>135</v>
      </c>
      <c r="I791" t="s">
        <v>144</v>
      </c>
      <c r="J791" t="s">
        <v>137</v>
      </c>
      <c r="K791" t="s">
        <v>138</v>
      </c>
      <c r="L791" t="s">
        <v>2528</v>
      </c>
      <c r="M791" t="s">
        <v>2529</v>
      </c>
      <c r="N791">
        <v>1.5277777770000001</v>
      </c>
      <c r="O791">
        <v>0</v>
      </c>
      <c r="P791">
        <v>1285</v>
      </c>
      <c r="Q791">
        <v>2</v>
      </c>
      <c r="R791">
        <v>423</v>
      </c>
      <c r="S791">
        <v>5</v>
      </c>
      <c r="T791">
        <v>73</v>
      </c>
      <c r="U791">
        <v>0</v>
      </c>
      <c r="V791">
        <v>2</v>
      </c>
      <c r="W791">
        <v>0</v>
      </c>
      <c r="X791">
        <v>257.67223061361767</v>
      </c>
      <c r="Y791">
        <v>118.7279359795676</v>
      </c>
      <c r="Z791">
        <v>530.13229546268099</v>
      </c>
      <c r="AA791">
        <v>12.136575409273879</v>
      </c>
      <c r="AB791">
        <v>73.481811556996149</v>
      </c>
      <c r="AC791">
        <v>0</v>
      </c>
      <c r="AD791">
        <v>170.65040757553277</v>
      </c>
      <c r="AE791">
        <v>1162.8012565976692</v>
      </c>
    </row>
    <row r="792" spans="1:31" x14ac:dyDescent="0.25">
      <c r="A792">
        <v>2337986</v>
      </c>
      <c r="B792">
        <v>1</v>
      </c>
      <c r="C792" t="s">
        <v>80</v>
      </c>
      <c r="D792" t="s">
        <v>96</v>
      </c>
      <c r="E792" t="s">
        <v>157</v>
      </c>
      <c r="F792" t="s">
        <v>2530</v>
      </c>
      <c r="G792" t="s">
        <v>279</v>
      </c>
      <c r="H792" t="s">
        <v>154</v>
      </c>
      <c r="I792" t="s">
        <v>144</v>
      </c>
      <c r="J792" t="s">
        <v>137</v>
      </c>
      <c r="K792" t="s">
        <v>138</v>
      </c>
      <c r="L792" t="s">
        <v>2531</v>
      </c>
      <c r="M792" t="s">
        <v>2532</v>
      </c>
      <c r="N792">
        <v>6.0955555549999998</v>
      </c>
      <c r="O792">
        <v>0</v>
      </c>
      <c r="P792">
        <v>0</v>
      </c>
      <c r="Q792">
        <v>0</v>
      </c>
      <c r="R792">
        <v>1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2.3041092521832627</v>
      </c>
      <c r="AA792">
        <v>0</v>
      </c>
      <c r="AB792">
        <v>0</v>
      </c>
      <c r="AC792">
        <v>0</v>
      </c>
      <c r="AD792">
        <v>0</v>
      </c>
      <c r="AE792">
        <v>2.3041092521832627</v>
      </c>
    </row>
    <row r="793" spans="1:31" x14ac:dyDescent="0.25">
      <c r="A793">
        <v>2338198</v>
      </c>
      <c r="B793">
        <v>1</v>
      </c>
      <c r="C793" t="s">
        <v>81</v>
      </c>
      <c r="D793" t="s">
        <v>113</v>
      </c>
      <c r="E793" t="s">
        <v>174</v>
      </c>
      <c r="F793" t="s">
        <v>2533</v>
      </c>
      <c r="G793" t="s">
        <v>797</v>
      </c>
      <c r="H793" t="s">
        <v>154</v>
      </c>
      <c r="I793" t="s">
        <v>144</v>
      </c>
      <c r="J793" t="s">
        <v>137</v>
      </c>
      <c r="K793" t="s">
        <v>138</v>
      </c>
      <c r="L793" t="s">
        <v>2534</v>
      </c>
      <c r="M793" t="s">
        <v>2535</v>
      </c>
      <c r="N793">
        <v>2.224722222</v>
      </c>
      <c r="O793">
        <v>0</v>
      </c>
      <c r="P793">
        <v>57</v>
      </c>
      <c r="Q793">
        <v>0</v>
      </c>
      <c r="R793">
        <v>28</v>
      </c>
      <c r="S793">
        <v>0</v>
      </c>
      <c r="T793">
        <v>4</v>
      </c>
      <c r="U793">
        <v>0</v>
      </c>
      <c r="V793">
        <v>0</v>
      </c>
      <c r="W793">
        <v>0</v>
      </c>
      <c r="X793">
        <v>28.11078954200007</v>
      </c>
      <c r="Y793">
        <v>0</v>
      </c>
      <c r="Z793">
        <v>76.952931978318546</v>
      </c>
      <c r="AA793">
        <v>0</v>
      </c>
      <c r="AB793">
        <v>14.953414404439096</v>
      </c>
      <c r="AC793">
        <v>0</v>
      </c>
      <c r="AD793">
        <v>0</v>
      </c>
      <c r="AE793">
        <v>120.01713592475771</v>
      </c>
    </row>
    <row r="794" spans="1:31" x14ac:dyDescent="0.25">
      <c r="A794">
        <v>2338092</v>
      </c>
      <c r="B794">
        <v>1</v>
      </c>
      <c r="C794" t="s">
        <v>80</v>
      </c>
      <c r="D794" t="s">
        <v>84</v>
      </c>
      <c r="E794" t="s">
        <v>151</v>
      </c>
      <c r="F794" t="s">
        <v>2536</v>
      </c>
      <c r="G794" t="s">
        <v>269</v>
      </c>
      <c r="H794" t="s">
        <v>154</v>
      </c>
      <c r="I794" t="s">
        <v>144</v>
      </c>
      <c r="J794" t="s">
        <v>137</v>
      </c>
      <c r="K794" t="s">
        <v>209</v>
      </c>
      <c r="L794" t="s">
        <v>2537</v>
      </c>
      <c r="M794" t="s">
        <v>2538</v>
      </c>
      <c r="N794">
        <v>1.8591666659999999</v>
      </c>
      <c r="O794">
        <v>0</v>
      </c>
      <c r="P794">
        <v>200</v>
      </c>
      <c r="Q794">
        <v>0</v>
      </c>
      <c r="R794">
        <v>0</v>
      </c>
      <c r="S794">
        <v>0</v>
      </c>
      <c r="T794">
        <v>25</v>
      </c>
      <c r="U794">
        <v>0</v>
      </c>
      <c r="V794">
        <v>0</v>
      </c>
      <c r="W794">
        <v>0</v>
      </c>
      <c r="X794">
        <v>83.468439311513421</v>
      </c>
      <c r="Y794">
        <v>0</v>
      </c>
      <c r="Z794">
        <v>0</v>
      </c>
      <c r="AA794">
        <v>0</v>
      </c>
      <c r="AB794">
        <v>86.002443263907153</v>
      </c>
      <c r="AC794">
        <v>0</v>
      </c>
      <c r="AD794">
        <v>0</v>
      </c>
      <c r="AE794">
        <v>169.47088257542057</v>
      </c>
    </row>
    <row r="795" spans="1:31" x14ac:dyDescent="0.25">
      <c r="A795">
        <v>2338484</v>
      </c>
      <c r="B795">
        <v>1</v>
      </c>
      <c r="C795" t="s">
        <v>80</v>
      </c>
      <c r="D795" t="s">
        <v>100</v>
      </c>
      <c r="E795" t="s">
        <v>141</v>
      </c>
      <c r="F795" t="s">
        <v>2111</v>
      </c>
      <c r="G795" t="s">
        <v>134</v>
      </c>
      <c r="H795" t="s">
        <v>135</v>
      </c>
      <c r="I795" t="s">
        <v>144</v>
      </c>
      <c r="J795" t="s">
        <v>137</v>
      </c>
      <c r="K795" t="s">
        <v>138</v>
      </c>
      <c r="L795" t="s">
        <v>2539</v>
      </c>
      <c r="M795" t="s">
        <v>2540</v>
      </c>
      <c r="N795">
        <v>0.83194444400000001</v>
      </c>
      <c r="O795">
        <v>1</v>
      </c>
      <c r="P795">
        <v>13</v>
      </c>
      <c r="Q795">
        <v>4</v>
      </c>
      <c r="R795">
        <v>31</v>
      </c>
      <c r="S795">
        <v>17</v>
      </c>
      <c r="T795">
        <v>12</v>
      </c>
      <c r="U795">
        <v>1</v>
      </c>
      <c r="V795">
        <v>0</v>
      </c>
      <c r="W795">
        <v>1.4456513224117697</v>
      </c>
      <c r="X795">
        <v>8.5589751936325928</v>
      </c>
      <c r="Y795">
        <v>6.0105257393990783</v>
      </c>
      <c r="Z795">
        <v>80.997716989219953</v>
      </c>
      <c r="AA795">
        <v>100.90692699501606</v>
      </c>
      <c r="AB795">
        <v>11.080633404631506</v>
      </c>
      <c r="AC795">
        <v>8.6335293895702776</v>
      </c>
      <c r="AD795">
        <v>0</v>
      </c>
      <c r="AE795">
        <v>217.63395903388121</v>
      </c>
    </row>
    <row r="796" spans="1:31" x14ac:dyDescent="0.25">
      <c r="A796">
        <v>2338633</v>
      </c>
      <c r="B796">
        <v>1</v>
      </c>
      <c r="C796" t="s">
        <v>80</v>
      </c>
      <c r="D796" t="s">
        <v>94</v>
      </c>
      <c r="E796" t="s">
        <v>147</v>
      </c>
      <c r="F796" t="s">
        <v>2541</v>
      </c>
      <c r="G796" t="s">
        <v>2542</v>
      </c>
      <c r="H796" t="s">
        <v>135</v>
      </c>
      <c r="I796" t="s">
        <v>144</v>
      </c>
      <c r="J796" t="s">
        <v>137</v>
      </c>
      <c r="K796" t="s">
        <v>138</v>
      </c>
      <c r="L796" t="s">
        <v>2543</v>
      </c>
      <c r="M796" t="s">
        <v>2544</v>
      </c>
      <c r="N796">
        <v>16.786666665999999</v>
      </c>
      <c r="O796">
        <v>0</v>
      </c>
      <c r="P796">
        <v>128</v>
      </c>
      <c r="Q796">
        <v>10</v>
      </c>
      <c r="R796">
        <v>3</v>
      </c>
      <c r="S796">
        <v>7</v>
      </c>
      <c r="T796">
        <v>11</v>
      </c>
      <c r="U796">
        <v>4</v>
      </c>
      <c r="V796">
        <v>0</v>
      </c>
      <c r="W796">
        <v>0</v>
      </c>
      <c r="X796">
        <v>343.40471607062233</v>
      </c>
      <c r="Y796">
        <v>388.58585242730226</v>
      </c>
      <c r="Z796">
        <v>14.327766311606268</v>
      </c>
      <c r="AA796">
        <v>134.62827228207053</v>
      </c>
      <c r="AB796">
        <v>36.710619748768387</v>
      </c>
      <c r="AC796">
        <v>2506.9186425941857</v>
      </c>
      <c r="AD796">
        <v>0</v>
      </c>
      <c r="AE796">
        <v>3424.5758694345554</v>
      </c>
    </row>
    <row r="797" spans="1:31" x14ac:dyDescent="0.25">
      <c r="A797">
        <v>2338590</v>
      </c>
      <c r="B797">
        <v>1</v>
      </c>
      <c r="C797" t="s">
        <v>81</v>
      </c>
      <c r="D797" t="s">
        <v>128</v>
      </c>
      <c r="E797" t="s">
        <v>174</v>
      </c>
      <c r="F797" t="s">
        <v>2545</v>
      </c>
      <c r="G797" t="s">
        <v>176</v>
      </c>
      <c r="H797" t="s">
        <v>154</v>
      </c>
      <c r="I797" t="s">
        <v>144</v>
      </c>
      <c r="J797" t="s">
        <v>137</v>
      </c>
      <c r="K797" t="s">
        <v>138</v>
      </c>
      <c r="L797" t="s">
        <v>2546</v>
      </c>
      <c r="M797" t="s">
        <v>2547</v>
      </c>
      <c r="N797">
        <v>0.48388888800000002</v>
      </c>
      <c r="O797">
        <v>0</v>
      </c>
      <c r="P797">
        <v>300</v>
      </c>
      <c r="Q797">
        <v>0</v>
      </c>
      <c r="R797">
        <v>0</v>
      </c>
      <c r="S797">
        <v>0</v>
      </c>
      <c r="T797">
        <v>16</v>
      </c>
      <c r="U797">
        <v>0</v>
      </c>
      <c r="V797">
        <v>0</v>
      </c>
      <c r="W797">
        <v>0</v>
      </c>
      <c r="X797">
        <v>34.717716141739359</v>
      </c>
      <c r="Y797">
        <v>0</v>
      </c>
      <c r="Z797">
        <v>0</v>
      </c>
      <c r="AA797">
        <v>0</v>
      </c>
      <c r="AB797">
        <v>11.49904193527837</v>
      </c>
      <c r="AC797">
        <v>0</v>
      </c>
      <c r="AD797">
        <v>0</v>
      </c>
      <c r="AE797">
        <v>46.21675807701773</v>
      </c>
    </row>
    <row r="798" spans="1:31" x14ac:dyDescent="0.25">
      <c r="A798">
        <v>2338341</v>
      </c>
      <c r="B798">
        <v>1</v>
      </c>
      <c r="C798" t="s">
        <v>81</v>
      </c>
      <c r="D798" t="s">
        <v>119</v>
      </c>
      <c r="E798" t="s">
        <v>151</v>
      </c>
      <c r="F798" t="s">
        <v>2548</v>
      </c>
      <c r="G798" t="s">
        <v>605</v>
      </c>
      <c r="H798" t="s">
        <v>154</v>
      </c>
      <c r="I798" t="s">
        <v>144</v>
      </c>
      <c r="J798" t="s">
        <v>137</v>
      </c>
      <c r="K798" t="s">
        <v>138</v>
      </c>
      <c r="L798" t="s">
        <v>2549</v>
      </c>
      <c r="M798" t="s">
        <v>2550</v>
      </c>
      <c r="N798">
        <v>5.6847222220000004</v>
      </c>
      <c r="O798">
        <v>0</v>
      </c>
      <c r="P798">
        <v>13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14.977726481714456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14.977726481714456</v>
      </c>
    </row>
    <row r="799" spans="1:31" x14ac:dyDescent="0.25">
      <c r="A799">
        <v>2338490</v>
      </c>
      <c r="B799">
        <v>1</v>
      </c>
      <c r="C799" t="s">
        <v>80</v>
      </c>
      <c r="D799" t="s">
        <v>100</v>
      </c>
      <c r="E799" t="s">
        <v>174</v>
      </c>
      <c r="F799" t="s">
        <v>2551</v>
      </c>
      <c r="G799" t="s">
        <v>176</v>
      </c>
      <c r="H799" t="s">
        <v>154</v>
      </c>
      <c r="I799" t="s">
        <v>144</v>
      </c>
      <c r="J799" t="s">
        <v>137</v>
      </c>
      <c r="K799" t="s">
        <v>138</v>
      </c>
      <c r="L799" t="s">
        <v>2552</v>
      </c>
      <c r="M799" t="s">
        <v>2553</v>
      </c>
      <c r="N799">
        <v>1.710555555</v>
      </c>
      <c r="O799">
        <v>0</v>
      </c>
      <c r="P799">
        <v>39</v>
      </c>
      <c r="Q799">
        <v>0</v>
      </c>
      <c r="R799">
        <v>8</v>
      </c>
      <c r="S799">
        <v>0</v>
      </c>
      <c r="T799">
        <v>2</v>
      </c>
      <c r="U799">
        <v>0</v>
      </c>
      <c r="V799">
        <v>0</v>
      </c>
      <c r="W799">
        <v>0</v>
      </c>
      <c r="X799">
        <v>38.378289059838522</v>
      </c>
      <c r="Y799">
        <v>0</v>
      </c>
      <c r="Z799">
        <v>23.959762285901338</v>
      </c>
      <c r="AA799">
        <v>0</v>
      </c>
      <c r="AB799">
        <v>3.2578158656384932</v>
      </c>
      <c r="AC799">
        <v>0</v>
      </c>
      <c r="AD799">
        <v>0</v>
      </c>
      <c r="AE799">
        <v>65.595867211378348</v>
      </c>
    </row>
    <row r="800" spans="1:31" x14ac:dyDescent="0.25">
      <c r="A800">
        <v>2337949</v>
      </c>
      <c r="B800">
        <v>1</v>
      </c>
      <c r="C800" t="s">
        <v>80</v>
      </c>
      <c r="D800" t="s">
        <v>96</v>
      </c>
      <c r="E800" t="s">
        <v>147</v>
      </c>
      <c r="F800" t="s">
        <v>2554</v>
      </c>
      <c r="G800" t="s">
        <v>184</v>
      </c>
      <c r="H800" t="s">
        <v>135</v>
      </c>
      <c r="I800" t="s">
        <v>144</v>
      </c>
      <c r="J800" t="s">
        <v>137</v>
      </c>
      <c r="K800" t="s">
        <v>138</v>
      </c>
      <c r="L800" t="s">
        <v>2555</v>
      </c>
      <c r="M800" t="s">
        <v>2556</v>
      </c>
      <c r="N800">
        <v>4.9127777769999996</v>
      </c>
      <c r="O800">
        <v>0</v>
      </c>
      <c r="P800">
        <v>228</v>
      </c>
      <c r="Q800">
        <v>0</v>
      </c>
      <c r="R800">
        <v>0</v>
      </c>
      <c r="S800">
        <v>2</v>
      </c>
      <c r="T800">
        <v>10</v>
      </c>
      <c r="U800">
        <v>0</v>
      </c>
      <c r="V800">
        <v>0</v>
      </c>
      <c r="W800">
        <v>0</v>
      </c>
      <c r="X800">
        <v>444.02592357644846</v>
      </c>
      <c r="Y800">
        <v>0</v>
      </c>
      <c r="Z800">
        <v>0</v>
      </c>
      <c r="AA800">
        <v>246.40039371942805</v>
      </c>
      <c r="AB800">
        <v>48.831841568073294</v>
      </c>
      <c r="AC800">
        <v>0</v>
      </c>
      <c r="AD800">
        <v>0</v>
      </c>
      <c r="AE800">
        <v>739.2581588639498</v>
      </c>
    </row>
    <row r="801" spans="1:31" x14ac:dyDescent="0.25">
      <c r="A801">
        <v>2337978</v>
      </c>
      <c r="B801">
        <v>1</v>
      </c>
      <c r="C801" t="s">
        <v>80</v>
      </c>
      <c r="D801" t="s">
        <v>105</v>
      </c>
      <c r="E801" t="s">
        <v>141</v>
      </c>
      <c r="F801" t="s">
        <v>2557</v>
      </c>
      <c r="G801" t="s">
        <v>134</v>
      </c>
      <c r="H801" t="s">
        <v>135</v>
      </c>
      <c r="I801" t="s">
        <v>144</v>
      </c>
      <c r="J801" t="s">
        <v>137</v>
      </c>
      <c r="K801" t="s">
        <v>138</v>
      </c>
      <c r="L801" t="s">
        <v>2558</v>
      </c>
      <c r="M801" t="s">
        <v>2559</v>
      </c>
      <c r="N801">
        <v>0.84888888799999995</v>
      </c>
      <c r="O801">
        <v>5</v>
      </c>
      <c r="P801">
        <v>614</v>
      </c>
      <c r="Q801">
        <v>13</v>
      </c>
      <c r="R801">
        <v>138</v>
      </c>
      <c r="S801">
        <v>7</v>
      </c>
      <c r="T801">
        <v>72</v>
      </c>
      <c r="U801">
        <v>0</v>
      </c>
      <c r="V801">
        <v>0</v>
      </c>
      <c r="W801">
        <v>0.84915293641955003</v>
      </c>
      <c r="X801">
        <v>84.478252303270239</v>
      </c>
      <c r="Y801">
        <v>22.346217726202529</v>
      </c>
      <c r="Z801">
        <v>61.886878724158493</v>
      </c>
      <c r="AA801">
        <v>3.9782376722396533</v>
      </c>
      <c r="AB801">
        <v>35.888257334187443</v>
      </c>
      <c r="AC801">
        <v>0</v>
      </c>
      <c r="AD801">
        <v>0</v>
      </c>
      <c r="AE801">
        <v>209.42699669647791</v>
      </c>
    </row>
    <row r="802" spans="1:31" x14ac:dyDescent="0.25">
      <c r="A802">
        <v>2338264</v>
      </c>
      <c r="B802">
        <v>1</v>
      </c>
      <c r="C802" t="s">
        <v>80</v>
      </c>
      <c r="D802" t="s">
        <v>108</v>
      </c>
      <c r="E802" t="s">
        <v>151</v>
      </c>
      <c r="F802" t="s">
        <v>2560</v>
      </c>
      <c r="G802" t="s">
        <v>292</v>
      </c>
      <c r="H802" t="s">
        <v>154</v>
      </c>
      <c r="I802" t="s">
        <v>144</v>
      </c>
      <c r="J802" t="s">
        <v>137</v>
      </c>
      <c r="K802" t="s">
        <v>138</v>
      </c>
      <c r="L802" t="s">
        <v>2561</v>
      </c>
      <c r="M802" t="s">
        <v>2562</v>
      </c>
      <c r="N802">
        <v>3.0350000000000001</v>
      </c>
      <c r="O802">
        <v>0</v>
      </c>
      <c r="P802">
        <v>0</v>
      </c>
      <c r="Q802">
        <v>0</v>
      </c>
      <c r="R802">
        <v>7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100.03511129717043</v>
      </c>
      <c r="AA802">
        <v>0</v>
      </c>
      <c r="AB802">
        <v>0</v>
      </c>
      <c r="AC802">
        <v>0</v>
      </c>
      <c r="AD802">
        <v>0</v>
      </c>
      <c r="AE802">
        <v>100.03511129717043</v>
      </c>
    </row>
    <row r="803" spans="1:31" x14ac:dyDescent="0.25">
      <c r="A803">
        <v>2338287</v>
      </c>
      <c r="B803">
        <v>1</v>
      </c>
      <c r="C803" t="s">
        <v>81</v>
      </c>
      <c r="D803" t="s">
        <v>112</v>
      </c>
      <c r="E803" t="s">
        <v>157</v>
      </c>
      <c r="F803" t="s">
        <v>2563</v>
      </c>
      <c r="G803" t="s">
        <v>159</v>
      </c>
      <c r="H803" t="s">
        <v>154</v>
      </c>
      <c r="I803" t="s">
        <v>144</v>
      </c>
      <c r="J803" t="s">
        <v>137</v>
      </c>
      <c r="K803" t="s">
        <v>138</v>
      </c>
      <c r="L803" t="s">
        <v>2564</v>
      </c>
      <c r="M803" t="s">
        <v>2565</v>
      </c>
      <c r="N803">
        <v>2.4355555550000001</v>
      </c>
      <c r="O803">
        <v>0</v>
      </c>
      <c r="P803">
        <v>1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0.65150306514450007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0.65150306514450007</v>
      </c>
    </row>
    <row r="804" spans="1:31" x14ac:dyDescent="0.25">
      <c r="A804">
        <v>2338456</v>
      </c>
      <c r="B804">
        <v>1</v>
      </c>
      <c r="C804" t="s">
        <v>81</v>
      </c>
      <c r="D804" t="s">
        <v>120</v>
      </c>
      <c r="E804" t="s">
        <v>157</v>
      </c>
      <c r="F804" t="s">
        <v>2566</v>
      </c>
      <c r="G804" t="s">
        <v>159</v>
      </c>
      <c r="H804" t="s">
        <v>154</v>
      </c>
      <c r="I804" t="s">
        <v>144</v>
      </c>
      <c r="J804" t="s">
        <v>137</v>
      </c>
      <c r="K804" t="s">
        <v>138</v>
      </c>
      <c r="L804" t="s">
        <v>2567</v>
      </c>
      <c r="M804" t="s">
        <v>2568</v>
      </c>
      <c r="N804">
        <v>1.785555555</v>
      </c>
      <c r="O804">
        <v>0</v>
      </c>
      <c r="P804">
        <v>1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0.17124614394067667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0.17124614394067667</v>
      </c>
    </row>
    <row r="805" spans="1:31" x14ac:dyDescent="0.25">
      <c r="A805">
        <v>2337972</v>
      </c>
      <c r="B805">
        <v>1</v>
      </c>
      <c r="C805" t="s">
        <v>80</v>
      </c>
      <c r="D805" t="s">
        <v>90</v>
      </c>
      <c r="E805" t="s">
        <v>240</v>
      </c>
      <c r="F805" t="s">
        <v>2569</v>
      </c>
      <c r="G805" t="s">
        <v>134</v>
      </c>
      <c r="H805" t="s">
        <v>135</v>
      </c>
      <c r="I805" t="s">
        <v>144</v>
      </c>
      <c r="J805" t="s">
        <v>137</v>
      </c>
      <c r="K805" t="s">
        <v>138</v>
      </c>
      <c r="L805" t="s">
        <v>2570</v>
      </c>
      <c r="M805" t="s">
        <v>2571</v>
      </c>
      <c r="N805">
        <v>0.98035000000000005</v>
      </c>
      <c r="O805">
        <v>0</v>
      </c>
      <c r="P805">
        <v>4007</v>
      </c>
      <c r="Q805">
        <v>0</v>
      </c>
      <c r="R805">
        <v>0</v>
      </c>
      <c r="S805">
        <v>1</v>
      </c>
      <c r="T805">
        <v>307</v>
      </c>
      <c r="U805">
        <v>0</v>
      </c>
      <c r="V805">
        <v>0</v>
      </c>
      <c r="W805">
        <v>0</v>
      </c>
      <c r="X805">
        <v>809.79922535637604</v>
      </c>
      <c r="Y805">
        <v>0</v>
      </c>
      <c r="Z805">
        <v>0</v>
      </c>
      <c r="AA805">
        <v>1.2311529565122472</v>
      </c>
      <c r="AB805">
        <v>183.97065480906198</v>
      </c>
      <c r="AC805">
        <v>0</v>
      </c>
      <c r="AD805">
        <v>0</v>
      </c>
      <c r="AE805">
        <v>995.00103312195029</v>
      </c>
    </row>
    <row r="806" spans="1:31" x14ac:dyDescent="0.25">
      <c r="A806">
        <v>2338078</v>
      </c>
      <c r="B806">
        <v>1</v>
      </c>
      <c r="C806" t="s">
        <v>81</v>
      </c>
      <c r="D806" t="s">
        <v>128</v>
      </c>
      <c r="E806" t="s">
        <v>132</v>
      </c>
      <c r="F806" t="s">
        <v>2572</v>
      </c>
      <c r="G806" t="s">
        <v>134</v>
      </c>
      <c r="H806" t="s">
        <v>135</v>
      </c>
      <c r="I806" t="s">
        <v>144</v>
      </c>
      <c r="J806" t="s">
        <v>137</v>
      </c>
      <c r="K806" t="s">
        <v>138</v>
      </c>
      <c r="L806" t="s">
        <v>2573</v>
      </c>
      <c r="M806" t="s">
        <v>2574</v>
      </c>
      <c r="N806">
        <v>0.48527777700000002</v>
      </c>
      <c r="O806">
        <v>0</v>
      </c>
      <c r="P806">
        <v>1766</v>
      </c>
      <c r="Q806">
        <v>0</v>
      </c>
      <c r="R806">
        <v>3</v>
      </c>
      <c r="S806">
        <v>1</v>
      </c>
      <c r="T806">
        <v>84</v>
      </c>
      <c r="U806">
        <v>0</v>
      </c>
      <c r="V806">
        <v>0</v>
      </c>
      <c r="W806">
        <v>0</v>
      </c>
      <c r="X806">
        <v>217.13637027973755</v>
      </c>
      <c r="Y806">
        <v>0</v>
      </c>
      <c r="Z806">
        <v>0.27678537904473804</v>
      </c>
      <c r="AA806">
        <v>0.88821950727879451</v>
      </c>
      <c r="AB806">
        <v>64.759465086669408</v>
      </c>
      <c r="AC806">
        <v>0</v>
      </c>
      <c r="AD806">
        <v>0</v>
      </c>
      <c r="AE806">
        <v>283.06084025273049</v>
      </c>
    </row>
    <row r="807" spans="1:31" x14ac:dyDescent="0.25">
      <c r="A807">
        <v>2338164</v>
      </c>
      <c r="B807">
        <v>1</v>
      </c>
      <c r="C807" t="s">
        <v>80</v>
      </c>
      <c r="D807" t="s">
        <v>94</v>
      </c>
      <c r="E807" t="s">
        <v>151</v>
      </c>
      <c r="F807" t="s">
        <v>2575</v>
      </c>
      <c r="G807" t="s">
        <v>153</v>
      </c>
      <c r="H807" t="s">
        <v>154</v>
      </c>
      <c r="I807" t="s">
        <v>144</v>
      </c>
      <c r="J807" t="s">
        <v>137</v>
      </c>
      <c r="K807" t="s">
        <v>138</v>
      </c>
      <c r="L807" t="s">
        <v>2576</v>
      </c>
      <c r="M807" t="s">
        <v>2577</v>
      </c>
      <c r="N807">
        <v>10.249722222000001</v>
      </c>
      <c r="O807">
        <v>0</v>
      </c>
      <c r="P807">
        <v>40</v>
      </c>
      <c r="Q807">
        <v>0</v>
      </c>
      <c r="R807">
        <v>1</v>
      </c>
      <c r="S807">
        <v>0</v>
      </c>
      <c r="T807">
        <v>7</v>
      </c>
      <c r="U807">
        <v>0</v>
      </c>
      <c r="V807">
        <v>0</v>
      </c>
      <c r="W807">
        <v>0</v>
      </c>
      <c r="X807">
        <v>76.251945402344148</v>
      </c>
      <c r="Y807">
        <v>0</v>
      </c>
      <c r="Z807">
        <v>0</v>
      </c>
      <c r="AA807">
        <v>0</v>
      </c>
      <c r="AB807">
        <v>24.842629969461203</v>
      </c>
      <c r="AC807">
        <v>0</v>
      </c>
      <c r="AD807">
        <v>0</v>
      </c>
      <c r="AE807">
        <v>101.09457537180535</v>
      </c>
    </row>
    <row r="808" spans="1:31" x14ac:dyDescent="0.25">
      <c r="A808">
        <v>2338118</v>
      </c>
      <c r="B808">
        <v>1</v>
      </c>
      <c r="C808" t="s">
        <v>81</v>
      </c>
      <c r="D808" t="s">
        <v>112</v>
      </c>
      <c r="E808" t="s">
        <v>157</v>
      </c>
      <c r="F808" t="s">
        <v>2578</v>
      </c>
      <c r="G808" t="s">
        <v>279</v>
      </c>
      <c r="H808" t="s">
        <v>154</v>
      </c>
      <c r="I808" t="s">
        <v>144</v>
      </c>
      <c r="J808" t="s">
        <v>137</v>
      </c>
      <c r="K808" t="s">
        <v>138</v>
      </c>
      <c r="L808" t="s">
        <v>2579</v>
      </c>
      <c r="M808" t="s">
        <v>2580</v>
      </c>
      <c r="N808">
        <v>0.82944444399999995</v>
      </c>
      <c r="O808">
        <v>0</v>
      </c>
      <c r="P808">
        <v>0</v>
      </c>
      <c r="Q808">
        <v>0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4.3257970426970001E-2</v>
      </c>
      <c r="AA808">
        <v>0</v>
      </c>
      <c r="AB808">
        <v>0</v>
      </c>
      <c r="AC808">
        <v>0</v>
      </c>
      <c r="AD808">
        <v>0</v>
      </c>
      <c r="AE808">
        <v>4.3257970426970001E-2</v>
      </c>
    </row>
    <row r="809" spans="1:31" x14ac:dyDescent="0.25">
      <c r="A809">
        <v>2338513</v>
      </c>
      <c r="B809">
        <v>1</v>
      </c>
      <c r="C809" t="s">
        <v>80</v>
      </c>
      <c r="D809" t="s">
        <v>105</v>
      </c>
      <c r="E809" t="s">
        <v>151</v>
      </c>
      <c r="F809" t="s">
        <v>2581</v>
      </c>
      <c r="G809" t="s">
        <v>194</v>
      </c>
      <c r="H809" t="s">
        <v>154</v>
      </c>
      <c r="I809" t="s">
        <v>144</v>
      </c>
      <c r="J809" t="s">
        <v>137</v>
      </c>
      <c r="K809" t="s">
        <v>138</v>
      </c>
      <c r="L809" t="s">
        <v>2582</v>
      </c>
      <c r="M809" t="s">
        <v>2583</v>
      </c>
      <c r="N809">
        <v>0.73972222200000004</v>
      </c>
      <c r="O809">
        <v>0</v>
      </c>
      <c r="P809">
        <v>18</v>
      </c>
      <c r="Q809">
        <v>0</v>
      </c>
      <c r="R809">
        <v>11</v>
      </c>
      <c r="S809">
        <v>0</v>
      </c>
      <c r="T809">
        <v>4</v>
      </c>
      <c r="U809">
        <v>0</v>
      </c>
      <c r="V809">
        <v>0</v>
      </c>
      <c r="W809">
        <v>0</v>
      </c>
      <c r="X809">
        <v>2.7030636607722642</v>
      </c>
      <c r="Y809">
        <v>0</v>
      </c>
      <c r="Z809">
        <v>3.427537452596205</v>
      </c>
      <c r="AA809">
        <v>0</v>
      </c>
      <c r="AB809">
        <v>4.8339428093331467</v>
      </c>
      <c r="AC809">
        <v>0</v>
      </c>
      <c r="AD809">
        <v>0</v>
      </c>
      <c r="AE809">
        <v>10.964543922701615</v>
      </c>
    </row>
    <row r="810" spans="1:31" x14ac:dyDescent="0.25">
      <c r="A810">
        <v>2338393</v>
      </c>
      <c r="B810">
        <v>1</v>
      </c>
      <c r="C810" t="s">
        <v>81</v>
      </c>
      <c r="D810" t="s">
        <v>117</v>
      </c>
      <c r="E810" t="s">
        <v>141</v>
      </c>
      <c r="F810" t="s">
        <v>1501</v>
      </c>
      <c r="G810" t="s">
        <v>134</v>
      </c>
      <c r="H810" t="s">
        <v>135</v>
      </c>
      <c r="I810" t="s">
        <v>136</v>
      </c>
      <c r="J810" t="s">
        <v>137</v>
      </c>
      <c r="K810" t="s">
        <v>138</v>
      </c>
      <c r="L810" t="s">
        <v>2584</v>
      </c>
      <c r="M810" t="s">
        <v>2585</v>
      </c>
      <c r="N810">
        <v>1.4722222E-2</v>
      </c>
      <c r="O810">
        <v>1</v>
      </c>
      <c r="P810">
        <v>781</v>
      </c>
      <c r="Q810">
        <v>3</v>
      </c>
      <c r="R810">
        <v>18</v>
      </c>
      <c r="S810">
        <v>8</v>
      </c>
      <c r="T810">
        <v>25</v>
      </c>
      <c r="U810">
        <v>0</v>
      </c>
      <c r="V810">
        <v>0</v>
      </c>
      <c r="W810">
        <v>6.6773034188800009E-3</v>
      </c>
      <c r="X810">
        <v>1.3203408647815065</v>
      </c>
      <c r="Y810">
        <v>8.8392606467511098E-2</v>
      </c>
      <c r="Z810">
        <v>0.1816190347697611</v>
      </c>
      <c r="AA810">
        <v>0.23752975489769912</v>
      </c>
      <c r="AB810">
        <v>0.21106762282603531</v>
      </c>
      <c r="AC810">
        <v>0</v>
      </c>
      <c r="AD810">
        <v>0</v>
      </c>
      <c r="AE810">
        <v>2.0456271871613931</v>
      </c>
    </row>
    <row r="811" spans="1:31" x14ac:dyDescent="0.25">
      <c r="A811">
        <v>2338015</v>
      </c>
      <c r="B811">
        <v>1</v>
      </c>
      <c r="C811" t="s">
        <v>81</v>
      </c>
      <c r="D811" t="s">
        <v>125</v>
      </c>
      <c r="E811" t="s">
        <v>151</v>
      </c>
      <c r="F811" t="s">
        <v>2586</v>
      </c>
      <c r="G811" t="s">
        <v>153</v>
      </c>
      <c r="H811" t="s">
        <v>154</v>
      </c>
      <c r="I811" t="s">
        <v>144</v>
      </c>
      <c r="J811" t="s">
        <v>137</v>
      </c>
      <c r="K811" t="s">
        <v>138</v>
      </c>
      <c r="L811" t="s">
        <v>2587</v>
      </c>
      <c r="M811" t="s">
        <v>2588</v>
      </c>
      <c r="N811">
        <v>3.3672222220000001</v>
      </c>
      <c r="O811">
        <v>0</v>
      </c>
      <c r="P811">
        <v>51</v>
      </c>
      <c r="Q811">
        <v>0</v>
      </c>
      <c r="R811">
        <v>1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34.237762972150357</v>
      </c>
      <c r="Y811">
        <v>0</v>
      </c>
      <c r="Z811">
        <v>9.9559658076252653</v>
      </c>
      <c r="AA811">
        <v>0</v>
      </c>
      <c r="AB811">
        <v>0</v>
      </c>
      <c r="AC811">
        <v>0</v>
      </c>
      <c r="AD811">
        <v>0</v>
      </c>
      <c r="AE811">
        <v>44.193728779775626</v>
      </c>
    </row>
    <row r="812" spans="1:31" x14ac:dyDescent="0.25">
      <c r="A812">
        <v>2338201</v>
      </c>
      <c r="B812">
        <v>1</v>
      </c>
      <c r="C812" t="s">
        <v>81</v>
      </c>
      <c r="D812" t="s">
        <v>128</v>
      </c>
      <c r="E812" t="s">
        <v>151</v>
      </c>
      <c r="F812" t="s">
        <v>2589</v>
      </c>
      <c r="G812" t="s">
        <v>153</v>
      </c>
      <c r="H812" t="s">
        <v>154</v>
      </c>
      <c r="I812" t="s">
        <v>144</v>
      </c>
      <c r="J812" t="s">
        <v>137</v>
      </c>
      <c r="K812" t="s">
        <v>138</v>
      </c>
      <c r="L812" t="s">
        <v>2590</v>
      </c>
      <c r="M812" t="s">
        <v>2591</v>
      </c>
      <c r="N812">
        <v>3.5</v>
      </c>
      <c r="O812">
        <v>0</v>
      </c>
      <c r="P812">
        <v>21</v>
      </c>
      <c r="Q812">
        <v>0</v>
      </c>
      <c r="R812">
        <v>0</v>
      </c>
      <c r="S812">
        <v>0</v>
      </c>
      <c r="T812">
        <v>1</v>
      </c>
      <c r="U812">
        <v>0</v>
      </c>
      <c r="V812">
        <v>0</v>
      </c>
      <c r="W812">
        <v>0</v>
      </c>
      <c r="X812">
        <v>17.678799709271768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17.678799709271768</v>
      </c>
    </row>
    <row r="813" spans="1:31" x14ac:dyDescent="0.25">
      <c r="A813">
        <v>2338058</v>
      </c>
      <c r="B813">
        <v>1</v>
      </c>
      <c r="C813" t="s">
        <v>81</v>
      </c>
      <c r="D813" t="s">
        <v>112</v>
      </c>
      <c r="E813" t="s">
        <v>151</v>
      </c>
      <c r="F813" t="s">
        <v>2592</v>
      </c>
      <c r="G813" t="s">
        <v>410</v>
      </c>
      <c r="H813" t="s">
        <v>154</v>
      </c>
      <c r="I813" t="s">
        <v>144</v>
      </c>
      <c r="J813" t="s">
        <v>137</v>
      </c>
      <c r="K813" t="s">
        <v>138</v>
      </c>
      <c r="L813" t="s">
        <v>2593</v>
      </c>
      <c r="M813" t="s">
        <v>2594</v>
      </c>
      <c r="N813">
        <v>1.0663888880000001</v>
      </c>
      <c r="O813">
        <v>0</v>
      </c>
      <c r="P813">
        <v>25</v>
      </c>
      <c r="Q813">
        <v>0</v>
      </c>
      <c r="R813">
        <v>9</v>
      </c>
      <c r="S813">
        <v>0</v>
      </c>
      <c r="T813">
        <v>1</v>
      </c>
      <c r="U813">
        <v>0</v>
      </c>
      <c r="V813">
        <v>0</v>
      </c>
      <c r="W813">
        <v>0</v>
      </c>
      <c r="X813">
        <v>1.1305427787904603</v>
      </c>
      <c r="Y813">
        <v>0</v>
      </c>
      <c r="Z813">
        <v>1.5186588867082786</v>
      </c>
      <c r="AA813">
        <v>0</v>
      </c>
      <c r="AB813">
        <v>1.9988982518211196</v>
      </c>
      <c r="AC813">
        <v>0</v>
      </c>
      <c r="AD813">
        <v>0</v>
      </c>
      <c r="AE813">
        <v>4.6480999173198585</v>
      </c>
    </row>
    <row r="814" spans="1:31" x14ac:dyDescent="0.25">
      <c r="A814">
        <v>2338579</v>
      </c>
      <c r="B814">
        <v>1</v>
      </c>
      <c r="C814" t="s">
        <v>81</v>
      </c>
      <c r="D814" t="s">
        <v>122</v>
      </c>
      <c r="E814" t="s">
        <v>147</v>
      </c>
      <c r="F814" t="s">
        <v>2595</v>
      </c>
      <c r="G814" t="s">
        <v>254</v>
      </c>
      <c r="H814" t="s">
        <v>135</v>
      </c>
      <c r="I814" t="s">
        <v>144</v>
      </c>
      <c r="J814" t="s">
        <v>137</v>
      </c>
      <c r="K814" t="s">
        <v>138</v>
      </c>
      <c r="L814" t="s">
        <v>2596</v>
      </c>
      <c r="M814" t="s">
        <v>2597</v>
      </c>
      <c r="N814">
        <v>9.2327777770000008</v>
      </c>
      <c r="O814">
        <v>0</v>
      </c>
      <c r="P814">
        <v>43</v>
      </c>
      <c r="Q814">
        <v>0</v>
      </c>
      <c r="R814">
        <v>3</v>
      </c>
      <c r="S814">
        <v>0</v>
      </c>
      <c r="T814">
        <v>6</v>
      </c>
      <c r="U814">
        <v>0</v>
      </c>
      <c r="V814">
        <v>0</v>
      </c>
      <c r="W814">
        <v>0</v>
      </c>
      <c r="X814">
        <v>60.536442842460694</v>
      </c>
      <c r="Y814">
        <v>0</v>
      </c>
      <c r="Z814">
        <v>3.8658415336534753</v>
      </c>
      <c r="AA814">
        <v>0</v>
      </c>
      <c r="AB814">
        <v>28.645611198557358</v>
      </c>
      <c r="AC814">
        <v>0</v>
      </c>
      <c r="AD814">
        <v>0</v>
      </c>
      <c r="AE814">
        <v>93.047895574671529</v>
      </c>
    </row>
    <row r="815" spans="1:31" x14ac:dyDescent="0.25">
      <c r="A815">
        <v>2338081</v>
      </c>
      <c r="B815">
        <v>1</v>
      </c>
      <c r="C815" t="s">
        <v>80</v>
      </c>
      <c r="D815" t="s">
        <v>106</v>
      </c>
      <c r="E815" t="s">
        <v>157</v>
      </c>
      <c r="F815" t="s">
        <v>2598</v>
      </c>
      <c r="G815" t="s">
        <v>352</v>
      </c>
      <c r="H815" t="s">
        <v>154</v>
      </c>
      <c r="I815" t="s">
        <v>144</v>
      </c>
      <c r="J815" t="s">
        <v>3</v>
      </c>
      <c r="K815" t="s">
        <v>138</v>
      </c>
      <c r="L815" t="s">
        <v>2599</v>
      </c>
      <c r="M815" t="s">
        <v>2600</v>
      </c>
      <c r="N815">
        <v>8.307222222</v>
      </c>
      <c r="O815">
        <v>0</v>
      </c>
      <c r="P815">
        <v>5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7.5363398094116727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7.5363398094116727</v>
      </c>
    </row>
    <row r="816" spans="1:31" x14ac:dyDescent="0.25">
      <c r="A816">
        <v>2338436</v>
      </c>
      <c r="B816">
        <v>1</v>
      </c>
      <c r="C816" t="s">
        <v>81</v>
      </c>
      <c r="D816" t="s">
        <v>120</v>
      </c>
      <c r="E816" t="s">
        <v>141</v>
      </c>
      <c r="F816" t="s">
        <v>2601</v>
      </c>
      <c r="G816" t="s">
        <v>134</v>
      </c>
      <c r="H816" t="s">
        <v>135</v>
      </c>
      <c r="I816" t="s">
        <v>144</v>
      </c>
      <c r="J816" t="s">
        <v>137</v>
      </c>
      <c r="K816" t="s">
        <v>138</v>
      </c>
      <c r="L816" t="s">
        <v>2602</v>
      </c>
      <c r="M816" t="s">
        <v>2603</v>
      </c>
      <c r="N816">
        <v>0.86750000000000005</v>
      </c>
      <c r="O816">
        <v>0</v>
      </c>
      <c r="P816">
        <v>306</v>
      </c>
      <c r="Q816">
        <v>3</v>
      </c>
      <c r="R816">
        <v>26</v>
      </c>
      <c r="S816">
        <v>0</v>
      </c>
      <c r="T816">
        <v>30</v>
      </c>
      <c r="U816">
        <v>0</v>
      </c>
      <c r="V816">
        <v>0</v>
      </c>
      <c r="W816">
        <v>0</v>
      </c>
      <c r="X816">
        <v>58.15048152187569</v>
      </c>
      <c r="Y816">
        <v>32.544269955795556</v>
      </c>
      <c r="Z816">
        <v>201.34608510779833</v>
      </c>
      <c r="AA816">
        <v>0</v>
      </c>
      <c r="AB816">
        <v>18.828094298241972</v>
      </c>
      <c r="AC816">
        <v>0</v>
      </c>
      <c r="AD816">
        <v>0</v>
      </c>
      <c r="AE816">
        <v>310.86893088371158</v>
      </c>
    </row>
    <row r="817" spans="1:31" x14ac:dyDescent="0.25">
      <c r="A817">
        <v>2338101</v>
      </c>
      <c r="B817">
        <v>1</v>
      </c>
      <c r="C817" t="s">
        <v>80</v>
      </c>
      <c r="D817" t="s">
        <v>103</v>
      </c>
      <c r="E817" t="s">
        <v>132</v>
      </c>
      <c r="F817" t="s">
        <v>2604</v>
      </c>
      <c r="G817" t="s">
        <v>134</v>
      </c>
      <c r="H817" t="s">
        <v>135</v>
      </c>
      <c r="I817" t="s">
        <v>144</v>
      </c>
      <c r="J817" t="s">
        <v>137</v>
      </c>
      <c r="K817" t="s">
        <v>138</v>
      </c>
      <c r="L817" t="s">
        <v>2605</v>
      </c>
      <c r="M817" t="s">
        <v>2606</v>
      </c>
      <c r="N817">
        <v>1.2122222220000001</v>
      </c>
      <c r="O817">
        <v>0</v>
      </c>
      <c r="P817">
        <v>88</v>
      </c>
      <c r="Q817">
        <v>15</v>
      </c>
      <c r="R817">
        <v>37</v>
      </c>
      <c r="S817">
        <v>3</v>
      </c>
      <c r="T817">
        <v>13</v>
      </c>
      <c r="U817">
        <v>0</v>
      </c>
      <c r="V817">
        <v>0</v>
      </c>
      <c r="W817">
        <v>0</v>
      </c>
      <c r="X817">
        <v>49.271645350536836</v>
      </c>
      <c r="Y817">
        <v>76.073352116842869</v>
      </c>
      <c r="Z817">
        <v>231.1089372261093</v>
      </c>
      <c r="AA817">
        <v>6.7763589954744257</v>
      </c>
      <c r="AB817">
        <v>38.734117221895595</v>
      </c>
      <c r="AC817">
        <v>0</v>
      </c>
      <c r="AD817">
        <v>0</v>
      </c>
      <c r="AE817">
        <v>401.96441091085904</v>
      </c>
    </row>
    <row r="818" spans="1:31" x14ac:dyDescent="0.25">
      <c r="A818">
        <v>2337952</v>
      </c>
      <c r="B818">
        <v>1</v>
      </c>
      <c r="C818" t="s">
        <v>81</v>
      </c>
      <c r="D818" t="s">
        <v>115</v>
      </c>
      <c r="E818" t="s">
        <v>132</v>
      </c>
      <c r="F818" t="s">
        <v>2607</v>
      </c>
      <c r="G818" t="s">
        <v>134</v>
      </c>
      <c r="H818" t="s">
        <v>135</v>
      </c>
      <c r="I818" t="s">
        <v>136</v>
      </c>
      <c r="J818" t="s">
        <v>137</v>
      </c>
      <c r="K818" t="s">
        <v>138</v>
      </c>
      <c r="L818" t="s">
        <v>2608</v>
      </c>
      <c r="M818" t="s">
        <v>2609</v>
      </c>
      <c r="N818">
        <v>1.3888888E-2</v>
      </c>
      <c r="O818">
        <v>1</v>
      </c>
      <c r="P818">
        <v>669</v>
      </c>
      <c r="Q818">
        <v>17</v>
      </c>
      <c r="R818">
        <v>221</v>
      </c>
      <c r="S818">
        <v>3</v>
      </c>
      <c r="T818">
        <v>52</v>
      </c>
      <c r="U818">
        <v>1</v>
      </c>
      <c r="V818">
        <v>0</v>
      </c>
      <c r="W818">
        <v>8.9746028166666665E-4</v>
      </c>
      <c r="X818">
        <v>1.5942937567708886</v>
      </c>
      <c r="Y818">
        <v>2.3068114582259995</v>
      </c>
      <c r="Z818">
        <v>4.4763615190749579</v>
      </c>
      <c r="AA818">
        <v>9.9671180465333326E-2</v>
      </c>
      <c r="AB818">
        <v>0.36124562907401381</v>
      </c>
      <c r="AC818">
        <v>0.21921320931727781</v>
      </c>
      <c r="AD818">
        <v>0</v>
      </c>
      <c r="AE818">
        <v>9.0584942132101389</v>
      </c>
    </row>
    <row r="819" spans="1:31" x14ac:dyDescent="0.25">
      <c r="A819">
        <v>2338244</v>
      </c>
      <c r="B819">
        <v>1</v>
      </c>
      <c r="C819" t="s">
        <v>80</v>
      </c>
      <c r="D819" t="s">
        <v>99</v>
      </c>
      <c r="E819" t="s">
        <v>157</v>
      </c>
      <c r="F819" t="s">
        <v>2610</v>
      </c>
      <c r="G819" t="s">
        <v>159</v>
      </c>
      <c r="H819" t="s">
        <v>154</v>
      </c>
      <c r="I819" t="s">
        <v>144</v>
      </c>
      <c r="J819" t="s">
        <v>137</v>
      </c>
      <c r="K819" t="s">
        <v>138</v>
      </c>
      <c r="L819" t="s">
        <v>2611</v>
      </c>
      <c r="M819" t="s">
        <v>2612</v>
      </c>
      <c r="N819">
        <v>2.6936111110000001</v>
      </c>
      <c r="O819">
        <v>0</v>
      </c>
      <c r="P819">
        <v>1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</row>
    <row r="820" spans="1:31" x14ac:dyDescent="0.25">
      <c r="A820">
        <v>2338144</v>
      </c>
      <c r="B820">
        <v>1</v>
      </c>
      <c r="C820" t="s">
        <v>80</v>
      </c>
      <c r="D820" t="s">
        <v>88</v>
      </c>
      <c r="E820" t="s">
        <v>157</v>
      </c>
      <c r="F820" t="s">
        <v>2613</v>
      </c>
      <c r="G820" t="s">
        <v>159</v>
      </c>
      <c r="H820" t="s">
        <v>154</v>
      </c>
      <c r="I820" t="s">
        <v>144</v>
      </c>
      <c r="J820" t="s">
        <v>137</v>
      </c>
      <c r="K820" t="s">
        <v>138</v>
      </c>
      <c r="L820" t="s">
        <v>2614</v>
      </c>
      <c r="M820" t="s">
        <v>2615</v>
      </c>
      <c r="N820">
        <v>5.2713888879999997</v>
      </c>
      <c r="O820">
        <v>0</v>
      </c>
      <c r="P820">
        <v>6</v>
      </c>
      <c r="Q820">
        <v>0</v>
      </c>
      <c r="R820">
        <v>0</v>
      </c>
      <c r="S820">
        <v>0</v>
      </c>
      <c r="T820">
        <v>3</v>
      </c>
      <c r="U820">
        <v>0</v>
      </c>
      <c r="V820">
        <v>0</v>
      </c>
      <c r="W820">
        <v>0</v>
      </c>
      <c r="X820">
        <v>12.475689190552753</v>
      </c>
      <c r="Y820">
        <v>0</v>
      </c>
      <c r="Z820">
        <v>0</v>
      </c>
      <c r="AA820">
        <v>0</v>
      </c>
      <c r="AB820">
        <v>36.295397736259737</v>
      </c>
      <c r="AC820">
        <v>0</v>
      </c>
      <c r="AD820">
        <v>0</v>
      </c>
      <c r="AE820">
        <v>48.771086926812487</v>
      </c>
    </row>
    <row r="821" spans="1:31" x14ac:dyDescent="0.25">
      <c r="A821">
        <v>2338307</v>
      </c>
      <c r="B821">
        <v>1</v>
      </c>
      <c r="C821" t="s">
        <v>81</v>
      </c>
      <c r="D821" t="s">
        <v>112</v>
      </c>
      <c r="E821" t="s">
        <v>132</v>
      </c>
      <c r="F821" t="s">
        <v>2616</v>
      </c>
      <c r="G821" t="s">
        <v>134</v>
      </c>
      <c r="H821" t="s">
        <v>135</v>
      </c>
      <c r="I821" t="s">
        <v>136</v>
      </c>
      <c r="J821" t="s">
        <v>137</v>
      </c>
      <c r="K821" t="s">
        <v>138</v>
      </c>
      <c r="L821" t="s">
        <v>2617</v>
      </c>
      <c r="M821" t="s">
        <v>2618</v>
      </c>
      <c r="N821">
        <v>3.3333333E-2</v>
      </c>
      <c r="O821">
        <v>14</v>
      </c>
      <c r="P821">
        <v>8738</v>
      </c>
      <c r="Q821">
        <v>427</v>
      </c>
      <c r="R821">
        <v>1889</v>
      </c>
      <c r="S821">
        <v>87</v>
      </c>
      <c r="T821">
        <v>857</v>
      </c>
      <c r="U821">
        <v>13</v>
      </c>
      <c r="V821">
        <v>5</v>
      </c>
      <c r="W821">
        <v>7.5002204981500009E-2</v>
      </c>
      <c r="X821">
        <v>47.749631339443447</v>
      </c>
      <c r="Y821">
        <v>39.826357071238313</v>
      </c>
      <c r="Z821">
        <v>33.362302133080718</v>
      </c>
      <c r="AA821">
        <v>14.80075387799368</v>
      </c>
      <c r="AB821">
        <v>16.013696800704786</v>
      </c>
      <c r="AC821">
        <v>18.12138217600177</v>
      </c>
      <c r="AD821">
        <v>3.1350557414700004</v>
      </c>
      <c r="AE821">
        <v>173.08418134491421</v>
      </c>
    </row>
    <row r="822" spans="1:31" x14ac:dyDescent="0.25">
      <c r="A822">
        <v>2338284</v>
      </c>
      <c r="B822">
        <v>1</v>
      </c>
      <c r="C822" t="s">
        <v>80</v>
      </c>
      <c r="D822" t="s">
        <v>93</v>
      </c>
      <c r="E822" t="s">
        <v>174</v>
      </c>
      <c r="F822" t="s">
        <v>2619</v>
      </c>
      <c r="G822" t="s">
        <v>176</v>
      </c>
      <c r="H822" t="s">
        <v>154</v>
      </c>
      <c r="I822" t="s">
        <v>144</v>
      </c>
      <c r="J822" t="s">
        <v>137</v>
      </c>
      <c r="K822" t="s">
        <v>138</v>
      </c>
      <c r="L822" t="s">
        <v>2620</v>
      </c>
      <c r="M822" t="s">
        <v>2621</v>
      </c>
      <c r="N822">
        <v>0.76361111100000001</v>
      </c>
      <c r="O822">
        <v>0</v>
      </c>
      <c r="P822">
        <v>26</v>
      </c>
      <c r="Q822">
        <v>0</v>
      </c>
      <c r="R822">
        <v>13</v>
      </c>
      <c r="S822">
        <v>0</v>
      </c>
      <c r="T822">
        <v>10</v>
      </c>
      <c r="U822">
        <v>0</v>
      </c>
      <c r="V822">
        <v>0</v>
      </c>
      <c r="W822">
        <v>0</v>
      </c>
      <c r="X822">
        <v>3.3324075876488579</v>
      </c>
      <c r="Y822">
        <v>0</v>
      </c>
      <c r="Z822">
        <v>11.821404200004121</v>
      </c>
      <c r="AA822">
        <v>0</v>
      </c>
      <c r="AB822">
        <v>8.1440501556343641</v>
      </c>
      <c r="AC822">
        <v>0</v>
      </c>
      <c r="AD822">
        <v>0</v>
      </c>
      <c r="AE822">
        <v>23.297861943287344</v>
      </c>
    </row>
    <row r="823" spans="1:31" x14ac:dyDescent="0.25">
      <c r="A823">
        <v>2338353</v>
      </c>
      <c r="B823">
        <v>1</v>
      </c>
      <c r="C823" t="s">
        <v>80</v>
      </c>
      <c r="D823" t="s">
        <v>99</v>
      </c>
      <c r="E823" t="s">
        <v>157</v>
      </c>
      <c r="F823" t="s">
        <v>2622</v>
      </c>
      <c r="G823" t="s">
        <v>159</v>
      </c>
      <c r="H823" t="s">
        <v>154</v>
      </c>
      <c r="I823" t="s">
        <v>144</v>
      </c>
      <c r="J823" t="s">
        <v>137</v>
      </c>
      <c r="K823" t="s">
        <v>138</v>
      </c>
      <c r="L823" t="s">
        <v>2623</v>
      </c>
      <c r="M823" t="s">
        <v>2624</v>
      </c>
      <c r="N823">
        <v>2.1702777769999999</v>
      </c>
      <c r="O823">
        <v>0</v>
      </c>
      <c r="P823">
        <v>1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1.3861956218417641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1.3861956218417641</v>
      </c>
    </row>
    <row r="824" spans="1:31" x14ac:dyDescent="0.25">
      <c r="A824">
        <v>2338453</v>
      </c>
      <c r="B824">
        <v>1</v>
      </c>
      <c r="C824" t="s">
        <v>80</v>
      </c>
      <c r="D824" t="s">
        <v>83</v>
      </c>
      <c r="E824" t="s">
        <v>147</v>
      </c>
      <c r="F824" t="s">
        <v>2625</v>
      </c>
      <c r="G824" t="s">
        <v>134</v>
      </c>
      <c r="H824" t="s">
        <v>135</v>
      </c>
      <c r="I824" t="s">
        <v>144</v>
      </c>
      <c r="J824" t="s">
        <v>137</v>
      </c>
      <c r="K824" t="s">
        <v>138</v>
      </c>
      <c r="L824" t="s">
        <v>2626</v>
      </c>
      <c r="M824" t="s">
        <v>2627</v>
      </c>
      <c r="N824">
        <v>0.83222222199999996</v>
      </c>
      <c r="O824">
        <v>0</v>
      </c>
      <c r="P824">
        <v>0</v>
      </c>
      <c r="Q824">
        <v>6</v>
      </c>
      <c r="R824">
        <v>0</v>
      </c>
      <c r="S824">
        <v>5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4.4408045396571119</v>
      </c>
      <c r="Z824">
        <v>0</v>
      </c>
      <c r="AA824">
        <v>7.3877010506232264</v>
      </c>
      <c r="AB824">
        <v>0</v>
      </c>
      <c r="AC824">
        <v>0</v>
      </c>
      <c r="AD824">
        <v>0</v>
      </c>
      <c r="AE824">
        <v>11.828505590280338</v>
      </c>
    </row>
    <row r="825" spans="1:31" x14ac:dyDescent="0.25">
      <c r="A825">
        <v>2337975</v>
      </c>
      <c r="B825">
        <v>1</v>
      </c>
      <c r="C825" t="s">
        <v>80</v>
      </c>
      <c r="D825" t="s">
        <v>84</v>
      </c>
      <c r="E825" t="s">
        <v>147</v>
      </c>
      <c r="F825" t="s">
        <v>2628</v>
      </c>
      <c r="G825" t="s">
        <v>184</v>
      </c>
      <c r="H825" t="s">
        <v>135</v>
      </c>
      <c r="I825" t="s">
        <v>144</v>
      </c>
      <c r="J825" t="s">
        <v>137</v>
      </c>
      <c r="K825" t="s">
        <v>138</v>
      </c>
      <c r="L825" t="s">
        <v>2629</v>
      </c>
      <c r="M825" t="s">
        <v>2630</v>
      </c>
      <c r="N825">
        <v>3.7</v>
      </c>
      <c r="O825">
        <v>0</v>
      </c>
      <c r="P825">
        <v>72</v>
      </c>
      <c r="Q825">
        <v>0</v>
      </c>
      <c r="R825">
        <v>31</v>
      </c>
      <c r="S825">
        <v>0</v>
      </c>
      <c r="T825">
        <v>15</v>
      </c>
      <c r="U825">
        <v>1</v>
      </c>
      <c r="V825">
        <v>0</v>
      </c>
      <c r="W825">
        <v>0</v>
      </c>
      <c r="X825">
        <v>71.045134694401298</v>
      </c>
      <c r="Y825">
        <v>0</v>
      </c>
      <c r="Z825">
        <v>54.895697731667028</v>
      </c>
      <c r="AA825">
        <v>0</v>
      </c>
      <c r="AB825">
        <v>51.779327313249219</v>
      </c>
      <c r="AC825">
        <v>49.343148188899129</v>
      </c>
      <c r="AD825">
        <v>0</v>
      </c>
      <c r="AE825">
        <v>227.06330792821669</v>
      </c>
    </row>
    <row r="826" spans="1:31" x14ac:dyDescent="0.25">
      <c r="A826">
        <v>2338075</v>
      </c>
      <c r="B826">
        <v>1</v>
      </c>
      <c r="C826" t="s">
        <v>80</v>
      </c>
      <c r="D826" t="s">
        <v>98</v>
      </c>
      <c r="E826" t="s">
        <v>141</v>
      </c>
      <c r="F826" t="s">
        <v>2631</v>
      </c>
      <c r="G826" t="s">
        <v>134</v>
      </c>
      <c r="H826" t="s">
        <v>135</v>
      </c>
      <c r="I826" t="s">
        <v>136</v>
      </c>
      <c r="J826" t="s">
        <v>137</v>
      </c>
      <c r="K826" t="s">
        <v>138</v>
      </c>
      <c r="L826" t="s">
        <v>2632</v>
      </c>
      <c r="M826" t="s">
        <v>2633</v>
      </c>
      <c r="N826">
        <v>2.6666665999999999E-2</v>
      </c>
      <c r="O826">
        <v>0</v>
      </c>
      <c r="P826">
        <v>426</v>
      </c>
      <c r="Q826">
        <v>3</v>
      </c>
      <c r="R826">
        <v>8</v>
      </c>
      <c r="S826">
        <v>8</v>
      </c>
      <c r="T826">
        <v>45</v>
      </c>
      <c r="U826">
        <v>1</v>
      </c>
      <c r="V826">
        <v>0</v>
      </c>
      <c r="W826">
        <v>0</v>
      </c>
      <c r="X826">
        <v>1.3287554086227207</v>
      </c>
      <c r="Y826">
        <v>0.27747977864877338</v>
      </c>
      <c r="Z826">
        <v>0.30898305142855997</v>
      </c>
      <c r="AA826">
        <v>0.38756182057789346</v>
      </c>
      <c r="AB826">
        <v>0.53058415036562667</v>
      </c>
      <c r="AC826">
        <v>2.2291122880000003E-2</v>
      </c>
      <c r="AD826">
        <v>0</v>
      </c>
      <c r="AE826">
        <v>2.8556553325235745</v>
      </c>
    </row>
    <row r="827" spans="1:31" x14ac:dyDescent="0.25">
      <c r="A827">
        <v>2338516</v>
      </c>
      <c r="B827">
        <v>1</v>
      </c>
      <c r="C827" t="s">
        <v>80</v>
      </c>
      <c r="D827" t="s">
        <v>103</v>
      </c>
      <c r="E827" t="s">
        <v>151</v>
      </c>
      <c r="F827" t="s">
        <v>2634</v>
      </c>
      <c r="G827" t="s">
        <v>153</v>
      </c>
      <c r="H827" t="s">
        <v>154</v>
      </c>
      <c r="I827" t="s">
        <v>144</v>
      </c>
      <c r="J827" t="s">
        <v>137</v>
      </c>
      <c r="K827" t="s">
        <v>138</v>
      </c>
      <c r="L827" t="s">
        <v>2635</v>
      </c>
      <c r="M827" t="s">
        <v>2636</v>
      </c>
      <c r="N827">
        <v>0.758611111</v>
      </c>
      <c r="O827">
        <v>0</v>
      </c>
      <c r="P827">
        <v>63</v>
      </c>
      <c r="Q827">
        <v>0</v>
      </c>
      <c r="R827">
        <v>1</v>
      </c>
      <c r="S827">
        <v>0</v>
      </c>
      <c r="T827">
        <v>5</v>
      </c>
      <c r="U827">
        <v>0</v>
      </c>
      <c r="V827">
        <v>0</v>
      </c>
      <c r="W827">
        <v>0</v>
      </c>
      <c r="X827">
        <v>10.423661508452785</v>
      </c>
      <c r="Y827">
        <v>0</v>
      </c>
      <c r="Z827">
        <v>0</v>
      </c>
      <c r="AA827">
        <v>0</v>
      </c>
      <c r="AB827">
        <v>5.1690020898497329</v>
      </c>
      <c r="AC827">
        <v>0</v>
      </c>
      <c r="AD827">
        <v>0</v>
      </c>
      <c r="AE827">
        <v>15.592663598302519</v>
      </c>
    </row>
    <row r="828" spans="1:31" x14ac:dyDescent="0.25">
      <c r="A828">
        <v>2338227</v>
      </c>
      <c r="B828">
        <v>1</v>
      </c>
      <c r="C828" t="s">
        <v>80</v>
      </c>
      <c r="D828" t="s">
        <v>106</v>
      </c>
      <c r="E828" t="s">
        <v>151</v>
      </c>
      <c r="F828" t="s">
        <v>2637</v>
      </c>
      <c r="G828" t="s">
        <v>153</v>
      </c>
      <c r="H828" t="s">
        <v>154</v>
      </c>
      <c r="I828" t="s">
        <v>144</v>
      </c>
      <c r="J828" t="s">
        <v>137</v>
      </c>
      <c r="K828" t="s">
        <v>138</v>
      </c>
      <c r="L828" t="s">
        <v>2638</v>
      </c>
      <c r="M828" t="s">
        <v>2639</v>
      </c>
      <c r="N828">
        <v>1.007777777</v>
      </c>
      <c r="O828">
        <v>0</v>
      </c>
      <c r="P828">
        <v>1</v>
      </c>
      <c r="Q828">
        <v>0</v>
      </c>
      <c r="R828">
        <v>3</v>
      </c>
      <c r="S828">
        <v>0</v>
      </c>
      <c r="T828">
        <v>3</v>
      </c>
      <c r="U828">
        <v>0</v>
      </c>
      <c r="V828">
        <v>0</v>
      </c>
      <c r="W828">
        <v>0</v>
      </c>
      <c r="X828">
        <v>0.23797495262224444</v>
      </c>
      <c r="Y828">
        <v>0</v>
      </c>
      <c r="Z828">
        <v>37.650543933323029</v>
      </c>
      <c r="AA828">
        <v>0</v>
      </c>
      <c r="AB828">
        <v>1.2269979581202</v>
      </c>
      <c r="AC828">
        <v>0</v>
      </c>
      <c r="AD828">
        <v>0</v>
      </c>
      <c r="AE828">
        <v>39.115516844065475</v>
      </c>
    </row>
    <row r="829" spans="1:31" x14ac:dyDescent="0.25">
      <c r="A829">
        <v>2338061</v>
      </c>
      <c r="B829">
        <v>1</v>
      </c>
      <c r="C829" t="s">
        <v>80</v>
      </c>
      <c r="D829" t="s">
        <v>85</v>
      </c>
      <c r="E829" t="s">
        <v>151</v>
      </c>
      <c r="F829" t="s">
        <v>2640</v>
      </c>
      <c r="G829" t="s">
        <v>269</v>
      </c>
      <c r="H829" t="s">
        <v>154</v>
      </c>
      <c r="I829" t="s">
        <v>144</v>
      </c>
      <c r="J829" t="s">
        <v>137</v>
      </c>
      <c r="K829" t="s">
        <v>209</v>
      </c>
      <c r="L829" t="s">
        <v>2641</v>
      </c>
      <c r="M829" t="s">
        <v>2642</v>
      </c>
      <c r="N829">
        <v>2.5350000000000001</v>
      </c>
      <c r="O829">
        <v>0</v>
      </c>
      <c r="P829">
        <v>229</v>
      </c>
      <c r="Q829">
        <v>0</v>
      </c>
      <c r="R829">
        <v>0</v>
      </c>
      <c r="S829">
        <v>0</v>
      </c>
      <c r="T829">
        <v>36</v>
      </c>
      <c r="U829">
        <v>0</v>
      </c>
      <c r="V829">
        <v>0</v>
      </c>
      <c r="W829">
        <v>0</v>
      </c>
      <c r="X829">
        <v>160.10171552229258</v>
      </c>
      <c r="Y829">
        <v>0</v>
      </c>
      <c r="Z829">
        <v>0</v>
      </c>
      <c r="AA829">
        <v>0</v>
      </c>
      <c r="AB829">
        <v>117.4199312936701</v>
      </c>
      <c r="AC829">
        <v>0</v>
      </c>
      <c r="AD829">
        <v>0</v>
      </c>
      <c r="AE829">
        <v>277.5216468159627</v>
      </c>
    </row>
    <row r="830" spans="1:31" x14ac:dyDescent="0.25">
      <c r="A830">
        <v>2338370</v>
      </c>
      <c r="B830">
        <v>1</v>
      </c>
      <c r="C830" t="s">
        <v>80</v>
      </c>
      <c r="D830" t="s">
        <v>90</v>
      </c>
      <c r="E830" t="s">
        <v>151</v>
      </c>
      <c r="F830" t="s">
        <v>2643</v>
      </c>
      <c r="G830" t="s">
        <v>344</v>
      </c>
      <c r="H830" t="s">
        <v>154</v>
      </c>
      <c r="I830" t="s">
        <v>144</v>
      </c>
      <c r="J830" t="s">
        <v>137</v>
      </c>
      <c r="K830" t="s">
        <v>138</v>
      </c>
      <c r="L830" t="s">
        <v>2644</v>
      </c>
      <c r="M830" t="s">
        <v>2645</v>
      </c>
      <c r="N830">
        <v>4.488888888</v>
      </c>
      <c r="O830">
        <v>0</v>
      </c>
      <c r="P830">
        <v>57</v>
      </c>
      <c r="Q830">
        <v>0</v>
      </c>
      <c r="R830">
        <v>0</v>
      </c>
      <c r="S830">
        <v>0</v>
      </c>
      <c r="T830">
        <v>22</v>
      </c>
      <c r="U830">
        <v>0</v>
      </c>
      <c r="V830">
        <v>0</v>
      </c>
      <c r="W830">
        <v>0</v>
      </c>
      <c r="X830">
        <v>118.29811427972837</v>
      </c>
      <c r="Y830">
        <v>0</v>
      </c>
      <c r="Z830">
        <v>0</v>
      </c>
      <c r="AA830">
        <v>0</v>
      </c>
      <c r="AB830">
        <v>212.78608281870964</v>
      </c>
      <c r="AC830">
        <v>0</v>
      </c>
      <c r="AD830">
        <v>0</v>
      </c>
      <c r="AE830">
        <v>331.08419709843804</v>
      </c>
    </row>
    <row r="831" spans="1:31" x14ac:dyDescent="0.25">
      <c r="A831">
        <v>2337992</v>
      </c>
      <c r="B831">
        <v>1</v>
      </c>
      <c r="C831" t="s">
        <v>81</v>
      </c>
      <c r="D831" t="s">
        <v>128</v>
      </c>
      <c r="E831" t="s">
        <v>141</v>
      </c>
      <c r="F831" t="s">
        <v>1740</v>
      </c>
      <c r="G831" t="s">
        <v>134</v>
      </c>
      <c r="H831" t="s">
        <v>135</v>
      </c>
      <c r="I831" t="s">
        <v>144</v>
      </c>
      <c r="J831" t="s">
        <v>137</v>
      </c>
      <c r="K831" t="s">
        <v>138</v>
      </c>
      <c r="L831" t="s">
        <v>2646</v>
      </c>
      <c r="M831" t="s">
        <v>2647</v>
      </c>
      <c r="N831">
        <v>0.55027777700000002</v>
      </c>
      <c r="O831">
        <v>1</v>
      </c>
      <c r="P831">
        <v>585</v>
      </c>
      <c r="Q831">
        <v>4</v>
      </c>
      <c r="R831">
        <v>3</v>
      </c>
      <c r="S831">
        <v>9</v>
      </c>
      <c r="T831">
        <v>48</v>
      </c>
      <c r="U831">
        <v>0</v>
      </c>
      <c r="V831">
        <v>0</v>
      </c>
      <c r="W831">
        <v>0.10559875282133334</v>
      </c>
      <c r="X831">
        <v>29.621563488710329</v>
      </c>
      <c r="Y831">
        <v>16.408379464897763</v>
      </c>
      <c r="Z831">
        <v>0.24004620106996669</v>
      </c>
      <c r="AA831">
        <v>27.752763831279566</v>
      </c>
      <c r="AB831">
        <v>11.118813371149354</v>
      </c>
      <c r="AC831">
        <v>0</v>
      </c>
      <c r="AD831">
        <v>0</v>
      </c>
      <c r="AE831">
        <v>85.247165109928304</v>
      </c>
    </row>
    <row r="832" spans="1:31" x14ac:dyDescent="0.25">
      <c r="A832">
        <v>2338582</v>
      </c>
      <c r="B832">
        <v>1</v>
      </c>
      <c r="C832" t="s">
        <v>80</v>
      </c>
      <c r="D832" t="s">
        <v>84</v>
      </c>
      <c r="E832" t="s">
        <v>151</v>
      </c>
      <c r="F832" t="s">
        <v>2648</v>
      </c>
      <c r="G832" t="s">
        <v>153</v>
      </c>
      <c r="H832" t="s">
        <v>154</v>
      </c>
      <c r="I832" t="s">
        <v>144</v>
      </c>
      <c r="J832" t="s">
        <v>137</v>
      </c>
      <c r="K832" t="s">
        <v>138</v>
      </c>
      <c r="L832" t="s">
        <v>2649</v>
      </c>
      <c r="M832" t="s">
        <v>2650</v>
      </c>
      <c r="N832">
        <v>1.8172222220000001</v>
      </c>
      <c r="O832">
        <v>0</v>
      </c>
      <c r="P832">
        <v>5</v>
      </c>
      <c r="Q832">
        <v>0</v>
      </c>
      <c r="R832">
        <v>7</v>
      </c>
      <c r="S832">
        <v>0</v>
      </c>
      <c r="T832">
        <v>1</v>
      </c>
      <c r="U832">
        <v>0</v>
      </c>
      <c r="V832">
        <v>0</v>
      </c>
      <c r="W832">
        <v>0</v>
      </c>
      <c r="X832">
        <v>0.96682529980800003</v>
      </c>
      <c r="Y832">
        <v>0</v>
      </c>
      <c r="Z832">
        <v>52.676734956574478</v>
      </c>
      <c r="AA832">
        <v>0</v>
      </c>
      <c r="AB832">
        <v>0.20567897278822195</v>
      </c>
      <c r="AC832">
        <v>0</v>
      </c>
      <c r="AD832">
        <v>0</v>
      </c>
      <c r="AE832">
        <v>53.849239229170699</v>
      </c>
    </row>
    <row r="833" spans="1:31" x14ac:dyDescent="0.25">
      <c r="A833">
        <v>2338055</v>
      </c>
      <c r="B833">
        <v>1</v>
      </c>
      <c r="C833" t="s">
        <v>80</v>
      </c>
      <c r="D833" t="s">
        <v>106</v>
      </c>
      <c r="E833" t="s">
        <v>141</v>
      </c>
      <c r="F833" t="s">
        <v>2651</v>
      </c>
      <c r="G833" t="s">
        <v>208</v>
      </c>
      <c r="H833" t="s">
        <v>135</v>
      </c>
      <c r="I833" t="s">
        <v>144</v>
      </c>
      <c r="J833" t="s">
        <v>137</v>
      </c>
      <c r="K833" t="s">
        <v>209</v>
      </c>
      <c r="L833" t="s">
        <v>2652</v>
      </c>
      <c r="M833" t="s">
        <v>2653</v>
      </c>
      <c r="N833">
        <v>8.25</v>
      </c>
      <c r="O833">
        <v>0</v>
      </c>
      <c r="P833">
        <v>792</v>
      </c>
      <c r="Q833">
        <v>1</v>
      </c>
      <c r="R833">
        <v>90</v>
      </c>
      <c r="S833">
        <v>5</v>
      </c>
      <c r="T833">
        <v>125</v>
      </c>
      <c r="U833">
        <v>0</v>
      </c>
      <c r="V833">
        <v>1</v>
      </c>
      <c r="W833">
        <v>0</v>
      </c>
      <c r="X833">
        <v>1167.4968604237818</v>
      </c>
      <c r="Y833">
        <v>5.8631049739796035</v>
      </c>
      <c r="Z833">
        <v>671.76355175638469</v>
      </c>
      <c r="AA833">
        <v>129.16272202065801</v>
      </c>
      <c r="AB833">
        <v>565.29641526019145</v>
      </c>
      <c r="AC833">
        <v>0</v>
      </c>
      <c r="AD833">
        <v>817.45581617319192</v>
      </c>
      <c r="AE833">
        <v>3357.0384706081877</v>
      </c>
    </row>
    <row r="834" spans="1:31" x14ac:dyDescent="0.25">
      <c r="A834">
        <v>2338496</v>
      </c>
      <c r="B834">
        <v>1</v>
      </c>
      <c r="C834" t="s">
        <v>80</v>
      </c>
      <c r="D834" t="s">
        <v>94</v>
      </c>
      <c r="E834" t="s">
        <v>132</v>
      </c>
      <c r="F834" t="s">
        <v>2654</v>
      </c>
      <c r="G834" t="s">
        <v>134</v>
      </c>
      <c r="H834" t="s">
        <v>135</v>
      </c>
      <c r="I834" t="s">
        <v>144</v>
      </c>
      <c r="J834" t="s">
        <v>137</v>
      </c>
      <c r="K834" t="s">
        <v>138</v>
      </c>
      <c r="L834" t="s">
        <v>2655</v>
      </c>
      <c r="M834" t="s">
        <v>2656</v>
      </c>
      <c r="N834">
        <v>0.63305555499999999</v>
      </c>
      <c r="O834">
        <v>0</v>
      </c>
      <c r="P834">
        <v>1262</v>
      </c>
      <c r="Q834">
        <v>10</v>
      </c>
      <c r="R834">
        <v>62</v>
      </c>
      <c r="S834">
        <v>13</v>
      </c>
      <c r="T834">
        <v>139</v>
      </c>
      <c r="U834">
        <v>8</v>
      </c>
      <c r="V834">
        <v>0</v>
      </c>
      <c r="W834">
        <v>0</v>
      </c>
      <c r="X834">
        <v>144.00827474321065</v>
      </c>
      <c r="Y834">
        <v>65.983580171606988</v>
      </c>
      <c r="Z834">
        <v>86.818308151242704</v>
      </c>
      <c r="AA834">
        <v>93.455412511117899</v>
      </c>
      <c r="AB834">
        <v>65.821090528489165</v>
      </c>
      <c r="AC834">
        <v>417.86781645823805</v>
      </c>
      <c r="AD834">
        <v>0</v>
      </c>
      <c r="AE834">
        <v>873.95448256390546</v>
      </c>
    </row>
    <row r="835" spans="1:31" x14ac:dyDescent="0.25">
      <c r="A835">
        <v>2338041</v>
      </c>
      <c r="B835">
        <v>1</v>
      </c>
      <c r="C835" t="s">
        <v>81</v>
      </c>
      <c r="D835" t="s">
        <v>112</v>
      </c>
      <c r="E835" t="s">
        <v>141</v>
      </c>
      <c r="F835" t="s">
        <v>2657</v>
      </c>
      <c r="G835" t="s">
        <v>134</v>
      </c>
      <c r="H835" t="s">
        <v>135</v>
      </c>
      <c r="I835" t="s">
        <v>144</v>
      </c>
      <c r="J835" t="s">
        <v>137</v>
      </c>
      <c r="K835" t="s">
        <v>138</v>
      </c>
      <c r="L835" t="s">
        <v>2658</v>
      </c>
      <c r="M835" t="s">
        <v>2659</v>
      </c>
      <c r="N835">
        <v>0.97805555499999997</v>
      </c>
      <c r="O835">
        <v>0</v>
      </c>
      <c r="P835">
        <v>0</v>
      </c>
      <c r="Q835">
        <v>0</v>
      </c>
      <c r="R835">
        <v>0</v>
      </c>
      <c r="S835">
        <v>1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112.54455412070756</v>
      </c>
      <c r="AB835">
        <v>0</v>
      </c>
      <c r="AC835">
        <v>0</v>
      </c>
      <c r="AD835">
        <v>0</v>
      </c>
      <c r="AE835">
        <v>112.54455412070756</v>
      </c>
    </row>
    <row r="836" spans="1:31" x14ac:dyDescent="0.25">
      <c r="A836">
        <v>2338141</v>
      </c>
      <c r="B836">
        <v>1</v>
      </c>
      <c r="C836" t="s">
        <v>81</v>
      </c>
      <c r="D836" t="s">
        <v>123</v>
      </c>
      <c r="E836" t="s">
        <v>147</v>
      </c>
      <c r="F836" t="s">
        <v>2660</v>
      </c>
      <c r="G836" t="s">
        <v>134</v>
      </c>
      <c r="H836" t="s">
        <v>135</v>
      </c>
      <c r="I836" t="s">
        <v>144</v>
      </c>
      <c r="J836" t="s">
        <v>137</v>
      </c>
      <c r="K836" t="s">
        <v>138</v>
      </c>
      <c r="L836" t="s">
        <v>2661</v>
      </c>
      <c r="M836" t="s">
        <v>2662</v>
      </c>
      <c r="N836">
        <v>1.1430555549999999</v>
      </c>
      <c r="O836">
        <v>2</v>
      </c>
      <c r="P836">
        <v>19</v>
      </c>
      <c r="Q836">
        <v>93</v>
      </c>
      <c r="R836">
        <v>18</v>
      </c>
      <c r="S836">
        <v>7</v>
      </c>
      <c r="T836">
        <v>25</v>
      </c>
      <c r="U836">
        <v>0</v>
      </c>
      <c r="V836">
        <v>0</v>
      </c>
      <c r="W836">
        <v>0.66633366379111114</v>
      </c>
      <c r="X836">
        <v>5.5188649203607492</v>
      </c>
      <c r="Y836">
        <v>229.55627934188936</v>
      </c>
      <c r="Z836">
        <v>29.409811447492633</v>
      </c>
      <c r="AA836">
        <v>25.786573306298763</v>
      </c>
      <c r="AB836">
        <v>8.465989524420376</v>
      </c>
      <c r="AC836">
        <v>0</v>
      </c>
      <c r="AD836">
        <v>0</v>
      </c>
      <c r="AE836">
        <v>299.40385220425298</v>
      </c>
    </row>
    <row r="837" spans="1:31" x14ac:dyDescent="0.25">
      <c r="A837">
        <v>2338247</v>
      </c>
      <c r="B837">
        <v>1</v>
      </c>
      <c r="C837" t="s">
        <v>80</v>
      </c>
      <c r="D837" t="s">
        <v>106</v>
      </c>
      <c r="E837" t="s">
        <v>151</v>
      </c>
      <c r="F837" t="s">
        <v>218</v>
      </c>
      <c r="G837" t="s">
        <v>153</v>
      </c>
      <c r="H837" t="s">
        <v>154</v>
      </c>
      <c r="I837" t="s">
        <v>144</v>
      </c>
      <c r="J837" t="s">
        <v>137</v>
      </c>
      <c r="K837" t="s">
        <v>138</v>
      </c>
      <c r="L837" t="s">
        <v>2663</v>
      </c>
      <c r="M837" t="s">
        <v>2664</v>
      </c>
      <c r="N837">
        <v>4.3594444440000002</v>
      </c>
      <c r="O837">
        <v>0</v>
      </c>
      <c r="P837">
        <v>0</v>
      </c>
      <c r="Q837">
        <v>0</v>
      </c>
      <c r="R837">
        <v>7</v>
      </c>
      <c r="S837">
        <v>0</v>
      </c>
      <c r="T837">
        <v>1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126.25408161821916</v>
      </c>
      <c r="AA837">
        <v>0</v>
      </c>
      <c r="AB837">
        <v>64.313585012577875</v>
      </c>
      <c r="AC837">
        <v>0</v>
      </c>
      <c r="AD837">
        <v>0</v>
      </c>
      <c r="AE837">
        <v>190.56766663079702</v>
      </c>
    </row>
    <row r="838" spans="1:31" x14ac:dyDescent="0.25">
      <c r="A838">
        <v>2337998</v>
      </c>
      <c r="B838">
        <v>1</v>
      </c>
      <c r="C838" t="s">
        <v>81</v>
      </c>
      <c r="D838" t="s">
        <v>123</v>
      </c>
      <c r="E838" t="s">
        <v>174</v>
      </c>
      <c r="F838" t="s">
        <v>2665</v>
      </c>
      <c r="G838" t="s">
        <v>176</v>
      </c>
      <c r="H838" t="s">
        <v>154</v>
      </c>
      <c r="I838" t="s">
        <v>144</v>
      </c>
      <c r="J838" t="s">
        <v>137</v>
      </c>
      <c r="K838" t="s">
        <v>138</v>
      </c>
      <c r="L838" t="s">
        <v>2666</v>
      </c>
      <c r="M838" t="s">
        <v>2667</v>
      </c>
      <c r="N838">
        <v>1.3725000000000001</v>
      </c>
      <c r="O838">
        <v>0</v>
      </c>
      <c r="P838">
        <v>1</v>
      </c>
      <c r="Q838">
        <v>0</v>
      </c>
      <c r="R838">
        <v>3</v>
      </c>
      <c r="S838">
        <v>0</v>
      </c>
      <c r="T838">
        <v>1</v>
      </c>
      <c r="U838">
        <v>0</v>
      </c>
      <c r="V838">
        <v>0</v>
      </c>
      <c r="W838">
        <v>0</v>
      </c>
      <c r="X838">
        <v>23.593934256201866</v>
      </c>
      <c r="Y838">
        <v>0</v>
      </c>
      <c r="Z838">
        <v>26.68520424248705</v>
      </c>
      <c r="AA838">
        <v>0</v>
      </c>
      <c r="AB838">
        <v>16.627179214517419</v>
      </c>
      <c r="AC838">
        <v>0</v>
      </c>
      <c r="AD838">
        <v>0</v>
      </c>
      <c r="AE838">
        <v>66.906317713206334</v>
      </c>
    </row>
    <row r="839" spans="1:31" x14ac:dyDescent="0.25">
      <c r="A839">
        <v>2338539</v>
      </c>
      <c r="B839">
        <v>1</v>
      </c>
      <c r="C839" t="s">
        <v>80</v>
      </c>
      <c r="D839" t="s">
        <v>90</v>
      </c>
      <c r="E839" t="s">
        <v>151</v>
      </c>
      <c r="F839" t="s">
        <v>2176</v>
      </c>
      <c r="G839" t="s">
        <v>153</v>
      </c>
      <c r="H839" t="s">
        <v>154</v>
      </c>
      <c r="I839" t="s">
        <v>144</v>
      </c>
      <c r="J839" t="s">
        <v>137</v>
      </c>
      <c r="K839" t="s">
        <v>138</v>
      </c>
      <c r="L839" t="s">
        <v>2668</v>
      </c>
      <c r="M839" t="s">
        <v>2669</v>
      </c>
      <c r="N839">
        <v>3.4111111109999999</v>
      </c>
      <c r="O839">
        <v>0</v>
      </c>
      <c r="P839">
        <v>7</v>
      </c>
      <c r="Q839">
        <v>0</v>
      </c>
      <c r="R839">
        <v>0</v>
      </c>
      <c r="S839">
        <v>0</v>
      </c>
      <c r="T839">
        <v>5</v>
      </c>
      <c r="U839">
        <v>0</v>
      </c>
      <c r="V839">
        <v>0</v>
      </c>
      <c r="W839">
        <v>0</v>
      </c>
      <c r="X839">
        <v>5.2617672351945952</v>
      </c>
      <c r="Y839">
        <v>0</v>
      </c>
      <c r="Z839">
        <v>0</v>
      </c>
      <c r="AA839">
        <v>0</v>
      </c>
      <c r="AB839">
        <v>9.164802003191328</v>
      </c>
      <c r="AC839">
        <v>0</v>
      </c>
      <c r="AD839">
        <v>0</v>
      </c>
      <c r="AE839">
        <v>14.426569238385923</v>
      </c>
    </row>
    <row r="840" spans="1:31" x14ac:dyDescent="0.25">
      <c r="A840">
        <v>2338548</v>
      </c>
      <c r="B840">
        <v>1</v>
      </c>
      <c r="C840" t="s">
        <v>80</v>
      </c>
      <c r="D840" t="s">
        <v>94</v>
      </c>
      <c r="E840" t="s">
        <v>151</v>
      </c>
      <c r="F840" t="s">
        <v>2670</v>
      </c>
      <c r="G840" t="s">
        <v>153</v>
      </c>
      <c r="H840" t="s">
        <v>154</v>
      </c>
      <c r="I840" t="s">
        <v>144</v>
      </c>
      <c r="J840" t="s">
        <v>137</v>
      </c>
      <c r="K840" t="s">
        <v>138</v>
      </c>
      <c r="L840" t="s">
        <v>2671</v>
      </c>
      <c r="M840" t="s">
        <v>2672</v>
      </c>
      <c r="N840">
        <v>4.1016666659999999</v>
      </c>
      <c r="O840">
        <v>0</v>
      </c>
      <c r="P840">
        <v>7</v>
      </c>
      <c r="Q840">
        <v>0</v>
      </c>
      <c r="R840">
        <v>0</v>
      </c>
      <c r="S840">
        <v>0</v>
      </c>
      <c r="T840">
        <v>9</v>
      </c>
      <c r="U840">
        <v>0</v>
      </c>
      <c r="V840">
        <v>0</v>
      </c>
      <c r="W840">
        <v>0</v>
      </c>
      <c r="X840">
        <v>4.4587627772744609</v>
      </c>
      <c r="Y840">
        <v>0</v>
      </c>
      <c r="Z840">
        <v>0</v>
      </c>
      <c r="AA840">
        <v>0</v>
      </c>
      <c r="AB840">
        <v>21.920903910142531</v>
      </c>
      <c r="AC840">
        <v>0</v>
      </c>
      <c r="AD840">
        <v>0</v>
      </c>
      <c r="AE840">
        <v>26.379666687416993</v>
      </c>
    </row>
    <row r="841" spans="1:31" x14ac:dyDescent="0.25">
      <c r="A841">
        <v>2338001</v>
      </c>
      <c r="B841">
        <v>1</v>
      </c>
      <c r="C841" t="s">
        <v>81</v>
      </c>
      <c r="D841" t="s">
        <v>113</v>
      </c>
      <c r="E841" t="s">
        <v>151</v>
      </c>
      <c r="F841" t="s">
        <v>2673</v>
      </c>
      <c r="G841" t="s">
        <v>153</v>
      </c>
      <c r="H841" t="s">
        <v>154</v>
      </c>
      <c r="I841" t="s">
        <v>144</v>
      </c>
      <c r="J841" t="s">
        <v>137</v>
      </c>
      <c r="K841" t="s">
        <v>138</v>
      </c>
      <c r="L841" t="s">
        <v>2674</v>
      </c>
      <c r="M841" t="s">
        <v>2675</v>
      </c>
      <c r="N841">
        <v>2.4563888880000002</v>
      </c>
      <c r="O841">
        <v>0</v>
      </c>
      <c r="P841">
        <v>1</v>
      </c>
      <c r="Q841">
        <v>0</v>
      </c>
      <c r="R841">
        <v>2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11.384208555869145</v>
      </c>
      <c r="AA841">
        <v>0</v>
      </c>
      <c r="AB841">
        <v>0</v>
      </c>
      <c r="AC841">
        <v>0</v>
      </c>
      <c r="AD841">
        <v>0</v>
      </c>
      <c r="AE841">
        <v>11.384208555869145</v>
      </c>
    </row>
    <row r="842" spans="1:31" x14ac:dyDescent="0.25">
      <c r="A842">
        <v>2338479</v>
      </c>
      <c r="B842">
        <v>1</v>
      </c>
      <c r="C842" t="s">
        <v>80</v>
      </c>
      <c r="D842" t="s">
        <v>107</v>
      </c>
      <c r="E842" t="s">
        <v>147</v>
      </c>
      <c r="F842" t="s">
        <v>2676</v>
      </c>
      <c r="G842" t="s">
        <v>494</v>
      </c>
      <c r="H842" t="s">
        <v>135</v>
      </c>
      <c r="I842" t="s">
        <v>144</v>
      </c>
      <c r="J842" t="s">
        <v>137</v>
      </c>
      <c r="K842" t="s">
        <v>138</v>
      </c>
      <c r="L842" t="s">
        <v>2677</v>
      </c>
      <c r="M842" t="s">
        <v>2678</v>
      </c>
      <c r="N842">
        <v>2.494722222</v>
      </c>
      <c r="O842">
        <v>0</v>
      </c>
      <c r="P842">
        <v>146</v>
      </c>
      <c r="Q842">
        <v>1</v>
      </c>
      <c r="R842">
        <v>3</v>
      </c>
      <c r="S842">
        <v>1</v>
      </c>
      <c r="T842">
        <v>12</v>
      </c>
      <c r="U842">
        <v>1</v>
      </c>
      <c r="V842">
        <v>0</v>
      </c>
      <c r="W842">
        <v>0</v>
      </c>
      <c r="X842">
        <v>73.239371509689803</v>
      </c>
      <c r="Y842">
        <v>2.42768544789176</v>
      </c>
      <c r="Z842">
        <v>11.830174433456648</v>
      </c>
      <c r="AA842">
        <v>4.2103827871996726</v>
      </c>
      <c r="AB842">
        <v>26.593091136580487</v>
      </c>
      <c r="AC842">
        <v>160.24726641949047</v>
      </c>
      <c r="AD842">
        <v>0</v>
      </c>
      <c r="AE842">
        <v>278.54797173430882</v>
      </c>
    </row>
    <row r="843" spans="1:31" x14ac:dyDescent="0.25">
      <c r="A843">
        <v>2338379</v>
      </c>
      <c r="B843">
        <v>1</v>
      </c>
      <c r="C843" t="s">
        <v>80</v>
      </c>
      <c r="D843" t="s">
        <v>92</v>
      </c>
      <c r="E843" t="s">
        <v>157</v>
      </c>
      <c r="F843" t="s">
        <v>2679</v>
      </c>
      <c r="G843" t="s">
        <v>159</v>
      </c>
      <c r="H843" t="s">
        <v>154</v>
      </c>
      <c r="I843" t="s">
        <v>144</v>
      </c>
      <c r="J843" t="s">
        <v>137</v>
      </c>
      <c r="K843" t="s">
        <v>138</v>
      </c>
      <c r="L843" t="s">
        <v>2680</v>
      </c>
      <c r="M843" t="s">
        <v>2681</v>
      </c>
      <c r="N843">
        <v>2.3333333330000001</v>
      </c>
      <c r="O843">
        <v>0</v>
      </c>
      <c r="P843">
        <v>0</v>
      </c>
      <c r="Q843">
        <v>0</v>
      </c>
      <c r="R843">
        <v>1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0.1664987265457667</v>
      </c>
      <c r="AA843">
        <v>0</v>
      </c>
      <c r="AB843">
        <v>0</v>
      </c>
      <c r="AC843">
        <v>0</v>
      </c>
      <c r="AD843">
        <v>0</v>
      </c>
      <c r="AE843">
        <v>0.1664987265457667</v>
      </c>
    </row>
    <row r="844" spans="1:31" x14ac:dyDescent="0.25">
      <c r="A844">
        <v>2338565</v>
      </c>
      <c r="B844">
        <v>1</v>
      </c>
      <c r="C844" t="s">
        <v>80</v>
      </c>
      <c r="D844" t="s">
        <v>101</v>
      </c>
      <c r="E844" t="s">
        <v>141</v>
      </c>
      <c r="F844" t="s">
        <v>2682</v>
      </c>
      <c r="G844" t="s">
        <v>184</v>
      </c>
      <c r="H844" t="s">
        <v>135</v>
      </c>
      <c r="I844" t="s">
        <v>144</v>
      </c>
      <c r="J844" t="s">
        <v>137</v>
      </c>
      <c r="K844" t="s">
        <v>138</v>
      </c>
      <c r="L844" t="s">
        <v>2683</v>
      </c>
      <c r="M844" t="s">
        <v>2684</v>
      </c>
      <c r="N844">
        <v>0.51472222199999995</v>
      </c>
      <c r="O844">
        <v>19</v>
      </c>
      <c r="P844">
        <v>20</v>
      </c>
      <c r="Q844">
        <v>19</v>
      </c>
      <c r="R844">
        <v>2</v>
      </c>
      <c r="S844">
        <v>18</v>
      </c>
      <c r="T844">
        <v>4</v>
      </c>
      <c r="U844">
        <v>0</v>
      </c>
      <c r="V844">
        <v>0</v>
      </c>
      <c r="W844">
        <v>5.6210327593865808</v>
      </c>
      <c r="X844">
        <v>3.0823317590141697</v>
      </c>
      <c r="Y844">
        <v>10.418163408574308</v>
      </c>
      <c r="Z844">
        <v>0.23237315905731248</v>
      </c>
      <c r="AA844">
        <v>155.42465836172653</v>
      </c>
      <c r="AB844">
        <v>3.152922294409612</v>
      </c>
      <c r="AC844">
        <v>0</v>
      </c>
      <c r="AD844">
        <v>0</v>
      </c>
      <c r="AE844">
        <v>177.93148174216853</v>
      </c>
    </row>
    <row r="845" spans="1:31" x14ac:dyDescent="0.25">
      <c r="A845">
        <v>2338316</v>
      </c>
      <c r="B845">
        <v>1</v>
      </c>
      <c r="C845" t="s">
        <v>81</v>
      </c>
      <c r="D845" t="s">
        <v>126</v>
      </c>
      <c r="E845" t="s">
        <v>174</v>
      </c>
      <c r="F845" t="s">
        <v>2685</v>
      </c>
      <c r="G845" t="s">
        <v>2039</v>
      </c>
      <c r="H845" t="s">
        <v>154</v>
      </c>
      <c r="I845" t="s">
        <v>144</v>
      </c>
      <c r="J845" t="s">
        <v>137</v>
      </c>
      <c r="K845" t="s">
        <v>138</v>
      </c>
      <c r="L845" t="s">
        <v>2686</v>
      </c>
      <c r="M845" t="s">
        <v>2687</v>
      </c>
      <c r="N845">
        <v>1.7422222220000001</v>
      </c>
      <c r="O845">
        <v>0</v>
      </c>
      <c r="P845">
        <v>34</v>
      </c>
      <c r="Q845">
        <v>0</v>
      </c>
      <c r="R845">
        <v>3</v>
      </c>
      <c r="S845">
        <v>0</v>
      </c>
      <c r="T845">
        <v>3</v>
      </c>
      <c r="U845">
        <v>0</v>
      </c>
      <c r="V845">
        <v>0</v>
      </c>
      <c r="W845">
        <v>0</v>
      </c>
      <c r="X845">
        <v>4.2497870405634055</v>
      </c>
      <c r="Y845">
        <v>0</v>
      </c>
      <c r="Z845">
        <v>1.7916257767840604</v>
      </c>
      <c r="AA845">
        <v>0</v>
      </c>
      <c r="AB845">
        <v>0</v>
      </c>
      <c r="AC845">
        <v>0</v>
      </c>
      <c r="AD845">
        <v>0</v>
      </c>
      <c r="AE845">
        <v>6.0414128173474655</v>
      </c>
    </row>
    <row r="846" spans="1:31" x14ac:dyDescent="0.25">
      <c r="A846">
        <v>2338462</v>
      </c>
      <c r="B846">
        <v>1</v>
      </c>
      <c r="C846" t="s">
        <v>81</v>
      </c>
      <c r="D846" t="s">
        <v>118</v>
      </c>
      <c r="E846" t="s">
        <v>151</v>
      </c>
      <c r="F846" t="s">
        <v>2688</v>
      </c>
      <c r="G846" t="s">
        <v>153</v>
      </c>
      <c r="H846" t="s">
        <v>154</v>
      </c>
      <c r="I846" t="s">
        <v>144</v>
      </c>
      <c r="J846" t="s">
        <v>137</v>
      </c>
      <c r="K846" t="s">
        <v>138</v>
      </c>
      <c r="L846" t="s">
        <v>2689</v>
      </c>
      <c r="M846" t="s">
        <v>2690</v>
      </c>
      <c r="N846">
        <v>1.345555555</v>
      </c>
      <c r="O846">
        <v>0</v>
      </c>
      <c r="P846">
        <v>1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</row>
    <row r="847" spans="1:31" x14ac:dyDescent="0.25">
      <c r="A847">
        <v>2338024</v>
      </c>
      <c r="B847">
        <v>1</v>
      </c>
      <c r="C847" t="s">
        <v>81</v>
      </c>
      <c r="D847" t="s">
        <v>118</v>
      </c>
      <c r="E847" t="s">
        <v>147</v>
      </c>
      <c r="F847" t="s">
        <v>454</v>
      </c>
      <c r="G847" t="s">
        <v>184</v>
      </c>
      <c r="H847" t="s">
        <v>135</v>
      </c>
      <c r="I847" t="s">
        <v>144</v>
      </c>
      <c r="J847" t="s">
        <v>137</v>
      </c>
      <c r="K847" t="s">
        <v>138</v>
      </c>
      <c r="L847" t="s">
        <v>2691</v>
      </c>
      <c r="M847" t="s">
        <v>2692</v>
      </c>
      <c r="N847">
        <v>4.506388888</v>
      </c>
      <c r="O847">
        <v>0</v>
      </c>
      <c r="P847">
        <v>0</v>
      </c>
      <c r="Q847">
        <v>9</v>
      </c>
      <c r="R847">
        <v>0</v>
      </c>
      <c r="S847">
        <v>7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159.21917768270055</v>
      </c>
      <c r="Z847">
        <v>0</v>
      </c>
      <c r="AA847">
        <v>47.28742920211635</v>
      </c>
      <c r="AB847">
        <v>0</v>
      </c>
      <c r="AC847">
        <v>0</v>
      </c>
      <c r="AD847">
        <v>0</v>
      </c>
      <c r="AE847">
        <v>206.5066068848169</v>
      </c>
    </row>
    <row r="848" spans="1:31" x14ac:dyDescent="0.25">
      <c r="A848">
        <v>2338416</v>
      </c>
      <c r="B848">
        <v>1</v>
      </c>
      <c r="C848" t="s">
        <v>81</v>
      </c>
      <c r="D848" t="s">
        <v>112</v>
      </c>
      <c r="E848" t="s">
        <v>151</v>
      </c>
      <c r="F848" t="s">
        <v>2693</v>
      </c>
      <c r="G848" t="s">
        <v>153</v>
      </c>
      <c r="H848" t="s">
        <v>154</v>
      </c>
      <c r="I848" t="s">
        <v>144</v>
      </c>
      <c r="J848" t="s">
        <v>137</v>
      </c>
      <c r="K848" t="s">
        <v>138</v>
      </c>
      <c r="L848" t="s">
        <v>2694</v>
      </c>
      <c r="M848" t="s">
        <v>2695</v>
      </c>
      <c r="N848">
        <v>1.393333333</v>
      </c>
      <c r="O848">
        <v>0</v>
      </c>
      <c r="P848">
        <v>4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1</v>
      </c>
      <c r="W848">
        <v>0</v>
      </c>
      <c r="X848">
        <v>0.94346895937239028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0.27895583354243753</v>
      </c>
      <c r="AE848">
        <v>1.2224247929148278</v>
      </c>
    </row>
    <row r="849" spans="1:31" x14ac:dyDescent="0.25">
      <c r="A849">
        <v>2337944</v>
      </c>
      <c r="B849">
        <v>1</v>
      </c>
      <c r="C849" t="s">
        <v>80</v>
      </c>
      <c r="D849" t="s">
        <v>110</v>
      </c>
      <c r="E849" t="s">
        <v>132</v>
      </c>
      <c r="F849" t="s">
        <v>2696</v>
      </c>
      <c r="G849" t="s">
        <v>134</v>
      </c>
      <c r="H849" t="s">
        <v>135</v>
      </c>
      <c r="I849" t="s">
        <v>144</v>
      </c>
      <c r="J849" t="s">
        <v>137</v>
      </c>
      <c r="K849" t="s">
        <v>138</v>
      </c>
      <c r="L849" t="s">
        <v>2697</v>
      </c>
      <c r="M849" t="s">
        <v>2698</v>
      </c>
      <c r="N849">
        <v>1.191944444</v>
      </c>
      <c r="O849">
        <v>0</v>
      </c>
      <c r="P849">
        <v>12685</v>
      </c>
      <c r="Q849">
        <v>0</v>
      </c>
      <c r="R849">
        <v>0</v>
      </c>
      <c r="S849">
        <v>2</v>
      </c>
      <c r="T849">
        <v>1412</v>
      </c>
      <c r="U849">
        <v>0</v>
      </c>
      <c r="V849">
        <v>3</v>
      </c>
      <c r="W849">
        <v>0</v>
      </c>
      <c r="X849">
        <v>3698.5137202266642</v>
      </c>
      <c r="Y849">
        <v>0</v>
      </c>
      <c r="Z849">
        <v>0</v>
      </c>
      <c r="AA849">
        <v>122.11319785634248</v>
      </c>
      <c r="AB849">
        <v>1258.0038549168994</v>
      </c>
      <c r="AC849">
        <v>0</v>
      </c>
      <c r="AD849">
        <v>19.571380444365449</v>
      </c>
      <c r="AE849">
        <v>5098.202153444272</v>
      </c>
    </row>
    <row r="850" spans="1:31" x14ac:dyDescent="0.25">
      <c r="A850">
        <v>2338250</v>
      </c>
      <c r="B850">
        <v>1</v>
      </c>
      <c r="C850" t="s">
        <v>80</v>
      </c>
      <c r="D850" t="s">
        <v>106</v>
      </c>
      <c r="E850" t="s">
        <v>132</v>
      </c>
      <c r="F850" t="s">
        <v>1215</v>
      </c>
      <c r="G850" t="s">
        <v>134</v>
      </c>
      <c r="H850" t="s">
        <v>135</v>
      </c>
      <c r="I850" t="s">
        <v>144</v>
      </c>
      <c r="J850" t="s">
        <v>137</v>
      </c>
      <c r="K850" t="s">
        <v>138</v>
      </c>
      <c r="L850" t="s">
        <v>2699</v>
      </c>
      <c r="M850" t="s">
        <v>2700</v>
      </c>
      <c r="N850">
        <v>0.22305555499999999</v>
      </c>
      <c r="O850">
        <v>0</v>
      </c>
      <c r="P850">
        <v>8</v>
      </c>
      <c r="Q850">
        <v>29</v>
      </c>
      <c r="R850">
        <v>73</v>
      </c>
      <c r="S850">
        <v>10</v>
      </c>
      <c r="T850">
        <v>20</v>
      </c>
      <c r="U850">
        <v>1</v>
      </c>
      <c r="V850">
        <v>0</v>
      </c>
      <c r="W850">
        <v>0</v>
      </c>
      <c r="X850">
        <v>1.5338793220441136</v>
      </c>
      <c r="Y850">
        <v>98.482286895061463</v>
      </c>
      <c r="Z850">
        <v>83.593428082734519</v>
      </c>
      <c r="AA850">
        <v>16.737432029628796</v>
      </c>
      <c r="AB850">
        <v>32.617782283290033</v>
      </c>
      <c r="AC850">
        <v>3.5775465870039049</v>
      </c>
      <c r="AD850">
        <v>0</v>
      </c>
      <c r="AE850">
        <v>236.54235519976282</v>
      </c>
    </row>
    <row r="851" spans="1:31" x14ac:dyDescent="0.25">
      <c r="A851">
        <v>2338230</v>
      </c>
      <c r="B851">
        <v>1</v>
      </c>
      <c r="C851" t="s">
        <v>80</v>
      </c>
      <c r="D851" t="s">
        <v>98</v>
      </c>
      <c r="E851" t="s">
        <v>151</v>
      </c>
      <c r="F851" t="s">
        <v>2701</v>
      </c>
      <c r="G851" t="s">
        <v>219</v>
      </c>
      <c r="H851" t="s">
        <v>154</v>
      </c>
      <c r="I851" t="s">
        <v>144</v>
      </c>
      <c r="J851" t="s">
        <v>137</v>
      </c>
      <c r="K851" t="s">
        <v>138</v>
      </c>
      <c r="L851" t="s">
        <v>2702</v>
      </c>
      <c r="M851" t="s">
        <v>2703</v>
      </c>
      <c r="N851">
        <v>1.616666666</v>
      </c>
      <c r="O851">
        <v>0</v>
      </c>
      <c r="P851">
        <v>4</v>
      </c>
      <c r="Q851">
        <v>0</v>
      </c>
      <c r="R851">
        <v>7</v>
      </c>
      <c r="S851">
        <v>0</v>
      </c>
      <c r="T851">
        <v>3</v>
      </c>
      <c r="U851">
        <v>0</v>
      </c>
      <c r="V851">
        <v>0</v>
      </c>
      <c r="W851">
        <v>0</v>
      </c>
      <c r="X851">
        <v>1.3602918505094999</v>
      </c>
      <c r="Y851">
        <v>0</v>
      </c>
      <c r="Z851">
        <v>4.584566642476501</v>
      </c>
      <c r="AA851">
        <v>0</v>
      </c>
      <c r="AB851">
        <v>9.0880080245169452</v>
      </c>
      <c r="AC851">
        <v>0</v>
      </c>
      <c r="AD851">
        <v>0</v>
      </c>
      <c r="AE851">
        <v>15.032866517502946</v>
      </c>
    </row>
    <row r="852" spans="1:31" x14ac:dyDescent="0.25">
      <c r="A852">
        <v>2338064</v>
      </c>
      <c r="B852">
        <v>1</v>
      </c>
      <c r="C852" t="s">
        <v>80</v>
      </c>
      <c r="D852" t="s">
        <v>110</v>
      </c>
      <c r="E852" t="s">
        <v>157</v>
      </c>
      <c r="F852" t="s">
        <v>2704</v>
      </c>
      <c r="G852" t="s">
        <v>159</v>
      </c>
      <c r="H852" t="s">
        <v>154</v>
      </c>
      <c r="I852" t="s">
        <v>144</v>
      </c>
      <c r="J852" t="s">
        <v>137</v>
      </c>
      <c r="K852" t="s">
        <v>138</v>
      </c>
      <c r="L852" t="s">
        <v>2705</v>
      </c>
      <c r="M852" t="s">
        <v>2706</v>
      </c>
      <c r="N852">
        <v>1.1730555549999999</v>
      </c>
      <c r="O852">
        <v>0</v>
      </c>
      <c r="P852">
        <v>3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1.3385443426334094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1.3385443426334094</v>
      </c>
    </row>
    <row r="853" spans="1:31" x14ac:dyDescent="0.25">
      <c r="A853">
        <v>2338087</v>
      </c>
      <c r="B853">
        <v>1</v>
      </c>
      <c r="C853" t="s">
        <v>80</v>
      </c>
      <c r="D853" t="s">
        <v>83</v>
      </c>
      <c r="E853" t="s">
        <v>141</v>
      </c>
      <c r="F853" t="s">
        <v>2707</v>
      </c>
      <c r="G853" t="s">
        <v>363</v>
      </c>
      <c r="H853" t="s">
        <v>135</v>
      </c>
      <c r="I853" t="s">
        <v>144</v>
      </c>
      <c r="J853" t="s">
        <v>137</v>
      </c>
      <c r="K853" t="s">
        <v>138</v>
      </c>
      <c r="L853" t="s">
        <v>2708</v>
      </c>
      <c r="M853" t="s">
        <v>2709</v>
      </c>
      <c r="N853">
        <v>5.5555555E-2</v>
      </c>
      <c r="O853">
        <v>1</v>
      </c>
      <c r="P853">
        <v>2</v>
      </c>
      <c r="Q853">
        <v>3</v>
      </c>
      <c r="R853">
        <v>0</v>
      </c>
      <c r="S853">
        <v>1</v>
      </c>
      <c r="T853">
        <v>0</v>
      </c>
      <c r="U853">
        <v>0</v>
      </c>
      <c r="V853">
        <v>0</v>
      </c>
      <c r="W853">
        <v>1.3662584104500001E-2</v>
      </c>
      <c r="X853">
        <v>8.7258685179444455E-3</v>
      </c>
      <c r="Y853">
        <v>0.18662197477749998</v>
      </c>
      <c r="Z853">
        <v>0</v>
      </c>
      <c r="AA853">
        <v>0.22541485640583331</v>
      </c>
      <c r="AB853">
        <v>0</v>
      </c>
      <c r="AC853">
        <v>0</v>
      </c>
      <c r="AD853">
        <v>0</v>
      </c>
      <c r="AE853">
        <v>0.43442528380577772</v>
      </c>
    </row>
    <row r="854" spans="1:31" x14ac:dyDescent="0.25">
      <c r="A854">
        <v>2337964</v>
      </c>
      <c r="B854">
        <v>1</v>
      </c>
      <c r="C854" t="s">
        <v>80</v>
      </c>
      <c r="D854" t="s">
        <v>105</v>
      </c>
      <c r="E854" t="s">
        <v>147</v>
      </c>
      <c r="F854" t="s">
        <v>2710</v>
      </c>
      <c r="G854" t="s">
        <v>184</v>
      </c>
      <c r="H854" t="s">
        <v>135</v>
      </c>
      <c r="I854" t="s">
        <v>144</v>
      </c>
      <c r="J854" t="s">
        <v>137</v>
      </c>
      <c r="K854" t="s">
        <v>138</v>
      </c>
      <c r="L854" t="s">
        <v>2711</v>
      </c>
      <c r="M854" t="s">
        <v>2712</v>
      </c>
      <c r="N854">
        <v>1.7266666660000001</v>
      </c>
      <c r="O854">
        <v>0</v>
      </c>
      <c r="P854">
        <v>130</v>
      </c>
      <c r="Q854">
        <v>0</v>
      </c>
      <c r="R854">
        <v>20</v>
      </c>
      <c r="S854">
        <v>0</v>
      </c>
      <c r="T854">
        <v>16</v>
      </c>
      <c r="U854">
        <v>0</v>
      </c>
      <c r="V854">
        <v>0</v>
      </c>
      <c r="W854">
        <v>0</v>
      </c>
      <c r="X854">
        <v>39.99334567648139</v>
      </c>
      <c r="Y854">
        <v>0</v>
      </c>
      <c r="Z854">
        <v>14.643008587872387</v>
      </c>
      <c r="AA854">
        <v>0</v>
      </c>
      <c r="AB854">
        <v>14.962072953782705</v>
      </c>
      <c r="AC854">
        <v>0</v>
      </c>
      <c r="AD854">
        <v>0</v>
      </c>
      <c r="AE854">
        <v>69.598427218136479</v>
      </c>
    </row>
    <row r="855" spans="1:31" x14ac:dyDescent="0.25">
      <c r="A855">
        <v>2337938</v>
      </c>
      <c r="B855">
        <v>1</v>
      </c>
      <c r="C855" t="s">
        <v>80</v>
      </c>
      <c r="D855" t="s">
        <v>95</v>
      </c>
      <c r="E855" t="s">
        <v>240</v>
      </c>
      <c r="F855" t="s">
        <v>2713</v>
      </c>
      <c r="G855" t="s">
        <v>2524</v>
      </c>
      <c r="H855" t="s">
        <v>265</v>
      </c>
      <c r="I855" t="s">
        <v>144</v>
      </c>
      <c r="J855" t="s">
        <v>137</v>
      </c>
      <c r="K855" t="s">
        <v>209</v>
      </c>
      <c r="L855" t="s">
        <v>2714</v>
      </c>
      <c r="M855" t="s">
        <v>2715</v>
      </c>
      <c r="N855">
        <v>2.826944444</v>
      </c>
      <c r="O855">
        <v>0</v>
      </c>
      <c r="P855">
        <v>0</v>
      </c>
      <c r="Q855">
        <v>0</v>
      </c>
      <c r="R855">
        <v>0</v>
      </c>
      <c r="S855">
        <v>2</v>
      </c>
      <c r="T855">
        <v>0</v>
      </c>
      <c r="U855">
        <v>1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40.349687589123057</v>
      </c>
      <c r="AB855">
        <v>0</v>
      </c>
      <c r="AC855">
        <v>4082.1497709548771</v>
      </c>
      <c r="AD855">
        <v>0</v>
      </c>
      <c r="AE855">
        <v>4122.4994585439999</v>
      </c>
    </row>
    <row r="856" spans="1:31" x14ac:dyDescent="0.25">
      <c r="A856">
        <v>2338107</v>
      </c>
      <c r="B856">
        <v>1</v>
      </c>
      <c r="C856" t="s">
        <v>80</v>
      </c>
      <c r="D856" t="s">
        <v>107</v>
      </c>
      <c r="E856" t="s">
        <v>147</v>
      </c>
      <c r="F856" t="s">
        <v>2716</v>
      </c>
      <c r="G856" t="s">
        <v>184</v>
      </c>
      <c r="H856" t="s">
        <v>135</v>
      </c>
      <c r="I856" t="s">
        <v>144</v>
      </c>
      <c r="J856" t="s">
        <v>137</v>
      </c>
      <c r="K856" t="s">
        <v>138</v>
      </c>
      <c r="L856" t="s">
        <v>2717</v>
      </c>
      <c r="M856" t="s">
        <v>2718</v>
      </c>
      <c r="N856">
        <v>2.2922222219999999</v>
      </c>
      <c r="O856">
        <v>0</v>
      </c>
      <c r="P856">
        <v>45</v>
      </c>
      <c r="Q856">
        <v>0</v>
      </c>
      <c r="R856">
        <v>2</v>
      </c>
      <c r="S856">
        <v>0</v>
      </c>
      <c r="T856">
        <v>11</v>
      </c>
      <c r="U856">
        <v>0</v>
      </c>
      <c r="V856">
        <v>0</v>
      </c>
      <c r="W856">
        <v>0</v>
      </c>
      <c r="X856">
        <v>20.718957549491272</v>
      </c>
      <c r="Y856">
        <v>0</v>
      </c>
      <c r="Z856">
        <v>0.79183111501505921</v>
      </c>
      <c r="AA856">
        <v>0</v>
      </c>
      <c r="AB856">
        <v>32.299193786999069</v>
      </c>
      <c r="AC856">
        <v>0</v>
      </c>
      <c r="AD856">
        <v>0</v>
      </c>
      <c r="AE856">
        <v>53.809982451505405</v>
      </c>
    </row>
    <row r="857" spans="1:31" x14ac:dyDescent="0.25">
      <c r="A857">
        <v>2338150</v>
      </c>
      <c r="B857">
        <v>1</v>
      </c>
      <c r="C857" t="s">
        <v>80</v>
      </c>
      <c r="D857" t="s">
        <v>93</v>
      </c>
      <c r="E857" t="s">
        <v>151</v>
      </c>
      <c r="F857" t="s">
        <v>2719</v>
      </c>
      <c r="G857" t="s">
        <v>153</v>
      </c>
      <c r="H857" t="s">
        <v>154</v>
      </c>
      <c r="I857" t="s">
        <v>144</v>
      </c>
      <c r="J857" t="s">
        <v>137</v>
      </c>
      <c r="K857" t="s">
        <v>138</v>
      </c>
      <c r="L857" t="s">
        <v>2720</v>
      </c>
      <c r="M857" t="s">
        <v>2721</v>
      </c>
      <c r="N857">
        <v>1.721666666</v>
      </c>
      <c r="O857">
        <v>0</v>
      </c>
      <c r="P857">
        <v>0</v>
      </c>
      <c r="Q857">
        <v>0</v>
      </c>
      <c r="R857">
        <v>3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14.593854182765016</v>
      </c>
      <c r="AA857">
        <v>0</v>
      </c>
      <c r="AB857">
        <v>0</v>
      </c>
      <c r="AC857">
        <v>0</v>
      </c>
      <c r="AD857">
        <v>0</v>
      </c>
      <c r="AE857">
        <v>14.593854182765016</v>
      </c>
    </row>
    <row r="858" spans="1:31" x14ac:dyDescent="0.25">
      <c r="A858">
        <v>2338044</v>
      </c>
      <c r="B858">
        <v>1</v>
      </c>
      <c r="C858" t="s">
        <v>80</v>
      </c>
      <c r="D858" t="s">
        <v>105</v>
      </c>
      <c r="E858" t="s">
        <v>147</v>
      </c>
      <c r="F858" t="s">
        <v>2722</v>
      </c>
      <c r="G858" t="s">
        <v>208</v>
      </c>
      <c r="H858" t="s">
        <v>135</v>
      </c>
      <c r="I858" t="s">
        <v>144</v>
      </c>
      <c r="J858" t="s">
        <v>137</v>
      </c>
      <c r="K858" t="s">
        <v>209</v>
      </c>
      <c r="L858" t="s">
        <v>2723</v>
      </c>
      <c r="M858" t="s">
        <v>2724</v>
      </c>
      <c r="N858">
        <v>4.0161111109999998</v>
      </c>
      <c r="O858">
        <v>0</v>
      </c>
      <c r="P858">
        <v>912</v>
      </c>
      <c r="Q858">
        <v>0</v>
      </c>
      <c r="R858">
        <v>0</v>
      </c>
      <c r="S858">
        <v>1</v>
      </c>
      <c r="T858">
        <v>66</v>
      </c>
      <c r="U858">
        <v>0</v>
      </c>
      <c r="V858">
        <v>0</v>
      </c>
      <c r="W858">
        <v>0</v>
      </c>
      <c r="X858">
        <v>1193.4146060403571</v>
      </c>
      <c r="Y858">
        <v>0</v>
      </c>
      <c r="Z858">
        <v>0</v>
      </c>
      <c r="AA858">
        <v>7.38736572174827</v>
      </c>
      <c r="AB858">
        <v>596.13055991172439</v>
      </c>
      <c r="AC858">
        <v>0</v>
      </c>
      <c r="AD858">
        <v>0</v>
      </c>
      <c r="AE858">
        <v>1796.9325316738295</v>
      </c>
    </row>
    <row r="859" spans="1:31" x14ac:dyDescent="0.25">
      <c r="A859">
        <v>2338007</v>
      </c>
      <c r="B859">
        <v>1</v>
      </c>
      <c r="C859" t="s">
        <v>80</v>
      </c>
      <c r="D859" t="s">
        <v>104</v>
      </c>
      <c r="E859" t="s">
        <v>174</v>
      </c>
      <c r="F859" t="s">
        <v>2725</v>
      </c>
      <c r="G859" t="s">
        <v>153</v>
      </c>
      <c r="H859" t="s">
        <v>154</v>
      </c>
      <c r="I859" t="s">
        <v>144</v>
      </c>
      <c r="J859" t="s">
        <v>137</v>
      </c>
      <c r="K859" t="s">
        <v>138</v>
      </c>
      <c r="L859" t="s">
        <v>2726</v>
      </c>
      <c r="M859" t="s">
        <v>2727</v>
      </c>
      <c r="N859">
        <v>2.2149999999999999</v>
      </c>
      <c r="O859">
        <v>0</v>
      </c>
      <c r="P859">
        <v>1</v>
      </c>
      <c r="Q859">
        <v>0</v>
      </c>
      <c r="R859">
        <v>3</v>
      </c>
      <c r="S859">
        <v>0</v>
      </c>
      <c r="T859">
        <v>1</v>
      </c>
      <c r="U859">
        <v>0</v>
      </c>
      <c r="V859">
        <v>0</v>
      </c>
      <c r="W859">
        <v>0</v>
      </c>
      <c r="X859">
        <v>0.35611453720676389</v>
      </c>
      <c r="Y859">
        <v>0</v>
      </c>
      <c r="Z859">
        <v>3.5789745248335287</v>
      </c>
      <c r="AA859">
        <v>0</v>
      </c>
      <c r="AB859">
        <v>0.16641504993388889</v>
      </c>
      <c r="AC859">
        <v>0</v>
      </c>
      <c r="AD859">
        <v>0</v>
      </c>
      <c r="AE859">
        <v>4.1015041119741813</v>
      </c>
    </row>
    <row r="860" spans="1:31" x14ac:dyDescent="0.25">
      <c r="A860">
        <v>2338187</v>
      </c>
      <c r="B860">
        <v>1</v>
      </c>
      <c r="C860" t="s">
        <v>80</v>
      </c>
      <c r="D860" t="s">
        <v>90</v>
      </c>
      <c r="E860" t="s">
        <v>151</v>
      </c>
      <c r="F860" t="s">
        <v>2728</v>
      </c>
      <c r="G860" t="s">
        <v>153</v>
      </c>
      <c r="H860" t="s">
        <v>154</v>
      </c>
      <c r="I860" t="s">
        <v>144</v>
      </c>
      <c r="J860" t="s">
        <v>137</v>
      </c>
      <c r="K860" t="s">
        <v>138</v>
      </c>
      <c r="L860" t="s">
        <v>2729</v>
      </c>
      <c r="M860" t="s">
        <v>2730</v>
      </c>
      <c r="N860">
        <v>3.6086111110000001</v>
      </c>
      <c r="O860">
        <v>0</v>
      </c>
      <c r="P860">
        <v>49</v>
      </c>
      <c r="Q860">
        <v>0</v>
      </c>
      <c r="R860">
        <v>0</v>
      </c>
      <c r="S860">
        <v>0</v>
      </c>
      <c r="T860">
        <v>72</v>
      </c>
      <c r="U860">
        <v>0</v>
      </c>
      <c r="V860">
        <v>0</v>
      </c>
      <c r="W860">
        <v>0</v>
      </c>
      <c r="X860">
        <v>62.045232640150687</v>
      </c>
      <c r="Y860">
        <v>0</v>
      </c>
      <c r="Z860">
        <v>0</v>
      </c>
      <c r="AA860">
        <v>0</v>
      </c>
      <c r="AB860">
        <v>265.41149647311448</v>
      </c>
      <c r="AC860">
        <v>0</v>
      </c>
      <c r="AD860">
        <v>0</v>
      </c>
      <c r="AE860">
        <v>327.45672911326517</v>
      </c>
    </row>
    <row r="861" spans="1:31" x14ac:dyDescent="0.25">
      <c r="A861">
        <v>2338485</v>
      </c>
      <c r="B861">
        <v>1</v>
      </c>
      <c r="C861" t="s">
        <v>80</v>
      </c>
      <c r="D861" t="s">
        <v>98</v>
      </c>
      <c r="E861" t="s">
        <v>157</v>
      </c>
      <c r="F861" t="s">
        <v>2731</v>
      </c>
      <c r="G861" t="s">
        <v>159</v>
      </c>
      <c r="H861" t="s">
        <v>154</v>
      </c>
      <c r="I861" t="s">
        <v>144</v>
      </c>
      <c r="J861" t="s">
        <v>137</v>
      </c>
      <c r="K861" t="s">
        <v>138</v>
      </c>
      <c r="L861" t="s">
        <v>2732</v>
      </c>
      <c r="M861" t="s">
        <v>2733</v>
      </c>
      <c r="N861">
        <v>2.034444444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1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3.457103022785728</v>
      </c>
      <c r="AC861">
        <v>0</v>
      </c>
      <c r="AD861">
        <v>0</v>
      </c>
      <c r="AE861">
        <v>3.457103022785728</v>
      </c>
    </row>
    <row r="862" spans="1:31" x14ac:dyDescent="0.25">
      <c r="A862">
        <v>2338585</v>
      </c>
      <c r="B862">
        <v>1</v>
      </c>
      <c r="C862" t="s">
        <v>80</v>
      </c>
      <c r="D862" t="s">
        <v>103</v>
      </c>
      <c r="E862" t="s">
        <v>157</v>
      </c>
      <c r="F862" t="s">
        <v>2734</v>
      </c>
      <c r="G862" t="s">
        <v>159</v>
      </c>
      <c r="H862" t="s">
        <v>154</v>
      </c>
      <c r="I862" t="s">
        <v>144</v>
      </c>
      <c r="J862" t="s">
        <v>137</v>
      </c>
      <c r="K862" t="s">
        <v>138</v>
      </c>
      <c r="L862" t="s">
        <v>2735</v>
      </c>
      <c r="M862" t="s">
        <v>2736</v>
      </c>
      <c r="N862">
        <v>1.142222222</v>
      </c>
      <c r="O862">
        <v>0</v>
      </c>
      <c r="P862">
        <v>1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0.27640498010927783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0.27640498010927783</v>
      </c>
    </row>
    <row r="863" spans="1:31" x14ac:dyDescent="0.25">
      <c r="A863">
        <v>2338190</v>
      </c>
      <c r="B863">
        <v>1</v>
      </c>
      <c r="C863" t="s">
        <v>80</v>
      </c>
      <c r="D863" t="s">
        <v>93</v>
      </c>
      <c r="E863" t="s">
        <v>174</v>
      </c>
      <c r="F863" t="s">
        <v>2737</v>
      </c>
      <c r="G863" t="s">
        <v>208</v>
      </c>
      <c r="H863" t="s">
        <v>154</v>
      </c>
      <c r="I863" t="s">
        <v>144</v>
      </c>
      <c r="J863" t="s">
        <v>137</v>
      </c>
      <c r="K863" t="s">
        <v>209</v>
      </c>
      <c r="L863" t="s">
        <v>2738</v>
      </c>
      <c r="M863" t="s">
        <v>2295</v>
      </c>
      <c r="N863">
        <v>3.5952777770000002</v>
      </c>
      <c r="O863">
        <v>0</v>
      </c>
      <c r="P863">
        <v>1</v>
      </c>
      <c r="Q863">
        <v>0</v>
      </c>
      <c r="R863">
        <v>3</v>
      </c>
      <c r="S863">
        <v>0</v>
      </c>
      <c r="T863">
        <v>4</v>
      </c>
      <c r="U863">
        <v>0</v>
      </c>
      <c r="V863">
        <v>0</v>
      </c>
      <c r="W863">
        <v>0</v>
      </c>
      <c r="X863">
        <v>12.476369089071714</v>
      </c>
      <c r="Y863">
        <v>0</v>
      </c>
      <c r="Z863">
        <v>26.344462109203093</v>
      </c>
      <c r="AA863">
        <v>0</v>
      </c>
      <c r="AB863">
        <v>63.371304233456868</v>
      </c>
      <c r="AC863">
        <v>0</v>
      </c>
      <c r="AD863">
        <v>0</v>
      </c>
      <c r="AE863">
        <v>102.19213543173167</v>
      </c>
    </row>
    <row r="864" spans="1:31" x14ac:dyDescent="0.25">
      <c r="A864">
        <v>2338522</v>
      </c>
      <c r="B864">
        <v>1</v>
      </c>
      <c r="C864" t="s">
        <v>80</v>
      </c>
      <c r="D864" t="s">
        <v>94</v>
      </c>
      <c r="E864" t="s">
        <v>132</v>
      </c>
      <c r="F864" t="s">
        <v>2654</v>
      </c>
      <c r="G864" t="s">
        <v>363</v>
      </c>
      <c r="H864" t="s">
        <v>135</v>
      </c>
      <c r="I864" t="s">
        <v>144</v>
      </c>
      <c r="J864" t="s">
        <v>137</v>
      </c>
      <c r="K864" t="s">
        <v>138</v>
      </c>
      <c r="L864" t="s">
        <v>2739</v>
      </c>
      <c r="M864" t="s">
        <v>2740</v>
      </c>
      <c r="N864">
        <v>0.23499999999999999</v>
      </c>
      <c r="O864">
        <v>0</v>
      </c>
      <c r="P864">
        <v>1262</v>
      </c>
      <c r="Q864">
        <v>10</v>
      </c>
      <c r="R864">
        <v>62</v>
      </c>
      <c r="S864">
        <v>13</v>
      </c>
      <c r="T864">
        <v>139</v>
      </c>
      <c r="U864">
        <v>8</v>
      </c>
      <c r="V864">
        <v>0</v>
      </c>
      <c r="W864">
        <v>0</v>
      </c>
      <c r="X864">
        <v>54.362602875729429</v>
      </c>
      <c r="Y864">
        <v>24.110740142863829</v>
      </c>
      <c r="Z864">
        <v>31.796762105930476</v>
      </c>
      <c r="AA864">
        <v>34.463126706191034</v>
      </c>
      <c r="AB864">
        <v>23.770270184131032</v>
      </c>
      <c r="AC864">
        <v>155.33447484572051</v>
      </c>
      <c r="AD864">
        <v>0</v>
      </c>
      <c r="AE864">
        <v>323.8379768605663</v>
      </c>
    </row>
    <row r="865" spans="1:31" x14ac:dyDescent="0.25">
      <c r="A865">
        <v>2338336</v>
      </c>
      <c r="B865">
        <v>1</v>
      </c>
      <c r="C865" t="s">
        <v>80</v>
      </c>
      <c r="D865" t="s">
        <v>93</v>
      </c>
      <c r="E865" t="s">
        <v>151</v>
      </c>
      <c r="F865" t="s">
        <v>2741</v>
      </c>
      <c r="G865" t="s">
        <v>498</v>
      </c>
      <c r="H865" t="s">
        <v>154</v>
      </c>
      <c r="I865" t="s">
        <v>144</v>
      </c>
      <c r="J865" t="s">
        <v>137</v>
      </c>
      <c r="K865" t="s">
        <v>138</v>
      </c>
      <c r="L865" t="s">
        <v>2742</v>
      </c>
      <c r="M865" t="s">
        <v>2743</v>
      </c>
      <c r="N865">
        <v>3.9688888879999999</v>
      </c>
      <c r="O865">
        <v>0</v>
      </c>
      <c r="P865">
        <v>7</v>
      </c>
      <c r="Q865">
        <v>0</v>
      </c>
      <c r="R865">
        <v>2</v>
      </c>
      <c r="S865">
        <v>0</v>
      </c>
      <c r="T865">
        <v>1</v>
      </c>
      <c r="U865">
        <v>0</v>
      </c>
      <c r="V865">
        <v>0</v>
      </c>
      <c r="W865">
        <v>0</v>
      </c>
      <c r="X865">
        <v>4.2418015738083241</v>
      </c>
      <c r="Y865">
        <v>0</v>
      </c>
      <c r="Z865">
        <v>13.980673363401253</v>
      </c>
      <c r="AA865">
        <v>0</v>
      </c>
      <c r="AB865">
        <v>7.2966344935833227</v>
      </c>
      <c r="AC865">
        <v>0</v>
      </c>
      <c r="AD865">
        <v>0</v>
      </c>
      <c r="AE865">
        <v>25.519109430792899</v>
      </c>
    </row>
    <row r="866" spans="1:31" x14ac:dyDescent="0.25">
      <c r="A866">
        <v>2337981</v>
      </c>
      <c r="B866">
        <v>1</v>
      </c>
      <c r="C866" t="s">
        <v>80</v>
      </c>
      <c r="D866" t="s">
        <v>93</v>
      </c>
      <c r="E866" t="s">
        <v>151</v>
      </c>
      <c r="F866" t="s">
        <v>2744</v>
      </c>
      <c r="G866" t="s">
        <v>153</v>
      </c>
      <c r="H866" t="s">
        <v>154</v>
      </c>
      <c r="I866" t="s">
        <v>144</v>
      </c>
      <c r="J866" t="s">
        <v>137</v>
      </c>
      <c r="K866" t="s">
        <v>138</v>
      </c>
      <c r="L866" t="s">
        <v>2745</v>
      </c>
      <c r="M866" t="s">
        <v>2746</v>
      </c>
      <c r="N866">
        <v>3.8905555550000002</v>
      </c>
      <c r="O866">
        <v>0</v>
      </c>
      <c r="P866">
        <v>13</v>
      </c>
      <c r="Q866">
        <v>0</v>
      </c>
      <c r="R866">
        <v>5</v>
      </c>
      <c r="S866">
        <v>0</v>
      </c>
      <c r="T866">
        <v>3</v>
      </c>
      <c r="U866">
        <v>0</v>
      </c>
      <c r="V866">
        <v>0</v>
      </c>
      <c r="W866">
        <v>0</v>
      </c>
      <c r="X866">
        <v>18.909682895705263</v>
      </c>
      <c r="Y866">
        <v>0</v>
      </c>
      <c r="Z866">
        <v>117.30853066248608</v>
      </c>
      <c r="AA866">
        <v>0</v>
      </c>
      <c r="AB866">
        <v>25.695301085797308</v>
      </c>
      <c r="AC866">
        <v>0</v>
      </c>
      <c r="AD866">
        <v>0</v>
      </c>
      <c r="AE866">
        <v>161.91351464398863</v>
      </c>
    </row>
    <row r="867" spans="1:31" x14ac:dyDescent="0.25">
      <c r="A867">
        <v>2338236</v>
      </c>
      <c r="B867">
        <v>1</v>
      </c>
      <c r="C867" t="s">
        <v>80</v>
      </c>
      <c r="D867" t="s">
        <v>107</v>
      </c>
      <c r="E867" t="s">
        <v>151</v>
      </c>
      <c r="F867" t="s">
        <v>2747</v>
      </c>
      <c r="G867" t="s">
        <v>194</v>
      </c>
      <c r="H867" t="s">
        <v>154</v>
      </c>
      <c r="I867" t="s">
        <v>144</v>
      </c>
      <c r="J867" t="s">
        <v>137</v>
      </c>
      <c r="K867" t="s">
        <v>138</v>
      </c>
      <c r="L867" t="s">
        <v>2748</v>
      </c>
      <c r="M867" t="s">
        <v>2749</v>
      </c>
      <c r="N867">
        <v>0.62916666600000004</v>
      </c>
      <c r="O867">
        <v>0</v>
      </c>
      <c r="P867">
        <v>30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4.1677820195267037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4.1677820195267037</v>
      </c>
    </row>
    <row r="868" spans="1:31" x14ac:dyDescent="0.25">
      <c r="A868">
        <v>2337958</v>
      </c>
      <c r="B868">
        <v>1</v>
      </c>
      <c r="C868" t="s">
        <v>80</v>
      </c>
      <c r="D868" t="s">
        <v>110</v>
      </c>
      <c r="E868" t="s">
        <v>147</v>
      </c>
      <c r="F868" t="s">
        <v>2750</v>
      </c>
      <c r="G868" t="s">
        <v>134</v>
      </c>
      <c r="H868" t="s">
        <v>135</v>
      </c>
      <c r="I868" t="s">
        <v>144</v>
      </c>
      <c r="J868" t="s">
        <v>137</v>
      </c>
      <c r="K868" t="s">
        <v>138</v>
      </c>
      <c r="L868" t="s">
        <v>2751</v>
      </c>
      <c r="M868" t="s">
        <v>2752</v>
      </c>
      <c r="N868">
        <v>0.31555555499999999</v>
      </c>
      <c r="O868">
        <v>0</v>
      </c>
      <c r="P868">
        <v>2066</v>
      </c>
      <c r="Q868">
        <v>0</v>
      </c>
      <c r="R868">
        <v>0</v>
      </c>
      <c r="S868">
        <v>0</v>
      </c>
      <c r="T868">
        <v>91</v>
      </c>
      <c r="U868">
        <v>0</v>
      </c>
      <c r="V868">
        <v>0</v>
      </c>
      <c r="W868">
        <v>0</v>
      </c>
      <c r="X868">
        <v>181.74874929118451</v>
      </c>
      <c r="Y868">
        <v>0</v>
      </c>
      <c r="Z868">
        <v>0</v>
      </c>
      <c r="AA868">
        <v>0</v>
      </c>
      <c r="AB868">
        <v>13.900981143783268</v>
      </c>
      <c r="AC868">
        <v>0</v>
      </c>
      <c r="AD868">
        <v>0</v>
      </c>
      <c r="AE868">
        <v>195.64973043496778</v>
      </c>
    </row>
    <row r="869" spans="1:31" x14ac:dyDescent="0.25">
      <c r="A869">
        <v>2338067</v>
      </c>
      <c r="B869">
        <v>1</v>
      </c>
      <c r="C869" t="s">
        <v>81</v>
      </c>
      <c r="D869" t="s">
        <v>115</v>
      </c>
      <c r="E869" t="s">
        <v>147</v>
      </c>
      <c r="F869" t="s">
        <v>2753</v>
      </c>
      <c r="G869" t="s">
        <v>184</v>
      </c>
      <c r="H869" t="s">
        <v>135</v>
      </c>
      <c r="I869" t="s">
        <v>144</v>
      </c>
      <c r="J869" t="s">
        <v>137</v>
      </c>
      <c r="K869" t="s">
        <v>138</v>
      </c>
      <c r="L869" t="s">
        <v>2754</v>
      </c>
      <c r="M869" t="s">
        <v>2755</v>
      </c>
      <c r="N869">
        <v>1.811666666</v>
      </c>
      <c r="O869">
        <v>0</v>
      </c>
      <c r="P869">
        <v>51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6.9876311442539674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6.9876311442539674</v>
      </c>
    </row>
    <row r="870" spans="1:31" x14ac:dyDescent="0.25">
      <c r="A870">
        <v>2338505</v>
      </c>
      <c r="B870">
        <v>1</v>
      </c>
      <c r="C870" t="s">
        <v>80</v>
      </c>
      <c r="D870" t="s">
        <v>108</v>
      </c>
      <c r="E870" t="s">
        <v>147</v>
      </c>
      <c r="F870" t="s">
        <v>2756</v>
      </c>
      <c r="G870" t="s">
        <v>184</v>
      </c>
      <c r="H870" t="s">
        <v>135</v>
      </c>
      <c r="I870" t="s">
        <v>144</v>
      </c>
      <c r="J870" t="s">
        <v>137</v>
      </c>
      <c r="K870" t="s">
        <v>138</v>
      </c>
      <c r="L870" t="s">
        <v>2757</v>
      </c>
      <c r="M870" t="s">
        <v>2758</v>
      </c>
      <c r="N870">
        <v>3.0986111109999999</v>
      </c>
      <c r="O870">
        <v>0</v>
      </c>
      <c r="P870">
        <v>41</v>
      </c>
      <c r="Q870">
        <v>0</v>
      </c>
      <c r="R870">
        <v>7</v>
      </c>
      <c r="S870">
        <v>0</v>
      </c>
      <c r="T870">
        <v>5</v>
      </c>
      <c r="U870">
        <v>0</v>
      </c>
      <c r="V870">
        <v>0</v>
      </c>
      <c r="W870">
        <v>0</v>
      </c>
      <c r="X870">
        <v>37.17487229387271</v>
      </c>
      <c r="Y870">
        <v>0</v>
      </c>
      <c r="Z870">
        <v>17.743282965834918</v>
      </c>
      <c r="AA870">
        <v>0</v>
      </c>
      <c r="AB870">
        <v>1.8288155657180851</v>
      </c>
      <c r="AC870">
        <v>0</v>
      </c>
      <c r="AD870">
        <v>0</v>
      </c>
      <c r="AE870">
        <v>56.74697082542572</v>
      </c>
    </row>
    <row r="871" spans="1:31" x14ac:dyDescent="0.25">
      <c r="A871">
        <v>2338568</v>
      </c>
      <c r="B871">
        <v>1</v>
      </c>
      <c r="C871" t="s">
        <v>80</v>
      </c>
      <c r="D871" t="s">
        <v>96</v>
      </c>
      <c r="E871" t="s">
        <v>157</v>
      </c>
      <c r="F871" t="s">
        <v>2759</v>
      </c>
      <c r="G871" t="s">
        <v>159</v>
      </c>
      <c r="H871" t="s">
        <v>154</v>
      </c>
      <c r="I871" t="s">
        <v>144</v>
      </c>
      <c r="J871" t="s">
        <v>137</v>
      </c>
      <c r="K871" t="s">
        <v>138</v>
      </c>
      <c r="L871" t="s">
        <v>2760</v>
      </c>
      <c r="M871" t="s">
        <v>2761</v>
      </c>
      <c r="N871">
        <v>1.795555555</v>
      </c>
      <c r="O871">
        <v>0</v>
      </c>
      <c r="P871">
        <v>0</v>
      </c>
      <c r="Q871">
        <v>0</v>
      </c>
      <c r="R871">
        <v>1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0.27974198713559001</v>
      </c>
      <c r="AA871">
        <v>0</v>
      </c>
      <c r="AB871">
        <v>0</v>
      </c>
      <c r="AC871">
        <v>0</v>
      </c>
      <c r="AD871">
        <v>0</v>
      </c>
      <c r="AE871">
        <v>0.27974198713559001</v>
      </c>
    </row>
    <row r="872" spans="1:31" x14ac:dyDescent="0.25">
      <c r="A872">
        <v>2337921</v>
      </c>
      <c r="B872">
        <v>1</v>
      </c>
      <c r="C872" t="s">
        <v>80</v>
      </c>
      <c r="D872" t="s">
        <v>95</v>
      </c>
      <c r="E872" t="s">
        <v>240</v>
      </c>
      <c r="F872" t="s">
        <v>2762</v>
      </c>
      <c r="G872" t="s">
        <v>2524</v>
      </c>
      <c r="H872" t="s">
        <v>265</v>
      </c>
      <c r="I872" t="s">
        <v>144</v>
      </c>
      <c r="J872" t="s">
        <v>137</v>
      </c>
      <c r="K872" t="s">
        <v>209</v>
      </c>
      <c r="L872" t="s">
        <v>2763</v>
      </c>
      <c r="M872" t="s">
        <v>2764</v>
      </c>
      <c r="N872">
        <v>7.1408333329999998</v>
      </c>
      <c r="O872">
        <v>54</v>
      </c>
      <c r="P872">
        <v>5068</v>
      </c>
      <c r="Q872">
        <v>85</v>
      </c>
      <c r="R872">
        <v>174</v>
      </c>
      <c r="S872">
        <v>90</v>
      </c>
      <c r="T872">
        <v>643</v>
      </c>
      <c r="U872">
        <v>11</v>
      </c>
      <c r="V872">
        <v>2</v>
      </c>
      <c r="W872">
        <v>318.29152078760245</v>
      </c>
      <c r="X872">
        <v>8715.1022653719265</v>
      </c>
      <c r="Y872">
        <v>6688.2591067941521</v>
      </c>
      <c r="Z872">
        <v>873.77491555663732</v>
      </c>
      <c r="AA872">
        <v>2118.3090545715754</v>
      </c>
      <c r="AB872">
        <v>3216.3534572969597</v>
      </c>
      <c r="AC872">
        <v>4128.6097674438106</v>
      </c>
      <c r="AD872">
        <v>6.0466851085107907</v>
      </c>
      <c r="AE872">
        <v>26064.746772931172</v>
      </c>
    </row>
    <row r="873" spans="1:31" x14ac:dyDescent="0.25">
      <c r="A873">
        <v>2338021</v>
      </c>
      <c r="B873">
        <v>1</v>
      </c>
      <c r="C873" t="s">
        <v>80</v>
      </c>
      <c r="D873" t="s">
        <v>91</v>
      </c>
      <c r="E873" t="s">
        <v>132</v>
      </c>
      <c r="F873" t="s">
        <v>2765</v>
      </c>
      <c r="G873" t="s">
        <v>134</v>
      </c>
      <c r="H873" t="s">
        <v>135</v>
      </c>
      <c r="I873" t="s">
        <v>144</v>
      </c>
      <c r="J873" t="s">
        <v>137</v>
      </c>
      <c r="K873" t="s">
        <v>138</v>
      </c>
      <c r="L873" t="s">
        <v>2766</v>
      </c>
      <c r="M873" t="s">
        <v>2767</v>
      </c>
      <c r="N873">
        <v>0.12527777700000001</v>
      </c>
      <c r="O873">
        <v>0</v>
      </c>
      <c r="P873">
        <v>0</v>
      </c>
      <c r="Q873">
        <v>0</v>
      </c>
      <c r="R873">
        <v>0</v>
      </c>
      <c r="S873">
        <v>6</v>
      </c>
      <c r="T873">
        <v>1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462.24123128788358</v>
      </c>
      <c r="AB873">
        <v>9.1414113257133334E-3</v>
      </c>
      <c r="AC873">
        <v>0</v>
      </c>
      <c r="AD873">
        <v>0</v>
      </c>
      <c r="AE873">
        <v>462.25037269920927</v>
      </c>
    </row>
    <row r="874" spans="1:31" x14ac:dyDescent="0.25">
      <c r="A874">
        <v>2337941</v>
      </c>
      <c r="B874">
        <v>1</v>
      </c>
      <c r="C874" t="s">
        <v>80</v>
      </c>
      <c r="D874" t="s">
        <v>83</v>
      </c>
      <c r="E874" t="s">
        <v>240</v>
      </c>
      <c r="F874" t="s">
        <v>2768</v>
      </c>
      <c r="G874" t="s">
        <v>134</v>
      </c>
      <c r="H874" t="s">
        <v>135</v>
      </c>
      <c r="I874" t="s">
        <v>144</v>
      </c>
      <c r="J874" t="s">
        <v>137</v>
      </c>
      <c r="K874" t="s">
        <v>138</v>
      </c>
      <c r="L874" t="s">
        <v>2769</v>
      </c>
      <c r="M874" t="s">
        <v>2697</v>
      </c>
      <c r="N874">
        <v>0.199722222</v>
      </c>
      <c r="O874">
        <v>0</v>
      </c>
      <c r="P874">
        <v>12963</v>
      </c>
      <c r="Q874">
        <v>0</v>
      </c>
      <c r="R874">
        <v>0</v>
      </c>
      <c r="S874">
        <v>3</v>
      </c>
      <c r="T874">
        <v>1443</v>
      </c>
      <c r="U874">
        <v>0</v>
      </c>
      <c r="V874">
        <v>3</v>
      </c>
      <c r="W874">
        <v>0</v>
      </c>
      <c r="X874">
        <v>646.27098094767598</v>
      </c>
      <c r="Y874">
        <v>0</v>
      </c>
      <c r="Z874">
        <v>0</v>
      </c>
      <c r="AA874">
        <v>20.910844089289579</v>
      </c>
      <c r="AB874">
        <v>217.03531486394928</v>
      </c>
      <c r="AC874">
        <v>0</v>
      </c>
      <c r="AD874">
        <v>3.2767255321069531</v>
      </c>
      <c r="AE874">
        <v>887.49386543302182</v>
      </c>
    </row>
    <row r="875" spans="1:31" x14ac:dyDescent="0.25">
      <c r="A875">
        <v>2338276</v>
      </c>
      <c r="B875">
        <v>1</v>
      </c>
      <c r="C875" t="s">
        <v>81</v>
      </c>
      <c r="D875" t="s">
        <v>120</v>
      </c>
      <c r="E875" t="s">
        <v>157</v>
      </c>
      <c r="F875" t="s">
        <v>2770</v>
      </c>
      <c r="G875" t="s">
        <v>159</v>
      </c>
      <c r="H875" t="s">
        <v>154</v>
      </c>
      <c r="I875" t="s">
        <v>144</v>
      </c>
      <c r="J875" t="s">
        <v>137</v>
      </c>
      <c r="K875" t="s">
        <v>138</v>
      </c>
      <c r="L875" t="s">
        <v>2771</v>
      </c>
      <c r="M875" t="s">
        <v>2772</v>
      </c>
      <c r="N875">
        <v>1.833611111</v>
      </c>
      <c r="O875">
        <v>0</v>
      </c>
      <c r="P875">
        <v>1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</row>
    <row r="876" spans="1:31" x14ac:dyDescent="0.25">
      <c r="A876">
        <v>2338253</v>
      </c>
      <c r="B876">
        <v>1</v>
      </c>
      <c r="C876" t="s">
        <v>81</v>
      </c>
      <c r="D876" t="s">
        <v>117</v>
      </c>
      <c r="E876" t="s">
        <v>147</v>
      </c>
      <c r="F876" t="s">
        <v>2773</v>
      </c>
      <c r="G876" t="s">
        <v>184</v>
      </c>
      <c r="H876" t="s">
        <v>135</v>
      </c>
      <c r="I876" t="s">
        <v>144</v>
      </c>
      <c r="J876" t="s">
        <v>137</v>
      </c>
      <c r="K876" t="s">
        <v>138</v>
      </c>
      <c r="L876" t="s">
        <v>2774</v>
      </c>
      <c r="M876" t="s">
        <v>2775</v>
      </c>
      <c r="N876">
        <v>1.7625</v>
      </c>
      <c r="O876">
        <v>0</v>
      </c>
      <c r="P876">
        <v>7</v>
      </c>
      <c r="Q876">
        <v>0</v>
      </c>
      <c r="R876">
        <v>2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2.3499196664234954</v>
      </c>
      <c r="Y876">
        <v>0</v>
      </c>
      <c r="Z876">
        <v>3.3776363976022807</v>
      </c>
      <c r="AA876">
        <v>0</v>
      </c>
      <c r="AB876">
        <v>0</v>
      </c>
      <c r="AC876">
        <v>0</v>
      </c>
      <c r="AD876">
        <v>0</v>
      </c>
      <c r="AE876">
        <v>5.7275560640257765</v>
      </c>
    </row>
    <row r="877" spans="1:31" x14ac:dyDescent="0.25">
      <c r="A877">
        <v>2338110</v>
      </c>
      <c r="B877">
        <v>1</v>
      </c>
      <c r="C877" t="s">
        <v>80</v>
      </c>
      <c r="D877" t="s">
        <v>103</v>
      </c>
      <c r="E877" t="s">
        <v>157</v>
      </c>
      <c r="F877" t="s">
        <v>2776</v>
      </c>
      <c r="G877" t="s">
        <v>159</v>
      </c>
      <c r="H877" t="s">
        <v>154</v>
      </c>
      <c r="I877" t="s">
        <v>144</v>
      </c>
      <c r="J877" t="s">
        <v>137</v>
      </c>
      <c r="K877" t="s">
        <v>138</v>
      </c>
      <c r="L877" t="s">
        <v>2777</v>
      </c>
      <c r="M877" t="s">
        <v>2778</v>
      </c>
      <c r="N877">
        <v>4.1563888880000004</v>
      </c>
      <c r="O877">
        <v>0</v>
      </c>
      <c r="P877">
        <v>1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0.14103759290300638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0.14103759290300638</v>
      </c>
    </row>
    <row r="878" spans="1:31" x14ac:dyDescent="0.25">
      <c r="A878">
        <v>2337961</v>
      </c>
      <c r="B878">
        <v>1</v>
      </c>
      <c r="C878" t="s">
        <v>81</v>
      </c>
      <c r="D878" t="s">
        <v>123</v>
      </c>
      <c r="E878" t="s">
        <v>141</v>
      </c>
      <c r="F878" t="s">
        <v>2779</v>
      </c>
      <c r="G878" t="s">
        <v>134</v>
      </c>
      <c r="H878" t="s">
        <v>135</v>
      </c>
      <c r="I878" t="s">
        <v>144</v>
      </c>
      <c r="J878" t="s">
        <v>137</v>
      </c>
      <c r="K878" t="s">
        <v>138</v>
      </c>
      <c r="L878" t="s">
        <v>2780</v>
      </c>
      <c r="M878" t="s">
        <v>2781</v>
      </c>
      <c r="N878">
        <v>0.74166666599999997</v>
      </c>
      <c r="O878">
        <v>2</v>
      </c>
      <c r="P878">
        <v>203</v>
      </c>
      <c r="Q878">
        <v>24</v>
      </c>
      <c r="R878">
        <v>42</v>
      </c>
      <c r="S878">
        <v>1</v>
      </c>
      <c r="T878">
        <v>21</v>
      </c>
      <c r="U878">
        <v>0</v>
      </c>
      <c r="V878">
        <v>0</v>
      </c>
      <c r="W878">
        <v>27.558638071555805</v>
      </c>
      <c r="X878">
        <v>36.513524120437673</v>
      </c>
      <c r="Y878">
        <v>190.68241936770707</v>
      </c>
      <c r="Z878">
        <v>194.71542095624636</v>
      </c>
      <c r="AA878">
        <v>18.832951474462892</v>
      </c>
      <c r="AB878">
        <v>18.623609014641808</v>
      </c>
      <c r="AC878">
        <v>0</v>
      </c>
      <c r="AD878">
        <v>0</v>
      </c>
      <c r="AE878">
        <v>486.92656300505166</v>
      </c>
    </row>
    <row r="879" spans="1:31" x14ac:dyDescent="0.25">
      <c r="A879">
        <v>2338233</v>
      </c>
      <c r="B879">
        <v>1</v>
      </c>
      <c r="C879" t="s">
        <v>81</v>
      </c>
      <c r="D879" t="s">
        <v>122</v>
      </c>
      <c r="E879" t="s">
        <v>141</v>
      </c>
      <c r="F879" t="s">
        <v>1919</v>
      </c>
      <c r="G879" t="s">
        <v>134</v>
      </c>
      <c r="H879" t="s">
        <v>135</v>
      </c>
      <c r="I879" t="s">
        <v>144</v>
      </c>
      <c r="J879" t="s">
        <v>137</v>
      </c>
      <c r="K879" t="s">
        <v>138</v>
      </c>
      <c r="L879" t="s">
        <v>2782</v>
      </c>
      <c r="M879" t="s">
        <v>2783</v>
      </c>
      <c r="N879">
        <v>0.59722222199999997</v>
      </c>
      <c r="O879">
        <v>1</v>
      </c>
      <c r="P879">
        <v>510</v>
      </c>
      <c r="Q879">
        <v>4</v>
      </c>
      <c r="R879">
        <v>0</v>
      </c>
      <c r="S879">
        <v>3</v>
      </c>
      <c r="T879">
        <v>22</v>
      </c>
      <c r="U879">
        <v>1</v>
      </c>
      <c r="V879">
        <v>0</v>
      </c>
      <c r="W879">
        <v>9.1340791258625001E-2</v>
      </c>
      <c r="X879">
        <v>30.890523210280953</v>
      </c>
      <c r="Y879">
        <v>2.1057084151083889</v>
      </c>
      <c r="Z879">
        <v>0</v>
      </c>
      <c r="AA879">
        <v>5.6948687563595142</v>
      </c>
      <c r="AB879">
        <v>6.0484561943409174</v>
      </c>
      <c r="AC879">
        <v>60.160660900131525</v>
      </c>
      <c r="AD879">
        <v>0</v>
      </c>
      <c r="AE879">
        <v>104.99155826747992</v>
      </c>
    </row>
    <row r="880" spans="1:31" x14ac:dyDescent="0.25">
      <c r="A880">
        <v>2338104</v>
      </c>
      <c r="B880">
        <v>1</v>
      </c>
      <c r="C880" t="s">
        <v>80</v>
      </c>
      <c r="D880" t="s">
        <v>82</v>
      </c>
      <c r="E880" t="s">
        <v>157</v>
      </c>
      <c r="F880" t="s">
        <v>2784</v>
      </c>
      <c r="G880" t="s">
        <v>204</v>
      </c>
      <c r="H880" t="s">
        <v>154</v>
      </c>
      <c r="I880" t="s">
        <v>144</v>
      </c>
      <c r="J880" t="s">
        <v>137</v>
      </c>
      <c r="K880" t="s">
        <v>138</v>
      </c>
      <c r="L880" t="s">
        <v>2785</v>
      </c>
      <c r="M880" t="s">
        <v>2786</v>
      </c>
      <c r="N880">
        <v>1.2211111109999999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2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0.65807863565360003</v>
      </c>
      <c r="AC880">
        <v>0</v>
      </c>
      <c r="AD880">
        <v>0</v>
      </c>
      <c r="AE880">
        <v>0.65807863565360003</v>
      </c>
    </row>
    <row r="881" spans="1:31" x14ac:dyDescent="0.25">
      <c r="A881">
        <v>2338090</v>
      </c>
      <c r="B881">
        <v>1</v>
      </c>
      <c r="C881" t="s">
        <v>80</v>
      </c>
      <c r="D881" t="s">
        <v>83</v>
      </c>
      <c r="E881" t="s">
        <v>141</v>
      </c>
      <c r="F881" t="s">
        <v>2787</v>
      </c>
      <c r="G881" t="s">
        <v>134</v>
      </c>
      <c r="H881" t="s">
        <v>135</v>
      </c>
      <c r="I881" t="s">
        <v>144</v>
      </c>
      <c r="J881" t="s">
        <v>137</v>
      </c>
      <c r="K881" t="s">
        <v>138</v>
      </c>
      <c r="L881" t="s">
        <v>2788</v>
      </c>
      <c r="M881" t="s">
        <v>2789</v>
      </c>
      <c r="N881">
        <v>0.26777777699999999</v>
      </c>
      <c r="O881">
        <v>9</v>
      </c>
      <c r="P881">
        <v>745</v>
      </c>
      <c r="Q881">
        <v>14</v>
      </c>
      <c r="R881">
        <v>44</v>
      </c>
      <c r="S881">
        <v>28</v>
      </c>
      <c r="T881">
        <v>59</v>
      </c>
      <c r="U881">
        <v>1</v>
      </c>
      <c r="V881">
        <v>0</v>
      </c>
      <c r="W881">
        <v>3.8708408297520398</v>
      </c>
      <c r="X881">
        <v>47.047596243536248</v>
      </c>
      <c r="Y881">
        <v>7.8509209086230909</v>
      </c>
      <c r="Z881">
        <v>5.7290954591435979</v>
      </c>
      <c r="AA881">
        <v>86.275093332784451</v>
      </c>
      <c r="AB881">
        <v>15.748602668541993</v>
      </c>
      <c r="AC881">
        <v>7.3588108992190007</v>
      </c>
      <c r="AD881">
        <v>0</v>
      </c>
      <c r="AE881">
        <v>173.88096034160043</v>
      </c>
    </row>
    <row r="882" spans="1:31" x14ac:dyDescent="0.25">
      <c r="A882">
        <v>2338396</v>
      </c>
      <c r="B882">
        <v>1</v>
      </c>
      <c r="C882" t="s">
        <v>81</v>
      </c>
      <c r="D882" t="s">
        <v>127</v>
      </c>
      <c r="E882" t="s">
        <v>147</v>
      </c>
      <c r="F882" t="s">
        <v>2790</v>
      </c>
      <c r="G882" t="s">
        <v>184</v>
      </c>
      <c r="H882" t="s">
        <v>135</v>
      </c>
      <c r="I882" t="s">
        <v>144</v>
      </c>
      <c r="J882" t="s">
        <v>137</v>
      </c>
      <c r="K882" t="s">
        <v>138</v>
      </c>
      <c r="L882" t="s">
        <v>2791</v>
      </c>
      <c r="M882" t="s">
        <v>2792</v>
      </c>
      <c r="N882">
        <v>7.6905555550000004</v>
      </c>
      <c r="O882">
        <v>0</v>
      </c>
      <c r="P882">
        <v>72</v>
      </c>
      <c r="Q882">
        <v>0</v>
      </c>
      <c r="R882">
        <v>13</v>
      </c>
      <c r="S882">
        <v>0</v>
      </c>
      <c r="T882">
        <v>8</v>
      </c>
      <c r="U882">
        <v>0</v>
      </c>
      <c r="V882">
        <v>1</v>
      </c>
      <c r="W882">
        <v>0</v>
      </c>
      <c r="X882">
        <v>169.72169830721182</v>
      </c>
      <c r="Y882">
        <v>0</v>
      </c>
      <c r="Z882">
        <v>166.90691919882033</v>
      </c>
      <c r="AA882">
        <v>0</v>
      </c>
      <c r="AB882">
        <v>45.741730925001995</v>
      </c>
      <c r="AC882">
        <v>0</v>
      </c>
      <c r="AD882">
        <v>328.51335809080319</v>
      </c>
      <c r="AE882">
        <v>710.88370652183733</v>
      </c>
    </row>
    <row r="883" spans="1:31" x14ac:dyDescent="0.25">
      <c r="A883">
        <v>2338147</v>
      </c>
      <c r="B883">
        <v>1</v>
      </c>
      <c r="C883" t="s">
        <v>80</v>
      </c>
      <c r="D883" t="s">
        <v>98</v>
      </c>
      <c r="E883" t="s">
        <v>151</v>
      </c>
      <c r="F883" t="s">
        <v>2793</v>
      </c>
      <c r="G883" t="s">
        <v>153</v>
      </c>
      <c r="H883" t="s">
        <v>154</v>
      </c>
      <c r="I883" t="s">
        <v>144</v>
      </c>
      <c r="J883" t="s">
        <v>137</v>
      </c>
      <c r="K883" t="s">
        <v>138</v>
      </c>
      <c r="L883" t="s">
        <v>2794</v>
      </c>
      <c r="M883" t="s">
        <v>2795</v>
      </c>
      <c r="N883">
        <v>2.1783333329999999</v>
      </c>
      <c r="O883">
        <v>0</v>
      </c>
      <c r="P883">
        <v>7</v>
      </c>
      <c r="Q883">
        <v>0</v>
      </c>
      <c r="R883">
        <v>13</v>
      </c>
      <c r="S883">
        <v>0</v>
      </c>
      <c r="T883">
        <v>3</v>
      </c>
      <c r="U883">
        <v>0</v>
      </c>
      <c r="V883">
        <v>0</v>
      </c>
      <c r="W883">
        <v>0</v>
      </c>
      <c r="X883">
        <v>5.5325028609565816</v>
      </c>
      <c r="Y883">
        <v>0</v>
      </c>
      <c r="Z883">
        <v>22.99985429142556</v>
      </c>
      <c r="AA883">
        <v>0</v>
      </c>
      <c r="AB883">
        <v>6.4123142720763342</v>
      </c>
      <c r="AC883">
        <v>0</v>
      </c>
      <c r="AD883">
        <v>0</v>
      </c>
      <c r="AE883">
        <v>34.944671424458477</v>
      </c>
    </row>
    <row r="884" spans="1:31" x14ac:dyDescent="0.25">
      <c r="A884">
        <v>2338047</v>
      </c>
      <c r="B884">
        <v>1</v>
      </c>
      <c r="C884" t="s">
        <v>80</v>
      </c>
      <c r="D884" t="s">
        <v>90</v>
      </c>
      <c r="E884" t="s">
        <v>147</v>
      </c>
      <c r="F884" t="s">
        <v>2796</v>
      </c>
      <c r="G884" t="s">
        <v>269</v>
      </c>
      <c r="H884" t="s">
        <v>135</v>
      </c>
      <c r="I884" t="s">
        <v>144</v>
      </c>
      <c r="J884" t="s">
        <v>137</v>
      </c>
      <c r="K884" t="s">
        <v>209</v>
      </c>
      <c r="L884" t="s">
        <v>2797</v>
      </c>
      <c r="M884" t="s">
        <v>2798</v>
      </c>
      <c r="N884">
        <v>4.648055555</v>
      </c>
      <c r="O884">
        <v>0</v>
      </c>
      <c r="P884">
        <v>864</v>
      </c>
      <c r="Q884">
        <v>0</v>
      </c>
      <c r="R884">
        <v>0</v>
      </c>
      <c r="S884">
        <v>1</v>
      </c>
      <c r="T884">
        <v>50</v>
      </c>
      <c r="U884">
        <v>0</v>
      </c>
      <c r="V884">
        <v>1</v>
      </c>
      <c r="W884">
        <v>0</v>
      </c>
      <c r="X884">
        <v>1156.6969914416807</v>
      </c>
      <c r="Y884">
        <v>0</v>
      </c>
      <c r="Z884">
        <v>0</v>
      </c>
      <c r="AA884">
        <v>418.77710589360311</v>
      </c>
      <c r="AB884">
        <v>459.41618171457083</v>
      </c>
      <c r="AC884">
        <v>0</v>
      </c>
      <c r="AD884">
        <v>83.700475977851482</v>
      </c>
      <c r="AE884">
        <v>2118.5907550277061</v>
      </c>
    </row>
    <row r="885" spans="1:31" x14ac:dyDescent="0.25">
      <c r="A885">
        <v>2338216</v>
      </c>
      <c r="B885">
        <v>1</v>
      </c>
      <c r="C885" t="s">
        <v>80</v>
      </c>
      <c r="D885" t="s">
        <v>82</v>
      </c>
      <c r="E885" t="s">
        <v>326</v>
      </c>
      <c r="F885" t="s">
        <v>2799</v>
      </c>
      <c r="G885" t="s">
        <v>667</v>
      </c>
      <c r="H885" t="s">
        <v>154</v>
      </c>
      <c r="I885" t="s">
        <v>144</v>
      </c>
      <c r="J885" t="s">
        <v>137</v>
      </c>
      <c r="K885" t="s">
        <v>138</v>
      </c>
      <c r="L885" t="s">
        <v>2800</v>
      </c>
      <c r="M885" t="s">
        <v>2801</v>
      </c>
      <c r="N885">
        <v>1.9458333329999999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7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17.690823379472636</v>
      </c>
      <c r="AC885">
        <v>0</v>
      </c>
      <c r="AD885">
        <v>0</v>
      </c>
      <c r="AE885">
        <v>17.690823379472636</v>
      </c>
    </row>
    <row r="886" spans="1:31" x14ac:dyDescent="0.25">
      <c r="A886">
        <v>2338431</v>
      </c>
      <c r="B886">
        <v>1</v>
      </c>
      <c r="C886" t="s">
        <v>80</v>
      </c>
      <c r="D886" t="s">
        <v>94</v>
      </c>
      <c r="E886" t="s">
        <v>132</v>
      </c>
      <c r="F886" t="s">
        <v>2802</v>
      </c>
      <c r="G886" t="s">
        <v>134</v>
      </c>
      <c r="H886" t="s">
        <v>135</v>
      </c>
      <c r="I886" t="s">
        <v>144</v>
      </c>
      <c r="J886" t="s">
        <v>137</v>
      </c>
      <c r="K886" t="s">
        <v>138</v>
      </c>
      <c r="L886" t="s">
        <v>2543</v>
      </c>
      <c r="M886" t="s">
        <v>2803</v>
      </c>
      <c r="N886">
        <v>10.697222222000001</v>
      </c>
      <c r="O886">
        <v>0</v>
      </c>
      <c r="P886">
        <v>626</v>
      </c>
      <c r="Q886">
        <v>22</v>
      </c>
      <c r="R886">
        <v>45</v>
      </c>
      <c r="S886">
        <v>14</v>
      </c>
      <c r="T886">
        <v>100</v>
      </c>
      <c r="U886">
        <v>3</v>
      </c>
      <c r="V886">
        <v>0</v>
      </c>
      <c r="W886">
        <v>0</v>
      </c>
      <c r="X886">
        <v>1502.8034003296655</v>
      </c>
      <c r="Y886">
        <v>439.25380148100322</v>
      </c>
      <c r="Z886">
        <v>996.93003469559403</v>
      </c>
      <c r="AA886">
        <v>387.71612246327663</v>
      </c>
      <c r="AB886">
        <v>528.74708490001501</v>
      </c>
      <c r="AC886">
        <v>755.91644611155789</v>
      </c>
      <c r="AD886">
        <v>0</v>
      </c>
      <c r="AE886">
        <v>4611.3668899811128</v>
      </c>
    </row>
    <row r="887" spans="1:31" x14ac:dyDescent="0.25">
      <c r="A887">
        <v>2338425</v>
      </c>
      <c r="B887">
        <v>1</v>
      </c>
      <c r="C887" t="s">
        <v>80</v>
      </c>
      <c r="D887" t="s">
        <v>92</v>
      </c>
      <c r="E887" t="s">
        <v>151</v>
      </c>
      <c r="F887" t="s">
        <v>2804</v>
      </c>
      <c r="G887" t="s">
        <v>344</v>
      </c>
      <c r="H887" t="s">
        <v>154</v>
      </c>
      <c r="I887" t="s">
        <v>144</v>
      </c>
      <c r="J887" t="s">
        <v>137</v>
      </c>
      <c r="K887" t="s">
        <v>138</v>
      </c>
      <c r="L887" t="s">
        <v>2805</v>
      </c>
      <c r="M887" t="s">
        <v>2806</v>
      </c>
      <c r="N887">
        <v>0.91222222200000003</v>
      </c>
      <c r="O887">
        <v>0</v>
      </c>
      <c r="P887">
        <v>192</v>
      </c>
      <c r="Q887">
        <v>0</v>
      </c>
      <c r="R887">
        <v>1</v>
      </c>
      <c r="S887">
        <v>0</v>
      </c>
      <c r="T887">
        <v>6</v>
      </c>
      <c r="U887">
        <v>0</v>
      </c>
      <c r="V887">
        <v>0</v>
      </c>
      <c r="W887">
        <v>0</v>
      </c>
      <c r="X887">
        <v>50.486037786949403</v>
      </c>
      <c r="Y887">
        <v>0</v>
      </c>
      <c r="Z887">
        <v>0.21567832772894446</v>
      </c>
      <c r="AA887">
        <v>0</v>
      </c>
      <c r="AB887">
        <v>2.0029263362148333</v>
      </c>
      <c r="AC887">
        <v>0</v>
      </c>
      <c r="AD887">
        <v>0</v>
      </c>
      <c r="AE887">
        <v>52.704642450893182</v>
      </c>
    </row>
    <row r="888" spans="1:31" x14ac:dyDescent="0.25">
      <c r="A888">
        <v>2338222</v>
      </c>
      <c r="B888">
        <v>1</v>
      </c>
      <c r="C888" t="s">
        <v>80</v>
      </c>
      <c r="D888" t="s">
        <v>108</v>
      </c>
      <c r="E888" t="s">
        <v>157</v>
      </c>
      <c r="F888" t="s">
        <v>2807</v>
      </c>
      <c r="G888" t="s">
        <v>159</v>
      </c>
      <c r="H888" t="s">
        <v>154</v>
      </c>
      <c r="I888" t="s">
        <v>144</v>
      </c>
      <c r="J888" t="s">
        <v>137</v>
      </c>
      <c r="K888" t="s">
        <v>138</v>
      </c>
      <c r="L888" t="s">
        <v>2808</v>
      </c>
      <c r="M888" t="s">
        <v>2809</v>
      </c>
      <c r="N888">
        <v>3.3774999999999999</v>
      </c>
      <c r="O888">
        <v>0</v>
      </c>
      <c r="P888">
        <v>0</v>
      </c>
      <c r="Q888">
        <v>0</v>
      </c>
      <c r="R888">
        <v>1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12.197493883228267</v>
      </c>
      <c r="AA888">
        <v>0</v>
      </c>
      <c r="AB888">
        <v>0</v>
      </c>
      <c r="AC888">
        <v>0</v>
      </c>
      <c r="AD888">
        <v>0</v>
      </c>
      <c r="AE888">
        <v>12.197493883228267</v>
      </c>
    </row>
    <row r="889" spans="1:31" x14ac:dyDescent="0.25">
      <c r="A889">
        <v>2338554</v>
      </c>
      <c r="B889">
        <v>1</v>
      </c>
      <c r="C889" t="s">
        <v>80</v>
      </c>
      <c r="D889" t="s">
        <v>102</v>
      </c>
      <c r="E889" t="s">
        <v>151</v>
      </c>
      <c r="F889" t="s">
        <v>2250</v>
      </c>
      <c r="G889" t="s">
        <v>153</v>
      </c>
      <c r="H889" t="s">
        <v>154</v>
      </c>
      <c r="I889" t="s">
        <v>144</v>
      </c>
      <c r="J889" t="s">
        <v>137</v>
      </c>
      <c r="K889" t="s">
        <v>138</v>
      </c>
      <c r="L889" t="s">
        <v>2810</v>
      </c>
      <c r="M889" t="s">
        <v>2811</v>
      </c>
      <c r="N889">
        <v>0.55861111100000005</v>
      </c>
      <c r="O889">
        <v>0</v>
      </c>
      <c r="P889">
        <v>0</v>
      </c>
      <c r="Q889">
        <v>0</v>
      </c>
      <c r="R889">
        <v>3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6.7642850933698391</v>
      </c>
      <c r="AA889">
        <v>0</v>
      </c>
      <c r="AB889">
        <v>0</v>
      </c>
      <c r="AC889">
        <v>0</v>
      </c>
      <c r="AD889">
        <v>0</v>
      </c>
      <c r="AE889">
        <v>6.7642850933698391</v>
      </c>
    </row>
    <row r="890" spans="1:31" x14ac:dyDescent="0.25">
      <c r="A890">
        <v>2338362</v>
      </c>
      <c r="B890">
        <v>1</v>
      </c>
      <c r="C890" t="s">
        <v>80</v>
      </c>
      <c r="D890" t="s">
        <v>92</v>
      </c>
      <c r="E890" t="s">
        <v>132</v>
      </c>
      <c r="F890" t="s">
        <v>2812</v>
      </c>
      <c r="G890" t="s">
        <v>134</v>
      </c>
      <c r="H890" t="s">
        <v>135</v>
      </c>
      <c r="I890" t="s">
        <v>144</v>
      </c>
      <c r="J890" t="s">
        <v>137</v>
      </c>
      <c r="K890" t="s">
        <v>138</v>
      </c>
      <c r="L890" t="s">
        <v>2813</v>
      </c>
      <c r="M890" t="s">
        <v>2814</v>
      </c>
      <c r="N890">
        <v>0.105555555</v>
      </c>
      <c r="O890">
        <v>9</v>
      </c>
      <c r="P890">
        <v>2826</v>
      </c>
      <c r="Q890">
        <v>9</v>
      </c>
      <c r="R890">
        <v>120</v>
      </c>
      <c r="S890">
        <v>26</v>
      </c>
      <c r="T890">
        <v>339</v>
      </c>
      <c r="U890">
        <v>0</v>
      </c>
      <c r="V890">
        <v>3</v>
      </c>
      <c r="W890">
        <v>15.423721367941948</v>
      </c>
      <c r="X890">
        <v>102.24521629654934</v>
      </c>
      <c r="Y890">
        <v>2.4820600305040839</v>
      </c>
      <c r="Z890">
        <v>7.0003561404094592</v>
      </c>
      <c r="AA890">
        <v>16.599301191577457</v>
      </c>
      <c r="AB890">
        <v>40.178702000302152</v>
      </c>
      <c r="AC890">
        <v>0</v>
      </c>
      <c r="AD890">
        <v>0.1645196656789778</v>
      </c>
      <c r="AE890">
        <v>184.09387669296345</v>
      </c>
    </row>
    <row r="891" spans="1:31" x14ac:dyDescent="0.25">
      <c r="A891">
        <v>2338030</v>
      </c>
      <c r="B891">
        <v>1</v>
      </c>
      <c r="C891" t="s">
        <v>80</v>
      </c>
      <c r="D891" t="s">
        <v>94</v>
      </c>
      <c r="E891" t="s">
        <v>147</v>
      </c>
      <c r="F891" t="s">
        <v>2815</v>
      </c>
      <c r="G891" t="s">
        <v>208</v>
      </c>
      <c r="H891" t="s">
        <v>135</v>
      </c>
      <c r="I891" t="s">
        <v>144</v>
      </c>
      <c r="J891" t="s">
        <v>137</v>
      </c>
      <c r="K891" t="s">
        <v>209</v>
      </c>
      <c r="L891" t="s">
        <v>2816</v>
      </c>
      <c r="M891" t="s">
        <v>2817</v>
      </c>
      <c r="N891">
        <v>7.8788888879999996</v>
      </c>
      <c r="O891">
        <v>0</v>
      </c>
      <c r="P891">
        <v>459</v>
      </c>
      <c r="Q891">
        <v>0</v>
      </c>
      <c r="R891">
        <v>12</v>
      </c>
      <c r="S891">
        <v>0</v>
      </c>
      <c r="T891">
        <v>33</v>
      </c>
      <c r="U891">
        <v>0</v>
      </c>
      <c r="V891">
        <v>0</v>
      </c>
      <c r="W891">
        <v>0</v>
      </c>
      <c r="X891">
        <v>600.91259730295383</v>
      </c>
      <c r="Y891">
        <v>0</v>
      </c>
      <c r="Z891">
        <v>83.002790891101412</v>
      </c>
      <c r="AA891">
        <v>0</v>
      </c>
      <c r="AB891">
        <v>271.49923455006098</v>
      </c>
      <c r="AC891">
        <v>0</v>
      </c>
      <c r="AD891">
        <v>0</v>
      </c>
      <c r="AE891">
        <v>955.41462274411629</v>
      </c>
    </row>
    <row r="892" spans="1:31" x14ac:dyDescent="0.25">
      <c r="A892">
        <v>2338076</v>
      </c>
      <c r="B892">
        <v>1</v>
      </c>
      <c r="C892" t="s">
        <v>80</v>
      </c>
      <c r="D892" t="s">
        <v>96</v>
      </c>
      <c r="E892" t="s">
        <v>132</v>
      </c>
      <c r="F892" t="s">
        <v>2818</v>
      </c>
      <c r="G892" t="s">
        <v>363</v>
      </c>
      <c r="H892" t="s">
        <v>135</v>
      </c>
      <c r="I892" t="s">
        <v>144</v>
      </c>
      <c r="J892" t="s">
        <v>137</v>
      </c>
      <c r="K892" t="s">
        <v>138</v>
      </c>
      <c r="L892" t="s">
        <v>2819</v>
      </c>
      <c r="M892" t="s">
        <v>2820</v>
      </c>
      <c r="N892">
        <v>0.50611111099999995</v>
      </c>
      <c r="O892">
        <v>0</v>
      </c>
      <c r="P892">
        <v>51</v>
      </c>
      <c r="Q892">
        <v>1</v>
      </c>
      <c r="R892">
        <v>11</v>
      </c>
      <c r="S892">
        <v>5</v>
      </c>
      <c r="T892">
        <v>19</v>
      </c>
      <c r="U892">
        <v>0</v>
      </c>
      <c r="V892">
        <v>0</v>
      </c>
      <c r="W892">
        <v>0</v>
      </c>
      <c r="X892">
        <v>33.93906646276649</v>
      </c>
      <c r="Y892">
        <v>5.6777286386518551</v>
      </c>
      <c r="Z892">
        <v>2.1879009520454833</v>
      </c>
      <c r="AA892">
        <v>8.8208658663677291</v>
      </c>
      <c r="AB892">
        <v>32.332865119125188</v>
      </c>
      <c r="AC892">
        <v>0</v>
      </c>
      <c r="AD892">
        <v>0</v>
      </c>
      <c r="AE892">
        <v>82.958427038956742</v>
      </c>
    </row>
    <row r="893" spans="1:31" x14ac:dyDescent="0.25">
      <c r="A893">
        <v>2338322</v>
      </c>
      <c r="B893">
        <v>1</v>
      </c>
      <c r="C893" t="s">
        <v>80</v>
      </c>
      <c r="D893" t="s">
        <v>93</v>
      </c>
      <c r="E893" t="s">
        <v>151</v>
      </c>
      <c r="F893" t="s">
        <v>2821</v>
      </c>
      <c r="G893" t="s">
        <v>153</v>
      </c>
      <c r="H893" t="s">
        <v>154</v>
      </c>
      <c r="I893" t="s">
        <v>144</v>
      </c>
      <c r="J893" t="s">
        <v>137</v>
      </c>
      <c r="K893" t="s">
        <v>138</v>
      </c>
      <c r="L893" t="s">
        <v>2822</v>
      </c>
      <c r="M893" t="s">
        <v>2823</v>
      </c>
      <c r="N893">
        <v>1.7752777769999999</v>
      </c>
      <c r="O893">
        <v>0</v>
      </c>
      <c r="P893">
        <v>7</v>
      </c>
      <c r="Q893">
        <v>0</v>
      </c>
      <c r="R893">
        <v>0</v>
      </c>
      <c r="S893">
        <v>0</v>
      </c>
      <c r="T893">
        <v>2</v>
      </c>
      <c r="U893">
        <v>0</v>
      </c>
      <c r="V893">
        <v>0</v>
      </c>
      <c r="W893">
        <v>0</v>
      </c>
      <c r="X893">
        <v>0.60529375482570247</v>
      </c>
      <c r="Y893">
        <v>0</v>
      </c>
      <c r="Z893">
        <v>0</v>
      </c>
      <c r="AA893">
        <v>0</v>
      </c>
      <c r="AB893">
        <v>3.5071586352635316</v>
      </c>
      <c r="AC893">
        <v>0</v>
      </c>
      <c r="AD893">
        <v>0</v>
      </c>
      <c r="AE893">
        <v>4.112452390089234</v>
      </c>
    </row>
    <row r="894" spans="1:31" x14ac:dyDescent="0.25">
      <c r="A894">
        <v>2338013</v>
      </c>
      <c r="B894">
        <v>1</v>
      </c>
      <c r="C894" t="s">
        <v>80</v>
      </c>
      <c r="D894" t="s">
        <v>103</v>
      </c>
      <c r="E894" t="s">
        <v>157</v>
      </c>
      <c r="F894" t="s">
        <v>1688</v>
      </c>
      <c r="G894" t="s">
        <v>279</v>
      </c>
      <c r="H894" t="s">
        <v>154</v>
      </c>
      <c r="I894" t="s">
        <v>144</v>
      </c>
      <c r="J894" t="s">
        <v>137</v>
      </c>
      <c r="K894" t="s">
        <v>138</v>
      </c>
      <c r="L894" t="s">
        <v>2824</v>
      </c>
      <c r="M894" t="s">
        <v>2825</v>
      </c>
      <c r="N894">
        <v>4.0647222220000003</v>
      </c>
      <c r="O894">
        <v>0</v>
      </c>
      <c r="P894">
        <v>5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5.5858152060075685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5.5858152060075685</v>
      </c>
    </row>
    <row r="895" spans="1:31" x14ac:dyDescent="0.25">
      <c r="A895">
        <v>2338534</v>
      </c>
      <c r="B895">
        <v>1</v>
      </c>
      <c r="C895" t="s">
        <v>81</v>
      </c>
      <c r="D895" t="s">
        <v>118</v>
      </c>
      <c r="E895" t="s">
        <v>151</v>
      </c>
      <c r="F895" t="s">
        <v>2826</v>
      </c>
      <c r="G895" t="s">
        <v>331</v>
      </c>
      <c r="H895" t="s">
        <v>154</v>
      </c>
      <c r="I895" t="s">
        <v>144</v>
      </c>
      <c r="J895" t="s">
        <v>137</v>
      </c>
      <c r="K895" t="s">
        <v>138</v>
      </c>
      <c r="L895" t="s">
        <v>2827</v>
      </c>
      <c r="M895" t="s">
        <v>2828</v>
      </c>
      <c r="N895">
        <v>1.538611111</v>
      </c>
      <c r="O895">
        <v>0</v>
      </c>
      <c r="P895">
        <v>9</v>
      </c>
      <c r="Q895">
        <v>0</v>
      </c>
      <c r="R895">
        <v>1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1.7893921606153091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1.7893921606153091</v>
      </c>
    </row>
    <row r="896" spans="1:31" x14ac:dyDescent="0.25">
      <c r="A896">
        <v>2337987</v>
      </c>
      <c r="B896">
        <v>1</v>
      </c>
      <c r="C896" t="s">
        <v>80</v>
      </c>
      <c r="D896" t="s">
        <v>108</v>
      </c>
      <c r="E896" t="s">
        <v>151</v>
      </c>
      <c r="F896" t="s">
        <v>2829</v>
      </c>
      <c r="G896" t="s">
        <v>153</v>
      </c>
      <c r="H896" t="s">
        <v>154</v>
      </c>
      <c r="I896" t="s">
        <v>144</v>
      </c>
      <c r="J896" t="s">
        <v>137</v>
      </c>
      <c r="K896" t="s">
        <v>138</v>
      </c>
      <c r="L896" t="s">
        <v>2830</v>
      </c>
      <c r="M896" t="s">
        <v>2831</v>
      </c>
      <c r="N896">
        <v>1.400833333</v>
      </c>
      <c r="O896">
        <v>0</v>
      </c>
      <c r="P896">
        <v>11</v>
      </c>
      <c r="Q896">
        <v>0</v>
      </c>
      <c r="R896">
        <v>8</v>
      </c>
      <c r="S896">
        <v>0</v>
      </c>
      <c r="T896">
        <v>7</v>
      </c>
      <c r="U896">
        <v>0</v>
      </c>
      <c r="V896">
        <v>0</v>
      </c>
      <c r="W896">
        <v>0</v>
      </c>
      <c r="X896">
        <v>5.997592911978221</v>
      </c>
      <c r="Y896">
        <v>0</v>
      </c>
      <c r="Z896">
        <v>92.072672661409172</v>
      </c>
      <c r="AA896">
        <v>0</v>
      </c>
      <c r="AB896">
        <v>25.405768842918967</v>
      </c>
      <c r="AC896">
        <v>0</v>
      </c>
      <c r="AD896">
        <v>0</v>
      </c>
      <c r="AE896">
        <v>123.47603441630636</v>
      </c>
    </row>
    <row r="897" spans="1:31" x14ac:dyDescent="0.25">
      <c r="A897">
        <v>2338279</v>
      </c>
      <c r="B897">
        <v>1</v>
      </c>
      <c r="C897" t="s">
        <v>81</v>
      </c>
      <c r="D897" t="s">
        <v>128</v>
      </c>
      <c r="E897" t="s">
        <v>157</v>
      </c>
      <c r="F897" t="s">
        <v>2832</v>
      </c>
      <c r="G897" t="s">
        <v>159</v>
      </c>
      <c r="H897" t="s">
        <v>154</v>
      </c>
      <c r="I897" t="s">
        <v>144</v>
      </c>
      <c r="J897" t="s">
        <v>137</v>
      </c>
      <c r="K897" t="s">
        <v>138</v>
      </c>
      <c r="L897" t="s">
        <v>2833</v>
      </c>
      <c r="M897" t="s">
        <v>2834</v>
      </c>
      <c r="N897">
        <v>6.8094444440000004</v>
      </c>
      <c r="O897">
        <v>0</v>
      </c>
      <c r="P897">
        <v>1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1.0279616987896667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1.0279616987896667</v>
      </c>
    </row>
    <row r="898" spans="1:31" x14ac:dyDescent="0.25">
      <c r="A898">
        <v>2338056</v>
      </c>
      <c r="B898">
        <v>1</v>
      </c>
      <c r="C898" t="s">
        <v>80</v>
      </c>
      <c r="D898" t="s">
        <v>106</v>
      </c>
      <c r="E898" t="s">
        <v>141</v>
      </c>
      <c r="F898" t="s">
        <v>2835</v>
      </c>
      <c r="G898" t="s">
        <v>363</v>
      </c>
      <c r="H898" t="s">
        <v>135</v>
      </c>
      <c r="I898" t="s">
        <v>144</v>
      </c>
      <c r="J898" t="s">
        <v>137</v>
      </c>
      <c r="K898" t="s">
        <v>138</v>
      </c>
      <c r="L898" t="s">
        <v>2652</v>
      </c>
      <c r="M898" t="s">
        <v>2836</v>
      </c>
      <c r="N898">
        <v>6.0833333000000003E-2</v>
      </c>
      <c r="O898">
        <v>1</v>
      </c>
      <c r="P898">
        <v>728</v>
      </c>
      <c r="Q898">
        <v>26</v>
      </c>
      <c r="R898">
        <v>162</v>
      </c>
      <c r="S898">
        <v>12</v>
      </c>
      <c r="T898">
        <v>97</v>
      </c>
      <c r="U898">
        <v>2</v>
      </c>
      <c r="V898">
        <v>0</v>
      </c>
      <c r="W898">
        <v>3.2443438625299997E-2</v>
      </c>
      <c r="X898">
        <v>9.5554995875903295</v>
      </c>
      <c r="Y898">
        <v>12.994302369907389</v>
      </c>
      <c r="Z898">
        <v>31.09260860277022</v>
      </c>
      <c r="AA898">
        <v>4.3816847495138234</v>
      </c>
      <c r="AB898">
        <v>6.4746540826357757</v>
      </c>
      <c r="AC898">
        <v>6.8227822857607991</v>
      </c>
      <c r="AD898">
        <v>0</v>
      </c>
      <c r="AE898">
        <v>71.353975116803639</v>
      </c>
    </row>
    <row r="899" spans="1:31" x14ac:dyDescent="0.25">
      <c r="A899">
        <v>2338491</v>
      </c>
      <c r="B899">
        <v>1</v>
      </c>
      <c r="C899" t="s">
        <v>81</v>
      </c>
      <c r="D899" t="s">
        <v>119</v>
      </c>
      <c r="E899" t="s">
        <v>151</v>
      </c>
      <c r="F899" t="s">
        <v>2837</v>
      </c>
      <c r="G899" t="s">
        <v>605</v>
      </c>
      <c r="H899" t="s">
        <v>154</v>
      </c>
      <c r="I899" t="s">
        <v>144</v>
      </c>
      <c r="J899" t="s">
        <v>137</v>
      </c>
      <c r="K899" t="s">
        <v>138</v>
      </c>
      <c r="L899" t="s">
        <v>2838</v>
      </c>
      <c r="M899" t="s">
        <v>2839</v>
      </c>
      <c r="N899">
        <v>5.2108333330000001</v>
      </c>
      <c r="O899">
        <v>0</v>
      </c>
      <c r="P899">
        <v>67</v>
      </c>
      <c r="Q899">
        <v>0</v>
      </c>
      <c r="R899">
        <v>0</v>
      </c>
      <c r="S899">
        <v>0</v>
      </c>
      <c r="T899">
        <v>2</v>
      </c>
      <c r="U899">
        <v>0</v>
      </c>
      <c r="V899">
        <v>0</v>
      </c>
      <c r="W899">
        <v>0</v>
      </c>
      <c r="X899">
        <v>32.606207907839213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32.606207907839213</v>
      </c>
    </row>
    <row r="900" spans="1:31" x14ac:dyDescent="0.25">
      <c r="A900">
        <v>2337993</v>
      </c>
      <c r="B900">
        <v>1</v>
      </c>
      <c r="C900" t="s">
        <v>80</v>
      </c>
      <c r="D900" t="s">
        <v>93</v>
      </c>
      <c r="E900" t="s">
        <v>132</v>
      </c>
      <c r="F900" t="s">
        <v>2840</v>
      </c>
      <c r="G900" t="s">
        <v>134</v>
      </c>
      <c r="H900" t="s">
        <v>135</v>
      </c>
      <c r="I900" t="s">
        <v>144</v>
      </c>
      <c r="J900" t="s">
        <v>137</v>
      </c>
      <c r="K900" t="s">
        <v>138</v>
      </c>
      <c r="L900" t="s">
        <v>2841</v>
      </c>
      <c r="M900" t="s">
        <v>2842</v>
      </c>
      <c r="N900">
        <v>0.79</v>
      </c>
      <c r="O900">
        <v>6</v>
      </c>
      <c r="P900">
        <v>4564</v>
      </c>
      <c r="Q900">
        <v>162</v>
      </c>
      <c r="R900">
        <v>994</v>
      </c>
      <c r="S900">
        <v>37</v>
      </c>
      <c r="T900">
        <v>1100</v>
      </c>
      <c r="U900">
        <v>7</v>
      </c>
      <c r="V900">
        <v>0</v>
      </c>
      <c r="W900">
        <v>5.1139435886414413</v>
      </c>
      <c r="X900">
        <v>606.31666460301915</v>
      </c>
      <c r="Y900">
        <v>1986.9203638239856</v>
      </c>
      <c r="Z900">
        <v>1433.5366745477254</v>
      </c>
      <c r="AA900">
        <v>247.10096344453538</v>
      </c>
      <c r="AB900">
        <v>781.03363983768361</v>
      </c>
      <c r="AC900">
        <v>393.85472557581949</v>
      </c>
      <c r="AD900">
        <v>0</v>
      </c>
      <c r="AE900">
        <v>5453.87697542141</v>
      </c>
    </row>
    <row r="901" spans="1:31" x14ac:dyDescent="0.25">
      <c r="A901">
        <v>2338242</v>
      </c>
      <c r="B901">
        <v>1</v>
      </c>
      <c r="C901" t="s">
        <v>80</v>
      </c>
      <c r="D901" t="s">
        <v>92</v>
      </c>
      <c r="E901" t="s">
        <v>157</v>
      </c>
      <c r="F901" t="s">
        <v>2843</v>
      </c>
      <c r="G901" t="s">
        <v>194</v>
      </c>
      <c r="H901" t="s">
        <v>154</v>
      </c>
      <c r="I901" t="s">
        <v>144</v>
      </c>
      <c r="J901" t="s">
        <v>137</v>
      </c>
      <c r="K901" t="s">
        <v>138</v>
      </c>
      <c r="L901" t="s">
        <v>2844</v>
      </c>
      <c r="M901" t="s">
        <v>2845</v>
      </c>
      <c r="N901">
        <v>1.28</v>
      </c>
      <c r="O901">
        <v>0</v>
      </c>
      <c r="P901">
        <v>2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0.70144585809649995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0.70144585809649995</v>
      </c>
    </row>
    <row r="902" spans="1:31" x14ac:dyDescent="0.25">
      <c r="A902">
        <v>2338591</v>
      </c>
      <c r="B902">
        <v>1</v>
      </c>
      <c r="C902" t="s">
        <v>81</v>
      </c>
      <c r="D902" t="s">
        <v>128</v>
      </c>
      <c r="E902" t="s">
        <v>151</v>
      </c>
      <c r="F902" t="s">
        <v>2846</v>
      </c>
      <c r="G902" t="s">
        <v>410</v>
      </c>
      <c r="H902" t="s">
        <v>154</v>
      </c>
      <c r="I902" t="s">
        <v>144</v>
      </c>
      <c r="J902" t="s">
        <v>137</v>
      </c>
      <c r="K902" t="s">
        <v>138</v>
      </c>
      <c r="L902" t="s">
        <v>2847</v>
      </c>
      <c r="M902" t="s">
        <v>2848</v>
      </c>
      <c r="N902">
        <v>3.241944444</v>
      </c>
      <c r="O902">
        <v>0</v>
      </c>
      <c r="P902">
        <v>25</v>
      </c>
      <c r="Q902">
        <v>0</v>
      </c>
      <c r="R902">
        <v>0</v>
      </c>
      <c r="S902">
        <v>0</v>
      </c>
      <c r="T902">
        <v>4</v>
      </c>
      <c r="U902">
        <v>0</v>
      </c>
      <c r="V902">
        <v>0</v>
      </c>
      <c r="W902">
        <v>0</v>
      </c>
      <c r="X902">
        <v>9.2370936860186248</v>
      </c>
      <c r="Y902">
        <v>0</v>
      </c>
      <c r="Z902">
        <v>0</v>
      </c>
      <c r="AA902">
        <v>0</v>
      </c>
      <c r="AB902">
        <v>0.37743595274379077</v>
      </c>
      <c r="AC902">
        <v>0</v>
      </c>
      <c r="AD902">
        <v>0</v>
      </c>
      <c r="AE902">
        <v>9.6145296387624164</v>
      </c>
    </row>
    <row r="903" spans="1:31" x14ac:dyDescent="0.25">
      <c r="A903">
        <v>2337950</v>
      </c>
      <c r="B903">
        <v>1</v>
      </c>
      <c r="C903" t="s">
        <v>80</v>
      </c>
      <c r="D903" t="s">
        <v>110</v>
      </c>
      <c r="E903" t="s">
        <v>132</v>
      </c>
      <c r="F903" t="s">
        <v>2849</v>
      </c>
      <c r="G903" t="s">
        <v>363</v>
      </c>
      <c r="H903" t="s">
        <v>135</v>
      </c>
      <c r="I903" t="s">
        <v>144</v>
      </c>
      <c r="J903" t="s">
        <v>137</v>
      </c>
      <c r="K903" t="s">
        <v>138</v>
      </c>
      <c r="L903" t="s">
        <v>2850</v>
      </c>
      <c r="M903" t="s">
        <v>2851</v>
      </c>
      <c r="N903">
        <v>5.7777777000000002E-2</v>
      </c>
      <c r="O903">
        <v>0</v>
      </c>
      <c r="P903">
        <v>10546</v>
      </c>
      <c r="Q903">
        <v>0</v>
      </c>
      <c r="R903">
        <v>0</v>
      </c>
      <c r="S903">
        <v>1</v>
      </c>
      <c r="T903">
        <v>764</v>
      </c>
      <c r="U903">
        <v>0</v>
      </c>
      <c r="V903">
        <v>1</v>
      </c>
      <c r="W903">
        <v>0</v>
      </c>
      <c r="X903">
        <v>153.82228761930097</v>
      </c>
      <c r="Y903">
        <v>0</v>
      </c>
      <c r="Z903">
        <v>0</v>
      </c>
      <c r="AA903">
        <v>6.9934770485377773E-2</v>
      </c>
      <c r="AB903">
        <v>28.672336117415725</v>
      </c>
      <c r="AC903">
        <v>0</v>
      </c>
      <c r="AD903">
        <v>0.63845877889074665</v>
      </c>
      <c r="AE903">
        <v>183.20301728609283</v>
      </c>
    </row>
    <row r="904" spans="1:31" x14ac:dyDescent="0.25">
      <c r="A904">
        <v>2338342</v>
      </c>
      <c r="B904">
        <v>1</v>
      </c>
      <c r="C904" t="s">
        <v>80</v>
      </c>
      <c r="D904" t="s">
        <v>107</v>
      </c>
      <c r="E904" t="s">
        <v>151</v>
      </c>
      <c r="F904" t="s">
        <v>2852</v>
      </c>
      <c r="G904" t="s">
        <v>498</v>
      </c>
      <c r="H904" t="s">
        <v>154</v>
      </c>
      <c r="I904" t="s">
        <v>144</v>
      </c>
      <c r="J904" t="s">
        <v>137</v>
      </c>
      <c r="K904" t="s">
        <v>138</v>
      </c>
      <c r="L904" t="s">
        <v>2853</v>
      </c>
      <c r="M904" t="s">
        <v>2854</v>
      </c>
      <c r="N904">
        <v>1.4102777769999999</v>
      </c>
      <c r="O904">
        <v>0</v>
      </c>
      <c r="P904">
        <v>68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17.956807487705202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17.956807487705202</v>
      </c>
    </row>
    <row r="905" spans="1:31" x14ac:dyDescent="0.25">
      <c r="A905">
        <v>2338050</v>
      </c>
      <c r="B905">
        <v>1</v>
      </c>
      <c r="C905" t="s">
        <v>80</v>
      </c>
      <c r="D905" t="s">
        <v>93</v>
      </c>
      <c r="E905" t="s">
        <v>132</v>
      </c>
      <c r="F905" t="s">
        <v>2855</v>
      </c>
      <c r="G905" t="s">
        <v>208</v>
      </c>
      <c r="H905" t="s">
        <v>135</v>
      </c>
      <c r="I905" t="s">
        <v>144</v>
      </c>
      <c r="J905" t="s">
        <v>137</v>
      </c>
      <c r="K905" t="s">
        <v>209</v>
      </c>
      <c r="L905" t="s">
        <v>2856</v>
      </c>
      <c r="M905" t="s">
        <v>2857</v>
      </c>
      <c r="N905">
        <v>6.3936111110000002</v>
      </c>
      <c r="O905">
        <v>0</v>
      </c>
      <c r="P905">
        <v>250</v>
      </c>
      <c r="Q905">
        <v>3</v>
      </c>
      <c r="R905">
        <v>48</v>
      </c>
      <c r="S905">
        <v>5</v>
      </c>
      <c r="T905">
        <v>42</v>
      </c>
      <c r="U905">
        <v>0</v>
      </c>
      <c r="V905">
        <v>0</v>
      </c>
      <c r="W905">
        <v>0</v>
      </c>
      <c r="X905">
        <v>398.31023643073064</v>
      </c>
      <c r="Y905">
        <v>1005.8267985200165</v>
      </c>
      <c r="Z905">
        <v>1337.4036742280168</v>
      </c>
      <c r="AA905">
        <v>311.10440846390509</v>
      </c>
      <c r="AB905">
        <v>470.88719310146456</v>
      </c>
      <c r="AC905">
        <v>0</v>
      </c>
      <c r="AD905">
        <v>0</v>
      </c>
      <c r="AE905">
        <v>3523.5323107441336</v>
      </c>
    </row>
    <row r="906" spans="1:31" x14ac:dyDescent="0.25">
      <c r="A906">
        <v>2338259</v>
      </c>
      <c r="B906">
        <v>1</v>
      </c>
      <c r="C906" t="s">
        <v>80</v>
      </c>
      <c r="D906" t="s">
        <v>93</v>
      </c>
      <c r="E906" t="s">
        <v>151</v>
      </c>
      <c r="F906" t="s">
        <v>2858</v>
      </c>
      <c r="G906" t="s">
        <v>153</v>
      </c>
      <c r="H906" t="s">
        <v>154</v>
      </c>
      <c r="I906" t="s">
        <v>144</v>
      </c>
      <c r="J906" t="s">
        <v>137</v>
      </c>
      <c r="K906" t="s">
        <v>138</v>
      </c>
      <c r="L906" t="s">
        <v>2859</v>
      </c>
      <c r="M906" t="s">
        <v>2860</v>
      </c>
      <c r="N906">
        <v>2.985833333</v>
      </c>
      <c r="O906">
        <v>0</v>
      </c>
      <c r="P906">
        <v>0</v>
      </c>
      <c r="Q906">
        <v>0</v>
      </c>
      <c r="R906">
        <v>3</v>
      </c>
      <c r="S906">
        <v>0</v>
      </c>
      <c r="T906">
        <v>3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21.653441800011183</v>
      </c>
      <c r="AA906">
        <v>0</v>
      </c>
      <c r="AB906">
        <v>15.365213608540916</v>
      </c>
      <c r="AC906">
        <v>0</v>
      </c>
      <c r="AD906">
        <v>0</v>
      </c>
      <c r="AE906">
        <v>37.0186554085521</v>
      </c>
    </row>
    <row r="907" spans="1:31" x14ac:dyDescent="0.25">
      <c r="A907">
        <v>2338451</v>
      </c>
      <c r="B907">
        <v>1</v>
      </c>
      <c r="C907" t="s">
        <v>80</v>
      </c>
      <c r="D907" t="s">
        <v>105</v>
      </c>
      <c r="E907" t="s">
        <v>151</v>
      </c>
      <c r="F907" t="s">
        <v>2861</v>
      </c>
      <c r="G907" t="s">
        <v>2039</v>
      </c>
      <c r="H907" t="s">
        <v>154</v>
      </c>
      <c r="I907" t="s">
        <v>144</v>
      </c>
      <c r="J907" t="s">
        <v>137</v>
      </c>
      <c r="K907" t="s">
        <v>138</v>
      </c>
      <c r="L907" t="s">
        <v>2862</v>
      </c>
      <c r="M907" t="s">
        <v>2863</v>
      </c>
      <c r="N907">
        <v>0.55916666599999998</v>
      </c>
      <c r="O907">
        <v>0</v>
      </c>
      <c r="P907">
        <v>151</v>
      </c>
      <c r="Q907">
        <v>0</v>
      </c>
      <c r="R907">
        <v>0</v>
      </c>
      <c r="S907">
        <v>0</v>
      </c>
      <c r="T907">
        <v>32</v>
      </c>
      <c r="U907">
        <v>0</v>
      </c>
      <c r="V907">
        <v>0</v>
      </c>
      <c r="W907">
        <v>0</v>
      </c>
      <c r="X907">
        <v>23.849364209597383</v>
      </c>
      <c r="Y907">
        <v>0</v>
      </c>
      <c r="Z907">
        <v>0</v>
      </c>
      <c r="AA907">
        <v>0</v>
      </c>
      <c r="AB907">
        <v>17.667309174136037</v>
      </c>
      <c r="AC907">
        <v>0</v>
      </c>
      <c r="AD907">
        <v>0</v>
      </c>
      <c r="AE907">
        <v>41.516673383733419</v>
      </c>
    </row>
    <row r="908" spans="1:31" x14ac:dyDescent="0.25">
      <c r="A908">
        <v>2338428</v>
      </c>
      <c r="B908">
        <v>1</v>
      </c>
      <c r="C908" t="s">
        <v>80</v>
      </c>
      <c r="D908" t="s">
        <v>105</v>
      </c>
      <c r="E908" t="s">
        <v>326</v>
      </c>
      <c r="F908" t="s">
        <v>2864</v>
      </c>
      <c r="G908" t="s">
        <v>194</v>
      </c>
      <c r="H908" t="s">
        <v>154</v>
      </c>
      <c r="I908" t="s">
        <v>144</v>
      </c>
      <c r="J908" t="s">
        <v>137</v>
      </c>
      <c r="K908" t="s">
        <v>138</v>
      </c>
      <c r="L908" t="s">
        <v>2865</v>
      </c>
      <c r="M908" t="s">
        <v>2866</v>
      </c>
      <c r="N908">
        <v>0.34972222200000003</v>
      </c>
      <c r="O908">
        <v>0</v>
      </c>
      <c r="P908">
        <v>17</v>
      </c>
      <c r="Q908">
        <v>0</v>
      </c>
      <c r="R908">
        <v>0</v>
      </c>
      <c r="S908">
        <v>0</v>
      </c>
      <c r="T908">
        <v>1</v>
      </c>
      <c r="U908">
        <v>0</v>
      </c>
      <c r="V908">
        <v>0</v>
      </c>
      <c r="W908">
        <v>0</v>
      </c>
      <c r="X908">
        <v>1.9110992567722833</v>
      </c>
      <c r="Y908">
        <v>0</v>
      </c>
      <c r="Z908">
        <v>0</v>
      </c>
      <c r="AA908">
        <v>0</v>
      </c>
      <c r="AB908">
        <v>0.46945866673330561</v>
      </c>
      <c r="AC908">
        <v>0</v>
      </c>
      <c r="AD908">
        <v>0</v>
      </c>
      <c r="AE908">
        <v>2.3805579235055889</v>
      </c>
    </row>
    <row r="909" spans="1:31" x14ac:dyDescent="0.25">
      <c r="A909">
        <v>2338551</v>
      </c>
      <c r="B909">
        <v>1</v>
      </c>
      <c r="C909" t="s">
        <v>81</v>
      </c>
      <c r="D909" t="s">
        <v>127</v>
      </c>
      <c r="E909" t="s">
        <v>147</v>
      </c>
      <c r="F909" t="s">
        <v>2867</v>
      </c>
      <c r="G909" t="s">
        <v>184</v>
      </c>
      <c r="H909" t="s">
        <v>135</v>
      </c>
      <c r="I909" t="s">
        <v>144</v>
      </c>
      <c r="J909" t="s">
        <v>137</v>
      </c>
      <c r="K909" t="s">
        <v>138</v>
      </c>
      <c r="L909" t="s">
        <v>2868</v>
      </c>
      <c r="M909" t="s">
        <v>2869</v>
      </c>
      <c r="N909">
        <v>6.4288888880000004</v>
      </c>
      <c r="O909">
        <v>0</v>
      </c>
      <c r="P909">
        <v>1</v>
      </c>
      <c r="Q909">
        <v>1</v>
      </c>
      <c r="R909">
        <v>11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1.548043970665689</v>
      </c>
      <c r="Y909">
        <v>59.147325378068203</v>
      </c>
      <c r="Z909">
        <v>106.30918730821914</v>
      </c>
      <c r="AA909">
        <v>0</v>
      </c>
      <c r="AB909">
        <v>0</v>
      </c>
      <c r="AC909">
        <v>0</v>
      </c>
      <c r="AD909">
        <v>0</v>
      </c>
      <c r="AE909">
        <v>167.00455665695301</v>
      </c>
    </row>
    <row r="910" spans="1:31" x14ac:dyDescent="0.25">
      <c r="A910">
        <v>2338113</v>
      </c>
      <c r="B910">
        <v>1</v>
      </c>
      <c r="C910" t="s">
        <v>81</v>
      </c>
      <c r="D910" t="s">
        <v>112</v>
      </c>
      <c r="E910" t="s">
        <v>157</v>
      </c>
      <c r="F910" t="s">
        <v>2870</v>
      </c>
      <c r="G910" t="s">
        <v>159</v>
      </c>
      <c r="H910" t="s">
        <v>154</v>
      </c>
      <c r="I910" t="s">
        <v>144</v>
      </c>
      <c r="J910" t="s">
        <v>137</v>
      </c>
      <c r="K910" t="s">
        <v>138</v>
      </c>
      <c r="L910" t="s">
        <v>2871</v>
      </c>
      <c r="M910" t="s">
        <v>2872</v>
      </c>
      <c r="N910">
        <v>4.7019444439999996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1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0.10833015964887083</v>
      </c>
      <c r="AC910">
        <v>0</v>
      </c>
      <c r="AD910">
        <v>0</v>
      </c>
      <c r="AE910">
        <v>0.10833015964887083</v>
      </c>
    </row>
    <row r="911" spans="1:31" x14ac:dyDescent="0.25">
      <c r="A911">
        <v>2338119</v>
      </c>
      <c r="B911">
        <v>1</v>
      </c>
      <c r="C911" t="s">
        <v>80</v>
      </c>
      <c r="D911" t="s">
        <v>85</v>
      </c>
      <c r="E911" t="s">
        <v>157</v>
      </c>
      <c r="F911" t="s">
        <v>2873</v>
      </c>
      <c r="G911" t="s">
        <v>204</v>
      </c>
      <c r="H911" t="s">
        <v>154</v>
      </c>
      <c r="I911" t="s">
        <v>144</v>
      </c>
      <c r="J911" t="s">
        <v>137</v>
      </c>
      <c r="K911" t="s">
        <v>138</v>
      </c>
      <c r="L911" t="s">
        <v>2874</v>
      </c>
      <c r="M911" t="s">
        <v>2875</v>
      </c>
      <c r="N911">
        <v>3.758888888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1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7.9208382126088921</v>
      </c>
      <c r="AC911">
        <v>0</v>
      </c>
      <c r="AD911">
        <v>0</v>
      </c>
      <c r="AE911">
        <v>7.9208382126088921</v>
      </c>
    </row>
    <row r="912" spans="1:31" x14ac:dyDescent="0.25">
      <c r="A912">
        <v>2338365</v>
      </c>
      <c r="B912">
        <v>1</v>
      </c>
      <c r="C912" t="s">
        <v>80</v>
      </c>
      <c r="D912" t="s">
        <v>98</v>
      </c>
      <c r="E912" t="s">
        <v>157</v>
      </c>
      <c r="F912" t="s">
        <v>2876</v>
      </c>
      <c r="G912" t="s">
        <v>159</v>
      </c>
      <c r="H912" t="s">
        <v>154</v>
      </c>
      <c r="I912" t="s">
        <v>144</v>
      </c>
      <c r="J912" t="s">
        <v>137</v>
      </c>
      <c r="K912" t="s">
        <v>138</v>
      </c>
      <c r="L912" t="s">
        <v>2877</v>
      </c>
      <c r="M912" t="s">
        <v>2878</v>
      </c>
      <c r="N912">
        <v>1.4530555549999999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1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0.76673005464922994</v>
      </c>
      <c r="AC912">
        <v>0</v>
      </c>
      <c r="AD912">
        <v>0</v>
      </c>
      <c r="AE912">
        <v>0.76673005464922994</v>
      </c>
    </row>
    <row r="913" spans="1:31" x14ac:dyDescent="0.25">
      <c r="A913">
        <v>2338219</v>
      </c>
      <c r="B913">
        <v>1</v>
      </c>
      <c r="C913" t="s">
        <v>80</v>
      </c>
      <c r="D913" t="s">
        <v>96</v>
      </c>
      <c r="E913" t="s">
        <v>147</v>
      </c>
      <c r="F913" t="s">
        <v>2879</v>
      </c>
      <c r="G913" t="s">
        <v>2880</v>
      </c>
      <c r="H913" t="s">
        <v>135</v>
      </c>
      <c r="I913" t="s">
        <v>144</v>
      </c>
      <c r="J913" t="s">
        <v>137</v>
      </c>
      <c r="K913" t="s">
        <v>138</v>
      </c>
      <c r="L913" t="s">
        <v>2881</v>
      </c>
      <c r="M913" t="s">
        <v>2882</v>
      </c>
      <c r="N913">
        <v>0.40500000000000003</v>
      </c>
      <c r="O913">
        <v>0</v>
      </c>
      <c r="P913">
        <v>203</v>
      </c>
      <c r="Q913">
        <v>0</v>
      </c>
      <c r="R913">
        <v>0</v>
      </c>
      <c r="S913">
        <v>2</v>
      </c>
      <c r="T913">
        <v>10</v>
      </c>
      <c r="U913">
        <v>0</v>
      </c>
      <c r="V913">
        <v>0</v>
      </c>
      <c r="W913">
        <v>0</v>
      </c>
      <c r="X913">
        <v>42.143381378532233</v>
      </c>
      <c r="Y913">
        <v>0</v>
      </c>
      <c r="Z913">
        <v>0</v>
      </c>
      <c r="AA913">
        <v>34.855639329596087</v>
      </c>
      <c r="AB913">
        <v>2.9713430740761009</v>
      </c>
      <c r="AC913">
        <v>0</v>
      </c>
      <c r="AD913">
        <v>0</v>
      </c>
      <c r="AE913">
        <v>79.970363782204416</v>
      </c>
    </row>
    <row r="914" spans="1:31" x14ac:dyDescent="0.25">
      <c r="A914">
        <v>2337990</v>
      </c>
      <c r="B914">
        <v>1</v>
      </c>
      <c r="C914" t="s">
        <v>80</v>
      </c>
      <c r="D914" t="s">
        <v>90</v>
      </c>
      <c r="E914" t="s">
        <v>147</v>
      </c>
      <c r="F914" t="s">
        <v>2883</v>
      </c>
      <c r="G914" t="s">
        <v>356</v>
      </c>
      <c r="H914" t="s">
        <v>135</v>
      </c>
      <c r="I914" t="s">
        <v>144</v>
      </c>
      <c r="J914" t="s">
        <v>137</v>
      </c>
      <c r="K914" t="s">
        <v>138</v>
      </c>
      <c r="L914" t="s">
        <v>2884</v>
      </c>
      <c r="M914" t="s">
        <v>2885</v>
      </c>
      <c r="N914">
        <v>1.896111111</v>
      </c>
      <c r="O914">
        <v>0</v>
      </c>
      <c r="P914">
        <v>2829</v>
      </c>
      <c r="Q914">
        <v>0</v>
      </c>
      <c r="R914">
        <v>0</v>
      </c>
      <c r="S914">
        <v>1</v>
      </c>
      <c r="T914">
        <v>166</v>
      </c>
      <c r="U914">
        <v>0</v>
      </c>
      <c r="V914">
        <v>0</v>
      </c>
      <c r="W914">
        <v>0</v>
      </c>
      <c r="X914">
        <v>1221.4816289773937</v>
      </c>
      <c r="Y914">
        <v>0</v>
      </c>
      <c r="Z914">
        <v>0</v>
      </c>
      <c r="AA914">
        <v>2.9469135388317724</v>
      </c>
      <c r="AB914">
        <v>296.11691362243977</v>
      </c>
      <c r="AC914">
        <v>0</v>
      </c>
      <c r="AD914">
        <v>0</v>
      </c>
      <c r="AE914">
        <v>1520.5454561386653</v>
      </c>
    </row>
    <row r="915" spans="1:31" x14ac:dyDescent="0.25">
      <c r="A915">
        <v>2338325</v>
      </c>
      <c r="B915">
        <v>1</v>
      </c>
      <c r="C915" t="s">
        <v>80</v>
      </c>
      <c r="D915" t="s">
        <v>108</v>
      </c>
      <c r="E915" t="s">
        <v>151</v>
      </c>
      <c r="F915" t="s">
        <v>2886</v>
      </c>
      <c r="G915" t="s">
        <v>331</v>
      </c>
      <c r="H915" t="s">
        <v>154</v>
      </c>
      <c r="I915" t="s">
        <v>144</v>
      </c>
      <c r="J915" t="s">
        <v>137</v>
      </c>
      <c r="K915" t="s">
        <v>138</v>
      </c>
      <c r="L915" t="s">
        <v>2887</v>
      </c>
      <c r="M915" t="s">
        <v>2888</v>
      </c>
      <c r="N915">
        <v>5.6455555549999996</v>
      </c>
      <c r="O915">
        <v>0</v>
      </c>
      <c r="P915">
        <v>17</v>
      </c>
      <c r="Q915">
        <v>0</v>
      </c>
      <c r="R915">
        <v>9</v>
      </c>
      <c r="S915">
        <v>0</v>
      </c>
      <c r="T915">
        <v>1</v>
      </c>
      <c r="U915">
        <v>0</v>
      </c>
      <c r="V915">
        <v>0</v>
      </c>
      <c r="W915">
        <v>0</v>
      </c>
      <c r="X915">
        <v>29.351501519584389</v>
      </c>
      <c r="Y915">
        <v>0</v>
      </c>
      <c r="Z915">
        <v>232.34493566844128</v>
      </c>
      <c r="AA915">
        <v>0</v>
      </c>
      <c r="AB915">
        <v>7.7044368113057748</v>
      </c>
      <c r="AC915">
        <v>0</v>
      </c>
      <c r="AD915">
        <v>0</v>
      </c>
      <c r="AE915">
        <v>269.40087399933145</v>
      </c>
    </row>
    <row r="916" spans="1:31" x14ac:dyDescent="0.25">
      <c r="A916">
        <v>2338010</v>
      </c>
      <c r="B916">
        <v>1</v>
      </c>
      <c r="C916" t="s">
        <v>81</v>
      </c>
      <c r="D916" t="s">
        <v>123</v>
      </c>
      <c r="E916" t="s">
        <v>132</v>
      </c>
      <c r="F916" t="s">
        <v>2889</v>
      </c>
      <c r="G916" t="s">
        <v>134</v>
      </c>
      <c r="H916" t="s">
        <v>135</v>
      </c>
      <c r="I916" t="s">
        <v>144</v>
      </c>
      <c r="J916" t="s">
        <v>137</v>
      </c>
      <c r="K916" t="s">
        <v>138</v>
      </c>
      <c r="L916" t="s">
        <v>2890</v>
      </c>
      <c r="M916" t="s">
        <v>2891</v>
      </c>
      <c r="N916">
        <v>0.43666666599999998</v>
      </c>
      <c r="O916">
        <v>0</v>
      </c>
      <c r="P916">
        <v>0</v>
      </c>
      <c r="Q916">
        <v>2</v>
      </c>
      <c r="R916">
        <v>1</v>
      </c>
      <c r="S916">
        <v>9</v>
      </c>
      <c r="T916">
        <v>0</v>
      </c>
      <c r="U916">
        <v>2</v>
      </c>
      <c r="V916">
        <v>0</v>
      </c>
      <c r="W916">
        <v>0</v>
      </c>
      <c r="X916">
        <v>0</v>
      </c>
      <c r="Y916">
        <v>0.39259238652920009</v>
      </c>
      <c r="Z916">
        <v>0.13149500769373337</v>
      </c>
      <c r="AA916">
        <v>9.5696519827355608</v>
      </c>
      <c r="AB916">
        <v>0</v>
      </c>
      <c r="AC916">
        <v>84.444468768686761</v>
      </c>
      <c r="AD916">
        <v>0</v>
      </c>
      <c r="AE916">
        <v>94.538208145645257</v>
      </c>
    </row>
    <row r="917" spans="1:31" x14ac:dyDescent="0.25">
      <c r="A917">
        <v>2338133</v>
      </c>
      <c r="B917">
        <v>1</v>
      </c>
      <c r="C917" t="s">
        <v>80</v>
      </c>
      <c r="D917" t="s">
        <v>88</v>
      </c>
      <c r="E917" t="s">
        <v>141</v>
      </c>
      <c r="F917" t="s">
        <v>2892</v>
      </c>
      <c r="G917" t="s">
        <v>134</v>
      </c>
      <c r="H917" t="s">
        <v>135</v>
      </c>
      <c r="I917" t="s">
        <v>144</v>
      </c>
      <c r="J917" t="s">
        <v>137</v>
      </c>
      <c r="K917" t="s">
        <v>138</v>
      </c>
      <c r="L917" t="s">
        <v>2893</v>
      </c>
      <c r="M917" t="s">
        <v>2894</v>
      </c>
      <c r="N917">
        <v>0.13500000000000001</v>
      </c>
      <c r="O917">
        <v>0</v>
      </c>
      <c r="P917">
        <v>0</v>
      </c>
      <c r="Q917">
        <v>0</v>
      </c>
      <c r="R917">
        <v>0</v>
      </c>
      <c r="S917">
        <v>3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3.5460424710917104</v>
      </c>
      <c r="AB917">
        <v>0</v>
      </c>
      <c r="AC917">
        <v>0</v>
      </c>
      <c r="AD917">
        <v>0</v>
      </c>
      <c r="AE917">
        <v>3.5460424710917104</v>
      </c>
    </row>
    <row r="918" spans="1:31" x14ac:dyDescent="0.25">
      <c r="A918">
        <v>2338531</v>
      </c>
      <c r="B918">
        <v>1</v>
      </c>
      <c r="C918" t="s">
        <v>81</v>
      </c>
      <c r="D918" t="s">
        <v>115</v>
      </c>
      <c r="E918" t="s">
        <v>157</v>
      </c>
      <c r="F918" t="s">
        <v>2895</v>
      </c>
      <c r="G918" t="s">
        <v>159</v>
      </c>
      <c r="H918" t="s">
        <v>154</v>
      </c>
      <c r="I918" t="s">
        <v>144</v>
      </c>
      <c r="J918" t="s">
        <v>137</v>
      </c>
      <c r="K918" t="s">
        <v>138</v>
      </c>
      <c r="L918" t="s">
        <v>2896</v>
      </c>
      <c r="M918" t="s">
        <v>2897</v>
      </c>
      <c r="N918">
        <v>1.5447222220000001</v>
      </c>
      <c r="O918">
        <v>0</v>
      </c>
      <c r="P918">
        <v>1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6.3514890080863334E-2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6.3514890080863334E-2</v>
      </c>
    </row>
    <row r="919" spans="1:31" x14ac:dyDescent="0.25">
      <c r="A919">
        <v>2338096</v>
      </c>
      <c r="B919">
        <v>1</v>
      </c>
      <c r="C919" t="s">
        <v>80</v>
      </c>
      <c r="D919" t="s">
        <v>95</v>
      </c>
      <c r="E919" t="s">
        <v>147</v>
      </c>
      <c r="F919" t="s">
        <v>2898</v>
      </c>
      <c r="G919" t="s">
        <v>184</v>
      </c>
      <c r="H919" t="s">
        <v>135</v>
      </c>
      <c r="I919" t="s">
        <v>144</v>
      </c>
      <c r="J919" t="s">
        <v>137</v>
      </c>
      <c r="K919" t="s">
        <v>138</v>
      </c>
      <c r="L919" t="s">
        <v>2899</v>
      </c>
      <c r="M919" t="s">
        <v>2900</v>
      </c>
      <c r="N919">
        <v>1.893611111</v>
      </c>
      <c r="O919">
        <v>0</v>
      </c>
      <c r="P919">
        <v>107</v>
      </c>
      <c r="Q919">
        <v>0</v>
      </c>
      <c r="R919">
        <v>1</v>
      </c>
      <c r="S919">
        <v>0</v>
      </c>
      <c r="T919">
        <v>3</v>
      </c>
      <c r="U919">
        <v>0</v>
      </c>
      <c r="V919">
        <v>0</v>
      </c>
      <c r="W919">
        <v>0</v>
      </c>
      <c r="X919">
        <v>50.077430570106671</v>
      </c>
      <c r="Y919">
        <v>0</v>
      </c>
      <c r="Z919">
        <v>0.2845441566612667</v>
      </c>
      <c r="AA919">
        <v>0</v>
      </c>
      <c r="AB919">
        <v>11.343871184593677</v>
      </c>
      <c r="AC919">
        <v>0</v>
      </c>
      <c r="AD919">
        <v>0</v>
      </c>
      <c r="AE919">
        <v>61.705845911361621</v>
      </c>
    </row>
    <row r="920" spans="1:31" x14ac:dyDescent="0.25">
      <c r="A920">
        <v>2338168</v>
      </c>
      <c r="B920">
        <v>1</v>
      </c>
      <c r="C920" t="s">
        <v>80</v>
      </c>
      <c r="D920" t="s">
        <v>100</v>
      </c>
      <c r="E920" t="s">
        <v>157</v>
      </c>
      <c r="F920" t="s">
        <v>2901</v>
      </c>
      <c r="G920" t="s">
        <v>204</v>
      </c>
      <c r="H920" t="s">
        <v>154</v>
      </c>
      <c r="I920" t="s">
        <v>144</v>
      </c>
      <c r="J920" t="s">
        <v>137</v>
      </c>
      <c r="K920" t="s">
        <v>138</v>
      </c>
      <c r="L920" t="s">
        <v>2902</v>
      </c>
      <c r="M920" t="s">
        <v>2903</v>
      </c>
      <c r="N920">
        <v>3.323611111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1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11.443075474495846</v>
      </c>
      <c r="AC920">
        <v>0</v>
      </c>
      <c r="AD920">
        <v>0</v>
      </c>
      <c r="AE920">
        <v>11.443075474495846</v>
      </c>
    </row>
    <row r="921" spans="1:31" x14ac:dyDescent="0.25">
      <c r="A921">
        <v>2337953</v>
      </c>
      <c r="B921">
        <v>1</v>
      </c>
      <c r="C921" t="s">
        <v>80</v>
      </c>
      <c r="D921" t="s">
        <v>104</v>
      </c>
      <c r="E921" t="s">
        <v>132</v>
      </c>
      <c r="F921" t="s">
        <v>2904</v>
      </c>
      <c r="G921" t="s">
        <v>134</v>
      </c>
      <c r="H921" t="s">
        <v>135</v>
      </c>
      <c r="I921" t="s">
        <v>144</v>
      </c>
      <c r="J921" t="s">
        <v>137</v>
      </c>
      <c r="K921" t="s">
        <v>138</v>
      </c>
      <c r="L921" t="s">
        <v>2905</v>
      </c>
      <c r="M921" t="s">
        <v>2906</v>
      </c>
      <c r="N921">
        <v>0.87305555499999998</v>
      </c>
      <c r="O921">
        <v>1</v>
      </c>
      <c r="P921">
        <v>402</v>
      </c>
      <c r="Q921">
        <v>3</v>
      </c>
      <c r="R921">
        <v>15</v>
      </c>
      <c r="S921">
        <v>0</v>
      </c>
      <c r="T921">
        <v>30</v>
      </c>
      <c r="U921">
        <v>0</v>
      </c>
      <c r="V921">
        <v>0</v>
      </c>
      <c r="W921">
        <v>0.96606265475099717</v>
      </c>
      <c r="X921">
        <v>69.461082801688249</v>
      </c>
      <c r="Y921">
        <v>1.9782376402721336</v>
      </c>
      <c r="Z921">
        <v>9.2845417900015068</v>
      </c>
      <c r="AA921">
        <v>0</v>
      </c>
      <c r="AB921">
        <v>8.6175962965701771</v>
      </c>
      <c r="AC921">
        <v>0</v>
      </c>
      <c r="AD921">
        <v>0</v>
      </c>
      <c r="AE921">
        <v>90.307521183283058</v>
      </c>
    </row>
    <row r="922" spans="1:31" x14ac:dyDescent="0.25">
      <c r="A922">
        <v>2338331</v>
      </c>
      <c r="B922">
        <v>1</v>
      </c>
      <c r="C922" t="s">
        <v>80</v>
      </c>
      <c r="D922" t="s">
        <v>83</v>
      </c>
      <c r="E922" t="s">
        <v>147</v>
      </c>
      <c r="F922" t="s">
        <v>2907</v>
      </c>
      <c r="G922" t="s">
        <v>134</v>
      </c>
      <c r="H922" t="s">
        <v>135</v>
      </c>
      <c r="I922" t="s">
        <v>144</v>
      </c>
      <c r="J922" t="s">
        <v>137</v>
      </c>
      <c r="K922" t="s">
        <v>138</v>
      </c>
      <c r="L922" t="s">
        <v>2908</v>
      </c>
      <c r="M922" t="s">
        <v>2909</v>
      </c>
      <c r="N922">
        <v>3.1211111109999998</v>
      </c>
      <c r="O922">
        <v>0</v>
      </c>
      <c r="P922">
        <v>0</v>
      </c>
      <c r="Q922">
        <v>0</v>
      </c>
      <c r="R922">
        <v>0</v>
      </c>
      <c r="S922">
        <v>1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5.5520932269012588</v>
      </c>
      <c r="AB922">
        <v>0</v>
      </c>
      <c r="AC922">
        <v>0</v>
      </c>
      <c r="AD922">
        <v>0</v>
      </c>
      <c r="AE922">
        <v>5.5520932269012588</v>
      </c>
    </row>
    <row r="923" spans="1:31" x14ac:dyDescent="0.25">
      <c r="A923">
        <v>2337959</v>
      </c>
      <c r="B923">
        <v>1</v>
      </c>
      <c r="C923" t="s">
        <v>80</v>
      </c>
      <c r="D923" t="s">
        <v>102</v>
      </c>
      <c r="E923" t="s">
        <v>132</v>
      </c>
      <c r="F923" t="s">
        <v>2910</v>
      </c>
      <c r="G923" t="s">
        <v>134</v>
      </c>
      <c r="H923" t="s">
        <v>135</v>
      </c>
      <c r="I923" t="s">
        <v>144</v>
      </c>
      <c r="J923" t="s">
        <v>137</v>
      </c>
      <c r="K923" t="s">
        <v>138</v>
      </c>
      <c r="L923" t="s">
        <v>2911</v>
      </c>
      <c r="M923" t="s">
        <v>2912</v>
      </c>
      <c r="N923">
        <v>6.8333332999999996E-2</v>
      </c>
      <c r="O923">
        <v>0</v>
      </c>
      <c r="P923">
        <v>63</v>
      </c>
      <c r="Q923">
        <v>48</v>
      </c>
      <c r="R923">
        <v>393</v>
      </c>
      <c r="S923">
        <v>5</v>
      </c>
      <c r="T923">
        <v>81</v>
      </c>
      <c r="U923">
        <v>1</v>
      </c>
      <c r="V923">
        <v>0</v>
      </c>
      <c r="W923">
        <v>0</v>
      </c>
      <c r="X923">
        <v>2.7753670666955008</v>
      </c>
      <c r="Y923">
        <v>13.005352805861293</v>
      </c>
      <c r="Z923">
        <v>74.058328949362718</v>
      </c>
      <c r="AA923">
        <v>0.49186863964476335</v>
      </c>
      <c r="AB923">
        <v>8.0427431334064501</v>
      </c>
      <c r="AC923">
        <v>0.17340183555525665</v>
      </c>
      <c r="AD923">
        <v>0</v>
      </c>
      <c r="AE923">
        <v>98.547062430525969</v>
      </c>
    </row>
    <row r="924" spans="1:31" x14ac:dyDescent="0.25">
      <c r="A924">
        <v>2338454</v>
      </c>
      <c r="B924">
        <v>1</v>
      </c>
      <c r="C924" t="s">
        <v>80</v>
      </c>
      <c r="D924" t="s">
        <v>98</v>
      </c>
      <c r="E924" t="s">
        <v>157</v>
      </c>
      <c r="F924" t="s">
        <v>2913</v>
      </c>
      <c r="G924" t="s">
        <v>159</v>
      </c>
      <c r="H924" t="s">
        <v>154</v>
      </c>
      <c r="I924" t="s">
        <v>144</v>
      </c>
      <c r="J924" t="s">
        <v>137</v>
      </c>
      <c r="K924" t="s">
        <v>138</v>
      </c>
      <c r="L924" t="s">
        <v>2914</v>
      </c>
      <c r="M924" t="s">
        <v>2915</v>
      </c>
      <c r="N924">
        <v>2.4913888879999999</v>
      </c>
      <c r="O924">
        <v>0</v>
      </c>
      <c r="P924">
        <v>0</v>
      </c>
      <c r="Q924">
        <v>0</v>
      </c>
      <c r="R924">
        <v>1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3.123153130315389</v>
      </c>
      <c r="AA924">
        <v>0</v>
      </c>
      <c r="AB924">
        <v>0</v>
      </c>
      <c r="AC924">
        <v>0</v>
      </c>
      <c r="AD924">
        <v>0</v>
      </c>
      <c r="AE924">
        <v>3.123153130315389</v>
      </c>
    </row>
    <row r="925" spans="1:31" x14ac:dyDescent="0.25">
      <c r="A925">
        <v>2338354</v>
      </c>
      <c r="B925">
        <v>1</v>
      </c>
      <c r="C925" t="s">
        <v>80</v>
      </c>
      <c r="D925" t="s">
        <v>95</v>
      </c>
      <c r="E925" t="s">
        <v>151</v>
      </c>
      <c r="F925" t="s">
        <v>2916</v>
      </c>
      <c r="G925" t="s">
        <v>292</v>
      </c>
      <c r="H925" t="s">
        <v>154</v>
      </c>
      <c r="I925" t="s">
        <v>144</v>
      </c>
      <c r="J925" t="s">
        <v>137</v>
      </c>
      <c r="K925" t="s">
        <v>138</v>
      </c>
      <c r="L925" t="s">
        <v>2917</v>
      </c>
      <c r="M925" t="s">
        <v>2918</v>
      </c>
      <c r="N925">
        <v>0.75777777700000004</v>
      </c>
      <c r="O925">
        <v>0</v>
      </c>
      <c r="P925">
        <v>15</v>
      </c>
      <c r="Q925">
        <v>0</v>
      </c>
      <c r="R925">
        <v>0</v>
      </c>
      <c r="S925">
        <v>0</v>
      </c>
      <c r="T925">
        <v>5</v>
      </c>
      <c r="U925">
        <v>0</v>
      </c>
      <c r="V925">
        <v>0</v>
      </c>
      <c r="W925">
        <v>0</v>
      </c>
      <c r="X925">
        <v>2.3689243833355835</v>
      </c>
      <c r="Y925">
        <v>0</v>
      </c>
      <c r="Z925">
        <v>0</v>
      </c>
      <c r="AA925">
        <v>0</v>
      </c>
      <c r="AB925">
        <v>0.73782531420443997</v>
      </c>
      <c r="AC925">
        <v>0</v>
      </c>
      <c r="AD925">
        <v>0</v>
      </c>
      <c r="AE925">
        <v>3.1067496975400237</v>
      </c>
    </row>
    <row r="926" spans="1:31" x14ac:dyDescent="0.25">
      <c r="A926">
        <v>2338162</v>
      </c>
      <c r="B926">
        <v>1</v>
      </c>
      <c r="C926" t="s">
        <v>80</v>
      </c>
      <c r="D926" t="s">
        <v>94</v>
      </c>
      <c r="E926" t="s">
        <v>157</v>
      </c>
      <c r="F926" t="s">
        <v>2919</v>
      </c>
      <c r="G926" t="s">
        <v>204</v>
      </c>
      <c r="H926" t="s">
        <v>154</v>
      </c>
      <c r="I926" t="s">
        <v>144</v>
      </c>
      <c r="J926" t="s">
        <v>137</v>
      </c>
      <c r="K926" t="s">
        <v>138</v>
      </c>
      <c r="L926" t="s">
        <v>2920</v>
      </c>
      <c r="M926" t="s">
        <v>2921</v>
      </c>
      <c r="N926">
        <v>2.3066666659999999</v>
      </c>
      <c r="O926">
        <v>0</v>
      </c>
      <c r="P926">
        <v>1</v>
      </c>
      <c r="Q926">
        <v>0</v>
      </c>
      <c r="R926">
        <v>0</v>
      </c>
      <c r="S926">
        <v>0</v>
      </c>
      <c r="T926">
        <v>1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0.45569812437729174</v>
      </c>
      <c r="AC926">
        <v>0</v>
      </c>
      <c r="AD926">
        <v>0</v>
      </c>
      <c r="AE926">
        <v>0.45569812437729174</v>
      </c>
    </row>
    <row r="927" spans="1:31" x14ac:dyDescent="0.25">
      <c r="A927">
        <v>2338122</v>
      </c>
      <c r="B927">
        <v>1</v>
      </c>
      <c r="C927" t="s">
        <v>81</v>
      </c>
      <c r="D927" t="s">
        <v>125</v>
      </c>
      <c r="E927" t="s">
        <v>147</v>
      </c>
      <c r="F927" t="s">
        <v>2922</v>
      </c>
      <c r="G927" t="s">
        <v>184</v>
      </c>
      <c r="H927" t="s">
        <v>135</v>
      </c>
      <c r="I927" t="s">
        <v>144</v>
      </c>
      <c r="J927" t="s">
        <v>137</v>
      </c>
      <c r="K927" t="s">
        <v>138</v>
      </c>
      <c r="L927" t="s">
        <v>2923</v>
      </c>
      <c r="M927" t="s">
        <v>2924</v>
      </c>
      <c r="N927">
        <v>2.3486111109999999</v>
      </c>
      <c r="O927">
        <v>0</v>
      </c>
      <c r="P927">
        <v>0</v>
      </c>
      <c r="Q927">
        <v>0</v>
      </c>
      <c r="R927">
        <v>6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17.139580864297074</v>
      </c>
      <c r="AA927">
        <v>0</v>
      </c>
      <c r="AB927">
        <v>0</v>
      </c>
      <c r="AC927">
        <v>0</v>
      </c>
      <c r="AD927">
        <v>0</v>
      </c>
      <c r="AE927">
        <v>17.139580864297074</v>
      </c>
    </row>
    <row r="928" spans="1:31" x14ac:dyDescent="0.25">
      <c r="A928">
        <v>2338022</v>
      </c>
      <c r="B928">
        <v>1</v>
      </c>
      <c r="C928" t="s">
        <v>80</v>
      </c>
      <c r="D928" t="s">
        <v>97</v>
      </c>
      <c r="E928" t="s">
        <v>147</v>
      </c>
      <c r="F928" t="s">
        <v>2925</v>
      </c>
      <c r="G928" t="s">
        <v>208</v>
      </c>
      <c r="H928" t="s">
        <v>135</v>
      </c>
      <c r="I928" t="s">
        <v>144</v>
      </c>
      <c r="J928" t="s">
        <v>137</v>
      </c>
      <c r="K928" t="s">
        <v>209</v>
      </c>
      <c r="L928" t="s">
        <v>2926</v>
      </c>
      <c r="M928" t="s">
        <v>2927</v>
      </c>
      <c r="N928">
        <v>1.6583333330000001</v>
      </c>
      <c r="O928">
        <v>0</v>
      </c>
      <c r="P928">
        <v>2043</v>
      </c>
      <c r="Q928">
        <v>0</v>
      </c>
      <c r="R928">
        <v>21</v>
      </c>
      <c r="S928">
        <v>2</v>
      </c>
      <c r="T928">
        <v>220</v>
      </c>
      <c r="U928">
        <v>0</v>
      </c>
      <c r="V928">
        <v>0</v>
      </c>
      <c r="W928">
        <v>0</v>
      </c>
      <c r="X928">
        <v>999.71091494539394</v>
      </c>
      <c r="Y928">
        <v>0</v>
      </c>
      <c r="Z928">
        <v>5.6346067020341124</v>
      </c>
      <c r="AA928">
        <v>20.510017638296468</v>
      </c>
      <c r="AB928">
        <v>429.21540521359867</v>
      </c>
      <c r="AC928">
        <v>0</v>
      </c>
      <c r="AD928">
        <v>0</v>
      </c>
      <c r="AE928">
        <v>1455.0709444993231</v>
      </c>
    </row>
    <row r="929" spans="1:31" x14ac:dyDescent="0.25">
      <c r="A929">
        <v>2338583</v>
      </c>
      <c r="B929">
        <v>1</v>
      </c>
      <c r="C929" t="s">
        <v>80</v>
      </c>
      <c r="D929" t="s">
        <v>88</v>
      </c>
      <c r="E929" t="s">
        <v>326</v>
      </c>
      <c r="F929" t="s">
        <v>2928</v>
      </c>
      <c r="G929" t="s">
        <v>153</v>
      </c>
      <c r="H929" t="s">
        <v>154</v>
      </c>
      <c r="I929" t="s">
        <v>144</v>
      </c>
      <c r="J929" t="s">
        <v>137</v>
      </c>
      <c r="K929" t="s">
        <v>138</v>
      </c>
      <c r="L929" t="s">
        <v>2929</v>
      </c>
      <c r="M929" t="s">
        <v>2930</v>
      </c>
      <c r="N929">
        <v>0.82722222199999995</v>
      </c>
      <c r="O929">
        <v>0</v>
      </c>
      <c r="P929">
        <v>226</v>
      </c>
      <c r="Q929">
        <v>0</v>
      </c>
      <c r="R929">
        <v>0</v>
      </c>
      <c r="S929">
        <v>0</v>
      </c>
      <c r="T929">
        <v>4</v>
      </c>
      <c r="U929">
        <v>0</v>
      </c>
      <c r="V929">
        <v>0</v>
      </c>
      <c r="W929">
        <v>0</v>
      </c>
      <c r="X929">
        <v>45.996373132340914</v>
      </c>
      <c r="Y929">
        <v>0</v>
      </c>
      <c r="Z929">
        <v>0</v>
      </c>
      <c r="AA929">
        <v>0</v>
      </c>
      <c r="AB929">
        <v>2.2453818741335123</v>
      </c>
      <c r="AC929">
        <v>0</v>
      </c>
      <c r="AD929">
        <v>0</v>
      </c>
      <c r="AE929">
        <v>48.241755006474428</v>
      </c>
    </row>
    <row r="930" spans="1:31" x14ac:dyDescent="0.25">
      <c r="A930">
        <v>2338085</v>
      </c>
      <c r="B930">
        <v>1</v>
      </c>
      <c r="C930" t="s">
        <v>80</v>
      </c>
      <c r="D930" t="s">
        <v>96</v>
      </c>
      <c r="E930" t="s">
        <v>157</v>
      </c>
      <c r="F930" t="s">
        <v>2931</v>
      </c>
      <c r="G930" t="s">
        <v>204</v>
      </c>
      <c r="H930" t="s">
        <v>154</v>
      </c>
      <c r="I930" t="s">
        <v>144</v>
      </c>
      <c r="J930" t="s">
        <v>137</v>
      </c>
      <c r="K930" t="s">
        <v>138</v>
      </c>
      <c r="L930" t="s">
        <v>2932</v>
      </c>
      <c r="M930" t="s">
        <v>2933</v>
      </c>
      <c r="N930">
        <v>3.5011111110000002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47.448705401933296</v>
      </c>
      <c r="AC930">
        <v>0</v>
      </c>
      <c r="AD930">
        <v>0</v>
      </c>
      <c r="AE930">
        <v>47.448705401933296</v>
      </c>
    </row>
    <row r="931" spans="1:31" x14ac:dyDescent="0.25">
      <c r="A931">
        <v>2338560</v>
      </c>
      <c r="B931">
        <v>1</v>
      </c>
      <c r="C931" t="s">
        <v>80</v>
      </c>
      <c r="D931" t="s">
        <v>90</v>
      </c>
      <c r="E931" t="s">
        <v>174</v>
      </c>
      <c r="F931" t="s">
        <v>2271</v>
      </c>
      <c r="G931" t="s">
        <v>344</v>
      </c>
      <c r="H931" t="s">
        <v>154</v>
      </c>
      <c r="I931" t="s">
        <v>144</v>
      </c>
      <c r="J931" t="s">
        <v>137</v>
      </c>
      <c r="K931" t="s">
        <v>138</v>
      </c>
      <c r="L931" t="s">
        <v>2934</v>
      </c>
      <c r="M931" t="s">
        <v>2935</v>
      </c>
      <c r="N931">
        <v>0.85361111099999998</v>
      </c>
      <c r="O931">
        <v>0</v>
      </c>
      <c r="P931">
        <v>887</v>
      </c>
      <c r="Q931">
        <v>0</v>
      </c>
      <c r="R931">
        <v>0</v>
      </c>
      <c r="S931">
        <v>0</v>
      </c>
      <c r="T931">
        <v>83</v>
      </c>
      <c r="U931">
        <v>0</v>
      </c>
      <c r="V931">
        <v>0</v>
      </c>
      <c r="W931">
        <v>0</v>
      </c>
      <c r="X931">
        <v>182.25864772369769</v>
      </c>
      <c r="Y931">
        <v>0</v>
      </c>
      <c r="Z931">
        <v>0</v>
      </c>
      <c r="AA931">
        <v>0</v>
      </c>
      <c r="AB931">
        <v>60.559159092584132</v>
      </c>
      <c r="AC931">
        <v>0</v>
      </c>
      <c r="AD931">
        <v>0</v>
      </c>
      <c r="AE931">
        <v>242.81780681628183</v>
      </c>
    </row>
    <row r="932" spans="1:31" x14ac:dyDescent="0.25">
      <c r="A932">
        <v>2338062</v>
      </c>
      <c r="B932">
        <v>1</v>
      </c>
      <c r="C932" t="s">
        <v>81</v>
      </c>
      <c r="D932" t="s">
        <v>112</v>
      </c>
      <c r="E932" t="s">
        <v>132</v>
      </c>
      <c r="F932" t="s">
        <v>2616</v>
      </c>
      <c r="G932" t="s">
        <v>134</v>
      </c>
      <c r="H932" t="s">
        <v>135</v>
      </c>
      <c r="I932" t="s">
        <v>136</v>
      </c>
      <c r="J932" t="s">
        <v>137</v>
      </c>
      <c r="K932" t="s">
        <v>138</v>
      </c>
      <c r="L932" t="s">
        <v>2936</v>
      </c>
      <c r="M932" t="s">
        <v>2937</v>
      </c>
      <c r="N932">
        <v>4.4722221999999999E-2</v>
      </c>
      <c r="O932">
        <v>14</v>
      </c>
      <c r="P932">
        <v>8738</v>
      </c>
      <c r="Q932">
        <v>427</v>
      </c>
      <c r="R932">
        <v>1889</v>
      </c>
      <c r="S932">
        <v>87</v>
      </c>
      <c r="T932">
        <v>857</v>
      </c>
      <c r="U932">
        <v>13</v>
      </c>
      <c r="V932">
        <v>5</v>
      </c>
      <c r="W932">
        <v>8.5868528038202774E-2</v>
      </c>
      <c r="X932">
        <v>57.460499270667846</v>
      </c>
      <c r="Y932">
        <v>51.606076507585264</v>
      </c>
      <c r="Z932">
        <v>44.442445850100228</v>
      </c>
      <c r="AA932">
        <v>18.104944937322514</v>
      </c>
      <c r="AB932">
        <v>19.031103918417269</v>
      </c>
      <c r="AC932">
        <v>28.438071884154589</v>
      </c>
      <c r="AD932">
        <v>6.2437358964974932</v>
      </c>
      <c r="AE932">
        <v>225.41274679278342</v>
      </c>
    </row>
    <row r="933" spans="1:31" x14ac:dyDescent="0.25">
      <c r="A933">
        <v>2338371</v>
      </c>
      <c r="B933">
        <v>1</v>
      </c>
      <c r="C933" t="s">
        <v>80</v>
      </c>
      <c r="D933" t="s">
        <v>94</v>
      </c>
      <c r="E933" t="s">
        <v>132</v>
      </c>
      <c r="F933" t="s">
        <v>2938</v>
      </c>
      <c r="G933" t="s">
        <v>134</v>
      </c>
      <c r="H933" t="s">
        <v>135</v>
      </c>
      <c r="I933" t="s">
        <v>144</v>
      </c>
      <c r="J933" t="s">
        <v>137</v>
      </c>
      <c r="K933" t="s">
        <v>138</v>
      </c>
      <c r="L933" t="s">
        <v>2939</v>
      </c>
      <c r="M933" t="s">
        <v>2940</v>
      </c>
      <c r="N933">
        <v>0.82777777699999999</v>
      </c>
      <c r="O933">
        <v>1</v>
      </c>
      <c r="P933">
        <v>1261</v>
      </c>
      <c r="Q933">
        <v>14</v>
      </c>
      <c r="R933">
        <v>199</v>
      </c>
      <c r="S933">
        <v>14</v>
      </c>
      <c r="T933">
        <v>147</v>
      </c>
      <c r="U933">
        <v>9</v>
      </c>
      <c r="V933">
        <v>0</v>
      </c>
      <c r="W933">
        <v>0.64747614720168667</v>
      </c>
      <c r="X933">
        <v>188.37628296144007</v>
      </c>
      <c r="Y933">
        <v>147.90834179824461</v>
      </c>
      <c r="Z933">
        <v>559.92430248923256</v>
      </c>
      <c r="AA933">
        <v>128.46390696185921</v>
      </c>
      <c r="AB933">
        <v>109.0870602601688</v>
      </c>
      <c r="AC933">
        <v>797.15154550851037</v>
      </c>
      <c r="AD933">
        <v>0</v>
      </c>
      <c r="AE933">
        <v>1931.5589161266571</v>
      </c>
    </row>
    <row r="934" spans="1:31" x14ac:dyDescent="0.25">
      <c r="A934">
        <v>2338348</v>
      </c>
      <c r="B934">
        <v>1</v>
      </c>
      <c r="C934" t="s">
        <v>80</v>
      </c>
      <c r="D934" t="s">
        <v>105</v>
      </c>
      <c r="E934" t="s">
        <v>147</v>
      </c>
      <c r="F934" t="s">
        <v>2941</v>
      </c>
      <c r="G934" t="s">
        <v>184</v>
      </c>
      <c r="H934" t="s">
        <v>135</v>
      </c>
      <c r="I934" t="s">
        <v>144</v>
      </c>
      <c r="J934" t="s">
        <v>137</v>
      </c>
      <c r="K934" t="s">
        <v>138</v>
      </c>
      <c r="L934" t="s">
        <v>2942</v>
      </c>
      <c r="M934" t="s">
        <v>2943</v>
      </c>
      <c r="N934">
        <v>1.0988888880000001</v>
      </c>
      <c r="O934">
        <v>0</v>
      </c>
      <c r="P934">
        <v>15</v>
      </c>
      <c r="Q934">
        <v>0</v>
      </c>
      <c r="R934">
        <v>3</v>
      </c>
      <c r="S934">
        <v>0</v>
      </c>
      <c r="T934">
        <v>5</v>
      </c>
      <c r="U934">
        <v>2</v>
      </c>
      <c r="V934">
        <v>0</v>
      </c>
      <c r="W934">
        <v>0</v>
      </c>
      <c r="X934">
        <v>5.4928385467274232</v>
      </c>
      <c r="Y934">
        <v>0</v>
      </c>
      <c r="Z934">
        <v>2.9096446092161434</v>
      </c>
      <c r="AA934">
        <v>0</v>
      </c>
      <c r="AB934">
        <v>4.9377737212799726</v>
      </c>
      <c r="AC934">
        <v>167.90158720768397</v>
      </c>
      <c r="AD934">
        <v>0</v>
      </c>
      <c r="AE934">
        <v>181.24184408490751</v>
      </c>
    </row>
    <row r="935" spans="1:31" x14ac:dyDescent="0.25">
      <c r="A935">
        <v>2338036</v>
      </c>
      <c r="B935">
        <v>1</v>
      </c>
      <c r="C935" t="s">
        <v>81</v>
      </c>
      <c r="D935" t="s">
        <v>113</v>
      </c>
      <c r="E935" t="s">
        <v>157</v>
      </c>
      <c r="F935" t="s">
        <v>2944</v>
      </c>
      <c r="G935" t="s">
        <v>204</v>
      </c>
      <c r="H935" t="s">
        <v>154</v>
      </c>
      <c r="I935" t="s">
        <v>144</v>
      </c>
      <c r="J935" t="s">
        <v>137</v>
      </c>
      <c r="K935" t="s">
        <v>138</v>
      </c>
      <c r="L935" t="s">
        <v>2945</v>
      </c>
      <c r="M935" t="s">
        <v>2946</v>
      </c>
      <c r="N935">
        <v>1.24</v>
      </c>
      <c r="O935">
        <v>0</v>
      </c>
      <c r="P935">
        <v>11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4.5913200359620605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4.5913200359620605</v>
      </c>
    </row>
    <row r="936" spans="1:31" x14ac:dyDescent="0.25">
      <c r="A936">
        <v>2338205</v>
      </c>
      <c r="B936">
        <v>1</v>
      </c>
      <c r="C936" t="s">
        <v>80</v>
      </c>
      <c r="D936" t="s">
        <v>84</v>
      </c>
      <c r="E936" t="s">
        <v>151</v>
      </c>
      <c r="F936" t="s">
        <v>2648</v>
      </c>
      <c r="G936" t="s">
        <v>153</v>
      </c>
      <c r="H936" t="s">
        <v>154</v>
      </c>
      <c r="I936" t="s">
        <v>144</v>
      </c>
      <c r="J936" t="s">
        <v>137</v>
      </c>
      <c r="K936" t="s">
        <v>138</v>
      </c>
      <c r="L936" t="s">
        <v>2947</v>
      </c>
      <c r="M936" t="s">
        <v>2948</v>
      </c>
      <c r="N936">
        <v>4.4850000000000003</v>
      </c>
      <c r="O936">
        <v>0</v>
      </c>
      <c r="P936">
        <v>5</v>
      </c>
      <c r="Q936">
        <v>0</v>
      </c>
      <c r="R936">
        <v>7</v>
      </c>
      <c r="S936">
        <v>0</v>
      </c>
      <c r="T936">
        <v>1</v>
      </c>
      <c r="U936">
        <v>0</v>
      </c>
      <c r="V936">
        <v>0</v>
      </c>
      <c r="W936">
        <v>0</v>
      </c>
      <c r="X936">
        <v>2.6171852487091201</v>
      </c>
      <c r="Y936">
        <v>0</v>
      </c>
      <c r="Z936">
        <v>151.23697703133917</v>
      </c>
      <c r="AA936">
        <v>0</v>
      </c>
      <c r="AB936">
        <v>0.85915432634515332</v>
      </c>
      <c r="AC936">
        <v>0</v>
      </c>
      <c r="AD936">
        <v>0</v>
      </c>
      <c r="AE936">
        <v>154.71331660639345</v>
      </c>
    </row>
    <row r="937" spans="1:31" x14ac:dyDescent="0.25">
      <c r="A937">
        <v>2338577</v>
      </c>
      <c r="B937">
        <v>1</v>
      </c>
      <c r="C937" t="s">
        <v>80</v>
      </c>
      <c r="D937" t="s">
        <v>96</v>
      </c>
      <c r="E937" t="s">
        <v>151</v>
      </c>
      <c r="F937" t="s">
        <v>2949</v>
      </c>
      <c r="G937" t="s">
        <v>153</v>
      </c>
      <c r="H937" t="s">
        <v>154</v>
      </c>
      <c r="I937" t="s">
        <v>144</v>
      </c>
      <c r="J937" t="s">
        <v>137</v>
      </c>
      <c r="K937" t="s">
        <v>138</v>
      </c>
      <c r="L937" t="s">
        <v>2950</v>
      </c>
      <c r="M937" t="s">
        <v>2951</v>
      </c>
      <c r="N937">
        <v>1.7538888880000001</v>
      </c>
      <c r="O937">
        <v>0</v>
      </c>
      <c r="P937">
        <v>37</v>
      </c>
      <c r="Q937">
        <v>0</v>
      </c>
      <c r="R937">
        <v>0</v>
      </c>
      <c r="S937">
        <v>0</v>
      </c>
      <c r="T937">
        <v>23</v>
      </c>
      <c r="U937">
        <v>0</v>
      </c>
      <c r="V937">
        <v>0</v>
      </c>
      <c r="W937">
        <v>0</v>
      </c>
      <c r="X937">
        <v>23.564844294510888</v>
      </c>
      <c r="Y937">
        <v>0</v>
      </c>
      <c r="Z937">
        <v>0</v>
      </c>
      <c r="AA937">
        <v>0</v>
      </c>
      <c r="AB937">
        <v>30.989827649174053</v>
      </c>
      <c r="AC937">
        <v>0</v>
      </c>
      <c r="AD937">
        <v>0</v>
      </c>
      <c r="AE937">
        <v>54.554671943684937</v>
      </c>
    </row>
    <row r="938" spans="1:31" x14ac:dyDescent="0.25">
      <c r="A938">
        <v>2338042</v>
      </c>
      <c r="B938">
        <v>1</v>
      </c>
      <c r="C938" t="s">
        <v>80</v>
      </c>
      <c r="D938" t="s">
        <v>104</v>
      </c>
      <c r="E938" t="s">
        <v>141</v>
      </c>
      <c r="F938" t="s">
        <v>2952</v>
      </c>
      <c r="G938" t="s">
        <v>208</v>
      </c>
      <c r="H938" t="s">
        <v>135</v>
      </c>
      <c r="I938" t="s">
        <v>144</v>
      </c>
      <c r="J938" t="s">
        <v>137</v>
      </c>
      <c r="K938" t="s">
        <v>209</v>
      </c>
      <c r="L938" t="s">
        <v>2953</v>
      </c>
      <c r="M938" t="s">
        <v>2954</v>
      </c>
      <c r="N938">
        <v>0.70166666600000005</v>
      </c>
      <c r="O938">
        <v>1</v>
      </c>
      <c r="P938">
        <v>716</v>
      </c>
      <c r="Q938">
        <v>8</v>
      </c>
      <c r="R938">
        <v>8</v>
      </c>
      <c r="S938">
        <v>31</v>
      </c>
      <c r="T938">
        <v>62</v>
      </c>
      <c r="U938">
        <v>6</v>
      </c>
      <c r="V938">
        <v>0</v>
      </c>
      <c r="W938">
        <v>7.3578743715645004E-2</v>
      </c>
      <c r="X938">
        <v>124.47259009287153</v>
      </c>
      <c r="Y938">
        <v>101.01880320894065</v>
      </c>
      <c r="Z938">
        <v>4.8986473473938004</v>
      </c>
      <c r="AA938">
        <v>818.45730333154552</v>
      </c>
      <c r="AB938">
        <v>24.568043037523303</v>
      </c>
      <c r="AC938">
        <v>346.93102876656218</v>
      </c>
      <c r="AD938">
        <v>0</v>
      </c>
      <c r="AE938">
        <v>1420.4199945285525</v>
      </c>
    </row>
    <row r="939" spans="1:31" x14ac:dyDescent="0.25">
      <c r="A939">
        <v>2337999</v>
      </c>
      <c r="B939">
        <v>1</v>
      </c>
      <c r="C939" t="s">
        <v>80</v>
      </c>
      <c r="D939" t="s">
        <v>97</v>
      </c>
      <c r="E939" t="s">
        <v>132</v>
      </c>
      <c r="F939" t="s">
        <v>2955</v>
      </c>
      <c r="G939" t="s">
        <v>134</v>
      </c>
      <c r="H939" t="s">
        <v>135</v>
      </c>
      <c r="I939" t="s">
        <v>136</v>
      </c>
      <c r="J939" t="s">
        <v>137</v>
      </c>
      <c r="K939" t="s">
        <v>138</v>
      </c>
      <c r="L939" t="s">
        <v>2956</v>
      </c>
      <c r="M939" t="s">
        <v>2957</v>
      </c>
      <c r="N939">
        <v>4.9166665999999998E-2</v>
      </c>
      <c r="O939">
        <v>4</v>
      </c>
      <c r="P939">
        <v>1563</v>
      </c>
      <c r="Q939">
        <v>5</v>
      </c>
      <c r="R939">
        <v>67</v>
      </c>
      <c r="S939">
        <v>17</v>
      </c>
      <c r="T939">
        <v>147</v>
      </c>
      <c r="U939">
        <v>0</v>
      </c>
      <c r="V939">
        <v>0</v>
      </c>
      <c r="W939">
        <v>2.0399815109937465</v>
      </c>
      <c r="X939">
        <v>19.17948927124792</v>
      </c>
      <c r="Y939">
        <v>0.21613222105521335</v>
      </c>
      <c r="Z939">
        <v>2.0880642184062124</v>
      </c>
      <c r="AA939">
        <v>13.488513291786287</v>
      </c>
      <c r="AB939">
        <v>7.2797920266064011</v>
      </c>
      <c r="AC939">
        <v>0</v>
      </c>
      <c r="AD939">
        <v>0</v>
      </c>
      <c r="AE939">
        <v>44.291972540095784</v>
      </c>
    </row>
    <row r="940" spans="1:31" x14ac:dyDescent="0.25">
      <c r="A940">
        <v>2338248</v>
      </c>
      <c r="B940">
        <v>1</v>
      </c>
      <c r="C940" t="s">
        <v>81</v>
      </c>
      <c r="D940" t="s">
        <v>128</v>
      </c>
      <c r="E940" t="s">
        <v>174</v>
      </c>
      <c r="F940" t="s">
        <v>2958</v>
      </c>
      <c r="G940" t="s">
        <v>208</v>
      </c>
      <c r="H940" t="s">
        <v>154</v>
      </c>
      <c r="I940" t="s">
        <v>144</v>
      </c>
      <c r="J940" t="s">
        <v>137</v>
      </c>
      <c r="K940" t="s">
        <v>209</v>
      </c>
      <c r="L940" t="s">
        <v>2959</v>
      </c>
      <c r="M940" t="s">
        <v>2960</v>
      </c>
      <c r="N940">
        <v>0.46361111100000002</v>
      </c>
      <c r="O940">
        <v>0</v>
      </c>
      <c r="P940">
        <v>27</v>
      </c>
      <c r="Q940">
        <v>0</v>
      </c>
      <c r="R940">
        <v>0</v>
      </c>
      <c r="S940">
        <v>0</v>
      </c>
      <c r="T940">
        <v>5</v>
      </c>
      <c r="U940">
        <v>0</v>
      </c>
      <c r="V940">
        <v>1</v>
      </c>
      <c r="W940">
        <v>0</v>
      </c>
      <c r="X940">
        <v>3.4376329515876112</v>
      </c>
      <c r="Y940">
        <v>0</v>
      </c>
      <c r="Z940">
        <v>0</v>
      </c>
      <c r="AA940">
        <v>0</v>
      </c>
      <c r="AB940">
        <v>14.881475425081423</v>
      </c>
      <c r="AC940">
        <v>0</v>
      </c>
      <c r="AD940">
        <v>41.439944006046368</v>
      </c>
      <c r="AE940">
        <v>59.759052382715403</v>
      </c>
    </row>
    <row r="941" spans="1:31" x14ac:dyDescent="0.25">
      <c r="A941">
        <v>2338142</v>
      </c>
      <c r="B941">
        <v>1</v>
      </c>
      <c r="C941" t="s">
        <v>80</v>
      </c>
      <c r="D941" t="s">
        <v>91</v>
      </c>
      <c r="E941" t="s">
        <v>147</v>
      </c>
      <c r="F941" t="s">
        <v>2961</v>
      </c>
      <c r="G941" t="s">
        <v>184</v>
      </c>
      <c r="H941" t="s">
        <v>135</v>
      </c>
      <c r="I941" t="s">
        <v>144</v>
      </c>
      <c r="J941" t="s">
        <v>137</v>
      </c>
      <c r="K941" t="s">
        <v>138</v>
      </c>
      <c r="L941" t="s">
        <v>2962</v>
      </c>
      <c r="M941" t="s">
        <v>2963</v>
      </c>
      <c r="N941">
        <v>2.0727777770000002</v>
      </c>
      <c r="O941">
        <v>0</v>
      </c>
      <c r="P941">
        <v>0</v>
      </c>
      <c r="Q941">
        <v>0</v>
      </c>
      <c r="R941">
        <v>10</v>
      </c>
      <c r="S941">
        <v>0</v>
      </c>
      <c r="T941">
        <v>1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31.93036644073706</v>
      </c>
      <c r="AA941">
        <v>0</v>
      </c>
      <c r="AB941">
        <v>2.2377700816419357</v>
      </c>
      <c r="AC941">
        <v>0</v>
      </c>
      <c r="AD941">
        <v>0</v>
      </c>
      <c r="AE941">
        <v>34.168136522378994</v>
      </c>
    </row>
    <row r="942" spans="1:31" x14ac:dyDescent="0.25">
      <c r="A942">
        <v>2338291</v>
      </c>
      <c r="B942">
        <v>1</v>
      </c>
      <c r="C942" t="s">
        <v>80</v>
      </c>
      <c r="D942" t="s">
        <v>89</v>
      </c>
      <c r="E942" t="s">
        <v>157</v>
      </c>
      <c r="F942" t="s">
        <v>2964</v>
      </c>
      <c r="G942" t="s">
        <v>159</v>
      </c>
      <c r="H942" t="s">
        <v>154</v>
      </c>
      <c r="I942" t="s">
        <v>144</v>
      </c>
      <c r="J942" t="s">
        <v>137</v>
      </c>
      <c r="K942" t="s">
        <v>138</v>
      </c>
      <c r="L942" t="s">
        <v>2965</v>
      </c>
      <c r="M942" t="s">
        <v>2966</v>
      </c>
      <c r="N942">
        <v>1.403888888</v>
      </c>
      <c r="O942">
        <v>0</v>
      </c>
      <c r="P942">
        <v>0</v>
      </c>
      <c r="Q942">
        <v>0</v>
      </c>
      <c r="R942">
        <v>1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0.17228204168388417</v>
      </c>
      <c r="AA942">
        <v>0</v>
      </c>
      <c r="AB942">
        <v>0</v>
      </c>
      <c r="AC942">
        <v>0</v>
      </c>
      <c r="AD942">
        <v>0</v>
      </c>
      <c r="AE942">
        <v>0.17228204168388417</v>
      </c>
    </row>
    <row r="943" spans="1:31" x14ac:dyDescent="0.25">
      <c r="A943">
        <v>2338391</v>
      </c>
      <c r="B943">
        <v>1</v>
      </c>
      <c r="C943" t="s">
        <v>80</v>
      </c>
      <c r="D943" t="s">
        <v>92</v>
      </c>
      <c r="E943" t="s">
        <v>132</v>
      </c>
      <c r="F943" t="s">
        <v>2967</v>
      </c>
      <c r="G943" t="s">
        <v>134</v>
      </c>
      <c r="H943" t="s">
        <v>135</v>
      </c>
      <c r="I943" t="s">
        <v>144</v>
      </c>
      <c r="J943" t="s">
        <v>137</v>
      </c>
      <c r="K943" t="s">
        <v>138</v>
      </c>
      <c r="L943" t="s">
        <v>2968</v>
      </c>
      <c r="M943" t="s">
        <v>2969</v>
      </c>
      <c r="N943">
        <v>0.58027777700000005</v>
      </c>
      <c r="O943">
        <v>9</v>
      </c>
      <c r="P943">
        <v>2826</v>
      </c>
      <c r="Q943">
        <v>9</v>
      </c>
      <c r="R943">
        <v>120</v>
      </c>
      <c r="S943">
        <v>26</v>
      </c>
      <c r="T943">
        <v>339</v>
      </c>
      <c r="U943">
        <v>0</v>
      </c>
      <c r="V943">
        <v>3</v>
      </c>
      <c r="W943">
        <v>86.374321324619387</v>
      </c>
      <c r="X943">
        <v>558.31314524534343</v>
      </c>
      <c r="Y943">
        <v>13.626230382270144</v>
      </c>
      <c r="Z943">
        <v>39.546143931980779</v>
      </c>
      <c r="AA943">
        <v>89.515922513787856</v>
      </c>
      <c r="AB943">
        <v>213.98116579875804</v>
      </c>
      <c r="AC943">
        <v>0</v>
      </c>
      <c r="AD943">
        <v>0.73980998138394294</v>
      </c>
      <c r="AE943">
        <v>1002.0967391781435</v>
      </c>
    </row>
    <row r="944" spans="1:31" x14ac:dyDescent="0.25">
      <c r="A944">
        <v>2338002</v>
      </c>
      <c r="B944">
        <v>1</v>
      </c>
      <c r="C944" t="s">
        <v>81</v>
      </c>
      <c r="D944" t="s">
        <v>128</v>
      </c>
      <c r="E944" t="s">
        <v>141</v>
      </c>
      <c r="F944" t="s">
        <v>1549</v>
      </c>
      <c r="G944" t="s">
        <v>134</v>
      </c>
      <c r="H944" t="s">
        <v>135</v>
      </c>
      <c r="I944" t="s">
        <v>144</v>
      </c>
      <c r="J944" t="s">
        <v>137</v>
      </c>
      <c r="K944" t="s">
        <v>138</v>
      </c>
      <c r="L944" t="s">
        <v>2970</v>
      </c>
      <c r="M944" t="s">
        <v>2971</v>
      </c>
      <c r="N944">
        <v>0.199444444</v>
      </c>
      <c r="O944">
        <v>7</v>
      </c>
      <c r="P944">
        <v>1324</v>
      </c>
      <c r="Q944">
        <v>25</v>
      </c>
      <c r="R944">
        <v>19</v>
      </c>
      <c r="S944">
        <v>22</v>
      </c>
      <c r="T944">
        <v>113</v>
      </c>
      <c r="U944">
        <v>1</v>
      </c>
      <c r="V944">
        <v>0</v>
      </c>
      <c r="W944">
        <v>0.51061077199029337</v>
      </c>
      <c r="X944">
        <v>32.401736420064083</v>
      </c>
      <c r="Y944">
        <v>39.387449953880761</v>
      </c>
      <c r="Z944">
        <v>4.5083284952513782</v>
      </c>
      <c r="AA944">
        <v>17.566184215779931</v>
      </c>
      <c r="AB944">
        <v>9.3594309900172963</v>
      </c>
      <c r="AC944">
        <v>17.438289016457045</v>
      </c>
      <c r="AD944">
        <v>0</v>
      </c>
      <c r="AE944">
        <v>121.1720298634408</v>
      </c>
    </row>
    <row r="945" spans="1:31" x14ac:dyDescent="0.25">
      <c r="A945">
        <v>2338311</v>
      </c>
      <c r="B945">
        <v>1</v>
      </c>
      <c r="C945" t="s">
        <v>81</v>
      </c>
      <c r="D945" t="s">
        <v>128</v>
      </c>
      <c r="E945" t="s">
        <v>132</v>
      </c>
      <c r="F945" t="s">
        <v>2972</v>
      </c>
      <c r="G945" t="s">
        <v>134</v>
      </c>
      <c r="H945" t="s">
        <v>135</v>
      </c>
      <c r="I945" t="s">
        <v>144</v>
      </c>
      <c r="J945" t="s">
        <v>137</v>
      </c>
      <c r="K945" t="s">
        <v>138</v>
      </c>
      <c r="L945" t="s">
        <v>2973</v>
      </c>
      <c r="M945" t="s">
        <v>2974</v>
      </c>
      <c r="N945">
        <v>7.9722221999999995E-2</v>
      </c>
      <c r="O945">
        <v>0</v>
      </c>
      <c r="P945">
        <v>0</v>
      </c>
      <c r="Q945">
        <v>11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4.472554336780818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4.472554336780818</v>
      </c>
    </row>
    <row r="946" spans="1:31" x14ac:dyDescent="0.25">
      <c r="A946">
        <v>2338497</v>
      </c>
      <c r="B946">
        <v>1</v>
      </c>
      <c r="C946" t="s">
        <v>81</v>
      </c>
      <c r="D946" t="s">
        <v>112</v>
      </c>
      <c r="E946" t="s">
        <v>157</v>
      </c>
      <c r="F946" t="s">
        <v>2975</v>
      </c>
      <c r="G946" t="s">
        <v>159</v>
      </c>
      <c r="H946" t="s">
        <v>154</v>
      </c>
      <c r="I946" t="s">
        <v>144</v>
      </c>
      <c r="J946" t="s">
        <v>137</v>
      </c>
      <c r="K946" t="s">
        <v>138</v>
      </c>
      <c r="L946" t="s">
        <v>2976</v>
      </c>
      <c r="M946" t="s">
        <v>2977</v>
      </c>
      <c r="N946">
        <v>2.5083333329999999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6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37.583118899866179</v>
      </c>
      <c r="AC946">
        <v>0</v>
      </c>
      <c r="AD946">
        <v>0</v>
      </c>
      <c r="AE946">
        <v>37.583118899866179</v>
      </c>
    </row>
    <row r="947" spans="1:31" x14ac:dyDescent="0.25">
      <c r="A947">
        <v>2338474</v>
      </c>
      <c r="B947">
        <v>1</v>
      </c>
      <c r="C947" t="s">
        <v>80</v>
      </c>
      <c r="D947" t="s">
        <v>108</v>
      </c>
      <c r="E947" t="s">
        <v>174</v>
      </c>
      <c r="F947" t="s">
        <v>1999</v>
      </c>
      <c r="G947" t="s">
        <v>176</v>
      </c>
      <c r="H947" t="s">
        <v>154</v>
      </c>
      <c r="I947" t="s">
        <v>144</v>
      </c>
      <c r="J947" t="s">
        <v>137</v>
      </c>
      <c r="K947" t="s">
        <v>138</v>
      </c>
      <c r="L947" t="s">
        <v>2978</v>
      </c>
      <c r="M947" t="s">
        <v>2979</v>
      </c>
      <c r="N947">
        <v>1.0213888879999999</v>
      </c>
      <c r="O947">
        <v>0</v>
      </c>
      <c r="P947">
        <v>48</v>
      </c>
      <c r="Q947">
        <v>0</v>
      </c>
      <c r="R947">
        <v>3</v>
      </c>
      <c r="S947">
        <v>0</v>
      </c>
      <c r="T947">
        <v>13</v>
      </c>
      <c r="U947">
        <v>0</v>
      </c>
      <c r="V947">
        <v>0</v>
      </c>
      <c r="W947">
        <v>0</v>
      </c>
      <c r="X947">
        <v>11.694259328871542</v>
      </c>
      <c r="Y947">
        <v>0</v>
      </c>
      <c r="Z947">
        <v>8.948917546972055</v>
      </c>
      <c r="AA947">
        <v>0</v>
      </c>
      <c r="AB947">
        <v>29.236849429749768</v>
      </c>
      <c r="AC947">
        <v>0</v>
      </c>
      <c r="AD947">
        <v>0</v>
      </c>
      <c r="AE947">
        <v>49.880026305593361</v>
      </c>
    </row>
    <row r="948" spans="1:31" x14ac:dyDescent="0.25">
      <c r="A948">
        <v>2338480</v>
      </c>
      <c r="B948">
        <v>1</v>
      </c>
      <c r="C948" t="s">
        <v>80</v>
      </c>
      <c r="D948" t="s">
        <v>86</v>
      </c>
      <c r="E948" t="s">
        <v>151</v>
      </c>
      <c r="F948" t="s">
        <v>2980</v>
      </c>
      <c r="G948" t="s">
        <v>153</v>
      </c>
      <c r="H948" t="s">
        <v>154</v>
      </c>
      <c r="I948" t="s">
        <v>144</v>
      </c>
      <c r="J948" t="s">
        <v>137</v>
      </c>
      <c r="K948" t="s">
        <v>138</v>
      </c>
      <c r="L948" t="s">
        <v>2981</v>
      </c>
      <c r="M948" t="s">
        <v>2982</v>
      </c>
      <c r="N948">
        <v>1.6477777769999999</v>
      </c>
      <c r="O948">
        <v>0</v>
      </c>
      <c r="P948">
        <v>44</v>
      </c>
      <c r="Q948">
        <v>0</v>
      </c>
      <c r="R948">
        <v>0</v>
      </c>
      <c r="S948">
        <v>0</v>
      </c>
      <c r="T948">
        <v>10</v>
      </c>
      <c r="U948">
        <v>0</v>
      </c>
      <c r="V948">
        <v>0</v>
      </c>
      <c r="W948">
        <v>0</v>
      </c>
      <c r="X948">
        <v>83.491656320693096</v>
      </c>
      <c r="Y948">
        <v>0</v>
      </c>
      <c r="Z948">
        <v>0</v>
      </c>
      <c r="AA948">
        <v>0</v>
      </c>
      <c r="AB948">
        <v>74.333424836917828</v>
      </c>
      <c r="AC948">
        <v>0</v>
      </c>
      <c r="AD948">
        <v>0</v>
      </c>
      <c r="AE948">
        <v>157.82508115761092</v>
      </c>
    </row>
    <row r="949" spans="1:31" x14ac:dyDescent="0.25">
      <c r="A949">
        <v>2338079</v>
      </c>
      <c r="B949">
        <v>1</v>
      </c>
      <c r="C949" t="s">
        <v>80</v>
      </c>
      <c r="D949" t="s">
        <v>105</v>
      </c>
      <c r="E949" t="s">
        <v>240</v>
      </c>
      <c r="F949" t="s">
        <v>2017</v>
      </c>
      <c r="G949" t="s">
        <v>134</v>
      </c>
      <c r="H949" t="s">
        <v>135</v>
      </c>
      <c r="I949" t="s">
        <v>136</v>
      </c>
      <c r="J949" t="s">
        <v>137</v>
      </c>
      <c r="K949" t="s">
        <v>138</v>
      </c>
      <c r="L949" t="s">
        <v>2983</v>
      </c>
      <c r="M949" t="s">
        <v>2984</v>
      </c>
      <c r="N949">
        <v>4.8037776999999997E-2</v>
      </c>
      <c r="O949">
        <v>0</v>
      </c>
      <c r="P949">
        <v>8547</v>
      </c>
      <c r="Q949">
        <v>0</v>
      </c>
      <c r="R949">
        <v>1</v>
      </c>
      <c r="S949">
        <v>0</v>
      </c>
      <c r="T949">
        <v>536</v>
      </c>
      <c r="U949">
        <v>0</v>
      </c>
      <c r="V949">
        <v>0</v>
      </c>
      <c r="W949">
        <v>0</v>
      </c>
      <c r="X949">
        <v>147.60761328095435</v>
      </c>
      <c r="Y949">
        <v>0</v>
      </c>
      <c r="Z949">
        <v>7.023685043204668E-2</v>
      </c>
      <c r="AA949">
        <v>0</v>
      </c>
      <c r="AB949">
        <v>41.88168820729183</v>
      </c>
      <c r="AC949">
        <v>0</v>
      </c>
      <c r="AD949">
        <v>0</v>
      </c>
      <c r="AE949">
        <v>189.55953833867824</v>
      </c>
    </row>
    <row r="950" spans="1:31" x14ac:dyDescent="0.25">
      <c r="A950">
        <v>2338411</v>
      </c>
      <c r="B950">
        <v>1</v>
      </c>
      <c r="C950" t="s">
        <v>80</v>
      </c>
      <c r="D950" t="s">
        <v>100</v>
      </c>
      <c r="E950" t="s">
        <v>151</v>
      </c>
      <c r="F950" t="s">
        <v>2985</v>
      </c>
      <c r="G950" t="s">
        <v>153</v>
      </c>
      <c r="H950" t="s">
        <v>154</v>
      </c>
      <c r="I950" t="s">
        <v>144</v>
      </c>
      <c r="J950" t="s">
        <v>137</v>
      </c>
      <c r="K950" t="s">
        <v>138</v>
      </c>
      <c r="L950" t="s">
        <v>2986</v>
      </c>
      <c r="M950" t="s">
        <v>2987</v>
      </c>
      <c r="N950">
        <v>0.96666666599999995</v>
      </c>
      <c r="O950">
        <v>0</v>
      </c>
      <c r="P950">
        <v>97</v>
      </c>
      <c r="Q950">
        <v>0</v>
      </c>
      <c r="R950">
        <v>0</v>
      </c>
      <c r="S950">
        <v>0</v>
      </c>
      <c r="T950">
        <v>3</v>
      </c>
      <c r="U950">
        <v>0</v>
      </c>
      <c r="V950">
        <v>0</v>
      </c>
      <c r="W950">
        <v>0</v>
      </c>
      <c r="X950">
        <v>22.599930332638674</v>
      </c>
      <c r="Y950">
        <v>0</v>
      </c>
      <c r="Z950">
        <v>0</v>
      </c>
      <c r="AA950">
        <v>0</v>
      </c>
      <c r="AB950">
        <v>22.403162600447949</v>
      </c>
      <c r="AC950">
        <v>0</v>
      </c>
      <c r="AD950">
        <v>0</v>
      </c>
      <c r="AE950">
        <v>45.00309293308662</v>
      </c>
    </row>
    <row r="951" spans="1:31" x14ac:dyDescent="0.25">
      <c r="A951">
        <v>2338328</v>
      </c>
      <c r="B951">
        <v>1</v>
      </c>
      <c r="C951" t="s">
        <v>80</v>
      </c>
      <c r="D951" t="s">
        <v>93</v>
      </c>
      <c r="E951" t="s">
        <v>157</v>
      </c>
      <c r="F951" t="s">
        <v>2988</v>
      </c>
      <c r="G951" t="s">
        <v>159</v>
      </c>
      <c r="H951" t="s">
        <v>154</v>
      </c>
      <c r="I951" t="s">
        <v>144</v>
      </c>
      <c r="J951" t="s">
        <v>137</v>
      </c>
      <c r="K951" t="s">
        <v>138</v>
      </c>
      <c r="L951" t="s">
        <v>2989</v>
      </c>
      <c r="M951" t="s">
        <v>2990</v>
      </c>
      <c r="N951">
        <v>2.6836111109999998</v>
      </c>
      <c r="O951">
        <v>0</v>
      </c>
      <c r="P951">
        <v>0</v>
      </c>
      <c r="Q951">
        <v>0</v>
      </c>
      <c r="R951">
        <v>1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10.287256638763072</v>
      </c>
      <c r="AA951">
        <v>0</v>
      </c>
      <c r="AB951">
        <v>0</v>
      </c>
      <c r="AC951">
        <v>0</v>
      </c>
      <c r="AD951">
        <v>0</v>
      </c>
      <c r="AE951">
        <v>10.287256638763072</v>
      </c>
    </row>
    <row r="952" spans="1:31" x14ac:dyDescent="0.25">
      <c r="A952">
        <v>2338019</v>
      </c>
      <c r="B952">
        <v>1</v>
      </c>
      <c r="C952" t="s">
        <v>80</v>
      </c>
      <c r="D952" t="s">
        <v>110</v>
      </c>
      <c r="E952" t="s">
        <v>174</v>
      </c>
      <c r="F952" t="s">
        <v>2991</v>
      </c>
      <c r="G952" t="s">
        <v>208</v>
      </c>
      <c r="H952" t="s">
        <v>154</v>
      </c>
      <c r="I952" t="s">
        <v>144</v>
      </c>
      <c r="J952" t="s">
        <v>137</v>
      </c>
      <c r="K952" t="s">
        <v>209</v>
      </c>
      <c r="L952" t="s">
        <v>2992</v>
      </c>
      <c r="M952" t="s">
        <v>2993</v>
      </c>
      <c r="N952">
        <v>9.0522222219999993</v>
      </c>
      <c r="O952">
        <v>0</v>
      </c>
      <c r="P952">
        <v>404</v>
      </c>
      <c r="Q952">
        <v>0</v>
      </c>
      <c r="R952">
        <v>0</v>
      </c>
      <c r="S952">
        <v>0</v>
      </c>
      <c r="T952">
        <v>37</v>
      </c>
      <c r="U952">
        <v>0</v>
      </c>
      <c r="V952">
        <v>0</v>
      </c>
      <c r="W952">
        <v>0</v>
      </c>
      <c r="X952">
        <v>1118.7010026971013</v>
      </c>
      <c r="Y952">
        <v>0</v>
      </c>
      <c r="Z952">
        <v>0</v>
      </c>
      <c r="AA952">
        <v>0</v>
      </c>
      <c r="AB952">
        <v>543.57484823208313</v>
      </c>
      <c r="AC952">
        <v>0</v>
      </c>
      <c r="AD952">
        <v>0</v>
      </c>
      <c r="AE952">
        <v>1662.2758509291843</v>
      </c>
    </row>
    <row r="953" spans="1:31" x14ac:dyDescent="0.25">
      <c r="A953">
        <v>2338374</v>
      </c>
      <c r="B953">
        <v>1</v>
      </c>
      <c r="C953" t="s">
        <v>80</v>
      </c>
      <c r="D953" t="s">
        <v>88</v>
      </c>
      <c r="E953" t="s">
        <v>157</v>
      </c>
      <c r="F953" t="s">
        <v>2994</v>
      </c>
      <c r="G953" t="s">
        <v>279</v>
      </c>
      <c r="H953" t="s">
        <v>154</v>
      </c>
      <c r="I953" t="s">
        <v>144</v>
      </c>
      <c r="J953" t="s">
        <v>137</v>
      </c>
      <c r="K953" t="s">
        <v>138</v>
      </c>
      <c r="L953" t="s">
        <v>2995</v>
      </c>
      <c r="M953" t="s">
        <v>2996</v>
      </c>
      <c r="N953">
        <v>2.4141666659999999</v>
      </c>
      <c r="O953">
        <v>0</v>
      </c>
      <c r="P953">
        <v>13</v>
      </c>
      <c r="Q953">
        <v>0</v>
      </c>
      <c r="R953">
        <v>0</v>
      </c>
      <c r="S953">
        <v>0</v>
      </c>
      <c r="T953">
        <v>1</v>
      </c>
      <c r="U953">
        <v>0</v>
      </c>
      <c r="V953">
        <v>0</v>
      </c>
      <c r="W953">
        <v>0</v>
      </c>
      <c r="X953">
        <v>8.1321601764188127</v>
      </c>
      <c r="Y953">
        <v>0</v>
      </c>
      <c r="Z953">
        <v>0</v>
      </c>
      <c r="AA953">
        <v>0</v>
      </c>
      <c r="AB953">
        <v>4.4727042392724998</v>
      </c>
      <c r="AC953">
        <v>0</v>
      </c>
      <c r="AD953">
        <v>0</v>
      </c>
      <c r="AE953">
        <v>12.604864415691313</v>
      </c>
    </row>
    <row r="954" spans="1:31" x14ac:dyDescent="0.25">
      <c r="A954">
        <v>2338165</v>
      </c>
      <c r="B954">
        <v>1</v>
      </c>
      <c r="C954" t="s">
        <v>81</v>
      </c>
      <c r="D954" t="s">
        <v>128</v>
      </c>
      <c r="E954" t="s">
        <v>147</v>
      </c>
      <c r="F954" t="s">
        <v>2997</v>
      </c>
      <c r="G954" t="s">
        <v>134</v>
      </c>
      <c r="H954" t="s">
        <v>135</v>
      </c>
      <c r="I954" t="s">
        <v>144</v>
      </c>
      <c r="J954" t="s">
        <v>137</v>
      </c>
      <c r="K954" t="s">
        <v>138</v>
      </c>
      <c r="L954" t="s">
        <v>2998</v>
      </c>
      <c r="M954" t="s">
        <v>2999</v>
      </c>
      <c r="N954">
        <v>1.616944444</v>
      </c>
      <c r="O954">
        <v>0</v>
      </c>
      <c r="P954">
        <v>110</v>
      </c>
      <c r="Q954">
        <v>0</v>
      </c>
      <c r="R954">
        <v>22</v>
      </c>
      <c r="S954">
        <v>0</v>
      </c>
      <c r="T954">
        <v>15</v>
      </c>
      <c r="U954">
        <v>0</v>
      </c>
      <c r="V954">
        <v>0</v>
      </c>
      <c r="W954">
        <v>0</v>
      </c>
      <c r="X954">
        <v>31.971425148821996</v>
      </c>
      <c r="Y954">
        <v>0</v>
      </c>
      <c r="Z954">
        <v>38.694341843199567</v>
      </c>
      <c r="AA954">
        <v>0</v>
      </c>
      <c r="AB954">
        <v>20.847763904331792</v>
      </c>
      <c r="AC954">
        <v>0</v>
      </c>
      <c r="AD954">
        <v>0</v>
      </c>
      <c r="AE954">
        <v>91.513530896353359</v>
      </c>
    </row>
    <row r="955" spans="1:31" x14ac:dyDescent="0.25">
      <c r="A955">
        <v>2338417</v>
      </c>
      <c r="B955">
        <v>1</v>
      </c>
      <c r="C955" t="s">
        <v>81</v>
      </c>
      <c r="D955" t="s">
        <v>123</v>
      </c>
      <c r="E955" t="s">
        <v>174</v>
      </c>
      <c r="F955" t="s">
        <v>3000</v>
      </c>
      <c r="G955" t="s">
        <v>410</v>
      </c>
      <c r="H955" t="s">
        <v>154</v>
      </c>
      <c r="I955" t="s">
        <v>144</v>
      </c>
      <c r="J955" t="s">
        <v>137</v>
      </c>
      <c r="K955" t="s">
        <v>138</v>
      </c>
      <c r="L955" t="s">
        <v>3001</v>
      </c>
      <c r="M955" t="s">
        <v>3002</v>
      </c>
      <c r="N955">
        <v>2.5180555550000001</v>
      </c>
      <c r="O955">
        <v>0</v>
      </c>
      <c r="P955">
        <v>19</v>
      </c>
      <c r="Q955">
        <v>0</v>
      </c>
      <c r="R955">
        <v>18</v>
      </c>
      <c r="S955">
        <v>0</v>
      </c>
      <c r="T955">
        <v>25</v>
      </c>
      <c r="U955">
        <v>0</v>
      </c>
      <c r="V955">
        <v>0</v>
      </c>
      <c r="W955">
        <v>0</v>
      </c>
      <c r="X955">
        <v>11.944422004369425</v>
      </c>
      <c r="Y955">
        <v>0</v>
      </c>
      <c r="Z955">
        <v>63.342517809767571</v>
      </c>
      <c r="AA955">
        <v>0</v>
      </c>
      <c r="AB955">
        <v>16.416822003532566</v>
      </c>
      <c r="AC955">
        <v>0</v>
      </c>
      <c r="AD955">
        <v>0</v>
      </c>
      <c r="AE955">
        <v>91.703761817669573</v>
      </c>
    </row>
    <row r="956" spans="1:31" x14ac:dyDescent="0.25">
      <c r="A956">
        <v>2338394</v>
      </c>
      <c r="B956">
        <v>1</v>
      </c>
      <c r="C956" t="s">
        <v>80</v>
      </c>
      <c r="D956" t="s">
        <v>100</v>
      </c>
      <c r="E956" t="s">
        <v>132</v>
      </c>
      <c r="F956" t="s">
        <v>3003</v>
      </c>
      <c r="G956" t="s">
        <v>134</v>
      </c>
      <c r="H956" t="s">
        <v>135</v>
      </c>
      <c r="I956" t="s">
        <v>144</v>
      </c>
      <c r="J956" t="s">
        <v>137</v>
      </c>
      <c r="K956" t="s">
        <v>138</v>
      </c>
      <c r="L956" t="s">
        <v>3004</v>
      </c>
      <c r="M956" t="s">
        <v>3005</v>
      </c>
      <c r="N956">
        <v>0.79916666599999997</v>
      </c>
      <c r="O956">
        <v>6</v>
      </c>
      <c r="P956">
        <v>13</v>
      </c>
      <c r="Q956">
        <v>59</v>
      </c>
      <c r="R956">
        <v>35</v>
      </c>
      <c r="S956">
        <v>8</v>
      </c>
      <c r="T956">
        <v>12</v>
      </c>
      <c r="U956">
        <v>0</v>
      </c>
      <c r="V956">
        <v>0</v>
      </c>
      <c r="W956">
        <v>5.4925121858880006</v>
      </c>
      <c r="X956">
        <v>2.0891311286520677</v>
      </c>
      <c r="Y956">
        <v>99.161328880469782</v>
      </c>
      <c r="Z956">
        <v>39.807515807884485</v>
      </c>
      <c r="AA956">
        <v>20.529042353350366</v>
      </c>
      <c r="AB956">
        <v>10.374584624453</v>
      </c>
      <c r="AC956">
        <v>0</v>
      </c>
      <c r="AD956">
        <v>0</v>
      </c>
      <c r="AE956">
        <v>177.45411498069771</v>
      </c>
    </row>
    <row r="957" spans="1:31" x14ac:dyDescent="0.25">
      <c r="A957">
        <v>2338039</v>
      </c>
      <c r="B957">
        <v>1</v>
      </c>
      <c r="C957" t="s">
        <v>80</v>
      </c>
      <c r="D957" t="s">
        <v>96</v>
      </c>
      <c r="E957" t="s">
        <v>147</v>
      </c>
      <c r="F957" t="s">
        <v>3006</v>
      </c>
      <c r="G957" t="s">
        <v>184</v>
      </c>
      <c r="H957" t="s">
        <v>135</v>
      </c>
      <c r="I957" t="s">
        <v>144</v>
      </c>
      <c r="J957" t="s">
        <v>137</v>
      </c>
      <c r="K957" t="s">
        <v>138</v>
      </c>
      <c r="L957" t="s">
        <v>3007</v>
      </c>
      <c r="M957" t="s">
        <v>3008</v>
      </c>
      <c r="N957">
        <v>3.2344444440000002</v>
      </c>
      <c r="O957">
        <v>0</v>
      </c>
      <c r="P957">
        <v>69</v>
      </c>
      <c r="Q957">
        <v>0</v>
      </c>
      <c r="R957">
        <v>0</v>
      </c>
      <c r="S957">
        <v>0</v>
      </c>
      <c r="T957">
        <v>2</v>
      </c>
      <c r="U957">
        <v>0</v>
      </c>
      <c r="V957">
        <v>0</v>
      </c>
      <c r="W957">
        <v>0</v>
      </c>
      <c r="X957">
        <v>95.339354483573743</v>
      </c>
      <c r="Y957">
        <v>0</v>
      </c>
      <c r="Z957">
        <v>0</v>
      </c>
      <c r="AA957">
        <v>0</v>
      </c>
      <c r="AB957">
        <v>10.53303753379879</v>
      </c>
      <c r="AC957">
        <v>0</v>
      </c>
      <c r="AD957">
        <v>0</v>
      </c>
      <c r="AE957">
        <v>105.87239201737253</v>
      </c>
    </row>
    <row r="958" spans="1:31" x14ac:dyDescent="0.25">
      <c r="A958">
        <v>2338557</v>
      </c>
      <c r="B958">
        <v>1</v>
      </c>
      <c r="C958" t="s">
        <v>80</v>
      </c>
      <c r="D958" t="s">
        <v>88</v>
      </c>
      <c r="E958" t="s">
        <v>151</v>
      </c>
      <c r="F958" t="s">
        <v>3009</v>
      </c>
      <c r="G958" t="s">
        <v>153</v>
      </c>
      <c r="H958" t="s">
        <v>154</v>
      </c>
      <c r="I958" t="s">
        <v>144</v>
      </c>
      <c r="J958" t="s">
        <v>137</v>
      </c>
      <c r="K958" t="s">
        <v>138</v>
      </c>
      <c r="L958" t="s">
        <v>3010</v>
      </c>
      <c r="M958" t="s">
        <v>3011</v>
      </c>
      <c r="N958">
        <v>0.94916666599999999</v>
      </c>
      <c r="O958">
        <v>0</v>
      </c>
      <c r="P958">
        <v>77</v>
      </c>
      <c r="Q958">
        <v>0</v>
      </c>
      <c r="R958">
        <v>0</v>
      </c>
      <c r="S958">
        <v>0</v>
      </c>
      <c r="T958">
        <v>10</v>
      </c>
      <c r="U958">
        <v>0</v>
      </c>
      <c r="V958">
        <v>0</v>
      </c>
      <c r="W958">
        <v>0</v>
      </c>
      <c r="X958">
        <v>19.286960810105153</v>
      </c>
      <c r="Y958">
        <v>0</v>
      </c>
      <c r="Z958">
        <v>0</v>
      </c>
      <c r="AA958">
        <v>0</v>
      </c>
      <c r="AB958">
        <v>31.099069857896609</v>
      </c>
      <c r="AC958">
        <v>0</v>
      </c>
      <c r="AD958">
        <v>0</v>
      </c>
      <c r="AE958">
        <v>50.386030668001766</v>
      </c>
    </row>
    <row r="959" spans="1:31" x14ac:dyDescent="0.25">
      <c r="A959">
        <v>2338225</v>
      </c>
      <c r="B959">
        <v>1</v>
      </c>
      <c r="C959" t="s">
        <v>80</v>
      </c>
      <c r="D959" t="s">
        <v>96</v>
      </c>
      <c r="E959" t="s">
        <v>157</v>
      </c>
      <c r="F959" t="s">
        <v>3012</v>
      </c>
      <c r="G959" t="s">
        <v>159</v>
      </c>
      <c r="H959" t="s">
        <v>154</v>
      </c>
      <c r="I959" t="s">
        <v>144</v>
      </c>
      <c r="J959" t="s">
        <v>137</v>
      </c>
      <c r="K959" t="s">
        <v>138</v>
      </c>
      <c r="L959" t="s">
        <v>3013</v>
      </c>
      <c r="M959" t="s">
        <v>3014</v>
      </c>
      <c r="N959">
        <v>3.9472222220000002</v>
      </c>
      <c r="O959">
        <v>0</v>
      </c>
      <c r="P959">
        <v>1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</row>
    <row r="960" spans="1:31" x14ac:dyDescent="0.25">
      <c r="A960">
        <v>2337916</v>
      </c>
      <c r="B960">
        <v>1</v>
      </c>
      <c r="C960" t="s">
        <v>80</v>
      </c>
      <c r="D960" t="s">
        <v>95</v>
      </c>
      <c r="E960" t="s">
        <v>240</v>
      </c>
      <c r="F960" t="s">
        <v>3015</v>
      </c>
      <c r="G960" t="s">
        <v>2524</v>
      </c>
      <c r="H960" t="s">
        <v>265</v>
      </c>
      <c r="I960" t="s">
        <v>144</v>
      </c>
      <c r="J960" t="s">
        <v>137</v>
      </c>
      <c r="K960" t="s">
        <v>209</v>
      </c>
      <c r="L960" t="s">
        <v>3016</v>
      </c>
      <c r="M960" t="s">
        <v>3017</v>
      </c>
      <c r="N960">
        <v>4.4636111109999996</v>
      </c>
      <c r="O960">
        <v>10</v>
      </c>
      <c r="P960">
        <v>4139</v>
      </c>
      <c r="Q960">
        <v>15</v>
      </c>
      <c r="R960">
        <v>166</v>
      </c>
      <c r="S960">
        <v>90</v>
      </c>
      <c r="T960">
        <v>381</v>
      </c>
      <c r="U960">
        <v>16</v>
      </c>
      <c r="V960">
        <v>2</v>
      </c>
      <c r="W960">
        <v>30.975681533890139</v>
      </c>
      <c r="X960">
        <v>4029.0702502296549</v>
      </c>
      <c r="Y960">
        <v>904.39471878842915</v>
      </c>
      <c r="Z960">
        <v>377.19963316365084</v>
      </c>
      <c r="AA960">
        <v>8511.5839389525772</v>
      </c>
      <c r="AB960">
        <v>1225.4628318984294</v>
      </c>
      <c r="AC960">
        <v>6904.4364302906424</v>
      </c>
      <c r="AD960">
        <v>40.231702445935831</v>
      </c>
      <c r="AE960">
        <v>22023.355187303212</v>
      </c>
    </row>
    <row r="961" spans="1:31" x14ac:dyDescent="0.25">
      <c r="A961">
        <v>2338580</v>
      </c>
      <c r="B961">
        <v>1</v>
      </c>
      <c r="C961" t="s">
        <v>80</v>
      </c>
      <c r="D961" t="s">
        <v>96</v>
      </c>
      <c r="E961" t="s">
        <v>326</v>
      </c>
      <c r="F961" t="s">
        <v>886</v>
      </c>
      <c r="G961" t="s">
        <v>219</v>
      </c>
      <c r="H961" t="s">
        <v>154</v>
      </c>
      <c r="I961" t="s">
        <v>144</v>
      </c>
      <c r="J961" t="s">
        <v>137</v>
      </c>
      <c r="K961" t="s">
        <v>138</v>
      </c>
      <c r="L961" t="s">
        <v>3018</v>
      </c>
      <c r="M961" t="s">
        <v>3019</v>
      </c>
      <c r="N961">
        <v>0.84388888799999995</v>
      </c>
      <c r="O961">
        <v>0</v>
      </c>
      <c r="P961">
        <v>12</v>
      </c>
      <c r="Q961">
        <v>0</v>
      </c>
      <c r="R961">
        <v>0</v>
      </c>
      <c r="S961">
        <v>0</v>
      </c>
      <c r="T961">
        <v>64</v>
      </c>
      <c r="U961">
        <v>0</v>
      </c>
      <c r="V961">
        <v>0</v>
      </c>
      <c r="W961">
        <v>0</v>
      </c>
      <c r="X961">
        <v>9.5381536926979731</v>
      </c>
      <c r="Y961">
        <v>0</v>
      </c>
      <c r="Z961">
        <v>0</v>
      </c>
      <c r="AA961">
        <v>0</v>
      </c>
      <c r="AB961">
        <v>181.35843325135363</v>
      </c>
      <c r="AC961">
        <v>0</v>
      </c>
      <c r="AD961">
        <v>0</v>
      </c>
      <c r="AE961">
        <v>190.89658694405159</v>
      </c>
    </row>
    <row r="962" spans="1:31" x14ac:dyDescent="0.25">
      <c r="A962">
        <v>2337939</v>
      </c>
      <c r="B962">
        <v>1</v>
      </c>
      <c r="C962" t="s">
        <v>81</v>
      </c>
      <c r="D962" t="s">
        <v>117</v>
      </c>
      <c r="E962" t="s">
        <v>132</v>
      </c>
      <c r="F962" t="s">
        <v>3020</v>
      </c>
      <c r="G962" t="s">
        <v>134</v>
      </c>
      <c r="H962" t="s">
        <v>135</v>
      </c>
      <c r="I962" t="s">
        <v>144</v>
      </c>
      <c r="J962" t="s">
        <v>137</v>
      </c>
      <c r="K962" t="s">
        <v>138</v>
      </c>
      <c r="L962" t="s">
        <v>3021</v>
      </c>
      <c r="M962" t="s">
        <v>3022</v>
      </c>
      <c r="N962">
        <v>0.16972222200000001</v>
      </c>
      <c r="O962">
        <v>2</v>
      </c>
      <c r="P962">
        <v>540</v>
      </c>
      <c r="Q962">
        <v>12</v>
      </c>
      <c r="R962">
        <v>41</v>
      </c>
      <c r="S962">
        <v>13</v>
      </c>
      <c r="T962">
        <v>23</v>
      </c>
      <c r="U962">
        <v>1</v>
      </c>
      <c r="V962">
        <v>0</v>
      </c>
      <c r="W962">
        <v>0.17282531146177915</v>
      </c>
      <c r="X962">
        <v>9.4314454965320955</v>
      </c>
      <c r="Y962">
        <v>3.7754118535148744</v>
      </c>
      <c r="Z962">
        <v>3.7443217160599755</v>
      </c>
      <c r="AA962">
        <v>3.1619263411665539</v>
      </c>
      <c r="AB962">
        <v>1.522487960715865</v>
      </c>
      <c r="AC962">
        <v>10.641623466688429</v>
      </c>
      <c r="AD962">
        <v>0</v>
      </c>
      <c r="AE962">
        <v>32.450042146139573</v>
      </c>
    </row>
    <row r="963" spans="1:31" x14ac:dyDescent="0.25">
      <c r="A963">
        <v>2338182</v>
      </c>
      <c r="B963">
        <v>1</v>
      </c>
      <c r="C963" t="s">
        <v>81</v>
      </c>
      <c r="D963" t="s">
        <v>113</v>
      </c>
      <c r="E963" t="s">
        <v>151</v>
      </c>
      <c r="F963" t="s">
        <v>3023</v>
      </c>
      <c r="G963" t="s">
        <v>153</v>
      </c>
      <c r="H963" t="s">
        <v>154</v>
      </c>
      <c r="I963" t="s">
        <v>144</v>
      </c>
      <c r="J963" t="s">
        <v>137</v>
      </c>
      <c r="K963" t="s">
        <v>138</v>
      </c>
      <c r="L963" t="s">
        <v>3024</v>
      </c>
      <c r="M963" t="s">
        <v>3025</v>
      </c>
      <c r="N963">
        <v>0.78083333300000002</v>
      </c>
      <c r="O963">
        <v>0</v>
      </c>
      <c r="P963">
        <v>6</v>
      </c>
      <c r="Q963">
        <v>0</v>
      </c>
      <c r="R963">
        <v>0</v>
      </c>
      <c r="S963">
        <v>0</v>
      </c>
      <c r="T963">
        <v>2</v>
      </c>
      <c r="U963">
        <v>0</v>
      </c>
      <c r="V963">
        <v>0</v>
      </c>
      <c r="W963">
        <v>0</v>
      </c>
      <c r="X963">
        <v>0.94863324065358345</v>
      </c>
      <c r="Y963">
        <v>0</v>
      </c>
      <c r="Z963">
        <v>0</v>
      </c>
      <c r="AA963">
        <v>0</v>
      </c>
      <c r="AB963">
        <v>2.7927076545328902</v>
      </c>
      <c r="AC963">
        <v>0</v>
      </c>
      <c r="AD963">
        <v>0</v>
      </c>
      <c r="AE963">
        <v>3.7413408951864735</v>
      </c>
    </row>
    <row r="964" spans="1:31" x14ac:dyDescent="0.25">
      <c r="A964">
        <v>2338245</v>
      </c>
      <c r="B964">
        <v>1</v>
      </c>
      <c r="C964" t="s">
        <v>80</v>
      </c>
      <c r="D964" t="s">
        <v>88</v>
      </c>
      <c r="E964" t="s">
        <v>326</v>
      </c>
      <c r="F964" t="s">
        <v>3026</v>
      </c>
      <c r="G964" t="s">
        <v>667</v>
      </c>
      <c r="H964" t="s">
        <v>154</v>
      </c>
      <c r="I964" t="s">
        <v>144</v>
      </c>
      <c r="J964" t="s">
        <v>137</v>
      </c>
      <c r="K964" t="s">
        <v>138</v>
      </c>
      <c r="L964" t="s">
        <v>3027</v>
      </c>
      <c r="M964" t="s">
        <v>3028</v>
      </c>
      <c r="N964">
        <v>1.2594444440000001</v>
      </c>
      <c r="O964">
        <v>0</v>
      </c>
      <c r="P964">
        <v>214</v>
      </c>
      <c r="Q964">
        <v>0</v>
      </c>
      <c r="R964">
        <v>0</v>
      </c>
      <c r="S964">
        <v>0</v>
      </c>
      <c r="T964">
        <v>2</v>
      </c>
      <c r="U964">
        <v>0</v>
      </c>
      <c r="V964">
        <v>0</v>
      </c>
      <c r="W964">
        <v>0</v>
      </c>
      <c r="X964">
        <v>70.043033322075715</v>
      </c>
      <c r="Y964">
        <v>0</v>
      </c>
      <c r="Z964">
        <v>0</v>
      </c>
      <c r="AA964">
        <v>0</v>
      </c>
      <c r="AB964">
        <v>0.50382826890927501</v>
      </c>
      <c r="AC964">
        <v>0</v>
      </c>
      <c r="AD964">
        <v>0</v>
      </c>
      <c r="AE964">
        <v>70.546861590984989</v>
      </c>
    </row>
    <row r="965" spans="1:31" x14ac:dyDescent="0.25">
      <c r="A965">
        <v>2337996</v>
      </c>
      <c r="B965">
        <v>1</v>
      </c>
      <c r="C965" t="s">
        <v>81</v>
      </c>
      <c r="D965" t="s">
        <v>113</v>
      </c>
      <c r="E965" t="s">
        <v>147</v>
      </c>
      <c r="F965" t="s">
        <v>3029</v>
      </c>
      <c r="G965" t="s">
        <v>494</v>
      </c>
      <c r="H965" t="s">
        <v>135</v>
      </c>
      <c r="I965" t="s">
        <v>144</v>
      </c>
      <c r="J965" t="s">
        <v>137</v>
      </c>
      <c r="K965" t="s">
        <v>138</v>
      </c>
      <c r="L965" t="s">
        <v>3030</v>
      </c>
      <c r="M965" t="s">
        <v>3031</v>
      </c>
      <c r="N965">
        <v>1.081388888</v>
      </c>
      <c r="O965">
        <v>0</v>
      </c>
      <c r="P965">
        <v>0</v>
      </c>
      <c r="Q965">
        <v>0</v>
      </c>
      <c r="R965">
        <v>16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115.35390000816035</v>
      </c>
      <c r="AA965">
        <v>0</v>
      </c>
      <c r="AB965">
        <v>0</v>
      </c>
      <c r="AC965">
        <v>0</v>
      </c>
      <c r="AD965">
        <v>0</v>
      </c>
      <c r="AE965">
        <v>115.35390000816035</v>
      </c>
    </row>
    <row r="966" spans="1:31" x14ac:dyDescent="0.25">
      <c r="A966">
        <v>2338351</v>
      </c>
      <c r="B966">
        <v>1</v>
      </c>
      <c r="C966" t="s">
        <v>81</v>
      </c>
      <c r="D966" t="s">
        <v>112</v>
      </c>
      <c r="E966" t="s">
        <v>157</v>
      </c>
      <c r="F966" t="s">
        <v>3032</v>
      </c>
      <c r="G966" t="s">
        <v>159</v>
      </c>
      <c r="H966" t="s">
        <v>154</v>
      </c>
      <c r="I966" t="s">
        <v>144</v>
      </c>
      <c r="J966" t="s">
        <v>137</v>
      </c>
      <c r="K966" t="s">
        <v>138</v>
      </c>
      <c r="L966" t="s">
        <v>3033</v>
      </c>
      <c r="M966" t="s">
        <v>3034</v>
      </c>
      <c r="N966">
        <v>2.04</v>
      </c>
      <c r="O966">
        <v>0</v>
      </c>
      <c r="P966">
        <v>1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0.38485590968534333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0.38485590968534333</v>
      </c>
    </row>
    <row r="967" spans="1:31" x14ac:dyDescent="0.25">
      <c r="A967">
        <v>2338437</v>
      </c>
      <c r="B967">
        <v>1</v>
      </c>
      <c r="C967" t="s">
        <v>81</v>
      </c>
      <c r="D967" t="s">
        <v>113</v>
      </c>
      <c r="E967" t="s">
        <v>132</v>
      </c>
      <c r="F967" t="s">
        <v>3035</v>
      </c>
      <c r="G967" t="s">
        <v>134</v>
      </c>
      <c r="H967" t="s">
        <v>135</v>
      </c>
      <c r="I967" t="s">
        <v>144</v>
      </c>
      <c r="J967" t="s">
        <v>137</v>
      </c>
      <c r="K967" t="s">
        <v>138</v>
      </c>
      <c r="L967" t="s">
        <v>3036</v>
      </c>
      <c r="M967" t="s">
        <v>3037</v>
      </c>
      <c r="N967">
        <v>0.48861111099999999</v>
      </c>
      <c r="O967">
        <v>0</v>
      </c>
      <c r="P967">
        <v>1285</v>
      </c>
      <c r="Q967">
        <v>2</v>
      </c>
      <c r="R967">
        <v>423</v>
      </c>
      <c r="S967">
        <v>5</v>
      </c>
      <c r="T967">
        <v>73</v>
      </c>
      <c r="U967">
        <v>0</v>
      </c>
      <c r="V967">
        <v>2</v>
      </c>
      <c r="W967">
        <v>0</v>
      </c>
      <c r="X967">
        <v>90.316137396435337</v>
      </c>
      <c r="Y967">
        <v>39.465957315659722</v>
      </c>
      <c r="Z967">
        <v>170.65028004754296</v>
      </c>
      <c r="AA967">
        <v>4.1116316854471107</v>
      </c>
      <c r="AB967">
        <v>24.947740996669051</v>
      </c>
      <c r="AC967">
        <v>0</v>
      </c>
      <c r="AD967">
        <v>22.308204185195205</v>
      </c>
      <c r="AE967">
        <v>351.79995162694939</v>
      </c>
    </row>
    <row r="968" spans="1:31" x14ac:dyDescent="0.25">
      <c r="A968">
        <v>2338191</v>
      </c>
      <c r="B968">
        <v>1</v>
      </c>
      <c r="C968" t="s">
        <v>80</v>
      </c>
      <c r="D968" t="s">
        <v>88</v>
      </c>
      <c r="E968" t="s">
        <v>326</v>
      </c>
      <c r="F968" t="s">
        <v>2928</v>
      </c>
      <c r="G968" t="s">
        <v>194</v>
      </c>
      <c r="H968" t="s">
        <v>154</v>
      </c>
      <c r="I968" t="s">
        <v>144</v>
      </c>
      <c r="J968" t="s">
        <v>137</v>
      </c>
      <c r="K968" t="s">
        <v>138</v>
      </c>
      <c r="L968" t="s">
        <v>3038</v>
      </c>
      <c r="M968" t="s">
        <v>3039</v>
      </c>
      <c r="N968">
        <v>1.3161111109999999</v>
      </c>
      <c r="O968">
        <v>0</v>
      </c>
      <c r="P968">
        <v>226</v>
      </c>
      <c r="Q968">
        <v>0</v>
      </c>
      <c r="R968">
        <v>0</v>
      </c>
      <c r="S968">
        <v>0</v>
      </c>
      <c r="T968">
        <v>4</v>
      </c>
      <c r="U968">
        <v>0</v>
      </c>
      <c r="V968">
        <v>0</v>
      </c>
      <c r="W968">
        <v>0</v>
      </c>
      <c r="X968">
        <v>78.198893340758431</v>
      </c>
      <c r="Y968">
        <v>0</v>
      </c>
      <c r="Z968">
        <v>0</v>
      </c>
      <c r="AA968">
        <v>0</v>
      </c>
      <c r="AB968">
        <v>5.9355484575458206</v>
      </c>
      <c r="AC968">
        <v>0</v>
      </c>
      <c r="AD968">
        <v>0</v>
      </c>
      <c r="AE968">
        <v>84.134441798304252</v>
      </c>
    </row>
    <row r="969" spans="1:31" x14ac:dyDescent="0.25">
      <c r="A969">
        <v>2338051</v>
      </c>
      <c r="B969">
        <v>1</v>
      </c>
      <c r="C969" t="s">
        <v>80</v>
      </c>
      <c r="D969" t="s">
        <v>85</v>
      </c>
      <c r="E969" t="s">
        <v>174</v>
      </c>
      <c r="F969" t="s">
        <v>3040</v>
      </c>
      <c r="G969" t="s">
        <v>269</v>
      </c>
      <c r="H969" t="s">
        <v>154</v>
      </c>
      <c r="I969" t="s">
        <v>144</v>
      </c>
      <c r="J969" t="s">
        <v>137</v>
      </c>
      <c r="K969" t="s">
        <v>209</v>
      </c>
      <c r="L969" t="s">
        <v>3041</v>
      </c>
      <c r="M969" t="s">
        <v>3042</v>
      </c>
      <c r="N969">
        <v>4.1961111109999996</v>
      </c>
      <c r="O969">
        <v>0</v>
      </c>
      <c r="P969">
        <v>416</v>
      </c>
      <c r="Q969">
        <v>0</v>
      </c>
      <c r="R969">
        <v>0</v>
      </c>
      <c r="S969">
        <v>0</v>
      </c>
      <c r="T969">
        <v>35</v>
      </c>
      <c r="U969">
        <v>0</v>
      </c>
      <c r="V969">
        <v>0</v>
      </c>
      <c r="W969">
        <v>0</v>
      </c>
      <c r="X969">
        <v>559.86086747471961</v>
      </c>
      <c r="Y969">
        <v>0</v>
      </c>
      <c r="Z969">
        <v>0</v>
      </c>
      <c r="AA969">
        <v>0</v>
      </c>
      <c r="AB969">
        <v>147.31716037022431</v>
      </c>
      <c r="AC969">
        <v>0</v>
      </c>
      <c r="AD969">
        <v>0</v>
      </c>
      <c r="AE969">
        <v>707.17802784494393</v>
      </c>
    </row>
    <row r="970" spans="1:31" x14ac:dyDescent="0.25">
      <c r="A970">
        <v>2338214</v>
      </c>
      <c r="B970">
        <v>1</v>
      </c>
      <c r="C970" t="s">
        <v>80</v>
      </c>
      <c r="D970" t="s">
        <v>90</v>
      </c>
      <c r="E970" t="s">
        <v>157</v>
      </c>
      <c r="F970" t="s">
        <v>3043</v>
      </c>
      <c r="G970" t="s">
        <v>204</v>
      </c>
      <c r="H970" t="s">
        <v>154</v>
      </c>
      <c r="I970" t="s">
        <v>144</v>
      </c>
      <c r="J970" t="s">
        <v>137</v>
      </c>
      <c r="K970" t="s">
        <v>138</v>
      </c>
      <c r="L970" t="s">
        <v>3044</v>
      </c>
      <c r="M970" t="s">
        <v>3045</v>
      </c>
      <c r="N970">
        <v>4.1469444439999998</v>
      </c>
      <c r="O970">
        <v>0</v>
      </c>
      <c r="P970">
        <v>6</v>
      </c>
      <c r="Q970">
        <v>0</v>
      </c>
      <c r="R970">
        <v>0</v>
      </c>
      <c r="S970">
        <v>0</v>
      </c>
      <c r="T970">
        <v>3</v>
      </c>
      <c r="U970">
        <v>0</v>
      </c>
      <c r="V970">
        <v>0</v>
      </c>
      <c r="W970">
        <v>0</v>
      </c>
      <c r="X970">
        <v>6.1030980910093184</v>
      </c>
      <c r="Y970">
        <v>0</v>
      </c>
      <c r="Z970">
        <v>0</v>
      </c>
      <c r="AA970">
        <v>0</v>
      </c>
      <c r="AB970">
        <v>9.470499384759556</v>
      </c>
      <c r="AC970">
        <v>0</v>
      </c>
      <c r="AD970">
        <v>0</v>
      </c>
      <c r="AE970">
        <v>15.573597475768874</v>
      </c>
    </row>
    <row r="971" spans="1:31" x14ac:dyDescent="0.25">
      <c r="A971">
        <v>2338383</v>
      </c>
      <c r="B971">
        <v>1</v>
      </c>
      <c r="C971" t="s">
        <v>81</v>
      </c>
      <c r="D971" t="s">
        <v>127</v>
      </c>
      <c r="E971" t="s">
        <v>147</v>
      </c>
      <c r="F971" t="s">
        <v>3046</v>
      </c>
      <c r="G971" t="s">
        <v>184</v>
      </c>
      <c r="H971" t="s">
        <v>135</v>
      </c>
      <c r="I971" t="s">
        <v>144</v>
      </c>
      <c r="J971" t="s">
        <v>137</v>
      </c>
      <c r="K971" t="s">
        <v>138</v>
      </c>
      <c r="L971" t="s">
        <v>3047</v>
      </c>
      <c r="M971" t="s">
        <v>3048</v>
      </c>
      <c r="N971">
        <v>0.66583333300000003</v>
      </c>
      <c r="O971">
        <v>0</v>
      </c>
      <c r="P971">
        <v>0</v>
      </c>
      <c r="Q971">
        <v>9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48.604879782222973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48.604879782222973</v>
      </c>
    </row>
    <row r="972" spans="1:31" x14ac:dyDescent="0.25">
      <c r="A972">
        <v>2338569</v>
      </c>
      <c r="B972">
        <v>1</v>
      </c>
      <c r="C972" t="s">
        <v>80</v>
      </c>
      <c r="D972" t="s">
        <v>95</v>
      </c>
      <c r="E972" t="s">
        <v>326</v>
      </c>
      <c r="F972" t="s">
        <v>3049</v>
      </c>
      <c r="G972" t="s">
        <v>667</v>
      </c>
      <c r="H972" t="s">
        <v>154</v>
      </c>
      <c r="I972" t="s">
        <v>144</v>
      </c>
      <c r="J972" t="s">
        <v>137</v>
      </c>
      <c r="K972" t="s">
        <v>138</v>
      </c>
      <c r="L972" t="s">
        <v>3050</v>
      </c>
      <c r="M972" t="s">
        <v>3051</v>
      </c>
      <c r="N972">
        <v>0.51277777700000005</v>
      </c>
      <c r="O972">
        <v>0</v>
      </c>
      <c r="P972">
        <v>25</v>
      </c>
      <c r="Q972">
        <v>0</v>
      </c>
      <c r="R972">
        <v>0</v>
      </c>
      <c r="S972">
        <v>0</v>
      </c>
      <c r="T972">
        <v>5</v>
      </c>
      <c r="U972">
        <v>0</v>
      </c>
      <c r="V972">
        <v>0</v>
      </c>
      <c r="W972">
        <v>0</v>
      </c>
      <c r="X972">
        <v>2.4903129435953169</v>
      </c>
      <c r="Y972">
        <v>0</v>
      </c>
      <c r="Z972">
        <v>0</v>
      </c>
      <c r="AA972">
        <v>0</v>
      </c>
      <c r="AB972">
        <v>0.4981628269174917</v>
      </c>
      <c r="AC972">
        <v>0</v>
      </c>
      <c r="AD972">
        <v>0</v>
      </c>
      <c r="AE972">
        <v>2.9884757705128084</v>
      </c>
    </row>
    <row r="973" spans="1:31" x14ac:dyDescent="0.25">
      <c r="A973">
        <v>2337982</v>
      </c>
      <c r="B973">
        <v>1</v>
      </c>
      <c r="C973" t="s">
        <v>81</v>
      </c>
      <c r="D973" t="s">
        <v>127</v>
      </c>
      <c r="E973" t="s">
        <v>141</v>
      </c>
      <c r="F973" t="s">
        <v>320</v>
      </c>
      <c r="G973" t="s">
        <v>134</v>
      </c>
      <c r="H973" t="s">
        <v>135</v>
      </c>
      <c r="I973" t="s">
        <v>144</v>
      </c>
      <c r="J973" t="s">
        <v>137</v>
      </c>
      <c r="K973" t="s">
        <v>138</v>
      </c>
      <c r="L973" t="s">
        <v>3052</v>
      </c>
      <c r="M973" t="s">
        <v>3053</v>
      </c>
      <c r="N973">
        <v>1.4369444440000001</v>
      </c>
      <c r="O973">
        <v>0</v>
      </c>
      <c r="P973">
        <v>75</v>
      </c>
      <c r="Q973">
        <v>38</v>
      </c>
      <c r="R973">
        <v>2</v>
      </c>
      <c r="S973">
        <v>14</v>
      </c>
      <c r="T973">
        <v>3</v>
      </c>
      <c r="U973">
        <v>0</v>
      </c>
      <c r="V973">
        <v>0</v>
      </c>
      <c r="W973">
        <v>0</v>
      </c>
      <c r="X973">
        <v>32.660113000690714</v>
      </c>
      <c r="Y973">
        <v>255.7135526417126</v>
      </c>
      <c r="Z973">
        <v>6.3195189668124643</v>
      </c>
      <c r="AA973">
        <v>56.043586817431681</v>
      </c>
      <c r="AB973">
        <v>0.5899531200126944</v>
      </c>
      <c r="AC973">
        <v>0</v>
      </c>
      <c r="AD973">
        <v>0</v>
      </c>
      <c r="AE973">
        <v>351.3267245466601</v>
      </c>
    </row>
    <row r="974" spans="1:31" x14ac:dyDescent="0.25">
      <c r="A974">
        <v>2338174</v>
      </c>
      <c r="B974">
        <v>1</v>
      </c>
      <c r="C974" t="s">
        <v>81</v>
      </c>
      <c r="D974" t="s">
        <v>113</v>
      </c>
      <c r="E974" t="s">
        <v>141</v>
      </c>
      <c r="F974" t="s">
        <v>3054</v>
      </c>
      <c r="G974" t="s">
        <v>134</v>
      </c>
      <c r="H974" t="s">
        <v>135</v>
      </c>
      <c r="I974" t="s">
        <v>144</v>
      </c>
      <c r="J974" t="s">
        <v>137</v>
      </c>
      <c r="K974" t="s">
        <v>138</v>
      </c>
      <c r="L974" t="s">
        <v>3055</v>
      </c>
      <c r="M974" t="s">
        <v>3056</v>
      </c>
      <c r="N974">
        <v>1.095555555</v>
      </c>
      <c r="O974">
        <v>0</v>
      </c>
      <c r="P974">
        <v>281</v>
      </c>
      <c r="Q974">
        <v>9</v>
      </c>
      <c r="R974">
        <v>23</v>
      </c>
      <c r="S974">
        <v>1</v>
      </c>
      <c r="T974">
        <v>18</v>
      </c>
      <c r="U974">
        <v>0</v>
      </c>
      <c r="V974">
        <v>0</v>
      </c>
      <c r="W974">
        <v>0</v>
      </c>
      <c r="X974">
        <v>63.927389948360208</v>
      </c>
      <c r="Y974">
        <v>63.88672135006302</v>
      </c>
      <c r="Z974">
        <v>138.94867905763073</v>
      </c>
      <c r="AA974">
        <v>2.0685413178497667</v>
      </c>
      <c r="AB974">
        <v>12.672440976574652</v>
      </c>
      <c r="AC974">
        <v>0</v>
      </c>
      <c r="AD974">
        <v>0</v>
      </c>
      <c r="AE974">
        <v>281.50377265047842</v>
      </c>
    </row>
    <row r="975" spans="1:31" x14ac:dyDescent="0.25">
      <c r="A975">
        <v>2338506</v>
      </c>
      <c r="B975">
        <v>1</v>
      </c>
      <c r="C975" t="s">
        <v>81</v>
      </c>
      <c r="D975" t="s">
        <v>128</v>
      </c>
      <c r="E975" t="s">
        <v>147</v>
      </c>
      <c r="F975" t="s">
        <v>3057</v>
      </c>
      <c r="G975" t="s">
        <v>184</v>
      </c>
      <c r="H975" t="s">
        <v>135</v>
      </c>
      <c r="I975" t="s">
        <v>144</v>
      </c>
      <c r="J975" t="s">
        <v>137</v>
      </c>
      <c r="K975" t="s">
        <v>138</v>
      </c>
      <c r="L975" t="s">
        <v>3058</v>
      </c>
      <c r="M975" t="s">
        <v>3059</v>
      </c>
      <c r="N975">
        <v>5.4333333330000002</v>
      </c>
      <c r="O975">
        <v>0</v>
      </c>
      <c r="P975">
        <v>315</v>
      </c>
      <c r="Q975">
        <v>0</v>
      </c>
      <c r="R975">
        <v>0</v>
      </c>
      <c r="S975">
        <v>2</v>
      </c>
      <c r="T975">
        <v>23</v>
      </c>
      <c r="U975">
        <v>0</v>
      </c>
      <c r="V975">
        <v>0</v>
      </c>
      <c r="W975">
        <v>0</v>
      </c>
      <c r="X975">
        <v>169.6457157038088</v>
      </c>
      <c r="Y975">
        <v>0</v>
      </c>
      <c r="Z975">
        <v>0</v>
      </c>
      <c r="AA975">
        <v>16.120775924694001</v>
      </c>
      <c r="AB975">
        <v>24.474958575744402</v>
      </c>
      <c r="AC975">
        <v>0</v>
      </c>
      <c r="AD975">
        <v>0</v>
      </c>
      <c r="AE975">
        <v>210.24145020424723</v>
      </c>
    </row>
    <row r="976" spans="1:31" x14ac:dyDescent="0.25">
      <c r="A976">
        <v>2338128</v>
      </c>
      <c r="B976">
        <v>1</v>
      </c>
      <c r="C976" t="s">
        <v>80</v>
      </c>
      <c r="D976" t="s">
        <v>105</v>
      </c>
      <c r="E976" t="s">
        <v>147</v>
      </c>
      <c r="F976" t="s">
        <v>3060</v>
      </c>
      <c r="G976" t="s">
        <v>134</v>
      </c>
      <c r="H976" t="s">
        <v>135</v>
      </c>
      <c r="I976" t="s">
        <v>144</v>
      </c>
      <c r="J976" t="s">
        <v>137</v>
      </c>
      <c r="K976" t="s">
        <v>138</v>
      </c>
      <c r="L976" t="s">
        <v>3061</v>
      </c>
      <c r="M976" t="s">
        <v>3062</v>
      </c>
      <c r="N976">
        <v>3.744444444</v>
      </c>
      <c r="O976">
        <v>0</v>
      </c>
      <c r="P976">
        <v>288</v>
      </c>
      <c r="Q976">
        <v>0</v>
      </c>
      <c r="R976">
        <v>21</v>
      </c>
      <c r="S976">
        <v>0</v>
      </c>
      <c r="T976">
        <v>31</v>
      </c>
      <c r="U976">
        <v>0</v>
      </c>
      <c r="V976">
        <v>0</v>
      </c>
      <c r="W976">
        <v>0</v>
      </c>
      <c r="X976">
        <v>338.58544854664723</v>
      </c>
      <c r="Y976">
        <v>0</v>
      </c>
      <c r="Z976">
        <v>53.876009796813108</v>
      </c>
      <c r="AA976">
        <v>0</v>
      </c>
      <c r="AB976">
        <v>128.62129129779629</v>
      </c>
      <c r="AC976">
        <v>0</v>
      </c>
      <c r="AD976">
        <v>0</v>
      </c>
      <c r="AE976">
        <v>521.08274964125667</v>
      </c>
    </row>
    <row r="977" spans="1:31" x14ac:dyDescent="0.25">
      <c r="A977">
        <v>2338320</v>
      </c>
      <c r="B977">
        <v>1</v>
      </c>
      <c r="C977" t="s">
        <v>81</v>
      </c>
      <c r="D977" t="s">
        <v>112</v>
      </c>
      <c r="E977" t="s">
        <v>157</v>
      </c>
      <c r="F977" t="s">
        <v>3063</v>
      </c>
      <c r="G977" t="s">
        <v>159</v>
      </c>
      <c r="H977" t="s">
        <v>154</v>
      </c>
      <c r="I977" t="s">
        <v>144</v>
      </c>
      <c r="J977" t="s">
        <v>137</v>
      </c>
      <c r="K977" t="s">
        <v>138</v>
      </c>
      <c r="L977" t="s">
        <v>3064</v>
      </c>
      <c r="M977" t="s">
        <v>3065</v>
      </c>
      <c r="N977">
        <v>5.6513888879999996</v>
      </c>
      <c r="O977">
        <v>0</v>
      </c>
      <c r="P977">
        <v>0</v>
      </c>
      <c r="Q977">
        <v>0</v>
      </c>
      <c r="R977">
        <v>6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25.530295598723292</v>
      </c>
      <c r="AA977">
        <v>0</v>
      </c>
      <c r="AB977">
        <v>0</v>
      </c>
      <c r="AC977">
        <v>0</v>
      </c>
      <c r="AD977">
        <v>0</v>
      </c>
      <c r="AE977">
        <v>25.530295598723292</v>
      </c>
    </row>
    <row r="978" spans="1:31" x14ac:dyDescent="0.25">
      <c r="A978">
        <v>2337919</v>
      </c>
      <c r="B978">
        <v>1</v>
      </c>
      <c r="C978" t="s">
        <v>80</v>
      </c>
      <c r="D978" t="s">
        <v>95</v>
      </c>
      <c r="E978" t="s">
        <v>240</v>
      </c>
      <c r="F978" t="s">
        <v>3066</v>
      </c>
      <c r="G978" t="s">
        <v>2524</v>
      </c>
      <c r="H978" t="s">
        <v>265</v>
      </c>
      <c r="I978" t="s">
        <v>144</v>
      </c>
      <c r="J978" t="s">
        <v>137</v>
      </c>
      <c r="K978" t="s">
        <v>209</v>
      </c>
      <c r="L978" t="s">
        <v>3067</v>
      </c>
      <c r="M978" t="s">
        <v>3068</v>
      </c>
      <c r="N978">
        <v>7.068888888</v>
      </c>
      <c r="O978">
        <v>49</v>
      </c>
      <c r="P978">
        <v>59</v>
      </c>
      <c r="Q978">
        <v>47</v>
      </c>
      <c r="R978">
        <v>119</v>
      </c>
      <c r="S978">
        <v>52</v>
      </c>
      <c r="T978">
        <v>39</v>
      </c>
      <c r="U978">
        <v>7</v>
      </c>
      <c r="V978">
        <v>1</v>
      </c>
      <c r="W978">
        <v>183.54795680464841</v>
      </c>
      <c r="X978">
        <v>172.67960515331143</v>
      </c>
      <c r="Y978">
        <v>1157.8337844774251</v>
      </c>
      <c r="Z978">
        <v>388.16478149125845</v>
      </c>
      <c r="AA978">
        <v>3166.7083084844699</v>
      </c>
      <c r="AB978">
        <v>222.34050353398024</v>
      </c>
      <c r="AC978">
        <v>2699.5783615415289</v>
      </c>
      <c r="AD978">
        <v>15.504634718659846</v>
      </c>
      <c r="AE978">
        <v>8006.3579362052824</v>
      </c>
    </row>
    <row r="979" spans="1:31" x14ac:dyDescent="0.25">
      <c r="A979">
        <v>2338154</v>
      </c>
      <c r="B979">
        <v>1</v>
      </c>
      <c r="C979" t="s">
        <v>80</v>
      </c>
      <c r="D979" t="s">
        <v>85</v>
      </c>
      <c r="E979" t="s">
        <v>157</v>
      </c>
      <c r="F979" t="s">
        <v>3069</v>
      </c>
      <c r="G979" t="s">
        <v>279</v>
      </c>
      <c r="H979" t="s">
        <v>154</v>
      </c>
      <c r="I979" t="s">
        <v>144</v>
      </c>
      <c r="J979" t="s">
        <v>137</v>
      </c>
      <c r="K979" t="s">
        <v>138</v>
      </c>
      <c r="L979" t="s">
        <v>3070</v>
      </c>
      <c r="M979" t="s">
        <v>3071</v>
      </c>
      <c r="N979">
        <v>1.1333333329999999</v>
      </c>
      <c r="O979">
        <v>0</v>
      </c>
      <c r="P979">
        <v>52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17.861014401091424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17.861014401091424</v>
      </c>
    </row>
    <row r="980" spans="1:31" x14ac:dyDescent="0.25">
      <c r="A980">
        <v>2337962</v>
      </c>
      <c r="B980">
        <v>1</v>
      </c>
      <c r="C980" t="s">
        <v>80</v>
      </c>
      <c r="D980" t="s">
        <v>100</v>
      </c>
      <c r="E980" t="s">
        <v>132</v>
      </c>
      <c r="F980" t="s">
        <v>770</v>
      </c>
      <c r="G980" t="s">
        <v>184</v>
      </c>
      <c r="H980" t="s">
        <v>135</v>
      </c>
      <c r="I980" t="s">
        <v>144</v>
      </c>
      <c r="J980" t="s">
        <v>137</v>
      </c>
      <c r="K980" t="s">
        <v>138</v>
      </c>
      <c r="L980" t="s">
        <v>3072</v>
      </c>
      <c r="M980" t="s">
        <v>3073</v>
      </c>
      <c r="N980">
        <v>0.74111111100000004</v>
      </c>
      <c r="O980">
        <v>1</v>
      </c>
      <c r="P980">
        <v>1345</v>
      </c>
      <c r="Q980">
        <v>18</v>
      </c>
      <c r="R980">
        <v>435</v>
      </c>
      <c r="S980">
        <v>13</v>
      </c>
      <c r="T980">
        <v>303</v>
      </c>
      <c r="U980">
        <v>0</v>
      </c>
      <c r="V980">
        <v>1</v>
      </c>
      <c r="W980">
        <v>0.36864262872598835</v>
      </c>
      <c r="X980">
        <v>247.80143990867896</v>
      </c>
      <c r="Y980">
        <v>284.16042285040334</v>
      </c>
      <c r="Z980">
        <v>362.24091055030158</v>
      </c>
      <c r="AA980">
        <v>50.476798531678774</v>
      </c>
      <c r="AB980">
        <v>130.83158029041056</v>
      </c>
      <c r="AC980">
        <v>0</v>
      </c>
      <c r="AD980">
        <v>0.72728876762849948</v>
      </c>
      <c r="AE980">
        <v>1076.6070835278279</v>
      </c>
    </row>
    <row r="981" spans="1:31" x14ac:dyDescent="0.25">
      <c r="A981">
        <v>2338134</v>
      </c>
      <c r="B981">
        <v>1</v>
      </c>
      <c r="C981" t="s">
        <v>81</v>
      </c>
      <c r="D981" t="s">
        <v>128</v>
      </c>
      <c r="E981" t="s">
        <v>132</v>
      </c>
      <c r="F981" t="s">
        <v>822</v>
      </c>
      <c r="G981" t="s">
        <v>134</v>
      </c>
      <c r="H981" t="s">
        <v>135</v>
      </c>
      <c r="I981" t="s">
        <v>144</v>
      </c>
      <c r="J981" t="s">
        <v>137</v>
      </c>
      <c r="K981" t="s">
        <v>138</v>
      </c>
      <c r="L981" t="s">
        <v>3074</v>
      </c>
      <c r="M981" t="s">
        <v>3075</v>
      </c>
      <c r="N981">
        <v>0.54361111100000004</v>
      </c>
      <c r="O981">
        <v>10</v>
      </c>
      <c r="P981">
        <v>1550</v>
      </c>
      <c r="Q981">
        <v>66</v>
      </c>
      <c r="R981">
        <v>101</v>
      </c>
      <c r="S981">
        <v>15</v>
      </c>
      <c r="T981">
        <v>129</v>
      </c>
      <c r="U981">
        <v>3</v>
      </c>
      <c r="V981">
        <v>1</v>
      </c>
      <c r="W981">
        <v>2.6296196565128391</v>
      </c>
      <c r="X981">
        <v>124.50478091972172</v>
      </c>
      <c r="Y981">
        <v>95.750465082841458</v>
      </c>
      <c r="Z981">
        <v>48.439112296540294</v>
      </c>
      <c r="AA981">
        <v>166.90380939722644</v>
      </c>
      <c r="AB981">
        <v>36.398573538417807</v>
      </c>
      <c r="AC981">
        <v>2.5366629772529343</v>
      </c>
      <c r="AD981">
        <v>63.144683670800802</v>
      </c>
      <c r="AE981">
        <v>540.30770753931426</v>
      </c>
    </row>
    <row r="982" spans="1:31" x14ac:dyDescent="0.25">
      <c r="A982">
        <v>2338091</v>
      </c>
      <c r="B982">
        <v>1</v>
      </c>
      <c r="C982" t="s">
        <v>80</v>
      </c>
      <c r="D982" t="s">
        <v>90</v>
      </c>
      <c r="E982" t="s">
        <v>174</v>
      </c>
      <c r="F982" t="s">
        <v>3076</v>
      </c>
      <c r="G982" t="s">
        <v>194</v>
      </c>
      <c r="H982" t="s">
        <v>154</v>
      </c>
      <c r="I982" t="s">
        <v>144</v>
      </c>
      <c r="J982" t="s">
        <v>137</v>
      </c>
      <c r="K982" t="s">
        <v>138</v>
      </c>
      <c r="L982" t="s">
        <v>3077</v>
      </c>
      <c r="M982" t="s">
        <v>3078</v>
      </c>
      <c r="N982">
        <v>0.35666666600000002</v>
      </c>
      <c r="O982">
        <v>0</v>
      </c>
      <c r="P982">
        <v>127</v>
      </c>
      <c r="Q982">
        <v>0</v>
      </c>
      <c r="R982">
        <v>0</v>
      </c>
      <c r="S982">
        <v>0</v>
      </c>
      <c r="T982">
        <v>91</v>
      </c>
      <c r="U982">
        <v>0</v>
      </c>
      <c r="V982">
        <v>1</v>
      </c>
      <c r="W982">
        <v>0</v>
      </c>
      <c r="X982">
        <v>12.284024836405536</v>
      </c>
      <c r="Y982">
        <v>0</v>
      </c>
      <c r="Z982">
        <v>0</v>
      </c>
      <c r="AA982">
        <v>0</v>
      </c>
      <c r="AB982">
        <v>44.402960765403208</v>
      </c>
      <c r="AC982">
        <v>0</v>
      </c>
      <c r="AD982">
        <v>41.67559923066144</v>
      </c>
      <c r="AE982">
        <v>98.362584832470191</v>
      </c>
    </row>
    <row r="983" spans="1:31" x14ac:dyDescent="0.25">
      <c r="A983">
        <v>2338340</v>
      </c>
      <c r="B983">
        <v>1</v>
      </c>
      <c r="C983" t="s">
        <v>80</v>
      </c>
      <c r="D983" t="s">
        <v>96</v>
      </c>
      <c r="E983" t="s">
        <v>157</v>
      </c>
      <c r="F983" t="s">
        <v>3079</v>
      </c>
      <c r="G983" t="s">
        <v>204</v>
      </c>
      <c r="H983" t="s">
        <v>154</v>
      </c>
      <c r="I983" t="s">
        <v>144</v>
      </c>
      <c r="J983" t="s">
        <v>137</v>
      </c>
      <c r="K983" t="s">
        <v>138</v>
      </c>
      <c r="L983" t="s">
        <v>3080</v>
      </c>
      <c r="M983" t="s">
        <v>3081</v>
      </c>
      <c r="N983">
        <v>2.5150000000000001</v>
      </c>
      <c r="O983">
        <v>0</v>
      </c>
      <c r="P983">
        <v>2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4.8457058300169713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4.8457058300169713</v>
      </c>
    </row>
    <row r="984" spans="1:31" x14ac:dyDescent="0.25">
      <c r="A984">
        <v>2338234</v>
      </c>
      <c r="B984">
        <v>1</v>
      </c>
      <c r="C984" t="s">
        <v>80</v>
      </c>
      <c r="D984" t="s">
        <v>96</v>
      </c>
      <c r="E984" t="s">
        <v>157</v>
      </c>
      <c r="F984" t="s">
        <v>3082</v>
      </c>
      <c r="G984" t="s">
        <v>159</v>
      </c>
      <c r="H984" t="s">
        <v>154</v>
      </c>
      <c r="I984" t="s">
        <v>144</v>
      </c>
      <c r="J984" t="s">
        <v>137</v>
      </c>
      <c r="K984" t="s">
        <v>138</v>
      </c>
      <c r="L984" t="s">
        <v>3083</v>
      </c>
      <c r="M984" t="s">
        <v>3084</v>
      </c>
      <c r="N984">
        <v>6.5472222220000003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1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5.7258143597750007E-2</v>
      </c>
      <c r="AC984">
        <v>0</v>
      </c>
      <c r="AD984">
        <v>0</v>
      </c>
      <c r="AE984">
        <v>5.7258143597750007E-2</v>
      </c>
    </row>
    <row r="985" spans="1:31" x14ac:dyDescent="0.25">
      <c r="A985">
        <v>2338148</v>
      </c>
      <c r="B985">
        <v>1</v>
      </c>
      <c r="C985" t="s">
        <v>80</v>
      </c>
      <c r="D985" t="s">
        <v>85</v>
      </c>
      <c r="E985" t="s">
        <v>151</v>
      </c>
      <c r="F985" t="s">
        <v>3085</v>
      </c>
      <c r="G985" t="s">
        <v>269</v>
      </c>
      <c r="H985" t="s">
        <v>154</v>
      </c>
      <c r="I985" t="s">
        <v>144</v>
      </c>
      <c r="J985" t="s">
        <v>137</v>
      </c>
      <c r="K985" t="s">
        <v>209</v>
      </c>
      <c r="L985" t="s">
        <v>3086</v>
      </c>
      <c r="M985" t="s">
        <v>3087</v>
      </c>
      <c r="N985">
        <v>1.4852777770000001</v>
      </c>
      <c r="O985">
        <v>0</v>
      </c>
      <c r="P985">
        <v>116</v>
      </c>
      <c r="Q985">
        <v>0</v>
      </c>
      <c r="R985">
        <v>0</v>
      </c>
      <c r="S985">
        <v>0</v>
      </c>
      <c r="T985">
        <v>7</v>
      </c>
      <c r="U985">
        <v>0</v>
      </c>
      <c r="V985">
        <v>0</v>
      </c>
      <c r="W985">
        <v>0</v>
      </c>
      <c r="X985">
        <v>52.888935695260606</v>
      </c>
      <c r="Y985">
        <v>0</v>
      </c>
      <c r="Z985">
        <v>0</v>
      </c>
      <c r="AA985">
        <v>0</v>
      </c>
      <c r="AB985">
        <v>9.8691209260788675</v>
      </c>
      <c r="AC985">
        <v>0</v>
      </c>
      <c r="AD985">
        <v>0</v>
      </c>
      <c r="AE985">
        <v>62.758056621339477</v>
      </c>
    </row>
    <row r="986" spans="1:31" x14ac:dyDescent="0.25">
      <c r="A986">
        <v>2338357</v>
      </c>
      <c r="B986">
        <v>1</v>
      </c>
      <c r="C986" t="s">
        <v>80</v>
      </c>
      <c r="D986" t="s">
        <v>83</v>
      </c>
      <c r="E986" t="s">
        <v>174</v>
      </c>
      <c r="F986" t="s">
        <v>3088</v>
      </c>
      <c r="G986" t="s">
        <v>176</v>
      </c>
      <c r="H986" t="s">
        <v>154</v>
      </c>
      <c r="I986" t="s">
        <v>144</v>
      </c>
      <c r="J986" t="s">
        <v>137</v>
      </c>
      <c r="K986" t="s">
        <v>138</v>
      </c>
      <c r="L986" t="s">
        <v>3089</v>
      </c>
      <c r="M986" t="s">
        <v>3090</v>
      </c>
      <c r="N986">
        <v>2.000277777</v>
      </c>
      <c r="O986">
        <v>0</v>
      </c>
      <c r="P986">
        <v>690</v>
      </c>
      <c r="Q986">
        <v>0</v>
      </c>
      <c r="R986">
        <v>0</v>
      </c>
      <c r="S986">
        <v>0</v>
      </c>
      <c r="T986">
        <v>36</v>
      </c>
      <c r="U986">
        <v>0</v>
      </c>
      <c r="V986">
        <v>0</v>
      </c>
      <c r="W986">
        <v>0</v>
      </c>
      <c r="X986">
        <v>424.15570591422318</v>
      </c>
      <c r="Y986">
        <v>0</v>
      </c>
      <c r="Z986">
        <v>0</v>
      </c>
      <c r="AA986">
        <v>0</v>
      </c>
      <c r="AB986">
        <v>114.04168655846019</v>
      </c>
      <c r="AC986">
        <v>0</v>
      </c>
      <c r="AD986">
        <v>0</v>
      </c>
      <c r="AE986">
        <v>538.1973924726833</v>
      </c>
    </row>
    <row r="987" spans="1:31" x14ac:dyDescent="0.25">
      <c r="A987">
        <v>2338503</v>
      </c>
      <c r="B987">
        <v>1</v>
      </c>
      <c r="C987" t="s">
        <v>80</v>
      </c>
      <c r="D987" t="s">
        <v>105</v>
      </c>
      <c r="E987" t="s">
        <v>147</v>
      </c>
      <c r="F987" t="s">
        <v>3091</v>
      </c>
      <c r="G987" t="s">
        <v>184</v>
      </c>
      <c r="H987" t="s">
        <v>135</v>
      </c>
      <c r="I987" t="s">
        <v>144</v>
      </c>
      <c r="J987" t="s">
        <v>137</v>
      </c>
      <c r="K987" t="s">
        <v>138</v>
      </c>
      <c r="L987" t="s">
        <v>3092</v>
      </c>
      <c r="M987" t="s">
        <v>3093</v>
      </c>
      <c r="N987">
        <v>2.287222222</v>
      </c>
      <c r="O987">
        <v>0</v>
      </c>
      <c r="P987">
        <v>0</v>
      </c>
      <c r="Q987">
        <v>0</v>
      </c>
      <c r="R987">
        <v>0</v>
      </c>
      <c r="S987">
        <v>1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14.344565132794758</v>
      </c>
      <c r="AB987">
        <v>0</v>
      </c>
      <c r="AC987">
        <v>0</v>
      </c>
      <c r="AD987">
        <v>0</v>
      </c>
      <c r="AE987">
        <v>14.344565132794758</v>
      </c>
    </row>
    <row r="988" spans="1:31" x14ac:dyDescent="0.25">
      <c r="A988">
        <v>2338380</v>
      </c>
      <c r="B988">
        <v>1</v>
      </c>
      <c r="C988" t="s">
        <v>80</v>
      </c>
      <c r="D988" t="s">
        <v>94</v>
      </c>
      <c r="E988" t="s">
        <v>132</v>
      </c>
      <c r="F988" t="s">
        <v>3094</v>
      </c>
      <c r="G988" t="s">
        <v>134</v>
      </c>
      <c r="H988" t="s">
        <v>135</v>
      </c>
      <c r="I988" t="s">
        <v>144</v>
      </c>
      <c r="J988" t="s">
        <v>137</v>
      </c>
      <c r="K988" t="s">
        <v>138</v>
      </c>
      <c r="L988" t="s">
        <v>3095</v>
      </c>
      <c r="M988" t="s">
        <v>3096</v>
      </c>
      <c r="N988">
        <v>1.2322222220000001</v>
      </c>
      <c r="O988">
        <v>0</v>
      </c>
      <c r="P988">
        <v>229</v>
      </c>
      <c r="Q988">
        <v>29</v>
      </c>
      <c r="R988">
        <v>253</v>
      </c>
      <c r="S988">
        <v>3</v>
      </c>
      <c r="T988">
        <v>63</v>
      </c>
      <c r="U988">
        <v>2</v>
      </c>
      <c r="V988">
        <v>0</v>
      </c>
      <c r="W988">
        <v>0</v>
      </c>
      <c r="X988">
        <v>66.869388821734674</v>
      </c>
      <c r="Y988">
        <v>254.85339797003087</v>
      </c>
      <c r="Z988">
        <v>1191.6986087416929</v>
      </c>
      <c r="AA988">
        <v>19.860205384592533</v>
      </c>
      <c r="AB988">
        <v>130.44043774127979</v>
      </c>
      <c r="AC988">
        <v>8.0669912393006769</v>
      </c>
      <c r="AD988">
        <v>0</v>
      </c>
      <c r="AE988">
        <v>1671.7890298986315</v>
      </c>
    </row>
    <row r="989" spans="1:31" x14ac:dyDescent="0.25">
      <c r="A989">
        <v>2338526</v>
      </c>
      <c r="B989">
        <v>1</v>
      </c>
      <c r="C989" t="s">
        <v>80</v>
      </c>
      <c r="D989" t="s">
        <v>92</v>
      </c>
      <c r="E989" t="s">
        <v>151</v>
      </c>
      <c r="F989" t="s">
        <v>3097</v>
      </c>
      <c r="G989" t="s">
        <v>451</v>
      </c>
      <c r="H989" t="s">
        <v>154</v>
      </c>
      <c r="I989" t="s">
        <v>144</v>
      </c>
      <c r="J989" t="s">
        <v>137</v>
      </c>
      <c r="K989" t="s">
        <v>138</v>
      </c>
      <c r="L989" t="s">
        <v>3098</v>
      </c>
      <c r="M989" t="s">
        <v>3099</v>
      </c>
      <c r="N989">
        <v>1.02</v>
      </c>
      <c r="O989">
        <v>0</v>
      </c>
      <c r="P989">
        <v>228</v>
      </c>
      <c r="Q989">
        <v>0</v>
      </c>
      <c r="R989">
        <v>0</v>
      </c>
      <c r="S989">
        <v>0</v>
      </c>
      <c r="T989">
        <v>7</v>
      </c>
      <c r="U989">
        <v>0</v>
      </c>
      <c r="V989">
        <v>0</v>
      </c>
      <c r="W989">
        <v>0</v>
      </c>
      <c r="X989">
        <v>69.15121539573056</v>
      </c>
      <c r="Y989">
        <v>0</v>
      </c>
      <c r="Z989">
        <v>0</v>
      </c>
      <c r="AA989">
        <v>0</v>
      </c>
      <c r="AB989">
        <v>7.0702959190362016</v>
      </c>
      <c r="AC989">
        <v>0</v>
      </c>
      <c r="AD989">
        <v>0</v>
      </c>
      <c r="AE989">
        <v>76.221511314766758</v>
      </c>
    </row>
    <row r="990" spans="1:31" x14ac:dyDescent="0.25">
      <c r="A990">
        <v>2337925</v>
      </c>
      <c r="B990">
        <v>1</v>
      </c>
      <c r="C990" t="s">
        <v>80</v>
      </c>
      <c r="D990" t="s">
        <v>84</v>
      </c>
      <c r="E990" t="s">
        <v>240</v>
      </c>
      <c r="F990" t="s">
        <v>3100</v>
      </c>
      <c r="G990" t="s">
        <v>363</v>
      </c>
      <c r="H990" t="s">
        <v>135</v>
      </c>
      <c r="I990" t="s">
        <v>144</v>
      </c>
      <c r="J990" t="s">
        <v>137</v>
      </c>
      <c r="K990" t="s">
        <v>209</v>
      </c>
      <c r="L990" t="s">
        <v>3101</v>
      </c>
      <c r="M990" t="s">
        <v>3102</v>
      </c>
      <c r="N990">
        <v>0.155</v>
      </c>
      <c r="O990">
        <v>0</v>
      </c>
      <c r="P990">
        <v>5176</v>
      </c>
      <c r="Q990">
        <v>0</v>
      </c>
      <c r="R990">
        <v>0</v>
      </c>
      <c r="S990">
        <v>3</v>
      </c>
      <c r="T990">
        <v>239</v>
      </c>
      <c r="U990">
        <v>0</v>
      </c>
      <c r="V990">
        <v>0</v>
      </c>
      <c r="W990">
        <v>0</v>
      </c>
      <c r="X990">
        <v>171.03354212495557</v>
      </c>
      <c r="Y990">
        <v>0</v>
      </c>
      <c r="Z990">
        <v>0</v>
      </c>
      <c r="AA990">
        <v>3.0327447351790053</v>
      </c>
      <c r="AB990">
        <v>29.22260516952829</v>
      </c>
      <c r="AC990">
        <v>0</v>
      </c>
      <c r="AD990">
        <v>0</v>
      </c>
      <c r="AE990">
        <v>203.28889202966286</v>
      </c>
    </row>
    <row r="991" spans="1:31" x14ac:dyDescent="0.25">
      <c r="A991">
        <v>2338566</v>
      </c>
      <c r="B991">
        <v>1</v>
      </c>
      <c r="C991" t="s">
        <v>80</v>
      </c>
      <c r="D991" t="s">
        <v>103</v>
      </c>
      <c r="E991" t="s">
        <v>174</v>
      </c>
      <c r="F991" t="s">
        <v>3103</v>
      </c>
      <c r="G991" t="s">
        <v>153</v>
      </c>
      <c r="H991" t="s">
        <v>154</v>
      </c>
      <c r="I991" t="s">
        <v>144</v>
      </c>
      <c r="J991" t="s">
        <v>137</v>
      </c>
      <c r="K991" t="s">
        <v>138</v>
      </c>
      <c r="L991" t="s">
        <v>3104</v>
      </c>
      <c r="M991" t="s">
        <v>2366</v>
      </c>
      <c r="N991">
        <v>0.90111111099999996</v>
      </c>
      <c r="O991">
        <v>0</v>
      </c>
      <c r="P991">
        <v>418</v>
      </c>
      <c r="Q991">
        <v>0</v>
      </c>
      <c r="R991">
        <v>0</v>
      </c>
      <c r="S991">
        <v>0</v>
      </c>
      <c r="T991">
        <v>18</v>
      </c>
      <c r="U991">
        <v>0</v>
      </c>
      <c r="V991">
        <v>0</v>
      </c>
      <c r="W991">
        <v>0</v>
      </c>
      <c r="X991">
        <v>103.04176918092556</v>
      </c>
      <c r="Y991">
        <v>0</v>
      </c>
      <c r="Z991">
        <v>0</v>
      </c>
      <c r="AA991">
        <v>0</v>
      </c>
      <c r="AB991">
        <v>23.862316632663273</v>
      </c>
      <c r="AC991">
        <v>0</v>
      </c>
      <c r="AD991">
        <v>0</v>
      </c>
      <c r="AE991">
        <v>126.90408581358884</v>
      </c>
    </row>
    <row r="992" spans="1:31" x14ac:dyDescent="0.25">
      <c r="A992">
        <v>2338211</v>
      </c>
      <c r="B992">
        <v>1</v>
      </c>
      <c r="C992" t="s">
        <v>80</v>
      </c>
      <c r="D992" t="s">
        <v>97</v>
      </c>
      <c r="E992" t="s">
        <v>326</v>
      </c>
      <c r="F992" t="s">
        <v>3105</v>
      </c>
      <c r="G992" t="s">
        <v>667</v>
      </c>
      <c r="H992" t="s">
        <v>154</v>
      </c>
      <c r="I992" t="s">
        <v>144</v>
      </c>
      <c r="J992" t="s">
        <v>137</v>
      </c>
      <c r="K992" t="s">
        <v>138</v>
      </c>
      <c r="L992" t="s">
        <v>3106</v>
      </c>
      <c r="M992" t="s">
        <v>3107</v>
      </c>
      <c r="N992">
        <v>1.9552777770000001</v>
      </c>
      <c r="O992">
        <v>0</v>
      </c>
      <c r="P992">
        <v>4</v>
      </c>
      <c r="Q992">
        <v>0</v>
      </c>
      <c r="R992">
        <v>1</v>
      </c>
      <c r="S992">
        <v>0</v>
      </c>
      <c r="T992">
        <v>1</v>
      </c>
      <c r="U992">
        <v>0</v>
      </c>
      <c r="V992">
        <v>0</v>
      </c>
      <c r="W992">
        <v>0</v>
      </c>
      <c r="X992">
        <v>2.4211184650903252</v>
      </c>
      <c r="Y992">
        <v>0</v>
      </c>
      <c r="Z992">
        <v>0.59232090791427583</v>
      </c>
      <c r="AA992">
        <v>0</v>
      </c>
      <c r="AB992">
        <v>1.7735222266540278E-2</v>
      </c>
      <c r="AC992">
        <v>0</v>
      </c>
      <c r="AD992">
        <v>0</v>
      </c>
      <c r="AE992">
        <v>3.0311745952711413</v>
      </c>
    </row>
    <row r="993" spans="1:31" x14ac:dyDescent="0.25">
      <c r="A993">
        <v>2338065</v>
      </c>
      <c r="B993">
        <v>1</v>
      </c>
      <c r="C993" t="s">
        <v>80</v>
      </c>
      <c r="D993" t="s">
        <v>106</v>
      </c>
      <c r="E993" t="s">
        <v>151</v>
      </c>
      <c r="F993" t="s">
        <v>3108</v>
      </c>
      <c r="G993" t="s">
        <v>153</v>
      </c>
      <c r="H993" t="s">
        <v>154</v>
      </c>
      <c r="I993" t="s">
        <v>144</v>
      </c>
      <c r="J993" t="s">
        <v>137</v>
      </c>
      <c r="K993" t="s">
        <v>138</v>
      </c>
      <c r="L993" t="s">
        <v>3109</v>
      </c>
      <c r="M993" t="s">
        <v>3110</v>
      </c>
      <c r="N993">
        <v>1.2352777770000001</v>
      </c>
      <c r="O993">
        <v>0</v>
      </c>
      <c r="P993">
        <v>3</v>
      </c>
      <c r="Q993">
        <v>0</v>
      </c>
      <c r="R993">
        <v>4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0.82482229799693541</v>
      </c>
      <c r="Y993">
        <v>0</v>
      </c>
      <c r="Z993">
        <v>25.278325434143369</v>
      </c>
      <c r="AA993">
        <v>0</v>
      </c>
      <c r="AB993">
        <v>0</v>
      </c>
      <c r="AC993">
        <v>0</v>
      </c>
      <c r="AD993">
        <v>0</v>
      </c>
      <c r="AE993">
        <v>26.103147732140304</v>
      </c>
    </row>
    <row r="994" spans="1:31" x14ac:dyDescent="0.25">
      <c r="A994">
        <v>2338217</v>
      </c>
      <c r="B994">
        <v>1</v>
      </c>
      <c r="C994" t="s">
        <v>80</v>
      </c>
      <c r="D994" t="s">
        <v>96</v>
      </c>
      <c r="E994" t="s">
        <v>157</v>
      </c>
      <c r="F994" t="s">
        <v>3111</v>
      </c>
      <c r="G994" t="s">
        <v>279</v>
      </c>
      <c r="H994" t="s">
        <v>154</v>
      </c>
      <c r="I994" t="s">
        <v>144</v>
      </c>
      <c r="J994" t="s">
        <v>137</v>
      </c>
      <c r="K994" t="s">
        <v>138</v>
      </c>
      <c r="L994" t="s">
        <v>3112</v>
      </c>
      <c r="M994" t="s">
        <v>3113</v>
      </c>
      <c r="N994">
        <v>3.4436111110000001</v>
      </c>
      <c r="O994">
        <v>0</v>
      </c>
      <c r="P994">
        <v>1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1.7464789031936627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1.7464789031936627</v>
      </c>
    </row>
    <row r="995" spans="1:31" x14ac:dyDescent="0.25">
      <c r="A995">
        <v>2338071</v>
      </c>
      <c r="B995">
        <v>1</v>
      </c>
      <c r="C995" t="s">
        <v>80</v>
      </c>
      <c r="D995" t="s">
        <v>105</v>
      </c>
      <c r="E995" t="s">
        <v>141</v>
      </c>
      <c r="F995" t="s">
        <v>3114</v>
      </c>
      <c r="G995" t="s">
        <v>269</v>
      </c>
      <c r="H995" t="s">
        <v>135</v>
      </c>
      <c r="I995" t="s">
        <v>144</v>
      </c>
      <c r="J995" t="s">
        <v>137</v>
      </c>
      <c r="K995" t="s">
        <v>209</v>
      </c>
      <c r="L995" t="s">
        <v>3115</v>
      </c>
      <c r="M995" t="s">
        <v>3116</v>
      </c>
      <c r="N995">
        <v>3.0388888879999998</v>
      </c>
      <c r="O995">
        <v>1</v>
      </c>
      <c r="P995">
        <v>2</v>
      </c>
      <c r="Q995">
        <v>0</v>
      </c>
      <c r="R995">
        <v>2</v>
      </c>
      <c r="S995">
        <v>9</v>
      </c>
      <c r="T995">
        <v>6</v>
      </c>
      <c r="U995">
        <v>1</v>
      </c>
      <c r="V995">
        <v>0</v>
      </c>
      <c r="W995">
        <v>21.068746046953567</v>
      </c>
      <c r="X995">
        <v>4.1328866251488998</v>
      </c>
      <c r="Y995">
        <v>0</v>
      </c>
      <c r="Z995">
        <v>1.7532952782775002</v>
      </c>
      <c r="AA995">
        <v>210.50153422691349</v>
      </c>
      <c r="AB995">
        <v>52.152817946417464</v>
      </c>
      <c r="AC995">
        <v>323.13669676745621</v>
      </c>
      <c r="AD995">
        <v>0</v>
      </c>
      <c r="AE995">
        <v>612.74597689116717</v>
      </c>
    </row>
    <row r="996" spans="1:31" x14ac:dyDescent="0.25">
      <c r="A996">
        <v>2338317</v>
      </c>
      <c r="B996">
        <v>1</v>
      </c>
      <c r="C996" t="s">
        <v>80</v>
      </c>
      <c r="D996" t="s">
        <v>96</v>
      </c>
      <c r="E996" t="s">
        <v>157</v>
      </c>
      <c r="F996" t="s">
        <v>3117</v>
      </c>
      <c r="G996" t="s">
        <v>204</v>
      </c>
      <c r="H996" t="s">
        <v>154</v>
      </c>
      <c r="I996" t="s">
        <v>144</v>
      </c>
      <c r="J996" t="s">
        <v>137</v>
      </c>
      <c r="K996" t="s">
        <v>138</v>
      </c>
      <c r="L996" t="s">
        <v>3118</v>
      </c>
      <c r="M996" t="s">
        <v>3119</v>
      </c>
      <c r="N996">
        <v>2.9030555549999999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1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5.5507999748439003</v>
      </c>
      <c r="AC996">
        <v>0</v>
      </c>
      <c r="AD996">
        <v>0</v>
      </c>
      <c r="AE996">
        <v>5.5507999748439003</v>
      </c>
    </row>
    <row r="997" spans="1:31" x14ac:dyDescent="0.25">
      <c r="A997">
        <v>2337965</v>
      </c>
      <c r="B997">
        <v>1</v>
      </c>
      <c r="C997" t="s">
        <v>80</v>
      </c>
      <c r="D997" t="s">
        <v>104</v>
      </c>
      <c r="E997" t="s">
        <v>132</v>
      </c>
      <c r="F997" t="s">
        <v>3120</v>
      </c>
      <c r="G997" t="s">
        <v>134</v>
      </c>
      <c r="H997" t="s">
        <v>135</v>
      </c>
      <c r="I997" t="s">
        <v>144</v>
      </c>
      <c r="J997" t="s">
        <v>137</v>
      </c>
      <c r="K997" t="s">
        <v>138</v>
      </c>
      <c r="L997" t="s">
        <v>3121</v>
      </c>
      <c r="M997" t="s">
        <v>3122</v>
      </c>
      <c r="N997">
        <v>0.33500000000000002</v>
      </c>
      <c r="O997">
        <v>3</v>
      </c>
      <c r="P997">
        <v>13</v>
      </c>
      <c r="Q997">
        <v>17</v>
      </c>
      <c r="R997">
        <v>27</v>
      </c>
      <c r="S997">
        <v>3</v>
      </c>
      <c r="T997">
        <v>7</v>
      </c>
      <c r="U997">
        <v>1</v>
      </c>
      <c r="V997">
        <v>0</v>
      </c>
      <c r="W997">
        <v>0.20933327494783746</v>
      </c>
      <c r="X997">
        <v>0.73314486671500012</v>
      </c>
      <c r="Y997">
        <v>7.4238560093750641</v>
      </c>
      <c r="Z997">
        <v>3.4290917452273812</v>
      </c>
      <c r="AA997">
        <v>0.56655312310440797</v>
      </c>
      <c r="AB997">
        <v>6.0198396283195095</v>
      </c>
      <c r="AC997">
        <v>26.874236647717709</v>
      </c>
      <c r="AD997">
        <v>0</v>
      </c>
      <c r="AE997">
        <v>45.25605529540691</v>
      </c>
    </row>
    <row r="998" spans="1:31" x14ac:dyDescent="0.25">
      <c r="A998">
        <v>2338300</v>
      </c>
      <c r="B998">
        <v>1</v>
      </c>
      <c r="C998" t="s">
        <v>80</v>
      </c>
      <c r="D998" t="s">
        <v>92</v>
      </c>
      <c r="E998" t="s">
        <v>151</v>
      </c>
      <c r="F998" t="s">
        <v>3097</v>
      </c>
      <c r="G998" t="s">
        <v>153</v>
      </c>
      <c r="H998" t="s">
        <v>154</v>
      </c>
      <c r="I998" t="s">
        <v>144</v>
      </c>
      <c r="J998" t="s">
        <v>137</v>
      </c>
      <c r="K998" t="s">
        <v>138</v>
      </c>
      <c r="L998" t="s">
        <v>3123</v>
      </c>
      <c r="M998" t="s">
        <v>3124</v>
      </c>
      <c r="N998">
        <v>2.091388888</v>
      </c>
      <c r="O998">
        <v>0</v>
      </c>
      <c r="P998">
        <v>228</v>
      </c>
      <c r="Q998">
        <v>0</v>
      </c>
      <c r="R998">
        <v>0</v>
      </c>
      <c r="S998">
        <v>0</v>
      </c>
      <c r="T998">
        <v>7</v>
      </c>
      <c r="U998">
        <v>0</v>
      </c>
      <c r="V998">
        <v>0</v>
      </c>
      <c r="W998">
        <v>0</v>
      </c>
      <c r="X998">
        <v>136.43181688978692</v>
      </c>
      <c r="Y998">
        <v>0</v>
      </c>
      <c r="Z998">
        <v>0</v>
      </c>
      <c r="AA998">
        <v>0</v>
      </c>
      <c r="AB998">
        <v>17.434774613534351</v>
      </c>
      <c r="AC998">
        <v>0</v>
      </c>
      <c r="AD998">
        <v>0</v>
      </c>
      <c r="AE998">
        <v>153.86659150332127</v>
      </c>
    </row>
    <row r="999" spans="1:31" x14ac:dyDescent="0.25">
      <c r="A999">
        <v>2338088</v>
      </c>
      <c r="B999">
        <v>1</v>
      </c>
      <c r="C999" t="s">
        <v>80</v>
      </c>
      <c r="D999" t="s">
        <v>83</v>
      </c>
      <c r="E999" t="s">
        <v>141</v>
      </c>
      <c r="F999" t="s">
        <v>3125</v>
      </c>
      <c r="G999" t="s">
        <v>363</v>
      </c>
      <c r="H999" t="s">
        <v>135</v>
      </c>
      <c r="I999" t="s">
        <v>144</v>
      </c>
      <c r="J999" t="s">
        <v>137</v>
      </c>
      <c r="K999" t="s">
        <v>138</v>
      </c>
      <c r="L999" t="s">
        <v>3126</v>
      </c>
      <c r="M999" t="s">
        <v>3127</v>
      </c>
      <c r="N999">
        <v>6.4444444000000004E-2</v>
      </c>
      <c r="O999">
        <v>0</v>
      </c>
      <c r="P999">
        <v>535</v>
      </c>
      <c r="Q999">
        <v>0</v>
      </c>
      <c r="R999">
        <v>23</v>
      </c>
      <c r="S999">
        <v>0</v>
      </c>
      <c r="T999">
        <v>59</v>
      </c>
      <c r="U999">
        <v>0</v>
      </c>
      <c r="V999">
        <v>0</v>
      </c>
      <c r="W999">
        <v>0</v>
      </c>
      <c r="X999">
        <v>9.6992817832876383</v>
      </c>
      <c r="Y999">
        <v>0</v>
      </c>
      <c r="Z999">
        <v>1.0352856261629535</v>
      </c>
      <c r="AA999">
        <v>0</v>
      </c>
      <c r="AB999">
        <v>3.9921858655787217</v>
      </c>
      <c r="AC999">
        <v>0</v>
      </c>
      <c r="AD999">
        <v>0</v>
      </c>
      <c r="AE999">
        <v>14.726753275029314</v>
      </c>
    </row>
    <row r="1000" spans="1:31" x14ac:dyDescent="0.25">
      <c r="A1000">
        <v>2338131</v>
      </c>
      <c r="B1000">
        <v>1</v>
      </c>
      <c r="C1000" t="s">
        <v>80</v>
      </c>
      <c r="D1000" t="s">
        <v>95</v>
      </c>
      <c r="E1000" t="s">
        <v>132</v>
      </c>
      <c r="F1000" t="s">
        <v>803</v>
      </c>
      <c r="G1000" t="s">
        <v>134</v>
      </c>
      <c r="H1000" t="s">
        <v>135</v>
      </c>
      <c r="I1000" t="s">
        <v>144</v>
      </c>
      <c r="J1000" t="s">
        <v>137</v>
      </c>
      <c r="K1000" t="s">
        <v>138</v>
      </c>
      <c r="L1000" t="s">
        <v>3128</v>
      </c>
      <c r="M1000" t="s">
        <v>3129</v>
      </c>
      <c r="N1000">
        <v>0.82583333299999995</v>
      </c>
      <c r="O1000">
        <v>5</v>
      </c>
      <c r="P1000">
        <v>705</v>
      </c>
      <c r="Q1000">
        <v>26</v>
      </c>
      <c r="R1000">
        <v>8</v>
      </c>
      <c r="S1000">
        <v>29</v>
      </c>
      <c r="T1000">
        <v>41</v>
      </c>
      <c r="U1000">
        <v>0</v>
      </c>
      <c r="V1000">
        <v>0</v>
      </c>
      <c r="W1000">
        <v>4.3836803869457093</v>
      </c>
      <c r="X1000">
        <v>134.66130241803455</v>
      </c>
      <c r="Y1000">
        <v>103.86472631329514</v>
      </c>
      <c r="Z1000">
        <v>4.2410020476964343</v>
      </c>
      <c r="AA1000">
        <v>184.34421313918739</v>
      </c>
      <c r="AB1000">
        <v>28.309209427975471</v>
      </c>
      <c r="AC1000">
        <v>0</v>
      </c>
      <c r="AD1000">
        <v>0</v>
      </c>
      <c r="AE1000">
        <v>459.80413373313468</v>
      </c>
    </row>
    <row r="1001" spans="1:31" x14ac:dyDescent="0.25">
      <c r="A1001">
        <v>2338108</v>
      </c>
      <c r="B1001">
        <v>1</v>
      </c>
      <c r="C1001" t="s">
        <v>80</v>
      </c>
      <c r="D1001" t="s">
        <v>100</v>
      </c>
      <c r="E1001" t="s">
        <v>174</v>
      </c>
      <c r="F1001" t="s">
        <v>3130</v>
      </c>
      <c r="G1001" t="s">
        <v>2039</v>
      </c>
      <c r="H1001" t="s">
        <v>154</v>
      </c>
      <c r="I1001" t="s">
        <v>144</v>
      </c>
      <c r="J1001" t="s">
        <v>137</v>
      </c>
      <c r="K1001" t="s">
        <v>138</v>
      </c>
      <c r="L1001" t="s">
        <v>3131</v>
      </c>
      <c r="M1001" t="s">
        <v>3132</v>
      </c>
      <c r="N1001">
        <v>1.0097222219999999</v>
      </c>
      <c r="O1001">
        <v>0</v>
      </c>
      <c r="P1001">
        <v>124</v>
      </c>
      <c r="Q1001">
        <v>0</v>
      </c>
      <c r="R1001">
        <v>5</v>
      </c>
      <c r="S1001">
        <v>0</v>
      </c>
      <c r="T1001">
        <v>11</v>
      </c>
      <c r="U1001">
        <v>0</v>
      </c>
      <c r="V1001">
        <v>0</v>
      </c>
      <c r="W1001">
        <v>0</v>
      </c>
      <c r="X1001">
        <v>24.24932374144732</v>
      </c>
      <c r="Y1001">
        <v>0</v>
      </c>
      <c r="Z1001">
        <v>1.0028431945136835</v>
      </c>
      <c r="AA1001">
        <v>0</v>
      </c>
      <c r="AB1001">
        <v>9.3407390926442666</v>
      </c>
      <c r="AC1001">
        <v>0</v>
      </c>
      <c r="AD1001">
        <v>0</v>
      </c>
      <c r="AE1001">
        <v>34.59290602860527</v>
      </c>
    </row>
    <row r="1002" spans="1:31" x14ac:dyDescent="0.25">
      <c r="A1002">
        <v>2338231</v>
      </c>
      <c r="B1002">
        <v>1</v>
      </c>
      <c r="C1002" t="s">
        <v>81</v>
      </c>
      <c r="D1002" t="s">
        <v>117</v>
      </c>
      <c r="E1002" t="s">
        <v>151</v>
      </c>
      <c r="F1002" t="s">
        <v>3133</v>
      </c>
      <c r="G1002" t="s">
        <v>153</v>
      </c>
      <c r="H1002" t="s">
        <v>154</v>
      </c>
      <c r="I1002" t="s">
        <v>144</v>
      </c>
      <c r="J1002" t="s">
        <v>137</v>
      </c>
      <c r="K1002" t="s">
        <v>138</v>
      </c>
      <c r="L1002" t="s">
        <v>3134</v>
      </c>
      <c r="M1002" t="s">
        <v>3135</v>
      </c>
      <c r="N1002">
        <v>0.55166666600000003</v>
      </c>
      <c r="O1002">
        <v>0</v>
      </c>
      <c r="P1002">
        <v>2</v>
      </c>
      <c r="Q1002">
        <v>0</v>
      </c>
      <c r="R1002">
        <v>2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2.3259890399520833</v>
      </c>
      <c r="Y1002">
        <v>0</v>
      </c>
      <c r="Z1002">
        <v>3.2937512520691996</v>
      </c>
      <c r="AA1002">
        <v>0</v>
      </c>
      <c r="AB1002">
        <v>0</v>
      </c>
      <c r="AC1002">
        <v>0</v>
      </c>
      <c r="AD1002">
        <v>0</v>
      </c>
      <c r="AE1002">
        <v>5.6197402920212829</v>
      </c>
    </row>
    <row r="1003" spans="1:31" x14ac:dyDescent="0.25">
      <c r="A1003">
        <v>2338008</v>
      </c>
      <c r="B1003">
        <v>1</v>
      </c>
      <c r="C1003" t="s">
        <v>80</v>
      </c>
      <c r="D1003" t="s">
        <v>93</v>
      </c>
      <c r="E1003" t="s">
        <v>151</v>
      </c>
      <c r="F1003" t="s">
        <v>2719</v>
      </c>
      <c r="G1003" t="s">
        <v>153</v>
      </c>
      <c r="H1003" t="s">
        <v>154</v>
      </c>
      <c r="I1003" t="s">
        <v>144</v>
      </c>
      <c r="J1003" t="s">
        <v>137</v>
      </c>
      <c r="K1003" t="s">
        <v>138</v>
      </c>
      <c r="L1003" t="s">
        <v>3136</v>
      </c>
      <c r="M1003" t="s">
        <v>3137</v>
      </c>
      <c r="N1003">
        <v>3.2802777769999998</v>
      </c>
      <c r="O1003">
        <v>0</v>
      </c>
      <c r="P1003">
        <v>0</v>
      </c>
      <c r="Q1003">
        <v>0</v>
      </c>
      <c r="R1003">
        <v>3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27.496863077455465</v>
      </c>
      <c r="AA1003">
        <v>0</v>
      </c>
      <c r="AB1003">
        <v>0</v>
      </c>
      <c r="AC1003">
        <v>0</v>
      </c>
      <c r="AD1003">
        <v>0</v>
      </c>
      <c r="AE1003">
        <v>27.496863077455465</v>
      </c>
    </row>
    <row r="1004" spans="1:31" x14ac:dyDescent="0.25">
      <c r="A1004">
        <v>2338151</v>
      </c>
      <c r="B1004">
        <v>1</v>
      </c>
      <c r="C1004" t="s">
        <v>80</v>
      </c>
      <c r="D1004" t="s">
        <v>105</v>
      </c>
      <c r="E1004" t="s">
        <v>147</v>
      </c>
      <c r="F1004" t="s">
        <v>3138</v>
      </c>
      <c r="G1004" t="s">
        <v>208</v>
      </c>
      <c r="H1004" t="s">
        <v>135</v>
      </c>
      <c r="I1004" t="s">
        <v>144</v>
      </c>
      <c r="J1004" t="s">
        <v>137</v>
      </c>
      <c r="K1004" t="s">
        <v>209</v>
      </c>
      <c r="L1004" t="s">
        <v>3139</v>
      </c>
      <c r="M1004" t="s">
        <v>3140</v>
      </c>
      <c r="N1004">
        <v>1.208611111</v>
      </c>
      <c r="O1004">
        <v>0</v>
      </c>
      <c r="P1004">
        <v>1386</v>
      </c>
      <c r="Q1004">
        <v>0</v>
      </c>
      <c r="R1004">
        <v>0</v>
      </c>
      <c r="S1004">
        <v>0</v>
      </c>
      <c r="T1004">
        <v>249</v>
      </c>
      <c r="U1004">
        <v>0</v>
      </c>
      <c r="V1004">
        <v>0</v>
      </c>
      <c r="W1004">
        <v>0</v>
      </c>
      <c r="X1004">
        <v>530.75782461194819</v>
      </c>
      <c r="Y1004">
        <v>0</v>
      </c>
      <c r="Z1004">
        <v>0</v>
      </c>
      <c r="AA1004">
        <v>0</v>
      </c>
      <c r="AB1004">
        <v>385.12559093176606</v>
      </c>
      <c r="AC1004">
        <v>0</v>
      </c>
      <c r="AD1004">
        <v>0</v>
      </c>
      <c r="AE1004">
        <v>915.88341554371425</v>
      </c>
    </row>
    <row r="1005" spans="1:31" x14ac:dyDescent="0.25">
      <c r="A1005">
        <v>2338337</v>
      </c>
      <c r="B1005">
        <v>1</v>
      </c>
      <c r="C1005" t="s">
        <v>81</v>
      </c>
      <c r="D1005" t="s">
        <v>112</v>
      </c>
      <c r="E1005" t="s">
        <v>174</v>
      </c>
      <c r="F1005" t="s">
        <v>3141</v>
      </c>
      <c r="G1005" t="s">
        <v>176</v>
      </c>
      <c r="H1005" t="s">
        <v>154</v>
      </c>
      <c r="I1005" t="s">
        <v>144</v>
      </c>
      <c r="J1005" t="s">
        <v>137</v>
      </c>
      <c r="K1005" t="s">
        <v>138</v>
      </c>
      <c r="L1005" t="s">
        <v>3142</v>
      </c>
      <c r="M1005" t="s">
        <v>3143</v>
      </c>
      <c r="N1005">
        <v>0.71777777700000001</v>
      </c>
      <c r="O1005">
        <v>0</v>
      </c>
      <c r="P1005">
        <v>73</v>
      </c>
      <c r="Q1005">
        <v>0</v>
      </c>
      <c r="R1005">
        <v>13</v>
      </c>
      <c r="S1005">
        <v>0</v>
      </c>
      <c r="T1005">
        <v>4</v>
      </c>
      <c r="U1005">
        <v>0</v>
      </c>
      <c r="V1005">
        <v>0</v>
      </c>
      <c r="W1005">
        <v>0</v>
      </c>
      <c r="X1005">
        <v>10.395417682208166</v>
      </c>
      <c r="Y1005">
        <v>0</v>
      </c>
      <c r="Z1005">
        <v>3.102760123882129</v>
      </c>
      <c r="AA1005">
        <v>0</v>
      </c>
      <c r="AB1005">
        <v>0.16272232651410665</v>
      </c>
      <c r="AC1005">
        <v>0</v>
      </c>
      <c r="AD1005">
        <v>0</v>
      </c>
      <c r="AE1005">
        <v>13.660900132604402</v>
      </c>
    </row>
    <row r="1006" spans="1:31" x14ac:dyDescent="0.25">
      <c r="A1006">
        <v>2338586</v>
      </c>
      <c r="B1006">
        <v>1</v>
      </c>
      <c r="C1006" t="s">
        <v>80</v>
      </c>
      <c r="D1006" t="s">
        <v>104</v>
      </c>
      <c r="E1006" t="s">
        <v>151</v>
      </c>
      <c r="F1006" t="s">
        <v>3144</v>
      </c>
      <c r="G1006" t="s">
        <v>605</v>
      </c>
      <c r="H1006" t="s">
        <v>154</v>
      </c>
      <c r="I1006" t="s">
        <v>144</v>
      </c>
      <c r="J1006" t="s">
        <v>137</v>
      </c>
      <c r="K1006" t="s">
        <v>138</v>
      </c>
      <c r="L1006" t="s">
        <v>3145</v>
      </c>
      <c r="M1006" t="s">
        <v>3146</v>
      </c>
      <c r="N1006">
        <v>2.2933333330000001</v>
      </c>
      <c r="O1006">
        <v>0</v>
      </c>
      <c r="P1006">
        <v>15</v>
      </c>
      <c r="Q1006">
        <v>0</v>
      </c>
      <c r="R1006">
        <v>0</v>
      </c>
      <c r="S1006">
        <v>0</v>
      </c>
      <c r="T1006">
        <v>4</v>
      </c>
      <c r="U1006">
        <v>0</v>
      </c>
      <c r="V1006">
        <v>0</v>
      </c>
      <c r="W1006">
        <v>0</v>
      </c>
      <c r="X1006">
        <v>15.616229353183403</v>
      </c>
      <c r="Y1006">
        <v>0</v>
      </c>
      <c r="Z1006">
        <v>0</v>
      </c>
      <c r="AA1006">
        <v>0</v>
      </c>
      <c r="AB1006">
        <v>5.8534480871728869</v>
      </c>
      <c r="AC1006">
        <v>0</v>
      </c>
      <c r="AD1006">
        <v>0</v>
      </c>
      <c r="AE1006">
        <v>21.469677440356289</v>
      </c>
    </row>
    <row r="1007" spans="1:31" x14ac:dyDescent="0.25">
      <c r="A1007">
        <v>2338486</v>
      </c>
      <c r="B1007">
        <v>1</v>
      </c>
      <c r="C1007" t="s">
        <v>80</v>
      </c>
      <c r="D1007" t="s">
        <v>97</v>
      </c>
      <c r="E1007" t="s">
        <v>157</v>
      </c>
      <c r="F1007" t="s">
        <v>3147</v>
      </c>
      <c r="G1007" t="s">
        <v>194</v>
      </c>
      <c r="H1007" t="s">
        <v>154</v>
      </c>
      <c r="I1007" t="s">
        <v>144</v>
      </c>
      <c r="J1007" t="s">
        <v>137</v>
      </c>
      <c r="K1007" t="s">
        <v>138</v>
      </c>
      <c r="L1007" t="s">
        <v>3148</v>
      </c>
      <c r="M1007" t="s">
        <v>3149</v>
      </c>
      <c r="N1007">
        <v>0.85250000000000004</v>
      </c>
      <c r="O1007">
        <v>0</v>
      </c>
      <c r="P1007">
        <v>2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0.34757956908761672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0.34757956908761672</v>
      </c>
    </row>
    <row r="1008" spans="1:31" x14ac:dyDescent="0.25">
      <c r="A1008">
        <v>2338045</v>
      </c>
      <c r="B1008">
        <v>1</v>
      </c>
      <c r="C1008" t="s">
        <v>80</v>
      </c>
      <c r="D1008" t="s">
        <v>109</v>
      </c>
      <c r="E1008" t="s">
        <v>174</v>
      </c>
      <c r="F1008" t="s">
        <v>3150</v>
      </c>
      <c r="G1008" t="s">
        <v>208</v>
      </c>
      <c r="H1008" t="s">
        <v>154</v>
      </c>
      <c r="I1008" t="s">
        <v>144</v>
      </c>
      <c r="J1008" t="s">
        <v>137</v>
      </c>
      <c r="K1008" t="s">
        <v>209</v>
      </c>
      <c r="L1008" t="s">
        <v>3151</v>
      </c>
      <c r="M1008" t="s">
        <v>3152</v>
      </c>
      <c r="N1008">
        <v>2.52</v>
      </c>
      <c r="O1008">
        <v>0</v>
      </c>
      <c r="P1008">
        <v>49</v>
      </c>
      <c r="Q1008">
        <v>0</v>
      </c>
      <c r="R1008">
        <v>10</v>
      </c>
      <c r="S1008">
        <v>0</v>
      </c>
      <c r="T1008">
        <v>22</v>
      </c>
      <c r="U1008">
        <v>0</v>
      </c>
      <c r="V1008">
        <v>0</v>
      </c>
      <c r="W1008">
        <v>0</v>
      </c>
      <c r="X1008">
        <v>52.048968219271792</v>
      </c>
      <c r="Y1008">
        <v>0</v>
      </c>
      <c r="Z1008">
        <v>115.7477992293142</v>
      </c>
      <c r="AA1008">
        <v>0</v>
      </c>
      <c r="AB1008">
        <v>49.131815618063492</v>
      </c>
      <c r="AC1008">
        <v>0</v>
      </c>
      <c r="AD1008">
        <v>0</v>
      </c>
      <c r="AE1008">
        <v>216.92858306664948</v>
      </c>
    </row>
    <row r="1009" spans="1:31" x14ac:dyDescent="0.25">
      <c r="A1009">
        <v>2338194</v>
      </c>
      <c r="B1009">
        <v>1</v>
      </c>
      <c r="C1009" t="s">
        <v>80</v>
      </c>
      <c r="D1009" t="s">
        <v>85</v>
      </c>
      <c r="E1009" t="s">
        <v>240</v>
      </c>
      <c r="F1009" t="s">
        <v>3153</v>
      </c>
      <c r="G1009" t="s">
        <v>134</v>
      </c>
      <c r="H1009" t="s">
        <v>135</v>
      </c>
      <c r="I1009" t="s">
        <v>144</v>
      </c>
      <c r="J1009" t="s">
        <v>137</v>
      </c>
      <c r="K1009" t="s">
        <v>138</v>
      </c>
      <c r="L1009" t="s">
        <v>3154</v>
      </c>
      <c r="M1009" t="s">
        <v>3155</v>
      </c>
      <c r="N1009">
        <v>1.079722222</v>
      </c>
      <c r="O1009">
        <v>0</v>
      </c>
      <c r="P1009">
        <v>2968</v>
      </c>
      <c r="Q1009">
        <v>0</v>
      </c>
      <c r="R1009">
        <v>0</v>
      </c>
      <c r="S1009">
        <v>0</v>
      </c>
      <c r="T1009">
        <v>192</v>
      </c>
      <c r="U1009">
        <v>0</v>
      </c>
      <c r="V1009">
        <v>0</v>
      </c>
      <c r="W1009">
        <v>0</v>
      </c>
      <c r="X1009">
        <v>1065.0516068143424</v>
      </c>
      <c r="Y1009">
        <v>0</v>
      </c>
      <c r="Z1009">
        <v>0</v>
      </c>
      <c r="AA1009">
        <v>0</v>
      </c>
      <c r="AB1009">
        <v>355.49622675673237</v>
      </c>
      <c r="AC1009">
        <v>0</v>
      </c>
      <c r="AD1009">
        <v>0</v>
      </c>
      <c r="AE1009">
        <v>1420.5478335710748</v>
      </c>
    </row>
    <row r="1010" spans="1:31" x14ac:dyDescent="0.25">
      <c r="A1010">
        <v>2339116</v>
      </c>
      <c r="B1010">
        <v>1</v>
      </c>
      <c r="C1010" t="s">
        <v>81</v>
      </c>
      <c r="D1010" t="s">
        <v>118</v>
      </c>
      <c r="E1010" t="s">
        <v>147</v>
      </c>
      <c r="F1010" t="s">
        <v>3156</v>
      </c>
      <c r="G1010" t="s">
        <v>3157</v>
      </c>
      <c r="H1010" t="s">
        <v>135</v>
      </c>
      <c r="I1010" t="s">
        <v>144</v>
      </c>
      <c r="J1010" t="s">
        <v>137</v>
      </c>
      <c r="K1010" t="s">
        <v>138</v>
      </c>
      <c r="L1010" t="s">
        <v>3158</v>
      </c>
      <c r="M1010" t="s">
        <v>3159</v>
      </c>
      <c r="N1010">
        <v>2.9505555550000002</v>
      </c>
      <c r="O1010">
        <v>0</v>
      </c>
      <c r="P1010">
        <v>0</v>
      </c>
      <c r="Q1010">
        <v>10</v>
      </c>
      <c r="R1010">
        <v>33</v>
      </c>
      <c r="S1010">
        <v>3</v>
      </c>
      <c r="T1010">
        <v>1</v>
      </c>
      <c r="U1010">
        <v>1</v>
      </c>
      <c r="V1010">
        <v>0</v>
      </c>
      <c r="W1010">
        <v>0</v>
      </c>
      <c r="X1010">
        <v>0</v>
      </c>
      <c r="Y1010">
        <v>802.43710285229736</v>
      </c>
      <c r="Z1010">
        <v>366.29817533872438</v>
      </c>
      <c r="AA1010">
        <v>65.236161375372689</v>
      </c>
      <c r="AB1010">
        <v>4.8498648164592311</v>
      </c>
      <c r="AC1010">
        <v>29.443131861036271</v>
      </c>
      <c r="AD1010">
        <v>0</v>
      </c>
      <c r="AE1010">
        <v>1268.26443624389</v>
      </c>
    </row>
    <row r="1011" spans="1:31" x14ac:dyDescent="0.25">
      <c r="A1011">
        <v>2339139</v>
      </c>
      <c r="B1011">
        <v>1</v>
      </c>
      <c r="C1011" t="s">
        <v>80</v>
      </c>
      <c r="D1011" t="s">
        <v>93</v>
      </c>
      <c r="E1011" t="s">
        <v>151</v>
      </c>
      <c r="F1011" t="s">
        <v>3160</v>
      </c>
      <c r="G1011" t="s">
        <v>153</v>
      </c>
      <c r="H1011" t="s">
        <v>154</v>
      </c>
      <c r="I1011" t="s">
        <v>144</v>
      </c>
      <c r="J1011" t="s">
        <v>137</v>
      </c>
      <c r="K1011" t="s">
        <v>138</v>
      </c>
      <c r="L1011" t="s">
        <v>3161</v>
      </c>
      <c r="M1011" t="s">
        <v>3162</v>
      </c>
      <c r="N1011">
        <v>1.2297222219999999</v>
      </c>
      <c r="O1011">
        <v>0</v>
      </c>
      <c r="P1011">
        <v>5</v>
      </c>
      <c r="Q1011">
        <v>0</v>
      </c>
      <c r="R1011">
        <v>2</v>
      </c>
      <c r="S1011">
        <v>0</v>
      </c>
      <c r="T1011">
        <v>2</v>
      </c>
      <c r="U1011">
        <v>0</v>
      </c>
      <c r="V1011">
        <v>0</v>
      </c>
      <c r="W1011">
        <v>0</v>
      </c>
      <c r="X1011">
        <v>5.8649153983511946</v>
      </c>
      <c r="Y1011">
        <v>0</v>
      </c>
      <c r="Z1011">
        <v>3.3410441376823763</v>
      </c>
      <c r="AA1011">
        <v>0</v>
      </c>
      <c r="AB1011">
        <v>2.1006685653158064</v>
      </c>
      <c r="AC1011">
        <v>0</v>
      </c>
      <c r="AD1011">
        <v>0</v>
      </c>
      <c r="AE1011">
        <v>11.306628101349379</v>
      </c>
    </row>
    <row r="1012" spans="1:31" x14ac:dyDescent="0.25">
      <c r="A1012">
        <v>2338947</v>
      </c>
      <c r="B1012">
        <v>1</v>
      </c>
      <c r="C1012" t="s">
        <v>81</v>
      </c>
      <c r="D1012" t="s">
        <v>112</v>
      </c>
      <c r="E1012" t="s">
        <v>151</v>
      </c>
      <c r="F1012" t="s">
        <v>2693</v>
      </c>
      <c r="G1012" t="s">
        <v>153</v>
      </c>
      <c r="H1012" t="s">
        <v>154</v>
      </c>
      <c r="I1012" t="s">
        <v>144</v>
      </c>
      <c r="J1012" t="s">
        <v>137</v>
      </c>
      <c r="K1012" t="s">
        <v>138</v>
      </c>
      <c r="L1012" t="s">
        <v>3163</v>
      </c>
      <c r="M1012" t="s">
        <v>3164</v>
      </c>
      <c r="N1012">
        <v>6.8277777769999997</v>
      </c>
      <c r="O1012">
        <v>0</v>
      </c>
      <c r="P1012">
        <v>4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</v>
      </c>
      <c r="W1012">
        <v>0</v>
      </c>
      <c r="X1012">
        <v>4.6573394460441744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0.96142390355280505</v>
      </c>
      <c r="AE1012">
        <v>5.6187633495969793</v>
      </c>
    </row>
    <row r="1013" spans="1:31" x14ac:dyDescent="0.25">
      <c r="A1013">
        <v>2339262</v>
      </c>
      <c r="B1013">
        <v>1</v>
      </c>
      <c r="C1013" t="s">
        <v>81</v>
      </c>
      <c r="D1013" t="s">
        <v>120</v>
      </c>
      <c r="E1013" t="s">
        <v>141</v>
      </c>
      <c r="F1013" t="s">
        <v>320</v>
      </c>
      <c r="G1013" t="s">
        <v>134</v>
      </c>
      <c r="H1013" t="s">
        <v>135</v>
      </c>
      <c r="I1013" t="s">
        <v>144</v>
      </c>
      <c r="J1013" t="s">
        <v>137</v>
      </c>
      <c r="K1013" t="s">
        <v>138</v>
      </c>
      <c r="L1013" t="s">
        <v>3165</v>
      </c>
      <c r="M1013" t="s">
        <v>3166</v>
      </c>
      <c r="N1013">
        <v>1.3049999999999999</v>
      </c>
      <c r="O1013">
        <v>0</v>
      </c>
      <c r="P1013">
        <v>75</v>
      </c>
      <c r="Q1013">
        <v>37</v>
      </c>
      <c r="R1013">
        <v>2</v>
      </c>
      <c r="S1013">
        <v>13</v>
      </c>
      <c r="T1013">
        <v>3</v>
      </c>
      <c r="U1013">
        <v>0</v>
      </c>
      <c r="V1013">
        <v>0</v>
      </c>
      <c r="W1013">
        <v>0</v>
      </c>
      <c r="X1013">
        <v>33.948428325632243</v>
      </c>
      <c r="Y1013">
        <v>204.68817197491884</v>
      </c>
      <c r="Z1013">
        <v>4.9233276777712138</v>
      </c>
      <c r="AA1013">
        <v>42.885882602686351</v>
      </c>
      <c r="AB1013">
        <v>0.45115103731919448</v>
      </c>
      <c r="AC1013">
        <v>0</v>
      </c>
      <c r="AD1013">
        <v>0</v>
      </c>
      <c r="AE1013">
        <v>286.89696161832791</v>
      </c>
    </row>
    <row r="1014" spans="1:31" x14ac:dyDescent="0.25">
      <c r="A1014">
        <v>2338598</v>
      </c>
      <c r="B1014">
        <v>1</v>
      </c>
      <c r="C1014" t="s">
        <v>81</v>
      </c>
      <c r="D1014" t="s">
        <v>128</v>
      </c>
      <c r="E1014" t="s">
        <v>141</v>
      </c>
      <c r="F1014" t="s">
        <v>1740</v>
      </c>
      <c r="G1014" t="s">
        <v>134</v>
      </c>
      <c r="H1014" t="s">
        <v>135</v>
      </c>
      <c r="I1014" t="s">
        <v>144</v>
      </c>
      <c r="J1014" t="s">
        <v>137</v>
      </c>
      <c r="K1014" t="s">
        <v>138</v>
      </c>
      <c r="L1014" t="s">
        <v>3167</v>
      </c>
      <c r="M1014" t="s">
        <v>3168</v>
      </c>
      <c r="N1014">
        <v>0.69166666600000004</v>
      </c>
      <c r="O1014">
        <v>1</v>
      </c>
      <c r="P1014">
        <v>585</v>
      </c>
      <c r="Q1014">
        <v>4</v>
      </c>
      <c r="R1014">
        <v>3</v>
      </c>
      <c r="S1014">
        <v>9</v>
      </c>
      <c r="T1014">
        <v>48</v>
      </c>
      <c r="U1014">
        <v>0</v>
      </c>
      <c r="V1014">
        <v>0</v>
      </c>
      <c r="W1014">
        <v>0.13850793899200001</v>
      </c>
      <c r="X1014">
        <v>37.443701981509975</v>
      </c>
      <c r="Y1014">
        <v>17.20068872535315</v>
      </c>
      <c r="Z1014">
        <v>0.25866367720464667</v>
      </c>
      <c r="AA1014">
        <v>29.156937889482599</v>
      </c>
      <c r="AB1014">
        <v>9.905016355330913</v>
      </c>
      <c r="AC1014">
        <v>0</v>
      </c>
      <c r="AD1014">
        <v>0</v>
      </c>
      <c r="AE1014">
        <v>94.103516567873285</v>
      </c>
    </row>
    <row r="1015" spans="1:31" x14ac:dyDescent="0.25">
      <c r="A1015">
        <v>2338993</v>
      </c>
      <c r="B1015">
        <v>1</v>
      </c>
      <c r="C1015" t="s">
        <v>80</v>
      </c>
      <c r="D1015" t="s">
        <v>99</v>
      </c>
      <c r="E1015" t="s">
        <v>157</v>
      </c>
      <c r="F1015" t="s">
        <v>3169</v>
      </c>
      <c r="G1015" t="s">
        <v>159</v>
      </c>
      <c r="H1015" t="s">
        <v>154</v>
      </c>
      <c r="I1015" t="s">
        <v>144</v>
      </c>
      <c r="J1015" t="s">
        <v>137</v>
      </c>
      <c r="K1015" t="s">
        <v>138</v>
      </c>
      <c r="L1015" t="s">
        <v>3170</v>
      </c>
      <c r="M1015" t="s">
        <v>3171</v>
      </c>
      <c r="N1015">
        <v>1.5249999999999999</v>
      </c>
      <c r="O1015">
        <v>0</v>
      </c>
      <c r="P1015">
        <v>1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0.57512404916438897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0.57512404916438897</v>
      </c>
    </row>
    <row r="1016" spans="1:31" x14ac:dyDescent="0.25">
      <c r="A1016">
        <v>2339093</v>
      </c>
      <c r="B1016">
        <v>1</v>
      </c>
      <c r="C1016" t="s">
        <v>81</v>
      </c>
      <c r="D1016" t="s">
        <v>118</v>
      </c>
      <c r="E1016" t="s">
        <v>141</v>
      </c>
      <c r="F1016" t="s">
        <v>3172</v>
      </c>
      <c r="G1016" t="s">
        <v>134</v>
      </c>
      <c r="H1016" t="s">
        <v>135</v>
      </c>
      <c r="I1016" t="s">
        <v>144</v>
      </c>
      <c r="J1016" t="s">
        <v>137</v>
      </c>
      <c r="K1016" t="s">
        <v>138</v>
      </c>
      <c r="L1016" t="s">
        <v>3173</v>
      </c>
      <c r="M1016" t="s">
        <v>3174</v>
      </c>
      <c r="N1016">
        <v>1.3833333329999999</v>
      </c>
      <c r="O1016">
        <v>0</v>
      </c>
      <c r="P1016">
        <v>0</v>
      </c>
      <c r="Q1016">
        <v>2</v>
      </c>
      <c r="R1016">
        <v>60</v>
      </c>
      <c r="S1016">
        <v>1</v>
      </c>
      <c r="T1016">
        <v>3</v>
      </c>
      <c r="U1016">
        <v>0</v>
      </c>
      <c r="V1016">
        <v>0</v>
      </c>
      <c r="W1016">
        <v>0</v>
      </c>
      <c r="X1016">
        <v>0</v>
      </c>
      <c r="Y1016">
        <v>7.7718393806195998</v>
      </c>
      <c r="Z1016">
        <v>595.64057792637641</v>
      </c>
      <c r="AA1016">
        <v>7.3843789473865407</v>
      </c>
      <c r="AB1016">
        <v>34.630650565579046</v>
      </c>
      <c r="AC1016">
        <v>0</v>
      </c>
      <c r="AD1016">
        <v>0</v>
      </c>
      <c r="AE1016">
        <v>645.42744681996146</v>
      </c>
    </row>
    <row r="1017" spans="1:31" x14ac:dyDescent="0.25">
      <c r="A1017">
        <v>2338801</v>
      </c>
      <c r="B1017">
        <v>1</v>
      </c>
      <c r="C1017" t="s">
        <v>80</v>
      </c>
      <c r="D1017" t="s">
        <v>91</v>
      </c>
      <c r="E1017" t="s">
        <v>157</v>
      </c>
      <c r="F1017" t="s">
        <v>3175</v>
      </c>
      <c r="G1017" t="s">
        <v>159</v>
      </c>
      <c r="H1017" t="s">
        <v>154</v>
      </c>
      <c r="I1017" t="s">
        <v>144</v>
      </c>
      <c r="J1017" t="s">
        <v>137</v>
      </c>
      <c r="K1017" t="s">
        <v>138</v>
      </c>
      <c r="L1017" t="s">
        <v>3176</v>
      </c>
      <c r="M1017" t="s">
        <v>3177</v>
      </c>
      <c r="N1017">
        <v>1.0944444440000001</v>
      </c>
      <c r="O1017">
        <v>0</v>
      </c>
      <c r="P1017">
        <v>0</v>
      </c>
      <c r="Q1017">
        <v>0</v>
      </c>
      <c r="R1017">
        <v>1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0.39200592133912882</v>
      </c>
      <c r="AA1017">
        <v>0</v>
      </c>
      <c r="AB1017">
        <v>0</v>
      </c>
      <c r="AC1017">
        <v>0</v>
      </c>
      <c r="AD1017">
        <v>0</v>
      </c>
      <c r="AE1017">
        <v>0.39200592133912882</v>
      </c>
    </row>
    <row r="1018" spans="1:31" x14ac:dyDescent="0.25">
      <c r="A1018">
        <v>2338953</v>
      </c>
      <c r="B1018">
        <v>1</v>
      </c>
      <c r="C1018" t="s">
        <v>81</v>
      </c>
      <c r="D1018" t="s">
        <v>122</v>
      </c>
      <c r="E1018" t="s">
        <v>151</v>
      </c>
      <c r="F1018" t="s">
        <v>3178</v>
      </c>
      <c r="G1018" t="s">
        <v>153</v>
      </c>
      <c r="H1018" t="s">
        <v>154</v>
      </c>
      <c r="I1018" t="s">
        <v>144</v>
      </c>
      <c r="J1018" t="s">
        <v>137</v>
      </c>
      <c r="K1018" t="s">
        <v>138</v>
      </c>
      <c r="L1018" t="s">
        <v>3179</v>
      </c>
      <c r="M1018" t="s">
        <v>3180</v>
      </c>
      <c r="N1018">
        <v>1.0563888880000001</v>
      </c>
      <c r="O1018">
        <v>0</v>
      </c>
      <c r="P1018">
        <v>87</v>
      </c>
      <c r="Q1018">
        <v>0</v>
      </c>
      <c r="R1018">
        <v>0</v>
      </c>
      <c r="S1018">
        <v>0</v>
      </c>
      <c r="T1018">
        <v>23</v>
      </c>
      <c r="U1018">
        <v>0</v>
      </c>
      <c r="V1018">
        <v>0</v>
      </c>
      <c r="W1018">
        <v>0</v>
      </c>
      <c r="X1018">
        <v>17.118553516088888</v>
      </c>
      <c r="Y1018">
        <v>0</v>
      </c>
      <c r="Z1018">
        <v>0</v>
      </c>
      <c r="AA1018">
        <v>0</v>
      </c>
      <c r="AB1018">
        <v>13.439172677228393</v>
      </c>
      <c r="AC1018">
        <v>0</v>
      </c>
      <c r="AD1018">
        <v>0</v>
      </c>
      <c r="AE1018">
        <v>30.557726193317279</v>
      </c>
    </row>
    <row r="1019" spans="1:31" x14ac:dyDescent="0.25">
      <c r="A1019">
        <v>2339202</v>
      </c>
      <c r="B1019">
        <v>1</v>
      </c>
      <c r="C1019" t="s">
        <v>80</v>
      </c>
      <c r="D1019" t="s">
        <v>110</v>
      </c>
      <c r="E1019" t="s">
        <v>157</v>
      </c>
      <c r="F1019" t="s">
        <v>3181</v>
      </c>
      <c r="G1019" t="s">
        <v>159</v>
      </c>
      <c r="H1019" t="s">
        <v>154</v>
      </c>
      <c r="I1019" t="s">
        <v>144</v>
      </c>
      <c r="J1019" t="s">
        <v>137</v>
      </c>
      <c r="K1019" t="s">
        <v>138</v>
      </c>
      <c r="L1019" t="s">
        <v>3182</v>
      </c>
      <c r="M1019" t="s">
        <v>3183</v>
      </c>
      <c r="N1019">
        <v>1.3633333329999999</v>
      </c>
      <c r="O1019">
        <v>0</v>
      </c>
      <c r="P1019">
        <v>6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2.7550357502411331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2.7550357502411331</v>
      </c>
    </row>
    <row r="1020" spans="1:31" x14ac:dyDescent="0.25">
      <c r="A1020">
        <v>2339156</v>
      </c>
      <c r="B1020">
        <v>1</v>
      </c>
      <c r="C1020" t="s">
        <v>80</v>
      </c>
      <c r="D1020" t="s">
        <v>91</v>
      </c>
      <c r="E1020" t="s">
        <v>147</v>
      </c>
      <c r="F1020" t="s">
        <v>3184</v>
      </c>
      <c r="G1020" t="s">
        <v>184</v>
      </c>
      <c r="H1020" t="s">
        <v>135</v>
      </c>
      <c r="I1020" t="s">
        <v>144</v>
      </c>
      <c r="J1020" t="s">
        <v>137</v>
      </c>
      <c r="K1020" t="s">
        <v>138</v>
      </c>
      <c r="L1020" t="s">
        <v>3185</v>
      </c>
      <c r="M1020" t="s">
        <v>3186</v>
      </c>
      <c r="N1020">
        <v>2.1288888880000001</v>
      </c>
      <c r="O1020">
        <v>0</v>
      </c>
      <c r="P1020">
        <v>3</v>
      </c>
      <c r="Q1020">
        <v>0</v>
      </c>
      <c r="R1020">
        <v>5</v>
      </c>
      <c r="S1020">
        <v>0</v>
      </c>
      <c r="T1020">
        <v>2</v>
      </c>
      <c r="U1020">
        <v>0</v>
      </c>
      <c r="V1020">
        <v>0</v>
      </c>
      <c r="W1020">
        <v>0</v>
      </c>
      <c r="X1020">
        <v>0.46516437469760002</v>
      </c>
      <c r="Y1020">
        <v>0</v>
      </c>
      <c r="Z1020">
        <v>20.601931131266028</v>
      </c>
      <c r="AA1020">
        <v>0</v>
      </c>
      <c r="AB1020">
        <v>0.50239768251850225</v>
      </c>
      <c r="AC1020">
        <v>0</v>
      </c>
      <c r="AD1020">
        <v>0</v>
      </c>
      <c r="AE1020">
        <v>21.569493188482131</v>
      </c>
    </row>
    <row r="1021" spans="1:31" x14ac:dyDescent="0.25">
      <c r="A1021">
        <v>2338661</v>
      </c>
      <c r="B1021">
        <v>1</v>
      </c>
      <c r="C1021" t="s">
        <v>80</v>
      </c>
      <c r="D1021" t="s">
        <v>98</v>
      </c>
      <c r="E1021" t="s">
        <v>132</v>
      </c>
      <c r="F1021" t="s">
        <v>3187</v>
      </c>
      <c r="G1021" t="s">
        <v>134</v>
      </c>
      <c r="H1021" t="s">
        <v>135</v>
      </c>
      <c r="I1021" t="s">
        <v>144</v>
      </c>
      <c r="J1021" t="s">
        <v>137</v>
      </c>
      <c r="K1021" t="s">
        <v>138</v>
      </c>
      <c r="L1021" t="s">
        <v>3188</v>
      </c>
      <c r="M1021" t="s">
        <v>3189</v>
      </c>
      <c r="N1021">
        <v>0.104722222</v>
      </c>
      <c r="O1021">
        <v>0</v>
      </c>
      <c r="P1021">
        <v>216</v>
      </c>
      <c r="Q1021">
        <v>36</v>
      </c>
      <c r="R1021">
        <v>35</v>
      </c>
      <c r="S1021">
        <v>7</v>
      </c>
      <c r="T1021">
        <v>56</v>
      </c>
      <c r="U1021">
        <v>0</v>
      </c>
      <c r="V1021">
        <v>0</v>
      </c>
      <c r="W1021">
        <v>0</v>
      </c>
      <c r="X1021">
        <v>6.1487533425668452</v>
      </c>
      <c r="Y1021">
        <v>26.693277606704488</v>
      </c>
      <c r="Z1021">
        <v>12.879393343588777</v>
      </c>
      <c r="AA1021">
        <v>1.9292714895994152</v>
      </c>
      <c r="AB1021">
        <v>6.4967057506090953</v>
      </c>
      <c r="AC1021">
        <v>0</v>
      </c>
      <c r="AD1021">
        <v>0</v>
      </c>
      <c r="AE1021">
        <v>54.147401533068617</v>
      </c>
    </row>
    <row r="1022" spans="1:31" x14ac:dyDescent="0.25">
      <c r="A1022">
        <v>2338761</v>
      </c>
      <c r="B1022">
        <v>1</v>
      </c>
      <c r="C1022" t="s">
        <v>80</v>
      </c>
      <c r="D1022" t="s">
        <v>96</v>
      </c>
      <c r="E1022" t="s">
        <v>157</v>
      </c>
      <c r="F1022" t="s">
        <v>3190</v>
      </c>
      <c r="G1022" t="s">
        <v>159</v>
      </c>
      <c r="H1022" t="s">
        <v>154</v>
      </c>
      <c r="I1022" t="s">
        <v>144</v>
      </c>
      <c r="J1022" t="s">
        <v>137</v>
      </c>
      <c r="K1022" t="s">
        <v>138</v>
      </c>
      <c r="L1022" t="s">
        <v>3191</v>
      </c>
      <c r="M1022" t="s">
        <v>3192</v>
      </c>
      <c r="N1022">
        <v>1.348333333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1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0.22198138519400112</v>
      </c>
      <c r="AC1022">
        <v>0</v>
      </c>
      <c r="AD1022">
        <v>0</v>
      </c>
      <c r="AE1022">
        <v>0.22198138519400112</v>
      </c>
    </row>
    <row r="1023" spans="1:31" x14ac:dyDescent="0.25">
      <c r="A1023">
        <v>2338701</v>
      </c>
      <c r="B1023">
        <v>1</v>
      </c>
      <c r="C1023" t="s">
        <v>80</v>
      </c>
      <c r="D1023" t="s">
        <v>94</v>
      </c>
      <c r="E1023" t="s">
        <v>174</v>
      </c>
      <c r="F1023" t="s">
        <v>3193</v>
      </c>
      <c r="G1023" t="s">
        <v>176</v>
      </c>
      <c r="H1023" t="s">
        <v>154</v>
      </c>
      <c r="I1023" t="s">
        <v>144</v>
      </c>
      <c r="J1023" t="s">
        <v>137</v>
      </c>
      <c r="K1023" t="s">
        <v>138</v>
      </c>
      <c r="L1023" t="s">
        <v>3194</v>
      </c>
      <c r="M1023" t="s">
        <v>3195</v>
      </c>
      <c r="N1023">
        <v>4.670833333</v>
      </c>
      <c r="O1023">
        <v>0</v>
      </c>
      <c r="P1023">
        <v>0</v>
      </c>
      <c r="Q1023">
        <v>0</v>
      </c>
      <c r="R1023">
        <v>11</v>
      </c>
      <c r="S1023">
        <v>0</v>
      </c>
      <c r="T1023">
        <v>2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63.04171138804989</v>
      </c>
      <c r="AA1023">
        <v>0</v>
      </c>
      <c r="AB1023">
        <v>8.9171918313987302</v>
      </c>
      <c r="AC1023">
        <v>0</v>
      </c>
      <c r="AD1023">
        <v>0</v>
      </c>
      <c r="AE1023">
        <v>71.958903219448615</v>
      </c>
    </row>
    <row r="1024" spans="1:31" x14ac:dyDescent="0.25">
      <c r="A1024">
        <v>2339199</v>
      </c>
      <c r="B1024">
        <v>1</v>
      </c>
      <c r="C1024" t="s">
        <v>81</v>
      </c>
      <c r="D1024" t="s">
        <v>128</v>
      </c>
      <c r="E1024" t="s">
        <v>151</v>
      </c>
      <c r="F1024" t="s">
        <v>2846</v>
      </c>
      <c r="G1024" t="s">
        <v>292</v>
      </c>
      <c r="H1024" t="s">
        <v>154</v>
      </c>
      <c r="I1024" t="s">
        <v>144</v>
      </c>
      <c r="J1024" t="s">
        <v>137</v>
      </c>
      <c r="K1024" t="s">
        <v>138</v>
      </c>
      <c r="L1024" t="s">
        <v>3196</v>
      </c>
      <c r="M1024" t="s">
        <v>3197</v>
      </c>
      <c r="N1024">
        <v>7.9024999999999999</v>
      </c>
      <c r="O1024">
        <v>0</v>
      </c>
      <c r="P1024">
        <v>25</v>
      </c>
      <c r="Q1024">
        <v>0</v>
      </c>
      <c r="R1024">
        <v>0</v>
      </c>
      <c r="S1024">
        <v>0</v>
      </c>
      <c r="T1024">
        <v>4</v>
      </c>
      <c r="U1024">
        <v>0</v>
      </c>
      <c r="V1024">
        <v>0</v>
      </c>
      <c r="W1024">
        <v>0</v>
      </c>
      <c r="X1024">
        <v>22.50874276250698</v>
      </c>
      <c r="Y1024">
        <v>0</v>
      </c>
      <c r="Z1024">
        <v>0</v>
      </c>
      <c r="AA1024">
        <v>0</v>
      </c>
      <c r="AB1024">
        <v>0.91303988910473988</v>
      </c>
      <c r="AC1024">
        <v>0</v>
      </c>
      <c r="AD1024">
        <v>0</v>
      </c>
      <c r="AE1024">
        <v>23.421782651611721</v>
      </c>
    </row>
    <row r="1025" spans="1:31" x14ac:dyDescent="0.25">
      <c r="A1025">
        <v>2338867</v>
      </c>
      <c r="B1025">
        <v>1</v>
      </c>
      <c r="C1025" t="s">
        <v>80</v>
      </c>
      <c r="D1025" t="s">
        <v>83</v>
      </c>
      <c r="E1025" t="s">
        <v>174</v>
      </c>
      <c r="F1025" t="s">
        <v>3198</v>
      </c>
      <c r="G1025" t="s">
        <v>194</v>
      </c>
      <c r="H1025" t="s">
        <v>154</v>
      </c>
      <c r="I1025" t="s">
        <v>144</v>
      </c>
      <c r="J1025" t="s">
        <v>137</v>
      </c>
      <c r="K1025" t="s">
        <v>138</v>
      </c>
      <c r="L1025" t="s">
        <v>3199</v>
      </c>
      <c r="M1025" t="s">
        <v>3200</v>
      </c>
      <c r="N1025">
        <v>0.49833333299999999</v>
      </c>
      <c r="O1025">
        <v>0</v>
      </c>
      <c r="P1025">
        <v>414</v>
      </c>
      <c r="Q1025">
        <v>0</v>
      </c>
      <c r="R1025">
        <v>0</v>
      </c>
      <c r="S1025">
        <v>0</v>
      </c>
      <c r="T1025">
        <v>6</v>
      </c>
      <c r="U1025">
        <v>0</v>
      </c>
      <c r="V1025">
        <v>0</v>
      </c>
      <c r="W1025">
        <v>0</v>
      </c>
      <c r="X1025">
        <v>41.357141451818613</v>
      </c>
      <c r="Y1025">
        <v>0</v>
      </c>
      <c r="Z1025">
        <v>0</v>
      </c>
      <c r="AA1025">
        <v>0</v>
      </c>
      <c r="AB1025">
        <v>0.75633724526394219</v>
      </c>
      <c r="AC1025">
        <v>0</v>
      </c>
      <c r="AD1025">
        <v>0</v>
      </c>
      <c r="AE1025">
        <v>42.113478697082556</v>
      </c>
    </row>
    <row r="1026" spans="1:31" x14ac:dyDescent="0.25">
      <c r="A1026">
        <v>2338844</v>
      </c>
      <c r="B1026">
        <v>1</v>
      </c>
      <c r="C1026" t="s">
        <v>80</v>
      </c>
      <c r="D1026" t="s">
        <v>83</v>
      </c>
      <c r="E1026" t="s">
        <v>157</v>
      </c>
      <c r="F1026" t="s">
        <v>3201</v>
      </c>
      <c r="G1026" t="s">
        <v>204</v>
      </c>
      <c r="H1026" t="s">
        <v>154</v>
      </c>
      <c r="I1026" t="s">
        <v>144</v>
      </c>
      <c r="J1026" t="s">
        <v>137</v>
      </c>
      <c r="K1026" t="s">
        <v>138</v>
      </c>
      <c r="L1026" t="s">
        <v>3202</v>
      </c>
      <c r="M1026" t="s">
        <v>3203</v>
      </c>
      <c r="N1026">
        <v>2.2919444439999999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1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26.687026914939775</v>
      </c>
      <c r="AC1026">
        <v>0</v>
      </c>
      <c r="AD1026">
        <v>0</v>
      </c>
      <c r="AE1026">
        <v>26.687026914939775</v>
      </c>
    </row>
    <row r="1027" spans="1:31" x14ac:dyDescent="0.25">
      <c r="A1027">
        <v>2339222</v>
      </c>
      <c r="B1027">
        <v>1</v>
      </c>
      <c r="C1027" t="s">
        <v>81</v>
      </c>
      <c r="D1027" t="s">
        <v>114</v>
      </c>
      <c r="E1027" t="s">
        <v>147</v>
      </c>
      <c r="F1027" t="s">
        <v>3204</v>
      </c>
      <c r="G1027" t="s">
        <v>184</v>
      </c>
      <c r="H1027" t="s">
        <v>135</v>
      </c>
      <c r="I1027" t="s">
        <v>144</v>
      </c>
      <c r="J1027" t="s">
        <v>137</v>
      </c>
      <c r="K1027" t="s">
        <v>138</v>
      </c>
      <c r="L1027" t="s">
        <v>3205</v>
      </c>
      <c r="M1027" t="s">
        <v>3206</v>
      </c>
      <c r="N1027">
        <v>1.010277777</v>
      </c>
      <c r="O1027">
        <v>0</v>
      </c>
      <c r="P1027">
        <v>47</v>
      </c>
      <c r="Q1027">
        <v>0</v>
      </c>
      <c r="R1027">
        <v>7</v>
      </c>
      <c r="S1027">
        <v>0</v>
      </c>
      <c r="T1027">
        <v>6</v>
      </c>
      <c r="U1027">
        <v>0</v>
      </c>
      <c r="V1027">
        <v>0</v>
      </c>
      <c r="W1027">
        <v>0</v>
      </c>
      <c r="X1027">
        <v>4.634709478383976</v>
      </c>
      <c r="Y1027">
        <v>0</v>
      </c>
      <c r="Z1027">
        <v>1.3630195776521239</v>
      </c>
      <c r="AA1027">
        <v>0</v>
      </c>
      <c r="AB1027">
        <v>3.0342068804698381</v>
      </c>
      <c r="AC1027">
        <v>0</v>
      </c>
      <c r="AD1027">
        <v>0</v>
      </c>
      <c r="AE1027">
        <v>9.0319359365059384</v>
      </c>
    </row>
    <row r="1028" spans="1:31" x14ac:dyDescent="0.25">
      <c r="A1028">
        <v>2338824</v>
      </c>
      <c r="B1028">
        <v>1</v>
      </c>
      <c r="C1028" t="s">
        <v>80</v>
      </c>
      <c r="D1028" t="s">
        <v>107</v>
      </c>
      <c r="E1028" t="s">
        <v>157</v>
      </c>
      <c r="F1028" t="s">
        <v>3207</v>
      </c>
      <c r="G1028" t="s">
        <v>159</v>
      </c>
      <c r="H1028" t="s">
        <v>154</v>
      </c>
      <c r="I1028" t="s">
        <v>144</v>
      </c>
      <c r="J1028" t="s">
        <v>137</v>
      </c>
      <c r="K1028" t="s">
        <v>138</v>
      </c>
      <c r="L1028" t="s">
        <v>3208</v>
      </c>
      <c r="M1028" t="s">
        <v>3209</v>
      </c>
      <c r="N1028">
        <v>2.8716666659999999</v>
      </c>
      <c r="O1028">
        <v>0</v>
      </c>
      <c r="P1028">
        <v>1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0.81044940168522017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0.81044940168522017</v>
      </c>
    </row>
    <row r="1029" spans="1:31" x14ac:dyDescent="0.25">
      <c r="A1029">
        <v>2339242</v>
      </c>
      <c r="B1029">
        <v>1</v>
      </c>
      <c r="C1029" t="s">
        <v>80</v>
      </c>
      <c r="D1029" t="s">
        <v>101</v>
      </c>
      <c r="E1029" t="s">
        <v>151</v>
      </c>
      <c r="F1029" t="s">
        <v>3210</v>
      </c>
      <c r="G1029" t="s">
        <v>153</v>
      </c>
      <c r="H1029" t="s">
        <v>154</v>
      </c>
      <c r="I1029" t="s">
        <v>144</v>
      </c>
      <c r="J1029" t="s">
        <v>137</v>
      </c>
      <c r="K1029" t="s">
        <v>138</v>
      </c>
      <c r="L1029" t="s">
        <v>3211</v>
      </c>
      <c r="M1029" t="s">
        <v>3212</v>
      </c>
      <c r="N1029">
        <v>1.663888888</v>
      </c>
      <c r="O1029">
        <v>0</v>
      </c>
      <c r="P1029">
        <v>34</v>
      </c>
      <c r="Q1029">
        <v>0</v>
      </c>
      <c r="R1029">
        <v>0</v>
      </c>
      <c r="S1029">
        <v>0</v>
      </c>
      <c r="T1029">
        <v>17</v>
      </c>
      <c r="U1029">
        <v>0</v>
      </c>
      <c r="V1029">
        <v>0</v>
      </c>
      <c r="W1029">
        <v>0</v>
      </c>
      <c r="X1029">
        <v>15.002110463454358</v>
      </c>
      <c r="Y1029">
        <v>0</v>
      </c>
      <c r="Z1029">
        <v>0</v>
      </c>
      <c r="AA1029">
        <v>0</v>
      </c>
      <c r="AB1029">
        <v>6.3663651994221979</v>
      </c>
      <c r="AC1029">
        <v>0</v>
      </c>
      <c r="AD1029">
        <v>0</v>
      </c>
      <c r="AE1029">
        <v>21.368475662876556</v>
      </c>
    </row>
    <row r="1030" spans="1:31" x14ac:dyDescent="0.25">
      <c r="A1030">
        <v>2338724</v>
      </c>
      <c r="B1030">
        <v>1</v>
      </c>
      <c r="C1030" t="s">
        <v>80</v>
      </c>
      <c r="D1030" t="s">
        <v>85</v>
      </c>
      <c r="E1030" t="s">
        <v>174</v>
      </c>
      <c r="F1030" t="s">
        <v>3213</v>
      </c>
      <c r="G1030" t="s">
        <v>208</v>
      </c>
      <c r="H1030" t="s">
        <v>154</v>
      </c>
      <c r="I1030" t="s">
        <v>144</v>
      </c>
      <c r="J1030" t="s">
        <v>137</v>
      </c>
      <c r="K1030" t="s">
        <v>209</v>
      </c>
      <c r="L1030" t="s">
        <v>3214</v>
      </c>
      <c r="M1030" t="s">
        <v>3215</v>
      </c>
      <c r="N1030">
        <v>2.7258333330000002</v>
      </c>
      <c r="O1030">
        <v>0</v>
      </c>
      <c r="P1030">
        <v>465</v>
      </c>
      <c r="Q1030">
        <v>0</v>
      </c>
      <c r="R1030">
        <v>0</v>
      </c>
      <c r="S1030">
        <v>0</v>
      </c>
      <c r="T1030">
        <v>377</v>
      </c>
      <c r="U1030">
        <v>0</v>
      </c>
      <c r="V1030">
        <v>0</v>
      </c>
      <c r="W1030">
        <v>0</v>
      </c>
      <c r="X1030">
        <v>346.97629632424179</v>
      </c>
      <c r="Y1030">
        <v>0</v>
      </c>
      <c r="Z1030">
        <v>0</v>
      </c>
      <c r="AA1030">
        <v>0</v>
      </c>
      <c r="AB1030">
        <v>942.7119418316887</v>
      </c>
      <c r="AC1030">
        <v>0</v>
      </c>
      <c r="AD1030">
        <v>0</v>
      </c>
      <c r="AE1030">
        <v>1289.6882381559305</v>
      </c>
    </row>
    <row r="1031" spans="1:31" x14ac:dyDescent="0.25">
      <c r="A1031">
        <v>2339136</v>
      </c>
      <c r="B1031">
        <v>1</v>
      </c>
      <c r="C1031" t="s">
        <v>81</v>
      </c>
      <c r="D1031" t="s">
        <v>125</v>
      </c>
      <c r="E1031" t="s">
        <v>147</v>
      </c>
      <c r="F1031" t="s">
        <v>3216</v>
      </c>
      <c r="G1031" t="s">
        <v>184</v>
      </c>
      <c r="H1031" t="s">
        <v>135</v>
      </c>
      <c r="I1031" t="s">
        <v>144</v>
      </c>
      <c r="J1031" t="s">
        <v>137</v>
      </c>
      <c r="K1031" t="s">
        <v>138</v>
      </c>
      <c r="L1031" t="s">
        <v>3217</v>
      </c>
      <c r="M1031" t="s">
        <v>3218</v>
      </c>
      <c r="N1031">
        <v>4.0858333330000001</v>
      </c>
      <c r="O1031">
        <v>0</v>
      </c>
      <c r="P1031">
        <v>42</v>
      </c>
      <c r="Q1031">
        <v>0</v>
      </c>
      <c r="R1031">
        <v>0</v>
      </c>
      <c r="S1031">
        <v>0</v>
      </c>
      <c r="T1031">
        <v>1</v>
      </c>
      <c r="U1031">
        <v>0</v>
      </c>
      <c r="V1031">
        <v>0</v>
      </c>
      <c r="W1031">
        <v>0</v>
      </c>
      <c r="X1031">
        <v>21.816394651820907</v>
      </c>
      <c r="Y1031">
        <v>0</v>
      </c>
      <c r="Z1031">
        <v>0</v>
      </c>
      <c r="AA1031">
        <v>0</v>
      </c>
      <c r="AB1031">
        <v>8.6727733978387511E-2</v>
      </c>
      <c r="AC1031">
        <v>0</v>
      </c>
      <c r="AD1031">
        <v>0</v>
      </c>
      <c r="AE1031">
        <v>21.903122385799296</v>
      </c>
    </row>
    <row r="1032" spans="1:31" x14ac:dyDescent="0.25">
      <c r="A1032">
        <v>2338787</v>
      </c>
      <c r="B1032">
        <v>1</v>
      </c>
      <c r="C1032" t="s">
        <v>81</v>
      </c>
      <c r="D1032" t="s">
        <v>117</v>
      </c>
      <c r="E1032" t="s">
        <v>147</v>
      </c>
      <c r="F1032" t="s">
        <v>3219</v>
      </c>
      <c r="G1032" t="s">
        <v>269</v>
      </c>
      <c r="H1032" t="s">
        <v>135</v>
      </c>
      <c r="I1032" t="s">
        <v>144</v>
      </c>
      <c r="J1032" t="s">
        <v>137</v>
      </c>
      <c r="K1032" t="s">
        <v>209</v>
      </c>
      <c r="L1032" t="s">
        <v>3220</v>
      </c>
      <c r="M1032" t="s">
        <v>3221</v>
      </c>
      <c r="N1032">
        <v>6.2036111109999998</v>
      </c>
      <c r="O1032">
        <v>0</v>
      </c>
      <c r="P1032">
        <v>82</v>
      </c>
      <c r="Q1032">
        <v>0</v>
      </c>
      <c r="R1032">
        <v>48</v>
      </c>
      <c r="S1032">
        <v>1</v>
      </c>
      <c r="T1032">
        <v>14</v>
      </c>
      <c r="U1032">
        <v>0</v>
      </c>
      <c r="V1032">
        <v>0</v>
      </c>
      <c r="W1032">
        <v>0</v>
      </c>
      <c r="X1032">
        <v>109.47008676560741</v>
      </c>
      <c r="Y1032">
        <v>0</v>
      </c>
      <c r="Z1032">
        <v>269.44682102954982</v>
      </c>
      <c r="AA1032">
        <v>10.954223127248145</v>
      </c>
      <c r="AB1032">
        <v>89.297367127037035</v>
      </c>
      <c r="AC1032">
        <v>0</v>
      </c>
      <c r="AD1032">
        <v>0</v>
      </c>
      <c r="AE1032">
        <v>479.16849804944241</v>
      </c>
    </row>
    <row r="1033" spans="1:31" x14ac:dyDescent="0.25">
      <c r="A1033">
        <v>2338781</v>
      </c>
      <c r="B1033">
        <v>1</v>
      </c>
      <c r="C1033" t="s">
        <v>81</v>
      </c>
      <c r="D1033" t="s">
        <v>123</v>
      </c>
      <c r="E1033" t="s">
        <v>157</v>
      </c>
      <c r="F1033" t="s">
        <v>3222</v>
      </c>
      <c r="G1033" t="s">
        <v>159</v>
      </c>
      <c r="H1033" t="s">
        <v>154</v>
      </c>
      <c r="I1033" t="s">
        <v>144</v>
      </c>
      <c r="J1033" t="s">
        <v>137</v>
      </c>
      <c r="K1033" t="s">
        <v>138</v>
      </c>
      <c r="L1033" t="s">
        <v>3223</v>
      </c>
      <c r="M1033" t="s">
        <v>3224</v>
      </c>
      <c r="N1033">
        <v>3.8519444439999999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1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1.656718561894667E-2</v>
      </c>
      <c r="AC1033">
        <v>0</v>
      </c>
      <c r="AD1033">
        <v>0</v>
      </c>
      <c r="AE1033">
        <v>1.656718561894667E-2</v>
      </c>
    </row>
    <row r="1034" spans="1:31" x14ac:dyDescent="0.25">
      <c r="A1034">
        <v>2338887</v>
      </c>
      <c r="B1034">
        <v>1</v>
      </c>
      <c r="C1034" t="s">
        <v>80</v>
      </c>
      <c r="D1034" t="s">
        <v>90</v>
      </c>
      <c r="E1034" t="s">
        <v>240</v>
      </c>
      <c r="F1034" t="s">
        <v>3225</v>
      </c>
      <c r="G1034" t="s">
        <v>1416</v>
      </c>
      <c r="H1034" t="s">
        <v>135</v>
      </c>
      <c r="I1034" t="s">
        <v>144</v>
      </c>
      <c r="J1034" t="s">
        <v>137</v>
      </c>
      <c r="K1034" t="s">
        <v>138</v>
      </c>
      <c r="L1034" t="s">
        <v>3226</v>
      </c>
      <c r="M1034" t="s">
        <v>191</v>
      </c>
      <c r="N1034">
        <v>0.571944444</v>
      </c>
      <c r="O1034">
        <v>1</v>
      </c>
      <c r="P1034">
        <v>23131</v>
      </c>
      <c r="Q1034">
        <v>0</v>
      </c>
      <c r="R1034">
        <v>0</v>
      </c>
      <c r="S1034">
        <v>4</v>
      </c>
      <c r="T1034">
        <v>2093</v>
      </c>
      <c r="U1034">
        <v>0</v>
      </c>
      <c r="V1034">
        <v>1</v>
      </c>
      <c r="W1034">
        <v>0.16715872327540557</v>
      </c>
      <c r="X1034">
        <v>3061.8583728593881</v>
      </c>
      <c r="Y1034">
        <v>0</v>
      </c>
      <c r="Z1034">
        <v>0</v>
      </c>
      <c r="AA1034">
        <v>126.33079380235904</v>
      </c>
      <c r="AB1034">
        <v>1492.9021971659402</v>
      </c>
      <c r="AC1034">
        <v>0</v>
      </c>
      <c r="AD1034">
        <v>7.6231036677589081</v>
      </c>
      <c r="AE1034">
        <v>4688.881626218722</v>
      </c>
    </row>
    <row r="1035" spans="1:31" x14ac:dyDescent="0.25">
      <c r="A1035">
        <v>2339179</v>
      </c>
      <c r="B1035">
        <v>1</v>
      </c>
      <c r="C1035" t="s">
        <v>81</v>
      </c>
      <c r="D1035" t="s">
        <v>123</v>
      </c>
      <c r="E1035" t="s">
        <v>141</v>
      </c>
      <c r="F1035" t="s">
        <v>3227</v>
      </c>
      <c r="G1035" t="s">
        <v>134</v>
      </c>
      <c r="H1035" t="s">
        <v>135</v>
      </c>
      <c r="I1035" t="s">
        <v>144</v>
      </c>
      <c r="J1035" t="s">
        <v>137</v>
      </c>
      <c r="K1035" t="s">
        <v>138</v>
      </c>
      <c r="L1035" t="s">
        <v>3228</v>
      </c>
      <c r="M1035" t="s">
        <v>3229</v>
      </c>
      <c r="N1035">
        <v>1.236388888</v>
      </c>
      <c r="O1035">
        <v>4</v>
      </c>
      <c r="P1035">
        <v>292</v>
      </c>
      <c r="Q1035">
        <v>299</v>
      </c>
      <c r="R1035">
        <v>297</v>
      </c>
      <c r="S1035">
        <v>27</v>
      </c>
      <c r="T1035">
        <v>61</v>
      </c>
      <c r="U1035">
        <v>1</v>
      </c>
      <c r="V1035">
        <v>0</v>
      </c>
      <c r="W1035">
        <v>7.9707617990633883</v>
      </c>
      <c r="X1035">
        <v>103.83249809465757</v>
      </c>
      <c r="Y1035">
        <v>1414.011388930229</v>
      </c>
      <c r="Z1035">
        <v>1118.8866632281151</v>
      </c>
      <c r="AA1035">
        <v>63.753754154509551</v>
      </c>
      <c r="AB1035">
        <v>85.129363172910089</v>
      </c>
      <c r="AC1035">
        <v>58.490130361195412</v>
      </c>
      <c r="AD1035">
        <v>0</v>
      </c>
      <c r="AE1035">
        <v>2852.0745597406799</v>
      </c>
    </row>
    <row r="1036" spans="1:31" x14ac:dyDescent="0.25">
      <c r="A1036">
        <v>2338641</v>
      </c>
      <c r="B1036">
        <v>1</v>
      </c>
      <c r="C1036" t="s">
        <v>81</v>
      </c>
      <c r="D1036" t="s">
        <v>128</v>
      </c>
      <c r="E1036" t="s">
        <v>147</v>
      </c>
      <c r="F1036" t="s">
        <v>3230</v>
      </c>
      <c r="G1036" t="s">
        <v>134</v>
      </c>
      <c r="H1036" t="s">
        <v>135</v>
      </c>
      <c r="I1036" t="s">
        <v>144</v>
      </c>
      <c r="J1036" t="s">
        <v>137</v>
      </c>
      <c r="K1036" t="s">
        <v>138</v>
      </c>
      <c r="L1036" t="s">
        <v>3231</v>
      </c>
      <c r="M1036" t="s">
        <v>3232</v>
      </c>
      <c r="N1036">
        <v>0.281388888</v>
      </c>
      <c r="O1036">
        <v>1</v>
      </c>
      <c r="P1036">
        <v>0</v>
      </c>
      <c r="Q1036">
        <v>0</v>
      </c>
      <c r="R1036">
        <v>0</v>
      </c>
      <c r="S1036">
        <v>7</v>
      </c>
      <c r="T1036">
        <v>448</v>
      </c>
      <c r="U1036">
        <v>3</v>
      </c>
      <c r="V1036">
        <v>29</v>
      </c>
      <c r="W1036">
        <v>4.664853464181111E-2</v>
      </c>
      <c r="X1036">
        <v>0</v>
      </c>
      <c r="Y1036">
        <v>0</v>
      </c>
      <c r="Z1036">
        <v>0</v>
      </c>
      <c r="AA1036">
        <v>3.1360010712398725</v>
      </c>
      <c r="AB1036">
        <v>67.358533486979567</v>
      </c>
      <c r="AC1036">
        <v>8.4168361454975305</v>
      </c>
      <c r="AD1036">
        <v>34.54063295313572</v>
      </c>
      <c r="AE1036">
        <v>113.4986521914945</v>
      </c>
    </row>
    <row r="1037" spans="1:31" x14ac:dyDescent="0.25">
      <c r="A1037">
        <v>2338595</v>
      </c>
      <c r="B1037">
        <v>1</v>
      </c>
      <c r="C1037" t="s">
        <v>80</v>
      </c>
      <c r="D1037" t="s">
        <v>82</v>
      </c>
      <c r="E1037" t="s">
        <v>157</v>
      </c>
      <c r="F1037" t="s">
        <v>3233</v>
      </c>
      <c r="G1037" t="s">
        <v>159</v>
      </c>
      <c r="H1037" t="s">
        <v>154</v>
      </c>
      <c r="I1037" t="s">
        <v>144</v>
      </c>
      <c r="J1037" t="s">
        <v>137</v>
      </c>
      <c r="K1037" t="s">
        <v>138</v>
      </c>
      <c r="L1037" t="s">
        <v>3234</v>
      </c>
      <c r="M1037" t="s">
        <v>3235</v>
      </c>
      <c r="N1037">
        <v>3.4569444439999999</v>
      </c>
      <c r="O1037">
        <v>0</v>
      </c>
      <c r="P1037">
        <v>1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0.8802066286310033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0.8802066286310033</v>
      </c>
    </row>
    <row r="1038" spans="1:31" x14ac:dyDescent="0.25">
      <c r="A1038">
        <v>2339113</v>
      </c>
      <c r="B1038">
        <v>1</v>
      </c>
      <c r="C1038" t="s">
        <v>80</v>
      </c>
      <c r="D1038" t="s">
        <v>89</v>
      </c>
      <c r="E1038" t="s">
        <v>157</v>
      </c>
      <c r="F1038" t="s">
        <v>314</v>
      </c>
      <c r="G1038" t="s">
        <v>279</v>
      </c>
      <c r="H1038" t="s">
        <v>154</v>
      </c>
      <c r="I1038" t="s">
        <v>144</v>
      </c>
      <c r="J1038" t="s">
        <v>137</v>
      </c>
      <c r="K1038" t="s">
        <v>138</v>
      </c>
      <c r="L1038" t="s">
        <v>3236</v>
      </c>
      <c r="M1038" t="s">
        <v>3237</v>
      </c>
      <c r="N1038">
        <v>0.91472222199999997</v>
      </c>
      <c r="O1038">
        <v>0</v>
      </c>
      <c r="P1038">
        <v>5</v>
      </c>
      <c r="Q1038">
        <v>0</v>
      </c>
      <c r="R1038">
        <v>0</v>
      </c>
      <c r="S1038">
        <v>0</v>
      </c>
      <c r="T1038">
        <v>1</v>
      </c>
      <c r="U1038">
        <v>0</v>
      </c>
      <c r="V1038">
        <v>0</v>
      </c>
      <c r="W1038">
        <v>0</v>
      </c>
      <c r="X1038">
        <v>2.0732279033083545</v>
      </c>
      <c r="Y1038">
        <v>0</v>
      </c>
      <c r="Z1038">
        <v>0</v>
      </c>
      <c r="AA1038">
        <v>0</v>
      </c>
      <c r="AB1038">
        <v>4.8877559829926386E-2</v>
      </c>
      <c r="AC1038">
        <v>0</v>
      </c>
      <c r="AD1038">
        <v>0</v>
      </c>
      <c r="AE1038">
        <v>2.122105463138281</v>
      </c>
    </row>
    <row r="1039" spans="1:31" x14ac:dyDescent="0.25">
      <c r="A1039">
        <v>2338850</v>
      </c>
      <c r="B1039">
        <v>1</v>
      </c>
      <c r="C1039" t="s">
        <v>80</v>
      </c>
      <c r="D1039" t="s">
        <v>97</v>
      </c>
      <c r="E1039" t="s">
        <v>240</v>
      </c>
      <c r="F1039" t="s">
        <v>3238</v>
      </c>
      <c r="G1039" t="s">
        <v>134</v>
      </c>
      <c r="H1039" t="s">
        <v>135</v>
      </c>
      <c r="I1039" t="s">
        <v>144</v>
      </c>
      <c r="J1039" t="s">
        <v>137</v>
      </c>
      <c r="K1039" t="s">
        <v>138</v>
      </c>
      <c r="L1039" t="s">
        <v>3239</v>
      </c>
      <c r="M1039" t="s">
        <v>3240</v>
      </c>
      <c r="N1039">
        <v>1.686666666</v>
      </c>
      <c r="O1039">
        <v>3</v>
      </c>
      <c r="P1039">
        <v>731</v>
      </c>
      <c r="Q1039">
        <v>5</v>
      </c>
      <c r="R1039">
        <v>0</v>
      </c>
      <c r="S1039">
        <v>11</v>
      </c>
      <c r="T1039">
        <v>13</v>
      </c>
      <c r="U1039">
        <v>1</v>
      </c>
      <c r="V1039">
        <v>0</v>
      </c>
      <c r="W1039">
        <v>454.9515082654097</v>
      </c>
      <c r="X1039">
        <v>391.7036528546912</v>
      </c>
      <c r="Y1039">
        <v>19.063130304218326</v>
      </c>
      <c r="Z1039">
        <v>0</v>
      </c>
      <c r="AA1039">
        <v>515.62041527508904</v>
      </c>
      <c r="AB1039">
        <v>75.211663580590297</v>
      </c>
      <c r="AC1039">
        <v>17.025239646006824</v>
      </c>
      <c r="AD1039">
        <v>0</v>
      </c>
      <c r="AE1039">
        <v>1473.5756099260054</v>
      </c>
    </row>
    <row r="1040" spans="1:31" x14ac:dyDescent="0.25">
      <c r="A1040">
        <v>2338658</v>
      </c>
      <c r="B1040">
        <v>1</v>
      </c>
      <c r="C1040" t="s">
        <v>80</v>
      </c>
      <c r="D1040" t="s">
        <v>93</v>
      </c>
      <c r="E1040" t="s">
        <v>151</v>
      </c>
      <c r="F1040" t="s">
        <v>3241</v>
      </c>
      <c r="G1040" t="s">
        <v>153</v>
      </c>
      <c r="H1040" t="s">
        <v>154</v>
      </c>
      <c r="I1040" t="s">
        <v>144</v>
      </c>
      <c r="J1040" t="s">
        <v>137</v>
      </c>
      <c r="K1040" t="s">
        <v>138</v>
      </c>
      <c r="L1040" t="s">
        <v>3242</v>
      </c>
      <c r="M1040" t="s">
        <v>3243</v>
      </c>
      <c r="N1040">
        <v>1.3805555549999999</v>
      </c>
      <c r="O1040">
        <v>0</v>
      </c>
      <c r="P1040">
        <v>0</v>
      </c>
      <c r="Q1040">
        <v>0</v>
      </c>
      <c r="R1040">
        <v>10</v>
      </c>
      <c r="S1040">
        <v>0</v>
      </c>
      <c r="T1040">
        <v>2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28.18610856597482</v>
      </c>
      <c r="AA1040">
        <v>0</v>
      </c>
      <c r="AB1040">
        <v>5.1370653418388157</v>
      </c>
      <c r="AC1040">
        <v>0</v>
      </c>
      <c r="AD1040">
        <v>0</v>
      </c>
      <c r="AE1040">
        <v>33.323173907813633</v>
      </c>
    </row>
    <row r="1041" spans="1:31" x14ac:dyDescent="0.25">
      <c r="A1041">
        <v>2339159</v>
      </c>
      <c r="B1041">
        <v>1</v>
      </c>
      <c r="C1041" t="s">
        <v>81</v>
      </c>
      <c r="D1041" t="s">
        <v>113</v>
      </c>
      <c r="E1041" t="s">
        <v>151</v>
      </c>
      <c r="F1041" t="s">
        <v>3244</v>
      </c>
      <c r="G1041" t="s">
        <v>153</v>
      </c>
      <c r="H1041" t="s">
        <v>154</v>
      </c>
      <c r="I1041" t="s">
        <v>144</v>
      </c>
      <c r="J1041" t="s">
        <v>137</v>
      </c>
      <c r="K1041" t="s">
        <v>138</v>
      </c>
      <c r="L1041" t="s">
        <v>3245</v>
      </c>
      <c r="M1041" t="s">
        <v>3246</v>
      </c>
      <c r="N1041">
        <v>0.80833333299999999</v>
      </c>
      <c r="O1041">
        <v>0</v>
      </c>
      <c r="P1041">
        <v>21</v>
      </c>
      <c r="Q1041">
        <v>0</v>
      </c>
      <c r="R1041">
        <v>21</v>
      </c>
      <c r="S1041">
        <v>0</v>
      </c>
      <c r="T1041">
        <v>2</v>
      </c>
      <c r="U1041">
        <v>0</v>
      </c>
      <c r="V1041">
        <v>0</v>
      </c>
      <c r="W1041">
        <v>0</v>
      </c>
      <c r="X1041">
        <v>4.0286899876838564</v>
      </c>
      <c r="Y1041">
        <v>0</v>
      </c>
      <c r="Z1041">
        <v>13.974094630793587</v>
      </c>
      <c r="AA1041">
        <v>0</v>
      </c>
      <c r="AB1041">
        <v>1.8619558848529789</v>
      </c>
      <c r="AC1041">
        <v>0</v>
      </c>
      <c r="AD1041">
        <v>0</v>
      </c>
      <c r="AE1041">
        <v>19.86474050333042</v>
      </c>
    </row>
    <row r="1042" spans="1:31" x14ac:dyDescent="0.25">
      <c r="A1042">
        <v>2339013</v>
      </c>
      <c r="B1042">
        <v>1</v>
      </c>
      <c r="C1042" t="s">
        <v>80</v>
      </c>
      <c r="D1042" t="s">
        <v>108</v>
      </c>
      <c r="E1042" t="s">
        <v>141</v>
      </c>
      <c r="F1042" t="s">
        <v>3247</v>
      </c>
      <c r="G1042" t="s">
        <v>134</v>
      </c>
      <c r="H1042" t="s">
        <v>135</v>
      </c>
      <c r="I1042" t="s">
        <v>144</v>
      </c>
      <c r="J1042" t="s">
        <v>137</v>
      </c>
      <c r="K1042" t="s">
        <v>138</v>
      </c>
      <c r="L1042" t="s">
        <v>3248</v>
      </c>
      <c r="M1042" t="s">
        <v>3249</v>
      </c>
      <c r="N1042">
        <v>0.99694444400000004</v>
      </c>
      <c r="O1042">
        <v>0</v>
      </c>
      <c r="P1042">
        <v>488</v>
      </c>
      <c r="Q1042">
        <v>0</v>
      </c>
      <c r="R1042">
        <v>77</v>
      </c>
      <c r="S1042">
        <v>3</v>
      </c>
      <c r="T1042">
        <v>87</v>
      </c>
      <c r="U1042">
        <v>0</v>
      </c>
      <c r="V1042">
        <v>0</v>
      </c>
      <c r="W1042">
        <v>0</v>
      </c>
      <c r="X1042">
        <v>89.594215548318701</v>
      </c>
      <c r="Y1042">
        <v>0</v>
      </c>
      <c r="Z1042">
        <v>95.529423227728117</v>
      </c>
      <c r="AA1042">
        <v>98.851783789904289</v>
      </c>
      <c r="AB1042">
        <v>81.543076721408283</v>
      </c>
      <c r="AC1042">
        <v>0</v>
      </c>
      <c r="AD1042">
        <v>0</v>
      </c>
      <c r="AE1042">
        <v>365.51849928735942</v>
      </c>
    </row>
    <row r="1043" spans="1:31" x14ac:dyDescent="0.25">
      <c r="A1043">
        <v>2338804</v>
      </c>
      <c r="B1043">
        <v>1</v>
      </c>
      <c r="C1043" t="s">
        <v>80</v>
      </c>
      <c r="D1043" t="s">
        <v>108</v>
      </c>
      <c r="E1043" t="s">
        <v>151</v>
      </c>
      <c r="F1043" t="s">
        <v>3250</v>
      </c>
      <c r="G1043" t="s">
        <v>410</v>
      </c>
      <c r="H1043" t="s">
        <v>154</v>
      </c>
      <c r="I1043" t="s">
        <v>144</v>
      </c>
      <c r="J1043" t="s">
        <v>137</v>
      </c>
      <c r="K1043" t="s">
        <v>138</v>
      </c>
      <c r="L1043" t="s">
        <v>3251</v>
      </c>
      <c r="M1043" t="s">
        <v>3252</v>
      </c>
      <c r="N1043">
        <v>3.8525</v>
      </c>
      <c r="O1043">
        <v>0</v>
      </c>
      <c r="P1043">
        <v>14</v>
      </c>
      <c r="Q1043">
        <v>0</v>
      </c>
      <c r="R1043">
        <v>1</v>
      </c>
      <c r="S1043">
        <v>0</v>
      </c>
      <c r="T1043">
        <v>3</v>
      </c>
      <c r="U1043">
        <v>0</v>
      </c>
      <c r="V1043">
        <v>0</v>
      </c>
      <c r="W1043">
        <v>0</v>
      </c>
      <c r="X1043">
        <v>6.5225727298250069</v>
      </c>
      <c r="Y1043">
        <v>0</v>
      </c>
      <c r="Z1043">
        <v>3.5837905424579688</v>
      </c>
      <c r="AA1043">
        <v>0</v>
      </c>
      <c r="AB1043">
        <v>3.9204720658687422</v>
      </c>
      <c r="AC1043">
        <v>0</v>
      </c>
      <c r="AD1043">
        <v>0</v>
      </c>
      <c r="AE1043">
        <v>14.026835338151718</v>
      </c>
    </row>
    <row r="1044" spans="1:31" x14ac:dyDescent="0.25">
      <c r="A1044">
        <v>2338718</v>
      </c>
      <c r="B1044">
        <v>1</v>
      </c>
      <c r="C1044" t="s">
        <v>81</v>
      </c>
      <c r="D1044" t="s">
        <v>115</v>
      </c>
      <c r="E1044" t="s">
        <v>147</v>
      </c>
      <c r="F1044" t="s">
        <v>3253</v>
      </c>
      <c r="G1044" t="s">
        <v>208</v>
      </c>
      <c r="H1044" t="s">
        <v>135</v>
      </c>
      <c r="I1044" t="s">
        <v>144</v>
      </c>
      <c r="J1044" t="s">
        <v>137</v>
      </c>
      <c r="K1044" t="s">
        <v>209</v>
      </c>
      <c r="L1044" t="s">
        <v>3254</v>
      </c>
      <c r="M1044" t="s">
        <v>3255</v>
      </c>
      <c r="N1044">
        <v>5.4763888879999998</v>
      </c>
      <c r="O1044">
        <v>0</v>
      </c>
      <c r="P1044">
        <v>203</v>
      </c>
      <c r="Q1044">
        <v>0</v>
      </c>
      <c r="R1044">
        <v>0</v>
      </c>
      <c r="S1044">
        <v>0</v>
      </c>
      <c r="T1044">
        <v>17</v>
      </c>
      <c r="U1044">
        <v>0</v>
      </c>
      <c r="V1044">
        <v>0</v>
      </c>
      <c r="W1044">
        <v>0</v>
      </c>
      <c r="X1044">
        <v>102.27531884671748</v>
      </c>
      <c r="Y1044">
        <v>0</v>
      </c>
      <c r="Z1044">
        <v>0</v>
      </c>
      <c r="AA1044">
        <v>0</v>
      </c>
      <c r="AB1044">
        <v>13.30928803037698</v>
      </c>
      <c r="AC1044">
        <v>0</v>
      </c>
      <c r="AD1044">
        <v>0</v>
      </c>
      <c r="AE1044">
        <v>115.58460687709446</v>
      </c>
    </row>
    <row r="1045" spans="1:31" x14ac:dyDescent="0.25">
      <c r="A1045">
        <v>2338764</v>
      </c>
      <c r="B1045">
        <v>1</v>
      </c>
      <c r="C1045" t="s">
        <v>81</v>
      </c>
      <c r="D1045" t="s">
        <v>128</v>
      </c>
      <c r="E1045" t="s">
        <v>141</v>
      </c>
      <c r="F1045" t="s">
        <v>3256</v>
      </c>
      <c r="G1045" t="s">
        <v>134</v>
      </c>
      <c r="H1045" t="s">
        <v>135</v>
      </c>
      <c r="I1045" t="s">
        <v>144</v>
      </c>
      <c r="J1045" t="s">
        <v>137</v>
      </c>
      <c r="K1045" t="s">
        <v>138</v>
      </c>
      <c r="L1045" t="s">
        <v>3257</v>
      </c>
      <c r="M1045" t="s">
        <v>3258</v>
      </c>
      <c r="N1045">
        <v>9.7500000000000003E-2</v>
      </c>
      <c r="O1045">
        <v>0</v>
      </c>
      <c r="P1045">
        <v>1229</v>
      </c>
      <c r="Q1045">
        <v>4</v>
      </c>
      <c r="R1045">
        <v>2</v>
      </c>
      <c r="S1045">
        <v>10</v>
      </c>
      <c r="T1045">
        <v>89</v>
      </c>
      <c r="U1045">
        <v>1</v>
      </c>
      <c r="V1045">
        <v>0</v>
      </c>
      <c r="W1045">
        <v>0</v>
      </c>
      <c r="X1045">
        <v>12.229247929824018</v>
      </c>
      <c r="Y1045">
        <v>2.4164220496250248</v>
      </c>
      <c r="Z1045">
        <v>0.23093267895847505</v>
      </c>
      <c r="AA1045">
        <v>1.5259683904920005</v>
      </c>
      <c r="AB1045">
        <v>1.4885134656835954</v>
      </c>
      <c r="AC1045">
        <v>5.5727042272297505</v>
      </c>
      <c r="AD1045">
        <v>0</v>
      </c>
      <c r="AE1045">
        <v>23.463788741812863</v>
      </c>
    </row>
    <row r="1046" spans="1:31" x14ac:dyDescent="0.25">
      <c r="A1046">
        <v>2338678</v>
      </c>
      <c r="B1046">
        <v>1</v>
      </c>
      <c r="C1046" t="s">
        <v>81</v>
      </c>
      <c r="D1046" t="s">
        <v>120</v>
      </c>
      <c r="E1046" t="s">
        <v>141</v>
      </c>
      <c r="F1046" t="s">
        <v>3259</v>
      </c>
      <c r="G1046" t="s">
        <v>134</v>
      </c>
      <c r="H1046" t="s">
        <v>135</v>
      </c>
      <c r="I1046" t="s">
        <v>144</v>
      </c>
      <c r="J1046" t="s">
        <v>137</v>
      </c>
      <c r="K1046" t="s">
        <v>138</v>
      </c>
      <c r="L1046" t="s">
        <v>3260</v>
      </c>
      <c r="M1046" t="s">
        <v>3261</v>
      </c>
      <c r="N1046">
        <v>2.3822222219999998</v>
      </c>
      <c r="O1046">
        <v>0</v>
      </c>
      <c r="P1046">
        <v>1187</v>
      </c>
      <c r="Q1046">
        <v>0</v>
      </c>
      <c r="R1046">
        <v>16</v>
      </c>
      <c r="S1046">
        <v>1</v>
      </c>
      <c r="T1046">
        <v>116</v>
      </c>
      <c r="U1046">
        <v>3</v>
      </c>
      <c r="V1046">
        <v>4</v>
      </c>
      <c r="W1046">
        <v>0</v>
      </c>
      <c r="X1046">
        <v>593.33644803134507</v>
      </c>
      <c r="Y1046">
        <v>0</v>
      </c>
      <c r="Z1046">
        <v>72.831940423300352</v>
      </c>
      <c r="AA1046">
        <v>19.15960205569931</v>
      </c>
      <c r="AB1046">
        <v>146.80920705760386</v>
      </c>
      <c r="AC1046">
        <v>611.50353908726095</v>
      </c>
      <c r="AD1046">
        <v>8.3961795246301207</v>
      </c>
      <c r="AE1046">
        <v>1452.0369161798396</v>
      </c>
    </row>
    <row r="1047" spans="1:31" x14ac:dyDescent="0.25">
      <c r="A1047">
        <v>2339176</v>
      </c>
      <c r="B1047">
        <v>1</v>
      </c>
      <c r="C1047" t="s">
        <v>80</v>
      </c>
      <c r="D1047" t="s">
        <v>82</v>
      </c>
      <c r="E1047" t="s">
        <v>174</v>
      </c>
      <c r="F1047" t="s">
        <v>3262</v>
      </c>
      <c r="G1047" t="s">
        <v>194</v>
      </c>
      <c r="H1047" t="s">
        <v>154</v>
      </c>
      <c r="I1047" t="s">
        <v>144</v>
      </c>
      <c r="J1047" t="s">
        <v>137</v>
      </c>
      <c r="K1047" t="s">
        <v>138</v>
      </c>
      <c r="L1047" t="s">
        <v>3263</v>
      </c>
      <c r="M1047" t="s">
        <v>3264</v>
      </c>
      <c r="N1047">
        <v>1.0838888879999999</v>
      </c>
      <c r="O1047">
        <v>0</v>
      </c>
      <c r="P1047">
        <v>168</v>
      </c>
      <c r="Q1047">
        <v>0</v>
      </c>
      <c r="R1047">
        <v>0</v>
      </c>
      <c r="S1047">
        <v>0</v>
      </c>
      <c r="T1047">
        <v>16</v>
      </c>
      <c r="U1047">
        <v>0</v>
      </c>
      <c r="V1047">
        <v>0</v>
      </c>
      <c r="W1047">
        <v>0</v>
      </c>
      <c r="X1047">
        <v>38.644012828450535</v>
      </c>
      <c r="Y1047">
        <v>0</v>
      </c>
      <c r="Z1047">
        <v>0</v>
      </c>
      <c r="AA1047">
        <v>0</v>
      </c>
      <c r="AB1047">
        <v>5.1016826125389603</v>
      </c>
      <c r="AC1047">
        <v>0</v>
      </c>
      <c r="AD1047">
        <v>0</v>
      </c>
      <c r="AE1047">
        <v>43.745695440989493</v>
      </c>
    </row>
    <row r="1048" spans="1:31" x14ac:dyDescent="0.25">
      <c r="A1048">
        <v>2338655</v>
      </c>
      <c r="B1048">
        <v>1</v>
      </c>
      <c r="C1048" t="s">
        <v>81</v>
      </c>
      <c r="D1048" t="s">
        <v>116</v>
      </c>
      <c r="E1048" t="s">
        <v>141</v>
      </c>
      <c r="F1048" t="s">
        <v>3265</v>
      </c>
      <c r="G1048" t="s">
        <v>134</v>
      </c>
      <c r="H1048" t="s">
        <v>135</v>
      </c>
      <c r="I1048" t="s">
        <v>144</v>
      </c>
      <c r="J1048" t="s">
        <v>137</v>
      </c>
      <c r="K1048" t="s">
        <v>138</v>
      </c>
      <c r="L1048" t="s">
        <v>3266</v>
      </c>
      <c r="M1048" t="s">
        <v>3267</v>
      </c>
      <c r="N1048">
        <v>1.0338888879999999</v>
      </c>
      <c r="O1048">
        <v>1</v>
      </c>
      <c r="P1048">
        <v>1526</v>
      </c>
      <c r="Q1048">
        <v>140</v>
      </c>
      <c r="R1048">
        <v>148</v>
      </c>
      <c r="S1048">
        <v>5</v>
      </c>
      <c r="T1048">
        <v>198</v>
      </c>
      <c r="U1048">
        <v>1</v>
      </c>
      <c r="V1048">
        <v>0</v>
      </c>
      <c r="W1048">
        <v>6.1577411079402226E-2</v>
      </c>
      <c r="X1048">
        <v>204.68364068095232</v>
      </c>
      <c r="Y1048">
        <v>509.71115385220406</v>
      </c>
      <c r="Z1048">
        <v>161.15703322191004</v>
      </c>
      <c r="AA1048">
        <v>4.5673970061395872</v>
      </c>
      <c r="AB1048">
        <v>55.07840534074159</v>
      </c>
      <c r="AC1048">
        <v>51.30910089971313</v>
      </c>
      <c r="AD1048">
        <v>0</v>
      </c>
      <c r="AE1048">
        <v>986.56830841274018</v>
      </c>
    </row>
    <row r="1049" spans="1:31" x14ac:dyDescent="0.25">
      <c r="A1049">
        <v>2338870</v>
      </c>
      <c r="B1049">
        <v>1</v>
      </c>
      <c r="C1049" t="s">
        <v>81</v>
      </c>
      <c r="D1049" t="s">
        <v>121</v>
      </c>
      <c r="E1049" t="s">
        <v>151</v>
      </c>
      <c r="F1049" t="s">
        <v>3268</v>
      </c>
      <c r="G1049" t="s">
        <v>1532</v>
      </c>
      <c r="H1049" t="s">
        <v>154</v>
      </c>
      <c r="I1049" t="s">
        <v>144</v>
      </c>
      <c r="J1049" t="s">
        <v>137</v>
      </c>
      <c r="K1049" t="s">
        <v>138</v>
      </c>
      <c r="L1049" t="s">
        <v>3269</v>
      </c>
      <c r="M1049" t="s">
        <v>3270</v>
      </c>
      <c r="N1049">
        <v>1.103888888</v>
      </c>
      <c r="O1049">
        <v>0</v>
      </c>
      <c r="P1049">
        <v>36</v>
      </c>
      <c r="Q1049">
        <v>0</v>
      </c>
      <c r="R1049">
        <v>4</v>
      </c>
      <c r="S1049">
        <v>0</v>
      </c>
      <c r="T1049">
        <v>3</v>
      </c>
      <c r="U1049">
        <v>0</v>
      </c>
      <c r="V1049">
        <v>0</v>
      </c>
      <c r="W1049">
        <v>0</v>
      </c>
      <c r="X1049">
        <v>4.8822923673724556</v>
      </c>
      <c r="Y1049">
        <v>0</v>
      </c>
      <c r="Z1049">
        <v>3.4163405273419731</v>
      </c>
      <c r="AA1049">
        <v>0</v>
      </c>
      <c r="AB1049">
        <v>0.2477914070688011</v>
      </c>
      <c r="AC1049">
        <v>0</v>
      </c>
      <c r="AD1049">
        <v>0</v>
      </c>
      <c r="AE1049">
        <v>8.5464243017832295</v>
      </c>
    </row>
    <row r="1050" spans="1:31" x14ac:dyDescent="0.25">
      <c r="A1050">
        <v>2339219</v>
      </c>
      <c r="B1050">
        <v>1</v>
      </c>
      <c r="C1050" t="s">
        <v>80</v>
      </c>
      <c r="D1050" t="s">
        <v>100</v>
      </c>
      <c r="E1050" t="s">
        <v>141</v>
      </c>
      <c r="F1050" t="s">
        <v>3271</v>
      </c>
      <c r="G1050" t="s">
        <v>134</v>
      </c>
      <c r="H1050" t="s">
        <v>135</v>
      </c>
      <c r="I1050" t="s">
        <v>144</v>
      </c>
      <c r="J1050" t="s">
        <v>137</v>
      </c>
      <c r="K1050" t="s">
        <v>138</v>
      </c>
      <c r="L1050" t="s">
        <v>3272</v>
      </c>
      <c r="M1050" t="s">
        <v>3273</v>
      </c>
      <c r="N1050">
        <v>0.45722222200000001</v>
      </c>
      <c r="O1050">
        <v>1</v>
      </c>
      <c r="P1050">
        <v>13</v>
      </c>
      <c r="Q1050">
        <v>4</v>
      </c>
      <c r="R1050">
        <v>31</v>
      </c>
      <c r="S1050">
        <v>17</v>
      </c>
      <c r="T1050">
        <v>12</v>
      </c>
      <c r="U1050">
        <v>1</v>
      </c>
      <c r="V1050">
        <v>0</v>
      </c>
      <c r="W1050">
        <v>0.80194541941359121</v>
      </c>
      <c r="X1050">
        <v>4.9456095734010601</v>
      </c>
      <c r="Y1050">
        <v>2.9817006296244704</v>
      </c>
      <c r="Z1050">
        <v>40.667967820073116</v>
      </c>
      <c r="AA1050">
        <v>51.583108775177926</v>
      </c>
      <c r="AB1050">
        <v>5.3225626294343105</v>
      </c>
      <c r="AC1050">
        <v>3.5712757354373403</v>
      </c>
      <c r="AD1050">
        <v>0</v>
      </c>
      <c r="AE1050">
        <v>109.87417058256182</v>
      </c>
    </row>
    <row r="1051" spans="1:31" x14ac:dyDescent="0.25">
      <c r="A1051">
        <v>2338721</v>
      </c>
      <c r="B1051">
        <v>1</v>
      </c>
      <c r="C1051" t="s">
        <v>81</v>
      </c>
      <c r="D1051" t="s">
        <v>122</v>
      </c>
      <c r="E1051" t="s">
        <v>141</v>
      </c>
      <c r="F1051" t="s">
        <v>3274</v>
      </c>
      <c r="G1051" t="s">
        <v>363</v>
      </c>
      <c r="H1051" t="s">
        <v>135</v>
      </c>
      <c r="I1051" t="s">
        <v>144</v>
      </c>
      <c r="J1051" t="s">
        <v>137</v>
      </c>
      <c r="K1051" t="s">
        <v>138</v>
      </c>
      <c r="L1051" t="s">
        <v>3275</v>
      </c>
      <c r="M1051" t="s">
        <v>3276</v>
      </c>
      <c r="N1051">
        <v>0.274166666</v>
      </c>
      <c r="O1051">
        <v>0</v>
      </c>
      <c r="P1051">
        <v>2933</v>
      </c>
      <c r="Q1051">
        <v>56</v>
      </c>
      <c r="R1051">
        <v>122</v>
      </c>
      <c r="S1051">
        <v>15</v>
      </c>
      <c r="T1051">
        <v>315</v>
      </c>
      <c r="U1051">
        <v>2</v>
      </c>
      <c r="V1051">
        <v>1</v>
      </c>
      <c r="W1051">
        <v>0</v>
      </c>
      <c r="X1051">
        <v>106.15909757544456</v>
      </c>
      <c r="Y1051">
        <v>45.292152348862913</v>
      </c>
      <c r="Z1051">
        <v>33.944951565843155</v>
      </c>
      <c r="AA1051">
        <v>28.0664624542054</v>
      </c>
      <c r="AB1051">
        <v>46.006054667819271</v>
      </c>
      <c r="AC1051">
        <v>13.074553870404745</v>
      </c>
      <c r="AD1051">
        <v>12.540159714103293</v>
      </c>
      <c r="AE1051">
        <v>285.08343219668342</v>
      </c>
    </row>
    <row r="1052" spans="1:31" x14ac:dyDescent="0.25">
      <c r="A1052">
        <v>2338847</v>
      </c>
      <c r="B1052">
        <v>1</v>
      </c>
      <c r="C1052" t="s">
        <v>81</v>
      </c>
      <c r="D1052" t="s">
        <v>112</v>
      </c>
      <c r="E1052" t="s">
        <v>141</v>
      </c>
      <c r="F1052" t="s">
        <v>855</v>
      </c>
      <c r="G1052" t="s">
        <v>134</v>
      </c>
      <c r="H1052" t="s">
        <v>135</v>
      </c>
      <c r="I1052" t="s">
        <v>144</v>
      </c>
      <c r="J1052" t="s">
        <v>137</v>
      </c>
      <c r="K1052" t="s">
        <v>138</v>
      </c>
      <c r="L1052" t="s">
        <v>3277</v>
      </c>
      <c r="M1052" t="s">
        <v>3278</v>
      </c>
      <c r="N1052">
        <v>0.57527777700000005</v>
      </c>
      <c r="O1052">
        <v>3</v>
      </c>
      <c r="P1052">
        <v>212</v>
      </c>
      <c r="Q1052">
        <v>7</v>
      </c>
      <c r="R1052">
        <v>93</v>
      </c>
      <c r="S1052">
        <v>1</v>
      </c>
      <c r="T1052">
        <v>13</v>
      </c>
      <c r="U1052">
        <v>0</v>
      </c>
      <c r="V1052">
        <v>0</v>
      </c>
      <c r="W1052">
        <v>0.16548608869976666</v>
      </c>
      <c r="X1052">
        <v>24.587106082854199</v>
      </c>
      <c r="Y1052">
        <v>4.8022730092209045</v>
      </c>
      <c r="Z1052">
        <v>51.74875597550075</v>
      </c>
      <c r="AA1052">
        <v>0.95232600011846102</v>
      </c>
      <c r="AB1052">
        <v>12.947792535377827</v>
      </c>
      <c r="AC1052">
        <v>0</v>
      </c>
      <c r="AD1052">
        <v>0</v>
      </c>
      <c r="AE1052">
        <v>95.203739691771915</v>
      </c>
    </row>
    <row r="1053" spans="1:31" x14ac:dyDescent="0.25">
      <c r="A1053">
        <v>2338635</v>
      </c>
      <c r="B1053">
        <v>1</v>
      </c>
      <c r="C1053" t="s">
        <v>80</v>
      </c>
      <c r="D1053" t="s">
        <v>93</v>
      </c>
      <c r="E1053" t="s">
        <v>132</v>
      </c>
      <c r="F1053" t="s">
        <v>1193</v>
      </c>
      <c r="G1053" t="s">
        <v>134</v>
      </c>
      <c r="H1053" t="s">
        <v>135</v>
      </c>
      <c r="I1053" t="s">
        <v>144</v>
      </c>
      <c r="J1053" t="s">
        <v>137</v>
      </c>
      <c r="K1053" t="s">
        <v>138</v>
      </c>
      <c r="L1053" t="s">
        <v>3279</v>
      </c>
      <c r="M1053" t="s">
        <v>3280</v>
      </c>
      <c r="N1053">
        <v>1.1625000000000001</v>
      </c>
      <c r="O1053">
        <v>0</v>
      </c>
      <c r="P1053">
        <v>45</v>
      </c>
      <c r="Q1053">
        <v>49</v>
      </c>
      <c r="R1053">
        <v>145</v>
      </c>
      <c r="S1053">
        <v>3</v>
      </c>
      <c r="T1053">
        <v>61</v>
      </c>
      <c r="U1053">
        <v>2</v>
      </c>
      <c r="V1053">
        <v>0</v>
      </c>
      <c r="W1053">
        <v>0</v>
      </c>
      <c r="X1053">
        <v>22.859003086584362</v>
      </c>
      <c r="Y1053">
        <v>761.49932733436788</v>
      </c>
      <c r="Z1053">
        <v>785.47957529040173</v>
      </c>
      <c r="AA1053">
        <v>32.708591243813608</v>
      </c>
      <c r="AB1053">
        <v>126.95083688350718</v>
      </c>
      <c r="AC1053">
        <v>59.114321414099606</v>
      </c>
      <c r="AD1053">
        <v>0</v>
      </c>
      <c r="AE1053">
        <v>1788.6116552527742</v>
      </c>
    </row>
    <row r="1054" spans="1:31" x14ac:dyDescent="0.25">
      <c r="A1054">
        <v>2338990</v>
      </c>
      <c r="B1054">
        <v>1</v>
      </c>
      <c r="C1054" t="s">
        <v>81</v>
      </c>
      <c r="D1054" t="s">
        <v>123</v>
      </c>
      <c r="E1054" t="s">
        <v>157</v>
      </c>
      <c r="F1054" t="s">
        <v>3281</v>
      </c>
      <c r="G1054" t="s">
        <v>159</v>
      </c>
      <c r="H1054" t="s">
        <v>154</v>
      </c>
      <c r="I1054" t="s">
        <v>144</v>
      </c>
      <c r="J1054" t="s">
        <v>137</v>
      </c>
      <c r="K1054" t="s">
        <v>138</v>
      </c>
      <c r="L1054" t="s">
        <v>3282</v>
      </c>
      <c r="M1054" t="s">
        <v>3283</v>
      </c>
      <c r="N1054">
        <v>1.6219444439999999</v>
      </c>
      <c r="O1054">
        <v>0</v>
      </c>
      <c r="P1054">
        <v>4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0.76495172711865123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0.76495172711865123</v>
      </c>
    </row>
    <row r="1055" spans="1:31" x14ac:dyDescent="0.25">
      <c r="A1055">
        <v>2338741</v>
      </c>
      <c r="B1055">
        <v>1</v>
      </c>
      <c r="C1055" t="s">
        <v>80</v>
      </c>
      <c r="D1055" t="s">
        <v>97</v>
      </c>
      <c r="E1055" t="s">
        <v>151</v>
      </c>
      <c r="F1055" t="s">
        <v>3284</v>
      </c>
      <c r="G1055" t="s">
        <v>153</v>
      </c>
      <c r="H1055" t="s">
        <v>154</v>
      </c>
      <c r="I1055" t="s">
        <v>144</v>
      </c>
      <c r="J1055" t="s">
        <v>137</v>
      </c>
      <c r="K1055" t="s">
        <v>138</v>
      </c>
      <c r="L1055" t="s">
        <v>3285</v>
      </c>
      <c r="M1055" t="s">
        <v>3286</v>
      </c>
      <c r="N1055">
        <v>1.3180555549999999</v>
      </c>
      <c r="O1055">
        <v>0</v>
      </c>
      <c r="P1055">
        <v>65</v>
      </c>
      <c r="Q1055">
        <v>0</v>
      </c>
      <c r="R1055">
        <v>0</v>
      </c>
      <c r="S1055">
        <v>0</v>
      </c>
      <c r="T1055">
        <v>6</v>
      </c>
      <c r="U1055">
        <v>0</v>
      </c>
      <c r="V1055">
        <v>0</v>
      </c>
      <c r="W1055">
        <v>0</v>
      </c>
      <c r="X1055">
        <v>26.118206678967098</v>
      </c>
      <c r="Y1055">
        <v>0</v>
      </c>
      <c r="Z1055">
        <v>0</v>
      </c>
      <c r="AA1055">
        <v>0</v>
      </c>
      <c r="AB1055">
        <v>10.929719587936827</v>
      </c>
      <c r="AC1055">
        <v>0</v>
      </c>
      <c r="AD1055">
        <v>0</v>
      </c>
      <c r="AE1055">
        <v>37.047926266903929</v>
      </c>
    </row>
    <row r="1056" spans="1:31" x14ac:dyDescent="0.25">
      <c r="A1056">
        <v>2338884</v>
      </c>
      <c r="B1056">
        <v>1</v>
      </c>
      <c r="C1056" t="s">
        <v>80</v>
      </c>
      <c r="D1056" t="s">
        <v>104</v>
      </c>
      <c r="E1056" t="s">
        <v>174</v>
      </c>
      <c r="F1056" t="s">
        <v>3287</v>
      </c>
      <c r="G1056" t="s">
        <v>194</v>
      </c>
      <c r="H1056" t="s">
        <v>154</v>
      </c>
      <c r="I1056" t="s">
        <v>144</v>
      </c>
      <c r="J1056" t="s">
        <v>137</v>
      </c>
      <c r="K1056" t="s">
        <v>138</v>
      </c>
      <c r="L1056" t="s">
        <v>3288</v>
      </c>
      <c r="M1056" t="s">
        <v>3289</v>
      </c>
      <c r="N1056">
        <v>0.35</v>
      </c>
      <c r="O1056">
        <v>0</v>
      </c>
      <c r="P1056">
        <v>275</v>
      </c>
      <c r="Q1056">
        <v>0</v>
      </c>
      <c r="R1056">
        <v>1</v>
      </c>
      <c r="S1056">
        <v>0</v>
      </c>
      <c r="T1056">
        <v>30</v>
      </c>
      <c r="U1056">
        <v>0</v>
      </c>
      <c r="V1056">
        <v>0</v>
      </c>
      <c r="W1056">
        <v>0</v>
      </c>
      <c r="X1056">
        <v>21.34962419017959</v>
      </c>
      <c r="Y1056">
        <v>0</v>
      </c>
      <c r="Z1056">
        <v>4.9555904933499999E-3</v>
      </c>
      <c r="AA1056">
        <v>0</v>
      </c>
      <c r="AB1056">
        <v>2.9406283874058006</v>
      </c>
      <c r="AC1056">
        <v>0</v>
      </c>
      <c r="AD1056">
        <v>0</v>
      </c>
      <c r="AE1056">
        <v>24.295208168078741</v>
      </c>
    </row>
    <row r="1057" spans="1:31" x14ac:dyDescent="0.25">
      <c r="A1057">
        <v>2338690</v>
      </c>
      <c r="B1057">
        <v>1</v>
      </c>
      <c r="C1057" t="s">
        <v>80</v>
      </c>
      <c r="D1057" t="s">
        <v>100</v>
      </c>
      <c r="E1057" t="s">
        <v>141</v>
      </c>
      <c r="F1057" t="s">
        <v>3290</v>
      </c>
      <c r="G1057" t="s">
        <v>134</v>
      </c>
      <c r="H1057" t="s">
        <v>135</v>
      </c>
      <c r="I1057" t="s">
        <v>144</v>
      </c>
      <c r="J1057" t="s">
        <v>137</v>
      </c>
      <c r="K1057" t="s">
        <v>138</v>
      </c>
      <c r="L1057" t="s">
        <v>3291</v>
      </c>
      <c r="M1057" t="s">
        <v>3292</v>
      </c>
      <c r="N1057">
        <v>1.030277777</v>
      </c>
      <c r="O1057">
        <v>2</v>
      </c>
      <c r="P1057">
        <v>445</v>
      </c>
      <c r="Q1057">
        <v>9</v>
      </c>
      <c r="R1057">
        <v>101</v>
      </c>
      <c r="S1057">
        <v>4</v>
      </c>
      <c r="T1057">
        <v>70</v>
      </c>
      <c r="U1057">
        <v>0</v>
      </c>
      <c r="V1057">
        <v>0</v>
      </c>
      <c r="W1057">
        <v>0.20835278548211389</v>
      </c>
      <c r="X1057">
        <v>90.14868370042403</v>
      </c>
      <c r="Y1057">
        <v>3.9692596564144522</v>
      </c>
      <c r="Z1057">
        <v>31.091594639285908</v>
      </c>
      <c r="AA1057">
        <v>141.2498805862532</v>
      </c>
      <c r="AB1057">
        <v>34.00977847125553</v>
      </c>
      <c r="AC1057">
        <v>0</v>
      </c>
      <c r="AD1057">
        <v>0</v>
      </c>
      <c r="AE1057">
        <v>300.67754983911522</v>
      </c>
    </row>
    <row r="1058" spans="1:31" x14ac:dyDescent="0.25">
      <c r="A1058">
        <v>2338999</v>
      </c>
      <c r="B1058">
        <v>1</v>
      </c>
      <c r="C1058" t="s">
        <v>81</v>
      </c>
      <c r="D1058" t="s">
        <v>123</v>
      </c>
      <c r="E1058" t="s">
        <v>151</v>
      </c>
      <c r="F1058" t="s">
        <v>3293</v>
      </c>
      <c r="G1058" t="s">
        <v>153</v>
      </c>
      <c r="H1058" t="s">
        <v>154</v>
      </c>
      <c r="I1058" t="s">
        <v>144</v>
      </c>
      <c r="J1058" t="s">
        <v>137</v>
      </c>
      <c r="K1058" t="s">
        <v>138</v>
      </c>
      <c r="L1058" t="s">
        <v>3294</v>
      </c>
      <c r="M1058" t="s">
        <v>3295</v>
      </c>
      <c r="N1058">
        <v>2.73</v>
      </c>
      <c r="O1058">
        <v>0</v>
      </c>
      <c r="P1058">
        <v>1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1.7456166371128305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1.7456166371128305</v>
      </c>
    </row>
    <row r="1059" spans="1:31" x14ac:dyDescent="0.25">
      <c r="A1059">
        <v>2338644</v>
      </c>
      <c r="B1059">
        <v>1</v>
      </c>
      <c r="C1059" t="s">
        <v>81</v>
      </c>
      <c r="D1059" t="s">
        <v>123</v>
      </c>
      <c r="E1059" t="s">
        <v>141</v>
      </c>
      <c r="F1059" t="s">
        <v>3296</v>
      </c>
      <c r="G1059" t="s">
        <v>134</v>
      </c>
      <c r="H1059" t="s">
        <v>135</v>
      </c>
      <c r="I1059" t="s">
        <v>144</v>
      </c>
      <c r="J1059" t="s">
        <v>137</v>
      </c>
      <c r="K1059" t="s">
        <v>138</v>
      </c>
      <c r="L1059" t="s">
        <v>3297</v>
      </c>
      <c r="M1059" t="s">
        <v>3298</v>
      </c>
      <c r="N1059">
        <v>0.52416666599999995</v>
      </c>
      <c r="O1059">
        <v>4</v>
      </c>
      <c r="P1059">
        <v>375</v>
      </c>
      <c r="Q1059">
        <v>298</v>
      </c>
      <c r="R1059">
        <v>301</v>
      </c>
      <c r="S1059">
        <v>27</v>
      </c>
      <c r="T1059">
        <v>66</v>
      </c>
      <c r="U1059">
        <v>1</v>
      </c>
      <c r="V1059">
        <v>0</v>
      </c>
      <c r="W1059">
        <v>1.8226805393286596</v>
      </c>
      <c r="X1059">
        <v>43.241067435598161</v>
      </c>
      <c r="Y1059">
        <v>498.21241995057619</v>
      </c>
      <c r="Z1059">
        <v>459.66570226851906</v>
      </c>
      <c r="AA1059">
        <v>18.98129326286395</v>
      </c>
      <c r="AB1059">
        <v>23.597734282664227</v>
      </c>
      <c r="AC1059">
        <v>23.643941854051892</v>
      </c>
      <c r="AD1059">
        <v>0</v>
      </c>
      <c r="AE1059">
        <v>1069.1648395936022</v>
      </c>
    </row>
    <row r="1060" spans="1:31" x14ac:dyDescent="0.25">
      <c r="A1060">
        <v>2338976</v>
      </c>
      <c r="B1060">
        <v>1</v>
      </c>
      <c r="C1060" t="s">
        <v>80</v>
      </c>
      <c r="D1060" t="s">
        <v>101</v>
      </c>
      <c r="E1060" t="s">
        <v>147</v>
      </c>
      <c r="F1060" t="s">
        <v>3299</v>
      </c>
      <c r="G1060" t="s">
        <v>184</v>
      </c>
      <c r="H1060" t="s">
        <v>135</v>
      </c>
      <c r="I1060" t="s">
        <v>144</v>
      </c>
      <c r="J1060" t="s">
        <v>137</v>
      </c>
      <c r="K1060" t="s">
        <v>138</v>
      </c>
      <c r="L1060" t="s">
        <v>3300</v>
      </c>
      <c r="M1060" t="s">
        <v>3301</v>
      </c>
      <c r="N1060">
        <v>3.429166666</v>
      </c>
      <c r="O1060">
        <v>0</v>
      </c>
      <c r="P1060">
        <v>1</v>
      </c>
      <c r="Q1060">
        <v>0</v>
      </c>
      <c r="R1060">
        <v>0</v>
      </c>
      <c r="S1060">
        <v>1</v>
      </c>
      <c r="T1060">
        <v>0</v>
      </c>
      <c r="U1060">
        <v>0</v>
      </c>
      <c r="V1060">
        <v>0</v>
      </c>
      <c r="W1060">
        <v>0</v>
      </c>
      <c r="X1060">
        <v>0.90474121660474982</v>
      </c>
      <c r="Y1060">
        <v>0</v>
      </c>
      <c r="Z1060">
        <v>0</v>
      </c>
      <c r="AA1060">
        <v>13.399043546414795</v>
      </c>
      <c r="AB1060">
        <v>0</v>
      </c>
      <c r="AC1060">
        <v>0</v>
      </c>
      <c r="AD1060">
        <v>0</v>
      </c>
      <c r="AE1060">
        <v>14.303784763019545</v>
      </c>
    </row>
    <row r="1061" spans="1:31" x14ac:dyDescent="0.25">
      <c r="A1061">
        <v>2338853</v>
      </c>
      <c r="B1061">
        <v>1</v>
      </c>
      <c r="C1061" t="s">
        <v>80</v>
      </c>
      <c r="D1061" t="s">
        <v>96</v>
      </c>
      <c r="E1061" t="s">
        <v>157</v>
      </c>
      <c r="F1061" t="s">
        <v>3302</v>
      </c>
      <c r="G1061" t="s">
        <v>159</v>
      </c>
      <c r="H1061" t="s">
        <v>154</v>
      </c>
      <c r="I1061" t="s">
        <v>144</v>
      </c>
      <c r="J1061" t="s">
        <v>137</v>
      </c>
      <c r="K1061" t="s">
        <v>138</v>
      </c>
      <c r="L1061" t="s">
        <v>3303</v>
      </c>
      <c r="M1061" t="s">
        <v>3304</v>
      </c>
      <c r="N1061">
        <v>2.6786111109999999</v>
      </c>
      <c r="O1061">
        <v>0</v>
      </c>
      <c r="P1061">
        <v>2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0.63036828486058782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0.63036828486058782</v>
      </c>
    </row>
    <row r="1062" spans="1:31" x14ac:dyDescent="0.25">
      <c r="A1062">
        <v>2339168</v>
      </c>
      <c r="B1062">
        <v>1</v>
      </c>
      <c r="C1062" t="s">
        <v>80</v>
      </c>
      <c r="D1062" t="s">
        <v>89</v>
      </c>
      <c r="E1062" t="s">
        <v>151</v>
      </c>
      <c r="F1062" t="s">
        <v>3305</v>
      </c>
      <c r="G1062" t="s">
        <v>194</v>
      </c>
      <c r="H1062" t="s">
        <v>154</v>
      </c>
      <c r="I1062" t="s">
        <v>144</v>
      </c>
      <c r="J1062" t="s">
        <v>137</v>
      </c>
      <c r="K1062" t="s">
        <v>138</v>
      </c>
      <c r="L1062" t="s">
        <v>3306</v>
      </c>
      <c r="M1062" t="s">
        <v>3307</v>
      </c>
      <c r="N1062">
        <v>2.0694444440000002</v>
      </c>
      <c r="O1062">
        <v>0</v>
      </c>
      <c r="P1062">
        <v>25</v>
      </c>
      <c r="Q1062">
        <v>0</v>
      </c>
      <c r="R1062">
        <v>0</v>
      </c>
      <c r="S1062">
        <v>0</v>
      </c>
      <c r="T1062">
        <v>9</v>
      </c>
      <c r="U1062">
        <v>0</v>
      </c>
      <c r="V1062">
        <v>0</v>
      </c>
      <c r="W1062">
        <v>0</v>
      </c>
      <c r="X1062">
        <v>24.191143452748676</v>
      </c>
      <c r="Y1062">
        <v>0</v>
      </c>
      <c r="Z1062">
        <v>0</v>
      </c>
      <c r="AA1062">
        <v>0</v>
      </c>
      <c r="AB1062">
        <v>17.96034532844487</v>
      </c>
      <c r="AC1062">
        <v>0</v>
      </c>
      <c r="AD1062">
        <v>0</v>
      </c>
      <c r="AE1062">
        <v>42.151488781193549</v>
      </c>
    </row>
    <row r="1063" spans="1:31" x14ac:dyDescent="0.25">
      <c r="A1063">
        <v>2338707</v>
      </c>
      <c r="B1063">
        <v>1</v>
      </c>
      <c r="C1063" t="s">
        <v>80</v>
      </c>
      <c r="D1063" t="s">
        <v>103</v>
      </c>
      <c r="E1063" t="s">
        <v>147</v>
      </c>
      <c r="F1063" t="s">
        <v>3308</v>
      </c>
      <c r="G1063" t="s">
        <v>269</v>
      </c>
      <c r="H1063" t="s">
        <v>135</v>
      </c>
      <c r="I1063" t="s">
        <v>144</v>
      </c>
      <c r="J1063" t="s">
        <v>137</v>
      </c>
      <c r="K1063" t="s">
        <v>209</v>
      </c>
      <c r="L1063" t="s">
        <v>3309</v>
      </c>
      <c r="M1063" t="s">
        <v>3310</v>
      </c>
      <c r="N1063">
        <v>0.60833333300000003</v>
      </c>
      <c r="O1063">
        <v>0</v>
      </c>
      <c r="P1063">
        <v>558</v>
      </c>
      <c r="Q1063">
        <v>0</v>
      </c>
      <c r="R1063">
        <v>1</v>
      </c>
      <c r="S1063">
        <v>16</v>
      </c>
      <c r="T1063">
        <v>25</v>
      </c>
      <c r="U1063">
        <v>9</v>
      </c>
      <c r="V1063">
        <v>0</v>
      </c>
      <c r="W1063">
        <v>0</v>
      </c>
      <c r="X1063">
        <v>67.52083414561865</v>
      </c>
      <c r="Y1063">
        <v>0</v>
      </c>
      <c r="Z1063">
        <v>0.43815741066649994</v>
      </c>
      <c r="AA1063">
        <v>219.93857372220518</v>
      </c>
      <c r="AB1063">
        <v>11.938217913590215</v>
      </c>
      <c r="AC1063">
        <v>147.29122706824472</v>
      </c>
      <c r="AD1063">
        <v>0</v>
      </c>
      <c r="AE1063">
        <v>447.12701026032528</v>
      </c>
    </row>
    <row r="1064" spans="1:31" x14ac:dyDescent="0.25">
      <c r="A1064">
        <v>2339145</v>
      </c>
      <c r="B1064">
        <v>1</v>
      </c>
      <c r="C1064" t="s">
        <v>80</v>
      </c>
      <c r="D1064" t="s">
        <v>85</v>
      </c>
      <c r="E1064" t="s">
        <v>157</v>
      </c>
      <c r="F1064" t="s">
        <v>3311</v>
      </c>
      <c r="G1064" t="s">
        <v>204</v>
      </c>
      <c r="H1064" t="s">
        <v>154</v>
      </c>
      <c r="I1064" t="s">
        <v>144</v>
      </c>
      <c r="J1064" t="s">
        <v>137</v>
      </c>
      <c r="K1064" t="s">
        <v>138</v>
      </c>
      <c r="L1064" t="s">
        <v>3312</v>
      </c>
      <c r="M1064" t="s">
        <v>3313</v>
      </c>
      <c r="N1064">
        <v>1.355277777</v>
      </c>
      <c r="O1064">
        <v>0</v>
      </c>
      <c r="P1064">
        <v>10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4.3927064166861518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4.3927064166861518</v>
      </c>
    </row>
    <row r="1065" spans="1:31" x14ac:dyDescent="0.25">
      <c r="A1065">
        <v>2339208</v>
      </c>
      <c r="B1065">
        <v>1</v>
      </c>
      <c r="C1065" t="s">
        <v>81</v>
      </c>
      <c r="D1065" t="s">
        <v>127</v>
      </c>
      <c r="E1065" t="s">
        <v>174</v>
      </c>
      <c r="F1065" t="s">
        <v>3314</v>
      </c>
      <c r="G1065" t="s">
        <v>176</v>
      </c>
      <c r="H1065" t="s">
        <v>154</v>
      </c>
      <c r="I1065" t="s">
        <v>144</v>
      </c>
      <c r="J1065" t="s">
        <v>137</v>
      </c>
      <c r="K1065" t="s">
        <v>138</v>
      </c>
      <c r="L1065" t="s">
        <v>3315</v>
      </c>
      <c r="M1065" t="s">
        <v>3316</v>
      </c>
      <c r="N1065">
        <v>1.313055555</v>
      </c>
      <c r="O1065">
        <v>0</v>
      </c>
      <c r="P1065">
        <v>54</v>
      </c>
      <c r="Q1065">
        <v>0</v>
      </c>
      <c r="R1065">
        <v>9</v>
      </c>
      <c r="S1065">
        <v>0</v>
      </c>
      <c r="T1065">
        <v>4</v>
      </c>
      <c r="U1065">
        <v>0</v>
      </c>
      <c r="V1065">
        <v>1</v>
      </c>
      <c r="W1065">
        <v>0</v>
      </c>
      <c r="X1065">
        <v>16.916329315097091</v>
      </c>
      <c r="Y1065">
        <v>0</v>
      </c>
      <c r="Z1065">
        <v>18.229828474302636</v>
      </c>
      <c r="AA1065">
        <v>0</v>
      </c>
      <c r="AB1065">
        <v>1.9132729427513624</v>
      </c>
      <c r="AC1065">
        <v>0</v>
      </c>
      <c r="AD1065">
        <v>0</v>
      </c>
      <c r="AE1065">
        <v>37.059430732151085</v>
      </c>
    </row>
    <row r="1066" spans="1:31" x14ac:dyDescent="0.25">
      <c r="A1066">
        <v>2339128</v>
      </c>
      <c r="B1066">
        <v>1</v>
      </c>
      <c r="C1066" t="s">
        <v>81</v>
      </c>
      <c r="D1066" t="s">
        <v>120</v>
      </c>
      <c r="E1066" t="s">
        <v>151</v>
      </c>
      <c r="F1066" t="s">
        <v>3317</v>
      </c>
      <c r="G1066" t="s">
        <v>153</v>
      </c>
      <c r="H1066" t="s">
        <v>154</v>
      </c>
      <c r="I1066" t="s">
        <v>144</v>
      </c>
      <c r="J1066" t="s">
        <v>137</v>
      </c>
      <c r="K1066" t="s">
        <v>138</v>
      </c>
      <c r="L1066" t="s">
        <v>3318</v>
      </c>
      <c r="M1066" t="s">
        <v>3319</v>
      </c>
      <c r="N1066">
        <v>2.287222222</v>
      </c>
      <c r="O1066">
        <v>0</v>
      </c>
      <c r="P1066">
        <v>5</v>
      </c>
      <c r="Q1066">
        <v>0</v>
      </c>
      <c r="R1066">
        <v>2</v>
      </c>
      <c r="S1066">
        <v>0</v>
      </c>
      <c r="T1066">
        <v>1</v>
      </c>
      <c r="U1066">
        <v>0</v>
      </c>
      <c r="V1066">
        <v>0</v>
      </c>
      <c r="W1066">
        <v>0</v>
      </c>
      <c r="X1066">
        <v>4.9186078294217079</v>
      </c>
      <c r="Y1066">
        <v>0</v>
      </c>
      <c r="Z1066">
        <v>0.57211162404519389</v>
      </c>
      <c r="AA1066">
        <v>0</v>
      </c>
      <c r="AB1066">
        <v>3.7303662423047224E-2</v>
      </c>
      <c r="AC1066">
        <v>0</v>
      </c>
      <c r="AD1066">
        <v>0</v>
      </c>
      <c r="AE1066">
        <v>5.5280231158899493</v>
      </c>
    </row>
    <row r="1067" spans="1:31" x14ac:dyDescent="0.25">
      <c r="A1067">
        <v>2338607</v>
      </c>
      <c r="B1067">
        <v>1</v>
      </c>
      <c r="C1067" t="s">
        <v>80</v>
      </c>
      <c r="D1067" t="s">
        <v>83</v>
      </c>
      <c r="E1067" t="s">
        <v>151</v>
      </c>
      <c r="F1067" t="s">
        <v>3320</v>
      </c>
      <c r="G1067" t="s">
        <v>1274</v>
      </c>
      <c r="H1067" t="s">
        <v>154</v>
      </c>
      <c r="I1067" t="s">
        <v>144</v>
      </c>
      <c r="J1067" t="s">
        <v>3</v>
      </c>
      <c r="K1067" t="s">
        <v>138</v>
      </c>
      <c r="L1067" t="s">
        <v>3321</v>
      </c>
      <c r="M1067" t="s">
        <v>3322</v>
      </c>
      <c r="N1067">
        <v>4.835</v>
      </c>
      <c r="O1067">
        <v>0</v>
      </c>
      <c r="P1067">
        <v>155</v>
      </c>
      <c r="Q1067">
        <v>0</v>
      </c>
      <c r="R1067">
        <v>0</v>
      </c>
      <c r="S1067">
        <v>0</v>
      </c>
      <c r="T1067">
        <v>16</v>
      </c>
      <c r="U1067">
        <v>0</v>
      </c>
      <c r="V1067">
        <v>0</v>
      </c>
      <c r="W1067">
        <v>0</v>
      </c>
      <c r="X1067">
        <v>147.1058292200116</v>
      </c>
      <c r="Y1067">
        <v>0</v>
      </c>
      <c r="Z1067">
        <v>0</v>
      </c>
      <c r="AA1067">
        <v>0</v>
      </c>
      <c r="AB1067">
        <v>6.7557488300313979</v>
      </c>
      <c r="AC1067">
        <v>0</v>
      </c>
      <c r="AD1067">
        <v>0</v>
      </c>
      <c r="AE1067">
        <v>153.86157805004299</v>
      </c>
    </row>
    <row r="1068" spans="1:31" x14ac:dyDescent="0.25">
      <c r="A1068">
        <v>2338601</v>
      </c>
      <c r="B1068">
        <v>1</v>
      </c>
      <c r="C1068" t="s">
        <v>80</v>
      </c>
      <c r="D1068" t="s">
        <v>82</v>
      </c>
      <c r="E1068" t="s">
        <v>240</v>
      </c>
      <c r="F1068" t="s">
        <v>3323</v>
      </c>
      <c r="G1068" t="s">
        <v>363</v>
      </c>
      <c r="H1068" t="s">
        <v>135</v>
      </c>
      <c r="I1068" t="s">
        <v>136</v>
      </c>
      <c r="J1068" t="s">
        <v>137</v>
      </c>
      <c r="K1068" t="s">
        <v>209</v>
      </c>
      <c r="L1068" t="s">
        <v>3324</v>
      </c>
      <c r="M1068" t="s">
        <v>3325</v>
      </c>
      <c r="N1068">
        <v>4.5833332999999997E-2</v>
      </c>
      <c r="O1068">
        <v>0</v>
      </c>
      <c r="P1068">
        <v>15</v>
      </c>
      <c r="Q1068">
        <v>0</v>
      </c>
      <c r="R1068">
        <v>0</v>
      </c>
      <c r="S1068">
        <v>5</v>
      </c>
      <c r="T1068">
        <v>268</v>
      </c>
      <c r="U1068">
        <v>0</v>
      </c>
      <c r="V1068">
        <v>0</v>
      </c>
      <c r="W1068">
        <v>0</v>
      </c>
      <c r="X1068">
        <v>0.28828352275181252</v>
      </c>
      <c r="Y1068">
        <v>0</v>
      </c>
      <c r="Z1068">
        <v>0</v>
      </c>
      <c r="AA1068">
        <v>28.675207176115496</v>
      </c>
      <c r="AB1068">
        <v>13.528157000092623</v>
      </c>
      <c r="AC1068">
        <v>0</v>
      </c>
      <c r="AD1068">
        <v>0</v>
      </c>
      <c r="AE1068">
        <v>42.49164769895993</v>
      </c>
    </row>
    <row r="1069" spans="1:31" x14ac:dyDescent="0.25">
      <c r="A1069">
        <v>2338773</v>
      </c>
      <c r="B1069">
        <v>1</v>
      </c>
      <c r="C1069" t="s">
        <v>80</v>
      </c>
      <c r="D1069" t="s">
        <v>93</v>
      </c>
      <c r="E1069" t="s">
        <v>132</v>
      </c>
      <c r="F1069" t="s">
        <v>3326</v>
      </c>
      <c r="G1069" t="s">
        <v>269</v>
      </c>
      <c r="H1069" t="s">
        <v>135</v>
      </c>
      <c r="I1069" t="s">
        <v>144</v>
      </c>
      <c r="J1069" t="s">
        <v>137</v>
      </c>
      <c r="K1069" t="s">
        <v>209</v>
      </c>
      <c r="L1069" t="s">
        <v>3327</v>
      </c>
      <c r="M1069" t="s">
        <v>3328</v>
      </c>
      <c r="N1069">
        <v>6.5233333330000001</v>
      </c>
      <c r="O1069">
        <v>0</v>
      </c>
      <c r="P1069">
        <v>4130</v>
      </c>
      <c r="Q1069">
        <v>0</v>
      </c>
      <c r="R1069">
        <v>0</v>
      </c>
      <c r="S1069">
        <v>2</v>
      </c>
      <c r="T1069">
        <v>425</v>
      </c>
      <c r="U1069">
        <v>0</v>
      </c>
      <c r="V1069">
        <v>0</v>
      </c>
      <c r="W1069">
        <v>0</v>
      </c>
      <c r="X1069">
        <v>5329.1201168030475</v>
      </c>
      <c r="Y1069">
        <v>0</v>
      </c>
      <c r="Z1069">
        <v>0</v>
      </c>
      <c r="AA1069">
        <v>313.08722876911236</v>
      </c>
      <c r="AB1069">
        <v>4167.5788726241308</v>
      </c>
      <c r="AC1069">
        <v>0</v>
      </c>
      <c r="AD1069">
        <v>0</v>
      </c>
      <c r="AE1069">
        <v>9809.7862181962919</v>
      </c>
    </row>
    <row r="1070" spans="1:31" x14ac:dyDescent="0.25">
      <c r="A1070">
        <v>2338873</v>
      </c>
      <c r="B1070">
        <v>1</v>
      </c>
      <c r="C1070" t="s">
        <v>80</v>
      </c>
      <c r="D1070" t="s">
        <v>96</v>
      </c>
      <c r="E1070" t="s">
        <v>240</v>
      </c>
      <c r="F1070" t="s">
        <v>3329</v>
      </c>
      <c r="G1070" t="s">
        <v>134</v>
      </c>
      <c r="H1070" t="s">
        <v>135</v>
      </c>
      <c r="I1070" t="s">
        <v>144</v>
      </c>
      <c r="J1070" t="s">
        <v>137</v>
      </c>
      <c r="K1070" t="s">
        <v>138</v>
      </c>
      <c r="L1070" t="s">
        <v>3330</v>
      </c>
      <c r="M1070" t="s">
        <v>3331</v>
      </c>
      <c r="N1070">
        <v>0.51587777700000004</v>
      </c>
      <c r="O1070">
        <v>0</v>
      </c>
      <c r="P1070">
        <v>280</v>
      </c>
      <c r="Q1070">
        <v>12</v>
      </c>
      <c r="R1070">
        <v>26</v>
      </c>
      <c r="S1070">
        <v>20</v>
      </c>
      <c r="T1070">
        <v>45</v>
      </c>
      <c r="U1070">
        <v>5</v>
      </c>
      <c r="V1070">
        <v>0</v>
      </c>
      <c r="W1070">
        <v>0</v>
      </c>
      <c r="X1070">
        <v>46.096577118284152</v>
      </c>
      <c r="Y1070">
        <v>8.8527858403803688</v>
      </c>
      <c r="Z1070">
        <v>9.1588318477798847</v>
      </c>
      <c r="AA1070">
        <v>47.589546432029991</v>
      </c>
      <c r="AB1070">
        <v>16.872271453318191</v>
      </c>
      <c r="AC1070">
        <v>76.758369587750252</v>
      </c>
      <c r="AD1070">
        <v>0</v>
      </c>
      <c r="AE1070">
        <v>205.32838227954284</v>
      </c>
    </row>
    <row r="1071" spans="1:31" x14ac:dyDescent="0.25">
      <c r="A1071">
        <v>2339122</v>
      </c>
      <c r="B1071">
        <v>1</v>
      </c>
      <c r="C1071" t="s">
        <v>80</v>
      </c>
      <c r="D1071" t="s">
        <v>100</v>
      </c>
      <c r="E1071" t="s">
        <v>151</v>
      </c>
      <c r="F1071" t="s">
        <v>3332</v>
      </c>
      <c r="G1071" t="s">
        <v>153</v>
      </c>
      <c r="H1071" t="s">
        <v>154</v>
      </c>
      <c r="I1071" t="s">
        <v>144</v>
      </c>
      <c r="J1071" t="s">
        <v>137</v>
      </c>
      <c r="K1071" t="s">
        <v>138</v>
      </c>
      <c r="L1071" t="s">
        <v>3333</v>
      </c>
      <c r="M1071" t="s">
        <v>3334</v>
      </c>
      <c r="N1071">
        <v>1.8252777769999999</v>
      </c>
      <c r="O1071">
        <v>0</v>
      </c>
      <c r="P1071">
        <v>30</v>
      </c>
      <c r="Q1071">
        <v>0</v>
      </c>
      <c r="R1071">
        <v>0</v>
      </c>
      <c r="S1071">
        <v>0</v>
      </c>
      <c r="T1071">
        <v>1</v>
      </c>
      <c r="U1071">
        <v>0</v>
      </c>
      <c r="V1071">
        <v>0</v>
      </c>
      <c r="W1071">
        <v>0</v>
      </c>
      <c r="X1071">
        <v>18.505020802748845</v>
      </c>
      <c r="Y1071">
        <v>0</v>
      </c>
      <c r="Z1071">
        <v>0</v>
      </c>
      <c r="AA1071">
        <v>0</v>
      </c>
      <c r="AB1071">
        <v>0.87379657008208866</v>
      </c>
      <c r="AC1071">
        <v>0</v>
      </c>
      <c r="AD1071">
        <v>0</v>
      </c>
      <c r="AE1071">
        <v>19.378817372830934</v>
      </c>
    </row>
    <row r="1072" spans="1:31" x14ac:dyDescent="0.25">
      <c r="A1072">
        <v>2338730</v>
      </c>
      <c r="B1072">
        <v>1</v>
      </c>
      <c r="C1072" t="s">
        <v>80</v>
      </c>
      <c r="D1072" t="s">
        <v>83</v>
      </c>
      <c r="E1072" t="s">
        <v>174</v>
      </c>
      <c r="F1072" t="s">
        <v>3335</v>
      </c>
      <c r="G1072" t="s">
        <v>269</v>
      </c>
      <c r="H1072" t="s">
        <v>154</v>
      </c>
      <c r="I1072" t="s">
        <v>144</v>
      </c>
      <c r="J1072" t="s">
        <v>137</v>
      </c>
      <c r="K1072" t="s">
        <v>209</v>
      </c>
      <c r="L1072" t="s">
        <v>3336</v>
      </c>
      <c r="M1072" t="s">
        <v>3337</v>
      </c>
      <c r="N1072">
        <v>2.6183333329999998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38</v>
      </c>
      <c r="U1072">
        <v>0</v>
      </c>
      <c r="V1072">
        <v>11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152.42823284711142</v>
      </c>
      <c r="AC1072">
        <v>0</v>
      </c>
      <c r="AD1072">
        <v>463.11411035255412</v>
      </c>
      <c r="AE1072">
        <v>615.54234319966554</v>
      </c>
    </row>
    <row r="1073" spans="1:31" x14ac:dyDescent="0.25">
      <c r="A1073">
        <v>2339079</v>
      </c>
      <c r="B1073">
        <v>1</v>
      </c>
      <c r="C1073" t="s">
        <v>81</v>
      </c>
      <c r="D1073" t="s">
        <v>120</v>
      </c>
      <c r="E1073" t="s">
        <v>141</v>
      </c>
      <c r="F1073" t="s">
        <v>311</v>
      </c>
      <c r="G1073" t="s">
        <v>134</v>
      </c>
      <c r="H1073" t="s">
        <v>135</v>
      </c>
      <c r="I1073" t="s">
        <v>144</v>
      </c>
      <c r="J1073" t="s">
        <v>137</v>
      </c>
      <c r="K1073" t="s">
        <v>138</v>
      </c>
      <c r="L1073" t="s">
        <v>3338</v>
      </c>
      <c r="M1073" t="s">
        <v>3339</v>
      </c>
      <c r="N1073">
        <v>0.85972222200000004</v>
      </c>
      <c r="O1073">
        <v>1</v>
      </c>
      <c r="P1073">
        <v>132</v>
      </c>
      <c r="Q1073">
        <v>36</v>
      </c>
      <c r="R1073">
        <v>11</v>
      </c>
      <c r="S1073">
        <v>1</v>
      </c>
      <c r="T1073">
        <v>21</v>
      </c>
      <c r="U1073">
        <v>0</v>
      </c>
      <c r="V1073">
        <v>0</v>
      </c>
      <c r="W1073">
        <v>0.50242875891631444</v>
      </c>
      <c r="X1073">
        <v>22.140500161127704</v>
      </c>
      <c r="Y1073">
        <v>136.57979537115409</v>
      </c>
      <c r="Z1073">
        <v>67.962101877408998</v>
      </c>
      <c r="AA1073">
        <v>9.6579030203199995E-2</v>
      </c>
      <c r="AB1073">
        <v>1.2046988089055541</v>
      </c>
      <c r="AC1073">
        <v>0</v>
      </c>
      <c r="AD1073">
        <v>0</v>
      </c>
      <c r="AE1073">
        <v>228.48610400771588</v>
      </c>
    </row>
    <row r="1074" spans="1:31" x14ac:dyDescent="0.25">
      <c r="A1074">
        <v>2339211</v>
      </c>
      <c r="B1074">
        <v>1</v>
      </c>
      <c r="C1074" t="s">
        <v>80</v>
      </c>
      <c r="D1074" t="s">
        <v>107</v>
      </c>
      <c r="E1074" t="s">
        <v>157</v>
      </c>
      <c r="F1074" t="s">
        <v>3340</v>
      </c>
      <c r="G1074" t="s">
        <v>204</v>
      </c>
      <c r="H1074" t="s">
        <v>154</v>
      </c>
      <c r="I1074" t="s">
        <v>144</v>
      </c>
      <c r="J1074" t="s">
        <v>137</v>
      </c>
      <c r="K1074" t="s">
        <v>138</v>
      </c>
      <c r="L1074" t="s">
        <v>3341</v>
      </c>
      <c r="M1074" t="s">
        <v>3342</v>
      </c>
      <c r="N1074">
        <v>2.301388888</v>
      </c>
      <c r="O1074">
        <v>0</v>
      </c>
      <c r="P1074">
        <v>7</v>
      </c>
      <c r="Q1074">
        <v>0</v>
      </c>
      <c r="R1074">
        <v>0</v>
      </c>
      <c r="S1074">
        <v>0</v>
      </c>
      <c r="T1074">
        <v>7</v>
      </c>
      <c r="U1074">
        <v>0</v>
      </c>
      <c r="V1074">
        <v>0</v>
      </c>
      <c r="W1074">
        <v>0</v>
      </c>
      <c r="X1074">
        <v>4.8379828282933879</v>
      </c>
      <c r="Y1074">
        <v>0</v>
      </c>
      <c r="Z1074">
        <v>0</v>
      </c>
      <c r="AA1074">
        <v>0</v>
      </c>
      <c r="AB1074">
        <v>3.921853714063583</v>
      </c>
      <c r="AC1074">
        <v>0</v>
      </c>
      <c r="AD1074">
        <v>0</v>
      </c>
      <c r="AE1074">
        <v>8.7598365423569717</v>
      </c>
    </row>
    <row r="1075" spans="1:31" x14ac:dyDescent="0.25">
      <c r="A1075">
        <v>2339188</v>
      </c>
      <c r="B1075">
        <v>1</v>
      </c>
      <c r="C1075" t="s">
        <v>80</v>
      </c>
      <c r="D1075" t="s">
        <v>104</v>
      </c>
      <c r="E1075" t="s">
        <v>174</v>
      </c>
      <c r="F1075" t="s">
        <v>3343</v>
      </c>
      <c r="G1075" t="s">
        <v>176</v>
      </c>
      <c r="H1075" t="s">
        <v>154</v>
      </c>
      <c r="I1075" t="s">
        <v>144</v>
      </c>
      <c r="J1075" t="s">
        <v>137</v>
      </c>
      <c r="K1075" t="s">
        <v>138</v>
      </c>
      <c r="L1075" t="s">
        <v>3344</v>
      </c>
      <c r="M1075" t="s">
        <v>3345</v>
      </c>
      <c r="N1075">
        <v>1.091388888</v>
      </c>
      <c r="O1075">
        <v>0</v>
      </c>
      <c r="P1075">
        <v>4</v>
      </c>
      <c r="Q1075">
        <v>0</v>
      </c>
      <c r="R1075">
        <v>18</v>
      </c>
      <c r="S1075">
        <v>0</v>
      </c>
      <c r="T1075">
        <v>1</v>
      </c>
      <c r="U1075">
        <v>0</v>
      </c>
      <c r="V1075">
        <v>0</v>
      </c>
      <c r="W1075">
        <v>0</v>
      </c>
      <c r="X1075">
        <v>4.5784831085783614E-2</v>
      </c>
      <c r="Y1075">
        <v>0</v>
      </c>
      <c r="Z1075">
        <v>12.252974801447124</v>
      </c>
      <c r="AA1075">
        <v>0</v>
      </c>
      <c r="AB1075">
        <v>1.7692945274125529</v>
      </c>
      <c r="AC1075">
        <v>0</v>
      </c>
      <c r="AD1075">
        <v>0</v>
      </c>
      <c r="AE1075">
        <v>14.068054159945461</v>
      </c>
    </row>
    <row r="1076" spans="1:31" x14ac:dyDescent="0.25">
      <c r="A1076">
        <v>2339165</v>
      </c>
      <c r="B1076">
        <v>1</v>
      </c>
      <c r="C1076" t="s">
        <v>80</v>
      </c>
      <c r="D1076" t="s">
        <v>107</v>
      </c>
      <c r="E1076" t="s">
        <v>141</v>
      </c>
      <c r="F1076" t="s">
        <v>3346</v>
      </c>
      <c r="G1076" t="s">
        <v>143</v>
      </c>
      <c r="H1076" t="s">
        <v>135</v>
      </c>
      <c r="I1076" t="s">
        <v>144</v>
      </c>
      <c r="J1076" t="s">
        <v>137</v>
      </c>
      <c r="K1076" t="s">
        <v>138</v>
      </c>
      <c r="L1076" t="s">
        <v>3347</v>
      </c>
      <c r="M1076" t="s">
        <v>3348</v>
      </c>
      <c r="N1076">
        <v>1.511666666</v>
      </c>
      <c r="O1076">
        <v>9</v>
      </c>
      <c r="P1076">
        <v>1282</v>
      </c>
      <c r="Q1076">
        <v>23</v>
      </c>
      <c r="R1076">
        <v>56</v>
      </c>
      <c r="S1076">
        <v>9</v>
      </c>
      <c r="T1076">
        <v>111</v>
      </c>
      <c r="U1076">
        <v>1</v>
      </c>
      <c r="V1076">
        <v>0</v>
      </c>
      <c r="W1076">
        <v>14.277179327839248</v>
      </c>
      <c r="X1076">
        <v>379.46257381153333</v>
      </c>
      <c r="Y1076">
        <v>124.76780835033348</v>
      </c>
      <c r="Z1076">
        <v>25.246890481508636</v>
      </c>
      <c r="AA1076">
        <v>38.784580331752984</v>
      </c>
      <c r="AB1076">
        <v>135.53001990794431</v>
      </c>
      <c r="AC1076">
        <v>73.968460885546193</v>
      </c>
      <c r="AD1076">
        <v>0</v>
      </c>
      <c r="AE1076">
        <v>792.03751309645816</v>
      </c>
    </row>
    <row r="1077" spans="1:31" x14ac:dyDescent="0.25">
      <c r="A1077">
        <v>2338996</v>
      </c>
      <c r="B1077">
        <v>1</v>
      </c>
      <c r="C1077" t="s">
        <v>80</v>
      </c>
      <c r="D1077" t="s">
        <v>104</v>
      </c>
      <c r="E1077" t="s">
        <v>132</v>
      </c>
      <c r="F1077" t="s">
        <v>3349</v>
      </c>
      <c r="G1077" t="s">
        <v>134</v>
      </c>
      <c r="H1077" t="s">
        <v>135</v>
      </c>
      <c r="I1077" t="s">
        <v>144</v>
      </c>
      <c r="J1077" t="s">
        <v>137</v>
      </c>
      <c r="K1077" t="s">
        <v>138</v>
      </c>
      <c r="L1077" t="s">
        <v>3350</v>
      </c>
      <c r="M1077" t="s">
        <v>3351</v>
      </c>
      <c r="N1077">
        <v>0.13250000000000001</v>
      </c>
      <c r="O1077">
        <v>0</v>
      </c>
      <c r="P1077">
        <v>3245</v>
      </c>
      <c r="Q1077">
        <v>0</v>
      </c>
      <c r="R1077">
        <v>37</v>
      </c>
      <c r="S1077">
        <v>0</v>
      </c>
      <c r="T1077">
        <v>360</v>
      </c>
      <c r="U1077">
        <v>0</v>
      </c>
      <c r="V1077">
        <v>1</v>
      </c>
      <c r="W1077">
        <v>0</v>
      </c>
      <c r="X1077">
        <v>91.110232460933716</v>
      </c>
      <c r="Y1077">
        <v>0</v>
      </c>
      <c r="Z1077">
        <v>2.8602651804304502</v>
      </c>
      <c r="AA1077">
        <v>0</v>
      </c>
      <c r="AB1077">
        <v>42.283409508930717</v>
      </c>
      <c r="AC1077">
        <v>0</v>
      </c>
      <c r="AD1077">
        <v>0.12244039725658336</v>
      </c>
      <c r="AE1077">
        <v>136.37634754755146</v>
      </c>
    </row>
    <row r="1078" spans="1:31" x14ac:dyDescent="0.25">
      <c r="A1078">
        <v>2338670</v>
      </c>
      <c r="B1078">
        <v>1</v>
      </c>
      <c r="C1078" t="s">
        <v>80</v>
      </c>
      <c r="D1078" t="s">
        <v>94</v>
      </c>
      <c r="E1078" t="s">
        <v>157</v>
      </c>
      <c r="F1078" t="s">
        <v>3352</v>
      </c>
      <c r="G1078" t="s">
        <v>204</v>
      </c>
      <c r="H1078" t="s">
        <v>154</v>
      </c>
      <c r="I1078" t="s">
        <v>144</v>
      </c>
      <c r="J1078" t="s">
        <v>137</v>
      </c>
      <c r="K1078" t="s">
        <v>138</v>
      </c>
      <c r="L1078" t="s">
        <v>3353</v>
      </c>
      <c r="M1078" t="s">
        <v>3354</v>
      </c>
      <c r="N1078">
        <v>7.5305555550000003</v>
      </c>
      <c r="O1078">
        <v>0</v>
      </c>
      <c r="P1078">
        <v>1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1.5638126156270333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1.5638126156270333</v>
      </c>
    </row>
    <row r="1079" spans="1:31" x14ac:dyDescent="0.25">
      <c r="A1079">
        <v>2339148</v>
      </c>
      <c r="B1079">
        <v>1</v>
      </c>
      <c r="C1079" t="s">
        <v>80</v>
      </c>
      <c r="D1079" t="s">
        <v>87</v>
      </c>
      <c r="E1079" t="s">
        <v>147</v>
      </c>
      <c r="F1079" t="s">
        <v>3355</v>
      </c>
      <c r="G1079" t="s">
        <v>134</v>
      </c>
      <c r="H1079" t="s">
        <v>135</v>
      </c>
      <c r="I1079" t="s">
        <v>144</v>
      </c>
      <c r="J1079" t="s">
        <v>137</v>
      </c>
      <c r="K1079" t="s">
        <v>138</v>
      </c>
      <c r="L1079" t="s">
        <v>3356</v>
      </c>
      <c r="M1079" t="s">
        <v>3357</v>
      </c>
      <c r="N1079">
        <v>1.351388888</v>
      </c>
      <c r="O1079">
        <v>0</v>
      </c>
      <c r="P1079">
        <v>341</v>
      </c>
      <c r="Q1079">
        <v>0</v>
      </c>
      <c r="R1079">
        <v>0</v>
      </c>
      <c r="S1079">
        <v>1</v>
      </c>
      <c r="T1079">
        <v>69</v>
      </c>
      <c r="U1079">
        <v>0</v>
      </c>
      <c r="V1079">
        <v>0</v>
      </c>
      <c r="W1079">
        <v>0</v>
      </c>
      <c r="X1079">
        <v>132.652424275828</v>
      </c>
      <c r="Y1079">
        <v>0</v>
      </c>
      <c r="Z1079">
        <v>0</v>
      </c>
      <c r="AA1079">
        <v>18.832893490239826</v>
      </c>
      <c r="AB1079">
        <v>396.17725522260781</v>
      </c>
      <c r="AC1079">
        <v>0</v>
      </c>
      <c r="AD1079">
        <v>0</v>
      </c>
      <c r="AE1079">
        <v>547.66257298867561</v>
      </c>
    </row>
    <row r="1080" spans="1:31" x14ac:dyDescent="0.25">
      <c r="A1080">
        <v>2338816</v>
      </c>
      <c r="B1080">
        <v>1</v>
      </c>
      <c r="C1080" t="s">
        <v>80</v>
      </c>
      <c r="D1080" t="s">
        <v>95</v>
      </c>
      <c r="E1080" t="s">
        <v>132</v>
      </c>
      <c r="F1080" t="s">
        <v>3358</v>
      </c>
      <c r="G1080" t="s">
        <v>208</v>
      </c>
      <c r="H1080" t="s">
        <v>135</v>
      </c>
      <c r="I1080" t="s">
        <v>144</v>
      </c>
      <c r="J1080" t="s">
        <v>137</v>
      </c>
      <c r="K1080" t="s">
        <v>209</v>
      </c>
      <c r="L1080" t="s">
        <v>3359</v>
      </c>
      <c r="M1080" t="s">
        <v>3360</v>
      </c>
      <c r="N1080">
        <v>1.8919444439999999</v>
      </c>
      <c r="O1080">
        <v>0</v>
      </c>
      <c r="P1080">
        <v>1638</v>
      </c>
      <c r="Q1080">
        <v>0</v>
      </c>
      <c r="R1080">
        <v>0</v>
      </c>
      <c r="S1080">
        <v>0</v>
      </c>
      <c r="T1080">
        <v>234</v>
      </c>
      <c r="U1080">
        <v>0</v>
      </c>
      <c r="V1080">
        <v>0</v>
      </c>
      <c r="W1080">
        <v>0</v>
      </c>
      <c r="X1080">
        <v>827.65031126897964</v>
      </c>
      <c r="Y1080">
        <v>0</v>
      </c>
      <c r="Z1080">
        <v>0</v>
      </c>
      <c r="AA1080">
        <v>0</v>
      </c>
      <c r="AB1080">
        <v>597.85545844729745</v>
      </c>
      <c r="AC1080">
        <v>0</v>
      </c>
      <c r="AD1080">
        <v>0</v>
      </c>
      <c r="AE1080">
        <v>1425.505769716277</v>
      </c>
    </row>
    <row r="1081" spans="1:31" x14ac:dyDescent="0.25">
      <c r="A1081">
        <v>2338710</v>
      </c>
      <c r="B1081">
        <v>1</v>
      </c>
      <c r="C1081" t="s">
        <v>80</v>
      </c>
      <c r="D1081" t="s">
        <v>87</v>
      </c>
      <c r="E1081" t="s">
        <v>147</v>
      </c>
      <c r="F1081" t="s">
        <v>3361</v>
      </c>
      <c r="G1081" t="s">
        <v>208</v>
      </c>
      <c r="H1081" t="s">
        <v>135</v>
      </c>
      <c r="I1081" t="s">
        <v>144</v>
      </c>
      <c r="J1081" t="s">
        <v>137</v>
      </c>
      <c r="K1081" t="s">
        <v>209</v>
      </c>
      <c r="L1081" t="s">
        <v>3362</v>
      </c>
      <c r="M1081" t="s">
        <v>3363</v>
      </c>
      <c r="N1081">
        <v>9.3591666660000001</v>
      </c>
      <c r="O1081">
        <v>0</v>
      </c>
      <c r="P1081">
        <v>541</v>
      </c>
      <c r="Q1081">
        <v>0</v>
      </c>
      <c r="R1081">
        <v>0</v>
      </c>
      <c r="S1081">
        <v>7</v>
      </c>
      <c r="T1081">
        <v>70</v>
      </c>
      <c r="U1081">
        <v>2</v>
      </c>
      <c r="V1081">
        <v>4</v>
      </c>
      <c r="W1081">
        <v>0</v>
      </c>
      <c r="X1081">
        <v>1247.4771411628481</v>
      </c>
      <c r="Y1081">
        <v>0</v>
      </c>
      <c r="Z1081">
        <v>0</v>
      </c>
      <c r="AA1081">
        <v>999.68102190898253</v>
      </c>
      <c r="AB1081">
        <v>4120.7634671943297</v>
      </c>
      <c r="AC1081">
        <v>565.54134935510115</v>
      </c>
      <c r="AD1081">
        <v>657.79914608987031</v>
      </c>
      <c r="AE1081">
        <v>7591.2621257111323</v>
      </c>
    </row>
    <row r="1082" spans="1:31" x14ac:dyDescent="0.25">
      <c r="A1082">
        <v>2338616</v>
      </c>
      <c r="B1082">
        <v>1</v>
      </c>
      <c r="C1082" t="s">
        <v>80</v>
      </c>
      <c r="D1082" t="s">
        <v>85</v>
      </c>
      <c r="E1082" t="s">
        <v>240</v>
      </c>
      <c r="F1082" t="s">
        <v>3364</v>
      </c>
      <c r="G1082" t="s">
        <v>363</v>
      </c>
      <c r="H1082" t="s">
        <v>135</v>
      </c>
      <c r="I1082" t="s">
        <v>144</v>
      </c>
      <c r="J1082" t="s">
        <v>137</v>
      </c>
      <c r="K1082" t="s">
        <v>209</v>
      </c>
      <c r="L1082" t="s">
        <v>3365</v>
      </c>
      <c r="M1082" t="s">
        <v>3366</v>
      </c>
      <c r="N1082">
        <v>9.0219443999999996E-2</v>
      </c>
      <c r="O1082">
        <v>0</v>
      </c>
      <c r="P1082">
        <v>12947</v>
      </c>
      <c r="Q1082">
        <v>0</v>
      </c>
      <c r="R1082">
        <v>0</v>
      </c>
      <c r="S1082">
        <v>1</v>
      </c>
      <c r="T1082">
        <v>821</v>
      </c>
      <c r="U1082">
        <v>0</v>
      </c>
      <c r="V1082">
        <v>0</v>
      </c>
      <c r="W1082">
        <v>0</v>
      </c>
      <c r="X1082">
        <v>328.59086809700369</v>
      </c>
      <c r="Y1082">
        <v>0</v>
      </c>
      <c r="Z1082">
        <v>0</v>
      </c>
      <c r="AA1082">
        <v>10.766734703810222</v>
      </c>
      <c r="AB1082">
        <v>47.080504699229969</v>
      </c>
      <c r="AC1082">
        <v>0</v>
      </c>
      <c r="AD1082">
        <v>0</v>
      </c>
      <c r="AE1082">
        <v>386.43810750004388</v>
      </c>
    </row>
    <row r="1083" spans="1:31" x14ac:dyDescent="0.25">
      <c r="A1083">
        <v>2338954</v>
      </c>
      <c r="B1083">
        <v>1</v>
      </c>
      <c r="C1083" t="s">
        <v>80</v>
      </c>
      <c r="D1083" t="s">
        <v>98</v>
      </c>
      <c r="E1083" t="s">
        <v>157</v>
      </c>
      <c r="F1083" t="s">
        <v>3367</v>
      </c>
      <c r="G1083" t="s">
        <v>159</v>
      </c>
      <c r="H1083" t="s">
        <v>154</v>
      </c>
      <c r="I1083" t="s">
        <v>144</v>
      </c>
      <c r="J1083" t="s">
        <v>137</v>
      </c>
      <c r="K1083" t="s">
        <v>138</v>
      </c>
      <c r="L1083" t="s">
        <v>3368</v>
      </c>
      <c r="M1083" t="s">
        <v>3369</v>
      </c>
      <c r="N1083">
        <v>1.8391666659999999</v>
      </c>
      <c r="O1083">
        <v>0</v>
      </c>
      <c r="P1083">
        <v>0</v>
      </c>
      <c r="Q1083">
        <v>0</v>
      </c>
      <c r="R1083">
        <v>1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3.9778748927484706</v>
      </c>
      <c r="AA1083">
        <v>0</v>
      </c>
      <c r="AB1083">
        <v>0</v>
      </c>
      <c r="AC1083">
        <v>0</v>
      </c>
      <c r="AD1083">
        <v>0</v>
      </c>
      <c r="AE1083">
        <v>3.9778748927484706</v>
      </c>
    </row>
    <row r="1084" spans="1:31" x14ac:dyDescent="0.25">
      <c r="A1084">
        <v>2338662</v>
      </c>
      <c r="B1084">
        <v>1</v>
      </c>
      <c r="C1084" t="s">
        <v>81</v>
      </c>
      <c r="D1084" t="s">
        <v>119</v>
      </c>
      <c r="E1084" t="s">
        <v>151</v>
      </c>
      <c r="F1084" t="s">
        <v>3370</v>
      </c>
      <c r="G1084" t="s">
        <v>153</v>
      </c>
      <c r="H1084" t="s">
        <v>154</v>
      </c>
      <c r="I1084" t="s">
        <v>144</v>
      </c>
      <c r="J1084" t="s">
        <v>137</v>
      </c>
      <c r="K1084" t="s">
        <v>138</v>
      </c>
      <c r="L1084" t="s">
        <v>3371</v>
      </c>
      <c r="M1084" t="s">
        <v>3372</v>
      </c>
      <c r="N1084">
        <v>1.3816666660000001</v>
      </c>
      <c r="O1084">
        <v>0</v>
      </c>
      <c r="P1084">
        <v>15</v>
      </c>
      <c r="Q1084">
        <v>0</v>
      </c>
      <c r="R1084">
        <v>1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1.5550594488023834</v>
      </c>
      <c r="Y1084">
        <v>0</v>
      </c>
      <c r="Z1084">
        <v>0.30245936163151665</v>
      </c>
      <c r="AA1084">
        <v>0</v>
      </c>
      <c r="AB1084">
        <v>0</v>
      </c>
      <c r="AC1084">
        <v>0</v>
      </c>
      <c r="AD1084">
        <v>0</v>
      </c>
      <c r="AE1084">
        <v>1.8575188104339002</v>
      </c>
    </row>
    <row r="1085" spans="1:31" x14ac:dyDescent="0.25">
      <c r="A1085">
        <v>2338725</v>
      </c>
      <c r="B1085">
        <v>1</v>
      </c>
      <c r="C1085" t="s">
        <v>80</v>
      </c>
      <c r="D1085" t="s">
        <v>106</v>
      </c>
      <c r="E1085" t="s">
        <v>326</v>
      </c>
      <c r="F1085" t="s">
        <v>3373</v>
      </c>
      <c r="G1085" t="s">
        <v>391</v>
      </c>
      <c r="H1085" t="s">
        <v>154</v>
      </c>
      <c r="I1085" t="s">
        <v>144</v>
      </c>
      <c r="J1085" t="s">
        <v>137</v>
      </c>
      <c r="K1085" t="s">
        <v>138</v>
      </c>
      <c r="L1085" t="s">
        <v>3374</v>
      </c>
      <c r="M1085" t="s">
        <v>3375</v>
      </c>
      <c r="N1085">
        <v>5.9169444440000003</v>
      </c>
      <c r="O1085">
        <v>0</v>
      </c>
      <c r="P1085">
        <v>3</v>
      </c>
      <c r="Q1085">
        <v>0</v>
      </c>
      <c r="R1085">
        <v>0</v>
      </c>
      <c r="S1085">
        <v>0</v>
      </c>
      <c r="T1085">
        <v>62</v>
      </c>
      <c r="U1085">
        <v>0</v>
      </c>
      <c r="V1085">
        <v>0</v>
      </c>
      <c r="W1085">
        <v>0</v>
      </c>
      <c r="X1085">
        <v>2.0059509806855385</v>
      </c>
      <c r="Y1085">
        <v>0</v>
      </c>
      <c r="Z1085">
        <v>0</v>
      </c>
      <c r="AA1085">
        <v>0</v>
      </c>
      <c r="AB1085">
        <v>282.63153623642017</v>
      </c>
      <c r="AC1085">
        <v>0</v>
      </c>
      <c r="AD1085">
        <v>0</v>
      </c>
      <c r="AE1085">
        <v>284.63748721710573</v>
      </c>
    </row>
    <row r="1086" spans="1:31" x14ac:dyDescent="0.25">
      <c r="A1086">
        <v>2338868</v>
      </c>
      <c r="B1086">
        <v>1</v>
      </c>
      <c r="C1086" t="s">
        <v>81</v>
      </c>
      <c r="D1086" t="s">
        <v>120</v>
      </c>
      <c r="E1086" t="s">
        <v>174</v>
      </c>
      <c r="F1086" t="s">
        <v>3376</v>
      </c>
      <c r="G1086" t="s">
        <v>176</v>
      </c>
      <c r="H1086" t="s">
        <v>154</v>
      </c>
      <c r="I1086" t="s">
        <v>144</v>
      </c>
      <c r="J1086" t="s">
        <v>137</v>
      </c>
      <c r="K1086" t="s">
        <v>138</v>
      </c>
      <c r="L1086" t="s">
        <v>3377</v>
      </c>
      <c r="M1086" t="s">
        <v>3378</v>
      </c>
      <c r="N1086">
        <v>5.1355555549999998</v>
      </c>
      <c r="O1086">
        <v>0</v>
      </c>
      <c r="P1086">
        <v>0</v>
      </c>
      <c r="Q1086">
        <v>0</v>
      </c>
      <c r="R1086">
        <v>12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409.67615119526346</v>
      </c>
      <c r="AA1086">
        <v>0</v>
      </c>
      <c r="AB1086">
        <v>0</v>
      </c>
      <c r="AC1086">
        <v>0</v>
      </c>
      <c r="AD1086">
        <v>0</v>
      </c>
      <c r="AE1086">
        <v>409.67615119526346</v>
      </c>
    </row>
    <row r="1087" spans="1:31" x14ac:dyDescent="0.25">
      <c r="A1087">
        <v>2338745</v>
      </c>
      <c r="B1087">
        <v>1</v>
      </c>
      <c r="C1087" t="s">
        <v>81</v>
      </c>
      <c r="D1087" t="s">
        <v>123</v>
      </c>
      <c r="E1087" t="s">
        <v>147</v>
      </c>
      <c r="F1087" t="s">
        <v>3379</v>
      </c>
      <c r="G1087" t="s">
        <v>269</v>
      </c>
      <c r="H1087" t="s">
        <v>135</v>
      </c>
      <c r="I1087" t="s">
        <v>144</v>
      </c>
      <c r="J1087" t="s">
        <v>137</v>
      </c>
      <c r="K1087" t="s">
        <v>209</v>
      </c>
      <c r="L1087" t="s">
        <v>3380</v>
      </c>
      <c r="M1087" t="s">
        <v>3381</v>
      </c>
      <c r="N1087">
        <v>3.2972222219999998</v>
      </c>
      <c r="O1087">
        <v>0</v>
      </c>
      <c r="P1087">
        <v>1887</v>
      </c>
      <c r="Q1087">
        <v>2</v>
      </c>
      <c r="R1087">
        <v>0</v>
      </c>
      <c r="S1087">
        <v>18</v>
      </c>
      <c r="T1087">
        <v>125</v>
      </c>
      <c r="U1087">
        <v>0</v>
      </c>
      <c r="V1087">
        <v>0</v>
      </c>
      <c r="W1087">
        <v>0</v>
      </c>
      <c r="X1087">
        <v>1855.7756130934094</v>
      </c>
      <c r="Y1087">
        <v>8.780734907194816</v>
      </c>
      <c r="Z1087">
        <v>0</v>
      </c>
      <c r="AA1087">
        <v>366.76146990336019</v>
      </c>
      <c r="AB1087">
        <v>557.63382924363714</v>
      </c>
      <c r="AC1087">
        <v>0</v>
      </c>
      <c r="AD1087">
        <v>0</v>
      </c>
      <c r="AE1087">
        <v>2788.9516471476013</v>
      </c>
    </row>
    <row r="1088" spans="1:31" x14ac:dyDescent="0.25">
      <c r="A1088">
        <v>2339243</v>
      </c>
      <c r="B1088">
        <v>1</v>
      </c>
      <c r="C1088" t="s">
        <v>80</v>
      </c>
      <c r="D1088" t="s">
        <v>89</v>
      </c>
      <c r="E1088" t="s">
        <v>157</v>
      </c>
      <c r="F1088" t="s">
        <v>3382</v>
      </c>
      <c r="G1088" t="s">
        <v>204</v>
      </c>
      <c r="H1088" t="s">
        <v>154</v>
      </c>
      <c r="I1088" t="s">
        <v>144</v>
      </c>
      <c r="J1088" t="s">
        <v>137</v>
      </c>
      <c r="K1088" t="s">
        <v>138</v>
      </c>
      <c r="L1088" t="s">
        <v>3383</v>
      </c>
      <c r="M1088" t="s">
        <v>3384</v>
      </c>
      <c r="N1088">
        <v>0.47888888800000001</v>
      </c>
      <c r="O1088">
        <v>0</v>
      </c>
      <c r="P1088">
        <v>1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0.16605907968104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0.16605907968104</v>
      </c>
    </row>
    <row r="1089" spans="1:31" x14ac:dyDescent="0.25">
      <c r="A1089">
        <v>2338602</v>
      </c>
      <c r="B1089">
        <v>1</v>
      </c>
      <c r="C1089" t="s">
        <v>80</v>
      </c>
      <c r="D1089" t="s">
        <v>88</v>
      </c>
      <c r="E1089" t="s">
        <v>132</v>
      </c>
      <c r="F1089" t="s">
        <v>3385</v>
      </c>
      <c r="G1089" t="s">
        <v>1416</v>
      </c>
      <c r="H1089" t="s">
        <v>135</v>
      </c>
      <c r="I1089" t="s">
        <v>144</v>
      </c>
      <c r="J1089" t="s">
        <v>137</v>
      </c>
      <c r="K1089" t="s">
        <v>138</v>
      </c>
      <c r="L1089" t="s">
        <v>3386</v>
      </c>
      <c r="M1089" t="s">
        <v>3387</v>
      </c>
      <c r="N1089">
        <v>0.88611111099999995</v>
      </c>
      <c r="O1089">
        <v>0</v>
      </c>
      <c r="P1089">
        <v>3194</v>
      </c>
      <c r="Q1089">
        <v>0</v>
      </c>
      <c r="R1089">
        <v>0</v>
      </c>
      <c r="S1089">
        <v>2</v>
      </c>
      <c r="T1089">
        <v>74</v>
      </c>
      <c r="U1089">
        <v>0</v>
      </c>
      <c r="V1089">
        <v>0</v>
      </c>
      <c r="W1089">
        <v>0</v>
      </c>
      <c r="X1089">
        <v>998.05259326482974</v>
      </c>
      <c r="Y1089">
        <v>0</v>
      </c>
      <c r="Z1089">
        <v>0</v>
      </c>
      <c r="AA1089">
        <v>15.885466970678248</v>
      </c>
      <c r="AB1089">
        <v>83.674116255647093</v>
      </c>
      <c r="AC1089">
        <v>0</v>
      </c>
      <c r="AD1089">
        <v>0</v>
      </c>
      <c r="AE1089">
        <v>1097.6121764911552</v>
      </c>
    </row>
    <row r="1090" spans="1:31" x14ac:dyDescent="0.25">
      <c r="A1090">
        <v>2338682</v>
      </c>
      <c r="B1090">
        <v>1</v>
      </c>
      <c r="C1090" t="s">
        <v>80</v>
      </c>
      <c r="D1090" t="s">
        <v>90</v>
      </c>
      <c r="E1090" t="s">
        <v>151</v>
      </c>
      <c r="F1090" t="s">
        <v>3388</v>
      </c>
      <c r="G1090" t="s">
        <v>1274</v>
      </c>
      <c r="H1090" t="s">
        <v>154</v>
      </c>
      <c r="I1090" t="s">
        <v>144</v>
      </c>
      <c r="J1090" t="s">
        <v>137</v>
      </c>
      <c r="K1090" t="s">
        <v>138</v>
      </c>
      <c r="L1090" t="s">
        <v>3389</v>
      </c>
      <c r="M1090" t="s">
        <v>3390</v>
      </c>
      <c r="N1090">
        <v>2.1383333329999998</v>
      </c>
      <c r="O1090">
        <v>0</v>
      </c>
      <c r="P1090">
        <v>2</v>
      </c>
      <c r="Q1090">
        <v>0</v>
      </c>
      <c r="R1090">
        <v>0</v>
      </c>
      <c r="S1090">
        <v>0</v>
      </c>
      <c r="T1090">
        <v>41</v>
      </c>
      <c r="U1090">
        <v>0</v>
      </c>
      <c r="V1090">
        <v>1</v>
      </c>
      <c r="W1090">
        <v>0</v>
      </c>
      <c r="X1090">
        <v>0.364874025561575</v>
      </c>
      <c r="Y1090">
        <v>0</v>
      </c>
      <c r="Z1090">
        <v>0</v>
      </c>
      <c r="AA1090">
        <v>0</v>
      </c>
      <c r="AB1090">
        <v>49.732253950891426</v>
      </c>
      <c r="AC1090">
        <v>0</v>
      </c>
      <c r="AD1090">
        <v>4.2444154055110266</v>
      </c>
      <c r="AE1090">
        <v>54.34154338196403</v>
      </c>
    </row>
    <row r="1091" spans="1:31" x14ac:dyDescent="0.25">
      <c r="A1091">
        <v>2339123</v>
      </c>
      <c r="B1091">
        <v>1</v>
      </c>
      <c r="C1091" t="s">
        <v>81</v>
      </c>
      <c r="D1091" t="s">
        <v>115</v>
      </c>
      <c r="E1091" t="s">
        <v>151</v>
      </c>
      <c r="F1091" t="s">
        <v>3391</v>
      </c>
      <c r="G1091" t="s">
        <v>153</v>
      </c>
      <c r="H1091" t="s">
        <v>154</v>
      </c>
      <c r="I1091" t="s">
        <v>144</v>
      </c>
      <c r="J1091" t="s">
        <v>137</v>
      </c>
      <c r="K1091" t="s">
        <v>138</v>
      </c>
      <c r="L1091" t="s">
        <v>3392</v>
      </c>
      <c r="M1091" t="s">
        <v>3393</v>
      </c>
      <c r="N1091">
        <v>1.8663888879999999</v>
      </c>
      <c r="O1091">
        <v>0</v>
      </c>
      <c r="P1091">
        <v>26</v>
      </c>
      <c r="Q1091">
        <v>0</v>
      </c>
      <c r="R1091">
        <v>3</v>
      </c>
      <c r="S1091">
        <v>0</v>
      </c>
      <c r="T1091">
        <v>1</v>
      </c>
      <c r="U1091">
        <v>0</v>
      </c>
      <c r="V1091">
        <v>0</v>
      </c>
      <c r="W1091">
        <v>0</v>
      </c>
      <c r="X1091">
        <v>11.871382889450484</v>
      </c>
      <c r="Y1091">
        <v>0</v>
      </c>
      <c r="Z1091">
        <v>3.7681149632873314</v>
      </c>
      <c r="AA1091">
        <v>0</v>
      </c>
      <c r="AB1091">
        <v>3.1493705586667531</v>
      </c>
      <c r="AC1091">
        <v>0</v>
      </c>
      <c r="AD1091">
        <v>0</v>
      </c>
      <c r="AE1091">
        <v>18.788868411404568</v>
      </c>
    </row>
    <row r="1092" spans="1:31" x14ac:dyDescent="0.25">
      <c r="A1092">
        <v>2339037</v>
      </c>
      <c r="B1092">
        <v>1</v>
      </c>
      <c r="C1092" t="s">
        <v>81</v>
      </c>
      <c r="D1092" t="s">
        <v>112</v>
      </c>
      <c r="E1092" t="s">
        <v>174</v>
      </c>
      <c r="F1092" t="s">
        <v>3141</v>
      </c>
      <c r="G1092" t="s">
        <v>176</v>
      </c>
      <c r="H1092" t="s">
        <v>154</v>
      </c>
      <c r="I1092" t="s">
        <v>144</v>
      </c>
      <c r="J1092" t="s">
        <v>137</v>
      </c>
      <c r="K1092" t="s">
        <v>138</v>
      </c>
      <c r="L1092" t="s">
        <v>3394</v>
      </c>
      <c r="M1092" t="s">
        <v>3395</v>
      </c>
      <c r="N1092">
        <v>1.7308333330000001</v>
      </c>
      <c r="O1092">
        <v>0</v>
      </c>
      <c r="P1092">
        <v>73</v>
      </c>
      <c r="Q1092">
        <v>0</v>
      </c>
      <c r="R1092">
        <v>13</v>
      </c>
      <c r="S1092">
        <v>0</v>
      </c>
      <c r="T1092">
        <v>4</v>
      </c>
      <c r="U1092">
        <v>0</v>
      </c>
      <c r="V1092">
        <v>0</v>
      </c>
      <c r="W1092">
        <v>0</v>
      </c>
      <c r="X1092">
        <v>24.858770429383085</v>
      </c>
      <c r="Y1092">
        <v>0</v>
      </c>
      <c r="Z1092">
        <v>7.2979668103453035</v>
      </c>
      <c r="AA1092">
        <v>0</v>
      </c>
      <c r="AB1092">
        <v>0.35555519260853585</v>
      </c>
      <c r="AC1092">
        <v>0</v>
      </c>
      <c r="AD1092">
        <v>0</v>
      </c>
      <c r="AE1092">
        <v>32.51229243233692</v>
      </c>
    </row>
    <row r="1093" spans="1:31" x14ac:dyDescent="0.25">
      <c r="A1093">
        <v>2338639</v>
      </c>
      <c r="B1093">
        <v>1</v>
      </c>
      <c r="C1093" t="s">
        <v>80</v>
      </c>
      <c r="D1093" t="s">
        <v>94</v>
      </c>
      <c r="E1093" t="s">
        <v>132</v>
      </c>
      <c r="F1093" t="s">
        <v>3396</v>
      </c>
      <c r="G1093" t="s">
        <v>363</v>
      </c>
      <c r="H1093" t="s">
        <v>135</v>
      </c>
      <c r="I1093" t="s">
        <v>144</v>
      </c>
      <c r="J1093" t="s">
        <v>137</v>
      </c>
      <c r="K1093" t="s">
        <v>138</v>
      </c>
      <c r="L1093" t="s">
        <v>3397</v>
      </c>
      <c r="M1093" t="s">
        <v>3398</v>
      </c>
      <c r="N1093">
        <v>0.31583333299999999</v>
      </c>
      <c r="O1093">
        <v>0</v>
      </c>
      <c r="P1093">
        <v>0</v>
      </c>
      <c r="Q1093">
        <v>2</v>
      </c>
      <c r="R1093">
        <v>0</v>
      </c>
      <c r="S1093">
        <v>3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0.21454241509988836</v>
      </c>
      <c r="Z1093">
        <v>0</v>
      </c>
      <c r="AA1093">
        <v>2.8811662061838001</v>
      </c>
      <c r="AB1093">
        <v>0</v>
      </c>
      <c r="AC1093">
        <v>0</v>
      </c>
      <c r="AD1093">
        <v>0</v>
      </c>
      <c r="AE1093">
        <v>3.0957086212836886</v>
      </c>
    </row>
    <row r="1094" spans="1:31" x14ac:dyDescent="0.25">
      <c r="A1094">
        <v>2339180</v>
      </c>
      <c r="B1094">
        <v>1</v>
      </c>
      <c r="C1094" t="s">
        <v>80</v>
      </c>
      <c r="D1094" t="s">
        <v>108</v>
      </c>
      <c r="E1094" t="s">
        <v>151</v>
      </c>
      <c r="F1094" t="s">
        <v>3399</v>
      </c>
      <c r="G1094" t="s">
        <v>153</v>
      </c>
      <c r="H1094" t="s">
        <v>154</v>
      </c>
      <c r="I1094" t="s">
        <v>144</v>
      </c>
      <c r="J1094" t="s">
        <v>137</v>
      </c>
      <c r="K1094" t="s">
        <v>138</v>
      </c>
      <c r="L1094" t="s">
        <v>3400</v>
      </c>
      <c r="M1094" t="s">
        <v>3401</v>
      </c>
      <c r="N1094">
        <v>1.5361111110000001</v>
      </c>
      <c r="O1094">
        <v>0</v>
      </c>
      <c r="P1094">
        <v>15</v>
      </c>
      <c r="Q1094">
        <v>0</v>
      </c>
      <c r="R1094">
        <v>9</v>
      </c>
      <c r="S1094">
        <v>0</v>
      </c>
      <c r="T1094">
        <v>4</v>
      </c>
      <c r="U1094">
        <v>0</v>
      </c>
      <c r="V1094">
        <v>0</v>
      </c>
      <c r="W1094">
        <v>0</v>
      </c>
      <c r="X1094">
        <v>5.3476591397737554</v>
      </c>
      <c r="Y1094">
        <v>0</v>
      </c>
      <c r="Z1094">
        <v>21.304214866752929</v>
      </c>
      <c r="AA1094">
        <v>0</v>
      </c>
      <c r="AB1094">
        <v>9.2163857544797221</v>
      </c>
      <c r="AC1094">
        <v>0</v>
      </c>
      <c r="AD1094">
        <v>0</v>
      </c>
      <c r="AE1094">
        <v>35.868259761006406</v>
      </c>
    </row>
    <row r="1095" spans="1:31" x14ac:dyDescent="0.25">
      <c r="A1095">
        <v>2338880</v>
      </c>
      <c r="B1095">
        <v>1</v>
      </c>
      <c r="C1095" t="s">
        <v>81</v>
      </c>
      <c r="D1095" t="s">
        <v>123</v>
      </c>
      <c r="E1095" t="s">
        <v>132</v>
      </c>
      <c r="F1095" t="s">
        <v>3402</v>
      </c>
      <c r="G1095" t="s">
        <v>134</v>
      </c>
      <c r="H1095" t="s">
        <v>135</v>
      </c>
      <c r="I1095" t="s">
        <v>144</v>
      </c>
      <c r="J1095" t="s">
        <v>137</v>
      </c>
      <c r="K1095" t="s">
        <v>138</v>
      </c>
      <c r="L1095" t="s">
        <v>3403</v>
      </c>
      <c r="M1095" t="s">
        <v>3404</v>
      </c>
      <c r="N1095">
        <v>0.54027777700000001</v>
      </c>
      <c r="O1095">
        <v>0</v>
      </c>
      <c r="P1095">
        <v>9575</v>
      </c>
      <c r="Q1095">
        <v>0</v>
      </c>
      <c r="R1095">
        <v>2</v>
      </c>
      <c r="S1095">
        <v>5</v>
      </c>
      <c r="T1095">
        <v>1618</v>
      </c>
      <c r="U1095">
        <v>3</v>
      </c>
      <c r="V1095">
        <v>6</v>
      </c>
      <c r="W1095">
        <v>0</v>
      </c>
      <c r="X1095">
        <v>1190.0109556534426</v>
      </c>
      <c r="Y1095">
        <v>0</v>
      </c>
      <c r="Z1095">
        <v>0.2602557617379625</v>
      </c>
      <c r="AA1095">
        <v>32.755635808675741</v>
      </c>
      <c r="AB1095">
        <v>620.31114184764931</v>
      </c>
      <c r="AC1095">
        <v>13.58198939898535</v>
      </c>
      <c r="AD1095">
        <v>33.660790102075424</v>
      </c>
      <c r="AE1095">
        <v>1890.5807685725663</v>
      </c>
    </row>
    <row r="1096" spans="1:31" x14ac:dyDescent="0.25">
      <c r="A1096">
        <v>2339212</v>
      </c>
      <c r="B1096">
        <v>1</v>
      </c>
      <c r="C1096" t="s">
        <v>81</v>
      </c>
      <c r="D1096" t="s">
        <v>112</v>
      </c>
      <c r="E1096" t="s">
        <v>326</v>
      </c>
      <c r="F1096" t="s">
        <v>3405</v>
      </c>
      <c r="G1096" t="s">
        <v>344</v>
      </c>
      <c r="H1096" t="s">
        <v>154</v>
      </c>
      <c r="I1096" t="s">
        <v>144</v>
      </c>
      <c r="J1096" t="s">
        <v>137</v>
      </c>
      <c r="K1096" t="s">
        <v>138</v>
      </c>
      <c r="L1096" t="s">
        <v>3406</v>
      </c>
      <c r="M1096" t="s">
        <v>3407</v>
      </c>
      <c r="N1096">
        <v>1.186388888</v>
      </c>
      <c r="O1096">
        <v>0</v>
      </c>
      <c r="P1096">
        <v>96</v>
      </c>
      <c r="Q1096">
        <v>0</v>
      </c>
      <c r="R1096">
        <v>0</v>
      </c>
      <c r="S1096">
        <v>0</v>
      </c>
      <c r="T1096">
        <v>15</v>
      </c>
      <c r="U1096">
        <v>0</v>
      </c>
      <c r="V1096">
        <v>0</v>
      </c>
      <c r="W1096">
        <v>0</v>
      </c>
      <c r="X1096">
        <v>22.83033701110098</v>
      </c>
      <c r="Y1096">
        <v>0</v>
      </c>
      <c r="Z1096">
        <v>0</v>
      </c>
      <c r="AA1096">
        <v>0</v>
      </c>
      <c r="AB1096">
        <v>17.168162630343684</v>
      </c>
      <c r="AC1096">
        <v>0</v>
      </c>
      <c r="AD1096">
        <v>0</v>
      </c>
      <c r="AE1096">
        <v>39.998499641444667</v>
      </c>
    </row>
    <row r="1097" spans="1:31" x14ac:dyDescent="0.25">
      <c r="A1097">
        <v>2339043</v>
      </c>
      <c r="B1097">
        <v>1</v>
      </c>
      <c r="C1097" t="s">
        <v>80</v>
      </c>
      <c r="D1097" t="s">
        <v>110</v>
      </c>
      <c r="E1097" t="s">
        <v>147</v>
      </c>
      <c r="F1097" t="s">
        <v>3408</v>
      </c>
      <c r="G1097" t="s">
        <v>184</v>
      </c>
      <c r="H1097" t="s">
        <v>135</v>
      </c>
      <c r="I1097" t="s">
        <v>144</v>
      </c>
      <c r="J1097" t="s">
        <v>137</v>
      </c>
      <c r="K1097" t="s">
        <v>138</v>
      </c>
      <c r="L1097" t="s">
        <v>3409</v>
      </c>
      <c r="M1097" t="s">
        <v>3410</v>
      </c>
      <c r="N1097">
        <v>2.6216666659999999</v>
      </c>
      <c r="O1097">
        <v>0</v>
      </c>
      <c r="P1097">
        <v>189</v>
      </c>
      <c r="Q1097">
        <v>0</v>
      </c>
      <c r="R1097">
        <v>2</v>
      </c>
      <c r="S1097">
        <v>0</v>
      </c>
      <c r="T1097">
        <v>16</v>
      </c>
      <c r="U1097">
        <v>0</v>
      </c>
      <c r="V1097">
        <v>0</v>
      </c>
      <c r="W1097">
        <v>0</v>
      </c>
      <c r="X1097">
        <v>182.76771838120743</v>
      </c>
      <c r="Y1097">
        <v>0</v>
      </c>
      <c r="Z1097">
        <v>3.7785715635821435</v>
      </c>
      <c r="AA1097">
        <v>0</v>
      </c>
      <c r="AB1097">
        <v>34.630524623483716</v>
      </c>
      <c r="AC1097">
        <v>0</v>
      </c>
      <c r="AD1097">
        <v>0</v>
      </c>
      <c r="AE1097">
        <v>221.1768145682733</v>
      </c>
    </row>
    <row r="1098" spans="1:31" x14ac:dyDescent="0.25">
      <c r="A1098">
        <v>2339166</v>
      </c>
      <c r="B1098">
        <v>1</v>
      </c>
      <c r="C1098" t="s">
        <v>81</v>
      </c>
      <c r="D1098" t="s">
        <v>120</v>
      </c>
      <c r="E1098" t="s">
        <v>141</v>
      </c>
      <c r="F1098" t="s">
        <v>3411</v>
      </c>
      <c r="G1098" t="s">
        <v>134</v>
      </c>
      <c r="H1098" t="s">
        <v>135</v>
      </c>
      <c r="I1098" t="s">
        <v>144</v>
      </c>
      <c r="J1098" t="s">
        <v>137</v>
      </c>
      <c r="K1098" t="s">
        <v>138</v>
      </c>
      <c r="L1098" t="s">
        <v>3412</v>
      </c>
      <c r="M1098" t="s">
        <v>3413</v>
      </c>
      <c r="N1098">
        <v>0.48638888800000002</v>
      </c>
      <c r="O1098">
        <v>0</v>
      </c>
      <c r="P1098">
        <v>0</v>
      </c>
      <c r="Q1098">
        <v>49</v>
      </c>
      <c r="R1098">
        <v>0</v>
      </c>
      <c r="S1098">
        <v>5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109.11574746288028</v>
      </c>
      <c r="Z1098">
        <v>0</v>
      </c>
      <c r="AA1098">
        <v>10.132113692550099</v>
      </c>
      <c r="AB1098">
        <v>0</v>
      </c>
      <c r="AC1098">
        <v>0</v>
      </c>
      <c r="AD1098">
        <v>0</v>
      </c>
      <c r="AE1098">
        <v>119.24786115543037</v>
      </c>
    </row>
    <row r="1099" spans="1:31" x14ac:dyDescent="0.25">
      <c r="A1099">
        <v>2338897</v>
      </c>
      <c r="B1099">
        <v>1</v>
      </c>
      <c r="C1099" t="s">
        <v>80</v>
      </c>
      <c r="D1099" t="s">
        <v>85</v>
      </c>
      <c r="E1099" t="s">
        <v>157</v>
      </c>
      <c r="F1099" t="s">
        <v>3414</v>
      </c>
      <c r="G1099" t="s">
        <v>204</v>
      </c>
      <c r="H1099" t="s">
        <v>154</v>
      </c>
      <c r="I1099" t="s">
        <v>144</v>
      </c>
      <c r="J1099" t="s">
        <v>137</v>
      </c>
      <c r="K1099" t="s">
        <v>138</v>
      </c>
      <c r="L1099" t="s">
        <v>3415</v>
      </c>
      <c r="M1099" t="s">
        <v>3416</v>
      </c>
      <c r="N1099">
        <v>1.5547222220000001</v>
      </c>
      <c r="O1099">
        <v>0</v>
      </c>
      <c r="P1099">
        <v>9</v>
      </c>
      <c r="Q1099">
        <v>0</v>
      </c>
      <c r="R1099">
        <v>0</v>
      </c>
      <c r="S1099">
        <v>0</v>
      </c>
      <c r="T1099">
        <v>2</v>
      </c>
      <c r="U1099">
        <v>0</v>
      </c>
      <c r="V1099">
        <v>0</v>
      </c>
      <c r="W1099">
        <v>0</v>
      </c>
      <c r="X1099">
        <v>2.6213983136188408</v>
      </c>
      <c r="Y1099">
        <v>0</v>
      </c>
      <c r="Z1099">
        <v>0</v>
      </c>
      <c r="AA1099">
        <v>0</v>
      </c>
      <c r="AB1099">
        <v>3.9345355670986404</v>
      </c>
      <c r="AC1099">
        <v>0</v>
      </c>
      <c r="AD1099">
        <v>0</v>
      </c>
      <c r="AE1099">
        <v>6.5559338807174807</v>
      </c>
    </row>
    <row r="1100" spans="1:31" x14ac:dyDescent="0.25">
      <c r="A1100">
        <v>2339003</v>
      </c>
      <c r="B1100">
        <v>1</v>
      </c>
      <c r="C1100" t="s">
        <v>80</v>
      </c>
      <c r="D1100" t="s">
        <v>96</v>
      </c>
      <c r="E1100" t="s">
        <v>326</v>
      </c>
      <c r="F1100" t="s">
        <v>3417</v>
      </c>
      <c r="G1100" t="s">
        <v>153</v>
      </c>
      <c r="H1100" t="s">
        <v>154</v>
      </c>
      <c r="I1100" t="s">
        <v>144</v>
      </c>
      <c r="J1100" t="s">
        <v>137</v>
      </c>
      <c r="K1100" t="s">
        <v>138</v>
      </c>
      <c r="L1100" t="s">
        <v>3418</v>
      </c>
      <c r="M1100" t="s">
        <v>3419</v>
      </c>
      <c r="N1100">
        <v>1.0594444439999999</v>
      </c>
      <c r="O1100">
        <v>0</v>
      </c>
      <c r="P1100">
        <v>2</v>
      </c>
      <c r="Q1100">
        <v>0</v>
      </c>
      <c r="R1100">
        <v>0</v>
      </c>
      <c r="S1100">
        <v>0</v>
      </c>
      <c r="T1100">
        <v>4</v>
      </c>
      <c r="U1100">
        <v>0</v>
      </c>
      <c r="V1100">
        <v>0</v>
      </c>
      <c r="W1100">
        <v>0</v>
      </c>
      <c r="X1100">
        <v>3.3991157912839816</v>
      </c>
      <c r="Y1100">
        <v>0</v>
      </c>
      <c r="Z1100">
        <v>0</v>
      </c>
      <c r="AA1100">
        <v>0</v>
      </c>
      <c r="AB1100">
        <v>35.198446992720022</v>
      </c>
      <c r="AC1100">
        <v>0</v>
      </c>
      <c r="AD1100">
        <v>0</v>
      </c>
      <c r="AE1100">
        <v>38.597562784004005</v>
      </c>
    </row>
    <row r="1101" spans="1:31" x14ac:dyDescent="0.25">
      <c r="A1101">
        <v>2338671</v>
      </c>
      <c r="B1101">
        <v>1</v>
      </c>
      <c r="C1101" t="s">
        <v>81</v>
      </c>
      <c r="D1101" t="s">
        <v>115</v>
      </c>
      <c r="E1101" t="s">
        <v>151</v>
      </c>
      <c r="F1101" t="s">
        <v>3420</v>
      </c>
      <c r="G1101" t="s">
        <v>153</v>
      </c>
      <c r="H1101" t="s">
        <v>154</v>
      </c>
      <c r="I1101" t="s">
        <v>144</v>
      </c>
      <c r="J1101" t="s">
        <v>137</v>
      </c>
      <c r="K1101" t="s">
        <v>138</v>
      </c>
      <c r="L1101" t="s">
        <v>3421</v>
      </c>
      <c r="M1101" t="s">
        <v>3422</v>
      </c>
      <c r="N1101">
        <v>0.62250000000000005</v>
      </c>
      <c r="O1101">
        <v>0</v>
      </c>
      <c r="P1101">
        <v>0</v>
      </c>
      <c r="Q1101">
        <v>0</v>
      </c>
      <c r="R1101">
        <v>2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3.1860426247122748</v>
      </c>
      <c r="AA1101">
        <v>0</v>
      </c>
      <c r="AB1101">
        <v>0</v>
      </c>
      <c r="AC1101">
        <v>0</v>
      </c>
      <c r="AD1101">
        <v>0</v>
      </c>
      <c r="AE1101">
        <v>3.1860426247122748</v>
      </c>
    </row>
    <row r="1102" spans="1:31" x14ac:dyDescent="0.25">
      <c r="A1102">
        <v>2338857</v>
      </c>
      <c r="B1102">
        <v>1</v>
      </c>
      <c r="C1102" t="s">
        <v>80</v>
      </c>
      <c r="D1102" t="s">
        <v>93</v>
      </c>
      <c r="E1102" t="s">
        <v>151</v>
      </c>
      <c r="F1102" t="s">
        <v>3423</v>
      </c>
      <c r="G1102" t="s">
        <v>410</v>
      </c>
      <c r="H1102" t="s">
        <v>154</v>
      </c>
      <c r="I1102" t="s">
        <v>144</v>
      </c>
      <c r="J1102" t="s">
        <v>137</v>
      </c>
      <c r="K1102" t="s">
        <v>138</v>
      </c>
      <c r="L1102" t="s">
        <v>3424</v>
      </c>
      <c r="M1102" t="s">
        <v>3425</v>
      </c>
      <c r="N1102">
        <v>3.2222222220000001</v>
      </c>
      <c r="O1102">
        <v>0</v>
      </c>
      <c r="P1102">
        <v>1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1.8935688789443891E-2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1.8935688789443891E-2</v>
      </c>
    </row>
    <row r="1103" spans="1:31" x14ac:dyDescent="0.25">
      <c r="A1103">
        <v>2339252</v>
      </c>
      <c r="B1103">
        <v>1</v>
      </c>
      <c r="C1103" t="s">
        <v>81</v>
      </c>
      <c r="D1103" t="s">
        <v>127</v>
      </c>
      <c r="E1103" t="s">
        <v>147</v>
      </c>
      <c r="F1103" t="s">
        <v>3426</v>
      </c>
      <c r="G1103" t="s">
        <v>184</v>
      </c>
      <c r="H1103" t="s">
        <v>135</v>
      </c>
      <c r="I1103" t="s">
        <v>144</v>
      </c>
      <c r="J1103" t="s">
        <v>137</v>
      </c>
      <c r="K1103" t="s">
        <v>138</v>
      </c>
      <c r="L1103" t="s">
        <v>3427</v>
      </c>
      <c r="M1103" t="s">
        <v>3428</v>
      </c>
      <c r="N1103">
        <v>4.2436111109999999</v>
      </c>
      <c r="O1103">
        <v>1</v>
      </c>
      <c r="P1103">
        <v>2</v>
      </c>
      <c r="Q1103">
        <v>9</v>
      </c>
      <c r="R1103">
        <v>54</v>
      </c>
      <c r="S1103">
        <v>0</v>
      </c>
      <c r="T1103">
        <v>1</v>
      </c>
      <c r="U1103">
        <v>0</v>
      </c>
      <c r="V1103">
        <v>0</v>
      </c>
      <c r="W1103">
        <v>0</v>
      </c>
      <c r="X1103">
        <v>1.7410849722966586</v>
      </c>
      <c r="Y1103">
        <v>52.517588876644261</v>
      </c>
      <c r="Z1103">
        <v>509.99413743540106</v>
      </c>
      <c r="AA1103">
        <v>0</v>
      </c>
      <c r="AB1103">
        <v>2.805154417152794</v>
      </c>
      <c r="AC1103">
        <v>0</v>
      </c>
      <c r="AD1103">
        <v>0</v>
      </c>
      <c r="AE1103">
        <v>567.05796570149482</v>
      </c>
    </row>
    <row r="1104" spans="1:31" x14ac:dyDescent="0.25">
      <c r="A1104">
        <v>2338711</v>
      </c>
      <c r="B1104">
        <v>1</v>
      </c>
      <c r="C1104" t="s">
        <v>80</v>
      </c>
      <c r="D1104" t="s">
        <v>110</v>
      </c>
      <c r="E1104" t="s">
        <v>174</v>
      </c>
      <c r="F1104" t="s">
        <v>3429</v>
      </c>
      <c r="G1104" t="s">
        <v>208</v>
      </c>
      <c r="H1104" t="s">
        <v>154</v>
      </c>
      <c r="I1104" t="s">
        <v>144</v>
      </c>
      <c r="J1104" t="s">
        <v>137</v>
      </c>
      <c r="K1104" t="s">
        <v>209</v>
      </c>
      <c r="L1104" t="s">
        <v>3430</v>
      </c>
      <c r="M1104" t="s">
        <v>3431</v>
      </c>
      <c r="N1104">
        <v>7.2933333329999996</v>
      </c>
      <c r="O1104">
        <v>0</v>
      </c>
      <c r="P1104">
        <v>580</v>
      </c>
      <c r="Q1104">
        <v>0</v>
      </c>
      <c r="R1104">
        <v>0</v>
      </c>
      <c r="S1104">
        <v>0</v>
      </c>
      <c r="T1104">
        <v>57</v>
      </c>
      <c r="U1104">
        <v>0</v>
      </c>
      <c r="V1104">
        <v>0</v>
      </c>
      <c r="W1104">
        <v>0</v>
      </c>
      <c r="X1104">
        <v>1101.509296286679</v>
      </c>
      <c r="Y1104">
        <v>0</v>
      </c>
      <c r="Z1104">
        <v>0</v>
      </c>
      <c r="AA1104">
        <v>0</v>
      </c>
      <c r="AB1104">
        <v>301.8401060168037</v>
      </c>
      <c r="AC1104">
        <v>0</v>
      </c>
      <c r="AD1104">
        <v>0</v>
      </c>
      <c r="AE1104">
        <v>1403.3494023034827</v>
      </c>
    </row>
    <row r="1105" spans="1:31" x14ac:dyDescent="0.25">
      <c r="A1105">
        <v>2338957</v>
      </c>
      <c r="B1105">
        <v>1</v>
      </c>
      <c r="C1105" t="s">
        <v>80</v>
      </c>
      <c r="D1105" t="s">
        <v>84</v>
      </c>
      <c r="E1105" t="s">
        <v>157</v>
      </c>
      <c r="F1105" t="s">
        <v>3432</v>
      </c>
      <c r="G1105" t="s">
        <v>352</v>
      </c>
      <c r="H1105" t="s">
        <v>154</v>
      </c>
      <c r="I1105" t="s">
        <v>144</v>
      </c>
      <c r="J1105" t="s">
        <v>3</v>
      </c>
      <c r="K1105" t="s">
        <v>138</v>
      </c>
      <c r="L1105" t="s">
        <v>3433</v>
      </c>
      <c r="M1105" t="s">
        <v>3434</v>
      </c>
      <c r="N1105">
        <v>1.4125000000000001</v>
      </c>
      <c r="O1105">
        <v>0</v>
      </c>
      <c r="P1105">
        <v>5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1.9624390092421002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1.9624390092421002</v>
      </c>
    </row>
    <row r="1106" spans="1:31" x14ac:dyDescent="0.25">
      <c r="A1106">
        <v>2338940</v>
      </c>
      <c r="B1106">
        <v>1</v>
      </c>
      <c r="C1106" t="s">
        <v>80</v>
      </c>
      <c r="D1106" t="s">
        <v>95</v>
      </c>
      <c r="E1106" t="s">
        <v>147</v>
      </c>
      <c r="F1106" t="s">
        <v>3435</v>
      </c>
      <c r="G1106" t="s">
        <v>208</v>
      </c>
      <c r="H1106" t="s">
        <v>135</v>
      </c>
      <c r="I1106" t="s">
        <v>144</v>
      </c>
      <c r="J1106" t="s">
        <v>137</v>
      </c>
      <c r="K1106" t="s">
        <v>209</v>
      </c>
      <c r="L1106" t="s">
        <v>3436</v>
      </c>
      <c r="M1106" t="s">
        <v>3437</v>
      </c>
      <c r="N1106">
        <v>1.5744444440000001</v>
      </c>
      <c r="O1106">
        <v>0</v>
      </c>
      <c r="P1106">
        <v>291</v>
      </c>
      <c r="Q1106">
        <v>0</v>
      </c>
      <c r="R1106">
        <v>0</v>
      </c>
      <c r="S1106">
        <v>0</v>
      </c>
      <c r="T1106">
        <v>21</v>
      </c>
      <c r="U1106">
        <v>0</v>
      </c>
      <c r="V1106">
        <v>0</v>
      </c>
      <c r="W1106">
        <v>0</v>
      </c>
      <c r="X1106">
        <v>115.40608991914254</v>
      </c>
      <c r="Y1106">
        <v>0</v>
      </c>
      <c r="Z1106">
        <v>0</v>
      </c>
      <c r="AA1106">
        <v>0</v>
      </c>
      <c r="AB1106">
        <v>41.612959068153387</v>
      </c>
      <c r="AC1106">
        <v>0</v>
      </c>
      <c r="AD1106">
        <v>0</v>
      </c>
      <c r="AE1106">
        <v>157.01904898729595</v>
      </c>
    </row>
    <row r="1107" spans="1:31" x14ac:dyDescent="0.25">
      <c r="A1107">
        <v>2338963</v>
      </c>
      <c r="B1107">
        <v>1</v>
      </c>
      <c r="C1107" t="s">
        <v>80</v>
      </c>
      <c r="D1107" t="s">
        <v>108</v>
      </c>
      <c r="E1107" t="s">
        <v>174</v>
      </c>
      <c r="F1107" t="s">
        <v>3438</v>
      </c>
      <c r="G1107" t="s">
        <v>299</v>
      </c>
      <c r="H1107" t="s">
        <v>154</v>
      </c>
      <c r="I1107" t="s">
        <v>144</v>
      </c>
      <c r="J1107" t="s">
        <v>137</v>
      </c>
      <c r="K1107" t="s">
        <v>138</v>
      </c>
      <c r="L1107" t="s">
        <v>3439</v>
      </c>
      <c r="M1107" t="s">
        <v>3440</v>
      </c>
      <c r="N1107">
        <v>1.324166666</v>
      </c>
      <c r="O1107">
        <v>0</v>
      </c>
      <c r="P1107">
        <v>21</v>
      </c>
      <c r="Q1107">
        <v>0</v>
      </c>
      <c r="R1107">
        <v>22</v>
      </c>
      <c r="S1107">
        <v>0</v>
      </c>
      <c r="T1107">
        <v>19</v>
      </c>
      <c r="U1107">
        <v>0</v>
      </c>
      <c r="V1107">
        <v>0</v>
      </c>
      <c r="W1107">
        <v>0</v>
      </c>
      <c r="X1107">
        <v>10.042777162382672</v>
      </c>
      <c r="Y1107">
        <v>0</v>
      </c>
      <c r="Z1107">
        <v>62.264345703478469</v>
      </c>
      <c r="AA1107">
        <v>0</v>
      </c>
      <c r="AB1107">
        <v>36.583425165098369</v>
      </c>
      <c r="AC1107">
        <v>0</v>
      </c>
      <c r="AD1107">
        <v>0</v>
      </c>
      <c r="AE1107">
        <v>108.89054803095951</v>
      </c>
    </row>
    <row r="1108" spans="1:31" x14ac:dyDescent="0.25">
      <c r="A1108">
        <v>2338628</v>
      </c>
      <c r="B1108">
        <v>1</v>
      </c>
      <c r="C1108" t="s">
        <v>81</v>
      </c>
      <c r="D1108" t="s">
        <v>117</v>
      </c>
      <c r="E1108" t="s">
        <v>132</v>
      </c>
      <c r="F1108" t="s">
        <v>3441</v>
      </c>
      <c r="G1108" t="s">
        <v>1565</v>
      </c>
      <c r="H1108" t="s">
        <v>135</v>
      </c>
      <c r="I1108" t="s">
        <v>144</v>
      </c>
      <c r="J1108" t="s">
        <v>137</v>
      </c>
      <c r="K1108" t="s">
        <v>209</v>
      </c>
      <c r="L1108" t="s">
        <v>3442</v>
      </c>
      <c r="M1108" t="s">
        <v>3443</v>
      </c>
      <c r="N1108">
        <v>0.320833333</v>
      </c>
      <c r="O1108">
        <v>7</v>
      </c>
      <c r="P1108">
        <v>13010</v>
      </c>
      <c r="Q1108">
        <v>166</v>
      </c>
      <c r="R1108">
        <v>438</v>
      </c>
      <c r="S1108">
        <v>45</v>
      </c>
      <c r="T1108">
        <v>2202</v>
      </c>
      <c r="U1108">
        <v>9</v>
      </c>
      <c r="V1108">
        <v>25</v>
      </c>
      <c r="W1108">
        <v>0.93407536004475022</v>
      </c>
      <c r="X1108">
        <v>548.58436713520791</v>
      </c>
      <c r="Y1108">
        <v>264.98604773864633</v>
      </c>
      <c r="Z1108">
        <v>238.96688392654903</v>
      </c>
      <c r="AA1108">
        <v>50.720312247030726</v>
      </c>
      <c r="AB1108">
        <v>254.9665334313373</v>
      </c>
      <c r="AC1108">
        <v>110.3467118727002</v>
      </c>
      <c r="AD1108">
        <v>39.816517818942614</v>
      </c>
      <c r="AE1108">
        <v>1509.3214495304587</v>
      </c>
    </row>
    <row r="1109" spans="1:31" x14ac:dyDescent="0.25">
      <c r="A1109">
        <v>2338648</v>
      </c>
      <c r="B1109">
        <v>1</v>
      </c>
      <c r="C1109" t="s">
        <v>81</v>
      </c>
      <c r="D1109" t="s">
        <v>126</v>
      </c>
      <c r="E1109" t="s">
        <v>147</v>
      </c>
      <c r="F1109" t="s">
        <v>3444</v>
      </c>
      <c r="G1109" t="s">
        <v>134</v>
      </c>
      <c r="H1109" t="s">
        <v>135</v>
      </c>
      <c r="I1109" t="s">
        <v>144</v>
      </c>
      <c r="J1109" t="s">
        <v>137</v>
      </c>
      <c r="K1109" t="s">
        <v>138</v>
      </c>
      <c r="L1109" t="s">
        <v>3445</v>
      </c>
      <c r="M1109" t="s">
        <v>3446</v>
      </c>
      <c r="N1109">
        <v>0.31666666599999999</v>
      </c>
      <c r="O1109">
        <v>0</v>
      </c>
      <c r="P1109">
        <v>1453</v>
      </c>
      <c r="Q1109">
        <v>23</v>
      </c>
      <c r="R1109">
        <v>108</v>
      </c>
      <c r="S1109">
        <v>4</v>
      </c>
      <c r="T1109">
        <v>313</v>
      </c>
      <c r="U1109">
        <v>0</v>
      </c>
      <c r="V1109">
        <v>1</v>
      </c>
      <c r="W1109">
        <v>0</v>
      </c>
      <c r="X1109">
        <v>53.122191695416866</v>
      </c>
      <c r="Y1109">
        <v>22.853775846188004</v>
      </c>
      <c r="Z1109">
        <v>36.92127993436538</v>
      </c>
      <c r="AA1109">
        <v>1.8663793384337501</v>
      </c>
      <c r="AB1109">
        <v>43.665395358791649</v>
      </c>
      <c r="AC1109">
        <v>0</v>
      </c>
      <c r="AD1109">
        <v>1.1299851394723666</v>
      </c>
      <c r="AE1109">
        <v>159.559007312668</v>
      </c>
    </row>
    <row r="1110" spans="1:31" x14ac:dyDescent="0.25">
      <c r="A1110">
        <v>2339040</v>
      </c>
      <c r="B1110">
        <v>1</v>
      </c>
      <c r="C1110" t="s">
        <v>81</v>
      </c>
      <c r="D1110" t="s">
        <v>127</v>
      </c>
      <c r="E1110" t="s">
        <v>157</v>
      </c>
      <c r="F1110" t="s">
        <v>3447</v>
      </c>
      <c r="G1110" t="s">
        <v>159</v>
      </c>
      <c r="H1110" t="s">
        <v>154</v>
      </c>
      <c r="I1110" t="s">
        <v>144</v>
      </c>
      <c r="J1110" t="s">
        <v>137</v>
      </c>
      <c r="K1110" t="s">
        <v>138</v>
      </c>
      <c r="L1110" t="s">
        <v>3448</v>
      </c>
      <c r="M1110" t="s">
        <v>3449</v>
      </c>
      <c r="N1110">
        <v>2.4819444439999998</v>
      </c>
      <c r="O1110">
        <v>0</v>
      </c>
      <c r="P1110">
        <v>1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1.8728155971421234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1.8728155971421234</v>
      </c>
    </row>
    <row r="1111" spans="1:31" x14ac:dyDescent="0.25">
      <c r="A1111">
        <v>2338734</v>
      </c>
      <c r="B1111">
        <v>1</v>
      </c>
      <c r="C1111" t="s">
        <v>81</v>
      </c>
      <c r="D1111" t="s">
        <v>120</v>
      </c>
      <c r="E1111" t="s">
        <v>141</v>
      </c>
      <c r="F1111" t="s">
        <v>3450</v>
      </c>
      <c r="G1111" t="s">
        <v>363</v>
      </c>
      <c r="H1111" t="s">
        <v>135</v>
      </c>
      <c r="I1111" t="s">
        <v>144</v>
      </c>
      <c r="J1111" t="s">
        <v>137</v>
      </c>
      <c r="K1111" t="s">
        <v>209</v>
      </c>
      <c r="L1111" t="s">
        <v>3451</v>
      </c>
      <c r="M1111" t="s">
        <v>3452</v>
      </c>
      <c r="N1111">
        <v>0.19027777700000001</v>
      </c>
      <c r="O1111">
        <v>0</v>
      </c>
      <c r="P1111">
        <v>1297</v>
      </c>
      <c r="Q1111">
        <v>47</v>
      </c>
      <c r="R1111">
        <v>47</v>
      </c>
      <c r="S1111">
        <v>7</v>
      </c>
      <c r="T1111">
        <v>171</v>
      </c>
      <c r="U1111">
        <v>0</v>
      </c>
      <c r="V1111">
        <v>1</v>
      </c>
      <c r="W1111">
        <v>0</v>
      </c>
      <c r="X1111">
        <v>41.962097903370854</v>
      </c>
      <c r="Y1111">
        <v>18.528239002755519</v>
      </c>
      <c r="Z1111">
        <v>12.806450933178791</v>
      </c>
      <c r="AA1111">
        <v>2.0834597925592218</v>
      </c>
      <c r="AB1111">
        <v>14.775423145173999</v>
      </c>
      <c r="AC1111">
        <v>0</v>
      </c>
      <c r="AD1111">
        <v>1.4632194113819445E-3</v>
      </c>
      <c r="AE1111">
        <v>90.157133996449772</v>
      </c>
    </row>
    <row r="1112" spans="1:31" x14ac:dyDescent="0.25">
      <c r="A1112">
        <v>2338983</v>
      </c>
      <c r="B1112">
        <v>1</v>
      </c>
      <c r="C1112" t="s">
        <v>80</v>
      </c>
      <c r="D1112" t="s">
        <v>84</v>
      </c>
      <c r="E1112" t="s">
        <v>174</v>
      </c>
      <c r="F1112" t="s">
        <v>1406</v>
      </c>
      <c r="G1112" t="s">
        <v>194</v>
      </c>
      <c r="H1112" t="s">
        <v>154</v>
      </c>
      <c r="I1112" t="s">
        <v>144</v>
      </c>
      <c r="J1112" t="s">
        <v>137</v>
      </c>
      <c r="K1112" t="s">
        <v>138</v>
      </c>
      <c r="L1112" t="s">
        <v>3453</v>
      </c>
      <c r="M1112" t="s">
        <v>3454</v>
      </c>
      <c r="N1112">
        <v>0.84805555499999996</v>
      </c>
      <c r="O1112">
        <v>0</v>
      </c>
      <c r="P1112">
        <v>375</v>
      </c>
      <c r="Q1112">
        <v>0</v>
      </c>
      <c r="R1112">
        <v>0</v>
      </c>
      <c r="S1112">
        <v>0</v>
      </c>
      <c r="T1112">
        <v>41</v>
      </c>
      <c r="U1112">
        <v>0</v>
      </c>
      <c r="V1112">
        <v>0</v>
      </c>
      <c r="W1112">
        <v>0</v>
      </c>
      <c r="X1112">
        <v>80.02920166188423</v>
      </c>
      <c r="Y1112">
        <v>0</v>
      </c>
      <c r="Z1112">
        <v>0</v>
      </c>
      <c r="AA1112">
        <v>0</v>
      </c>
      <c r="AB1112">
        <v>122.47609838528717</v>
      </c>
      <c r="AC1112">
        <v>0</v>
      </c>
      <c r="AD1112">
        <v>0</v>
      </c>
      <c r="AE1112">
        <v>202.5053000471714</v>
      </c>
    </row>
    <row r="1113" spans="1:31" x14ac:dyDescent="0.25">
      <c r="A1113">
        <v>2339126</v>
      </c>
      <c r="B1113">
        <v>1</v>
      </c>
      <c r="C1113" t="s">
        <v>80</v>
      </c>
      <c r="D1113" t="s">
        <v>99</v>
      </c>
      <c r="E1113" t="s">
        <v>151</v>
      </c>
      <c r="F1113" t="s">
        <v>2420</v>
      </c>
      <c r="G1113" t="s">
        <v>153</v>
      </c>
      <c r="H1113" t="s">
        <v>154</v>
      </c>
      <c r="I1113" t="s">
        <v>144</v>
      </c>
      <c r="J1113" t="s">
        <v>137</v>
      </c>
      <c r="K1113" t="s">
        <v>138</v>
      </c>
      <c r="L1113" t="s">
        <v>3455</v>
      </c>
      <c r="M1113" t="s">
        <v>3456</v>
      </c>
      <c r="N1113">
        <v>1.680833333</v>
      </c>
      <c r="O1113">
        <v>0</v>
      </c>
      <c r="P1113">
        <v>75</v>
      </c>
      <c r="Q1113">
        <v>0</v>
      </c>
      <c r="R1113">
        <v>0</v>
      </c>
      <c r="S1113">
        <v>0</v>
      </c>
      <c r="T1113">
        <v>10</v>
      </c>
      <c r="U1113">
        <v>0</v>
      </c>
      <c r="V1113">
        <v>0</v>
      </c>
      <c r="W1113">
        <v>0</v>
      </c>
      <c r="X1113">
        <v>39.156402286125513</v>
      </c>
      <c r="Y1113">
        <v>0</v>
      </c>
      <c r="Z1113">
        <v>0</v>
      </c>
      <c r="AA1113">
        <v>0</v>
      </c>
      <c r="AB1113">
        <v>14.896210760747088</v>
      </c>
      <c r="AC1113">
        <v>0</v>
      </c>
      <c r="AD1113">
        <v>0</v>
      </c>
      <c r="AE1113">
        <v>54.052613046872601</v>
      </c>
    </row>
    <row r="1114" spans="1:31" x14ac:dyDescent="0.25">
      <c r="A1114">
        <v>2338714</v>
      </c>
      <c r="B1114">
        <v>1</v>
      </c>
      <c r="C1114" t="s">
        <v>80</v>
      </c>
      <c r="D1114" t="s">
        <v>106</v>
      </c>
      <c r="E1114" t="s">
        <v>132</v>
      </c>
      <c r="F1114" t="s">
        <v>3457</v>
      </c>
      <c r="G1114" t="s">
        <v>208</v>
      </c>
      <c r="H1114" t="s">
        <v>135</v>
      </c>
      <c r="I1114" t="s">
        <v>144</v>
      </c>
      <c r="J1114" t="s">
        <v>137</v>
      </c>
      <c r="K1114" t="s">
        <v>209</v>
      </c>
      <c r="L1114" t="s">
        <v>3458</v>
      </c>
      <c r="M1114" t="s">
        <v>3459</v>
      </c>
      <c r="N1114">
        <v>7.9905555550000003</v>
      </c>
      <c r="O1114">
        <v>1</v>
      </c>
      <c r="P1114">
        <v>38</v>
      </c>
      <c r="Q1114">
        <v>17</v>
      </c>
      <c r="R1114">
        <v>47</v>
      </c>
      <c r="S1114">
        <v>13</v>
      </c>
      <c r="T1114">
        <v>30</v>
      </c>
      <c r="U1114">
        <v>6</v>
      </c>
      <c r="V1114">
        <v>0</v>
      </c>
      <c r="W1114">
        <v>3.1108643214695557</v>
      </c>
      <c r="X1114">
        <v>182.45097198070323</v>
      </c>
      <c r="Y1114">
        <v>1908.1931273208934</v>
      </c>
      <c r="Z1114">
        <v>1256.916252619485</v>
      </c>
      <c r="AA1114">
        <v>926.32251855158574</v>
      </c>
      <c r="AB1114">
        <v>729.39397995503043</v>
      </c>
      <c r="AC1114">
        <v>1291.8342913809513</v>
      </c>
      <c r="AD1114">
        <v>0</v>
      </c>
      <c r="AE1114">
        <v>6298.2220061301186</v>
      </c>
    </row>
    <row r="1115" spans="1:31" x14ac:dyDescent="0.25">
      <c r="A1115">
        <v>2338854</v>
      </c>
      <c r="B1115">
        <v>1</v>
      </c>
      <c r="C1115" t="s">
        <v>80</v>
      </c>
      <c r="D1115" t="s">
        <v>83</v>
      </c>
      <c r="E1115" t="s">
        <v>151</v>
      </c>
      <c r="F1115" t="s">
        <v>3460</v>
      </c>
      <c r="G1115" t="s">
        <v>153</v>
      </c>
      <c r="H1115" t="s">
        <v>154</v>
      </c>
      <c r="I1115" t="s">
        <v>144</v>
      </c>
      <c r="J1115" t="s">
        <v>137</v>
      </c>
      <c r="K1115" t="s">
        <v>138</v>
      </c>
      <c r="L1115" t="s">
        <v>3461</v>
      </c>
      <c r="M1115" t="s">
        <v>3462</v>
      </c>
      <c r="N1115">
        <v>0.83527777700000005</v>
      </c>
      <c r="O1115">
        <v>0</v>
      </c>
      <c r="P1115">
        <v>5</v>
      </c>
      <c r="Q1115">
        <v>0</v>
      </c>
      <c r="R1115">
        <v>0</v>
      </c>
      <c r="S1115">
        <v>0</v>
      </c>
      <c r="T1115">
        <v>4</v>
      </c>
      <c r="U1115">
        <v>0</v>
      </c>
      <c r="V1115">
        <v>0</v>
      </c>
      <c r="W1115">
        <v>0</v>
      </c>
      <c r="X1115">
        <v>2.1705344760676568</v>
      </c>
      <c r="Y1115">
        <v>0</v>
      </c>
      <c r="Z1115">
        <v>0</v>
      </c>
      <c r="AA1115">
        <v>0</v>
      </c>
      <c r="AB1115">
        <v>0.35334201346198224</v>
      </c>
      <c r="AC1115">
        <v>0</v>
      </c>
      <c r="AD1115">
        <v>0</v>
      </c>
      <c r="AE1115">
        <v>2.5238764895296391</v>
      </c>
    </row>
    <row r="1116" spans="1:31" x14ac:dyDescent="0.25">
      <c r="A1116">
        <v>2339023</v>
      </c>
      <c r="B1116">
        <v>1</v>
      </c>
      <c r="C1116" t="s">
        <v>80</v>
      </c>
      <c r="D1116" t="s">
        <v>110</v>
      </c>
      <c r="E1116" t="s">
        <v>157</v>
      </c>
      <c r="F1116" t="s">
        <v>3463</v>
      </c>
      <c r="G1116" t="s">
        <v>159</v>
      </c>
      <c r="H1116" t="s">
        <v>154</v>
      </c>
      <c r="I1116" t="s">
        <v>144</v>
      </c>
      <c r="J1116" t="s">
        <v>137</v>
      </c>
      <c r="K1116" t="s">
        <v>138</v>
      </c>
      <c r="L1116" t="s">
        <v>3464</v>
      </c>
      <c r="M1116" t="s">
        <v>3465</v>
      </c>
      <c r="N1116">
        <v>2.3794444440000002</v>
      </c>
      <c r="O1116">
        <v>0</v>
      </c>
      <c r="P1116">
        <v>4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3.6918013207250113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3.6918013207250113</v>
      </c>
    </row>
    <row r="1117" spans="1:31" x14ac:dyDescent="0.25">
      <c r="A1117">
        <v>2339000</v>
      </c>
      <c r="B1117">
        <v>1</v>
      </c>
      <c r="C1117" t="s">
        <v>81</v>
      </c>
      <c r="D1117" t="s">
        <v>120</v>
      </c>
      <c r="E1117" t="s">
        <v>132</v>
      </c>
      <c r="F1117" t="s">
        <v>3466</v>
      </c>
      <c r="G1117" t="s">
        <v>208</v>
      </c>
      <c r="H1117" t="s">
        <v>135</v>
      </c>
      <c r="I1117" t="s">
        <v>144</v>
      </c>
      <c r="J1117" t="s">
        <v>137</v>
      </c>
      <c r="K1117" t="s">
        <v>209</v>
      </c>
      <c r="L1117" t="s">
        <v>3467</v>
      </c>
      <c r="M1117" t="s">
        <v>3468</v>
      </c>
      <c r="N1117">
        <v>0.69722222199999995</v>
      </c>
      <c r="O1117">
        <v>0</v>
      </c>
      <c r="P1117">
        <v>1296</v>
      </c>
      <c r="Q1117">
        <v>47</v>
      </c>
      <c r="R1117">
        <v>48</v>
      </c>
      <c r="S1117">
        <v>7</v>
      </c>
      <c r="T1117">
        <v>171</v>
      </c>
      <c r="U1117">
        <v>0</v>
      </c>
      <c r="V1117">
        <v>1</v>
      </c>
      <c r="W1117">
        <v>0</v>
      </c>
      <c r="X1117">
        <v>181.97594622275358</v>
      </c>
      <c r="Y1117">
        <v>70.305921937202285</v>
      </c>
      <c r="Z1117">
        <v>47.91048204901778</v>
      </c>
      <c r="AA1117">
        <v>9.0127982487112295</v>
      </c>
      <c r="AB1117">
        <v>67.412656957807755</v>
      </c>
      <c r="AC1117">
        <v>0</v>
      </c>
      <c r="AD1117">
        <v>4.0946433966944449E-3</v>
      </c>
      <c r="AE1117">
        <v>376.62190005888937</v>
      </c>
    </row>
    <row r="1118" spans="1:31" x14ac:dyDescent="0.25">
      <c r="A1118">
        <v>2338668</v>
      </c>
      <c r="B1118">
        <v>1</v>
      </c>
      <c r="C1118" t="s">
        <v>81</v>
      </c>
      <c r="D1118" t="s">
        <v>123</v>
      </c>
      <c r="E1118" t="s">
        <v>132</v>
      </c>
      <c r="F1118" t="s">
        <v>3469</v>
      </c>
      <c r="G1118" t="s">
        <v>134</v>
      </c>
      <c r="H1118" t="s">
        <v>135</v>
      </c>
      <c r="I1118" t="s">
        <v>144</v>
      </c>
      <c r="J1118" t="s">
        <v>137</v>
      </c>
      <c r="K1118" t="s">
        <v>138</v>
      </c>
      <c r="L1118" t="s">
        <v>3470</v>
      </c>
      <c r="M1118" t="s">
        <v>3471</v>
      </c>
      <c r="N1118">
        <v>1.2175</v>
      </c>
      <c r="O1118">
        <v>6</v>
      </c>
      <c r="P1118">
        <v>0</v>
      </c>
      <c r="Q1118">
        <v>76</v>
      </c>
      <c r="R1118">
        <v>0</v>
      </c>
      <c r="S1118">
        <v>17</v>
      </c>
      <c r="T1118">
        <v>0</v>
      </c>
      <c r="U1118">
        <v>0</v>
      </c>
      <c r="V1118">
        <v>0</v>
      </c>
      <c r="W1118">
        <v>2.0758490457931669</v>
      </c>
      <c r="X1118">
        <v>0</v>
      </c>
      <c r="Y1118">
        <v>185.60961250425467</v>
      </c>
      <c r="Z1118">
        <v>0</v>
      </c>
      <c r="AA1118">
        <v>31.476558969067089</v>
      </c>
      <c r="AB1118">
        <v>0</v>
      </c>
      <c r="AC1118">
        <v>0</v>
      </c>
      <c r="AD1118">
        <v>0</v>
      </c>
      <c r="AE1118">
        <v>219.16202051911495</v>
      </c>
    </row>
    <row r="1119" spans="1:31" x14ac:dyDescent="0.25">
      <c r="A1119">
        <v>2338877</v>
      </c>
      <c r="B1119">
        <v>1</v>
      </c>
      <c r="C1119" t="s">
        <v>81</v>
      </c>
      <c r="D1119" t="s">
        <v>117</v>
      </c>
      <c r="E1119" t="s">
        <v>151</v>
      </c>
      <c r="F1119" t="s">
        <v>3472</v>
      </c>
      <c r="G1119" t="s">
        <v>153</v>
      </c>
      <c r="H1119" t="s">
        <v>154</v>
      </c>
      <c r="I1119" t="s">
        <v>144</v>
      </c>
      <c r="J1119" t="s">
        <v>137</v>
      </c>
      <c r="K1119" t="s">
        <v>138</v>
      </c>
      <c r="L1119" t="s">
        <v>3473</v>
      </c>
      <c r="M1119" t="s">
        <v>3474</v>
      </c>
      <c r="N1119">
        <v>0.29611111099999998</v>
      </c>
      <c r="O1119">
        <v>0</v>
      </c>
      <c r="P1119">
        <v>42</v>
      </c>
      <c r="Q1119">
        <v>0</v>
      </c>
      <c r="R1119">
        <v>0</v>
      </c>
      <c r="S1119">
        <v>0</v>
      </c>
      <c r="T1119">
        <v>3</v>
      </c>
      <c r="U1119">
        <v>0</v>
      </c>
      <c r="V1119">
        <v>0</v>
      </c>
      <c r="W1119">
        <v>0</v>
      </c>
      <c r="X1119">
        <v>1.9543228717490975</v>
      </c>
      <c r="Y1119">
        <v>0</v>
      </c>
      <c r="Z1119">
        <v>0</v>
      </c>
      <c r="AA1119">
        <v>0</v>
      </c>
      <c r="AB1119">
        <v>7.8973013227940009E-2</v>
      </c>
      <c r="AC1119">
        <v>0</v>
      </c>
      <c r="AD1119">
        <v>0</v>
      </c>
      <c r="AE1119">
        <v>2.0332958849770373</v>
      </c>
    </row>
    <row r="1120" spans="1:31" x14ac:dyDescent="0.25">
      <c r="A1120">
        <v>2339209</v>
      </c>
      <c r="B1120">
        <v>1</v>
      </c>
      <c r="C1120" t="s">
        <v>81</v>
      </c>
      <c r="D1120" t="s">
        <v>128</v>
      </c>
      <c r="E1120" t="s">
        <v>174</v>
      </c>
      <c r="F1120" t="s">
        <v>3475</v>
      </c>
      <c r="G1120" t="s">
        <v>176</v>
      </c>
      <c r="H1120" t="s">
        <v>154</v>
      </c>
      <c r="I1120" t="s">
        <v>144</v>
      </c>
      <c r="J1120" t="s">
        <v>137</v>
      </c>
      <c r="K1120" t="s">
        <v>138</v>
      </c>
      <c r="L1120" t="s">
        <v>3476</v>
      </c>
      <c r="M1120" t="s">
        <v>3477</v>
      </c>
      <c r="N1120">
        <v>2.116666666</v>
      </c>
      <c r="O1120">
        <v>0</v>
      </c>
      <c r="P1120">
        <v>58</v>
      </c>
      <c r="Q1120">
        <v>0</v>
      </c>
      <c r="R1120">
        <v>5</v>
      </c>
      <c r="S1120">
        <v>0</v>
      </c>
      <c r="T1120">
        <v>7</v>
      </c>
      <c r="U1120">
        <v>0</v>
      </c>
      <c r="V1120">
        <v>0</v>
      </c>
      <c r="W1120">
        <v>0</v>
      </c>
      <c r="X1120">
        <v>20.857492306439426</v>
      </c>
      <c r="Y1120">
        <v>0</v>
      </c>
      <c r="Z1120">
        <v>0.92422742756806675</v>
      </c>
      <c r="AA1120">
        <v>0</v>
      </c>
      <c r="AB1120">
        <v>10.473787346564212</v>
      </c>
      <c r="AC1120">
        <v>0</v>
      </c>
      <c r="AD1120">
        <v>0</v>
      </c>
      <c r="AE1120">
        <v>32.255507080571704</v>
      </c>
    </row>
    <row r="1121" spans="1:31" x14ac:dyDescent="0.25">
      <c r="A1121">
        <v>2338645</v>
      </c>
      <c r="B1121">
        <v>1</v>
      </c>
      <c r="C1121" t="s">
        <v>81</v>
      </c>
      <c r="D1121" t="s">
        <v>118</v>
      </c>
      <c r="E1121" t="s">
        <v>141</v>
      </c>
      <c r="F1121" t="s">
        <v>3478</v>
      </c>
      <c r="G1121" t="s">
        <v>134</v>
      </c>
      <c r="H1121" t="s">
        <v>135</v>
      </c>
      <c r="I1121" t="s">
        <v>144</v>
      </c>
      <c r="J1121" t="s">
        <v>137</v>
      </c>
      <c r="K1121" t="s">
        <v>138</v>
      </c>
      <c r="L1121" t="s">
        <v>3479</v>
      </c>
      <c r="M1121" t="s">
        <v>3480</v>
      </c>
      <c r="N1121">
        <v>0.74972222200000005</v>
      </c>
      <c r="O1121">
        <v>0</v>
      </c>
      <c r="P1121">
        <v>757</v>
      </c>
      <c r="Q1121">
        <v>7</v>
      </c>
      <c r="R1121">
        <v>25</v>
      </c>
      <c r="S1121">
        <v>4</v>
      </c>
      <c r="T1121">
        <v>27</v>
      </c>
      <c r="U1121">
        <v>0</v>
      </c>
      <c r="V1121">
        <v>0</v>
      </c>
      <c r="W1121">
        <v>0</v>
      </c>
      <c r="X1121">
        <v>56.431057021656223</v>
      </c>
      <c r="Y1121">
        <v>50.267850212537958</v>
      </c>
      <c r="Z1121">
        <v>47.168852048993244</v>
      </c>
      <c r="AA1121">
        <v>3.4096524838227444</v>
      </c>
      <c r="AB1121">
        <v>7.184561791450534</v>
      </c>
      <c r="AC1121">
        <v>0</v>
      </c>
      <c r="AD1121">
        <v>0</v>
      </c>
      <c r="AE1121">
        <v>164.4619735584607</v>
      </c>
    </row>
    <row r="1122" spans="1:31" x14ac:dyDescent="0.25">
      <c r="A1122">
        <v>2338814</v>
      </c>
      <c r="B1122">
        <v>1</v>
      </c>
      <c r="C1122" t="s">
        <v>81</v>
      </c>
      <c r="D1122" t="s">
        <v>113</v>
      </c>
      <c r="E1122" t="s">
        <v>132</v>
      </c>
      <c r="F1122" t="s">
        <v>3481</v>
      </c>
      <c r="G1122" t="s">
        <v>208</v>
      </c>
      <c r="H1122" t="s">
        <v>135</v>
      </c>
      <c r="I1122" t="s">
        <v>144</v>
      </c>
      <c r="J1122" t="s">
        <v>137</v>
      </c>
      <c r="K1122" t="s">
        <v>209</v>
      </c>
      <c r="L1122" t="s">
        <v>3482</v>
      </c>
      <c r="M1122" t="s">
        <v>3483</v>
      </c>
      <c r="N1122">
        <v>5.1386111110000003</v>
      </c>
      <c r="O1122">
        <v>0</v>
      </c>
      <c r="P1122">
        <v>3386</v>
      </c>
      <c r="Q1122">
        <v>0</v>
      </c>
      <c r="R1122">
        <v>0</v>
      </c>
      <c r="S1122">
        <v>2</v>
      </c>
      <c r="T1122">
        <v>1204</v>
      </c>
      <c r="U1122">
        <v>0</v>
      </c>
      <c r="V1122">
        <v>4</v>
      </c>
      <c r="W1122">
        <v>0</v>
      </c>
      <c r="X1122">
        <v>3945.1720301995147</v>
      </c>
      <c r="Y1122">
        <v>0</v>
      </c>
      <c r="Z1122">
        <v>0</v>
      </c>
      <c r="AA1122">
        <v>71.274262625202098</v>
      </c>
      <c r="AB1122">
        <v>5397.7573634296041</v>
      </c>
      <c r="AC1122">
        <v>0</v>
      </c>
      <c r="AD1122">
        <v>244.51630676969302</v>
      </c>
      <c r="AE1122">
        <v>9658.7199630240139</v>
      </c>
    </row>
    <row r="1123" spans="1:31" x14ac:dyDescent="0.25">
      <c r="A1123">
        <v>2338708</v>
      </c>
      <c r="B1123">
        <v>1</v>
      </c>
      <c r="C1123" t="s">
        <v>81</v>
      </c>
      <c r="D1123" t="s">
        <v>113</v>
      </c>
      <c r="E1123" t="s">
        <v>132</v>
      </c>
      <c r="F1123" t="s">
        <v>3484</v>
      </c>
      <c r="G1123" t="s">
        <v>3485</v>
      </c>
      <c r="H1123" t="s">
        <v>135</v>
      </c>
      <c r="I1123" t="s">
        <v>144</v>
      </c>
      <c r="J1123" t="s">
        <v>137</v>
      </c>
      <c r="K1123" t="s">
        <v>209</v>
      </c>
      <c r="L1123" t="s">
        <v>3486</v>
      </c>
      <c r="M1123" t="s">
        <v>3487</v>
      </c>
      <c r="N1123">
        <v>0.75888888799999998</v>
      </c>
      <c r="O1123">
        <v>3</v>
      </c>
      <c r="P1123">
        <v>2488</v>
      </c>
      <c r="Q1123">
        <v>112</v>
      </c>
      <c r="R1123">
        <v>333</v>
      </c>
      <c r="S1123">
        <v>25</v>
      </c>
      <c r="T1123">
        <v>372</v>
      </c>
      <c r="U1123">
        <v>2</v>
      </c>
      <c r="V1123">
        <v>0</v>
      </c>
      <c r="W1123">
        <v>1.5859890974182502</v>
      </c>
      <c r="X1123">
        <v>339.88488109945359</v>
      </c>
      <c r="Y1123">
        <v>595.50729489380308</v>
      </c>
      <c r="Z1123">
        <v>1096.0220670529036</v>
      </c>
      <c r="AA1123">
        <v>95.952248688429634</v>
      </c>
      <c r="AB1123">
        <v>181.09130911292308</v>
      </c>
      <c r="AC1123">
        <v>21.788884863357183</v>
      </c>
      <c r="AD1123">
        <v>0</v>
      </c>
      <c r="AE1123">
        <v>2331.8326748082886</v>
      </c>
    </row>
    <row r="1124" spans="1:31" x14ac:dyDescent="0.25">
      <c r="A1124">
        <v>2339109</v>
      </c>
      <c r="B1124">
        <v>1</v>
      </c>
      <c r="C1124" t="s">
        <v>80</v>
      </c>
      <c r="D1124" t="s">
        <v>92</v>
      </c>
      <c r="E1124" t="s">
        <v>151</v>
      </c>
      <c r="F1124" t="s">
        <v>3488</v>
      </c>
      <c r="G1124" t="s">
        <v>605</v>
      </c>
      <c r="H1124" t="s">
        <v>154</v>
      </c>
      <c r="I1124" t="s">
        <v>144</v>
      </c>
      <c r="J1124" t="s">
        <v>137</v>
      </c>
      <c r="K1124" t="s">
        <v>138</v>
      </c>
      <c r="L1124" t="s">
        <v>3489</v>
      </c>
      <c r="M1124" t="s">
        <v>3490</v>
      </c>
      <c r="N1124">
        <v>4.6341666659999996</v>
      </c>
      <c r="O1124">
        <v>0</v>
      </c>
      <c r="P1124">
        <v>153</v>
      </c>
      <c r="Q1124">
        <v>0</v>
      </c>
      <c r="R1124">
        <v>0</v>
      </c>
      <c r="S1124">
        <v>0</v>
      </c>
      <c r="T1124">
        <v>15</v>
      </c>
      <c r="U1124">
        <v>0</v>
      </c>
      <c r="V1124">
        <v>0</v>
      </c>
      <c r="W1124">
        <v>0</v>
      </c>
      <c r="X1124">
        <v>186.80546716619978</v>
      </c>
      <c r="Y1124">
        <v>0</v>
      </c>
      <c r="Z1124">
        <v>0</v>
      </c>
      <c r="AA1124">
        <v>0</v>
      </c>
      <c r="AB1124">
        <v>103.3866019858945</v>
      </c>
      <c r="AC1124">
        <v>0</v>
      </c>
      <c r="AD1124">
        <v>0</v>
      </c>
      <c r="AE1124">
        <v>290.19206915209429</v>
      </c>
    </row>
    <row r="1125" spans="1:31" x14ac:dyDescent="0.25">
      <c r="A1125">
        <v>2338754</v>
      </c>
      <c r="B1125">
        <v>1</v>
      </c>
      <c r="C1125" t="s">
        <v>80</v>
      </c>
      <c r="D1125" t="s">
        <v>83</v>
      </c>
      <c r="E1125" t="s">
        <v>147</v>
      </c>
      <c r="F1125" t="s">
        <v>3491</v>
      </c>
      <c r="G1125" t="s">
        <v>363</v>
      </c>
      <c r="H1125" t="s">
        <v>135</v>
      </c>
      <c r="I1125" t="s">
        <v>144</v>
      </c>
      <c r="J1125" t="s">
        <v>137</v>
      </c>
      <c r="K1125" t="s">
        <v>209</v>
      </c>
      <c r="L1125" t="s">
        <v>3492</v>
      </c>
      <c r="M1125" t="s">
        <v>3493</v>
      </c>
      <c r="N1125">
        <v>0.278888888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58</v>
      </c>
      <c r="U1125">
        <v>0</v>
      </c>
      <c r="V1125">
        <v>7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18.104976372659081</v>
      </c>
      <c r="AC1125">
        <v>0</v>
      </c>
      <c r="AD1125">
        <v>26.354819747830064</v>
      </c>
      <c r="AE1125">
        <v>44.459796120489145</v>
      </c>
    </row>
    <row r="1126" spans="1:31" x14ac:dyDescent="0.25">
      <c r="A1126">
        <v>2338860</v>
      </c>
      <c r="B1126">
        <v>1</v>
      </c>
      <c r="C1126" t="s">
        <v>81</v>
      </c>
      <c r="D1126" t="s">
        <v>123</v>
      </c>
      <c r="E1126" t="s">
        <v>151</v>
      </c>
      <c r="F1126" t="s">
        <v>738</v>
      </c>
      <c r="G1126" t="s">
        <v>153</v>
      </c>
      <c r="H1126" t="s">
        <v>154</v>
      </c>
      <c r="I1126" t="s">
        <v>144</v>
      </c>
      <c r="J1126" t="s">
        <v>137</v>
      </c>
      <c r="K1126" t="s">
        <v>138</v>
      </c>
      <c r="L1126" t="s">
        <v>3494</v>
      </c>
      <c r="M1126" t="s">
        <v>3495</v>
      </c>
      <c r="N1126">
        <v>2.0733333329999999</v>
      </c>
      <c r="O1126">
        <v>0</v>
      </c>
      <c r="P1126">
        <v>260</v>
      </c>
      <c r="Q1126">
        <v>0</v>
      </c>
      <c r="R1126">
        <v>0</v>
      </c>
      <c r="S1126">
        <v>0</v>
      </c>
      <c r="T1126">
        <v>11</v>
      </c>
      <c r="U1126">
        <v>0</v>
      </c>
      <c r="V1126">
        <v>0</v>
      </c>
      <c r="W1126">
        <v>0</v>
      </c>
      <c r="X1126">
        <v>103.74082918554208</v>
      </c>
      <c r="Y1126">
        <v>0</v>
      </c>
      <c r="Z1126">
        <v>0</v>
      </c>
      <c r="AA1126">
        <v>0</v>
      </c>
      <c r="AB1126">
        <v>13.148375965084007</v>
      </c>
      <c r="AC1126">
        <v>0</v>
      </c>
      <c r="AD1126">
        <v>0</v>
      </c>
      <c r="AE1126">
        <v>116.88920515062608</v>
      </c>
    </row>
    <row r="1127" spans="1:31" x14ac:dyDescent="0.25">
      <c r="A1127">
        <v>2338937</v>
      </c>
      <c r="B1127">
        <v>1</v>
      </c>
      <c r="C1127" t="s">
        <v>80</v>
      </c>
      <c r="D1127" t="s">
        <v>108</v>
      </c>
      <c r="E1127" t="s">
        <v>151</v>
      </c>
      <c r="F1127" t="s">
        <v>3496</v>
      </c>
      <c r="G1127" t="s">
        <v>153</v>
      </c>
      <c r="H1127" t="s">
        <v>154</v>
      </c>
      <c r="I1127" t="s">
        <v>144</v>
      </c>
      <c r="J1127" t="s">
        <v>137</v>
      </c>
      <c r="K1127" t="s">
        <v>138</v>
      </c>
      <c r="L1127" t="s">
        <v>3497</v>
      </c>
      <c r="M1127" t="s">
        <v>3498</v>
      </c>
      <c r="N1127">
        <v>2.1713888880000001</v>
      </c>
      <c r="O1127">
        <v>0</v>
      </c>
      <c r="P1127">
        <v>1</v>
      </c>
      <c r="Q1127">
        <v>0</v>
      </c>
      <c r="R1127">
        <v>9</v>
      </c>
      <c r="S1127">
        <v>0</v>
      </c>
      <c r="T1127">
        <v>1</v>
      </c>
      <c r="U1127">
        <v>0</v>
      </c>
      <c r="V1127">
        <v>0</v>
      </c>
      <c r="W1127">
        <v>0</v>
      </c>
      <c r="X1127">
        <v>0.37207614248356391</v>
      </c>
      <c r="Y1127">
        <v>0</v>
      </c>
      <c r="Z1127">
        <v>83.539567238167848</v>
      </c>
      <c r="AA1127">
        <v>0</v>
      </c>
      <c r="AB1127">
        <v>1.3167003257711936</v>
      </c>
      <c r="AC1127">
        <v>0</v>
      </c>
      <c r="AD1127">
        <v>0</v>
      </c>
      <c r="AE1127">
        <v>85.228343706422606</v>
      </c>
    </row>
    <row r="1128" spans="1:31" x14ac:dyDescent="0.25">
      <c r="A1128">
        <v>2338608</v>
      </c>
      <c r="B1128">
        <v>1</v>
      </c>
      <c r="C1128" t="s">
        <v>80</v>
      </c>
      <c r="D1128" t="s">
        <v>108</v>
      </c>
      <c r="E1128" t="s">
        <v>174</v>
      </c>
      <c r="F1128" t="s">
        <v>3499</v>
      </c>
      <c r="G1128" t="s">
        <v>176</v>
      </c>
      <c r="H1128" t="s">
        <v>154</v>
      </c>
      <c r="I1128" t="s">
        <v>144</v>
      </c>
      <c r="J1128" t="s">
        <v>137</v>
      </c>
      <c r="K1128" t="s">
        <v>138</v>
      </c>
      <c r="L1128" t="s">
        <v>3500</v>
      </c>
      <c r="M1128" t="s">
        <v>3501</v>
      </c>
      <c r="N1128">
        <v>1.175</v>
      </c>
      <c r="O1128">
        <v>0</v>
      </c>
      <c r="P1128">
        <v>29</v>
      </c>
      <c r="Q1128">
        <v>0</v>
      </c>
      <c r="R1128">
        <v>11</v>
      </c>
      <c r="S1128">
        <v>0</v>
      </c>
      <c r="T1128">
        <v>5</v>
      </c>
      <c r="U1128">
        <v>0</v>
      </c>
      <c r="V1128">
        <v>0</v>
      </c>
      <c r="W1128">
        <v>0</v>
      </c>
      <c r="X1128">
        <v>14.238789502433619</v>
      </c>
      <c r="Y1128">
        <v>0</v>
      </c>
      <c r="Z1128">
        <v>27.751870861711502</v>
      </c>
      <c r="AA1128">
        <v>0</v>
      </c>
      <c r="AB1128">
        <v>1.3857466894500603</v>
      </c>
      <c r="AC1128">
        <v>0</v>
      </c>
      <c r="AD1128">
        <v>0</v>
      </c>
      <c r="AE1128">
        <v>43.37640705359518</v>
      </c>
    </row>
    <row r="1129" spans="1:31" x14ac:dyDescent="0.25">
      <c r="A1129">
        <v>2338651</v>
      </c>
      <c r="B1129">
        <v>1</v>
      </c>
      <c r="C1129" t="s">
        <v>81</v>
      </c>
      <c r="D1129" t="s">
        <v>116</v>
      </c>
      <c r="E1129" t="s">
        <v>141</v>
      </c>
      <c r="F1129" t="s">
        <v>3502</v>
      </c>
      <c r="G1129" t="s">
        <v>134</v>
      </c>
      <c r="H1129" t="s">
        <v>135</v>
      </c>
      <c r="I1129" t="s">
        <v>144</v>
      </c>
      <c r="J1129" t="s">
        <v>137</v>
      </c>
      <c r="K1129" t="s">
        <v>138</v>
      </c>
      <c r="L1129" t="s">
        <v>3503</v>
      </c>
      <c r="M1129" t="s">
        <v>3504</v>
      </c>
      <c r="N1129">
        <v>8.7499999999999994E-2</v>
      </c>
      <c r="O1129">
        <v>1</v>
      </c>
      <c r="P1129">
        <v>2972</v>
      </c>
      <c r="Q1129">
        <v>141</v>
      </c>
      <c r="R1129">
        <v>235</v>
      </c>
      <c r="S1129">
        <v>9</v>
      </c>
      <c r="T1129">
        <v>419</v>
      </c>
      <c r="U1129">
        <v>2</v>
      </c>
      <c r="V1129">
        <v>0</v>
      </c>
      <c r="W1129">
        <v>4.6684671413625006E-3</v>
      </c>
      <c r="X1129">
        <v>30.810412265540005</v>
      </c>
      <c r="Y1129">
        <v>40.48601632690459</v>
      </c>
      <c r="Z1129">
        <v>19.108497500938139</v>
      </c>
      <c r="AA1129">
        <v>3.5114651632611253</v>
      </c>
      <c r="AB1129">
        <v>8.3289374188095291</v>
      </c>
      <c r="AC1129">
        <v>7.8048385435684997</v>
      </c>
      <c r="AD1129">
        <v>0</v>
      </c>
      <c r="AE1129">
        <v>110.05483568616324</v>
      </c>
    </row>
    <row r="1130" spans="1:31" x14ac:dyDescent="0.25">
      <c r="A1130">
        <v>2338817</v>
      </c>
      <c r="B1130">
        <v>1</v>
      </c>
      <c r="C1130" t="s">
        <v>80</v>
      </c>
      <c r="D1130" t="s">
        <v>98</v>
      </c>
      <c r="E1130" t="s">
        <v>132</v>
      </c>
      <c r="F1130" t="s">
        <v>428</v>
      </c>
      <c r="G1130" t="s">
        <v>363</v>
      </c>
      <c r="H1130" t="s">
        <v>135</v>
      </c>
      <c r="I1130" t="s">
        <v>144</v>
      </c>
      <c r="J1130" t="s">
        <v>137</v>
      </c>
      <c r="K1130" t="s">
        <v>138</v>
      </c>
      <c r="L1130" t="s">
        <v>3505</v>
      </c>
      <c r="M1130" t="s">
        <v>3506</v>
      </c>
      <c r="N1130">
        <v>0.25055555499999999</v>
      </c>
      <c r="O1130">
        <v>0</v>
      </c>
      <c r="P1130">
        <v>21</v>
      </c>
      <c r="Q1130">
        <v>29</v>
      </c>
      <c r="R1130">
        <v>189</v>
      </c>
      <c r="S1130">
        <v>11</v>
      </c>
      <c r="T1130">
        <v>65</v>
      </c>
      <c r="U1130">
        <v>2</v>
      </c>
      <c r="V1130">
        <v>0</v>
      </c>
      <c r="W1130">
        <v>0</v>
      </c>
      <c r="X1130">
        <v>3.9888172619257847</v>
      </c>
      <c r="Y1130">
        <v>97.781391427802461</v>
      </c>
      <c r="Z1130">
        <v>319.00827696868362</v>
      </c>
      <c r="AA1130">
        <v>26.258287772679417</v>
      </c>
      <c r="AB1130">
        <v>64.53793728875543</v>
      </c>
      <c r="AC1130">
        <v>23.570254296973609</v>
      </c>
      <c r="AD1130">
        <v>0</v>
      </c>
      <c r="AE1130">
        <v>535.14496501682027</v>
      </c>
    </row>
    <row r="1131" spans="1:31" x14ac:dyDescent="0.25">
      <c r="A1131">
        <v>2338751</v>
      </c>
      <c r="B1131">
        <v>1</v>
      </c>
      <c r="C1131" t="s">
        <v>81</v>
      </c>
      <c r="D1131" t="s">
        <v>127</v>
      </c>
      <c r="E1131" t="s">
        <v>151</v>
      </c>
      <c r="F1131" t="s">
        <v>3507</v>
      </c>
      <c r="G1131" t="s">
        <v>208</v>
      </c>
      <c r="H1131" t="s">
        <v>154</v>
      </c>
      <c r="I1131" t="s">
        <v>144</v>
      </c>
      <c r="J1131" t="s">
        <v>137</v>
      </c>
      <c r="K1131" t="s">
        <v>209</v>
      </c>
      <c r="L1131" t="s">
        <v>3508</v>
      </c>
      <c r="M1131" t="s">
        <v>3509</v>
      </c>
      <c r="N1131">
        <v>0.37583333299999999</v>
      </c>
      <c r="O1131">
        <v>0</v>
      </c>
      <c r="P1131">
        <v>10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0.62061022196333748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0.62061022196333748</v>
      </c>
    </row>
    <row r="1132" spans="1:31" x14ac:dyDescent="0.25">
      <c r="A1132">
        <v>2338774</v>
      </c>
      <c r="B1132">
        <v>1</v>
      </c>
      <c r="C1132" t="s">
        <v>80</v>
      </c>
      <c r="D1132" t="s">
        <v>110</v>
      </c>
      <c r="E1132" t="s">
        <v>157</v>
      </c>
      <c r="F1132" t="s">
        <v>3510</v>
      </c>
      <c r="G1132" t="s">
        <v>159</v>
      </c>
      <c r="H1132" t="s">
        <v>154</v>
      </c>
      <c r="I1132" t="s">
        <v>144</v>
      </c>
      <c r="J1132" t="s">
        <v>137</v>
      </c>
      <c r="K1132" t="s">
        <v>138</v>
      </c>
      <c r="L1132" t="s">
        <v>3511</v>
      </c>
      <c r="M1132" t="s">
        <v>166</v>
      </c>
      <c r="N1132">
        <v>4.1597222220000001</v>
      </c>
      <c r="O1132">
        <v>0</v>
      </c>
      <c r="P1132">
        <v>1</v>
      </c>
      <c r="Q1132">
        <v>0</v>
      </c>
      <c r="R1132">
        <v>0</v>
      </c>
      <c r="S1132">
        <v>0</v>
      </c>
      <c r="T1132">
        <v>1</v>
      </c>
      <c r="U1132">
        <v>0</v>
      </c>
      <c r="V1132">
        <v>0</v>
      </c>
      <c r="W1132">
        <v>0</v>
      </c>
      <c r="X1132">
        <v>1.4026219122452777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1.4026219122452777</v>
      </c>
    </row>
    <row r="1133" spans="1:31" x14ac:dyDescent="0.25">
      <c r="A1133">
        <v>2338731</v>
      </c>
      <c r="B1133">
        <v>1</v>
      </c>
      <c r="C1133" t="s">
        <v>80</v>
      </c>
      <c r="D1133" t="s">
        <v>95</v>
      </c>
      <c r="E1133" t="s">
        <v>147</v>
      </c>
      <c r="F1133" t="s">
        <v>3512</v>
      </c>
      <c r="G1133" t="s">
        <v>208</v>
      </c>
      <c r="H1133" t="s">
        <v>135</v>
      </c>
      <c r="I1133" t="s">
        <v>144</v>
      </c>
      <c r="J1133" t="s">
        <v>137</v>
      </c>
      <c r="K1133" t="s">
        <v>209</v>
      </c>
      <c r="L1133" t="s">
        <v>3513</v>
      </c>
      <c r="M1133" t="s">
        <v>3514</v>
      </c>
      <c r="N1133">
        <v>1.5619444440000001</v>
      </c>
      <c r="O1133">
        <v>0</v>
      </c>
      <c r="P1133">
        <v>63</v>
      </c>
      <c r="Q1133">
        <v>0</v>
      </c>
      <c r="R1133">
        <v>0</v>
      </c>
      <c r="S1133">
        <v>1</v>
      </c>
      <c r="T1133">
        <v>4</v>
      </c>
      <c r="U1133">
        <v>0</v>
      </c>
      <c r="V1133">
        <v>0</v>
      </c>
      <c r="W1133">
        <v>0</v>
      </c>
      <c r="X1133">
        <v>19.590099678238872</v>
      </c>
      <c r="Y1133">
        <v>0</v>
      </c>
      <c r="Z1133">
        <v>0</v>
      </c>
      <c r="AA1133">
        <v>2.4008549958372392</v>
      </c>
      <c r="AB1133">
        <v>0.59653010364795545</v>
      </c>
      <c r="AC1133">
        <v>0</v>
      </c>
      <c r="AD1133">
        <v>0</v>
      </c>
      <c r="AE1133">
        <v>22.587484777724065</v>
      </c>
    </row>
    <row r="1134" spans="1:31" x14ac:dyDescent="0.25">
      <c r="A1134">
        <v>2338837</v>
      </c>
      <c r="B1134">
        <v>1</v>
      </c>
      <c r="C1134" t="s">
        <v>80</v>
      </c>
      <c r="D1134" t="s">
        <v>105</v>
      </c>
      <c r="E1134" t="s">
        <v>151</v>
      </c>
      <c r="F1134" t="s">
        <v>3515</v>
      </c>
      <c r="G1134" t="s">
        <v>153</v>
      </c>
      <c r="H1134" t="s">
        <v>154</v>
      </c>
      <c r="I1134" t="s">
        <v>144</v>
      </c>
      <c r="J1134" t="s">
        <v>137</v>
      </c>
      <c r="K1134" t="s">
        <v>138</v>
      </c>
      <c r="L1134" t="s">
        <v>3516</v>
      </c>
      <c r="M1134" t="s">
        <v>3517</v>
      </c>
      <c r="N1134">
        <v>1.2466666660000001</v>
      </c>
      <c r="O1134">
        <v>0</v>
      </c>
      <c r="P1134">
        <v>25</v>
      </c>
      <c r="Q1134">
        <v>0</v>
      </c>
      <c r="R1134">
        <v>0</v>
      </c>
      <c r="S1134">
        <v>0</v>
      </c>
      <c r="T1134">
        <v>3</v>
      </c>
      <c r="U1134">
        <v>0</v>
      </c>
      <c r="V1134">
        <v>0</v>
      </c>
      <c r="W1134">
        <v>0</v>
      </c>
      <c r="X1134">
        <v>8.2810663886019835</v>
      </c>
      <c r="Y1134">
        <v>0</v>
      </c>
      <c r="Z1134">
        <v>0</v>
      </c>
      <c r="AA1134">
        <v>0</v>
      </c>
      <c r="AB1134">
        <v>5.7936756780245</v>
      </c>
      <c r="AC1134">
        <v>0</v>
      </c>
      <c r="AD1134">
        <v>0</v>
      </c>
      <c r="AE1134">
        <v>14.074742066626484</v>
      </c>
    </row>
    <row r="1135" spans="1:31" x14ac:dyDescent="0.25">
      <c r="A1135">
        <v>2338874</v>
      </c>
      <c r="B1135">
        <v>1</v>
      </c>
      <c r="C1135" t="s">
        <v>81</v>
      </c>
      <c r="D1135" t="s">
        <v>119</v>
      </c>
      <c r="E1135" t="s">
        <v>147</v>
      </c>
      <c r="F1135" t="s">
        <v>3518</v>
      </c>
      <c r="G1135" t="s">
        <v>134</v>
      </c>
      <c r="H1135" t="s">
        <v>135</v>
      </c>
      <c r="I1135" t="s">
        <v>144</v>
      </c>
      <c r="J1135" t="s">
        <v>137</v>
      </c>
      <c r="K1135" t="s">
        <v>138</v>
      </c>
      <c r="L1135" t="s">
        <v>3519</v>
      </c>
      <c r="M1135" t="s">
        <v>3520</v>
      </c>
      <c r="N1135">
        <v>1.403888888</v>
      </c>
      <c r="O1135">
        <v>0</v>
      </c>
      <c r="P1135">
        <v>1469</v>
      </c>
      <c r="Q1135">
        <v>0</v>
      </c>
      <c r="R1135">
        <v>135</v>
      </c>
      <c r="S1135">
        <v>1</v>
      </c>
      <c r="T1135">
        <v>60</v>
      </c>
      <c r="U1135">
        <v>0</v>
      </c>
      <c r="V1135">
        <v>0</v>
      </c>
      <c r="W1135">
        <v>0</v>
      </c>
      <c r="X1135">
        <v>470.96725174711827</v>
      </c>
      <c r="Y1135">
        <v>0</v>
      </c>
      <c r="Z1135">
        <v>650.71720331060408</v>
      </c>
      <c r="AA1135">
        <v>2.3848457933552778</v>
      </c>
      <c r="AB1135">
        <v>87.290817274043221</v>
      </c>
      <c r="AC1135">
        <v>0</v>
      </c>
      <c r="AD1135">
        <v>0</v>
      </c>
      <c r="AE1135">
        <v>1211.3601181251208</v>
      </c>
    </row>
    <row r="1136" spans="1:31" x14ac:dyDescent="0.25">
      <c r="A1136">
        <v>2338688</v>
      </c>
      <c r="B1136">
        <v>1</v>
      </c>
      <c r="C1136" t="s">
        <v>81</v>
      </c>
      <c r="D1136" t="s">
        <v>122</v>
      </c>
      <c r="E1136" t="s">
        <v>147</v>
      </c>
      <c r="F1136" t="s">
        <v>2595</v>
      </c>
      <c r="G1136" t="s">
        <v>184</v>
      </c>
      <c r="H1136" t="s">
        <v>135</v>
      </c>
      <c r="I1136" t="s">
        <v>144</v>
      </c>
      <c r="J1136" t="s">
        <v>137</v>
      </c>
      <c r="K1136" t="s">
        <v>138</v>
      </c>
      <c r="L1136" t="s">
        <v>3521</v>
      </c>
      <c r="M1136" t="s">
        <v>3522</v>
      </c>
      <c r="N1136">
        <v>1.0747222219999999</v>
      </c>
      <c r="O1136">
        <v>0</v>
      </c>
      <c r="P1136">
        <v>43</v>
      </c>
      <c r="Q1136">
        <v>0</v>
      </c>
      <c r="R1136">
        <v>3</v>
      </c>
      <c r="S1136">
        <v>0</v>
      </c>
      <c r="T1136">
        <v>6</v>
      </c>
      <c r="U1136">
        <v>0</v>
      </c>
      <c r="V1136">
        <v>0</v>
      </c>
      <c r="W1136">
        <v>0</v>
      </c>
      <c r="X1136">
        <v>7.2362698297623069</v>
      </c>
      <c r="Y1136">
        <v>0</v>
      </c>
      <c r="Z1136">
        <v>0.5112086689433456</v>
      </c>
      <c r="AA1136">
        <v>0</v>
      </c>
      <c r="AB1136">
        <v>4.5230031478407291</v>
      </c>
      <c r="AC1136">
        <v>0</v>
      </c>
      <c r="AD1136">
        <v>0</v>
      </c>
      <c r="AE1136">
        <v>12.270481646546383</v>
      </c>
    </row>
    <row r="1137" spans="1:31" x14ac:dyDescent="0.25">
      <c r="A1137">
        <v>2339129</v>
      </c>
      <c r="B1137">
        <v>1</v>
      </c>
      <c r="C1137" t="s">
        <v>81</v>
      </c>
      <c r="D1137" t="s">
        <v>123</v>
      </c>
      <c r="E1137" t="s">
        <v>151</v>
      </c>
      <c r="F1137" t="s">
        <v>3523</v>
      </c>
      <c r="G1137" t="s">
        <v>410</v>
      </c>
      <c r="H1137" t="s">
        <v>154</v>
      </c>
      <c r="I1137" t="s">
        <v>144</v>
      </c>
      <c r="J1137" t="s">
        <v>137</v>
      </c>
      <c r="K1137" t="s">
        <v>138</v>
      </c>
      <c r="L1137" t="s">
        <v>3524</v>
      </c>
      <c r="M1137" t="s">
        <v>3525</v>
      </c>
      <c r="N1137">
        <v>0.99138888800000002</v>
      </c>
      <c r="O1137">
        <v>0</v>
      </c>
      <c r="P1137">
        <v>1</v>
      </c>
      <c r="Q1137">
        <v>0</v>
      </c>
      <c r="R1137">
        <v>8</v>
      </c>
      <c r="S1137">
        <v>0</v>
      </c>
      <c r="T1137">
        <v>3</v>
      </c>
      <c r="U1137">
        <v>0</v>
      </c>
      <c r="V1137">
        <v>0</v>
      </c>
      <c r="W1137">
        <v>0</v>
      </c>
      <c r="X1137">
        <v>0.26219890289701003</v>
      </c>
      <c r="Y1137">
        <v>0</v>
      </c>
      <c r="Z1137">
        <v>2.4831957495213195</v>
      </c>
      <c r="AA1137">
        <v>0</v>
      </c>
      <c r="AB1137">
        <v>0.60606744389905454</v>
      </c>
      <c r="AC1137">
        <v>0</v>
      </c>
      <c r="AD1137">
        <v>0</v>
      </c>
      <c r="AE1137">
        <v>3.351462096317384</v>
      </c>
    </row>
    <row r="1138" spans="1:31" x14ac:dyDescent="0.25">
      <c r="A1138">
        <v>2338972</v>
      </c>
      <c r="B1138">
        <v>1</v>
      </c>
      <c r="C1138" t="s">
        <v>80</v>
      </c>
      <c r="D1138" t="s">
        <v>85</v>
      </c>
      <c r="E1138" t="s">
        <v>147</v>
      </c>
      <c r="F1138" t="s">
        <v>3526</v>
      </c>
      <c r="G1138" t="s">
        <v>432</v>
      </c>
      <c r="H1138" t="s">
        <v>135</v>
      </c>
      <c r="I1138" t="s">
        <v>144</v>
      </c>
      <c r="J1138" t="s">
        <v>137</v>
      </c>
      <c r="K1138" t="s">
        <v>138</v>
      </c>
      <c r="L1138" t="s">
        <v>3527</v>
      </c>
      <c r="M1138" t="s">
        <v>3528</v>
      </c>
      <c r="N1138">
        <v>0.70638888799999999</v>
      </c>
      <c r="O1138">
        <v>0</v>
      </c>
      <c r="P1138">
        <v>503</v>
      </c>
      <c r="Q1138">
        <v>0</v>
      </c>
      <c r="R1138">
        <v>0</v>
      </c>
      <c r="S1138">
        <v>0</v>
      </c>
      <c r="T1138">
        <v>72</v>
      </c>
      <c r="U1138">
        <v>0</v>
      </c>
      <c r="V1138">
        <v>0</v>
      </c>
      <c r="W1138">
        <v>0</v>
      </c>
      <c r="X1138">
        <v>128.41741070329701</v>
      </c>
      <c r="Y1138">
        <v>0</v>
      </c>
      <c r="Z1138">
        <v>0</v>
      </c>
      <c r="AA1138">
        <v>0</v>
      </c>
      <c r="AB1138">
        <v>47.957193477203646</v>
      </c>
      <c r="AC1138">
        <v>0</v>
      </c>
      <c r="AD1138">
        <v>0</v>
      </c>
      <c r="AE1138">
        <v>176.37460418050065</v>
      </c>
    </row>
    <row r="1139" spans="1:31" x14ac:dyDescent="0.25">
      <c r="A1139">
        <v>2339241</v>
      </c>
      <c r="B1139">
        <v>1</v>
      </c>
      <c r="C1139" t="s">
        <v>80</v>
      </c>
      <c r="D1139" t="s">
        <v>86</v>
      </c>
      <c r="E1139" t="s">
        <v>147</v>
      </c>
      <c r="F1139" t="s">
        <v>3529</v>
      </c>
      <c r="G1139" t="s">
        <v>363</v>
      </c>
      <c r="H1139" t="s">
        <v>135</v>
      </c>
      <c r="I1139" t="s">
        <v>136</v>
      </c>
      <c r="J1139" t="s">
        <v>137</v>
      </c>
      <c r="K1139" t="s">
        <v>138</v>
      </c>
      <c r="L1139" t="s">
        <v>202</v>
      </c>
      <c r="M1139" t="s">
        <v>3530</v>
      </c>
      <c r="N1139">
        <v>3.1666666000000003E-2</v>
      </c>
      <c r="O1139">
        <v>0</v>
      </c>
      <c r="P1139">
        <v>2661</v>
      </c>
      <c r="Q1139">
        <v>0</v>
      </c>
      <c r="R1139">
        <v>0</v>
      </c>
      <c r="S1139">
        <v>0</v>
      </c>
      <c r="T1139">
        <v>91</v>
      </c>
      <c r="U1139">
        <v>0</v>
      </c>
      <c r="V1139">
        <v>0</v>
      </c>
      <c r="W1139">
        <v>0</v>
      </c>
      <c r="X1139">
        <v>30.615303968799278</v>
      </c>
      <c r="Y1139">
        <v>0</v>
      </c>
      <c r="Z1139">
        <v>0</v>
      </c>
      <c r="AA1139">
        <v>0</v>
      </c>
      <c r="AB1139">
        <v>2.5374980129923999</v>
      </c>
      <c r="AC1139">
        <v>0</v>
      </c>
      <c r="AD1139">
        <v>0</v>
      </c>
      <c r="AE1139">
        <v>33.152801981791676</v>
      </c>
    </row>
    <row r="1140" spans="1:31" x14ac:dyDescent="0.25">
      <c r="A1140">
        <v>2338863</v>
      </c>
      <c r="B1140">
        <v>1</v>
      </c>
      <c r="C1140" t="s">
        <v>80</v>
      </c>
      <c r="D1140" t="s">
        <v>109</v>
      </c>
      <c r="E1140" t="s">
        <v>174</v>
      </c>
      <c r="F1140" t="s">
        <v>3531</v>
      </c>
      <c r="G1140" t="s">
        <v>208</v>
      </c>
      <c r="H1140" t="s">
        <v>154</v>
      </c>
      <c r="I1140" t="s">
        <v>144</v>
      </c>
      <c r="J1140" t="s">
        <v>137</v>
      </c>
      <c r="K1140" t="s">
        <v>209</v>
      </c>
      <c r="L1140" t="s">
        <v>3532</v>
      </c>
      <c r="M1140" t="s">
        <v>3533</v>
      </c>
      <c r="N1140">
        <v>3.378333333</v>
      </c>
      <c r="O1140">
        <v>0</v>
      </c>
      <c r="P1140">
        <v>23</v>
      </c>
      <c r="Q1140">
        <v>0</v>
      </c>
      <c r="R1140">
        <v>12</v>
      </c>
      <c r="S1140">
        <v>0</v>
      </c>
      <c r="T1140">
        <v>9</v>
      </c>
      <c r="U1140">
        <v>0</v>
      </c>
      <c r="V1140">
        <v>0</v>
      </c>
      <c r="W1140">
        <v>0</v>
      </c>
      <c r="X1140">
        <v>19.660386096797531</v>
      </c>
      <c r="Y1140">
        <v>0</v>
      </c>
      <c r="Z1140">
        <v>218.38156622054964</v>
      </c>
      <c r="AA1140">
        <v>0</v>
      </c>
      <c r="AB1140">
        <v>20.723088813120413</v>
      </c>
      <c r="AC1140">
        <v>0</v>
      </c>
      <c r="AD1140">
        <v>0</v>
      </c>
      <c r="AE1140">
        <v>258.76504113046758</v>
      </c>
    </row>
    <row r="1141" spans="1:31" x14ac:dyDescent="0.25">
      <c r="A1141">
        <v>2339112</v>
      </c>
      <c r="B1141">
        <v>1</v>
      </c>
      <c r="C1141" t="s">
        <v>81</v>
      </c>
      <c r="D1141" t="s">
        <v>122</v>
      </c>
      <c r="E1141" t="s">
        <v>157</v>
      </c>
      <c r="F1141" t="s">
        <v>3534</v>
      </c>
      <c r="G1141" t="s">
        <v>159</v>
      </c>
      <c r="H1141" t="s">
        <v>154</v>
      </c>
      <c r="I1141" t="s">
        <v>144</v>
      </c>
      <c r="J1141" t="s">
        <v>137</v>
      </c>
      <c r="K1141" t="s">
        <v>138</v>
      </c>
      <c r="L1141" t="s">
        <v>3535</v>
      </c>
      <c r="M1141" t="s">
        <v>3536</v>
      </c>
      <c r="N1141">
        <v>1.489166666</v>
      </c>
      <c r="O1141">
        <v>0</v>
      </c>
      <c r="P1141">
        <v>1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9.8360927872270007E-2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9.8360927872270007E-2</v>
      </c>
    </row>
    <row r="1142" spans="1:31" x14ac:dyDescent="0.25">
      <c r="A1142">
        <v>2339195</v>
      </c>
      <c r="B1142">
        <v>1</v>
      </c>
      <c r="C1142" t="s">
        <v>80</v>
      </c>
      <c r="D1142" t="s">
        <v>96</v>
      </c>
      <c r="E1142" t="s">
        <v>157</v>
      </c>
      <c r="F1142" t="s">
        <v>3537</v>
      </c>
      <c r="G1142" t="s">
        <v>159</v>
      </c>
      <c r="H1142" t="s">
        <v>154</v>
      </c>
      <c r="I1142" t="s">
        <v>144</v>
      </c>
      <c r="J1142" t="s">
        <v>137</v>
      </c>
      <c r="K1142" t="s">
        <v>138</v>
      </c>
      <c r="L1142" t="s">
        <v>3538</v>
      </c>
      <c r="M1142" t="s">
        <v>3539</v>
      </c>
      <c r="N1142">
        <v>1.670833333</v>
      </c>
      <c r="O1142">
        <v>0</v>
      </c>
      <c r="P1142">
        <v>1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0.4565563208845278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0.4565563208845278</v>
      </c>
    </row>
    <row r="1143" spans="1:31" x14ac:dyDescent="0.25">
      <c r="A1143">
        <v>2338717</v>
      </c>
      <c r="B1143">
        <v>1</v>
      </c>
      <c r="C1143" t="s">
        <v>80</v>
      </c>
      <c r="D1143" t="s">
        <v>82</v>
      </c>
      <c r="E1143" t="s">
        <v>326</v>
      </c>
      <c r="F1143" t="s">
        <v>3540</v>
      </c>
      <c r="G1143" t="s">
        <v>208</v>
      </c>
      <c r="H1143" t="s">
        <v>154</v>
      </c>
      <c r="I1143" t="s">
        <v>144</v>
      </c>
      <c r="J1143" t="s">
        <v>137</v>
      </c>
      <c r="K1143" t="s">
        <v>209</v>
      </c>
      <c r="L1143" t="s">
        <v>3541</v>
      </c>
      <c r="M1143" t="s">
        <v>3542</v>
      </c>
      <c r="N1143">
        <v>4.7261111109999998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19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109.96639633020224</v>
      </c>
      <c r="AC1143">
        <v>0</v>
      </c>
      <c r="AD1143">
        <v>0</v>
      </c>
      <c r="AE1143">
        <v>109.96639633020224</v>
      </c>
    </row>
    <row r="1144" spans="1:31" x14ac:dyDescent="0.25">
      <c r="A1144">
        <v>2338657</v>
      </c>
      <c r="B1144">
        <v>1</v>
      </c>
      <c r="C1144" t="s">
        <v>81</v>
      </c>
      <c r="D1144" t="s">
        <v>127</v>
      </c>
      <c r="E1144" t="s">
        <v>157</v>
      </c>
      <c r="F1144" t="s">
        <v>3543</v>
      </c>
      <c r="G1144" t="s">
        <v>159</v>
      </c>
      <c r="H1144" t="s">
        <v>154</v>
      </c>
      <c r="I1144" t="s">
        <v>144</v>
      </c>
      <c r="J1144" t="s">
        <v>137</v>
      </c>
      <c r="K1144" t="s">
        <v>138</v>
      </c>
      <c r="L1144" t="s">
        <v>3544</v>
      </c>
      <c r="M1144" t="s">
        <v>3545</v>
      </c>
      <c r="N1144">
        <v>1.815833333</v>
      </c>
      <c r="O1144">
        <v>0</v>
      </c>
      <c r="P1144">
        <v>1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</row>
    <row r="1145" spans="1:31" x14ac:dyDescent="0.25">
      <c r="A1145">
        <v>2338763</v>
      </c>
      <c r="B1145">
        <v>1</v>
      </c>
      <c r="C1145" t="s">
        <v>81</v>
      </c>
      <c r="D1145" t="s">
        <v>122</v>
      </c>
      <c r="E1145" t="s">
        <v>147</v>
      </c>
      <c r="F1145" t="s">
        <v>3546</v>
      </c>
      <c r="G1145" t="s">
        <v>184</v>
      </c>
      <c r="H1145" t="s">
        <v>135</v>
      </c>
      <c r="I1145" t="s">
        <v>144</v>
      </c>
      <c r="J1145" t="s">
        <v>137</v>
      </c>
      <c r="K1145" t="s">
        <v>138</v>
      </c>
      <c r="L1145" t="s">
        <v>3547</v>
      </c>
      <c r="M1145" t="s">
        <v>3548</v>
      </c>
      <c r="N1145">
        <v>0.72250000000000003</v>
      </c>
      <c r="O1145">
        <v>0</v>
      </c>
      <c r="P1145">
        <v>191</v>
      </c>
      <c r="Q1145">
        <v>0</v>
      </c>
      <c r="R1145">
        <v>1</v>
      </c>
      <c r="S1145">
        <v>1</v>
      </c>
      <c r="T1145">
        <v>8</v>
      </c>
      <c r="U1145">
        <v>0</v>
      </c>
      <c r="V1145">
        <v>1</v>
      </c>
      <c r="W1145">
        <v>0</v>
      </c>
      <c r="X1145">
        <v>13.66336263642431</v>
      </c>
      <c r="Y1145">
        <v>0</v>
      </c>
      <c r="Z1145">
        <v>0.10725543826444001</v>
      </c>
      <c r="AA1145">
        <v>1.1307817047492001</v>
      </c>
      <c r="AB1145">
        <v>9.9935208644745005E-2</v>
      </c>
      <c r="AC1145">
        <v>0</v>
      </c>
      <c r="AD1145">
        <v>33.66129609641478</v>
      </c>
      <c r="AE1145">
        <v>48.662631084497477</v>
      </c>
    </row>
    <row r="1146" spans="1:31" x14ac:dyDescent="0.25">
      <c r="A1146">
        <v>2339055</v>
      </c>
      <c r="B1146">
        <v>1</v>
      </c>
      <c r="C1146" t="s">
        <v>81</v>
      </c>
      <c r="D1146" t="s">
        <v>121</v>
      </c>
      <c r="E1146" t="s">
        <v>147</v>
      </c>
      <c r="F1146" t="s">
        <v>3549</v>
      </c>
      <c r="G1146" t="s">
        <v>134</v>
      </c>
      <c r="H1146" t="s">
        <v>135</v>
      </c>
      <c r="I1146" t="s">
        <v>136</v>
      </c>
      <c r="J1146" t="s">
        <v>137</v>
      </c>
      <c r="K1146" t="s">
        <v>138</v>
      </c>
      <c r="L1146" t="s">
        <v>3550</v>
      </c>
      <c r="M1146" t="s">
        <v>3551</v>
      </c>
      <c r="N1146">
        <v>0.01</v>
      </c>
      <c r="O1146">
        <v>0</v>
      </c>
      <c r="P1146">
        <v>516</v>
      </c>
      <c r="Q1146">
        <v>0</v>
      </c>
      <c r="R1146">
        <v>13</v>
      </c>
      <c r="S1146">
        <v>4</v>
      </c>
      <c r="T1146">
        <v>16</v>
      </c>
      <c r="U1146">
        <v>0</v>
      </c>
      <c r="V1146">
        <v>0</v>
      </c>
      <c r="W1146">
        <v>0</v>
      </c>
      <c r="X1146">
        <v>0.74206138899391971</v>
      </c>
      <c r="Y1146">
        <v>0</v>
      </c>
      <c r="Z1146">
        <v>0.13650781065638001</v>
      </c>
      <c r="AA1146">
        <v>0.17769490807315</v>
      </c>
      <c r="AB1146">
        <v>5.3293279579090004E-2</v>
      </c>
      <c r="AC1146">
        <v>0</v>
      </c>
      <c r="AD1146">
        <v>0</v>
      </c>
      <c r="AE1146">
        <v>1.1095573873025397</v>
      </c>
    </row>
    <row r="1147" spans="1:31" x14ac:dyDescent="0.25">
      <c r="A1147">
        <v>2338654</v>
      </c>
      <c r="B1147">
        <v>1</v>
      </c>
      <c r="C1147" t="s">
        <v>81</v>
      </c>
      <c r="D1147" t="s">
        <v>118</v>
      </c>
      <c r="E1147" t="s">
        <v>147</v>
      </c>
      <c r="F1147" t="s">
        <v>3552</v>
      </c>
      <c r="G1147" t="s">
        <v>184</v>
      </c>
      <c r="H1147" t="s">
        <v>135</v>
      </c>
      <c r="I1147" t="s">
        <v>144</v>
      </c>
      <c r="J1147" t="s">
        <v>137</v>
      </c>
      <c r="K1147" t="s">
        <v>138</v>
      </c>
      <c r="L1147" t="s">
        <v>3553</v>
      </c>
      <c r="M1147" t="s">
        <v>3554</v>
      </c>
      <c r="N1147">
        <v>1.670555555</v>
      </c>
      <c r="O1147">
        <v>1</v>
      </c>
      <c r="P1147">
        <v>0</v>
      </c>
      <c r="Q1147">
        <v>29</v>
      </c>
      <c r="R1147">
        <v>50</v>
      </c>
      <c r="S1147">
        <v>7</v>
      </c>
      <c r="T1147">
        <v>7</v>
      </c>
      <c r="U1147">
        <v>0</v>
      </c>
      <c r="V1147">
        <v>0</v>
      </c>
      <c r="W1147">
        <v>9.6972280312838706</v>
      </c>
      <c r="X1147">
        <v>0</v>
      </c>
      <c r="Y1147">
        <v>257.78313117079631</v>
      </c>
      <c r="Z1147">
        <v>376.20961111710358</v>
      </c>
      <c r="AA1147">
        <v>58.062332129160382</v>
      </c>
      <c r="AB1147">
        <v>53.228541994216513</v>
      </c>
      <c r="AC1147">
        <v>0</v>
      </c>
      <c r="AD1147">
        <v>0</v>
      </c>
      <c r="AE1147">
        <v>754.98084444256062</v>
      </c>
    </row>
    <row r="1148" spans="1:31" x14ac:dyDescent="0.25">
      <c r="A1148">
        <v>2338820</v>
      </c>
      <c r="B1148">
        <v>1</v>
      </c>
      <c r="C1148" t="s">
        <v>80</v>
      </c>
      <c r="D1148" t="s">
        <v>102</v>
      </c>
      <c r="E1148" t="s">
        <v>151</v>
      </c>
      <c r="F1148" t="s">
        <v>3555</v>
      </c>
      <c r="G1148" t="s">
        <v>153</v>
      </c>
      <c r="H1148" t="s">
        <v>154</v>
      </c>
      <c r="I1148" t="s">
        <v>144</v>
      </c>
      <c r="J1148" t="s">
        <v>137</v>
      </c>
      <c r="K1148" t="s">
        <v>138</v>
      </c>
      <c r="L1148" t="s">
        <v>3556</v>
      </c>
      <c r="M1148" t="s">
        <v>3557</v>
      </c>
      <c r="N1148">
        <v>1.364166666</v>
      </c>
      <c r="O1148">
        <v>0</v>
      </c>
      <c r="P1148">
        <v>0</v>
      </c>
      <c r="Q1148">
        <v>0</v>
      </c>
      <c r="R1148">
        <v>3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15.569450357635473</v>
      </c>
      <c r="AA1148">
        <v>0</v>
      </c>
      <c r="AB1148">
        <v>0</v>
      </c>
      <c r="AC1148">
        <v>0</v>
      </c>
      <c r="AD1148">
        <v>0</v>
      </c>
      <c r="AE1148">
        <v>15.569450357635473</v>
      </c>
    </row>
    <row r="1149" spans="1:31" x14ac:dyDescent="0.25">
      <c r="A1149">
        <v>2338677</v>
      </c>
      <c r="B1149">
        <v>1</v>
      </c>
      <c r="C1149" t="s">
        <v>81</v>
      </c>
      <c r="D1149" t="s">
        <v>128</v>
      </c>
      <c r="E1149" t="s">
        <v>132</v>
      </c>
      <c r="F1149" t="s">
        <v>3558</v>
      </c>
      <c r="G1149" t="s">
        <v>208</v>
      </c>
      <c r="H1149" t="s">
        <v>135</v>
      </c>
      <c r="I1149" t="s">
        <v>144</v>
      </c>
      <c r="J1149" t="s">
        <v>137</v>
      </c>
      <c r="K1149" t="s">
        <v>209</v>
      </c>
      <c r="L1149" t="s">
        <v>3559</v>
      </c>
      <c r="M1149" t="s">
        <v>3560</v>
      </c>
      <c r="N1149">
        <v>0.99416666600000003</v>
      </c>
      <c r="O1149">
        <v>0</v>
      </c>
      <c r="P1149">
        <v>18</v>
      </c>
      <c r="Q1149">
        <v>1</v>
      </c>
      <c r="R1149">
        <v>0</v>
      </c>
      <c r="S1149">
        <v>36</v>
      </c>
      <c r="T1149">
        <v>41</v>
      </c>
      <c r="U1149">
        <v>42</v>
      </c>
      <c r="V1149">
        <v>43</v>
      </c>
      <c r="W1149">
        <v>0</v>
      </c>
      <c r="X1149">
        <v>9.1270863788592145</v>
      </c>
      <c r="Y1149">
        <v>1.3263978391581337</v>
      </c>
      <c r="Z1149">
        <v>0</v>
      </c>
      <c r="AA1149">
        <v>527.26689764275466</v>
      </c>
      <c r="AB1149">
        <v>263.38886103529165</v>
      </c>
      <c r="AC1149">
        <v>2252.9709300984114</v>
      </c>
      <c r="AD1149">
        <v>922.13977306413574</v>
      </c>
      <c r="AE1149">
        <v>3976.2199460586107</v>
      </c>
    </row>
    <row r="1150" spans="1:31" x14ac:dyDescent="0.25">
      <c r="A1150">
        <v>2338846</v>
      </c>
      <c r="B1150">
        <v>1</v>
      </c>
      <c r="C1150" t="s">
        <v>81</v>
      </c>
      <c r="D1150" t="s">
        <v>118</v>
      </c>
      <c r="E1150" t="s">
        <v>147</v>
      </c>
      <c r="F1150" t="s">
        <v>3561</v>
      </c>
      <c r="G1150" t="s">
        <v>134</v>
      </c>
      <c r="H1150" t="s">
        <v>135</v>
      </c>
      <c r="I1150" t="s">
        <v>144</v>
      </c>
      <c r="J1150" t="s">
        <v>137</v>
      </c>
      <c r="K1150" t="s">
        <v>138</v>
      </c>
      <c r="L1150" t="s">
        <v>3562</v>
      </c>
      <c r="M1150" t="s">
        <v>3563</v>
      </c>
      <c r="N1150">
        <v>0.821111111</v>
      </c>
      <c r="O1150">
        <v>0</v>
      </c>
      <c r="P1150">
        <v>747</v>
      </c>
      <c r="Q1150">
        <v>0</v>
      </c>
      <c r="R1150">
        <v>36</v>
      </c>
      <c r="S1150">
        <v>0</v>
      </c>
      <c r="T1150">
        <v>114</v>
      </c>
      <c r="U1150">
        <v>0</v>
      </c>
      <c r="V1150">
        <v>1</v>
      </c>
      <c r="W1150">
        <v>0</v>
      </c>
      <c r="X1150">
        <v>110.4378825338792</v>
      </c>
      <c r="Y1150">
        <v>0</v>
      </c>
      <c r="Z1150">
        <v>68.478205335824583</v>
      </c>
      <c r="AA1150">
        <v>0</v>
      </c>
      <c r="AB1150">
        <v>63.627516339543185</v>
      </c>
      <c r="AC1150">
        <v>0</v>
      </c>
      <c r="AD1150">
        <v>13.644673978796593</v>
      </c>
      <c r="AE1150">
        <v>256.18827818804357</v>
      </c>
    </row>
    <row r="1151" spans="1:31" x14ac:dyDescent="0.25">
      <c r="A1151">
        <v>2338826</v>
      </c>
      <c r="B1151">
        <v>1</v>
      </c>
      <c r="C1151" t="s">
        <v>80</v>
      </c>
      <c r="D1151" t="s">
        <v>104</v>
      </c>
      <c r="E1151" t="s">
        <v>157</v>
      </c>
      <c r="F1151" t="s">
        <v>3564</v>
      </c>
      <c r="G1151" t="s">
        <v>159</v>
      </c>
      <c r="H1151" t="s">
        <v>154</v>
      </c>
      <c r="I1151" t="s">
        <v>144</v>
      </c>
      <c r="J1151" t="s">
        <v>137</v>
      </c>
      <c r="K1151" t="s">
        <v>138</v>
      </c>
      <c r="L1151" t="s">
        <v>3565</v>
      </c>
      <c r="M1151" t="s">
        <v>3566</v>
      </c>
      <c r="N1151">
        <v>6.7769444439999997</v>
      </c>
      <c r="O1151">
        <v>0</v>
      </c>
      <c r="P1151">
        <v>1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1.0651033104726702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1.0651033104726702</v>
      </c>
    </row>
    <row r="1152" spans="1:31" x14ac:dyDescent="0.25">
      <c r="A1152">
        <v>2339218</v>
      </c>
      <c r="B1152">
        <v>1</v>
      </c>
      <c r="C1152" t="s">
        <v>81</v>
      </c>
      <c r="D1152" t="s">
        <v>116</v>
      </c>
      <c r="E1152" t="s">
        <v>151</v>
      </c>
      <c r="F1152" t="s">
        <v>3567</v>
      </c>
      <c r="G1152" t="s">
        <v>153</v>
      </c>
      <c r="H1152" t="s">
        <v>154</v>
      </c>
      <c r="I1152" t="s">
        <v>144</v>
      </c>
      <c r="J1152" t="s">
        <v>137</v>
      </c>
      <c r="K1152" t="s">
        <v>138</v>
      </c>
      <c r="L1152" t="s">
        <v>3568</v>
      </c>
      <c r="M1152" t="s">
        <v>3569</v>
      </c>
      <c r="N1152">
        <v>1.225833333</v>
      </c>
      <c r="O1152">
        <v>0</v>
      </c>
      <c r="P1152">
        <v>35</v>
      </c>
      <c r="Q1152">
        <v>0</v>
      </c>
      <c r="R1152">
        <v>1</v>
      </c>
      <c r="S1152">
        <v>0</v>
      </c>
      <c r="T1152">
        <v>2</v>
      </c>
      <c r="U1152">
        <v>0</v>
      </c>
      <c r="V1152">
        <v>0</v>
      </c>
      <c r="W1152">
        <v>0</v>
      </c>
      <c r="X1152">
        <v>6.401284003730451</v>
      </c>
      <c r="Y1152">
        <v>0</v>
      </c>
      <c r="Z1152">
        <v>0.14584491887130002</v>
      </c>
      <c r="AA1152">
        <v>0</v>
      </c>
      <c r="AB1152">
        <v>0.39300310523113507</v>
      </c>
      <c r="AC1152">
        <v>0</v>
      </c>
      <c r="AD1152">
        <v>0</v>
      </c>
      <c r="AE1152">
        <v>6.9401320278328864</v>
      </c>
    </row>
    <row r="1153" spans="1:31" x14ac:dyDescent="0.25">
      <c r="A1153">
        <v>2338634</v>
      </c>
      <c r="B1153">
        <v>1</v>
      </c>
      <c r="C1153" t="s">
        <v>80</v>
      </c>
      <c r="D1153" t="s">
        <v>100</v>
      </c>
      <c r="E1153" t="s">
        <v>141</v>
      </c>
      <c r="F1153" t="s">
        <v>3570</v>
      </c>
      <c r="G1153" t="s">
        <v>134</v>
      </c>
      <c r="H1153" t="s">
        <v>135</v>
      </c>
      <c r="I1153" t="s">
        <v>144</v>
      </c>
      <c r="J1153" t="s">
        <v>137</v>
      </c>
      <c r="K1153" t="s">
        <v>138</v>
      </c>
      <c r="L1153" t="s">
        <v>3571</v>
      </c>
      <c r="M1153" t="s">
        <v>3572</v>
      </c>
      <c r="N1153">
        <v>0.59361111099999997</v>
      </c>
      <c r="O1153">
        <v>4</v>
      </c>
      <c r="P1153">
        <v>154</v>
      </c>
      <c r="Q1153">
        <v>6</v>
      </c>
      <c r="R1153">
        <v>60</v>
      </c>
      <c r="S1153">
        <v>13</v>
      </c>
      <c r="T1153">
        <v>61</v>
      </c>
      <c r="U1153">
        <v>2</v>
      </c>
      <c r="V1153">
        <v>1</v>
      </c>
      <c r="W1153">
        <v>1.454528319718138</v>
      </c>
      <c r="X1153">
        <v>18.828384335971261</v>
      </c>
      <c r="Y1153">
        <v>32.251039419414411</v>
      </c>
      <c r="Z1153">
        <v>33.459091222503105</v>
      </c>
      <c r="AA1153">
        <v>36.217224784637111</v>
      </c>
      <c r="AB1153">
        <v>13.076478379545467</v>
      </c>
      <c r="AC1153">
        <v>27.321855566726832</v>
      </c>
      <c r="AD1153">
        <v>1.32924745977771</v>
      </c>
      <c r="AE1153">
        <v>163.93784948829406</v>
      </c>
    </row>
    <row r="1154" spans="1:31" x14ac:dyDescent="0.25">
      <c r="A1154">
        <v>2338783</v>
      </c>
      <c r="B1154">
        <v>1</v>
      </c>
      <c r="C1154" t="s">
        <v>81</v>
      </c>
      <c r="D1154" t="s">
        <v>128</v>
      </c>
      <c r="E1154" t="s">
        <v>157</v>
      </c>
      <c r="F1154" t="s">
        <v>3573</v>
      </c>
      <c r="G1154" t="s">
        <v>204</v>
      </c>
      <c r="H1154" t="s">
        <v>154</v>
      </c>
      <c r="I1154" t="s">
        <v>144</v>
      </c>
      <c r="J1154" t="s">
        <v>137</v>
      </c>
      <c r="K1154" t="s">
        <v>138</v>
      </c>
      <c r="L1154" t="s">
        <v>3574</v>
      </c>
      <c r="M1154" t="s">
        <v>3575</v>
      </c>
      <c r="N1154">
        <v>3.6088888880000001</v>
      </c>
      <c r="O1154">
        <v>0</v>
      </c>
      <c r="P1154">
        <v>6</v>
      </c>
      <c r="Q1154">
        <v>0</v>
      </c>
      <c r="R1154">
        <v>0</v>
      </c>
      <c r="S1154">
        <v>0</v>
      </c>
      <c r="T1154">
        <v>1</v>
      </c>
      <c r="U1154">
        <v>0</v>
      </c>
      <c r="V1154">
        <v>0</v>
      </c>
      <c r="W1154">
        <v>0</v>
      </c>
      <c r="X1154">
        <v>3.3563255403940899</v>
      </c>
      <c r="Y1154">
        <v>0</v>
      </c>
      <c r="Z1154">
        <v>0</v>
      </c>
      <c r="AA1154">
        <v>0</v>
      </c>
      <c r="AB1154">
        <v>4.4952627505284996E-2</v>
      </c>
      <c r="AC1154">
        <v>0</v>
      </c>
      <c r="AD1154">
        <v>0</v>
      </c>
      <c r="AE1154">
        <v>3.4012781678993749</v>
      </c>
    </row>
    <row r="1155" spans="1:31" x14ac:dyDescent="0.25">
      <c r="A1155">
        <v>2338883</v>
      </c>
      <c r="B1155">
        <v>1</v>
      </c>
      <c r="C1155" t="s">
        <v>80</v>
      </c>
      <c r="D1155" t="s">
        <v>107</v>
      </c>
      <c r="E1155" t="s">
        <v>157</v>
      </c>
      <c r="F1155" t="s">
        <v>3576</v>
      </c>
      <c r="G1155" t="s">
        <v>204</v>
      </c>
      <c r="H1155" t="s">
        <v>154</v>
      </c>
      <c r="I1155" t="s">
        <v>144</v>
      </c>
      <c r="J1155" t="s">
        <v>137</v>
      </c>
      <c r="K1155" t="s">
        <v>138</v>
      </c>
      <c r="L1155" t="s">
        <v>3577</v>
      </c>
      <c r="M1155" t="s">
        <v>3578</v>
      </c>
      <c r="N1155">
        <v>1.5041666659999999</v>
      </c>
      <c r="O1155">
        <v>0</v>
      </c>
      <c r="P1155">
        <v>13</v>
      </c>
      <c r="Q1155">
        <v>0</v>
      </c>
      <c r="R1155">
        <v>0</v>
      </c>
      <c r="S1155">
        <v>0</v>
      </c>
      <c r="T1155">
        <v>9</v>
      </c>
      <c r="U1155">
        <v>0</v>
      </c>
      <c r="V1155">
        <v>0</v>
      </c>
      <c r="W1155">
        <v>0</v>
      </c>
      <c r="X1155">
        <v>5.3690067272235424</v>
      </c>
      <c r="Y1155">
        <v>0</v>
      </c>
      <c r="Z1155">
        <v>0</v>
      </c>
      <c r="AA1155">
        <v>0</v>
      </c>
      <c r="AB1155">
        <v>14.069342431683445</v>
      </c>
      <c r="AC1155">
        <v>0</v>
      </c>
      <c r="AD1155">
        <v>0</v>
      </c>
      <c r="AE1155">
        <v>19.438349158906988</v>
      </c>
    </row>
    <row r="1156" spans="1:31" x14ac:dyDescent="0.25">
      <c r="A1156">
        <v>2339069</v>
      </c>
      <c r="B1156">
        <v>1</v>
      </c>
      <c r="C1156" t="s">
        <v>80</v>
      </c>
      <c r="D1156" t="s">
        <v>100</v>
      </c>
      <c r="E1156" t="s">
        <v>147</v>
      </c>
      <c r="F1156" t="s">
        <v>3579</v>
      </c>
      <c r="G1156" t="s">
        <v>134</v>
      </c>
      <c r="H1156" t="s">
        <v>135</v>
      </c>
      <c r="I1156" t="s">
        <v>144</v>
      </c>
      <c r="J1156" t="s">
        <v>137</v>
      </c>
      <c r="K1156" t="s">
        <v>138</v>
      </c>
      <c r="L1156" t="s">
        <v>3580</v>
      </c>
      <c r="M1156" t="s">
        <v>3581</v>
      </c>
      <c r="N1156">
        <v>1.899444444</v>
      </c>
      <c r="O1156">
        <v>4</v>
      </c>
      <c r="P1156">
        <v>1620</v>
      </c>
      <c r="Q1156">
        <v>3</v>
      </c>
      <c r="R1156">
        <v>31</v>
      </c>
      <c r="S1156">
        <v>4</v>
      </c>
      <c r="T1156">
        <v>75</v>
      </c>
      <c r="U1156">
        <v>0</v>
      </c>
      <c r="V1156">
        <v>0</v>
      </c>
      <c r="W1156">
        <v>237.04869851539499</v>
      </c>
      <c r="X1156">
        <v>694.9110034572584</v>
      </c>
      <c r="Y1156">
        <v>38.330623943033515</v>
      </c>
      <c r="Z1156">
        <v>53.87408501144607</v>
      </c>
      <c r="AA1156">
        <v>120.00997477937257</v>
      </c>
      <c r="AB1156">
        <v>89.920451084079559</v>
      </c>
      <c r="AC1156">
        <v>0</v>
      </c>
      <c r="AD1156">
        <v>0</v>
      </c>
      <c r="AE1156">
        <v>1234.0948367905853</v>
      </c>
    </row>
    <row r="1157" spans="1:31" x14ac:dyDescent="0.25">
      <c r="A1157">
        <v>2338737</v>
      </c>
      <c r="B1157">
        <v>1</v>
      </c>
      <c r="C1157" t="s">
        <v>81</v>
      </c>
      <c r="D1157" t="s">
        <v>112</v>
      </c>
      <c r="E1157" t="s">
        <v>147</v>
      </c>
      <c r="F1157" t="s">
        <v>244</v>
      </c>
      <c r="G1157" t="s">
        <v>134</v>
      </c>
      <c r="H1157" t="s">
        <v>135</v>
      </c>
      <c r="I1157" t="s">
        <v>144</v>
      </c>
      <c r="J1157" t="s">
        <v>137</v>
      </c>
      <c r="K1157" t="s">
        <v>138</v>
      </c>
      <c r="L1157" t="s">
        <v>3582</v>
      </c>
      <c r="M1157" t="s">
        <v>3583</v>
      </c>
      <c r="N1157">
        <v>0.53194444399999996</v>
      </c>
      <c r="O1157">
        <v>0</v>
      </c>
      <c r="P1157">
        <v>191</v>
      </c>
      <c r="Q1157">
        <v>0</v>
      </c>
      <c r="R1157">
        <v>10</v>
      </c>
      <c r="S1157">
        <v>0</v>
      </c>
      <c r="T1157">
        <v>22</v>
      </c>
      <c r="U1157">
        <v>0</v>
      </c>
      <c r="V1157">
        <v>0</v>
      </c>
      <c r="W1157">
        <v>0</v>
      </c>
      <c r="X1157">
        <v>18.175447547195578</v>
      </c>
      <c r="Y1157">
        <v>0</v>
      </c>
      <c r="Z1157">
        <v>24.234187166332521</v>
      </c>
      <c r="AA1157">
        <v>0</v>
      </c>
      <c r="AB1157">
        <v>2.6549623672210449</v>
      </c>
      <c r="AC1157">
        <v>0</v>
      </c>
      <c r="AD1157">
        <v>0</v>
      </c>
      <c r="AE1157">
        <v>45.064597080749145</v>
      </c>
    </row>
    <row r="1158" spans="1:31" x14ac:dyDescent="0.25">
      <c r="A1158">
        <v>2339261</v>
      </c>
      <c r="B1158">
        <v>1</v>
      </c>
      <c r="C1158" t="s">
        <v>80</v>
      </c>
      <c r="D1158" t="s">
        <v>84</v>
      </c>
      <c r="E1158" t="s">
        <v>151</v>
      </c>
      <c r="F1158" t="s">
        <v>3584</v>
      </c>
      <c r="G1158" t="s">
        <v>331</v>
      </c>
      <c r="H1158" t="s">
        <v>154</v>
      </c>
      <c r="I1158" t="s">
        <v>144</v>
      </c>
      <c r="J1158" t="s">
        <v>137</v>
      </c>
      <c r="K1158" t="s">
        <v>138</v>
      </c>
      <c r="L1158" t="s">
        <v>3585</v>
      </c>
      <c r="M1158" t="s">
        <v>3586</v>
      </c>
      <c r="N1158">
        <v>1.259166666</v>
      </c>
      <c r="O1158">
        <v>0</v>
      </c>
      <c r="P1158">
        <v>173</v>
      </c>
      <c r="Q1158">
        <v>0</v>
      </c>
      <c r="R1158">
        <v>0</v>
      </c>
      <c r="S1158">
        <v>0</v>
      </c>
      <c r="T1158">
        <v>2</v>
      </c>
      <c r="U1158">
        <v>0</v>
      </c>
      <c r="V1158">
        <v>0</v>
      </c>
      <c r="W1158">
        <v>0</v>
      </c>
      <c r="X1158">
        <v>53.073522646492364</v>
      </c>
      <c r="Y1158">
        <v>0</v>
      </c>
      <c r="Z1158">
        <v>0</v>
      </c>
      <c r="AA1158">
        <v>0</v>
      </c>
      <c r="AB1158">
        <v>7.1905843455369989E-2</v>
      </c>
      <c r="AC1158">
        <v>0</v>
      </c>
      <c r="AD1158">
        <v>0</v>
      </c>
      <c r="AE1158">
        <v>53.145428489947733</v>
      </c>
    </row>
    <row r="1159" spans="1:31" x14ac:dyDescent="0.25">
      <c r="A1159">
        <v>2339138</v>
      </c>
      <c r="B1159">
        <v>1</v>
      </c>
      <c r="C1159" t="s">
        <v>80</v>
      </c>
      <c r="D1159" t="s">
        <v>93</v>
      </c>
      <c r="E1159" t="s">
        <v>151</v>
      </c>
      <c r="F1159" t="s">
        <v>3587</v>
      </c>
      <c r="G1159" t="s">
        <v>153</v>
      </c>
      <c r="H1159" t="s">
        <v>154</v>
      </c>
      <c r="I1159" t="s">
        <v>144</v>
      </c>
      <c r="J1159" t="s">
        <v>137</v>
      </c>
      <c r="K1159" t="s">
        <v>138</v>
      </c>
      <c r="L1159" t="s">
        <v>3588</v>
      </c>
      <c r="M1159" t="s">
        <v>3589</v>
      </c>
      <c r="N1159">
        <v>2.1105555549999999</v>
      </c>
      <c r="O1159">
        <v>0</v>
      </c>
      <c r="P1159">
        <v>12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5.2329571880927279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5.2329571880927279</v>
      </c>
    </row>
    <row r="1160" spans="1:31" x14ac:dyDescent="0.25">
      <c r="A1160">
        <v>2338946</v>
      </c>
      <c r="B1160">
        <v>1</v>
      </c>
      <c r="C1160" t="s">
        <v>80</v>
      </c>
      <c r="D1160" t="s">
        <v>103</v>
      </c>
      <c r="E1160" t="s">
        <v>147</v>
      </c>
      <c r="F1160" t="s">
        <v>3590</v>
      </c>
      <c r="G1160" t="s">
        <v>1768</v>
      </c>
      <c r="H1160" t="s">
        <v>135</v>
      </c>
      <c r="I1160" t="s">
        <v>144</v>
      </c>
      <c r="J1160" t="s">
        <v>137</v>
      </c>
      <c r="K1160" t="s">
        <v>138</v>
      </c>
      <c r="L1160" t="s">
        <v>3591</v>
      </c>
      <c r="M1160" t="s">
        <v>3592</v>
      </c>
      <c r="N1160">
        <v>2.4141666659999999</v>
      </c>
      <c r="O1160">
        <v>0</v>
      </c>
      <c r="P1160">
        <v>0</v>
      </c>
      <c r="Q1160">
        <v>0</v>
      </c>
      <c r="R1160">
        <v>14</v>
      </c>
      <c r="S1160">
        <v>0</v>
      </c>
      <c r="T1160">
        <v>4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107.19662758516407</v>
      </c>
      <c r="AA1160">
        <v>0</v>
      </c>
      <c r="AB1160">
        <v>15.534107220642245</v>
      </c>
      <c r="AC1160">
        <v>0</v>
      </c>
      <c r="AD1160">
        <v>0</v>
      </c>
      <c r="AE1160">
        <v>122.73073480580631</v>
      </c>
    </row>
    <row r="1161" spans="1:31" x14ac:dyDescent="0.25">
      <c r="A1161">
        <v>2338969</v>
      </c>
      <c r="B1161">
        <v>1</v>
      </c>
      <c r="C1161" t="s">
        <v>80</v>
      </c>
      <c r="D1161" t="s">
        <v>93</v>
      </c>
      <c r="E1161" t="s">
        <v>132</v>
      </c>
      <c r="F1161" t="s">
        <v>288</v>
      </c>
      <c r="G1161" t="s">
        <v>134</v>
      </c>
      <c r="H1161" t="s">
        <v>135</v>
      </c>
      <c r="I1161" t="s">
        <v>144</v>
      </c>
      <c r="J1161" t="s">
        <v>137</v>
      </c>
      <c r="K1161" t="s">
        <v>138</v>
      </c>
      <c r="L1161" t="s">
        <v>3593</v>
      </c>
      <c r="M1161" t="s">
        <v>3594</v>
      </c>
      <c r="N1161">
        <v>0.207777777</v>
      </c>
      <c r="O1161">
        <v>3</v>
      </c>
      <c r="P1161">
        <v>4</v>
      </c>
      <c r="Q1161">
        <v>38</v>
      </c>
      <c r="R1161">
        <v>1</v>
      </c>
      <c r="S1161">
        <v>9</v>
      </c>
      <c r="T1161">
        <v>12</v>
      </c>
      <c r="U1161">
        <v>1</v>
      </c>
      <c r="V1161">
        <v>0</v>
      </c>
      <c r="W1161">
        <v>0.84773700137988883</v>
      </c>
      <c r="X1161">
        <v>2.5307456241684712</v>
      </c>
      <c r="Y1161">
        <v>75.401867934338512</v>
      </c>
      <c r="Z1161">
        <v>0.58903862626106662</v>
      </c>
      <c r="AA1161">
        <v>7.250943473489186</v>
      </c>
      <c r="AB1161">
        <v>5.7416637285176408</v>
      </c>
      <c r="AC1161">
        <v>2.4416890231886774</v>
      </c>
      <c r="AD1161">
        <v>0</v>
      </c>
      <c r="AE1161">
        <v>94.803685411343437</v>
      </c>
    </row>
    <row r="1162" spans="1:31" x14ac:dyDescent="0.25">
      <c r="A1162">
        <v>2338660</v>
      </c>
      <c r="B1162">
        <v>1</v>
      </c>
      <c r="C1162" t="s">
        <v>80</v>
      </c>
      <c r="D1162" t="s">
        <v>110</v>
      </c>
      <c r="E1162" t="s">
        <v>151</v>
      </c>
      <c r="F1162" t="s">
        <v>3595</v>
      </c>
      <c r="G1162" t="s">
        <v>1274</v>
      </c>
      <c r="H1162" t="s">
        <v>154</v>
      </c>
      <c r="I1162" t="s">
        <v>144</v>
      </c>
      <c r="J1162" t="s">
        <v>3</v>
      </c>
      <c r="K1162" t="s">
        <v>138</v>
      </c>
      <c r="L1162" t="s">
        <v>3596</v>
      </c>
      <c r="M1162" t="s">
        <v>3597</v>
      </c>
      <c r="N1162">
        <v>3.8083333330000002</v>
      </c>
      <c r="O1162">
        <v>0</v>
      </c>
      <c r="P1162">
        <v>153</v>
      </c>
      <c r="Q1162">
        <v>0</v>
      </c>
      <c r="R1162">
        <v>0</v>
      </c>
      <c r="S1162">
        <v>0</v>
      </c>
      <c r="T1162">
        <v>13</v>
      </c>
      <c r="U1162">
        <v>0</v>
      </c>
      <c r="V1162">
        <v>0</v>
      </c>
      <c r="W1162">
        <v>0</v>
      </c>
      <c r="X1162">
        <v>147.97691803444224</v>
      </c>
      <c r="Y1162">
        <v>0</v>
      </c>
      <c r="Z1162">
        <v>0</v>
      </c>
      <c r="AA1162">
        <v>0</v>
      </c>
      <c r="AB1162">
        <v>68.450314909852338</v>
      </c>
      <c r="AC1162">
        <v>0</v>
      </c>
      <c r="AD1162">
        <v>0</v>
      </c>
      <c r="AE1162">
        <v>216.42723294429459</v>
      </c>
    </row>
    <row r="1163" spans="1:31" x14ac:dyDescent="0.25">
      <c r="A1163">
        <v>2338720</v>
      </c>
      <c r="B1163">
        <v>1</v>
      </c>
      <c r="C1163" t="s">
        <v>80</v>
      </c>
      <c r="D1163" t="s">
        <v>87</v>
      </c>
      <c r="E1163" t="s">
        <v>147</v>
      </c>
      <c r="F1163" t="s">
        <v>3598</v>
      </c>
      <c r="G1163" t="s">
        <v>208</v>
      </c>
      <c r="H1163" t="s">
        <v>135</v>
      </c>
      <c r="I1163" t="s">
        <v>144</v>
      </c>
      <c r="J1163" t="s">
        <v>137</v>
      </c>
      <c r="K1163" t="s">
        <v>209</v>
      </c>
      <c r="L1163" t="s">
        <v>3599</v>
      </c>
      <c r="M1163" t="s">
        <v>3600</v>
      </c>
      <c r="N1163">
        <v>10.01</v>
      </c>
      <c r="O1163">
        <v>0</v>
      </c>
      <c r="P1163">
        <v>1451</v>
      </c>
      <c r="Q1163">
        <v>0</v>
      </c>
      <c r="R1163">
        <v>0</v>
      </c>
      <c r="S1163">
        <v>3</v>
      </c>
      <c r="T1163">
        <v>176</v>
      </c>
      <c r="U1163">
        <v>0</v>
      </c>
      <c r="V1163">
        <v>0</v>
      </c>
      <c r="W1163">
        <v>0</v>
      </c>
      <c r="X1163">
        <v>3906.5041308934947</v>
      </c>
      <c r="Y1163">
        <v>0</v>
      </c>
      <c r="Z1163">
        <v>0</v>
      </c>
      <c r="AA1163">
        <v>1306.5295360306609</v>
      </c>
      <c r="AB1163">
        <v>6575.9548403031222</v>
      </c>
      <c r="AC1163">
        <v>0</v>
      </c>
      <c r="AD1163">
        <v>0</v>
      </c>
      <c r="AE1163">
        <v>11788.988507227277</v>
      </c>
    </row>
    <row r="1164" spans="1:31" x14ac:dyDescent="0.25">
      <c r="A1164">
        <v>2338614</v>
      </c>
      <c r="B1164">
        <v>1</v>
      </c>
      <c r="C1164" t="s">
        <v>80</v>
      </c>
      <c r="D1164" t="s">
        <v>110</v>
      </c>
      <c r="E1164" t="s">
        <v>157</v>
      </c>
      <c r="F1164" t="s">
        <v>3601</v>
      </c>
      <c r="G1164" t="s">
        <v>159</v>
      </c>
      <c r="H1164" t="s">
        <v>154</v>
      </c>
      <c r="I1164" t="s">
        <v>144</v>
      </c>
      <c r="J1164" t="s">
        <v>137</v>
      </c>
      <c r="K1164" t="s">
        <v>138</v>
      </c>
      <c r="L1164" t="s">
        <v>3602</v>
      </c>
      <c r="M1164" t="s">
        <v>3603</v>
      </c>
      <c r="N1164">
        <v>0.56222222200000005</v>
      </c>
      <c r="O1164">
        <v>0</v>
      </c>
      <c r="P1164">
        <v>1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0.21909303495273996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0.21909303495273996</v>
      </c>
    </row>
    <row r="1165" spans="1:31" x14ac:dyDescent="0.25">
      <c r="A1165">
        <v>2338760</v>
      </c>
      <c r="B1165">
        <v>1</v>
      </c>
      <c r="C1165" t="s">
        <v>81</v>
      </c>
      <c r="D1165" t="s">
        <v>118</v>
      </c>
      <c r="E1165" t="s">
        <v>151</v>
      </c>
      <c r="F1165" t="s">
        <v>3604</v>
      </c>
      <c r="G1165" t="s">
        <v>269</v>
      </c>
      <c r="H1165" t="s">
        <v>154</v>
      </c>
      <c r="I1165" t="s">
        <v>144</v>
      </c>
      <c r="J1165" t="s">
        <v>137</v>
      </c>
      <c r="K1165" t="s">
        <v>209</v>
      </c>
      <c r="L1165" t="s">
        <v>3605</v>
      </c>
      <c r="M1165" t="s">
        <v>3606</v>
      </c>
      <c r="N1165">
        <v>7.4633333329999996</v>
      </c>
      <c r="O1165">
        <v>0</v>
      </c>
      <c r="P1165">
        <v>16</v>
      </c>
      <c r="Q1165">
        <v>0</v>
      </c>
      <c r="R1165">
        <v>2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12.438858268745307</v>
      </c>
      <c r="Y1165">
        <v>0</v>
      </c>
      <c r="Z1165">
        <v>1.4947315874485443</v>
      </c>
      <c r="AA1165">
        <v>0</v>
      </c>
      <c r="AB1165">
        <v>0</v>
      </c>
      <c r="AC1165">
        <v>0</v>
      </c>
      <c r="AD1165">
        <v>0</v>
      </c>
      <c r="AE1165">
        <v>13.933589856193851</v>
      </c>
    </row>
    <row r="1166" spans="1:31" x14ac:dyDescent="0.25">
      <c r="A1166">
        <v>2338986</v>
      </c>
      <c r="B1166">
        <v>1</v>
      </c>
      <c r="C1166" t="s">
        <v>80</v>
      </c>
      <c r="D1166" t="s">
        <v>83</v>
      </c>
      <c r="E1166" t="s">
        <v>174</v>
      </c>
      <c r="F1166" t="s">
        <v>1613</v>
      </c>
      <c r="G1166" t="s">
        <v>1274</v>
      </c>
      <c r="H1166" t="s">
        <v>154</v>
      </c>
      <c r="I1166" t="s">
        <v>144</v>
      </c>
      <c r="J1166" t="s">
        <v>137</v>
      </c>
      <c r="K1166" t="s">
        <v>138</v>
      </c>
      <c r="L1166" t="s">
        <v>3607</v>
      </c>
      <c r="M1166" t="s">
        <v>3608</v>
      </c>
      <c r="N1166">
        <v>5.8525</v>
      </c>
      <c r="O1166">
        <v>0</v>
      </c>
      <c r="P1166">
        <v>256</v>
      </c>
      <c r="Q1166">
        <v>0</v>
      </c>
      <c r="R1166">
        <v>0</v>
      </c>
      <c r="S1166">
        <v>0</v>
      </c>
      <c r="T1166">
        <v>12</v>
      </c>
      <c r="U1166">
        <v>0</v>
      </c>
      <c r="V1166">
        <v>0</v>
      </c>
      <c r="W1166">
        <v>0</v>
      </c>
      <c r="X1166">
        <v>402.30649816467428</v>
      </c>
      <c r="Y1166">
        <v>0</v>
      </c>
      <c r="Z1166">
        <v>0</v>
      </c>
      <c r="AA1166">
        <v>0</v>
      </c>
      <c r="AB1166">
        <v>107.0593507311998</v>
      </c>
      <c r="AC1166">
        <v>0</v>
      </c>
      <c r="AD1166">
        <v>0</v>
      </c>
      <c r="AE1166">
        <v>509.36584889587408</v>
      </c>
    </row>
    <row r="1167" spans="1:31" x14ac:dyDescent="0.25">
      <c r="A1167">
        <v>2339009</v>
      </c>
      <c r="B1167">
        <v>1</v>
      </c>
      <c r="C1167" t="s">
        <v>80</v>
      </c>
      <c r="D1167" t="s">
        <v>100</v>
      </c>
      <c r="E1167" t="s">
        <v>132</v>
      </c>
      <c r="F1167" t="s">
        <v>231</v>
      </c>
      <c r="G1167" t="s">
        <v>134</v>
      </c>
      <c r="H1167" t="s">
        <v>135</v>
      </c>
      <c r="I1167" t="s">
        <v>144</v>
      </c>
      <c r="J1167" t="s">
        <v>137</v>
      </c>
      <c r="K1167" t="s">
        <v>138</v>
      </c>
      <c r="L1167" t="s">
        <v>3609</v>
      </c>
      <c r="M1167" t="s">
        <v>3610</v>
      </c>
      <c r="N1167">
        <v>0.180277777</v>
      </c>
      <c r="O1167">
        <v>0</v>
      </c>
      <c r="P1167">
        <v>1661</v>
      </c>
      <c r="Q1167">
        <v>0</v>
      </c>
      <c r="R1167">
        <v>11</v>
      </c>
      <c r="S1167">
        <v>5</v>
      </c>
      <c r="T1167">
        <v>254</v>
      </c>
      <c r="U1167">
        <v>0</v>
      </c>
      <c r="V1167">
        <v>0</v>
      </c>
      <c r="W1167">
        <v>0</v>
      </c>
      <c r="X1167">
        <v>71.48785975295948</v>
      </c>
      <c r="Y1167">
        <v>0</v>
      </c>
      <c r="Z1167">
        <v>0.24692976107659448</v>
      </c>
      <c r="AA1167">
        <v>61.831249448202165</v>
      </c>
      <c r="AB1167">
        <v>77.552541656455574</v>
      </c>
      <c r="AC1167">
        <v>0</v>
      </c>
      <c r="AD1167">
        <v>0</v>
      </c>
      <c r="AE1167">
        <v>211.11858061869384</v>
      </c>
    </row>
    <row r="1168" spans="1:31" x14ac:dyDescent="0.25">
      <c r="A1168">
        <v>2338866</v>
      </c>
      <c r="B1168">
        <v>1</v>
      </c>
      <c r="C1168" t="s">
        <v>80</v>
      </c>
      <c r="D1168" t="s">
        <v>99</v>
      </c>
      <c r="E1168" t="s">
        <v>157</v>
      </c>
      <c r="F1168" t="s">
        <v>3611</v>
      </c>
      <c r="G1168" t="s">
        <v>279</v>
      </c>
      <c r="H1168" t="s">
        <v>154</v>
      </c>
      <c r="I1168" t="s">
        <v>144</v>
      </c>
      <c r="J1168" t="s">
        <v>137</v>
      </c>
      <c r="K1168" t="s">
        <v>138</v>
      </c>
      <c r="L1168" t="s">
        <v>3612</v>
      </c>
      <c r="M1168" t="s">
        <v>3613</v>
      </c>
      <c r="N1168">
        <v>2.3736111110000002</v>
      </c>
      <c r="O1168">
        <v>0</v>
      </c>
      <c r="P1168">
        <v>1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0.49768191083924607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0.49768191083924607</v>
      </c>
    </row>
    <row r="1169" spans="1:31" x14ac:dyDescent="0.25">
      <c r="A1169">
        <v>2338823</v>
      </c>
      <c r="B1169">
        <v>1</v>
      </c>
      <c r="C1169" t="s">
        <v>81</v>
      </c>
      <c r="D1169" t="s">
        <v>112</v>
      </c>
      <c r="E1169" t="s">
        <v>147</v>
      </c>
      <c r="F1169" t="s">
        <v>3614</v>
      </c>
      <c r="G1169" t="s">
        <v>134</v>
      </c>
      <c r="H1169" t="s">
        <v>135</v>
      </c>
      <c r="I1169" t="s">
        <v>144</v>
      </c>
      <c r="J1169" t="s">
        <v>137</v>
      </c>
      <c r="K1169" t="s">
        <v>138</v>
      </c>
      <c r="L1169" t="s">
        <v>3615</v>
      </c>
      <c r="M1169" t="s">
        <v>3616</v>
      </c>
      <c r="N1169">
        <v>0.79972222199999998</v>
      </c>
      <c r="O1169">
        <v>0</v>
      </c>
      <c r="P1169">
        <v>4187</v>
      </c>
      <c r="Q1169">
        <v>0</v>
      </c>
      <c r="R1169">
        <v>114</v>
      </c>
      <c r="S1169">
        <v>0</v>
      </c>
      <c r="T1169">
        <v>252</v>
      </c>
      <c r="U1169">
        <v>0</v>
      </c>
      <c r="V1169">
        <v>0</v>
      </c>
      <c r="W1169">
        <v>0</v>
      </c>
      <c r="X1169">
        <v>559.81258141531544</v>
      </c>
      <c r="Y1169">
        <v>0</v>
      </c>
      <c r="Z1169">
        <v>22.21452896790683</v>
      </c>
      <c r="AA1169">
        <v>0</v>
      </c>
      <c r="AB1169">
        <v>167.53640233022284</v>
      </c>
      <c r="AC1169">
        <v>0</v>
      </c>
      <c r="AD1169">
        <v>0</v>
      </c>
      <c r="AE1169">
        <v>749.56351271344511</v>
      </c>
    </row>
    <row r="1170" spans="1:31" x14ac:dyDescent="0.25">
      <c r="A1170">
        <v>2338966</v>
      </c>
      <c r="B1170">
        <v>1</v>
      </c>
      <c r="C1170" t="s">
        <v>80</v>
      </c>
      <c r="D1170" t="s">
        <v>94</v>
      </c>
      <c r="E1170" t="s">
        <v>157</v>
      </c>
      <c r="F1170" t="s">
        <v>3617</v>
      </c>
      <c r="G1170" t="s">
        <v>159</v>
      </c>
      <c r="H1170" t="s">
        <v>154</v>
      </c>
      <c r="I1170" t="s">
        <v>144</v>
      </c>
      <c r="J1170" t="s">
        <v>137</v>
      </c>
      <c r="K1170" t="s">
        <v>138</v>
      </c>
      <c r="L1170" t="s">
        <v>3618</v>
      </c>
      <c r="M1170" t="s">
        <v>3619</v>
      </c>
      <c r="N1170">
        <v>4.5336111109999999</v>
      </c>
      <c r="O1170">
        <v>0</v>
      </c>
      <c r="P1170">
        <v>1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1.1478494097342153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1.1478494097342153</v>
      </c>
    </row>
    <row r="1171" spans="1:31" x14ac:dyDescent="0.25">
      <c r="A1171">
        <v>2338700</v>
      </c>
      <c r="B1171">
        <v>1</v>
      </c>
      <c r="C1171" t="s">
        <v>80</v>
      </c>
      <c r="D1171" t="s">
        <v>104</v>
      </c>
      <c r="E1171" t="s">
        <v>240</v>
      </c>
      <c r="F1171" t="s">
        <v>3620</v>
      </c>
      <c r="G1171" t="s">
        <v>269</v>
      </c>
      <c r="H1171" t="s">
        <v>135</v>
      </c>
      <c r="I1171" t="s">
        <v>144</v>
      </c>
      <c r="J1171" t="s">
        <v>137</v>
      </c>
      <c r="K1171" t="s">
        <v>209</v>
      </c>
      <c r="L1171" t="s">
        <v>3621</v>
      </c>
      <c r="M1171" t="s">
        <v>3622</v>
      </c>
      <c r="N1171">
        <v>1.960312777</v>
      </c>
      <c r="O1171">
        <v>28</v>
      </c>
      <c r="P1171">
        <v>5915</v>
      </c>
      <c r="Q1171">
        <v>25</v>
      </c>
      <c r="R1171">
        <v>88</v>
      </c>
      <c r="S1171">
        <v>61</v>
      </c>
      <c r="T1171">
        <v>606</v>
      </c>
      <c r="U1171">
        <v>14</v>
      </c>
      <c r="V1171">
        <v>2</v>
      </c>
      <c r="W1171">
        <v>166.91865845228318</v>
      </c>
      <c r="X1171">
        <v>2537.8708988822291</v>
      </c>
      <c r="Y1171">
        <v>48.773469699020161</v>
      </c>
      <c r="Z1171">
        <v>156.02737720214952</v>
      </c>
      <c r="AA1171">
        <v>1118.4610671903124</v>
      </c>
      <c r="AB1171">
        <v>1279.2384502628458</v>
      </c>
      <c r="AC1171">
        <v>852.02483436823331</v>
      </c>
      <c r="AD1171">
        <v>6.6374365781007896</v>
      </c>
      <c r="AE1171">
        <v>6165.9521926351745</v>
      </c>
    </row>
    <row r="1172" spans="1:31" x14ac:dyDescent="0.25">
      <c r="A1172">
        <v>2338674</v>
      </c>
      <c r="B1172">
        <v>1</v>
      </c>
      <c r="C1172" t="s">
        <v>81</v>
      </c>
      <c r="D1172" t="s">
        <v>123</v>
      </c>
      <c r="E1172" t="s">
        <v>147</v>
      </c>
      <c r="F1172" t="s">
        <v>3623</v>
      </c>
      <c r="G1172" t="s">
        <v>269</v>
      </c>
      <c r="H1172" t="s">
        <v>135</v>
      </c>
      <c r="I1172" t="s">
        <v>144</v>
      </c>
      <c r="J1172" t="s">
        <v>137</v>
      </c>
      <c r="K1172" t="s">
        <v>209</v>
      </c>
      <c r="L1172" t="s">
        <v>3624</v>
      </c>
      <c r="M1172" t="s">
        <v>3625</v>
      </c>
      <c r="N1172">
        <v>9.2536111109999997</v>
      </c>
      <c r="O1172">
        <v>0</v>
      </c>
      <c r="P1172">
        <v>0</v>
      </c>
      <c r="Q1172">
        <v>0</v>
      </c>
      <c r="R1172">
        <v>0</v>
      </c>
      <c r="S1172">
        <v>3</v>
      </c>
      <c r="T1172">
        <v>0</v>
      </c>
      <c r="U1172">
        <v>5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5910.4111907687675</v>
      </c>
      <c r="AB1172">
        <v>0</v>
      </c>
      <c r="AC1172">
        <v>2959.1624570474924</v>
      </c>
      <c r="AD1172">
        <v>0</v>
      </c>
      <c r="AE1172">
        <v>8869.5736478162598</v>
      </c>
    </row>
    <row r="1173" spans="1:31" x14ac:dyDescent="0.25">
      <c r="A1173">
        <v>2338992</v>
      </c>
      <c r="B1173">
        <v>1</v>
      </c>
      <c r="C1173" t="s">
        <v>81</v>
      </c>
      <c r="D1173" t="s">
        <v>123</v>
      </c>
      <c r="E1173" t="s">
        <v>141</v>
      </c>
      <c r="F1173" t="s">
        <v>2238</v>
      </c>
      <c r="G1173" t="s">
        <v>134</v>
      </c>
      <c r="H1173" t="s">
        <v>135</v>
      </c>
      <c r="I1173" t="s">
        <v>144</v>
      </c>
      <c r="J1173" t="s">
        <v>137</v>
      </c>
      <c r="K1173" t="s">
        <v>138</v>
      </c>
      <c r="L1173" t="s">
        <v>3180</v>
      </c>
      <c r="M1173" t="s">
        <v>3626</v>
      </c>
      <c r="N1173">
        <v>3.0166666659999999</v>
      </c>
      <c r="O1173">
        <v>3</v>
      </c>
      <c r="P1173">
        <v>36</v>
      </c>
      <c r="Q1173">
        <v>120</v>
      </c>
      <c r="R1173">
        <v>292</v>
      </c>
      <c r="S1173">
        <v>20</v>
      </c>
      <c r="T1173">
        <v>74</v>
      </c>
      <c r="U1173">
        <v>0</v>
      </c>
      <c r="V1173">
        <v>0</v>
      </c>
      <c r="W1173">
        <v>17.035045949745101</v>
      </c>
      <c r="X1173">
        <v>29.744265230858193</v>
      </c>
      <c r="Y1173">
        <v>608.04652097511939</v>
      </c>
      <c r="Z1173">
        <v>577.46907762586397</v>
      </c>
      <c r="AA1173">
        <v>100.79653149064565</v>
      </c>
      <c r="AB1173">
        <v>186.5409791981954</v>
      </c>
      <c r="AC1173">
        <v>0</v>
      </c>
      <c r="AD1173">
        <v>0</v>
      </c>
      <c r="AE1173">
        <v>1519.6324204704279</v>
      </c>
    </row>
    <row r="1174" spans="1:31" x14ac:dyDescent="0.25">
      <c r="A1174">
        <v>2338743</v>
      </c>
      <c r="B1174">
        <v>1</v>
      </c>
      <c r="C1174" t="s">
        <v>81</v>
      </c>
      <c r="D1174" t="s">
        <v>127</v>
      </c>
      <c r="E1174" t="s">
        <v>151</v>
      </c>
      <c r="F1174" t="s">
        <v>3627</v>
      </c>
      <c r="G1174" t="s">
        <v>153</v>
      </c>
      <c r="H1174" t="s">
        <v>154</v>
      </c>
      <c r="I1174" t="s">
        <v>144</v>
      </c>
      <c r="J1174" t="s">
        <v>137</v>
      </c>
      <c r="K1174" t="s">
        <v>138</v>
      </c>
      <c r="L1174" t="s">
        <v>3628</v>
      </c>
      <c r="M1174" t="s">
        <v>3629</v>
      </c>
      <c r="N1174">
        <v>0.85777777700000002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2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0.32664805480643055</v>
      </c>
      <c r="AC1174">
        <v>0</v>
      </c>
      <c r="AD1174">
        <v>0</v>
      </c>
      <c r="AE1174">
        <v>0.32664805480643055</v>
      </c>
    </row>
    <row r="1175" spans="1:31" x14ac:dyDescent="0.25">
      <c r="A1175">
        <v>2338886</v>
      </c>
      <c r="B1175">
        <v>1</v>
      </c>
      <c r="C1175" t="s">
        <v>81</v>
      </c>
      <c r="D1175" t="s">
        <v>126</v>
      </c>
      <c r="E1175" t="s">
        <v>141</v>
      </c>
      <c r="F1175" t="s">
        <v>3630</v>
      </c>
      <c r="G1175" t="s">
        <v>134</v>
      </c>
      <c r="H1175" t="s">
        <v>135</v>
      </c>
      <c r="I1175" t="s">
        <v>144</v>
      </c>
      <c r="J1175" t="s">
        <v>137</v>
      </c>
      <c r="K1175" t="s">
        <v>138</v>
      </c>
      <c r="L1175" t="s">
        <v>3631</v>
      </c>
      <c r="M1175" t="s">
        <v>3632</v>
      </c>
      <c r="N1175">
        <v>0.78861111100000003</v>
      </c>
      <c r="O1175">
        <v>2</v>
      </c>
      <c r="P1175">
        <v>288</v>
      </c>
      <c r="Q1175">
        <v>35</v>
      </c>
      <c r="R1175">
        <v>117</v>
      </c>
      <c r="S1175">
        <v>11</v>
      </c>
      <c r="T1175">
        <v>31</v>
      </c>
      <c r="U1175">
        <v>0</v>
      </c>
      <c r="V1175">
        <v>2</v>
      </c>
      <c r="W1175">
        <v>0.23305100482390834</v>
      </c>
      <c r="X1175">
        <v>28.049072310913981</v>
      </c>
      <c r="Y1175">
        <v>344.83279081195531</v>
      </c>
      <c r="Z1175">
        <v>135.43263232028508</v>
      </c>
      <c r="AA1175">
        <v>48.215296531615223</v>
      </c>
      <c r="AB1175">
        <v>84.610814764805411</v>
      </c>
      <c r="AC1175">
        <v>0</v>
      </c>
      <c r="AD1175">
        <v>67.662461965616288</v>
      </c>
      <c r="AE1175">
        <v>709.0361197100151</v>
      </c>
    </row>
    <row r="1176" spans="1:31" x14ac:dyDescent="0.25">
      <c r="A1176">
        <v>2338694</v>
      </c>
      <c r="B1176">
        <v>1</v>
      </c>
      <c r="C1176" t="s">
        <v>81</v>
      </c>
      <c r="D1176" t="s">
        <v>120</v>
      </c>
      <c r="E1176" t="s">
        <v>132</v>
      </c>
      <c r="F1176" t="s">
        <v>3633</v>
      </c>
      <c r="G1176" t="s">
        <v>269</v>
      </c>
      <c r="H1176" t="s">
        <v>135</v>
      </c>
      <c r="I1176" t="s">
        <v>144</v>
      </c>
      <c r="J1176" t="s">
        <v>137</v>
      </c>
      <c r="K1176" t="s">
        <v>209</v>
      </c>
      <c r="L1176" t="s">
        <v>3634</v>
      </c>
      <c r="M1176" t="s">
        <v>3635</v>
      </c>
      <c r="N1176">
        <v>8.0088888879999995</v>
      </c>
      <c r="O1176">
        <v>2</v>
      </c>
      <c r="P1176">
        <v>2139</v>
      </c>
      <c r="Q1176">
        <v>163</v>
      </c>
      <c r="R1176">
        <v>137</v>
      </c>
      <c r="S1176">
        <v>22</v>
      </c>
      <c r="T1176">
        <v>264</v>
      </c>
      <c r="U1176">
        <v>0</v>
      </c>
      <c r="V1176">
        <v>1</v>
      </c>
      <c r="W1176">
        <v>57.52045797322404</v>
      </c>
      <c r="X1176">
        <v>3202.0365832428915</v>
      </c>
      <c r="Y1176">
        <v>6171.7378882577541</v>
      </c>
      <c r="Z1176">
        <v>5281.7388890898819</v>
      </c>
      <c r="AA1176">
        <v>405.50928452735496</v>
      </c>
      <c r="AB1176">
        <v>1372.4283321567054</v>
      </c>
      <c r="AC1176">
        <v>0</v>
      </c>
      <c r="AD1176">
        <v>5.8765455334035002E-2</v>
      </c>
      <c r="AE1176">
        <v>16491.030200703146</v>
      </c>
    </row>
    <row r="1177" spans="1:31" x14ac:dyDescent="0.25">
      <c r="A1177">
        <v>2338780</v>
      </c>
      <c r="B1177">
        <v>1</v>
      </c>
      <c r="C1177" t="s">
        <v>80</v>
      </c>
      <c r="D1177" t="s">
        <v>90</v>
      </c>
      <c r="E1177" t="s">
        <v>157</v>
      </c>
      <c r="F1177" t="s">
        <v>3636</v>
      </c>
      <c r="G1177" t="s">
        <v>159</v>
      </c>
      <c r="H1177" t="s">
        <v>154</v>
      </c>
      <c r="I1177" t="s">
        <v>144</v>
      </c>
      <c r="J1177" t="s">
        <v>137</v>
      </c>
      <c r="K1177" t="s">
        <v>138</v>
      </c>
      <c r="L1177" t="s">
        <v>3637</v>
      </c>
      <c r="M1177" t="s">
        <v>3638</v>
      </c>
      <c r="N1177">
        <v>4.4969444440000004</v>
      </c>
      <c r="O1177">
        <v>0</v>
      </c>
      <c r="P1177">
        <v>4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0.22978136499177557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0.22978136499177557</v>
      </c>
    </row>
    <row r="1178" spans="1:31" x14ac:dyDescent="0.25">
      <c r="A1178">
        <v>2338929</v>
      </c>
      <c r="B1178">
        <v>1</v>
      </c>
      <c r="C1178" t="s">
        <v>81</v>
      </c>
      <c r="D1178" t="s">
        <v>126</v>
      </c>
      <c r="E1178" t="s">
        <v>151</v>
      </c>
      <c r="F1178" t="s">
        <v>3639</v>
      </c>
      <c r="G1178" t="s">
        <v>153</v>
      </c>
      <c r="H1178" t="s">
        <v>154</v>
      </c>
      <c r="I1178" t="s">
        <v>144</v>
      </c>
      <c r="J1178" t="s">
        <v>137</v>
      </c>
      <c r="K1178" t="s">
        <v>138</v>
      </c>
      <c r="L1178" t="s">
        <v>3640</v>
      </c>
      <c r="M1178" t="s">
        <v>3641</v>
      </c>
      <c r="N1178">
        <v>1.240555555</v>
      </c>
      <c r="O1178">
        <v>0</v>
      </c>
      <c r="P1178">
        <v>8</v>
      </c>
      <c r="Q1178">
        <v>0</v>
      </c>
      <c r="R1178">
        <v>3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1.6362673920704294</v>
      </c>
      <c r="Y1178">
        <v>0</v>
      </c>
      <c r="Z1178">
        <v>4.6276949510132175</v>
      </c>
      <c r="AA1178">
        <v>0</v>
      </c>
      <c r="AB1178">
        <v>0</v>
      </c>
      <c r="AC1178">
        <v>0</v>
      </c>
      <c r="AD1178">
        <v>0</v>
      </c>
      <c r="AE1178">
        <v>6.2639623430836471</v>
      </c>
    </row>
    <row r="1179" spans="1:31" x14ac:dyDescent="0.25">
      <c r="A1179">
        <v>2339029</v>
      </c>
      <c r="B1179">
        <v>1</v>
      </c>
      <c r="C1179" t="s">
        <v>80</v>
      </c>
      <c r="D1179" t="s">
        <v>100</v>
      </c>
      <c r="E1179" t="s">
        <v>132</v>
      </c>
      <c r="F1179" t="s">
        <v>3642</v>
      </c>
      <c r="G1179" t="s">
        <v>134</v>
      </c>
      <c r="H1179" t="s">
        <v>135</v>
      </c>
      <c r="I1179" t="s">
        <v>144</v>
      </c>
      <c r="J1179" t="s">
        <v>137</v>
      </c>
      <c r="K1179" t="s">
        <v>138</v>
      </c>
      <c r="L1179" t="s">
        <v>3643</v>
      </c>
      <c r="M1179" t="s">
        <v>3644</v>
      </c>
      <c r="N1179">
        <v>1.624166666</v>
      </c>
      <c r="O1179">
        <v>0</v>
      </c>
      <c r="P1179">
        <v>1661</v>
      </c>
      <c r="Q1179">
        <v>0</v>
      </c>
      <c r="R1179">
        <v>11</v>
      </c>
      <c r="S1179">
        <v>5</v>
      </c>
      <c r="T1179">
        <v>254</v>
      </c>
      <c r="U1179">
        <v>0</v>
      </c>
      <c r="V1179">
        <v>0</v>
      </c>
      <c r="W1179">
        <v>0</v>
      </c>
      <c r="X1179">
        <v>650.24971631143171</v>
      </c>
      <c r="Y1179">
        <v>0</v>
      </c>
      <c r="Z1179">
        <v>2.2518559837524164</v>
      </c>
      <c r="AA1179">
        <v>554.07208522803194</v>
      </c>
      <c r="AB1179">
        <v>693.49021091530437</v>
      </c>
      <c r="AC1179">
        <v>0</v>
      </c>
      <c r="AD1179">
        <v>0</v>
      </c>
      <c r="AE1179">
        <v>1900.0638684385203</v>
      </c>
    </row>
    <row r="1180" spans="1:31" x14ac:dyDescent="0.25">
      <c r="A1180">
        <v>2339178</v>
      </c>
      <c r="B1180">
        <v>1</v>
      </c>
      <c r="C1180" t="s">
        <v>80</v>
      </c>
      <c r="D1180" t="s">
        <v>100</v>
      </c>
      <c r="E1180" t="s">
        <v>132</v>
      </c>
      <c r="F1180" t="s">
        <v>3645</v>
      </c>
      <c r="G1180" t="s">
        <v>356</v>
      </c>
      <c r="H1180" t="s">
        <v>135</v>
      </c>
      <c r="I1180" t="s">
        <v>144</v>
      </c>
      <c r="J1180" t="s">
        <v>137</v>
      </c>
      <c r="K1180" t="s">
        <v>138</v>
      </c>
      <c r="L1180" t="s">
        <v>3646</v>
      </c>
      <c r="M1180" t="s">
        <v>3647</v>
      </c>
      <c r="N1180">
        <v>2.099444444</v>
      </c>
      <c r="O1180">
        <v>4</v>
      </c>
      <c r="P1180">
        <v>7311</v>
      </c>
      <c r="Q1180">
        <v>4</v>
      </c>
      <c r="R1180">
        <v>79</v>
      </c>
      <c r="S1180">
        <v>9</v>
      </c>
      <c r="T1180">
        <v>520</v>
      </c>
      <c r="U1180">
        <v>0</v>
      </c>
      <c r="V1180">
        <v>0</v>
      </c>
      <c r="W1180">
        <v>270.18782985189927</v>
      </c>
      <c r="X1180">
        <v>3796.656339204244</v>
      </c>
      <c r="Y1180">
        <v>171.74363243982418</v>
      </c>
      <c r="Z1180">
        <v>140.28810533290209</v>
      </c>
      <c r="AA1180">
        <v>221.93434253459159</v>
      </c>
      <c r="AB1180">
        <v>1107.5183198592717</v>
      </c>
      <c r="AC1180">
        <v>0</v>
      </c>
      <c r="AD1180">
        <v>0</v>
      </c>
      <c r="AE1180">
        <v>5708.3285692227328</v>
      </c>
    </row>
    <row r="1181" spans="1:31" x14ac:dyDescent="0.25">
      <c r="A1181">
        <v>2339041</v>
      </c>
      <c r="B1181">
        <v>1</v>
      </c>
      <c r="C1181" t="s">
        <v>81</v>
      </c>
      <c r="D1181" t="s">
        <v>127</v>
      </c>
      <c r="E1181" t="s">
        <v>151</v>
      </c>
      <c r="F1181" t="s">
        <v>3648</v>
      </c>
      <c r="G1181" t="s">
        <v>1532</v>
      </c>
      <c r="H1181" t="s">
        <v>154</v>
      </c>
      <c r="I1181" t="s">
        <v>144</v>
      </c>
      <c r="J1181" t="s">
        <v>137</v>
      </c>
      <c r="K1181" t="s">
        <v>138</v>
      </c>
      <c r="L1181" t="s">
        <v>3649</v>
      </c>
      <c r="M1181" t="s">
        <v>3650</v>
      </c>
      <c r="N1181">
        <v>3.290277777</v>
      </c>
      <c r="O1181">
        <v>0</v>
      </c>
      <c r="P1181">
        <v>1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2.8356671944100507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2.8356671944100507</v>
      </c>
    </row>
    <row r="1182" spans="1:31" x14ac:dyDescent="0.25">
      <c r="A1182">
        <v>2339118</v>
      </c>
      <c r="B1182">
        <v>1</v>
      </c>
      <c r="C1182" t="s">
        <v>80</v>
      </c>
      <c r="D1182" t="s">
        <v>95</v>
      </c>
      <c r="E1182" t="s">
        <v>157</v>
      </c>
      <c r="F1182" t="s">
        <v>3651</v>
      </c>
      <c r="G1182" t="s">
        <v>279</v>
      </c>
      <c r="H1182" t="s">
        <v>154</v>
      </c>
      <c r="I1182" t="s">
        <v>144</v>
      </c>
      <c r="J1182" t="s">
        <v>137</v>
      </c>
      <c r="K1182" t="s">
        <v>138</v>
      </c>
      <c r="L1182" t="s">
        <v>3652</v>
      </c>
      <c r="M1182" t="s">
        <v>3653</v>
      </c>
      <c r="N1182">
        <v>8.318333333</v>
      </c>
      <c r="O1182">
        <v>0</v>
      </c>
      <c r="P1182">
        <v>10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24.225449842187832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24.225449842187832</v>
      </c>
    </row>
    <row r="1183" spans="1:31" x14ac:dyDescent="0.25">
      <c r="A1183">
        <v>2339141</v>
      </c>
      <c r="B1183">
        <v>1</v>
      </c>
      <c r="C1183" t="s">
        <v>80</v>
      </c>
      <c r="D1183" t="s">
        <v>111</v>
      </c>
      <c r="E1183" t="s">
        <v>157</v>
      </c>
      <c r="F1183" t="s">
        <v>3654</v>
      </c>
      <c r="G1183" t="s">
        <v>204</v>
      </c>
      <c r="H1183" t="s">
        <v>154</v>
      </c>
      <c r="I1183" t="s">
        <v>144</v>
      </c>
      <c r="J1183" t="s">
        <v>137</v>
      </c>
      <c r="K1183" t="s">
        <v>138</v>
      </c>
      <c r="L1183" t="s">
        <v>3655</v>
      </c>
      <c r="M1183" t="s">
        <v>3656</v>
      </c>
      <c r="N1183">
        <v>0.87777777700000004</v>
      </c>
      <c r="O1183">
        <v>0</v>
      </c>
      <c r="P1183">
        <v>6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1.5006451739723168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1.5006451739723168</v>
      </c>
    </row>
    <row r="1184" spans="1:31" x14ac:dyDescent="0.25">
      <c r="A1184">
        <v>2338600</v>
      </c>
      <c r="B1184">
        <v>1</v>
      </c>
      <c r="C1184" t="s">
        <v>81</v>
      </c>
      <c r="D1184" t="s">
        <v>123</v>
      </c>
      <c r="E1184" t="s">
        <v>132</v>
      </c>
      <c r="F1184" t="s">
        <v>3657</v>
      </c>
      <c r="G1184" t="s">
        <v>134</v>
      </c>
      <c r="H1184" t="s">
        <v>135</v>
      </c>
      <c r="I1184" t="s">
        <v>144</v>
      </c>
      <c r="J1184" t="s">
        <v>137</v>
      </c>
      <c r="K1184" t="s">
        <v>138</v>
      </c>
      <c r="L1184" t="s">
        <v>3658</v>
      </c>
      <c r="M1184" t="s">
        <v>3659</v>
      </c>
      <c r="N1184">
        <v>0.82</v>
      </c>
      <c r="O1184">
        <v>0</v>
      </c>
      <c r="P1184">
        <v>10</v>
      </c>
      <c r="Q1184">
        <v>0</v>
      </c>
      <c r="R1184">
        <v>40</v>
      </c>
      <c r="S1184">
        <v>15</v>
      </c>
      <c r="T1184">
        <v>394</v>
      </c>
      <c r="U1184">
        <v>14</v>
      </c>
      <c r="V1184">
        <v>14</v>
      </c>
      <c r="W1184">
        <v>0</v>
      </c>
      <c r="X1184">
        <v>2.6238781747667392</v>
      </c>
      <c r="Y1184">
        <v>0</v>
      </c>
      <c r="Z1184">
        <v>31.005558458563339</v>
      </c>
      <c r="AA1184">
        <v>204.47003242384605</v>
      </c>
      <c r="AB1184">
        <v>258.43623471973143</v>
      </c>
      <c r="AC1184">
        <v>831.78420498917001</v>
      </c>
      <c r="AD1184">
        <v>84.61096711348992</v>
      </c>
      <c r="AE1184">
        <v>1412.9308758795676</v>
      </c>
    </row>
    <row r="1185" spans="1:31" x14ac:dyDescent="0.25">
      <c r="A1185">
        <v>2338663</v>
      </c>
      <c r="B1185">
        <v>1</v>
      </c>
      <c r="C1185" t="s">
        <v>80</v>
      </c>
      <c r="D1185" t="s">
        <v>100</v>
      </c>
      <c r="E1185" t="s">
        <v>141</v>
      </c>
      <c r="F1185" t="s">
        <v>2111</v>
      </c>
      <c r="G1185" t="s">
        <v>134</v>
      </c>
      <c r="H1185" t="s">
        <v>135</v>
      </c>
      <c r="I1185" t="s">
        <v>144</v>
      </c>
      <c r="J1185" t="s">
        <v>137</v>
      </c>
      <c r="K1185" t="s">
        <v>138</v>
      </c>
      <c r="L1185" t="s">
        <v>3660</v>
      </c>
      <c r="M1185" t="s">
        <v>3661</v>
      </c>
      <c r="N1185">
        <v>1.089444444</v>
      </c>
      <c r="O1185">
        <v>1</v>
      </c>
      <c r="P1185">
        <v>13</v>
      </c>
      <c r="Q1185">
        <v>4</v>
      </c>
      <c r="R1185">
        <v>31</v>
      </c>
      <c r="S1185">
        <v>17</v>
      </c>
      <c r="T1185">
        <v>12</v>
      </c>
      <c r="U1185">
        <v>1</v>
      </c>
      <c r="V1185">
        <v>0</v>
      </c>
      <c r="W1185">
        <v>1.2012881274421903</v>
      </c>
      <c r="X1185">
        <v>8.8380080400692815</v>
      </c>
      <c r="Y1185">
        <v>7.0909934343327432</v>
      </c>
      <c r="Z1185">
        <v>101.09657786953339</v>
      </c>
      <c r="AA1185">
        <v>101.65246362668522</v>
      </c>
      <c r="AB1185">
        <v>10.626860443573532</v>
      </c>
      <c r="AC1185">
        <v>9.1764564625379634</v>
      </c>
      <c r="AD1185">
        <v>0</v>
      </c>
      <c r="AE1185">
        <v>239.68264800417433</v>
      </c>
    </row>
    <row r="1186" spans="1:31" x14ac:dyDescent="0.25">
      <c r="A1186">
        <v>2338955</v>
      </c>
      <c r="B1186">
        <v>1</v>
      </c>
      <c r="C1186" t="s">
        <v>80</v>
      </c>
      <c r="D1186" t="s">
        <v>90</v>
      </c>
      <c r="E1186" t="s">
        <v>157</v>
      </c>
      <c r="F1186" t="s">
        <v>3662</v>
      </c>
      <c r="G1186" t="s">
        <v>159</v>
      </c>
      <c r="H1186" t="s">
        <v>154</v>
      </c>
      <c r="I1186" t="s">
        <v>144</v>
      </c>
      <c r="J1186" t="s">
        <v>137</v>
      </c>
      <c r="K1186" t="s">
        <v>138</v>
      </c>
      <c r="L1186" t="s">
        <v>3663</v>
      </c>
      <c r="M1186" t="s">
        <v>3664</v>
      </c>
      <c r="N1186">
        <v>3.2972222219999998</v>
      </c>
      <c r="O1186">
        <v>0</v>
      </c>
      <c r="P1186">
        <v>2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1.7834600349557916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1.7834600349557916</v>
      </c>
    </row>
    <row r="1187" spans="1:31" x14ac:dyDescent="0.25">
      <c r="A1187">
        <v>2339204</v>
      </c>
      <c r="B1187">
        <v>1</v>
      </c>
      <c r="C1187" t="s">
        <v>80</v>
      </c>
      <c r="D1187" t="s">
        <v>87</v>
      </c>
      <c r="E1187" t="s">
        <v>326</v>
      </c>
      <c r="F1187" t="s">
        <v>3665</v>
      </c>
      <c r="G1187" t="s">
        <v>667</v>
      </c>
      <c r="H1187" t="s">
        <v>154</v>
      </c>
      <c r="I1187" t="s">
        <v>144</v>
      </c>
      <c r="J1187" t="s">
        <v>137</v>
      </c>
      <c r="K1187" t="s">
        <v>138</v>
      </c>
      <c r="L1187" t="s">
        <v>3666</v>
      </c>
      <c r="M1187" t="s">
        <v>3667</v>
      </c>
      <c r="N1187">
        <v>1.351111111</v>
      </c>
      <c r="O1187">
        <v>0</v>
      </c>
      <c r="P1187">
        <v>10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4.6960160040669026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4.6960160040669026</v>
      </c>
    </row>
    <row r="1188" spans="1:31" x14ac:dyDescent="0.25">
      <c r="A1188">
        <v>2338709</v>
      </c>
      <c r="B1188">
        <v>1</v>
      </c>
      <c r="C1188" t="s">
        <v>80</v>
      </c>
      <c r="D1188" t="s">
        <v>109</v>
      </c>
      <c r="E1188" t="s">
        <v>174</v>
      </c>
      <c r="F1188" t="s">
        <v>3668</v>
      </c>
      <c r="G1188" t="s">
        <v>208</v>
      </c>
      <c r="H1188" t="s">
        <v>154</v>
      </c>
      <c r="I1188" t="s">
        <v>144</v>
      </c>
      <c r="J1188" t="s">
        <v>137</v>
      </c>
      <c r="K1188" t="s">
        <v>209</v>
      </c>
      <c r="L1188" t="s">
        <v>3669</v>
      </c>
      <c r="M1188" t="s">
        <v>3670</v>
      </c>
      <c r="N1188">
        <v>2.5950000000000002</v>
      </c>
      <c r="O1188">
        <v>0</v>
      </c>
      <c r="P1188">
        <v>26</v>
      </c>
      <c r="Q1188">
        <v>0</v>
      </c>
      <c r="R1188">
        <v>15</v>
      </c>
      <c r="S1188">
        <v>0</v>
      </c>
      <c r="T1188">
        <v>10</v>
      </c>
      <c r="U1188">
        <v>0</v>
      </c>
      <c r="V1188">
        <v>0</v>
      </c>
      <c r="W1188">
        <v>0</v>
      </c>
      <c r="X1188">
        <v>40.54839497871987</v>
      </c>
      <c r="Y1188">
        <v>0</v>
      </c>
      <c r="Z1188">
        <v>236.71876742329491</v>
      </c>
      <c r="AA1188">
        <v>0</v>
      </c>
      <c r="AB1188">
        <v>78.021359973323584</v>
      </c>
      <c r="AC1188">
        <v>0</v>
      </c>
      <c r="AD1188">
        <v>0</v>
      </c>
      <c r="AE1188">
        <v>355.28852237533835</v>
      </c>
    </row>
    <row r="1189" spans="1:31" x14ac:dyDescent="0.25">
      <c r="A1189">
        <v>2338809</v>
      </c>
      <c r="B1189">
        <v>1</v>
      </c>
      <c r="C1189" t="s">
        <v>80</v>
      </c>
      <c r="D1189" t="s">
        <v>96</v>
      </c>
      <c r="E1189" t="s">
        <v>147</v>
      </c>
      <c r="F1189" t="s">
        <v>3671</v>
      </c>
      <c r="G1189" t="s">
        <v>184</v>
      </c>
      <c r="H1189" t="s">
        <v>135</v>
      </c>
      <c r="I1189" t="s">
        <v>144</v>
      </c>
      <c r="J1189" t="s">
        <v>137</v>
      </c>
      <c r="K1189" t="s">
        <v>138</v>
      </c>
      <c r="L1189" t="s">
        <v>3672</v>
      </c>
      <c r="M1189" t="s">
        <v>3673</v>
      </c>
      <c r="N1189">
        <v>2.8602777769999999</v>
      </c>
      <c r="O1189">
        <v>0</v>
      </c>
      <c r="P1189">
        <v>0</v>
      </c>
      <c r="Q1189">
        <v>1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0.71464459425689164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0.71464459425689164</v>
      </c>
    </row>
    <row r="1190" spans="1:31" x14ac:dyDescent="0.25">
      <c r="A1190">
        <v>2338703</v>
      </c>
      <c r="B1190">
        <v>1</v>
      </c>
      <c r="C1190" t="s">
        <v>80</v>
      </c>
      <c r="D1190" t="s">
        <v>110</v>
      </c>
      <c r="E1190" t="s">
        <v>174</v>
      </c>
      <c r="F1190" t="s">
        <v>3674</v>
      </c>
      <c r="G1190" t="s">
        <v>208</v>
      </c>
      <c r="H1190" t="s">
        <v>154</v>
      </c>
      <c r="I1190" t="s">
        <v>144</v>
      </c>
      <c r="J1190" t="s">
        <v>137</v>
      </c>
      <c r="K1190" t="s">
        <v>209</v>
      </c>
      <c r="L1190" t="s">
        <v>3675</v>
      </c>
      <c r="M1190" t="s">
        <v>3676</v>
      </c>
      <c r="N1190">
        <v>7.642222222</v>
      </c>
      <c r="O1190">
        <v>0</v>
      </c>
      <c r="P1190">
        <v>454</v>
      </c>
      <c r="Q1190">
        <v>0</v>
      </c>
      <c r="R1190">
        <v>0</v>
      </c>
      <c r="S1190">
        <v>0</v>
      </c>
      <c r="T1190">
        <v>24</v>
      </c>
      <c r="U1190">
        <v>0</v>
      </c>
      <c r="V1190">
        <v>0</v>
      </c>
      <c r="W1190">
        <v>0</v>
      </c>
      <c r="X1190">
        <v>951.60044768243267</v>
      </c>
      <c r="Y1190">
        <v>0</v>
      </c>
      <c r="Z1190">
        <v>0</v>
      </c>
      <c r="AA1190">
        <v>0</v>
      </c>
      <c r="AB1190">
        <v>65.125841045914257</v>
      </c>
      <c r="AC1190">
        <v>0</v>
      </c>
      <c r="AD1190">
        <v>0</v>
      </c>
      <c r="AE1190">
        <v>1016.726288728347</v>
      </c>
    </row>
    <row r="1191" spans="1:31" x14ac:dyDescent="0.25">
      <c r="A1191">
        <v>2338746</v>
      </c>
      <c r="B1191">
        <v>1</v>
      </c>
      <c r="C1191" t="s">
        <v>80</v>
      </c>
      <c r="D1191" t="s">
        <v>94</v>
      </c>
      <c r="E1191" t="s">
        <v>147</v>
      </c>
      <c r="F1191" t="s">
        <v>3677</v>
      </c>
      <c r="G1191" t="s">
        <v>208</v>
      </c>
      <c r="H1191" t="s">
        <v>135</v>
      </c>
      <c r="I1191" t="s">
        <v>144</v>
      </c>
      <c r="J1191" t="s">
        <v>137</v>
      </c>
      <c r="K1191" t="s">
        <v>209</v>
      </c>
      <c r="L1191" t="s">
        <v>3678</v>
      </c>
      <c r="M1191" t="s">
        <v>3679</v>
      </c>
      <c r="N1191">
        <v>8.2802777770000002</v>
      </c>
      <c r="O1191">
        <v>0</v>
      </c>
      <c r="P1191">
        <v>1729</v>
      </c>
      <c r="Q1191">
        <v>0</v>
      </c>
      <c r="R1191">
        <v>12</v>
      </c>
      <c r="S1191">
        <v>1</v>
      </c>
      <c r="T1191">
        <v>565</v>
      </c>
      <c r="U1191">
        <v>0</v>
      </c>
      <c r="V1191">
        <v>0</v>
      </c>
      <c r="W1191">
        <v>0</v>
      </c>
      <c r="X1191">
        <v>2263.6794722684158</v>
      </c>
      <c r="Y1191">
        <v>0</v>
      </c>
      <c r="Z1191">
        <v>84.250182467347017</v>
      </c>
      <c r="AA1191">
        <v>13.646901319083494</v>
      </c>
      <c r="AB1191">
        <v>2454.5517235581492</v>
      </c>
      <c r="AC1191">
        <v>0</v>
      </c>
      <c r="AD1191">
        <v>0</v>
      </c>
      <c r="AE1191">
        <v>4816.1282796129954</v>
      </c>
    </row>
    <row r="1192" spans="1:31" x14ac:dyDescent="0.25">
      <c r="A1192">
        <v>2338603</v>
      </c>
      <c r="B1192">
        <v>1</v>
      </c>
      <c r="C1192" t="s">
        <v>80</v>
      </c>
      <c r="D1192" t="s">
        <v>82</v>
      </c>
      <c r="E1192" t="s">
        <v>326</v>
      </c>
      <c r="F1192" t="s">
        <v>3680</v>
      </c>
      <c r="G1192" t="s">
        <v>153</v>
      </c>
      <c r="H1192" t="s">
        <v>154</v>
      </c>
      <c r="I1192" t="s">
        <v>144</v>
      </c>
      <c r="J1192" t="s">
        <v>137</v>
      </c>
      <c r="K1192" t="s">
        <v>138</v>
      </c>
      <c r="L1192" t="s">
        <v>3681</v>
      </c>
      <c r="M1192" t="s">
        <v>3682</v>
      </c>
      <c r="N1192">
        <v>0.95305555500000005</v>
      </c>
      <c r="O1192">
        <v>0</v>
      </c>
      <c r="P1192">
        <v>91</v>
      </c>
      <c r="Q1192">
        <v>0</v>
      </c>
      <c r="R1192">
        <v>0</v>
      </c>
      <c r="S1192">
        <v>0</v>
      </c>
      <c r="T1192">
        <v>15</v>
      </c>
      <c r="U1192">
        <v>0</v>
      </c>
      <c r="V1192">
        <v>0</v>
      </c>
      <c r="W1192">
        <v>0</v>
      </c>
      <c r="X1192">
        <v>23.949770557954203</v>
      </c>
      <c r="Y1192">
        <v>0</v>
      </c>
      <c r="Z1192">
        <v>0</v>
      </c>
      <c r="AA1192">
        <v>0</v>
      </c>
      <c r="AB1192">
        <v>15.22770426522575</v>
      </c>
      <c r="AC1192">
        <v>0</v>
      </c>
      <c r="AD1192">
        <v>0</v>
      </c>
      <c r="AE1192">
        <v>39.177474823179949</v>
      </c>
    </row>
    <row r="1193" spans="1:31" x14ac:dyDescent="0.25">
      <c r="A1193">
        <v>2338869</v>
      </c>
      <c r="B1193">
        <v>1</v>
      </c>
      <c r="C1193" t="s">
        <v>80</v>
      </c>
      <c r="D1193" t="s">
        <v>85</v>
      </c>
      <c r="E1193" t="s">
        <v>147</v>
      </c>
      <c r="F1193" t="s">
        <v>3683</v>
      </c>
      <c r="G1193" t="s">
        <v>363</v>
      </c>
      <c r="H1193" t="s">
        <v>135</v>
      </c>
      <c r="I1193" t="s">
        <v>144</v>
      </c>
      <c r="J1193" t="s">
        <v>137</v>
      </c>
      <c r="K1193" t="s">
        <v>138</v>
      </c>
      <c r="L1193" t="s">
        <v>3684</v>
      </c>
      <c r="M1193" t="s">
        <v>3685</v>
      </c>
      <c r="N1193">
        <v>7.7499999999999999E-2</v>
      </c>
      <c r="O1193">
        <v>0</v>
      </c>
      <c r="P1193">
        <v>452</v>
      </c>
      <c r="Q1193">
        <v>0</v>
      </c>
      <c r="R1193">
        <v>0</v>
      </c>
      <c r="S1193">
        <v>1</v>
      </c>
      <c r="T1193">
        <v>2</v>
      </c>
      <c r="U1193">
        <v>0</v>
      </c>
      <c r="V1193">
        <v>0</v>
      </c>
      <c r="W1193">
        <v>0</v>
      </c>
      <c r="X1193">
        <v>11.574356765651713</v>
      </c>
      <c r="Y1193">
        <v>0</v>
      </c>
      <c r="Z1193">
        <v>0</v>
      </c>
      <c r="AA1193">
        <v>4.2457166355486295</v>
      </c>
      <c r="AB1193">
        <v>5.8596501957360006E-2</v>
      </c>
      <c r="AC1193">
        <v>0</v>
      </c>
      <c r="AD1193">
        <v>0</v>
      </c>
      <c r="AE1193">
        <v>15.878669903157704</v>
      </c>
    </row>
    <row r="1194" spans="1:31" x14ac:dyDescent="0.25">
      <c r="A1194">
        <v>2338895</v>
      </c>
      <c r="B1194">
        <v>1</v>
      </c>
      <c r="C1194" t="s">
        <v>80</v>
      </c>
      <c r="D1194" t="s">
        <v>90</v>
      </c>
      <c r="E1194" t="s">
        <v>151</v>
      </c>
      <c r="F1194" t="s">
        <v>2176</v>
      </c>
      <c r="G1194" t="s">
        <v>153</v>
      </c>
      <c r="H1194" t="s">
        <v>154</v>
      </c>
      <c r="I1194" t="s">
        <v>144</v>
      </c>
      <c r="J1194" t="s">
        <v>137</v>
      </c>
      <c r="K1194" t="s">
        <v>138</v>
      </c>
      <c r="L1194" t="s">
        <v>3686</v>
      </c>
      <c r="M1194" t="s">
        <v>3687</v>
      </c>
      <c r="N1194">
        <v>1.8911111110000001</v>
      </c>
      <c r="O1194">
        <v>0</v>
      </c>
      <c r="P1194">
        <v>7</v>
      </c>
      <c r="Q1194">
        <v>0</v>
      </c>
      <c r="R1194">
        <v>0</v>
      </c>
      <c r="S1194">
        <v>0</v>
      </c>
      <c r="T1194">
        <v>5</v>
      </c>
      <c r="U1194">
        <v>0</v>
      </c>
      <c r="V1194">
        <v>0</v>
      </c>
      <c r="W1194">
        <v>0</v>
      </c>
      <c r="X1194">
        <v>2.642285462172937</v>
      </c>
      <c r="Y1194">
        <v>0</v>
      </c>
      <c r="Z1194">
        <v>0</v>
      </c>
      <c r="AA1194">
        <v>0</v>
      </c>
      <c r="AB1194">
        <v>6.5034750194578557</v>
      </c>
      <c r="AC1194">
        <v>0</v>
      </c>
      <c r="AD1194">
        <v>0</v>
      </c>
      <c r="AE1194">
        <v>9.1457604816307931</v>
      </c>
    </row>
    <row r="1195" spans="1:31" x14ac:dyDescent="0.25">
      <c r="A1195">
        <v>2338683</v>
      </c>
      <c r="B1195">
        <v>1</v>
      </c>
      <c r="C1195" t="s">
        <v>80</v>
      </c>
      <c r="D1195" t="s">
        <v>100</v>
      </c>
      <c r="E1195" t="s">
        <v>151</v>
      </c>
      <c r="F1195" t="s">
        <v>3688</v>
      </c>
      <c r="G1195" t="s">
        <v>180</v>
      </c>
      <c r="H1195" t="s">
        <v>154</v>
      </c>
      <c r="I1195" t="s">
        <v>144</v>
      </c>
      <c r="J1195" t="s">
        <v>137</v>
      </c>
      <c r="K1195" t="s">
        <v>138</v>
      </c>
      <c r="L1195" t="s">
        <v>3689</v>
      </c>
      <c r="M1195" t="s">
        <v>3690</v>
      </c>
      <c r="N1195">
        <v>1.1191666659999999</v>
      </c>
      <c r="O1195">
        <v>0</v>
      </c>
      <c r="P1195">
        <v>147</v>
      </c>
      <c r="Q1195">
        <v>0</v>
      </c>
      <c r="R1195">
        <v>0</v>
      </c>
      <c r="S1195">
        <v>0</v>
      </c>
      <c r="T1195">
        <v>2</v>
      </c>
      <c r="U1195">
        <v>0</v>
      </c>
      <c r="V1195">
        <v>0</v>
      </c>
      <c r="W1195">
        <v>0</v>
      </c>
      <c r="X1195">
        <v>40.471466287389859</v>
      </c>
      <c r="Y1195">
        <v>0</v>
      </c>
      <c r="Z1195">
        <v>0</v>
      </c>
      <c r="AA1195">
        <v>0</v>
      </c>
      <c r="AB1195">
        <v>3.326143593398228</v>
      </c>
      <c r="AC1195">
        <v>0</v>
      </c>
      <c r="AD1195">
        <v>0</v>
      </c>
      <c r="AE1195">
        <v>43.797609880788087</v>
      </c>
    </row>
    <row r="1196" spans="1:31" x14ac:dyDescent="0.25">
      <c r="A1196">
        <v>2339181</v>
      </c>
      <c r="B1196">
        <v>1</v>
      </c>
      <c r="C1196" t="s">
        <v>81</v>
      </c>
      <c r="D1196" t="s">
        <v>113</v>
      </c>
      <c r="E1196" t="s">
        <v>174</v>
      </c>
      <c r="F1196" t="s">
        <v>3691</v>
      </c>
      <c r="G1196" t="s">
        <v>176</v>
      </c>
      <c r="H1196" t="s">
        <v>154</v>
      </c>
      <c r="I1196" t="s">
        <v>144</v>
      </c>
      <c r="J1196" t="s">
        <v>137</v>
      </c>
      <c r="K1196" t="s">
        <v>138</v>
      </c>
      <c r="L1196" t="s">
        <v>3692</v>
      </c>
      <c r="M1196" t="s">
        <v>3693</v>
      </c>
      <c r="N1196">
        <v>0.94138888799999998</v>
      </c>
      <c r="O1196">
        <v>0</v>
      </c>
      <c r="P1196">
        <v>8</v>
      </c>
      <c r="Q1196">
        <v>0</v>
      </c>
      <c r="R1196">
        <v>3</v>
      </c>
      <c r="S1196">
        <v>0</v>
      </c>
      <c r="T1196">
        <v>2</v>
      </c>
      <c r="U1196">
        <v>0</v>
      </c>
      <c r="V1196">
        <v>0</v>
      </c>
      <c r="W1196">
        <v>0</v>
      </c>
      <c r="X1196">
        <v>2.3408532966204856</v>
      </c>
      <c r="Y1196">
        <v>0</v>
      </c>
      <c r="Z1196">
        <v>11.384376820886688</v>
      </c>
      <c r="AA1196">
        <v>0</v>
      </c>
      <c r="AB1196">
        <v>2.6908255066732418</v>
      </c>
      <c r="AC1196">
        <v>0</v>
      </c>
      <c r="AD1196">
        <v>0</v>
      </c>
      <c r="AE1196">
        <v>16.416055624180416</v>
      </c>
    </row>
    <row r="1197" spans="1:31" x14ac:dyDescent="0.25">
      <c r="A1197">
        <v>2339124</v>
      </c>
      <c r="B1197">
        <v>1</v>
      </c>
      <c r="C1197" t="s">
        <v>80</v>
      </c>
      <c r="D1197" t="s">
        <v>109</v>
      </c>
      <c r="E1197" t="s">
        <v>147</v>
      </c>
      <c r="F1197" t="s">
        <v>3694</v>
      </c>
      <c r="G1197" t="s">
        <v>184</v>
      </c>
      <c r="H1197" t="s">
        <v>135</v>
      </c>
      <c r="I1197" t="s">
        <v>144</v>
      </c>
      <c r="J1197" t="s">
        <v>137</v>
      </c>
      <c r="K1197" t="s">
        <v>138</v>
      </c>
      <c r="L1197" t="s">
        <v>3695</v>
      </c>
      <c r="M1197" t="s">
        <v>3696</v>
      </c>
      <c r="N1197">
        <v>3.056944444</v>
      </c>
      <c r="O1197">
        <v>0</v>
      </c>
      <c r="P1197">
        <v>36</v>
      </c>
      <c r="Q1197">
        <v>0</v>
      </c>
      <c r="R1197">
        <v>2</v>
      </c>
      <c r="S1197">
        <v>0</v>
      </c>
      <c r="T1197">
        <v>7</v>
      </c>
      <c r="U1197">
        <v>0</v>
      </c>
      <c r="V1197">
        <v>0</v>
      </c>
      <c r="W1197">
        <v>0</v>
      </c>
      <c r="X1197">
        <v>15.802344284545137</v>
      </c>
      <c r="Y1197">
        <v>0</v>
      </c>
      <c r="Z1197">
        <v>2.0006395522493801</v>
      </c>
      <c r="AA1197">
        <v>0</v>
      </c>
      <c r="AB1197">
        <v>6.1601846104071125</v>
      </c>
      <c r="AC1197">
        <v>0</v>
      </c>
      <c r="AD1197">
        <v>0</v>
      </c>
      <c r="AE1197">
        <v>23.963168447201632</v>
      </c>
    </row>
    <row r="1198" spans="1:31" x14ac:dyDescent="0.25">
      <c r="A1198">
        <v>2338789</v>
      </c>
      <c r="B1198">
        <v>1</v>
      </c>
      <c r="C1198" t="s">
        <v>80</v>
      </c>
      <c r="D1198" t="s">
        <v>103</v>
      </c>
      <c r="E1198" t="s">
        <v>240</v>
      </c>
      <c r="F1198" t="s">
        <v>3697</v>
      </c>
      <c r="G1198" t="s">
        <v>269</v>
      </c>
      <c r="H1198" t="s">
        <v>135</v>
      </c>
      <c r="I1198" t="s">
        <v>144</v>
      </c>
      <c r="J1198" t="s">
        <v>137</v>
      </c>
      <c r="K1198" t="s">
        <v>209</v>
      </c>
      <c r="L1198" t="s">
        <v>3698</v>
      </c>
      <c r="M1198" t="s">
        <v>3699</v>
      </c>
      <c r="N1198">
        <v>2.221944444</v>
      </c>
      <c r="O1198">
        <v>0</v>
      </c>
      <c r="P1198">
        <v>1816</v>
      </c>
      <c r="Q1198">
        <v>0</v>
      </c>
      <c r="R1198">
        <v>20</v>
      </c>
      <c r="S1198">
        <v>14</v>
      </c>
      <c r="T1198">
        <v>196</v>
      </c>
      <c r="U1198">
        <v>21</v>
      </c>
      <c r="V1198">
        <v>4</v>
      </c>
      <c r="W1198">
        <v>0</v>
      </c>
      <c r="X1198">
        <v>887.37628645418613</v>
      </c>
      <c r="Y1198">
        <v>0</v>
      </c>
      <c r="Z1198">
        <v>22.813815025121624</v>
      </c>
      <c r="AA1198">
        <v>1866.8337021758994</v>
      </c>
      <c r="AB1198">
        <v>343.01090433304455</v>
      </c>
      <c r="AC1198">
        <v>4588.5659904631711</v>
      </c>
      <c r="AD1198">
        <v>152.66789059045473</v>
      </c>
      <c r="AE1198">
        <v>7861.268589041877</v>
      </c>
    </row>
    <row r="1199" spans="1:31" x14ac:dyDescent="0.25">
      <c r="A1199">
        <v>2339038</v>
      </c>
      <c r="B1199">
        <v>1</v>
      </c>
      <c r="C1199" t="s">
        <v>80</v>
      </c>
      <c r="D1199" t="s">
        <v>104</v>
      </c>
      <c r="E1199" t="s">
        <v>151</v>
      </c>
      <c r="F1199" t="s">
        <v>3700</v>
      </c>
      <c r="G1199" t="s">
        <v>153</v>
      </c>
      <c r="H1199" t="s">
        <v>154</v>
      </c>
      <c r="I1199" t="s">
        <v>144</v>
      </c>
      <c r="J1199" t="s">
        <v>137</v>
      </c>
      <c r="K1199" t="s">
        <v>138</v>
      </c>
      <c r="L1199" t="s">
        <v>3701</v>
      </c>
      <c r="M1199" t="s">
        <v>3702</v>
      </c>
      <c r="N1199">
        <v>3.131388888</v>
      </c>
      <c r="O1199">
        <v>0</v>
      </c>
      <c r="P1199">
        <v>227</v>
      </c>
      <c r="Q1199">
        <v>0</v>
      </c>
      <c r="R1199">
        <v>4</v>
      </c>
      <c r="S1199">
        <v>0</v>
      </c>
      <c r="T1199">
        <v>12</v>
      </c>
      <c r="U1199">
        <v>0</v>
      </c>
      <c r="V1199">
        <v>0</v>
      </c>
      <c r="W1199">
        <v>0</v>
      </c>
      <c r="X1199">
        <v>143.19874662406298</v>
      </c>
      <c r="Y1199">
        <v>0</v>
      </c>
      <c r="Z1199">
        <v>5.4659409333278397</v>
      </c>
      <c r="AA1199">
        <v>0</v>
      </c>
      <c r="AB1199">
        <v>31.229341052732174</v>
      </c>
      <c r="AC1199">
        <v>0</v>
      </c>
      <c r="AD1199">
        <v>0</v>
      </c>
      <c r="AE1199">
        <v>179.89402861012297</v>
      </c>
    </row>
    <row r="1200" spans="1:31" x14ac:dyDescent="0.25">
      <c r="A1200">
        <v>2338998</v>
      </c>
      <c r="B1200">
        <v>1</v>
      </c>
      <c r="C1200" t="s">
        <v>80</v>
      </c>
      <c r="D1200" t="s">
        <v>97</v>
      </c>
      <c r="E1200" t="s">
        <v>151</v>
      </c>
      <c r="F1200" t="s">
        <v>3703</v>
      </c>
      <c r="G1200" t="s">
        <v>153</v>
      </c>
      <c r="H1200" t="s">
        <v>154</v>
      </c>
      <c r="I1200" t="s">
        <v>144</v>
      </c>
      <c r="J1200" t="s">
        <v>137</v>
      </c>
      <c r="K1200" t="s">
        <v>138</v>
      </c>
      <c r="L1200" t="s">
        <v>3704</v>
      </c>
      <c r="M1200" t="s">
        <v>3705</v>
      </c>
      <c r="N1200">
        <v>1.896666666</v>
      </c>
      <c r="O1200">
        <v>0</v>
      </c>
      <c r="P1200">
        <v>47</v>
      </c>
      <c r="Q1200">
        <v>0</v>
      </c>
      <c r="R1200">
        <v>1</v>
      </c>
      <c r="S1200">
        <v>0</v>
      </c>
      <c r="T1200">
        <v>1</v>
      </c>
      <c r="U1200">
        <v>0</v>
      </c>
      <c r="V1200">
        <v>0</v>
      </c>
      <c r="W1200">
        <v>0</v>
      </c>
      <c r="X1200">
        <v>51.626090874545042</v>
      </c>
      <c r="Y1200">
        <v>0</v>
      </c>
      <c r="Z1200">
        <v>0.65921323958319455</v>
      </c>
      <c r="AA1200">
        <v>0</v>
      </c>
      <c r="AB1200">
        <v>2.9124523197727452</v>
      </c>
      <c r="AC1200">
        <v>0</v>
      </c>
      <c r="AD1200">
        <v>0</v>
      </c>
      <c r="AE1200">
        <v>55.197756433900985</v>
      </c>
    </row>
    <row r="1201" spans="1:31" x14ac:dyDescent="0.25">
      <c r="A1201">
        <v>2338620</v>
      </c>
      <c r="B1201">
        <v>1</v>
      </c>
      <c r="C1201" t="s">
        <v>80</v>
      </c>
      <c r="D1201" t="s">
        <v>85</v>
      </c>
      <c r="E1201" t="s">
        <v>240</v>
      </c>
      <c r="F1201" t="s">
        <v>3706</v>
      </c>
      <c r="G1201" t="s">
        <v>363</v>
      </c>
      <c r="H1201" t="s">
        <v>135</v>
      </c>
      <c r="I1201" t="s">
        <v>144</v>
      </c>
      <c r="J1201" t="s">
        <v>137</v>
      </c>
      <c r="K1201" t="s">
        <v>209</v>
      </c>
      <c r="L1201" t="s">
        <v>3707</v>
      </c>
      <c r="M1201" t="s">
        <v>3708</v>
      </c>
      <c r="N1201">
        <v>9.3312777E-2</v>
      </c>
      <c r="O1201">
        <v>0</v>
      </c>
      <c r="P1201">
        <v>13513</v>
      </c>
      <c r="Q1201">
        <v>0</v>
      </c>
      <c r="R1201">
        <v>0</v>
      </c>
      <c r="S1201">
        <v>7</v>
      </c>
      <c r="T1201">
        <v>1631</v>
      </c>
      <c r="U1201">
        <v>0</v>
      </c>
      <c r="V1201">
        <v>0</v>
      </c>
      <c r="W1201">
        <v>0</v>
      </c>
      <c r="X1201">
        <v>356.85921096758437</v>
      </c>
      <c r="Y1201">
        <v>0</v>
      </c>
      <c r="Z1201">
        <v>0</v>
      </c>
      <c r="AA1201">
        <v>22.499964276238043</v>
      </c>
      <c r="AB1201">
        <v>124.35790046419545</v>
      </c>
      <c r="AC1201">
        <v>0</v>
      </c>
      <c r="AD1201">
        <v>0</v>
      </c>
      <c r="AE1201">
        <v>503.71707570801783</v>
      </c>
    </row>
    <row r="1202" spans="1:31" x14ac:dyDescent="0.25">
      <c r="A1202">
        <v>2338952</v>
      </c>
      <c r="B1202">
        <v>1</v>
      </c>
      <c r="C1202" t="s">
        <v>80</v>
      </c>
      <c r="D1202" t="s">
        <v>92</v>
      </c>
      <c r="E1202" t="s">
        <v>326</v>
      </c>
      <c r="F1202" t="s">
        <v>3709</v>
      </c>
      <c r="G1202" t="s">
        <v>410</v>
      </c>
      <c r="H1202" t="s">
        <v>154</v>
      </c>
      <c r="I1202" t="s">
        <v>144</v>
      </c>
      <c r="J1202" t="s">
        <v>137</v>
      </c>
      <c r="K1202" t="s">
        <v>138</v>
      </c>
      <c r="L1202" t="s">
        <v>3710</v>
      </c>
      <c r="M1202" t="s">
        <v>3711</v>
      </c>
      <c r="N1202">
        <v>1.579722222</v>
      </c>
      <c r="O1202">
        <v>0</v>
      </c>
      <c r="P1202">
        <v>94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40.600351431527805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40.600351431527805</v>
      </c>
    </row>
    <row r="1203" spans="1:31" x14ac:dyDescent="0.25">
      <c r="A1203">
        <v>2338975</v>
      </c>
      <c r="B1203">
        <v>1</v>
      </c>
      <c r="C1203" t="s">
        <v>80</v>
      </c>
      <c r="D1203" t="s">
        <v>100</v>
      </c>
      <c r="E1203" t="s">
        <v>240</v>
      </c>
      <c r="F1203" t="s">
        <v>447</v>
      </c>
      <c r="G1203" t="s">
        <v>134</v>
      </c>
      <c r="H1203" t="s">
        <v>135</v>
      </c>
      <c r="I1203" t="s">
        <v>144</v>
      </c>
      <c r="J1203" t="s">
        <v>137</v>
      </c>
      <c r="K1203" t="s">
        <v>138</v>
      </c>
      <c r="L1203" t="s">
        <v>3712</v>
      </c>
      <c r="M1203" t="s">
        <v>3713</v>
      </c>
      <c r="N1203">
        <v>0.123055555</v>
      </c>
      <c r="O1203">
        <v>0</v>
      </c>
      <c r="P1203">
        <v>15319</v>
      </c>
      <c r="Q1203">
        <v>21</v>
      </c>
      <c r="R1203">
        <v>224</v>
      </c>
      <c r="S1203">
        <v>24</v>
      </c>
      <c r="T1203">
        <v>2007</v>
      </c>
      <c r="U1203">
        <v>12</v>
      </c>
      <c r="V1203">
        <v>9</v>
      </c>
      <c r="W1203">
        <v>0</v>
      </c>
      <c r="X1203">
        <v>559.6159411915761</v>
      </c>
      <c r="Y1203">
        <v>17.05654249501567</v>
      </c>
      <c r="Z1203">
        <v>43.27638685577341</v>
      </c>
      <c r="AA1203">
        <v>43.112340302237953</v>
      </c>
      <c r="AB1203">
        <v>333.35594328664655</v>
      </c>
      <c r="AC1203">
        <v>49.348070596937944</v>
      </c>
      <c r="AD1203">
        <v>13.337849355403128</v>
      </c>
      <c r="AE1203">
        <v>1059.1030740835909</v>
      </c>
    </row>
    <row r="1204" spans="1:31" x14ac:dyDescent="0.25">
      <c r="A1204">
        <v>2338643</v>
      </c>
      <c r="B1204">
        <v>1</v>
      </c>
      <c r="C1204" t="s">
        <v>80</v>
      </c>
      <c r="D1204" t="s">
        <v>95</v>
      </c>
      <c r="E1204" t="s">
        <v>132</v>
      </c>
      <c r="F1204" t="s">
        <v>3714</v>
      </c>
      <c r="G1204" t="s">
        <v>134</v>
      </c>
      <c r="H1204" t="s">
        <v>135</v>
      </c>
      <c r="I1204" t="s">
        <v>144</v>
      </c>
      <c r="J1204" t="s">
        <v>137</v>
      </c>
      <c r="K1204" t="s">
        <v>138</v>
      </c>
      <c r="L1204" t="s">
        <v>3715</v>
      </c>
      <c r="M1204" t="s">
        <v>3716</v>
      </c>
      <c r="N1204">
        <v>0.35666666600000002</v>
      </c>
      <c r="O1204">
        <v>0</v>
      </c>
      <c r="P1204">
        <v>0</v>
      </c>
      <c r="Q1204">
        <v>0</v>
      </c>
      <c r="R1204">
        <v>0</v>
      </c>
      <c r="S1204">
        <v>2</v>
      </c>
      <c r="T1204">
        <v>0</v>
      </c>
      <c r="U1204">
        <v>3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1.6367029947088951</v>
      </c>
      <c r="AB1204">
        <v>0</v>
      </c>
      <c r="AC1204">
        <v>39.322437140292649</v>
      </c>
      <c r="AD1204">
        <v>0</v>
      </c>
      <c r="AE1204">
        <v>40.959140135001547</v>
      </c>
    </row>
    <row r="1205" spans="1:31" x14ac:dyDescent="0.25">
      <c r="A1205">
        <v>2339167</v>
      </c>
      <c r="B1205">
        <v>1</v>
      </c>
      <c r="C1205" t="s">
        <v>80</v>
      </c>
      <c r="D1205" t="s">
        <v>105</v>
      </c>
      <c r="E1205" t="s">
        <v>147</v>
      </c>
      <c r="F1205" t="s">
        <v>3717</v>
      </c>
      <c r="G1205" t="s">
        <v>184</v>
      </c>
      <c r="H1205" t="s">
        <v>135</v>
      </c>
      <c r="I1205" t="s">
        <v>144</v>
      </c>
      <c r="J1205" t="s">
        <v>137</v>
      </c>
      <c r="K1205" t="s">
        <v>138</v>
      </c>
      <c r="L1205" t="s">
        <v>3718</v>
      </c>
      <c r="M1205" t="s">
        <v>3719</v>
      </c>
      <c r="N1205">
        <v>1.234722222</v>
      </c>
      <c r="O1205">
        <v>1</v>
      </c>
      <c r="P1205">
        <v>0</v>
      </c>
      <c r="Q1205">
        <v>7</v>
      </c>
      <c r="R1205">
        <v>0</v>
      </c>
      <c r="S1205">
        <v>3</v>
      </c>
      <c r="T1205">
        <v>0</v>
      </c>
      <c r="U1205">
        <v>0</v>
      </c>
      <c r="V1205">
        <v>0</v>
      </c>
      <c r="W1205">
        <v>0.72440752284086996</v>
      </c>
      <c r="X1205">
        <v>0</v>
      </c>
      <c r="Y1205">
        <v>38.599600939202361</v>
      </c>
      <c r="Z1205">
        <v>0</v>
      </c>
      <c r="AA1205">
        <v>22.874449521275473</v>
      </c>
      <c r="AB1205">
        <v>0</v>
      </c>
      <c r="AC1205">
        <v>0</v>
      </c>
      <c r="AD1205">
        <v>0</v>
      </c>
      <c r="AE1205">
        <v>62.198457983318704</v>
      </c>
    </row>
    <row r="1206" spans="1:31" x14ac:dyDescent="0.25">
      <c r="A1206">
        <v>2338706</v>
      </c>
      <c r="B1206">
        <v>1</v>
      </c>
      <c r="C1206" t="s">
        <v>81</v>
      </c>
      <c r="D1206" t="s">
        <v>127</v>
      </c>
      <c r="E1206" t="s">
        <v>147</v>
      </c>
      <c r="F1206" t="s">
        <v>3720</v>
      </c>
      <c r="G1206" t="s">
        <v>184</v>
      </c>
      <c r="H1206" t="s">
        <v>135</v>
      </c>
      <c r="I1206" t="s">
        <v>144</v>
      </c>
      <c r="J1206" t="s">
        <v>137</v>
      </c>
      <c r="K1206" t="s">
        <v>138</v>
      </c>
      <c r="L1206" t="s">
        <v>3721</v>
      </c>
      <c r="M1206" t="s">
        <v>3722</v>
      </c>
      <c r="N1206">
        <v>3.2813888879999999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34</v>
      </c>
      <c r="U1206">
        <v>0</v>
      </c>
      <c r="V1206">
        <v>2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95.214017032358882</v>
      </c>
      <c r="AC1206">
        <v>0</v>
      </c>
      <c r="AD1206">
        <v>14.238739283176111</v>
      </c>
      <c r="AE1206">
        <v>109.452756315535</v>
      </c>
    </row>
    <row r="1207" spans="1:31" x14ac:dyDescent="0.25">
      <c r="A1207">
        <v>2339098</v>
      </c>
      <c r="B1207">
        <v>1</v>
      </c>
      <c r="C1207" t="s">
        <v>80</v>
      </c>
      <c r="D1207" t="s">
        <v>93</v>
      </c>
      <c r="E1207" t="s">
        <v>157</v>
      </c>
      <c r="F1207" t="s">
        <v>3723</v>
      </c>
      <c r="G1207" t="s">
        <v>204</v>
      </c>
      <c r="H1207" t="s">
        <v>154</v>
      </c>
      <c r="I1207" t="s">
        <v>144</v>
      </c>
      <c r="J1207" t="s">
        <v>137</v>
      </c>
      <c r="K1207" t="s">
        <v>138</v>
      </c>
      <c r="L1207" t="s">
        <v>3724</v>
      </c>
      <c r="M1207" t="s">
        <v>3725</v>
      </c>
      <c r="N1207">
        <v>1.741666666</v>
      </c>
      <c r="O1207">
        <v>0</v>
      </c>
      <c r="P1207">
        <v>3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1.4502196552796252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1.4502196552796252</v>
      </c>
    </row>
    <row r="1208" spans="1:31" x14ac:dyDescent="0.25">
      <c r="A1208">
        <v>2338812</v>
      </c>
      <c r="B1208">
        <v>1</v>
      </c>
      <c r="C1208" t="s">
        <v>80</v>
      </c>
      <c r="D1208" t="s">
        <v>93</v>
      </c>
      <c r="E1208" t="s">
        <v>151</v>
      </c>
      <c r="F1208" t="s">
        <v>3726</v>
      </c>
      <c r="G1208" t="s">
        <v>410</v>
      </c>
      <c r="H1208" t="s">
        <v>154</v>
      </c>
      <c r="I1208" t="s">
        <v>144</v>
      </c>
      <c r="J1208" t="s">
        <v>137</v>
      </c>
      <c r="K1208" t="s">
        <v>138</v>
      </c>
      <c r="L1208" t="s">
        <v>3727</v>
      </c>
      <c r="M1208" t="s">
        <v>3728</v>
      </c>
      <c r="N1208">
        <v>3.3994444439999998</v>
      </c>
      <c r="O1208">
        <v>0</v>
      </c>
      <c r="P1208">
        <v>3</v>
      </c>
      <c r="Q1208">
        <v>0</v>
      </c>
      <c r="R1208">
        <v>4</v>
      </c>
      <c r="S1208">
        <v>0</v>
      </c>
      <c r="T1208">
        <v>2</v>
      </c>
      <c r="U1208">
        <v>0</v>
      </c>
      <c r="V1208">
        <v>0</v>
      </c>
      <c r="W1208">
        <v>0</v>
      </c>
      <c r="X1208">
        <v>1.0560176865719446</v>
      </c>
      <c r="Y1208">
        <v>0</v>
      </c>
      <c r="Z1208">
        <v>14.024928242746549</v>
      </c>
      <c r="AA1208">
        <v>0</v>
      </c>
      <c r="AB1208">
        <v>6.4032593587032345</v>
      </c>
      <c r="AC1208">
        <v>0</v>
      </c>
      <c r="AD1208">
        <v>0</v>
      </c>
      <c r="AE1208">
        <v>21.484205288021727</v>
      </c>
    </row>
    <row r="1209" spans="1:31" x14ac:dyDescent="0.25">
      <c r="A1209">
        <v>2339247</v>
      </c>
      <c r="B1209">
        <v>1</v>
      </c>
      <c r="C1209" t="s">
        <v>81</v>
      </c>
      <c r="D1209" t="s">
        <v>123</v>
      </c>
      <c r="E1209" t="s">
        <v>141</v>
      </c>
      <c r="F1209" t="s">
        <v>570</v>
      </c>
      <c r="G1209" t="s">
        <v>134</v>
      </c>
      <c r="H1209" t="s">
        <v>135</v>
      </c>
      <c r="I1209" t="s">
        <v>144</v>
      </c>
      <c r="J1209" t="s">
        <v>137</v>
      </c>
      <c r="K1209" t="s">
        <v>138</v>
      </c>
      <c r="L1209" t="s">
        <v>3729</v>
      </c>
      <c r="M1209" t="s">
        <v>3730</v>
      </c>
      <c r="N1209">
        <v>1.094166666</v>
      </c>
      <c r="O1209">
        <v>2</v>
      </c>
      <c r="P1209">
        <v>203</v>
      </c>
      <c r="Q1209">
        <v>24</v>
      </c>
      <c r="R1209">
        <v>42</v>
      </c>
      <c r="S1209">
        <v>1</v>
      </c>
      <c r="T1209">
        <v>21</v>
      </c>
      <c r="U1209">
        <v>0</v>
      </c>
      <c r="V1209">
        <v>0</v>
      </c>
      <c r="W1209">
        <v>68.205790704194499</v>
      </c>
      <c r="X1209">
        <v>69.728973554876859</v>
      </c>
      <c r="Y1209">
        <v>298.3822824595922</v>
      </c>
      <c r="Z1209">
        <v>292.04620861049671</v>
      </c>
      <c r="AA1209">
        <v>34.231705164062483</v>
      </c>
      <c r="AB1209">
        <v>34.226320651895591</v>
      </c>
      <c r="AC1209">
        <v>0</v>
      </c>
      <c r="AD1209">
        <v>0</v>
      </c>
      <c r="AE1209">
        <v>796.82128114511829</v>
      </c>
    </row>
    <row r="1210" spans="1:31" x14ac:dyDescent="0.25">
      <c r="A1210">
        <v>2338749</v>
      </c>
      <c r="B1210">
        <v>1</v>
      </c>
      <c r="C1210" t="s">
        <v>80</v>
      </c>
      <c r="D1210" t="s">
        <v>105</v>
      </c>
      <c r="E1210" t="s">
        <v>147</v>
      </c>
      <c r="F1210" t="s">
        <v>3731</v>
      </c>
      <c r="G1210" t="s">
        <v>184</v>
      </c>
      <c r="H1210" t="s">
        <v>135</v>
      </c>
      <c r="I1210" t="s">
        <v>144</v>
      </c>
      <c r="J1210" t="s">
        <v>137</v>
      </c>
      <c r="K1210" t="s">
        <v>138</v>
      </c>
      <c r="L1210" t="s">
        <v>3732</v>
      </c>
      <c r="M1210" t="s">
        <v>3733</v>
      </c>
      <c r="N1210">
        <v>1.861388888</v>
      </c>
      <c r="O1210">
        <v>0</v>
      </c>
      <c r="P1210">
        <v>0</v>
      </c>
      <c r="Q1210">
        <v>0</v>
      </c>
      <c r="R1210">
        <v>0</v>
      </c>
      <c r="S1210">
        <v>1</v>
      </c>
      <c r="T1210">
        <v>2</v>
      </c>
      <c r="U1210">
        <v>4</v>
      </c>
      <c r="V1210">
        <v>1</v>
      </c>
      <c r="W1210">
        <v>0</v>
      </c>
      <c r="X1210">
        <v>0</v>
      </c>
      <c r="Y1210">
        <v>0</v>
      </c>
      <c r="Z1210">
        <v>0</v>
      </c>
      <c r="AA1210">
        <v>9.9536087661828337E-2</v>
      </c>
      <c r="AB1210">
        <v>6.0713775226840951</v>
      </c>
      <c r="AC1210">
        <v>198.21986575291217</v>
      </c>
      <c r="AD1210">
        <v>19.499667396646327</v>
      </c>
      <c r="AE1210">
        <v>223.89044675990442</v>
      </c>
    </row>
    <row r="1211" spans="1:31" x14ac:dyDescent="0.25">
      <c r="A1211">
        <v>2339058</v>
      </c>
      <c r="B1211">
        <v>1</v>
      </c>
      <c r="C1211" t="s">
        <v>81</v>
      </c>
      <c r="D1211" t="s">
        <v>115</v>
      </c>
      <c r="E1211" t="s">
        <v>147</v>
      </c>
      <c r="F1211" t="s">
        <v>3734</v>
      </c>
      <c r="G1211" t="s">
        <v>184</v>
      </c>
      <c r="H1211" t="s">
        <v>135</v>
      </c>
      <c r="I1211" t="s">
        <v>144</v>
      </c>
      <c r="J1211" t="s">
        <v>137</v>
      </c>
      <c r="K1211" t="s">
        <v>138</v>
      </c>
      <c r="L1211" t="s">
        <v>3735</v>
      </c>
      <c r="M1211" t="s">
        <v>3736</v>
      </c>
      <c r="N1211">
        <v>1.9530555549999999</v>
      </c>
      <c r="O1211">
        <v>0</v>
      </c>
      <c r="P1211">
        <v>22</v>
      </c>
      <c r="Q1211">
        <v>2</v>
      </c>
      <c r="R1211">
        <v>14</v>
      </c>
      <c r="S1211">
        <v>0</v>
      </c>
      <c r="T1211">
        <v>3</v>
      </c>
      <c r="U1211">
        <v>0</v>
      </c>
      <c r="V1211">
        <v>0</v>
      </c>
      <c r="W1211">
        <v>0</v>
      </c>
      <c r="X1211">
        <v>4.2061007851754111</v>
      </c>
      <c r="Y1211">
        <v>68.775929467681124</v>
      </c>
      <c r="Z1211">
        <v>17.41046355789333</v>
      </c>
      <c r="AA1211">
        <v>0</v>
      </c>
      <c r="AB1211">
        <v>6.9771845795769707</v>
      </c>
      <c r="AC1211">
        <v>0</v>
      </c>
      <c r="AD1211">
        <v>0</v>
      </c>
      <c r="AE1211">
        <v>97.36967839032684</v>
      </c>
    </row>
    <row r="1212" spans="1:31" x14ac:dyDescent="0.25">
      <c r="A1212">
        <v>2338723</v>
      </c>
      <c r="B1212">
        <v>1</v>
      </c>
      <c r="C1212" t="s">
        <v>80</v>
      </c>
      <c r="D1212" t="s">
        <v>110</v>
      </c>
      <c r="E1212" t="s">
        <v>240</v>
      </c>
      <c r="F1212" t="s">
        <v>3737</v>
      </c>
      <c r="G1212" t="s">
        <v>134</v>
      </c>
      <c r="H1212" t="s">
        <v>135</v>
      </c>
      <c r="I1212" t="s">
        <v>144</v>
      </c>
      <c r="J1212" t="s">
        <v>137</v>
      </c>
      <c r="K1212" t="s">
        <v>138</v>
      </c>
      <c r="L1212" t="s">
        <v>3738</v>
      </c>
      <c r="M1212" t="s">
        <v>3739</v>
      </c>
      <c r="N1212">
        <v>1.320277777</v>
      </c>
      <c r="O1212">
        <v>0</v>
      </c>
      <c r="P1212">
        <v>2151</v>
      </c>
      <c r="Q1212">
        <v>0</v>
      </c>
      <c r="R1212">
        <v>0</v>
      </c>
      <c r="S1212">
        <v>1</v>
      </c>
      <c r="T1212">
        <v>644</v>
      </c>
      <c r="U1212">
        <v>0</v>
      </c>
      <c r="V1212">
        <v>0</v>
      </c>
      <c r="W1212">
        <v>0</v>
      </c>
      <c r="X1212">
        <v>777.85255534264513</v>
      </c>
      <c r="Y1212">
        <v>0</v>
      </c>
      <c r="Z1212">
        <v>0</v>
      </c>
      <c r="AA1212">
        <v>1.9990530359507168</v>
      </c>
      <c r="AB1212">
        <v>1022.6519503766649</v>
      </c>
      <c r="AC1212">
        <v>0</v>
      </c>
      <c r="AD1212">
        <v>0</v>
      </c>
      <c r="AE1212">
        <v>1802.5035587552607</v>
      </c>
    </row>
    <row r="1213" spans="1:31" x14ac:dyDescent="0.25">
      <c r="A1213">
        <v>2338792</v>
      </c>
      <c r="B1213">
        <v>1</v>
      </c>
      <c r="C1213" t="s">
        <v>80</v>
      </c>
      <c r="D1213" t="s">
        <v>96</v>
      </c>
      <c r="E1213" t="s">
        <v>157</v>
      </c>
      <c r="F1213" t="s">
        <v>3740</v>
      </c>
      <c r="G1213" t="s">
        <v>3741</v>
      </c>
      <c r="H1213" t="s">
        <v>154</v>
      </c>
      <c r="I1213" t="s">
        <v>144</v>
      </c>
      <c r="J1213" t="s">
        <v>137</v>
      </c>
      <c r="K1213" t="s">
        <v>138</v>
      </c>
      <c r="L1213" t="s">
        <v>3742</v>
      </c>
      <c r="M1213" t="s">
        <v>3743</v>
      </c>
      <c r="N1213">
        <v>1.1158333330000001</v>
      </c>
      <c r="O1213">
        <v>0</v>
      </c>
      <c r="P1213">
        <v>1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0.87565841459845839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0.87565841459845839</v>
      </c>
    </row>
    <row r="1214" spans="1:31" x14ac:dyDescent="0.25">
      <c r="A1214">
        <v>2339184</v>
      </c>
      <c r="B1214">
        <v>1</v>
      </c>
      <c r="C1214" t="s">
        <v>80</v>
      </c>
      <c r="D1214" t="s">
        <v>103</v>
      </c>
      <c r="E1214" t="s">
        <v>157</v>
      </c>
      <c r="F1214" t="s">
        <v>3744</v>
      </c>
      <c r="G1214" t="s">
        <v>194</v>
      </c>
      <c r="H1214" t="s">
        <v>154</v>
      </c>
      <c r="I1214" t="s">
        <v>144</v>
      </c>
      <c r="J1214" t="s">
        <v>137</v>
      </c>
      <c r="K1214" t="s">
        <v>138</v>
      </c>
      <c r="L1214" t="s">
        <v>3745</v>
      </c>
      <c r="M1214" t="s">
        <v>3746</v>
      </c>
      <c r="N1214">
        <v>1.538333333</v>
      </c>
      <c r="O1214">
        <v>0</v>
      </c>
      <c r="P1214">
        <v>2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0.99307365895504007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0.99307365895504007</v>
      </c>
    </row>
    <row r="1215" spans="1:31" x14ac:dyDescent="0.25">
      <c r="A1215">
        <v>2339084</v>
      </c>
      <c r="B1215">
        <v>1</v>
      </c>
      <c r="C1215" t="s">
        <v>80</v>
      </c>
      <c r="D1215" t="s">
        <v>107</v>
      </c>
      <c r="E1215" t="s">
        <v>151</v>
      </c>
      <c r="F1215" t="s">
        <v>3747</v>
      </c>
      <c r="G1215" t="s">
        <v>194</v>
      </c>
      <c r="H1215" t="s">
        <v>154</v>
      </c>
      <c r="I1215" t="s">
        <v>144</v>
      </c>
      <c r="J1215" t="s">
        <v>137</v>
      </c>
      <c r="K1215" t="s">
        <v>138</v>
      </c>
      <c r="L1215" t="s">
        <v>3748</v>
      </c>
      <c r="M1215" t="s">
        <v>3749</v>
      </c>
      <c r="N1215">
        <v>0.91777777699999996</v>
      </c>
      <c r="O1215">
        <v>0</v>
      </c>
      <c r="P1215">
        <v>5</v>
      </c>
      <c r="Q1215">
        <v>0</v>
      </c>
      <c r="R1215">
        <v>3</v>
      </c>
      <c r="S1215">
        <v>0</v>
      </c>
      <c r="T1215">
        <v>4</v>
      </c>
      <c r="U1215">
        <v>0</v>
      </c>
      <c r="V1215">
        <v>0</v>
      </c>
      <c r="W1215">
        <v>0</v>
      </c>
      <c r="X1215">
        <v>1.1779538485621512</v>
      </c>
      <c r="Y1215">
        <v>0</v>
      </c>
      <c r="Z1215">
        <v>0.86636471008765503</v>
      </c>
      <c r="AA1215">
        <v>0</v>
      </c>
      <c r="AB1215">
        <v>1.6442831169339827</v>
      </c>
      <c r="AC1215">
        <v>0</v>
      </c>
      <c r="AD1215">
        <v>0</v>
      </c>
      <c r="AE1215">
        <v>3.6886016755837887</v>
      </c>
    </row>
    <row r="1216" spans="1:31" x14ac:dyDescent="0.25">
      <c r="A1216">
        <v>2338829</v>
      </c>
      <c r="B1216">
        <v>1</v>
      </c>
      <c r="C1216" t="s">
        <v>81</v>
      </c>
      <c r="D1216" t="s">
        <v>122</v>
      </c>
      <c r="E1216" t="s">
        <v>157</v>
      </c>
      <c r="F1216" t="s">
        <v>3750</v>
      </c>
      <c r="G1216" t="s">
        <v>204</v>
      </c>
      <c r="H1216" t="s">
        <v>154</v>
      </c>
      <c r="I1216" t="s">
        <v>144</v>
      </c>
      <c r="J1216" t="s">
        <v>137</v>
      </c>
      <c r="K1216" t="s">
        <v>138</v>
      </c>
      <c r="L1216" t="s">
        <v>3751</v>
      </c>
      <c r="M1216" t="s">
        <v>3752</v>
      </c>
      <c r="N1216">
        <v>0.56722222200000005</v>
      </c>
      <c r="O1216">
        <v>0</v>
      </c>
      <c r="P1216">
        <v>1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</row>
    <row r="1217" spans="1:31" x14ac:dyDescent="0.25">
      <c r="A1217">
        <v>2338935</v>
      </c>
      <c r="B1217">
        <v>1</v>
      </c>
      <c r="C1217" t="s">
        <v>80</v>
      </c>
      <c r="D1217" t="s">
        <v>103</v>
      </c>
      <c r="E1217" t="s">
        <v>132</v>
      </c>
      <c r="F1217" t="s">
        <v>3753</v>
      </c>
      <c r="G1217" t="s">
        <v>134</v>
      </c>
      <c r="H1217" t="s">
        <v>135</v>
      </c>
      <c r="I1217" t="s">
        <v>144</v>
      </c>
      <c r="J1217" t="s">
        <v>137</v>
      </c>
      <c r="K1217" t="s">
        <v>138</v>
      </c>
      <c r="L1217" t="s">
        <v>3754</v>
      </c>
      <c r="M1217" t="s">
        <v>3755</v>
      </c>
      <c r="N1217">
        <v>0.96305555499999995</v>
      </c>
      <c r="O1217">
        <v>1</v>
      </c>
      <c r="P1217">
        <v>287</v>
      </c>
      <c r="Q1217">
        <v>18</v>
      </c>
      <c r="R1217">
        <v>93</v>
      </c>
      <c r="S1217">
        <v>10</v>
      </c>
      <c r="T1217">
        <v>44</v>
      </c>
      <c r="U1217">
        <v>4</v>
      </c>
      <c r="V1217">
        <v>0</v>
      </c>
      <c r="W1217">
        <v>0.80953229403746718</v>
      </c>
      <c r="X1217">
        <v>78.016161693858294</v>
      </c>
      <c r="Y1217">
        <v>419.10478816460534</v>
      </c>
      <c r="Z1217">
        <v>363.36816669934097</v>
      </c>
      <c r="AA1217">
        <v>514.21528067338511</v>
      </c>
      <c r="AB1217">
        <v>82.981842330786066</v>
      </c>
      <c r="AC1217">
        <v>16.056459561950803</v>
      </c>
      <c r="AD1217">
        <v>0</v>
      </c>
      <c r="AE1217">
        <v>1474.5522314179639</v>
      </c>
    </row>
    <row r="1218" spans="1:31" x14ac:dyDescent="0.25">
      <c r="A1218">
        <v>2338978</v>
      </c>
      <c r="B1218">
        <v>1</v>
      </c>
      <c r="C1218" t="s">
        <v>80</v>
      </c>
      <c r="D1218" t="s">
        <v>108</v>
      </c>
      <c r="E1218" t="s">
        <v>157</v>
      </c>
      <c r="F1218" t="s">
        <v>3756</v>
      </c>
      <c r="G1218" t="s">
        <v>159</v>
      </c>
      <c r="H1218" t="s">
        <v>154</v>
      </c>
      <c r="I1218" t="s">
        <v>144</v>
      </c>
      <c r="J1218" t="s">
        <v>137</v>
      </c>
      <c r="K1218" t="s">
        <v>138</v>
      </c>
      <c r="L1218" t="s">
        <v>3757</v>
      </c>
      <c r="M1218" t="s">
        <v>3758</v>
      </c>
      <c r="N1218">
        <v>2.7205555549999998</v>
      </c>
      <c r="O1218">
        <v>0</v>
      </c>
      <c r="P1218">
        <v>1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0.16774047139296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0.16774047139296</v>
      </c>
    </row>
    <row r="1219" spans="1:31" x14ac:dyDescent="0.25">
      <c r="A1219">
        <v>2338786</v>
      </c>
      <c r="B1219">
        <v>1</v>
      </c>
      <c r="C1219" t="s">
        <v>80</v>
      </c>
      <c r="D1219" t="s">
        <v>98</v>
      </c>
      <c r="E1219" t="s">
        <v>147</v>
      </c>
      <c r="F1219" t="s">
        <v>3759</v>
      </c>
      <c r="G1219" t="s">
        <v>184</v>
      </c>
      <c r="H1219" t="s">
        <v>135</v>
      </c>
      <c r="I1219" t="s">
        <v>144</v>
      </c>
      <c r="J1219" t="s">
        <v>137</v>
      </c>
      <c r="K1219" t="s">
        <v>138</v>
      </c>
      <c r="L1219" t="s">
        <v>3760</v>
      </c>
      <c r="M1219" t="s">
        <v>3761</v>
      </c>
      <c r="N1219">
        <v>1.947777777</v>
      </c>
      <c r="O1219">
        <v>0</v>
      </c>
      <c r="P1219">
        <v>0</v>
      </c>
      <c r="Q1219">
        <v>0</v>
      </c>
      <c r="R1219">
        <v>6</v>
      </c>
      <c r="S1219">
        <v>0</v>
      </c>
      <c r="T1219">
        <v>3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114.57246612070026</v>
      </c>
      <c r="AA1219">
        <v>0</v>
      </c>
      <c r="AB1219">
        <v>13.268009359817876</v>
      </c>
      <c r="AC1219">
        <v>0</v>
      </c>
      <c r="AD1219">
        <v>0</v>
      </c>
      <c r="AE1219">
        <v>127.84047548051814</v>
      </c>
    </row>
    <row r="1220" spans="1:31" x14ac:dyDescent="0.25">
      <c r="A1220">
        <v>2338686</v>
      </c>
      <c r="B1220">
        <v>1</v>
      </c>
      <c r="C1220" t="s">
        <v>80</v>
      </c>
      <c r="D1220" t="s">
        <v>106</v>
      </c>
      <c r="E1220" t="s">
        <v>132</v>
      </c>
      <c r="F1220" t="s">
        <v>3762</v>
      </c>
      <c r="G1220" t="s">
        <v>134</v>
      </c>
      <c r="H1220" t="s">
        <v>135</v>
      </c>
      <c r="I1220" t="s">
        <v>144</v>
      </c>
      <c r="J1220" t="s">
        <v>137</v>
      </c>
      <c r="K1220" t="s">
        <v>138</v>
      </c>
      <c r="L1220" t="s">
        <v>3763</v>
      </c>
      <c r="M1220" t="s">
        <v>3764</v>
      </c>
      <c r="N1220">
        <v>0.15777777700000001</v>
      </c>
      <c r="O1220">
        <v>0</v>
      </c>
      <c r="P1220">
        <v>6021</v>
      </c>
      <c r="Q1220">
        <v>0</v>
      </c>
      <c r="R1220">
        <v>19</v>
      </c>
      <c r="S1220">
        <v>2</v>
      </c>
      <c r="T1220">
        <v>844</v>
      </c>
      <c r="U1220">
        <v>0</v>
      </c>
      <c r="V1220">
        <v>5</v>
      </c>
      <c r="W1220">
        <v>0</v>
      </c>
      <c r="X1220">
        <v>133.91377840991882</v>
      </c>
      <c r="Y1220">
        <v>0</v>
      </c>
      <c r="Z1220">
        <v>3.3447095868573014</v>
      </c>
      <c r="AA1220">
        <v>0.26905508313615561</v>
      </c>
      <c r="AB1220">
        <v>70.989855338693005</v>
      </c>
      <c r="AC1220">
        <v>0</v>
      </c>
      <c r="AD1220">
        <v>6.6922846374505136</v>
      </c>
      <c r="AE1220">
        <v>215.20968305605581</v>
      </c>
    </row>
    <row r="1221" spans="1:31" x14ac:dyDescent="0.25">
      <c r="A1221">
        <v>2338738</v>
      </c>
      <c r="B1221">
        <v>1</v>
      </c>
      <c r="C1221" t="s">
        <v>81</v>
      </c>
      <c r="D1221" t="s">
        <v>113</v>
      </c>
      <c r="E1221" t="s">
        <v>132</v>
      </c>
      <c r="F1221" t="s">
        <v>3765</v>
      </c>
      <c r="G1221" t="s">
        <v>208</v>
      </c>
      <c r="H1221" t="s">
        <v>135</v>
      </c>
      <c r="I1221" t="s">
        <v>144</v>
      </c>
      <c r="J1221" t="s">
        <v>137</v>
      </c>
      <c r="K1221" t="s">
        <v>209</v>
      </c>
      <c r="L1221" t="s">
        <v>3766</v>
      </c>
      <c r="M1221" t="s">
        <v>3767</v>
      </c>
      <c r="N1221">
        <v>3.9183333330000001</v>
      </c>
      <c r="O1221">
        <v>0</v>
      </c>
      <c r="P1221">
        <v>2982</v>
      </c>
      <c r="Q1221">
        <v>2</v>
      </c>
      <c r="R1221">
        <v>47</v>
      </c>
      <c r="S1221">
        <v>4</v>
      </c>
      <c r="T1221">
        <v>1016</v>
      </c>
      <c r="U1221">
        <v>3</v>
      </c>
      <c r="V1221">
        <v>11</v>
      </c>
      <c r="W1221">
        <v>0</v>
      </c>
      <c r="X1221">
        <v>2897.7691908844777</v>
      </c>
      <c r="Y1221">
        <v>11.024494723299597</v>
      </c>
      <c r="Z1221">
        <v>94.12108778869829</v>
      </c>
      <c r="AA1221">
        <v>780.97231884501173</v>
      </c>
      <c r="AB1221">
        <v>2981.710244388496</v>
      </c>
      <c r="AC1221">
        <v>782.64795477649398</v>
      </c>
      <c r="AD1221">
        <v>325.47325404645409</v>
      </c>
      <c r="AE1221">
        <v>7873.7185454529308</v>
      </c>
    </row>
    <row r="1222" spans="1:31" x14ac:dyDescent="0.25">
      <c r="A1222">
        <v>2339070</v>
      </c>
      <c r="B1222">
        <v>1</v>
      </c>
      <c r="C1222" t="s">
        <v>80</v>
      </c>
      <c r="D1222" t="s">
        <v>95</v>
      </c>
      <c r="E1222" t="s">
        <v>157</v>
      </c>
      <c r="F1222" t="s">
        <v>3651</v>
      </c>
      <c r="G1222" t="s">
        <v>204</v>
      </c>
      <c r="H1222" t="s">
        <v>154</v>
      </c>
      <c r="I1222" t="s">
        <v>144</v>
      </c>
      <c r="J1222" t="s">
        <v>137</v>
      </c>
      <c r="K1222" t="s">
        <v>138</v>
      </c>
      <c r="L1222" t="s">
        <v>3768</v>
      </c>
      <c r="M1222" t="s">
        <v>3769</v>
      </c>
      <c r="N1222">
        <v>0.32500000000000001</v>
      </c>
      <c r="O1222">
        <v>0</v>
      </c>
      <c r="P1222">
        <v>10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0.9907213358328002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0.9907213358328002</v>
      </c>
    </row>
    <row r="1223" spans="1:31" x14ac:dyDescent="0.25">
      <c r="A1223">
        <v>2339210</v>
      </c>
      <c r="B1223">
        <v>1</v>
      </c>
      <c r="C1223" t="s">
        <v>80</v>
      </c>
      <c r="D1223" t="s">
        <v>84</v>
      </c>
      <c r="E1223" t="s">
        <v>157</v>
      </c>
      <c r="F1223" t="s">
        <v>3770</v>
      </c>
      <c r="G1223" t="s">
        <v>204</v>
      </c>
      <c r="H1223" t="s">
        <v>154</v>
      </c>
      <c r="I1223" t="s">
        <v>144</v>
      </c>
      <c r="J1223" t="s">
        <v>137</v>
      </c>
      <c r="K1223" t="s">
        <v>138</v>
      </c>
      <c r="L1223" t="s">
        <v>3771</v>
      </c>
      <c r="M1223" t="s">
        <v>3772</v>
      </c>
      <c r="N1223">
        <v>1.9822222220000001</v>
      </c>
      <c r="O1223">
        <v>0</v>
      </c>
      <c r="P1223">
        <v>9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5.1324766375967634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5.1324766375967634</v>
      </c>
    </row>
    <row r="1224" spans="1:31" x14ac:dyDescent="0.25">
      <c r="A1224">
        <v>2339233</v>
      </c>
      <c r="B1224">
        <v>1</v>
      </c>
      <c r="C1224" t="s">
        <v>81</v>
      </c>
      <c r="D1224" t="s">
        <v>115</v>
      </c>
      <c r="E1224" t="s">
        <v>147</v>
      </c>
      <c r="F1224" t="s">
        <v>3773</v>
      </c>
      <c r="G1224" t="s">
        <v>184</v>
      </c>
      <c r="H1224" t="s">
        <v>135</v>
      </c>
      <c r="I1224" t="s">
        <v>144</v>
      </c>
      <c r="J1224" t="s">
        <v>137</v>
      </c>
      <c r="K1224" t="s">
        <v>138</v>
      </c>
      <c r="L1224" t="s">
        <v>3774</v>
      </c>
      <c r="M1224" t="s">
        <v>3775</v>
      </c>
      <c r="N1224">
        <v>2.4841666660000001</v>
      </c>
      <c r="O1224">
        <v>0</v>
      </c>
      <c r="P1224">
        <v>46</v>
      </c>
      <c r="Q1224">
        <v>0</v>
      </c>
      <c r="R1224">
        <v>24</v>
      </c>
      <c r="S1224">
        <v>0</v>
      </c>
      <c r="T1224">
        <v>1</v>
      </c>
      <c r="U1224">
        <v>0</v>
      </c>
      <c r="V1224">
        <v>0</v>
      </c>
      <c r="W1224">
        <v>0</v>
      </c>
      <c r="X1224">
        <v>10.030925337335383</v>
      </c>
      <c r="Y1224">
        <v>0</v>
      </c>
      <c r="Z1224">
        <v>23.125942013613368</v>
      </c>
      <c r="AA1224">
        <v>0</v>
      </c>
      <c r="AB1224">
        <v>0.78623034807155578</v>
      </c>
      <c r="AC1224">
        <v>0</v>
      </c>
      <c r="AD1224">
        <v>0</v>
      </c>
      <c r="AE1224">
        <v>33.943097699020306</v>
      </c>
    </row>
    <row r="1225" spans="1:31" x14ac:dyDescent="0.25">
      <c r="A1225">
        <v>2338692</v>
      </c>
      <c r="B1225">
        <v>1</v>
      </c>
      <c r="C1225" t="s">
        <v>81</v>
      </c>
      <c r="D1225" t="s">
        <v>119</v>
      </c>
      <c r="E1225" t="s">
        <v>157</v>
      </c>
      <c r="F1225" t="s">
        <v>3776</v>
      </c>
      <c r="G1225" t="s">
        <v>159</v>
      </c>
      <c r="H1225" t="s">
        <v>154</v>
      </c>
      <c r="I1225" t="s">
        <v>144</v>
      </c>
      <c r="J1225" t="s">
        <v>137</v>
      </c>
      <c r="K1225" t="s">
        <v>138</v>
      </c>
      <c r="L1225" t="s">
        <v>3777</v>
      </c>
      <c r="M1225" t="s">
        <v>3778</v>
      </c>
      <c r="N1225">
        <v>2.9808333330000001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1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4.7247814343318755</v>
      </c>
      <c r="AC1225">
        <v>0</v>
      </c>
      <c r="AD1225">
        <v>0</v>
      </c>
      <c r="AE1225">
        <v>4.7247814343318755</v>
      </c>
    </row>
    <row r="1226" spans="1:31" x14ac:dyDescent="0.25">
      <c r="A1226">
        <v>2338669</v>
      </c>
      <c r="B1226">
        <v>1</v>
      </c>
      <c r="C1226" t="s">
        <v>81</v>
      </c>
      <c r="D1226" t="s">
        <v>116</v>
      </c>
      <c r="E1226" t="s">
        <v>141</v>
      </c>
      <c r="F1226" t="s">
        <v>3779</v>
      </c>
      <c r="G1226" t="s">
        <v>134</v>
      </c>
      <c r="H1226" t="s">
        <v>135</v>
      </c>
      <c r="I1226" t="s">
        <v>144</v>
      </c>
      <c r="J1226" t="s">
        <v>137</v>
      </c>
      <c r="K1226" t="s">
        <v>138</v>
      </c>
      <c r="L1226" t="s">
        <v>3780</v>
      </c>
      <c r="M1226" t="s">
        <v>3781</v>
      </c>
      <c r="N1226">
        <v>0.94722222199999995</v>
      </c>
      <c r="O1226">
        <v>0</v>
      </c>
      <c r="P1226">
        <v>515</v>
      </c>
      <c r="Q1226">
        <v>5</v>
      </c>
      <c r="R1226">
        <v>37</v>
      </c>
      <c r="S1226">
        <v>1</v>
      </c>
      <c r="T1226">
        <v>62</v>
      </c>
      <c r="U1226">
        <v>0</v>
      </c>
      <c r="V1226">
        <v>0</v>
      </c>
      <c r="W1226">
        <v>0</v>
      </c>
      <c r="X1226">
        <v>72.612282906400367</v>
      </c>
      <c r="Y1226">
        <v>88.077608540031349</v>
      </c>
      <c r="Z1226">
        <v>23.756886175660405</v>
      </c>
      <c r="AA1226">
        <v>1.2583158728042778</v>
      </c>
      <c r="AB1226">
        <v>15.876296192630592</v>
      </c>
      <c r="AC1226">
        <v>0</v>
      </c>
      <c r="AD1226">
        <v>0</v>
      </c>
      <c r="AE1226">
        <v>201.58138968752701</v>
      </c>
    </row>
    <row r="1227" spans="1:31" x14ac:dyDescent="0.25">
      <c r="A1227">
        <v>2338755</v>
      </c>
      <c r="B1227">
        <v>1</v>
      </c>
      <c r="C1227" t="s">
        <v>80</v>
      </c>
      <c r="D1227" t="s">
        <v>103</v>
      </c>
      <c r="E1227" t="s">
        <v>132</v>
      </c>
      <c r="F1227" t="s">
        <v>3782</v>
      </c>
      <c r="G1227" t="s">
        <v>348</v>
      </c>
      <c r="H1227" t="s">
        <v>135</v>
      </c>
      <c r="I1227" t="s">
        <v>144</v>
      </c>
      <c r="J1227" t="s">
        <v>137</v>
      </c>
      <c r="K1227" t="s">
        <v>138</v>
      </c>
      <c r="L1227" t="s">
        <v>3783</v>
      </c>
      <c r="M1227" t="s">
        <v>3784</v>
      </c>
      <c r="N1227">
        <v>1.8758333330000001</v>
      </c>
      <c r="O1227">
        <v>0</v>
      </c>
      <c r="P1227">
        <v>747</v>
      </c>
      <c r="Q1227">
        <v>0</v>
      </c>
      <c r="R1227">
        <v>1</v>
      </c>
      <c r="S1227">
        <v>16</v>
      </c>
      <c r="T1227">
        <v>40</v>
      </c>
      <c r="U1227">
        <v>9</v>
      </c>
      <c r="V1227">
        <v>0</v>
      </c>
      <c r="W1227">
        <v>0</v>
      </c>
      <c r="X1227">
        <v>290.69132626944509</v>
      </c>
      <c r="Y1227">
        <v>0</v>
      </c>
      <c r="Z1227">
        <v>1.3769106146260501</v>
      </c>
      <c r="AA1227">
        <v>736.88703477802801</v>
      </c>
      <c r="AB1227">
        <v>67.691141222851883</v>
      </c>
      <c r="AC1227">
        <v>462.39793373806788</v>
      </c>
      <c r="AD1227">
        <v>0</v>
      </c>
      <c r="AE1227">
        <v>1559.044346623019</v>
      </c>
    </row>
    <row r="1228" spans="1:31" x14ac:dyDescent="0.25">
      <c r="A1228">
        <v>2338861</v>
      </c>
      <c r="B1228">
        <v>1</v>
      </c>
      <c r="C1228" t="s">
        <v>80</v>
      </c>
      <c r="D1228" t="s">
        <v>109</v>
      </c>
      <c r="E1228" t="s">
        <v>174</v>
      </c>
      <c r="F1228" t="s">
        <v>3785</v>
      </c>
      <c r="G1228" t="s">
        <v>208</v>
      </c>
      <c r="H1228" t="s">
        <v>154</v>
      </c>
      <c r="I1228" t="s">
        <v>144</v>
      </c>
      <c r="J1228" t="s">
        <v>137</v>
      </c>
      <c r="K1228" t="s">
        <v>209</v>
      </c>
      <c r="L1228" t="s">
        <v>3786</v>
      </c>
      <c r="M1228" t="s">
        <v>3787</v>
      </c>
      <c r="N1228">
        <v>4.3102777769999996</v>
      </c>
      <c r="O1228">
        <v>0</v>
      </c>
      <c r="P1228">
        <v>33</v>
      </c>
      <c r="Q1228">
        <v>0</v>
      </c>
      <c r="R1228">
        <v>13</v>
      </c>
      <c r="S1228">
        <v>0</v>
      </c>
      <c r="T1228">
        <v>11</v>
      </c>
      <c r="U1228">
        <v>0</v>
      </c>
      <c r="V1228">
        <v>0</v>
      </c>
      <c r="W1228">
        <v>0</v>
      </c>
      <c r="X1228">
        <v>38.990392533603995</v>
      </c>
      <c r="Y1228">
        <v>0</v>
      </c>
      <c r="Z1228">
        <v>245.19516905744996</v>
      </c>
      <c r="AA1228">
        <v>0</v>
      </c>
      <c r="AB1228">
        <v>155.04704558944104</v>
      </c>
      <c r="AC1228">
        <v>0</v>
      </c>
      <c r="AD1228">
        <v>0</v>
      </c>
      <c r="AE1228">
        <v>439.23260718049499</v>
      </c>
    </row>
    <row r="1229" spans="1:31" x14ac:dyDescent="0.25">
      <c r="A1229">
        <v>2339193</v>
      </c>
      <c r="B1229">
        <v>1</v>
      </c>
      <c r="C1229" t="s">
        <v>80</v>
      </c>
      <c r="D1229" t="s">
        <v>106</v>
      </c>
      <c r="E1229" t="s">
        <v>147</v>
      </c>
      <c r="F1229" t="s">
        <v>3788</v>
      </c>
      <c r="G1229" t="s">
        <v>494</v>
      </c>
      <c r="H1229" t="s">
        <v>135</v>
      </c>
      <c r="I1229" t="s">
        <v>144</v>
      </c>
      <c r="J1229" t="s">
        <v>137</v>
      </c>
      <c r="K1229" t="s">
        <v>138</v>
      </c>
      <c r="L1229" t="s">
        <v>3789</v>
      </c>
      <c r="M1229" t="s">
        <v>3790</v>
      </c>
      <c r="N1229">
        <v>1.9824999999999999</v>
      </c>
      <c r="O1229">
        <v>0</v>
      </c>
      <c r="P1229">
        <v>0</v>
      </c>
      <c r="Q1229">
        <v>0</v>
      </c>
      <c r="R1229">
        <v>11</v>
      </c>
      <c r="S1229">
        <v>0</v>
      </c>
      <c r="T1229">
        <v>2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164.07571037375112</v>
      </c>
      <c r="AA1229">
        <v>0</v>
      </c>
      <c r="AB1229">
        <v>3.1256940863418343</v>
      </c>
      <c r="AC1229">
        <v>0</v>
      </c>
      <c r="AD1229">
        <v>0</v>
      </c>
      <c r="AE1229">
        <v>167.20140446009296</v>
      </c>
    </row>
    <row r="1230" spans="1:31" x14ac:dyDescent="0.25">
      <c r="A1230">
        <v>2338815</v>
      </c>
      <c r="B1230">
        <v>1</v>
      </c>
      <c r="C1230" t="s">
        <v>80</v>
      </c>
      <c r="D1230" t="s">
        <v>94</v>
      </c>
      <c r="E1230" t="s">
        <v>151</v>
      </c>
      <c r="F1230" t="s">
        <v>3791</v>
      </c>
      <c r="G1230" t="s">
        <v>410</v>
      </c>
      <c r="H1230" t="s">
        <v>154</v>
      </c>
      <c r="I1230" t="s">
        <v>144</v>
      </c>
      <c r="J1230" t="s">
        <v>137</v>
      </c>
      <c r="K1230" t="s">
        <v>138</v>
      </c>
      <c r="L1230" t="s">
        <v>3792</v>
      </c>
      <c r="M1230" t="s">
        <v>3793</v>
      </c>
      <c r="N1230">
        <v>3.4913888879999999</v>
      </c>
      <c r="O1230">
        <v>0</v>
      </c>
      <c r="P1230">
        <v>67</v>
      </c>
      <c r="Q1230">
        <v>0</v>
      </c>
      <c r="R1230">
        <v>0</v>
      </c>
      <c r="S1230">
        <v>0</v>
      </c>
      <c r="T1230">
        <v>4</v>
      </c>
      <c r="U1230">
        <v>0</v>
      </c>
      <c r="V1230">
        <v>0</v>
      </c>
      <c r="W1230">
        <v>0</v>
      </c>
      <c r="X1230">
        <v>47.410119014945508</v>
      </c>
      <c r="Y1230">
        <v>0</v>
      </c>
      <c r="Z1230">
        <v>0</v>
      </c>
      <c r="AA1230">
        <v>0</v>
      </c>
      <c r="AB1230">
        <v>11.871462698911419</v>
      </c>
      <c r="AC1230">
        <v>0</v>
      </c>
      <c r="AD1230">
        <v>0</v>
      </c>
      <c r="AE1230">
        <v>59.281581713856923</v>
      </c>
    </row>
    <row r="1231" spans="1:31" x14ac:dyDescent="0.25">
      <c r="A1231">
        <v>2339147</v>
      </c>
      <c r="B1231">
        <v>1</v>
      </c>
      <c r="C1231" t="s">
        <v>81</v>
      </c>
      <c r="D1231" t="s">
        <v>120</v>
      </c>
      <c r="E1231" t="s">
        <v>151</v>
      </c>
      <c r="F1231" t="s">
        <v>3794</v>
      </c>
      <c r="G1231" t="s">
        <v>153</v>
      </c>
      <c r="H1231" t="s">
        <v>154</v>
      </c>
      <c r="I1231" t="s">
        <v>144</v>
      </c>
      <c r="J1231" t="s">
        <v>137</v>
      </c>
      <c r="K1231" t="s">
        <v>138</v>
      </c>
      <c r="L1231" t="s">
        <v>3795</v>
      </c>
      <c r="M1231" t="s">
        <v>3796</v>
      </c>
      <c r="N1231">
        <v>1.276944444</v>
      </c>
      <c r="O1231">
        <v>0</v>
      </c>
      <c r="P1231">
        <v>46</v>
      </c>
      <c r="Q1231">
        <v>0</v>
      </c>
      <c r="R1231">
        <v>0</v>
      </c>
      <c r="S1231">
        <v>0</v>
      </c>
      <c r="T1231">
        <v>2</v>
      </c>
      <c r="U1231">
        <v>0</v>
      </c>
      <c r="V1231">
        <v>0</v>
      </c>
      <c r="W1231">
        <v>0</v>
      </c>
      <c r="X1231">
        <v>10.464915652749069</v>
      </c>
      <c r="Y1231">
        <v>0</v>
      </c>
      <c r="Z1231">
        <v>0</v>
      </c>
      <c r="AA1231">
        <v>0</v>
      </c>
      <c r="AB1231">
        <v>10.401211376594368</v>
      </c>
      <c r="AC1231">
        <v>0</v>
      </c>
      <c r="AD1231">
        <v>0</v>
      </c>
      <c r="AE1231">
        <v>20.866127029343438</v>
      </c>
    </row>
    <row r="1232" spans="1:31" x14ac:dyDescent="0.25">
      <c r="A1232">
        <v>2339001</v>
      </c>
      <c r="B1232">
        <v>1</v>
      </c>
      <c r="C1232" t="s">
        <v>80</v>
      </c>
      <c r="D1232" t="s">
        <v>98</v>
      </c>
      <c r="E1232" t="s">
        <v>141</v>
      </c>
      <c r="F1232" t="s">
        <v>3797</v>
      </c>
      <c r="G1232" t="s">
        <v>134</v>
      </c>
      <c r="H1232" t="s">
        <v>135</v>
      </c>
      <c r="I1232" t="s">
        <v>144</v>
      </c>
      <c r="J1232" t="s">
        <v>137</v>
      </c>
      <c r="K1232" t="s">
        <v>138</v>
      </c>
      <c r="L1232" t="s">
        <v>3798</v>
      </c>
      <c r="M1232" t="s">
        <v>3799</v>
      </c>
      <c r="N1232">
        <v>1.227777777</v>
      </c>
      <c r="O1232">
        <v>0</v>
      </c>
      <c r="P1232">
        <v>200</v>
      </c>
      <c r="Q1232">
        <v>0</v>
      </c>
      <c r="R1232">
        <v>72</v>
      </c>
      <c r="S1232">
        <v>2</v>
      </c>
      <c r="T1232">
        <v>54</v>
      </c>
      <c r="U1232">
        <v>0</v>
      </c>
      <c r="V1232">
        <v>0</v>
      </c>
      <c r="W1232">
        <v>0</v>
      </c>
      <c r="X1232">
        <v>111.08217008668456</v>
      </c>
      <c r="Y1232">
        <v>0</v>
      </c>
      <c r="Z1232">
        <v>282.67388117292666</v>
      </c>
      <c r="AA1232">
        <v>2.402868795412338</v>
      </c>
      <c r="AB1232">
        <v>111.90019616908491</v>
      </c>
      <c r="AC1232">
        <v>0</v>
      </c>
      <c r="AD1232">
        <v>0</v>
      </c>
      <c r="AE1232">
        <v>508.05911622410849</v>
      </c>
    </row>
    <row r="1233" spans="1:31" x14ac:dyDescent="0.25">
      <c r="A1233">
        <v>2338961</v>
      </c>
      <c r="B1233">
        <v>1</v>
      </c>
      <c r="C1233" t="s">
        <v>81</v>
      </c>
      <c r="D1233" t="s">
        <v>117</v>
      </c>
      <c r="E1233" t="s">
        <v>174</v>
      </c>
      <c r="F1233" t="s">
        <v>3800</v>
      </c>
      <c r="G1233" t="s">
        <v>176</v>
      </c>
      <c r="H1233" t="s">
        <v>154</v>
      </c>
      <c r="I1233" t="s">
        <v>144</v>
      </c>
      <c r="J1233" t="s">
        <v>137</v>
      </c>
      <c r="K1233" t="s">
        <v>138</v>
      </c>
      <c r="L1233" t="s">
        <v>3801</v>
      </c>
      <c r="M1233" t="s">
        <v>3802</v>
      </c>
      <c r="N1233">
        <v>1.8238888879999999</v>
      </c>
      <c r="O1233">
        <v>0</v>
      </c>
      <c r="P1233">
        <v>34</v>
      </c>
      <c r="Q1233">
        <v>0</v>
      </c>
      <c r="R1233">
        <v>0</v>
      </c>
      <c r="S1233">
        <v>0</v>
      </c>
      <c r="T1233">
        <v>1</v>
      </c>
      <c r="U1233">
        <v>0</v>
      </c>
      <c r="V1233">
        <v>0</v>
      </c>
      <c r="W1233">
        <v>0</v>
      </c>
      <c r="X1233">
        <v>5.6533474042353138</v>
      </c>
      <c r="Y1233">
        <v>0</v>
      </c>
      <c r="Z1233">
        <v>0</v>
      </c>
      <c r="AA1233">
        <v>0</v>
      </c>
      <c r="AB1233">
        <v>2.66066882118225</v>
      </c>
      <c r="AC1233">
        <v>0</v>
      </c>
      <c r="AD1233">
        <v>0</v>
      </c>
      <c r="AE1233">
        <v>8.3140162254175642</v>
      </c>
    </row>
    <row r="1234" spans="1:31" x14ac:dyDescent="0.25">
      <c r="A1234">
        <v>2338752</v>
      </c>
      <c r="B1234">
        <v>1</v>
      </c>
      <c r="C1234" t="s">
        <v>81</v>
      </c>
      <c r="D1234" t="s">
        <v>113</v>
      </c>
      <c r="E1234" t="s">
        <v>132</v>
      </c>
      <c r="F1234" t="s">
        <v>3803</v>
      </c>
      <c r="G1234" t="s">
        <v>208</v>
      </c>
      <c r="H1234" t="s">
        <v>135</v>
      </c>
      <c r="I1234" t="s">
        <v>144</v>
      </c>
      <c r="J1234" t="s">
        <v>137</v>
      </c>
      <c r="K1234" t="s">
        <v>209</v>
      </c>
      <c r="L1234" t="s">
        <v>3698</v>
      </c>
      <c r="M1234" t="s">
        <v>3804</v>
      </c>
      <c r="N1234">
        <v>7.7327777769999999</v>
      </c>
      <c r="O1234">
        <v>1</v>
      </c>
      <c r="P1234">
        <v>1492</v>
      </c>
      <c r="Q1234">
        <v>7</v>
      </c>
      <c r="R1234">
        <v>37</v>
      </c>
      <c r="S1234">
        <v>5</v>
      </c>
      <c r="T1234">
        <v>309</v>
      </c>
      <c r="U1234">
        <v>0</v>
      </c>
      <c r="V1234">
        <v>0</v>
      </c>
      <c r="W1234">
        <v>2.2206281528778278</v>
      </c>
      <c r="X1234">
        <v>2381.9779699570813</v>
      </c>
      <c r="Y1234">
        <v>1190.8167789578499</v>
      </c>
      <c r="Z1234">
        <v>2480.9462919365519</v>
      </c>
      <c r="AA1234">
        <v>346.27010958838866</v>
      </c>
      <c r="AB1234">
        <v>1507.3351396774133</v>
      </c>
      <c r="AC1234">
        <v>0</v>
      </c>
      <c r="AD1234">
        <v>0</v>
      </c>
      <c r="AE1234">
        <v>7909.5669182701622</v>
      </c>
    </row>
    <row r="1235" spans="1:31" x14ac:dyDescent="0.25">
      <c r="A1235">
        <v>2338967</v>
      </c>
      <c r="B1235">
        <v>1</v>
      </c>
      <c r="C1235" t="s">
        <v>80</v>
      </c>
      <c r="D1235" t="s">
        <v>98</v>
      </c>
      <c r="E1235" t="s">
        <v>157</v>
      </c>
      <c r="F1235" t="s">
        <v>3805</v>
      </c>
      <c r="G1235" t="s">
        <v>159</v>
      </c>
      <c r="H1235" t="s">
        <v>154</v>
      </c>
      <c r="I1235" t="s">
        <v>144</v>
      </c>
      <c r="J1235" t="s">
        <v>137</v>
      </c>
      <c r="K1235" t="s">
        <v>138</v>
      </c>
      <c r="L1235" t="s">
        <v>3806</v>
      </c>
      <c r="M1235" t="s">
        <v>3807</v>
      </c>
      <c r="N1235">
        <v>1.4666666660000001</v>
      </c>
      <c r="O1235">
        <v>0</v>
      </c>
      <c r="P1235">
        <v>0</v>
      </c>
      <c r="Q1235">
        <v>0</v>
      </c>
      <c r="R1235">
        <v>3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13.31068137350589</v>
      </c>
      <c r="AA1235">
        <v>0</v>
      </c>
      <c r="AB1235">
        <v>0</v>
      </c>
      <c r="AC1235">
        <v>0</v>
      </c>
      <c r="AD1235">
        <v>0</v>
      </c>
      <c r="AE1235">
        <v>13.31068137350589</v>
      </c>
    </row>
    <row r="1236" spans="1:31" x14ac:dyDescent="0.25">
      <c r="A1236">
        <v>2338838</v>
      </c>
      <c r="B1236">
        <v>1</v>
      </c>
      <c r="C1236" t="s">
        <v>81</v>
      </c>
      <c r="D1236" t="s">
        <v>112</v>
      </c>
      <c r="E1236" t="s">
        <v>147</v>
      </c>
      <c r="F1236" t="s">
        <v>3808</v>
      </c>
      <c r="G1236" t="s">
        <v>134</v>
      </c>
      <c r="H1236" t="s">
        <v>135</v>
      </c>
      <c r="I1236" t="s">
        <v>144</v>
      </c>
      <c r="J1236" t="s">
        <v>137</v>
      </c>
      <c r="K1236" t="s">
        <v>138</v>
      </c>
      <c r="L1236" t="s">
        <v>3809</v>
      </c>
      <c r="M1236" t="s">
        <v>3810</v>
      </c>
      <c r="N1236">
        <v>0.36861111099999999</v>
      </c>
      <c r="O1236">
        <v>0</v>
      </c>
      <c r="P1236">
        <v>191</v>
      </c>
      <c r="Q1236">
        <v>0</v>
      </c>
      <c r="R1236">
        <v>10</v>
      </c>
      <c r="S1236">
        <v>0</v>
      </c>
      <c r="T1236">
        <v>22</v>
      </c>
      <c r="U1236">
        <v>0</v>
      </c>
      <c r="V1236">
        <v>0</v>
      </c>
      <c r="W1236">
        <v>0</v>
      </c>
      <c r="X1236">
        <v>13.653890075099321</v>
      </c>
      <c r="Y1236">
        <v>0</v>
      </c>
      <c r="Z1236">
        <v>17.656890311573346</v>
      </c>
      <c r="AA1236">
        <v>0</v>
      </c>
      <c r="AB1236">
        <v>2.0980487208121055</v>
      </c>
      <c r="AC1236">
        <v>0</v>
      </c>
      <c r="AD1236">
        <v>0</v>
      </c>
      <c r="AE1236">
        <v>33.408829107484777</v>
      </c>
    </row>
    <row r="1237" spans="1:31" x14ac:dyDescent="0.25">
      <c r="A1237">
        <v>2338732</v>
      </c>
      <c r="B1237">
        <v>1</v>
      </c>
      <c r="C1237" t="s">
        <v>80</v>
      </c>
      <c r="D1237" t="s">
        <v>93</v>
      </c>
      <c r="E1237" t="s">
        <v>132</v>
      </c>
      <c r="F1237" t="s">
        <v>3811</v>
      </c>
      <c r="G1237" t="s">
        <v>208</v>
      </c>
      <c r="H1237" t="s">
        <v>135</v>
      </c>
      <c r="I1237" t="s">
        <v>144</v>
      </c>
      <c r="J1237" t="s">
        <v>137</v>
      </c>
      <c r="K1237" t="s">
        <v>209</v>
      </c>
      <c r="L1237" t="s">
        <v>3812</v>
      </c>
      <c r="M1237" t="s">
        <v>3813</v>
      </c>
      <c r="N1237">
        <v>8.2358333330000004</v>
      </c>
      <c r="O1237">
        <v>0</v>
      </c>
      <c r="P1237">
        <v>423</v>
      </c>
      <c r="Q1237">
        <v>48</v>
      </c>
      <c r="R1237">
        <v>344</v>
      </c>
      <c r="S1237">
        <v>13</v>
      </c>
      <c r="T1237">
        <v>234</v>
      </c>
      <c r="U1237">
        <v>0</v>
      </c>
      <c r="V1237">
        <v>1</v>
      </c>
      <c r="W1237">
        <v>0</v>
      </c>
      <c r="X1237">
        <v>918.96534466590731</v>
      </c>
      <c r="Y1237">
        <v>1530.304359222481</v>
      </c>
      <c r="Z1237">
        <v>7336.8000192887112</v>
      </c>
      <c r="AA1237">
        <v>759.53969865811302</v>
      </c>
      <c r="AB1237">
        <v>3508.1670316969253</v>
      </c>
      <c r="AC1237">
        <v>0</v>
      </c>
      <c r="AD1237">
        <v>351.26862985247516</v>
      </c>
      <c r="AE1237">
        <v>14405.045083384612</v>
      </c>
    </row>
    <row r="1238" spans="1:31" x14ac:dyDescent="0.25">
      <c r="A1238">
        <v>2339173</v>
      </c>
      <c r="B1238">
        <v>1</v>
      </c>
      <c r="C1238" t="s">
        <v>80</v>
      </c>
      <c r="D1238" t="s">
        <v>93</v>
      </c>
      <c r="E1238" t="s">
        <v>157</v>
      </c>
      <c r="F1238" t="s">
        <v>3814</v>
      </c>
      <c r="G1238" t="s">
        <v>159</v>
      </c>
      <c r="H1238" t="s">
        <v>154</v>
      </c>
      <c r="I1238" t="s">
        <v>144</v>
      </c>
      <c r="J1238" t="s">
        <v>137</v>
      </c>
      <c r="K1238" t="s">
        <v>138</v>
      </c>
      <c r="L1238" t="s">
        <v>3815</v>
      </c>
      <c r="M1238" t="s">
        <v>3816</v>
      </c>
      <c r="N1238">
        <v>4.0488888879999996</v>
      </c>
      <c r="O1238">
        <v>0</v>
      </c>
      <c r="P1238">
        <v>0</v>
      </c>
      <c r="Q1238">
        <v>0</v>
      </c>
      <c r="R1238">
        <v>1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4.1385149489506823</v>
      </c>
      <c r="AA1238">
        <v>0</v>
      </c>
      <c r="AB1238">
        <v>0</v>
      </c>
      <c r="AC1238">
        <v>0</v>
      </c>
      <c r="AD1238">
        <v>0</v>
      </c>
      <c r="AE1238">
        <v>4.1385149489506823</v>
      </c>
    </row>
    <row r="1239" spans="1:31" x14ac:dyDescent="0.25">
      <c r="A1239">
        <v>2338689</v>
      </c>
      <c r="B1239">
        <v>1</v>
      </c>
      <c r="C1239" t="s">
        <v>81</v>
      </c>
      <c r="D1239" t="s">
        <v>127</v>
      </c>
      <c r="E1239" t="s">
        <v>151</v>
      </c>
      <c r="F1239" t="s">
        <v>3817</v>
      </c>
      <c r="G1239" t="s">
        <v>153</v>
      </c>
      <c r="H1239" t="s">
        <v>154</v>
      </c>
      <c r="I1239" t="s">
        <v>144</v>
      </c>
      <c r="J1239" t="s">
        <v>137</v>
      </c>
      <c r="K1239" t="s">
        <v>138</v>
      </c>
      <c r="L1239" t="s">
        <v>3818</v>
      </c>
      <c r="M1239" t="s">
        <v>3819</v>
      </c>
      <c r="N1239">
        <v>8.3597222220000003</v>
      </c>
      <c r="O1239">
        <v>0</v>
      </c>
      <c r="P1239">
        <v>0</v>
      </c>
      <c r="Q1239">
        <v>0</v>
      </c>
      <c r="R1239">
        <v>4</v>
      </c>
      <c r="S1239">
        <v>0</v>
      </c>
      <c r="T1239">
        <v>1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50.821128697420903</v>
      </c>
      <c r="AA1239">
        <v>0</v>
      </c>
      <c r="AB1239">
        <v>0</v>
      </c>
      <c r="AC1239">
        <v>0</v>
      </c>
      <c r="AD1239">
        <v>0</v>
      </c>
      <c r="AE1239">
        <v>50.821128697420903</v>
      </c>
    </row>
    <row r="1240" spans="1:31" x14ac:dyDescent="0.25">
      <c r="A1240">
        <v>2339190</v>
      </c>
      <c r="B1240">
        <v>1</v>
      </c>
      <c r="C1240" t="s">
        <v>80</v>
      </c>
      <c r="D1240" t="s">
        <v>105</v>
      </c>
      <c r="E1240" t="s">
        <v>151</v>
      </c>
      <c r="F1240" t="s">
        <v>3820</v>
      </c>
      <c r="G1240" t="s">
        <v>153</v>
      </c>
      <c r="H1240" t="s">
        <v>154</v>
      </c>
      <c r="I1240" t="s">
        <v>144</v>
      </c>
      <c r="J1240" t="s">
        <v>137</v>
      </c>
      <c r="K1240" t="s">
        <v>138</v>
      </c>
      <c r="L1240" t="s">
        <v>3821</v>
      </c>
      <c r="M1240" t="s">
        <v>3822</v>
      </c>
      <c r="N1240">
        <v>0.834166666</v>
      </c>
      <c r="O1240">
        <v>0</v>
      </c>
      <c r="P1240">
        <v>20</v>
      </c>
      <c r="Q1240">
        <v>0</v>
      </c>
      <c r="R1240">
        <v>47</v>
      </c>
      <c r="S1240">
        <v>0</v>
      </c>
      <c r="T1240">
        <v>4</v>
      </c>
      <c r="U1240">
        <v>0</v>
      </c>
      <c r="V1240">
        <v>0</v>
      </c>
      <c r="W1240">
        <v>0</v>
      </c>
      <c r="X1240">
        <v>4.9852162893202623</v>
      </c>
      <c r="Y1240">
        <v>0</v>
      </c>
      <c r="Z1240">
        <v>12.518012046508346</v>
      </c>
      <c r="AA1240">
        <v>0</v>
      </c>
      <c r="AB1240">
        <v>1.471433414172165</v>
      </c>
      <c r="AC1240">
        <v>0</v>
      </c>
      <c r="AD1240">
        <v>0</v>
      </c>
      <c r="AE1240">
        <v>18.974661750000774</v>
      </c>
    </row>
    <row r="1241" spans="1:31" x14ac:dyDescent="0.25">
      <c r="A1241">
        <v>2339196</v>
      </c>
      <c r="B1241">
        <v>1</v>
      </c>
      <c r="C1241" t="s">
        <v>81</v>
      </c>
      <c r="D1241" t="s">
        <v>115</v>
      </c>
      <c r="E1241" t="s">
        <v>147</v>
      </c>
      <c r="F1241" t="s">
        <v>3823</v>
      </c>
      <c r="G1241" t="s">
        <v>184</v>
      </c>
      <c r="H1241" t="s">
        <v>135</v>
      </c>
      <c r="I1241" t="s">
        <v>144</v>
      </c>
      <c r="J1241" t="s">
        <v>137</v>
      </c>
      <c r="K1241" t="s">
        <v>138</v>
      </c>
      <c r="L1241" t="s">
        <v>3824</v>
      </c>
      <c r="M1241" t="s">
        <v>3825</v>
      </c>
      <c r="N1241">
        <v>2.295833333</v>
      </c>
      <c r="O1241">
        <v>0</v>
      </c>
      <c r="P1241">
        <v>58</v>
      </c>
      <c r="Q1241">
        <v>0</v>
      </c>
      <c r="R1241">
        <v>2</v>
      </c>
      <c r="S1241">
        <v>0</v>
      </c>
      <c r="T1241">
        <v>3</v>
      </c>
      <c r="U1241">
        <v>0</v>
      </c>
      <c r="V1241">
        <v>0</v>
      </c>
      <c r="W1241">
        <v>0</v>
      </c>
      <c r="X1241">
        <v>17.879944788665441</v>
      </c>
      <c r="Y1241">
        <v>0</v>
      </c>
      <c r="Z1241">
        <v>1.9894171077724132</v>
      </c>
      <c r="AA1241">
        <v>0</v>
      </c>
      <c r="AB1241">
        <v>0.55853995237807252</v>
      </c>
      <c r="AC1241">
        <v>0</v>
      </c>
      <c r="AD1241">
        <v>0</v>
      </c>
      <c r="AE1241">
        <v>20.427901848815928</v>
      </c>
    </row>
    <row r="1242" spans="1:31" x14ac:dyDescent="0.25">
      <c r="A1242">
        <v>2338712</v>
      </c>
      <c r="B1242">
        <v>1</v>
      </c>
      <c r="C1242" t="s">
        <v>81</v>
      </c>
      <c r="D1242" t="s">
        <v>118</v>
      </c>
      <c r="E1242" t="s">
        <v>141</v>
      </c>
      <c r="F1242" t="s">
        <v>3826</v>
      </c>
      <c r="G1242" t="s">
        <v>134</v>
      </c>
      <c r="H1242" t="s">
        <v>135</v>
      </c>
      <c r="I1242" t="s">
        <v>144</v>
      </c>
      <c r="J1242" t="s">
        <v>137</v>
      </c>
      <c r="K1242" t="s">
        <v>138</v>
      </c>
      <c r="L1242" t="s">
        <v>3827</v>
      </c>
      <c r="M1242" t="s">
        <v>3828</v>
      </c>
      <c r="N1242">
        <v>0.42638888800000002</v>
      </c>
      <c r="O1242">
        <v>1</v>
      </c>
      <c r="P1242">
        <v>137</v>
      </c>
      <c r="Q1242">
        <v>39</v>
      </c>
      <c r="R1242">
        <v>84</v>
      </c>
      <c r="S1242">
        <v>9</v>
      </c>
      <c r="T1242">
        <v>22</v>
      </c>
      <c r="U1242">
        <v>0</v>
      </c>
      <c r="V1242">
        <v>0</v>
      </c>
      <c r="W1242">
        <v>2.5880377412209832</v>
      </c>
      <c r="X1242">
        <v>10.985119587867358</v>
      </c>
      <c r="Y1242">
        <v>110.36878762733213</v>
      </c>
      <c r="Z1242">
        <v>165.75015237742326</v>
      </c>
      <c r="AA1242">
        <v>18.711140190713181</v>
      </c>
      <c r="AB1242">
        <v>21.924590739932896</v>
      </c>
      <c r="AC1242">
        <v>0</v>
      </c>
      <c r="AD1242">
        <v>0</v>
      </c>
      <c r="AE1242">
        <v>330.32782826448982</v>
      </c>
    </row>
    <row r="1243" spans="1:31" x14ac:dyDescent="0.25">
      <c r="A1243">
        <v>2338612</v>
      </c>
      <c r="B1243">
        <v>1</v>
      </c>
      <c r="C1243" t="s">
        <v>80</v>
      </c>
      <c r="D1243" t="s">
        <v>96</v>
      </c>
      <c r="E1243" t="s">
        <v>157</v>
      </c>
      <c r="F1243" t="s">
        <v>3829</v>
      </c>
      <c r="G1243" t="s">
        <v>204</v>
      </c>
      <c r="H1243" t="s">
        <v>154</v>
      </c>
      <c r="I1243" t="s">
        <v>144</v>
      </c>
      <c r="J1243" t="s">
        <v>137</v>
      </c>
      <c r="K1243" t="s">
        <v>138</v>
      </c>
      <c r="L1243" t="s">
        <v>3830</v>
      </c>
      <c r="M1243" t="s">
        <v>3831</v>
      </c>
      <c r="N1243">
        <v>3.6061111110000001</v>
      </c>
      <c r="O1243">
        <v>0</v>
      </c>
      <c r="P1243">
        <v>1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1.6098216646986445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1.6098216646986445</v>
      </c>
    </row>
    <row r="1244" spans="1:31" x14ac:dyDescent="0.25">
      <c r="A1244">
        <v>2338964</v>
      </c>
      <c r="B1244">
        <v>1</v>
      </c>
      <c r="C1244" t="s">
        <v>81</v>
      </c>
      <c r="D1244" t="s">
        <v>112</v>
      </c>
      <c r="E1244" t="s">
        <v>147</v>
      </c>
      <c r="F1244" t="s">
        <v>2437</v>
      </c>
      <c r="G1244" t="s">
        <v>184</v>
      </c>
      <c r="H1244" t="s">
        <v>135</v>
      </c>
      <c r="I1244" t="s">
        <v>144</v>
      </c>
      <c r="J1244" t="s">
        <v>137</v>
      </c>
      <c r="K1244" t="s">
        <v>138</v>
      </c>
      <c r="L1244" t="s">
        <v>3832</v>
      </c>
      <c r="M1244" t="s">
        <v>3833</v>
      </c>
      <c r="N1244">
        <v>4.5891666659999997</v>
      </c>
      <c r="O1244">
        <v>0</v>
      </c>
      <c r="P1244">
        <v>419</v>
      </c>
      <c r="Q1244">
        <v>7</v>
      </c>
      <c r="R1244">
        <v>53</v>
      </c>
      <c r="S1244">
        <v>2</v>
      </c>
      <c r="T1244">
        <v>18</v>
      </c>
      <c r="U1244">
        <v>0</v>
      </c>
      <c r="V1244">
        <v>0</v>
      </c>
      <c r="W1244">
        <v>0</v>
      </c>
      <c r="X1244">
        <v>200.71100970021203</v>
      </c>
      <c r="Y1244">
        <v>239.61908844532365</v>
      </c>
      <c r="Z1244">
        <v>42.174910464102254</v>
      </c>
      <c r="AA1244">
        <v>38.931970449858596</v>
      </c>
      <c r="AB1244">
        <v>58.5924673248551</v>
      </c>
      <c r="AC1244">
        <v>0</v>
      </c>
      <c r="AD1244">
        <v>0</v>
      </c>
      <c r="AE1244">
        <v>580.02944638435156</v>
      </c>
    </row>
    <row r="1245" spans="1:31" x14ac:dyDescent="0.25">
      <c r="A1245">
        <v>2338606</v>
      </c>
      <c r="B1245">
        <v>1</v>
      </c>
      <c r="C1245" t="s">
        <v>80</v>
      </c>
      <c r="D1245" t="s">
        <v>97</v>
      </c>
      <c r="E1245" t="s">
        <v>174</v>
      </c>
      <c r="F1245" t="s">
        <v>3834</v>
      </c>
      <c r="G1245" t="s">
        <v>176</v>
      </c>
      <c r="H1245" t="s">
        <v>154</v>
      </c>
      <c r="I1245" t="s">
        <v>144</v>
      </c>
      <c r="J1245" t="s">
        <v>137</v>
      </c>
      <c r="K1245" t="s">
        <v>138</v>
      </c>
      <c r="L1245" t="s">
        <v>3835</v>
      </c>
      <c r="M1245" t="s">
        <v>3836</v>
      </c>
      <c r="N1245">
        <v>1.3491666659999999</v>
      </c>
      <c r="O1245">
        <v>0</v>
      </c>
      <c r="P1245">
        <v>3</v>
      </c>
      <c r="Q1245">
        <v>0</v>
      </c>
      <c r="R1245">
        <v>9</v>
      </c>
      <c r="S1245">
        <v>0</v>
      </c>
      <c r="T1245">
        <v>2</v>
      </c>
      <c r="U1245">
        <v>0</v>
      </c>
      <c r="V1245">
        <v>0</v>
      </c>
      <c r="W1245">
        <v>0</v>
      </c>
      <c r="X1245">
        <v>2.9288198288806497</v>
      </c>
      <c r="Y1245">
        <v>0</v>
      </c>
      <c r="Z1245">
        <v>2.0450066025399352</v>
      </c>
      <c r="AA1245">
        <v>0</v>
      </c>
      <c r="AB1245">
        <v>2.8061908149616448</v>
      </c>
      <c r="AC1245">
        <v>0</v>
      </c>
      <c r="AD1245">
        <v>0</v>
      </c>
      <c r="AE1245">
        <v>7.7800172463822301</v>
      </c>
    </row>
    <row r="1246" spans="1:31" x14ac:dyDescent="0.25">
      <c r="A1246">
        <v>2338841</v>
      </c>
      <c r="B1246">
        <v>1</v>
      </c>
      <c r="C1246" t="s">
        <v>80</v>
      </c>
      <c r="D1246" t="s">
        <v>82</v>
      </c>
      <c r="E1246" t="s">
        <v>240</v>
      </c>
      <c r="F1246" t="s">
        <v>3837</v>
      </c>
      <c r="G1246" t="s">
        <v>1274</v>
      </c>
      <c r="H1246" t="s">
        <v>135</v>
      </c>
      <c r="I1246" t="s">
        <v>144</v>
      </c>
      <c r="J1246" t="s">
        <v>137</v>
      </c>
      <c r="K1246" t="s">
        <v>138</v>
      </c>
      <c r="L1246" t="s">
        <v>3838</v>
      </c>
      <c r="M1246" t="s">
        <v>3839</v>
      </c>
      <c r="N1246">
        <v>6.7972222220000003</v>
      </c>
      <c r="O1246">
        <v>0</v>
      </c>
      <c r="P1246">
        <v>558</v>
      </c>
      <c r="Q1246">
        <v>0</v>
      </c>
      <c r="R1246">
        <v>0</v>
      </c>
      <c r="S1246">
        <v>3</v>
      </c>
      <c r="T1246">
        <v>125</v>
      </c>
      <c r="U1246">
        <v>0</v>
      </c>
      <c r="V1246">
        <v>0</v>
      </c>
      <c r="W1246">
        <v>0</v>
      </c>
      <c r="X1246">
        <v>1033.5327751471993</v>
      </c>
      <c r="Y1246">
        <v>0</v>
      </c>
      <c r="Z1246">
        <v>0</v>
      </c>
      <c r="AA1246">
        <v>2937.2273120615746</v>
      </c>
      <c r="AB1246">
        <v>1158.0124661084692</v>
      </c>
      <c r="AC1246">
        <v>0</v>
      </c>
      <c r="AD1246">
        <v>0</v>
      </c>
      <c r="AE1246">
        <v>5128.7725533172434</v>
      </c>
    </row>
    <row r="1247" spans="1:31" x14ac:dyDescent="0.25">
      <c r="A1247">
        <v>2338941</v>
      </c>
      <c r="B1247">
        <v>1</v>
      </c>
      <c r="C1247" t="s">
        <v>81</v>
      </c>
      <c r="D1247" t="s">
        <v>128</v>
      </c>
      <c r="E1247" t="s">
        <v>174</v>
      </c>
      <c r="F1247" t="s">
        <v>3840</v>
      </c>
      <c r="G1247" t="s">
        <v>410</v>
      </c>
      <c r="H1247" t="s">
        <v>154</v>
      </c>
      <c r="I1247" t="s">
        <v>144</v>
      </c>
      <c r="J1247" t="s">
        <v>137</v>
      </c>
      <c r="K1247" t="s">
        <v>138</v>
      </c>
      <c r="L1247" t="s">
        <v>3841</v>
      </c>
      <c r="M1247" t="s">
        <v>3842</v>
      </c>
      <c r="N1247">
        <v>2.0566666659999999</v>
      </c>
      <c r="O1247">
        <v>0</v>
      </c>
      <c r="P1247">
        <v>196</v>
      </c>
      <c r="Q1247">
        <v>0</v>
      </c>
      <c r="R1247">
        <v>0</v>
      </c>
      <c r="S1247">
        <v>0</v>
      </c>
      <c r="T1247">
        <v>5</v>
      </c>
      <c r="U1247">
        <v>0</v>
      </c>
      <c r="V1247">
        <v>0</v>
      </c>
      <c r="W1247">
        <v>0</v>
      </c>
      <c r="X1247">
        <v>110.76062626420719</v>
      </c>
      <c r="Y1247">
        <v>0</v>
      </c>
      <c r="Z1247">
        <v>0</v>
      </c>
      <c r="AA1247">
        <v>0</v>
      </c>
      <c r="AB1247">
        <v>18.488767517810949</v>
      </c>
      <c r="AC1247">
        <v>0</v>
      </c>
      <c r="AD1247">
        <v>0</v>
      </c>
      <c r="AE1247">
        <v>129.24939378201813</v>
      </c>
    </row>
    <row r="1248" spans="1:31" x14ac:dyDescent="0.25">
      <c r="A1248">
        <v>2338921</v>
      </c>
      <c r="B1248">
        <v>1</v>
      </c>
      <c r="C1248" t="s">
        <v>81</v>
      </c>
      <c r="D1248" t="s">
        <v>113</v>
      </c>
      <c r="E1248" t="s">
        <v>147</v>
      </c>
      <c r="F1248" t="s">
        <v>3843</v>
      </c>
      <c r="G1248" t="s">
        <v>134</v>
      </c>
      <c r="H1248" t="s">
        <v>135</v>
      </c>
      <c r="I1248" t="s">
        <v>144</v>
      </c>
      <c r="J1248" t="s">
        <v>137</v>
      </c>
      <c r="K1248" t="s">
        <v>138</v>
      </c>
      <c r="L1248" t="s">
        <v>3844</v>
      </c>
      <c r="M1248" t="s">
        <v>3845</v>
      </c>
      <c r="N1248">
        <v>1.4127777770000001</v>
      </c>
      <c r="O1248">
        <v>0</v>
      </c>
      <c r="P1248">
        <v>3</v>
      </c>
      <c r="Q1248">
        <v>0</v>
      </c>
      <c r="R1248">
        <v>4</v>
      </c>
      <c r="S1248">
        <v>0</v>
      </c>
      <c r="T1248">
        <v>196</v>
      </c>
      <c r="U1248">
        <v>0</v>
      </c>
      <c r="V1248">
        <v>0</v>
      </c>
      <c r="W1248">
        <v>0</v>
      </c>
      <c r="X1248">
        <v>0.80022289659730284</v>
      </c>
      <c r="Y1248">
        <v>0</v>
      </c>
      <c r="Z1248">
        <v>5.3488835046853129</v>
      </c>
      <c r="AA1248">
        <v>0</v>
      </c>
      <c r="AB1248">
        <v>91.49901927261952</v>
      </c>
      <c r="AC1248">
        <v>0</v>
      </c>
      <c r="AD1248">
        <v>0</v>
      </c>
      <c r="AE1248">
        <v>97.648125673902143</v>
      </c>
    </row>
    <row r="1249" spans="1:31" x14ac:dyDescent="0.25">
      <c r="A1249">
        <v>2339170</v>
      </c>
      <c r="B1249">
        <v>1</v>
      </c>
      <c r="C1249" t="s">
        <v>80</v>
      </c>
      <c r="D1249" t="s">
        <v>96</v>
      </c>
      <c r="E1249" t="s">
        <v>157</v>
      </c>
      <c r="F1249" t="s">
        <v>3846</v>
      </c>
      <c r="G1249" t="s">
        <v>159</v>
      </c>
      <c r="H1249" t="s">
        <v>154</v>
      </c>
      <c r="I1249" t="s">
        <v>144</v>
      </c>
      <c r="J1249" t="s">
        <v>137</v>
      </c>
      <c r="K1249" t="s">
        <v>138</v>
      </c>
      <c r="L1249" t="s">
        <v>3847</v>
      </c>
      <c r="M1249" t="s">
        <v>3848</v>
      </c>
      <c r="N1249">
        <v>4.1280555550000004</v>
      </c>
      <c r="O1249">
        <v>0</v>
      </c>
      <c r="P1249">
        <v>0</v>
      </c>
      <c r="Q1249">
        <v>0</v>
      </c>
      <c r="R1249">
        <v>1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6.1466007527756572</v>
      </c>
      <c r="AA1249">
        <v>0</v>
      </c>
      <c r="AB1249">
        <v>0</v>
      </c>
      <c r="AC1249">
        <v>0</v>
      </c>
      <c r="AD1249">
        <v>0</v>
      </c>
      <c r="AE1249">
        <v>6.1466007527756572</v>
      </c>
    </row>
    <row r="1250" spans="1:31" x14ac:dyDescent="0.25">
      <c r="A1250">
        <v>2339027</v>
      </c>
      <c r="B1250">
        <v>1</v>
      </c>
      <c r="C1250" t="s">
        <v>80</v>
      </c>
      <c r="D1250" t="s">
        <v>96</v>
      </c>
      <c r="E1250" t="s">
        <v>157</v>
      </c>
      <c r="F1250" t="s">
        <v>3849</v>
      </c>
      <c r="G1250" t="s">
        <v>159</v>
      </c>
      <c r="H1250" t="s">
        <v>154</v>
      </c>
      <c r="I1250" t="s">
        <v>144</v>
      </c>
      <c r="J1250" t="s">
        <v>137</v>
      </c>
      <c r="K1250" t="s">
        <v>138</v>
      </c>
      <c r="L1250" t="s">
        <v>3850</v>
      </c>
      <c r="M1250" t="s">
        <v>3851</v>
      </c>
      <c r="N1250">
        <v>2.781111111</v>
      </c>
      <c r="O1250">
        <v>0</v>
      </c>
      <c r="P1250">
        <v>7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39.793322085634721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39.793322085634721</v>
      </c>
    </row>
    <row r="1251" spans="1:31" x14ac:dyDescent="0.25">
      <c r="A1251">
        <v>2339133</v>
      </c>
      <c r="B1251">
        <v>1</v>
      </c>
      <c r="C1251" t="s">
        <v>80</v>
      </c>
      <c r="D1251" t="s">
        <v>82</v>
      </c>
      <c r="E1251" t="s">
        <v>151</v>
      </c>
      <c r="F1251" t="s">
        <v>3852</v>
      </c>
      <c r="G1251" t="s">
        <v>451</v>
      </c>
      <c r="H1251" t="s">
        <v>154</v>
      </c>
      <c r="I1251" t="s">
        <v>144</v>
      </c>
      <c r="J1251" t="s">
        <v>137</v>
      </c>
      <c r="K1251" t="s">
        <v>138</v>
      </c>
      <c r="L1251" t="s">
        <v>3853</v>
      </c>
      <c r="M1251" t="s">
        <v>3854</v>
      </c>
      <c r="N1251">
        <v>1.9894444440000001</v>
      </c>
      <c r="O1251">
        <v>0</v>
      </c>
      <c r="P1251">
        <v>144</v>
      </c>
      <c r="Q1251">
        <v>0</v>
      </c>
      <c r="R1251">
        <v>0</v>
      </c>
      <c r="S1251">
        <v>0</v>
      </c>
      <c r="T1251">
        <v>10</v>
      </c>
      <c r="U1251">
        <v>0</v>
      </c>
      <c r="V1251">
        <v>0</v>
      </c>
      <c r="W1251">
        <v>0</v>
      </c>
      <c r="X1251">
        <v>60.045749367923143</v>
      </c>
      <c r="Y1251">
        <v>0</v>
      </c>
      <c r="Z1251">
        <v>0</v>
      </c>
      <c r="AA1251">
        <v>0</v>
      </c>
      <c r="AB1251">
        <v>1.7020876803377867</v>
      </c>
      <c r="AC1251">
        <v>0</v>
      </c>
      <c r="AD1251">
        <v>0</v>
      </c>
      <c r="AE1251">
        <v>61.747837048260934</v>
      </c>
    </row>
    <row r="1252" spans="1:31" x14ac:dyDescent="0.25">
      <c r="A1252">
        <v>2338592</v>
      </c>
      <c r="B1252">
        <v>1</v>
      </c>
      <c r="C1252" t="s">
        <v>80</v>
      </c>
      <c r="D1252" t="s">
        <v>96</v>
      </c>
      <c r="E1252" t="s">
        <v>326</v>
      </c>
      <c r="F1252" t="s">
        <v>3855</v>
      </c>
      <c r="G1252" t="s">
        <v>153</v>
      </c>
      <c r="H1252" t="s">
        <v>154</v>
      </c>
      <c r="I1252" t="s">
        <v>144</v>
      </c>
      <c r="J1252" t="s">
        <v>137</v>
      </c>
      <c r="K1252" t="s">
        <v>138</v>
      </c>
      <c r="L1252" t="s">
        <v>3856</v>
      </c>
      <c r="M1252" t="s">
        <v>3857</v>
      </c>
      <c r="N1252">
        <v>4.3777777770000004</v>
      </c>
      <c r="O1252">
        <v>0</v>
      </c>
      <c r="P1252">
        <v>27</v>
      </c>
      <c r="Q1252">
        <v>0</v>
      </c>
      <c r="R1252">
        <v>0</v>
      </c>
      <c r="S1252">
        <v>0</v>
      </c>
      <c r="T1252">
        <v>30</v>
      </c>
      <c r="U1252">
        <v>0</v>
      </c>
      <c r="V1252">
        <v>0</v>
      </c>
      <c r="W1252">
        <v>0</v>
      </c>
      <c r="X1252">
        <v>90.840673521487275</v>
      </c>
      <c r="Y1252">
        <v>0</v>
      </c>
      <c r="Z1252">
        <v>0</v>
      </c>
      <c r="AA1252">
        <v>0</v>
      </c>
      <c r="AB1252">
        <v>186.51715801787466</v>
      </c>
      <c r="AC1252">
        <v>0</v>
      </c>
      <c r="AD1252">
        <v>0</v>
      </c>
      <c r="AE1252">
        <v>277.35783153936194</v>
      </c>
    </row>
    <row r="1253" spans="1:31" x14ac:dyDescent="0.25">
      <c r="A1253">
        <v>2338735</v>
      </c>
      <c r="B1253">
        <v>1</v>
      </c>
      <c r="C1253" t="s">
        <v>81</v>
      </c>
      <c r="D1253" t="s">
        <v>116</v>
      </c>
      <c r="E1253" t="s">
        <v>147</v>
      </c>
      <c r="F1253" t="s">
        <v>3858</v>
      </c>
      <c r="G1253" t="s">
        <v>134</v>
      </c>
      <c r="H1253" t="s">
        <v>135</v>
      </c>
      <c r="I1253" t="s">
        <v>144</v>
      </c>
      <c r="J1253" t="s">
        <v>137</v>
      </c>
      <c r="K1253" t="s">
        <v>138</v>
      </c>
      <c r="L1253" t="s">
        <v>3859</v>
      </c>
      <c r="M1253" t="s">
        <v>3860</v>
      </c>
      <c r="N1253">
        <v>2.341388888</v>
      </c>
      <c r="O1253">
        <v>0</v>
      </c>
      <c r="P1253">
        <v>0</v>
      </c>
      <c r="Q1253">
        <v>0</v>
      </c>
      <c r="R1253">
        <v>0</v>
      </c>
      <c r="S1253">
        <v>1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3.6765894808304282</v>
      </c>
      <c r="AB1253">
        <v>0</v>
      </c>
      <c r="AC1253">
        <v>0</v>
      </c>
      <c r="AD1253">
        <v>0</v>
      </c>
      <c r="AE1253">
        <v>3.6765894808304282</v>
      </c>
    </row>
    <row r="1254" spans="1:31" x14ac:dyDescent="0.25">
      <c r="A1254">
        <v>2339780</v>
      </c>
      <c r="B1254">
        <v>1</v>
      </c>
      <c r="C1254" t="s">
        <v>81</v>
      </c>
      <c r="D1254" t="s">
        <v>115</v>
      </c>
      <c r="E1254" t="s">
        <v>157</v>
      </c>
      <c r="F1254" t="s">
        <v>3861</v>
      </c>
      <c r="G1254" t="s">
        <v>194</v>
      </c>
      <c r="H1254" t="s">
        <v>154</v>
      </c>
      <c r="I1254" t="s">
        <v>144</v>
      </c>
      <c r="J1254" t="s">
        <v>137</v>
      </c>
      <c r="K1254" t="s">
        <v>138</v>
      </c>
      <c r="L1254" t="s">
        <v>3862</v>
      </c>
      <c r="M1254" t="s">
        <v>3863</v>
      </c>
      <c r="N1254">
        <v>3.1188888879999999</v>
      </c>
      <c r="O1254">
        <v>0</v>
      </c>
      <c r="P1254">
        <v>0</v>
      </c>
      <c r="Q1254">
        <v>0</v>
      </c>
      <c r="R1254">
        <v>1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1.6167796643385139</v>
      </c>
      <c r="AA1254">
        <v>0</v>
      </c>
      <c r="AB1254">
        <v>0</v>
      </c>
      <c r="AC1254">
        <v>0</v>
      </c>
      <c r="AD1254">
        <v>0</v>
      </c>
      <c r="AE1254">
        <v>1.6167796643385139</v>
      </c>
    </row>
    <row r="1255" spans="1:31" x14ac:dyDescent="0.25">
      <c r="A1255">
        <v>2339803</v>
      </c>
      <c r="B1255">
        <v>1</v>
      </c>
      <c r="C1255" t="s">
        <v>81</v>
      </c>
      <c r="D1255" t="s">
        <v>119</v>
      </c>
      <c r="E1255" t="s">
        <v>151</v>
      </c>
      <c r="F1255" t="s">
        <v>3864</v>
      </c>
      <c r="G1255" t="s">
        <v>331</v>
      </c>
      <c r="H1255" t="s">
        <v>154</v>
      </c>
      <c r="I1255" t="s">
        <v>144</v>
      </c>
      <c r="J1255" t="s">
        <v>137</v>
      </c>
      <c r="K1255" t="s">
        <v>138</v>
      </c>
      <c r="L1255" t="s">
        <v>3865</v>
      </c>
      <c r="M1255" t="s">
        <v>3866</v>
      </c>
      <c r="N1255">
        <v>3.1013888879999998</v>
      </c>
      <c r="O1255">
        <v>0</v>
      </c>
      <c r="P1255">
        <v>16</v>
      </c>
      <c r="Q1255">
        <v>0</v>
      </c>
      <c r="R1255">
        <v>2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4.7205150624322663</v>
      </c>
      <c r="Y1255">
        <v>0</v>
      </c>
      <c r="Z1255">
        <v>13.343955281784574</v>
      </c>
      <c r="AA1255">
        <v>0</v>
      </c>
      <c r="AB1255">
        <v>0</v>
      </c>
      <c r="AC1255">
        <v>0</v>
      </c>
      <c r="AD1255">
        <v>0</v>
      </c>
      <c r="AE1255">
        <v>18.06447034421684</v>
      </c>
    </row>
    <row r="1256" spans="1:31" x14ac:dyDescent="0.25">
      <c r="A1256">
        <v>2339494</v>
      </c>
      <c r="B1256">
        <v>1</v>
      </c>
      <c r="C1256" t="s">
        <v>80</v>
      </c>
      <c r="D1256" t="s">
        <v>93</v>
      </c>
      <c r="E1256" t="s">
        <v>151</v>
      </c>
      <c r="F1256" t="s">
        <v>3867</v>
      </c>
      <c r="G1256" t="s">
        <v>153</v>
      </c>
      <c r="H1256" t="s">
        <v>154</v>
      </c>
      <c r="I1256" t="s">
        <v>144</v>
      </c>
      <c r="J1256" t="s">
        <v>137</v>
      </c>
      <c r="K1256" t="s">
        <v>138</v>
      </c>
      <c r="L1256" t="s">
        <v>3868</v>
      </c>
      <c r="M1256" t="s">
        <v>3869</v>
      </c>
      <c r="N1256">
        <v>2.6724999999999999</v>
      </c>
      <c r="O1256">
        <v>0</v>
      </c>
      <c r="P1256">
        <v>0</v>
      </c>
      <c r="Q1256">
        <v>0</v>
      </c>
      <c r="R1256">
        <v>5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95.914271232753876</v>
      </c>
      <c r="AA1256">
        <v>0</v>
      </c>
      <c r="AB1256">
        <v>0</v>
      </c>
      <c r="AC1256">
        <v>0</v>
      </c>
      <c r="AD1256">
        <v>0</v>
      </c>
      <c r="AE1256">
        <v>95.914271232753876</v>
      </c>
    </row>
    <row r="1257" spans="1:31" x14ac:dyDescent="0.25">
      <c r="A1257">
        <v>2339826</v>
      </c>
      <c r="B1257">
        <v>1</v>
      </c>
      <c r="C1257" t="s">
        <v>80</v>
      </c>
      <c r="D1257" t="s">
        <v>108</v>
      </c>
      <c r="E1257" t="s">
        <v>157</v>
      </c>
      <c r="F1257" t="s">
        <v>3870</v>
      </c>
      <c r="G1257" t="s">
        <v>159</v>
      </c>
      <c r="H1257" t="s">
        <v>154</v>
      </c>
      <c r="I1257" t="s">
        <v>144</v>
      </c>
      <c r="J1257" t="s">
        <v>137</v>
      </c>
      <c r="K1257" t="s">
        <v>138</v>
      </c>
      <c r="L1257" t="s">
        <v>3871</v>
      </c>
      <c r="M1257" t="s">
        <v>3872</v>
      </c>
      <c r="N1257">
        <v>6.886111111</v>
      </c>
      <c r="O1257">
        <v>0</v>
      </c>
      <c r="P1257">
        <v>1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0.10401696136417388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0.10401696136417388</v>
      </c>
    </row>
    <row r="1258" spans="1:31" x14ac:dyDescent="0.25">
      <c r="A1258">
        <v>2339949</v>
      </c>
      <c r="B1258">
        <v>1</v>
      </c>
      <c r="C1258" t="s">
        <v>80</v>
      </c>
      <c r="D1258" t="s">
        <v>98</v>
      </c>
      <c r="E1258" t="s">
        <v>151</v>
      </c>
      <c r="F1258" t="s">
        <v>1009</v>
      </c>
      <c r="G1258" t="s">
        <v>153</v>
      </c>
      <c r="H1258" t="s">
        <v>154</v>
      </c>
      <c r="I1258" t="s">
        <v>144</v>
      </c>
      <c r="J1258" t="s">
        <v>137</v>
      </c>
      <c r="K1258" t="s">
        <v>138</v>
      </c>
      <c r="L1258" t="s">
        <v>3873</v>
      </c>
      <c r="M1258" t="s">
        <v>3874</v>
      </c>
      <c r="N1258">
        <v>3.185277777</v>
      </c>
      <c r="O1258">
        <v>0</v>
      </c>
      <c r="P1258">
        <v>11</v>
      </c>
      <c r="Q1258">
        <v>0</v>
      </c>
      <c r="R1258">
        <v>1</v>
      </c>
      <c r="S1258">
        <v>0</v>
      </c>
      <c r="T1258">
        <v>3</v>
      </c>
      <c r="U1258">
        <v>0</v>
      </c>
      <c r="V1258">
        <v>0</v>
      </c>
      <c r="W1258">
        <v>0</v>
      </c>
      <c r="X1258">
        <v>6.9763684651394806</v>
      </c>
      <c r="Y1258">
        <v>0</v>
      </c>
      <c r="Z1258">
        <v>1.9016750907628952</v>
      </c>
      <c r="AA1258">
        <v>0</v>
      </c>
      <c r="AB1258">
        <v>3.2571529846609968</v>
      </c>
      <c r="AC1258">
        <v>0</v>
      </c>
      <c r="AD1258">
        <v>0</v>
      </c>
      <c r="AE1258">
        <v>12.135196540563374</v>
      </c>
    </row>
    <row r="1259" spans="1:31" x14ac:dyDescent="0.25">
      <c r="A1259">
        <v>2339285</v>
      </c>
      <c r="B1259">
        <v>1</v>
      </c>
      <c r="C1259" t="s">
        <v>80</v>
      </c>
      <c r="D1259" t="s">
        <v>90</v>
      </c>
      <c r="E1259" t="s">
        <v>147</v>
      </c>
      <c r="F1259" t="s">
        <v>3875</v>
      </c>
      <c r="G1259" t="s">
        <v>134</v>
      </c>
      <c r="H1259" t="s">
        <v>135</v>
      </c>
      <c r="I1259" t="s">
        <v>144</v>
      </c>
      <c r="J1259" t="s">
        <v>137</v>
      </c>
      <c r="K1259" t="s">
        <v>138</v>
      </c>
      <c r="L1259" t="s">
        <v>3876</v>
      </c>
      <c r="M1259" t="s">
        <v>3877</v>
      </c>
      <c r="N1259">
        <v>0.445833333</v>
      </c>
      <c r="O1259">
        <v>0</v>
      </c>
      <c r="P1259">
        <v>2500</v>
      </c>
      <c r="Q1259">
        <v>0</v>
      </c>
      <c r="R1259">
        <v>0</v>
      </c>
      <c r="S1259">
        <v>1</v>
      </c>
      <c r="T1259">
        <v>146</v>
      </c>
      <c r="U1259">
        <v>0</v>
      </c>
      <c r="V1259">
        <v>0</v>
      </c>
      <c r="W1259">
        <v>0</v>
      </c>
      <c r="X1259">
        <v>232.50468531198786</v>
      </c>
      <c r="Y1259">
        <v>0</v>
      </c>
      <c r="Z1259">
        <v>0</v>
      </c>
      <c r="AA1259">
        <v>421.0667088452476</v>
      </c>
      <c r="AB1259">
        <v>44.050639922142466</v>
      </c>
      <c r="AC1259">
        <v>0</v>
      </c>
      <c r="AD1259">
        <v>0</v>
      </c>
      <c r="AE1259">
        <v>697.62203407937795</v>
      </c>
    </row>
    <row r="1260" spans="1:31" x14ac:dyDescent="0.25">
      <c r="A1260">
        <v>2339926</v>
      </c>
      <c r="B1260">
        <v>1</v>
      </c>
      <c r="C1260" t="s">
        <v>80</v>
      </c>
      <c r="D1260" t="s">
        <v>108</v>
      </c>
      <c r="E1260" t="s">
        <v>151</v>
      </c>
      <c r="F1260" t="s">
        <v>3878</v>
      </c>
      <c r="G1260" t="s">
        <v>153</v>
      </c>
      <c r="H1260" t="s">
        <v>154</v>
      </c>
      <c r="I1260" t="s">
        <v>144</v>
      </c>
      <c r="J1260" t="s">
        <v>137</v>
      </c>
      <c r="K1260" t="s">
        <v>138</v>
      </c>
      <c r="L1260" t="s">
        <v>3879</v>
      </c>
      <c r="M1260" t="s">
        <v>3880</v>
      </c>
      <c r="N1260">
        <v>2.5027777769999999</v>
      </c>
      <c r="O1260">
        <v>0</v>
      </c>
      <c r="P1260">
        <v>11</v>
      </c>
      <c r="Q1260">
        <v>0</v>
      </c>
      <c r="R1260">
        <v>2</v>
      </c>
      <c r="S1260">
        <v>0</v>
      </c>
      <c r="T1260">
        <v>2</v>
      </c>
      <c r="U1260">
        <v>0</v>
      </c>
      <c r="V1260">
        <v>0</v>
      </c>
      <c r="W1260">
        <v>0</v>
      </c>
      <c r="X1260">
        <v>6.1055583378274614</v>
      </c>
      <c r="Y1260">
        <v>0</v>
      </c>
      <c r="Z1260">
        <v>0.40509301054933339</v>
      </c>
      <c r="AA1260">
        <v>0</v>
      </c>
      <c r="AB1260">
        <v>0.33264586877048891</v>
      </c>
      <c r="AC1260">
        <v>0</v>
      </c>
      <c r="AD1260">
        <v>0</v>
      </c>
      <c r="AE1260">
        <v>6.8432972171472839</v>
      </c>
    </row>
    <row r="1261" spans="1:31" x14ac:dyDescent="0.25">
      <c r="A1261">
        <v>2339657</v>
      </c>
      <c r="B1261">
        <v>1</v>
      </c>
      <c r="C1261" t="s">
        <v>81</v>
      </c>
      <c r="D1261" t="s">
        <v>123</v>
      </c>
      <c r="E1261" t="s">
        <v>147</v>
      </c>
      <c r="F1261" t="s">
        <v>3881</v>
      </c>
      <c r="G1261" t="s">
        <v>269</v>
      </c>
      <c r="H1261" t="s">
        <v>135</v>
      </c>
      <c r="I1261" t="s">
        <v>144</v>
      </c>
      <c r="J1261" t="s">
        <v>137</v>
      </c>
      <c r="K1261" t="s">
        <v>209</v>
      </c>
      <c r="L1261" t="s">
        <v>3882</v>
      </c>
      <c r="M1261" t="s">
        <v>3883</v>
      </c>
      <c r="N1261">
        <v>3.8452777770000002</v>
      </c>
      <c r="O1261">
        <v>0</v>
      </c>
      <c r="P1261">
        <v>3629</v>
      </c>
      <c r="Q1261">
        <v>0</v>
      </c>
      <c r="R1261">
        <v>3</v>
      </c>
      <c r="S1261">
        <v>0</v>
      </c>
      <c r="T1261">
        <v>120</v>
      </c>
      <c r="U1261">
        <v>0</v>
      </c>
      <c r="V1261">
        <v>0</v>
      </c>
      <c r="W1261">
        <v>0</v>
      </c>
      <c r="X1261">
        <v>3349.2818735156129</v>
      </c>
      <c r="Y1261">
        <v>0</v>
      </c>
      <c r="Z1261">
        <v>3.2614027242055008</v>
      </c>
      <c r="AA1261">
        <v>0</v>
      </c>
      <c r="AB1261">
        <v>599.94461749633456</v>
      </c>
      <c r="AC1261">
        <v>0</v>
      </c>
      <c r="AD1261">
        <v>0</v>
      </c>
      <c r="AE1261">
        <v>3952.4878937361532</v>
      </c>
    </row>
    <row r="1262" spans="1:31" x14ac:dyDescent="0.25">
      <c r="A1262">
        <v>2339703</v>
      </c>
      <c r="B1262">
        <v>1</v>
      </c>
      <c r="C1262" t="s">
        <v>81</v>
      </c>
      <c r="D1262" t="s">
        <v>127</v>
      </c>
      <c r="E1262" t="s">
        <v>174</v>
      </c>
      <c r="F1262" t="s">
        <v>3884</v>
      </c>
      <c r="G1262" t="s">
        <v>176</v>
      </c>
      <c r="H1262" t="s">
        <v>154</v>
      </c>
      <c r="I1262" t="s">
        <v>144</v>
      </c>
      <c r="J1262" t="s">
        <v>137</v>
      </c>
      <c r="K1262" t="s">
        <v>138</v>
      </c>
      <c r="L1262" t="s">
        <v>3885</v>
      </c>
      <c r="M1262" t="s">
        <v>3886</v>
      </c>
      <c r="N1262">
        <v>0.58861111099999996</v>
      </c>
      <c r="O1262">
        <v>0</v>
      </c>
      <c r="P1262">
        <v>132</v>
      </c>
      <c r="Q1262">
        <v>0</v>
      </c>
      <c r="R1262">
        <v>6</v>
      </c>
      <c r="S1262">
        <v>0</v>
      </c>
      <c r="T1262">
        <v>3</v>
      </c>
      <c r="U1262">
        <v>0</v>
      </c>
      <c r="V1262">
        <v>0</v>
      </c>
      <c r="W1262">
        <v>0</v>
      </c>
      <c r="X1262">
        <v>22.027510492079436</v>
      </c>
      <c r="Y1262">
        <v>0</v>
      </c>
      <c r="Z1262">
        <v>6.7039985262793476</v>
      </c>
      <c r="AA1262">
        <v>0</v>
      </c>
      <c r="AB1262">
        <v>0.10724192527146581</v>
      </c>
      <c r="AC1262">
        <v>0</v>
      </c>
      <c r="AD1262">
        <v>0</v>
      </c>
      <c r="AE1262">
        <v>28.838750943630252</v>
      </c>
    </row>
    <row r="1263" spans="1:31" x14ac:dyDescent="0.25">
      <c r="A1263">
        <v>2339594</v>
      </c>
      <c r="B1263">
        <v>1</v>
      </c>
      <c r="C1263" t="s">
        <v>80</v>
      </c>
      <c r="D1263" t="s">
        <v>100</v>
      </c>
      <c r="E1263" t="s">
        <v>157</v>
      </c>
      <c r="F1263" t="s">
        <v>3887</v>
      </c>
      <c r="G1263" t="s">
        <v>159</v>
      </c>
      <c r="H1263" t="s">
        <v>154</v>
      </c>
      <c r="I1263" t="s">
        <v>144</v>
      </c>
      <c r="J1263" t="s">
        <v>137</v>
      </c>
      <c r="K1263" t="s">
        <v>138</v>
      </c>
      <c r="L1263" t="s">
        <v>3888</v>
      </c>
      <c r="M1263" t="s">
        <v>3889</v>
      </c>
      <c r="N1263">
        <v>2.2261111109999998</v>
      </c>
      <c r="O1263">
        <v>0</v>
      </c>
      <c r="P1263">
        <v>1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1.0415242047951934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1.0415242047951934</v>
      </c>
    </row>
    <row r="1264" spans="1:31" x14ac:dyDescent="0.25">
      <c r="A1264">
        <v>2339302</v>
      </c>
      <c r="B1264">
        <v>1</v>
      </c>
      <c r="C1264" t="s">
        <v>80</v>
      </c>
      <c r="D1264" t="s">
        <v>86</v>
      </c>
      <c r="E1264" t="s">
        <v>240</v>
      </c>
      <c r="F1264" t="s">
        <v>3890</v>
      </c>
      <c r="G1264" t="s">
        <v>134</v>
      </c>
      <c r="H1264" t="s">
        <v>135</v>
      </c>
      <c r="I1264" t="s">
        <v>144</v>
      </c>
      <c r="J1264" t="s">
        <v>137</v>
      </c>
      <c r="K1264" t="s">
        <v>138</v>
      </c>
      <c r="L1264" t="s">
        <v>3891</v>
      </c>
      <c r="M1264" t="s">
        <v>3892</v>
      </c>
      <c r="N1264">
        <v>0.336666666</v>
      </c>
      <c r="O1264">
        <v>1</v>
      </c>
      <c r="P1264">
        <v>1469</v>
      </c>
      <c r="Q1264">
        <v>0</v>
      </c>
      <c r="R1264">
        <v>143</v>
      </c>
      <c r="S1264">
        <v>1</v>
      </c>
      <c r="T1264">
        <v>225</v>
      </c>
      <c r="U1264">
        <v>0</v>
      </c>
      <c r="V1264">
        <v>1</v>
      </c>
      <c r="W1264">
        <v>1.69134826447353</v>
      </c>
      <c r="X1264">
        <v>240.13644148726723</v>
      </c>
      <c r="Y1264">
        <v>0</v>
      </c>
      <c r="Z1264">
        <v>31.185845686841663</v>
      </c>
      <c r="AA1264">
        <v>42.253094445392364</v>
      </c>
      <c r="AB1264">
        <v>87.112310151788066</v>
      </c>
      <c r="AC1264">
        <v>0</v>
      </c>
      <c r="AD1264">
        <v>1.8454304108058002</v>
      </c>
      <c r="AE1264">
        <v>404.22447044656866</v>
      </c>
    </row>
    <row r="1265" spans="1:31" x14ac:dyDescent="0.25">
      <c r="A1265">
        <v>2339342</v>
      </c>
      <c r="B1265">
        <v>1</v>
      </c>
      <c r="C1265" t="s">
        <v>81</v>
      </c>
      <c r="D1265" t="s">
        <v>113</v>
      </c>
      <c r="E1265" t="s">
        <v>147</v>
      </c>
      <c r="F1265" t="s">
        <v>3893</v>
      </c>
      <c r="G1265" t="s">
        <v>134</v>
      </c>
      <c r="H1265" t="s">
        <v>135</v>
      </c>
      <c r="I1265" t="s">
        <v>144</v>
      </c>
      <c r="J1265" t="s">
        <v>137</v>
      </c>
      <c r="K1265" t="s">
        <v>138</v>
      </c>
      <c r="L1265" t="s">
        <v>3894</v>
      </c>
      <c r="M1265" t="s">
        <v>3895</v>
      </c>
      <c r="N1265">
        <v>2.1208333330000002</v>
      </c>
      <c r="O1265">
        <v>0</v>
      </c>
      <c r="P1265">
        <v>80</v>
      </c>
      <c r="Q1265">
        <v>25</v>
      </c>
      <c r="R1265">
        <v>25</v>
      </c>
      <c r="S1265">
        <v>1</v>
      </c>
      <c r="T1265">
        <v>3</v>
      </c>
      <c r="U1265">
        <v>0</v>
      </c>
      <c r="V1265">
        <v>0</v>
      </c>
      <c r="W1265">
        <v>0</v>
      </c>
      <c r="X1265">
        <v>51.524104150788254</v>
      </c>
      <c r="Y1265">
        <v>331.18580963118495</v>
      </c>
      <c r="Z1265">
        <v>253.94278289167102</v>
      </c>
      <c r="AA1265">
        <v>4.1357282290559665</v>
      </c>
      <c r="AB1265">
        <v>2.598411892466667E-4</v>
      </c>
      <c r="AC1265">
        <v>0</v>
      </c>
      <c r="AD1265">
        <v>0</v>
      </c>
      <c r="AE1265">
        <v>640.78868474388946</v>
      </c>
    </row>
    <row r="1266" spans="1:31" x14ac:dyDescent="0.25">
      <c r="A1266">
        <v>2339534</v>
      </c>
      <c r="B1266">
        <v>1</v>
      </c>
      <c r="C1266" t="s">
        <v>81</v>
      </c>
      <c r="D1266" t="s">
        <v>117</v>
      </c>
      <c r="E1266" t="s">
        <v>147</v>
      </c>
      <c r="F1266" t="s">
        <v>3896</v>
      </c>
      <c r="G1266" t="s">
        <v>184</v>
      </c>
      <c r="H1266" t="s">
        <v>135</v>
      </c>
      <c r="I1266" t="s">
        <v>144</v>
      </c>
      <c r="J1266" t="s">
        <v>137</v>
      </c>
      <c r="K1266" t="s">
        <v>138</v>
      </c>
      <c r="L1266" t="s">
        <v>3897</v>
      </c>
      <c r="M1266" t="s">
        <v>3898</v>
      </c>
      <c r="N1266">
        <v>3.2113888880000001</v>
      </c>
      <c r="O1266">
        <v>0</v>
      </c>
      <c r="P1266">
        <v>74</v>
      </c>
      <c r="Q1266">
        <v>10</v>
      </c>
      <c r="R1266">
        <v>2</v>
      </c>
      <c r="S1266">
        <v>0</v>
      </c>
      <c r="T1266">
        <v>6</v>
      </c>
      <c r="U1266">
        <v>0</v>
      </c>
      <c r="V1266">
        <v>0</v>
      </c>
      <c r="W1266">
        <v>0</v>
      </c>
      <c r="X1266">
        <v>29.781196238065874</v>
      </c>
      <c r="Y1266">
        <v>116.44258415681907</v>
      </c>
      <c r="Z1266">
        <v>2.6369054055822256</v>
      </c>
      <c r="AA1266">
        <v>0</v>
      </c>
      <c r="AB1266">
        <v>13.628181415265495</v>
      </c>
      <c r="AC1266">
        <v>0</v>
      </c>
      <c r="AD1266">
        <v>0</v>
      </c>
      <c r="AE1266">
        <v>162.48886721573265</v>
      </c>
    </row>
    <row r="1267" spans="1:31" x14ac:dyDescent="0.25">
      <c r="A1267">
        <v>2339932</v>
      </c>
      <c r="B1267">
        <v>1</v>
      </c>
      <c r="C1267" t="s">
        <v>81</v>
      </c>
      <c r="D1267" t="s">
        <v>112</v>
      </c>
      <c r="E1267" t="s">
        <v>174</v>
      </c>
      <c r="F1267" t="s">
        <v>3899</v>
      </c>
      <c r="G1267" t="s">
        <v>176</v>
      </c>
      <c r="H1267" t="s">
        <v>154</v>
      </c>
      <c r="I1267" t="s">
        <v>144</v>
      </c>
      <c r="J1267" t="s">
        <v>137</v>
      </c>
      <c r="K1267" t="s">
        <v>138</v>
      </c>
      <c r="L1267" t="s">
        <v>3900</v>
      </c>
      <c r="M1267" t="s">
        <v>3901</v>
      </c>
      <c r="N1267">
        <v>0.67416666599999997</v>
      </c>
      <c r="O1267">
        <v>0</v>
      </c>
      <c r="P1267">
        <v>548</v>
      </c>
      <c r="Q1267">
        <v>0</v>
      </c>
      <c r="R1267">
        <v>0</v>
      </c>
      <c r="S1267">
        <v>0</v>
      </c>
      <c r="T1267">
        <v>53</v>
      </c>
      <c r="U1267">
        <v>0</v>
      </c>
      <c r="V1267">
        <v>1</v>
      </c>
      <c r="W1267">
        <v>0</v>
      </c>
      <c r="X1267">
        <v>88.790407643737893</v>
      </c>
      <c r="Y1267">
        <v>0</v>
      </c>
      <c r="Z1267">
        <v>0</v>
      </c>
      <c r="AA1267">
        <v>0</v>
      </c>
      <c r="AB1267">
        <v>14.046745107677852</v>
      </c>
      <c r="AC1267">
        <v>0</v>
      </c>
      <c r="AD1267">
        <v>2.72369142262641</v>
      </c>
      <c r="AE1267">
        <v>105.56084417404216</v>
      </c>
    </row>
    <row r="1268" spans="1:31" x14ac:dyDescent="0.25">
      <c r="A1268">
        <v>2339883</v>
      </c>
      <c r="B1268">
        <v>1</v>
      </c>
      <c r="C1268" t="s">
        <v>81</v>
      </c>
      <c r="D1268" t="s">
        <v>128</v>
      </c>
      <c r="E1268" t="s">
        <v>141</v>
      </c>
      <c r="F1268" t="s">
        <v>1740</v>
      </c>
      <c r="G1268" t="s">
        <v>134</v>
      </c>
      <c r="H1268" t="s">
        <v>135</v>
      </c>
      <c r="I1268" t="s">
        <v>144</v>
      </c>
      <c r="J1268" t="s">
        <v>137</v>
      </c>
      <c r="K1268" t="s">
        <v>138</v>
      </c>
      <c r="L1268" t="s">
        <v>3902</v>
      </c>
      <c r="M1268" t="s">
        <v>3903</v>
      </c>
      <c r="N1268">
        <v>0.56499999999999995</v>
      </c>
      <c r="O1268">
        <v>1</v>
      </c>
      <c r="P1268">
        <v>585</v>
      </c>
      <c r="Q1268">
        <v>4</v>
      </c>
      <c r="R1268">
        <v>3</v>
      </c>
      <c r="S1268">
        <v>9</v>
      </c>
      <c r="T1268">
        <v>48</v>
      </c>
      <c r="U1268">
        <v>0</v>
      </c>
      <c r="V1268">
        <v>0</v>
      </c>
      <c r="W1268">
        <v>0.14817918507200001</v>
      </c>
      <c r="X1268">
        <v>37.869482075670604</v>
      </c>
      <c r="Y1268">
        <v>17.08109693889137</v>
      </c>
      <c r="Z1268">
        <v>0.23977734922087335</v>
      </c>
      <c r="AA1268">
        <v>33.50106883890637</v>
      </c>
      <c r="AB1268">
        <v>13.759838927599938</v>
      </c>
      <c r="AC1268">
        <v>0</v>
      </c>
      <c r="AD1268">
        <v>0</v>
      </c>
      <c r="AE1268">
        <v>102.59944331536117</v>
      </c>
    </row>
    <row r="1269" spans="1:31" x14ac:dyDescent="0.25">
      <c r="A1269">
        <v>2339385</v>
      </c>
      <c r="B1269">
        <v>1</v>
      </c>
      <c r="C1269" t="s">
        <v>81</v>
      </c>
      <c r="D1269" t="s">
        <v>119</v>
      </c>
      <c r="E1269" t="s">
        <v>141</v>
      </c>
      <c r="F1269" t="s">
        <v>3904</v>
      </c>
      <c r="G1269" t="s">
        <v>208</v>
      </c>
      <c r="H1269" t="s">
        <v>135</v>
      </c>
      <c r="I1269" t="s">
        <v>144</v>
      </c>
      <c r="J1269" t="s">
        <v>137</v>
      </c>
      <c r="K1269" t="s">
        <v>209</v>
      </c>
      <c r="L1269" t="s">
        <v>3905</v>
      </c>
      <c r="M1269" t="s">
        <v>3906</v>
      </c>
      <c r="N1269">
        <v>8.0755555549999993</v>
      </c>
      <c r="O1269">
        <v>1</v>
      </c>
      <c r="P1269">
        <v>357</v>
      </c>
      <c r="Q1269">
        <v>20</v>
      </c>
      <c r="R1269">
        <v>8</v>
      </c>
      <c r="S1269">
        <v>2</v>
      </c>
      <c r="T1269">
        <v>13</v>
      </c>
      <c r="U1269">
        <v>0</v>
      </c>
      <c r="V1269">
        <v>0</v>
      </c>
      <c r="W1269">
        <v>1.026280675068</v>
      </c>
      <c r="X1269">
        <v>353.5549266207525</v>
      </c>
      <c r="Y1269">
        <v>1597.5366817576869</v>
      </c>
      <c r="Z1269">
        <v>77.430394245325573</v>
      </c>
      <c r="AA1269">
        <v>81.532438630018348</v>
      </c>
      <c r="AB1269">
        <v>40.681960102863151</v>
      </c>
      <c r="AC1269">
        <v>0</v>
      </c>
      <c r="AD1269">
        <v>0</v>
      </c>
      <c r="AE1269">
        <v>2151.7626820317146</v>
      </c>
    </row>
    <row r="1270" spans="1:31" x14ac:dyDescent="0.25">
      <c r="A1270">
        <v>2339906</v>
      </c>
      <c r="B1270">
        <v>1</v>
      </c>
      <c r="C1270" t="s">
        <v>80</v>
      </c>
      <c r="D1270" t="s">
        <v>93</v>
      </c>
      <c r="E1270" t="s">
        <v>151</v>
      </c>
      <c r="F1270" t="s">
        <v>2744</v>
      </c>
      <c r="G1270" t="s">
        <v>153</v>
      </c>
      <c r="H1270" t="s">
        <v>154</v>
      </c>
      <c r="I1270" t="s">
        <v>144</v>
      </c>
      <c r="J1270" t="s">
        <v>137</v>
      </c>
      <c r="K1270" t="s">
        <v>138</v>
      </c>
      <c r="L1270" t="s">
        <v>3907</v>
      </c>
      <c r="M1270" t="s">
        <v>3908</v>
      </c>
      <c r="N1270">
        <v>1.2169444439999999</v>
      </c>
      <c r="O1270">
        <v>0</v>
      </c>
      <c r="P1270">
        <v>13</v>
      </c>
      <c r="Q1270">
        <v>0</v>
      </c>
      <c r="R1270">
        <v>5</v>
      </c>
      <c r="S1270">
        <v>0</v>
      </c>
      <c r="T1270">
        <v>3</v>
      </c>
      <c r="U1270">
        <v>0</v>
      </c>
      <c r="V1270">
        <v>0</v>
      </c>
      <c r="W1270">
        <v>0</v>
      </c>
      <c r="X1270">
        <v>6.9418331825421227</v>
      </c>
      <c r="Y1270">
        <v>0</v>
      </c>
      <c r="Z1270">
        <v>33.656836689004244</v>
      </c>
      <c r="AA1270">
        <v>0</v>
      </c>
      <c r="AB1270">
        <v>7.981677149689677</v>
      </c>
      <c r="AC1270">
        <v>0</v>
      </c>
      <c r="AD1270">
        <v>0</v>
      </c>
      <c r="AE1270">
        <v>48.580347021236037</v>
      </c>
    </row>
    <row r="1271" spans="1:31" x14ac:dyDescent="0.25">
      <c r="A1271">
        <v>2339620</v>
      </c>
      <c r="B1271">
        <v>1</v>
      </c>
      <c r="C1271" t="s">
        <v>81</v>
      </c>
      <c r="D1271" t="s">
        <v>113</v>
      </c>
      <c r="E1271" t="s">
        <v>141</v>
      </c>
      <c r="F1271" t="s">
        <v>2328</v>
      </c>
      <c r="G1271" t="s">
        <v>134</v>
      </c>
      <c r="H1271" t="s">
        <v>135</v>
      </c>
      <c r="I1271" t="s">
        <v>144</v>
      </c>
      <c r="J1271" t="s">
        <v>137</v>
      </c>
      <c r="K1271" t="s">
        <v>138</v>
      </c>
      <c r="L1271" t="s">
        <v>3909</v>
      </c>
      <c r="M1271" t="s">
        <v>3910</v>
      </c>
      <c r="N1271">
        <v>0.81499999999999995</v>
      </c>
      <c r="O1271">
        <v>0</v>
      </c>
      <c r="P1271">
        <v>257</v>
      </c>
      <c r="Q1271">
        <v>0</v>
      </c>
      <c r="R1271">
        <v>6</v>
      </c>
      <c r="S1271">
        <v>0</v>
      </c>
      <c r="T1271">
        <v>15</v>
      </c>
      <c r="U1271">
        <v>0</v>
      </c>
      <c r="V1271">
        <v>0</v>
      </c>
      <c r="W1271">
        <v>0</v>
      </c>
      <c r="X1271">
        <v>39.882439930502812</v>
      </c>
      <c r="Y1271">
        <v>0</v>
      </c>
      <c r="Z1271">
        <v>19.06044196211349</v>
      </c>
      <c r="AA1271">
        <v>0</v>
      </c>
      <c r="AB1271">
        <v>4.3729042009076293</v>
      </c>
      <c r="AC1271">
        <v>0</v>
      </c>
      <c r="AD1271">
        <v>0</v>
      </c>
      <c r="AE1271">
        <v>63.315786093523926</v>
      </c>
    </row>
    <row r="1272" spans="1:31" x14ac:dyDescent="0.25">
      <c r="A1272">
        <v>2339514</v>
      </c>
      <c r="B1272">
        <v>1</v>
      </c>
      <c r="C1272" t="s">
        <v>80</v>
      </c>
      <c r="D1272" t="s">
        <v>92</v>
      </c>
      <c r="E1272" t="s">
        <v>132</v>
      </c>
      <c r="F1272" t="s">
        <v>3911</v>
      </c>
      <c r="G1272" t="s">
        <v>134</v>
      </c>
      <c r="H1272" t="s">
        <v>135</v>
      </c>
      <c r="I1272" t="s">
        <v>144</v>
      </c>
      <c r="J1272" t="s">
        <v>137</v>
      </c>
      <c r="K1272" t="s">
        <v>138</v>
      </c>
      <c r="L1272" t="s">
        <v>3912</v>
      </c>
      <c r="M1272" t="s">
        <v>3913</v>
      </c>
      <c r="N1272">
        <v>0.41416666600000002</v>
      </c>
      <c r="O1272">
        <v>0</v>
      </c>
      <c r="P1272">
        <v>358</v>
      </c>
      <c r="Q1272">
        <v>0</v>
      </c>
      <c r="R1272">
        <v>3</v>
      </c>
      <c r="S1272">
        <v>8</v>
      </c>
      <c r="T1272">
        <v>16</v>
      </c>
      <c r="U1272">
        <v>0</v>
      </c>
      <c r="V1272">
        <v>1</v>
      </c>
      <c r="W1272">
        <v>0</v>
      </c>
      <c r="X1272">
        <v>48.726772741080467</v>
      </c>
      <c r="Y1272">
        <v>0</v>
      </c>
      <c r="Z1272">
        <v>0.32117491717241009</v>
      </c>
      <c r="AA1272">
        <v>59.589061650066803</v>
      </c>
      <c r="AB1272">
        <v>5.7596266223697441</v>
      </c>
      <c r="AC1272">
        <v>0</v>
      </c>
      <c r="AD1272">
        <v>1.8302667702648818</v>
      </c>
      <c r="AE1272">
        <v>116.22690270095431</v>
      </c>
    </row>
    <row r="1273" spans="1:31" x14ac:dyDescent="0.25">
      <c r="A1273">
        <v>2339677</v>
      </c>
      <c r="B1273">
        <v>1</v>
      </c>
      <c r="C1273" t="s">
        <v>80</v>
      </c>
      <c r="D1273" t="s">
        <v>106</v>
      </c>
      <c r="E1273" t="s">
        <v>147</v>
      </c>
      <c r="F1273" t="s">
        <v>3914</v>
      </c>
      <c r="G1273" t="s">
        <v>184</v>
      </c>
      <c r="H1273" t="s">
        <v>135</v>
      </c>
      <c r="I1273" t="s">
        <v>144</v>
      </c>
      <c r="J1273" t="s">
        <v>137</v>
      </c>
      <c r="K1273" t="s">
        <v>138</v>
      </c>
      <c r="L1273" t="s">
        <v>3915</v>
      </c>
      <c r="M1273" t="s">
        <v>3916</v>
      </c>
      <c r="N1273">
        <v>5.7633333330000003</v>
      </c>
      <c r="O1273">
        <v>0</v>
      </c>
      <c r="P1273">
        <v>0</v>
      </c>
      <c r="Q1273">
        <v>0</v>
      </c>
      <c r="R1273">
        <v>6</v>
      </c>
      <c r="S1273">
        <v>0</v>
      </c>
      <c r="T1273">
        <v>4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206.09119807104179</v>
      </c>
      <c r="AA1273">
        <v>0</v>
      </c>
      <c r="AB1273">
        <v>118.08765107921768</v>
      </c>
      <c r="AC1273">
        <v>0</v>
      </c>
      <c r="AD1273">
        <v>0</v>
      </c>
      <c r="AE1273">
        <v>324.17884915025945</v>
      </c>
    </row>
    <row r="1274" spans="1:31" x14ac:dyDescent="0.25">
      <c r="A1274">
        <v>2339763</v>
      </c>
      <c r="B1274">
        <v>1</v>
      </c>
      <c r="C1274" t="s">
        <v>81</v>
      </c>
      <c r="D1274" t="s">
        <v>113</v>
      </c>
      <c r="E1274" t="s">
        <v>147</v>
      </c>
      <c r="F1274" t="s">
        <v>3893</v>
      </c>
      <c r="G1274" t="s">
        <v>1768</v>
      </c>
      <c r="H1274" t="s">
        <v>135</v>
      </c>
      <c r="I1274" t="s">
        <v>144</v>
      </c>
      <c r="J1274" t="s">
        <v>137</v>
      </c>
      <c r="K1274" t="s">
        <v>138</v>
      </c>
      <c r="L1274" t="s">
        <v>3917</v>
      </c>
      <c r="M1274" t="s">
        <v>3918</v>
      </c>
      <c r="N1274">
        <v>1.673333333</v>
      </c>
      <c r="O1274">
        <v>0</v>
      </c>
      <c r="P1274">
        <v>80</v>
      </c>
      <c r="Q1274">
        <v>25</v>
      </c>
      <c r="R1274">
        <v>25</v>
      </c>
      <c r="S1274">
        <v>1</v>
      </c>
      <c r="T1274">
        <v>3</v>
      </c>
      <c r="U1274">
        <v>0</v>
      </c>
      <c r="V1274">
        <v>0</v>
      </c>
      <c r="W1274">
        <v>0</v>
      </c>
      <c r="X1274">
        <v>45.69684854225752</v>
      </c>
      <c r="Y1274">
        <v>281.44080389029932</v>
      </c>
      <c r="Z1274">
        <v>204.12276537448184</v>
      </c>
      <c r="AA1274">
        <v>3.3020490573782446</v>
      </c>
      <c r="AB1274">
        <v>2.1706924490666669E-4</v>
      </c>
      <c r="AC1274">
        <v>0</v>
      </c>
      <c r="AD1274">
        <v>0</v>
      </c>
      <c r="AE1274">
        <v>534.56268393366179</v>
      </c>
    </row>
    <row r="1275" spans="1:31" x14ac:dyDescent="0.25">
      <c r="A1275">
        <v>2339720</v>
      </c>
      <c r="B1275">
        <v>1</v>
      </c>
      <c r="C1275" t="s">
        <v>81</v>
      </c>
      <c r="D1275" t="s">
        <v>112</v>
      </c>
      <c r="E1275" t="s">
        <v>132</v>
      </c>
      <c r="F1275" t="s">
        <v>3919</v>
      </c>
      <c r="G1275" t="s">
        <v>134</v>
      </c>
      <c r="H1275" t="s">
        <v>135</v>
      </c>
      <c r="I1275" t="s">
        <v>144</v>
      </c>
      <c r="J1275" t="s">
        <v>137</v>
      </c>
      <c r="K1275" t="s">
        <v>138</v>
      </c>
      <c r="L1275" t="s">
        <v>3920</v>
      </c>
      <c r="M1275" t="s">
        <v>3921</v>
      </c>
      <c r="N1275">
        <v>0.72499999999999998</v>
      </c>
      <c r="O1275">
        <v>0</v>
      </c>
      <c r="P1275">
        <v>535</v>
      </c>
      <c r="Q1275">
        <v>3</v>
      </c>
      <c r="R1275">
        <v>3</v>
      </c>
      <c r="S1275">
        <v>2</v>
      </c>
      <c r="T1275">
        <v>57</v>
      </c>
      <c r="U1275">
        <v>2</v>
      </c>
      <c r="V1275">
        <v>0</v>
      </c>
      <c r="W1275">
        <v>0</v>
      </c>
      <c r="X1275">
        <v>37.326918004123115</v>
      </c>
      <c r="Y1275">
        <v>14.102897716383261</v>
      </c>
      <c r="Z1275">
        <v>1.8290432685253575</v>
      </c>
      <c r="AA1275">
        <v>4.0107844768568395</v>
      </c>
      <c r="AB1275">
        <v>16.215154185190304</v>
      </c>
      <c r="AC1275">
        <v>400.98713029038646</v>
      </c>
      <c r="AD1275">
        <v>0</v>
      </c>
      <c r="AE1275">
        <v>474.47192794146531</v>
      </c>
    </row>
    <row r="1276" spans="1:31" x14ac:dyDescent="0.25">
      <c r="A1276">
        <v>2339282</v>
      </c>
      <c r="B1276">
        <v>1</v>
      </c>
      <c r="C1276" t="s">
        <v>80</v>
      </c>
      <c r="D1276" t="s">
        <v>84</v>
      </c>
      <c r="E1276" t="s">
        <v>157</v>
      </c>
      <c r="F1276" t="s">
        <v>3922</v>
      </c>
      <c r="G1276" t="s">
        <v>204</v>
      </c>
      <c r="H1276" t="s">
        <v>154</v>
      </c>
      <c r="I1276" t="s">
        <v>144</v>
      </c>
      <c r="J1276" t="s">
        <v>137</v>
      </c>
      <c r="K1276" t="s">
        <v>138</v>
      </c>
      <c r="L1276" t="s">
        <v>3923</v>
      </c>
      <c r="M1276" t="s">
        <v>3924</v>
      </c>
      <c r="N1276">
        <v>0.93888888800000003</v>
      </c>
      <c r="O1276">
        <v>0</v>
      </c>
      <c r="P1276">
        <v>9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2.1611006889853335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2.1611006889853335</v>
      </c>
    </row>
    <row r="1277" spans="1:31" x14ac:dyDescent="0.25">
      <c r="A1277">
        <v>2339305</v>
      </c>
      <c r="B1277">
        <v>1</v>
      </c>
      <c r="C1277" t="s">
        <v>80</v>
      </c>
      <c r="D1277" t="s">
        <v>103</v>
      </c>
      <c r="E1277" t="s">
        <v>132</v>
      </c>
      <c r="F1277" t="s">
        <v>3925</v>
      </c>
      <c r="G1277" t="s">
        <v>134</v>
      </c>
      <c r="H1277" t="s">
        <v>135</v>
      </c>
      <c r="I1277" t="s">
        <v>144</v>
      </c>
      <c r="J1277" t="s">
        <v>137</v>
      </c>
      <c r="K1277" t="s">
        <v>138</v>
      </c>
      <c r="L1277" t="s">
        <v>3926</v>
      </c>
      <c r="M1277" t="s">
        <v>3927</v>
      </c>
      <c r="N1277">
        <v>0.61250000000000004</v>
      </c>
      <c r="O1277">
        <v>0</v>
      </c>
      <c r="P1277">
        <v>5263</v>
      </c>
      <c r="Q1277">
        <v>16</v>
      </c>
      <c r="R1277">
        <v>86</v>
      </c>
      <c r="S1277">
        <v>50</v>
      </c>
      <c r="T1277">
        <v>498</v>
      </c>
      <c r="U1277">
        <v>68</v>
      </c>
      <c r="V1277">
        <v>4</v>
      </c>
      <c r="W1277">
        <v>0</v>
      </c>
      <c r="X1277">
        <v>626.46953474649558</v>
      </c>
      <c r="Y1277">
        <v>113.6997421008782</v>
      </c>
      <c r="Z1277">
        <v>126.1703726460899</v>
      </c>
      <c r="AA1277">
        <v>315.5949402863771</v>
      </c>
      <c r="AB1277">
        <v>262.57323879836395</v>
      </c>
      <c r="AC1277">
        <v>1654.2779105460954</v>
      </c>
      <c r="AD1277">
        <v>42.602362686768558</v>
      </c>
      <c r="AE1277">
        <v>3141.3881018110687</v>
      </c>
    </row>
    <row r="1278" spans="1:31" x14ac:dyDescent="0.25">
      <c r="A1278">
        <v>2339760</v>
      </c>
      <c r="B1278">
        <v>1</v>
      </c>
      <c r="C1278" t="s">
        <v>80</v>
      </c>
      <c r="D1278" t="s">
        <v>90</v>
      </c>
      <c r="E1278" t="s">
        <v>151</v>
      </c>
      <c r="F1278" t="s">
        <v>2728</v>
      </c>
      <c r="G1278" t="s">
        <v>153</v>
      </c>
      <c r="H1278" t="s">
        <v>154</v>
      </c>
      <c r="I1278" t="s">
        <v>144</v>
      </c>
      <c r="J1278" t="s">
        <v>137</v>
      </c>
      <c r="K1278" t="s">
        <v>138</v>
      </c>
      <c r="L1278" t="s">
        <v>3928</v>
      </c>
      <c r="M1278" t="s">
        <v>3929</v>
      </c>
      <c r="N1278">
        <v>1.22</v>
      </c>
      <c r="O1278">
        <v>0</v>
      </c>
      <c r="P1278">
        <v>49</v>
      </c>
      <c r="Q1278">
        <v>0</v>
      </c>
      <c r="R1278">
        <v>0</v>
      </c>
      <c r="S1278">
        <v>0</v>
      </c>
      <c r="T1278">
        <v>72</v>
      </c>
      <c r="U1278">
        <v>0</v>
      </c>
      <c r="V1278">
        <v>0</v>
      </c>
      <c r="W1278">
        <v>0</v>
      </c>
      <c r="X1278">
        <v>21.462146734116253</v>
      </c>
      <c r="Y1278">
        <v>0</v>
      </c>
      <c r="Z1278">
        <v>0</v>
      </c>
      <c r="AA1278">
        <v>0</v>
      </c>
      <c r="AB1278">
        <v>97.192092171472979</v>
      </c>
      <c r="AC1278">
        <v>0</v>
      </c>
      <c r="AD1278">
        <v>0</v>
      </c>
      <c r="AE1278">
        <v>118.65423890558924</v>
      </c>
    </row>
    <row r="1279" spans="1:31" x14ac:dyDescent="0.25">
      <c r="A1279">
        <v>2339846</v>
      </c>
      <c r="B1279">
        <v>1</v>
      </c>
      <c r="C1279" t="s">
        <v>81</v>
      </c>
      <c r="D1279" t="s">
        <v>123</v>
      </c>
      <c r="E1279" t="s">
        <v>151</v>
      </c>
      <c r="F1279" t="s">
        <v>738</v>
      </c>
      <c r="G1279" t="s">
        <v>153</v>
      </c>
      <c r="H1279" t="s">
        <v>154</v>
      </c>
      <c r="I1279" t="s">
        <v>144</v>
      </c>
      <c r="J1279" t="s">
        <v>137</v>
      </c>
      <c r="K1279" t="s">
        <v>138</v>
      </c>
      <c r="L1279" t="s">
        <v>3930</v>
      </c>
      <c r="M1279" t="s">
        <v>3931</v>
      </c>
      <c r="N1279">
        <v>0.63777777700000005</v>
      </c>
      <c r="O1279">
        <v>0</v>
      </c>
      <c r="P1279">
        <v>260</v>
      </c>
      <c r="Q1279">
        <v>0</v>
      </c>
      <c r="R1279">
        <v>0</v>
      </c>
      <c r="S1279">
        <v>0</v>
      </c>
      <c r="T1279">
        <v>11</v>
      </c>
      <c r="U1279">
        <v>0</v>
      </c>
      <c r="V1279">
        <v>0</v>
      </c>
      <c r="W1279">
        <v>0</v>
      </c>
      <c r="X1279">
        <v>35.802548640179623</v>
      </c>
      <c r="Y1279">
        <v>0</v>
      </c>
      <c r="Z1279">
        <v>0</v>
      </c>
      <c r="AA1279">
        <v>0</v>
      </c>
      <c r="AB1279">
        <v>4.3064044751629602</v>
      </c>
      <c r="AC1279">
        <v>0</v>
      </c>
      <c r="AD1279">
        <v>0</v>
      </c>
      <c r="AE1279">
        <v>40.108953115342587</v>
      </c>
    </row>
    <row r="1280" spans="1:31" x14ac:dyDescent="0.25">
      <c r="A1280">
        <v>2339491</v>
      </c>
      <c r="B1280">
        <v>1</v>
      </c>
      <c r="C1280" t="s">
        <v>80</v>
      </c>
      <c r="D1280" t="s">
        <v>105</v>
      </c>
      <c r="E1280" t="s">
        <v>141</v>
      </c>
      <c r="F1280" t="s">
        <v>3932</v>
      </c>
      <c r="G1280" t="s">
        <v>269</v>
      </c>
      <c r="H1280" t="s">
        <v>135</v>
      </c>
      <c r="I1280" t="s">
        <v>144</v>
      </c>
      <c r="J1280" t="s">
        <v>137</v>
      </c>
      <c r="K1280" t="s">
        <v>209</v>
      </c>
      <c r="L1280" t="s">
        <v>3933</v>
      </c>
      <c r="M1280" t="s">
        <v>3934</v>
      </c>
      <c r="N1280">
        <v>2.4088888879999999</v>
      </c>
      <c r="O1280">
        <v>14</v>
      </c>
      <c r="P1280">
        <v>33</v>
      </c>
      <c r="Q1280">
        <v>5</v>
      </c>
      <c r="R1280">
        <v>71</v>
      </c>
      <c r="S1280">
        <v>12</v>
      </c>
      <c r="T1280">
        <v>20</v>
      </c>
      <c r="U1280">
        <v>1</v>
      </c>
      <c r="V1280">
        <v>1</v>
      </c>
      <c r="W1280">
        <v>22.968288687658909</v>
      </c>
      <c r="X1280">
        <v>37.643353323876163</v>
      </c>
      <c r="Y1280">
        <v>18.911829690328663</v>
      </c>
      <c r="Z1280">
        <v>82.186532084699479</v>
      </c>
      <c r="AA1280">
        <v>1003.9684526431204</v>
      </c>
      <c r="AB1280">
        <v>45.992715333317157</v>
      </c>
      <c r="AC1280">
        <v>763.46149583959289</v>
      </c>
      <c r="AD1280">
        <v>15.830914466686657</v>
      </c>
      <c r="AE1280">
        <v>1990.9635820692804</v>
      </c>
    </row>
    <row r="1281" spans="1:31" x14ac:dyDescent="0.25">
      <c r="A1281">
        <v>2339405</v>
      </c>
      <c r="B1281">
        <v>1</v>
      </c>
      <c r="C1281" t="s">
        <v>81</v>
      </c>
      <c r="D1281" t="s">
        <v>117</v>
      </c>
      <c r="E1281" t="s">
        <v>174</v>
      </c>
      <c r="F1281" t="s">
        <v>3935</v>
      </c>
      <c r="G1281" t="s">
        <v>176</v>
      </c>
      <c r="H1281" t="s">
        <v>154</v>
      </c>
      <c r="I1281" t="s">
        <v>144</v>
      </c>
      <c r="J1281" t="s">
        <v>137</v>
      </c>
      <c r="K1281" t="s">
        <v>138</v>
      </c>
      <c r="L1281" t="s">
        <v>3936</v>
      </c>
      <c r="M1281" t="s">
        <v>3937</v>
      </c>
      <c r="N1281">
        <v>1.520277777</v>
      </c>
      <c r="O1281">
        <v>0</v>
      </c>
      <c r="P1281">
        <v>5</v>
      </c>
      <c r="Q1281">
        <v>0</v>
      </c>
      <c r="R1281">
        <v>1</v>
      </c>
      <c r="S1281">
        <v>0</v>
      </c>
      <c r="T1281">
        <v>7</v>
      </c>
      <c r="U1281">
        <v>0</v>
      </c>
      <c r="V1281">
        <v>0</v>
      </c>
      <c r="W1281">
        <v>0</v>
      </c>
      <c r="X1281">
        <v>0.92216212389348673</v>
      </c>
      <c r="Y1281">
        <v>0</v>
      </c>
      <c r="Z1281">
        <v>0.25936636227411891</v>
      </c>
      <c r="AA1281">
        <v>0</v>
      </c>
      <c r="AB1281">
        <v>13.570592910404587</v>
      </c>
      <c r="AC1281">
        <v>0</v>
      </c>
      <c r="AD1281">
        <v>0</v>
      </c>
      <c r="AE1281">
        <v>14.752121396572193</v>
      </c>
    </row>
    <row r="1282" spans="1:31" x14ac:dyDescent="0.25">
      <c r="A1282">
        <v>2339345</v>
      </c>
      <c r="B1282">
        <v>1</v>
      </c>
      <c r="C1282" t="s">
        <v>80</v>
      </c>
      <c r="D1282" t="s">
        <v>82</v>
      </c>
      <c r="E1282" t="s">
        <v>151</v>
      </c>
      <c r="F1282" t="s">
        <v>3938</v>
      </c>
      <c r="G1282" t="s">
        <v>1274</v>
      </c>
      <c r="H1282" t="s">
        <v>154</v>
      </c>
      <c r="I1282" t="s">
        <v>144</v>
      </c>
      <c r="J1282" t="s">
        <v>137</v>
      </c>
      <c r="K1282" t="s">
        <v>138</v>
      </c>
      <c r="L1282" t="s">
        <v>3939</v>
      </c>
      <c r="M1282" t="s">
        <v>3940</v>
      </c>
      <c r="N1282">
        <v>2.7452777770000001</v>
      </c>
      <c r="O1282">
        <v>0</v>
      </c>
      <c r="P1282">
        <v>13</v>
      </c>
      <c r="Q1282">
        <v>0</v>
      </c>
      <c r="R1282">
        <v>0</v>
      </c>
      <c r="S1282">
        <v>0</v>
      </c>
      <c r="T1282">
        <v>169</v>
      </c>
      <c r="U1282">
        <v>0</v>
      </c>
      <c r="V1282">
        <v>2</v>
      </c>
      <c r="W1282">
        <v>0</v>
      </c>
      <c r="X1282">
        <v>7.9100455335994804</v>
      </c>
      <c r="Y1282">
        <v>0</v>
      </c>
      <c r="Z1282">
        <v>0</v>
      </c>
      <c r="AA1282">
        <v>0</v>
      </c>
      <c r="AB1282">
        <v>614.90845236054679</v>
      </c>
      <c r="AC1282">
        <v>0</v>
      </c>
      <c r="AD1282">
        <v>459.78026379105256</v>
      </c>
      <c r="AE1282">
        <v>1082.598761685199</v>
      </c>
    </row>
    <row r="1283" spans="1:31" x14ac:dyDescent="0.25">
      <c r="A1283">
        <v>2339700</v>
      </c>
      <c r="B1283">
        <v>1</v>
      </c>
      <c r="C1283" t="s">
        <v>81</v>
      </c>
      <c r="D1283" t="s">
        <v>118</v>
      </c>
      <c r="E1283" t="s">
        <v>147</v>
      </c>
      <c r="F1283" t="s">
        <v>3941</v>
      </c>
      <c r="G1283" t="s">
        <v>184</v>
      </c>
      <c r="H1283" t="s">
        <v>135</v>
      </c>
      <c r="I1283" t="s">
        <v>144</v>
      </c>
      <c r="J1283" t="s">
        <v>137</v>
      </c>
      <c r="K1283" t="s">
        <v>138</v>
      </c>
      <c r="L1283" t="s">
        <v>3942</v>
      </c>
      <c r="M1283" t="s">
        <v>3943</v>
      </c>
      <c r="N1283">
        <v>0.84833333300000002</v>
      </c>
      <c r="O1283">
        <v>0</v>
      </c>
      <c r="P1283">
        <v>151</v>
      </c>
      <c r="Q1283">
        <v>13</v>
      </c>
      <c r="R1283">
        <v>12</v>
      </c>
      <c r="S1283">
        <v>0</v>
      </c>
      <c r="T1283">
        <v>6</v>
      </c>
      <c r="U1283">
        <v>0</v>
      </c>
      <c r="V1283">
        <v>0</v>
      </c>
      <c r="W1283">
        <v>0</v>
      </c>
      <c r="X1283">
        <v>17.527007414226347</v>
      </c>
      <c r="Y1283">
        <v>66.234157384859756</v>
      </c>
      <c r="Z1283">
        <v>34.378879435833859</v>
      </c>
      <c r="AA1283">
        <v>0</v>
      </c>
      <c r="AB1283">
        <v>3.8027964512473797</v>
      </c>
      <c r="AC1283">
        <v>0</v>
      </c>
      <c r="AD1283">
        <v>0</v>
      </c>
      <c r="AE1283">
        <v>121.94284068616734</v>
      </c>
    </row>
    <row r="1284" spans="1:31" x14ac:dyDescent="0.25">
      <c r="A1284">
        <v>2339551</v>
      </c>
      <c r="B1284">
        <v>1</v>
      </c>
      <c r="C1284" t="s">
        <v>80</v>
      </c>
      <c r="D1284" t="s">
        <v>97</v>
      </c>
      <c r="E1284" t="s">
        <v>157</v>
      </c>
      <c r="F1284" t="s">
        <v>3944</v>
      </c>
      <c r="G1284" t="s">
        <v>279</v>
      </c>
      <c r="H1284" t="s">
        <v>154</v>
      </c>
      <c r="I1284" t="s">
        <v>144</v>
      </c>
      <c r="J1284" t="s">
        <v>137</v>
      </c>
      <c r="K1284" t="s">
        <v>138</v>
      </c>
      <c r="L1284" t="s">
        <v>3945</v>
      </c>
      <c r="M1284" t="s">
        <v>3946</v>
      </c>
      <c r="N1284">
        <v>4.2824999999999998</v>
      </c>
      <c r="O1284">
        <v>0</v>
      </c>
      <c r="P1284">
        <v>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3.1322546971231473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3.1322546971231473</v>
      </c>
    </row>
    <row r="1285" spans="1:31" x14ac:dyDescent="0.25">
      <c r="A1285">
        <v>2339743</v>
      </c>
      <c r="B1285">
        <v>1</v>
      </c>
      <c r="C1285" t="s">
        <v>81</v>
      </c>
      <c r="D1285" t="s">
        <v>128</v>
      </c>
      <c r="E1285" t="s">
        <v>132</v>
      </c>
      <c r="F1285" t="s">
        <v>3947</v>
      </c>
      <c r="G1285" t="s">
        <v>134</v>
      </c>
      <c r="H1285" t="s">
        <v>135</v>
      </c>
      <c r="I1285" t="s">
        <v>144</v>
      </c>
      <c r="J1285" t="s">
        <v>137</v>
      </c>
      <c r="K1285" t="s">
        <v>138</v>
      </c>
      <c r="L1285" t="s">
        <v>3948</v>
      </c>
      <c r="M1285" t="s">
        <v>3949</v>
      </c>
      <c r="N1285">
        <v>0.29111111099999998</v>
      </c>
      <c r="O1285">
        <v>1</v>
      </c>
      <c r="P1285">
        <v>18008</v>
      </c>
      <c r="Q1285">
        <v>5</v>
      </c>
      <c r="R1285">
        <v>71</v>
      </c>
      <c r="S1285">
        <v>11</v>
      </c>
      <c r="T1285">
        <v>942</v>
      </c>
      <c r="U1285">
        <v>1</v>
      </c>
      <c r="V1285">
        <v>1</v>
      </c>
      <c r="W1285">
        <v>5.9301294535206654E-2</v>
      </c>
      <c r="X1285">
        <v>1793.937616383902</v>
      </c>
      <c r="Y1285">
        <v>9.316234173868688</v>
      </c>
      <c r="Z1285">
        <v>13.651531338870925</v>
      </c>
      <c r="AA1285">
        <v>123.06806582136943</v>
      </c>
      <c r="AB1285">
        <v>609.13439323078626</v>
      </c>
      <c r="AC1285">
        <v>12.281878890131203</v>
      </c>
      <c r="AD1285">
        <v>3.7373938761386665</v>
      </c>
      <c r="AE1285">
        <v>2565.1864150096026</v>
      </c>
    </row>
    <row r="1286" spans="1:31" x14ac:dyDescent="0.25">
      <c r="A1286">
        <v>2339531</v>
      </c>
      <c r="B1286">
        <v>1</v>
      </c>
      <c r="C1286" t="s">
        <v>80</v>
      </c>
      <c r="D1286" t="s">
        <v>105</v>
      </c>
      <c r="E1286" t="s">
        <v>157</v>
      </c>
      <c r="F1286" t="s">
        <v>3950</v>
      </c>
      <c r="G1286" t="s">
        <v>194</v>
      </c>
      <c r="H1286" t="s">
        <v>154</v>
      </c>
      <c r="I1286" t="s">
        <v>144</v>
      </c>
      <c r="J1286" t="s">
        <v>137</v>
      </c>
      <c r="K1286" t="s">
        <v>138</v>
      </c>
      <c r="L1286" t="s">
        <v>3951</v>
      </c>
      <c r="M1286" t="s">
        <v>3952</v>
      </c>
      <c r="N1286">
        <v>2.5297222220000002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1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0.13198805426199167</v>
      </c>
      <c r="AC1286">
        <v>0</v>
      </c>
      <c r="AD1286">
        <v>0</v>
      </c>
      <c r="AE1286">
        <v>0.13198805426199167</v>
      </c>
    </row>
    <row r="1287" spans="1:31" x14ac:dyDescent="0.25">
      <c r="A1287">
        <v>2339511</v>
      </c>
      <c r="B1287">
        <v>1</v>
      </c>
      <c r="C1287" t="s">
        <v>80</v>
      </c>
      <c r="D1287" t="s">
        <v>100</v>
      </c>
      <c r="E1287" t="s">
        <v>132</v>
      </c>
      <c r="F1287" t="s">
        <v>1846</v>
      </c>
      <c r="G1287" t="s">
        <v>134</v>
      </c>
      <c r="H1287" t="s">
        <v>135</v>
      </c>
      <c r="I1287" t="s">
        <v>144</v>
      </c>
      <c r="J1287" t="s">
        <v>137</v>
      </c>
      <c r="K1287" t="s">
        <v>138</v>
      </c>
      <c r="L1287" t="s">
        <v>3953</v>
      </c>
      <c r="M1287" t="s">
        <v>3954</v>
      </c>
      <c r="N1287">
        <v>0.65</v>
      </c>
      <c r="O1287">
        <v>0</v>
      </c>
      <c r="P1287">
        <v>765</v>
      </c>
      <c r="Q1287">
        <v>2</v>
      </c>
      <c r="R1287">
        <v>35</v>
      </c>
      <c r="S1287">
        <v>10</v>
      </c>
      <c r="T1287">
        <v>120</v>
      </c>
      <c r="U1287">
        <v>6</v>
      </c>
      <c r="V1287">
        <v>4</v>
      </c>
      <c r="W1287">
        <v>0</v>
      </c>
      <c r="X1287">
        <v>166.50979243138221</v>
      </c>
      <c r="Y1287">
        <v>1.8606734459313004</v>
      </c>
      <c r="Z1287">
        <v>25.915986535653502</v>
      </c>
      <c r="AA1287">
        <v>64.737293262642012</v>
      </c>
      <c r="AB1287">
        <v>138.79714386979796</v>
      </c>
      <c r="AC1287">
        <v>52.852253474220198</v>
      </c>
      <c r="AD1287">
        <v>152.34912066646223</v>
      </c>
      <c r="AE1287">
        <v>603.02226368608945</v>
      </c>
    </row>
    <row r="1288" spans="1:31" x14ac:dyDescent="0.25">
      <c r="A1288">
        <v>2339929</v>
      </c>
      <c r="B1288">
        <v>1</v>
      </c>
      <c r="C1288" t="s">
        <v>81</v>
      </c>
      <c r="D1288" t="s">
        <v>128</v>
      </c>
      <c r="E1288" t="s">
        <v>151</v>
      </c>
      <c r="F1288" t="s">
        <v>3955</v>
      </c>
      <c r="G1288" t="s">
        <v>605</v>
      </c>
      <c r="H1288" t="s">
        <v>154</v>
      </c>
      <c r="I1288" t="s">
        <v>144</v>
      </c>
      <c r="J1288" t="s">
        <v>137</v>
      </c>
      <c r="K1288" t="s">
        <v>138</v>
      </c>
      <c r="L1288" t="s">
        <v>3956</v>
      </c>
      <c r="M1288" t="s">
        <v>3957</v>
      </c>
      <c r="N1288">
        <v>2.6983333329999999</v>
      </c>
      <c r="O1288">
        <v>0</v>
      </c>
      <c r="P1288">
        <v>38</v>
      </c>
      <c r="Q1288">
        <v>0</v>
      </c>
      <c r="R1288">
        <v>0</v>
      </c>
      <c r="S1288">
        <v>0</v>
      </c>
      <c r="T1288">
        <v>3</v>
      </c>
      <c r="U1288">
        <v>0</v>
      </c>
      <c r="V1288">
        <v>0</v>
      </c>
      <c r="W1288">
        <v>0</v>
      </c>
      <c r="X1288">
        <v>12.502300991965003</v>
      </c>
      <c r="Y1288">
        <v>0</v>
      </c>
      <c r="Z1288">
        <v>0</v>
      </c>
      <c r="AA1288">
        <v>0</v>
      </c>
      <c r="AB1288">
        <v>0.12797790068312501</v>
      </c>
      <c r="AC1288">
        <v>0</v>
      </c>
      <c r="AD1288">
        <v>0</v>
      </c>
      <c r="AE1288">
        <v>12.630278892648128</v>
      </c>
    </row>
    <row r="1289" spans="1:31" x14ac:dyDescent="0.25">
      <c r="A1289">
        <v>2339823</v>
      </c>
      <c r="B1289">
        <v>1</v>
      </c>
      <c r="C1289" t="s">
        <v>80</v>
      </c>
      <c r="D1289" t="s">
        <v>92</v>
      </c>
      <c r="E1289" t="s">
        <v>151</v>
      </c>
      <c r="F1289" t="s">
        <v>3958</v>
      </c>
      <c r="G1289" t="s">
        <v>153</v>
      </c>
      <c r="H1289" t="s">
        <v>154</v>
      </c>
      <c r="I1289" t="s">
        <v>144</v>
      </c>
      <c r="J1289" t="s">
        <v>137</v>
      </c>
      <c r="K1289" t="s">
        <v>138</v>
      </c>
      <c r="L1289" t="s">
        <v>3959</v>
      </c>
      <c r="M1289" t="s">
        <v>3960</v>
      </c>
      <c r="N1289">
        <v>1.430833333</v>
      </c>
      <c r="O1289">
        <v>0</v>
      </c>
      <c r="P1289">
        <v>130</v>
      </c>
      <c r="Q1289">
        <v>0</v>
      </c>
      <c r="R1289">
        <v>0</v>
      </c>
      <c r="S1289">
        <v>0</v>
      </c>
      <c r="T1289">
        <v>6</v>
      </c>
      <c r="U1289">
        <v>0</v>
      </c>
      <c r="V1289">
        <v>0</v>
      </c>
      <c r="W1289">
        <v>0</v>
      </c>
      <c r="X1289">
        <v>50.968746095883624</v>
      </c>
      <c r="Y1289">
        <v>0</v>
      </c>
      <c r="Z1289">
        <v>0</v>
      </c>
      <c r="AA1289">
        <v>0</v>
      </c>
      <c r="AB1289">
        <v>4.4631097776524005</v>
      </c>
      <c r="AC1289">
        <v>0</v>
      </c>
      <c r="AD1289">
        <v>0</v>
      </c>
      <c r="AE1289">
        <v>55.431855873536023</v>
      </c>
    </row>
    <row r="1290" spans="1:31" x14ac:dyDescent="0.25">
      <c r="A1290">
        <v>2339468</v>
      </c>
      <c r="B1290">
        <v>1</v>
      </c>
      <c r="C1290" t="s">
        <v>80</v>
      </c>
      <c r="D1290" t="s">
        <v>91</v>
      </c>
      <c r="E1290" t="s">
        <v>132</v>
      </c>
      <c r="F1290" t="s">
        <v>3961</v>
      </c>
      <c r="G1290" t="s">
        <v>363</v>
      </c>
      <c r="H1290" t="s">
        <v>135</v>
      </c>
      <c r="I1290" t="s">
        <v>144</v>
      </c>
      <c r="J1290" t="s">
        <v>137</v>
      </c>
      <c r="K1290" t="s">
        <v>138</v>
      </c>
      <c r="L1290" t="s">
        <v>3962</v>
      </c>
      <c r="M1290" t="s">
        <v>3963</v>
      </c>
      <c r="N1290">
        <v>0.47472222200000003</v>
      </c>
      <c r="O1290">
        <v>1</v>
      </c>
      <c r="P1290">
        <v>0</v>
      </c>
      <c r="Q1290">
        <v>50</v>
      </c>
      <c r="R1290">
        <v>17</v>
      </c>
      <c r="S1290">
        <v>35</v>
      </c>
      <c r="T1290">
        <v>10</v>
      </c>
      <c r="U1290">
        <v>2</v>
      </c>
      <c r="V1290">
        <v>0</v>
      </c>
      <c r="W1290">
        <v>0.15369454478982389</v>
      </c>
      <c r="X1290">
        <v>0</v>
      </c>
      <c r="Y1290">
        <v>404.63861154773451</v>
      </c>
      <c r="Z1290">
        <v>15.717700485028105</v>
      </c>
      <c r="AA1290">
        <v>159.27064012656322</v>
      </c>
      <c r="AB1290">
        <v>8.0716442433122424</v>
      </c>
      <c r="AC1290">
        <v>65.759698564388714</v>
      </c>
      <c r="AD1290">
        <v>0</v>
      </c>
      <c r="AE1290">
        <v>653.61198951181655</v>
      </c>
    </row>
    <row r="1291" spans="1:31" x14ac:dyDescent="0.25">
      <c r="A1291">
        <v>2339431</v>
      </c>
      <c r="B1291">
        <v>1</v>
      </c>
      <c r="C1291" t="s">
        <v>80</v>
      </c>
      <c r="D1291" t="s">
        <v>97</v>
      </c>
      <c r="E1291" t="s">
        <v>157</v>
      </c>
      <c r="F1291" t="s">
        <v>3964</v>
      </c>
      <c r="G1291" t="s">
        <v>159</v>
      </c>
      <c r="H1291" t="s">
        <v>154</v>
      </c>
      <c r="I1291" t="s">
        <v>144</v>
      </c>
      <c r="J1291" t="s">
        <v>137</v>
      </c>
      <c r="K1291" t="s">
        <v>138</v>
      </c>
      <c r="L1291" t="s">
        <v>3965</v>
      </c>
      <c r="M1291" t="s">
        <v>3966</v>
      </c>
      <c r="N1291">
        <v>1.6913888880000001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1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8.4350936737008358E-2</v>
      </c>
      <c r="AC1291">
        <v>0</v>
      </c>
      <c r="AD1291">
        <v>0</v>
      </c>
      <c r="AE1291">
        <v>8.4350936737008358E-2</v>
      </c>
    </row>
    <row r="1292" spans="1:31" x14ac:dyDescent="0.25">
      <c r="A1292">
        <v>2339723</v>
      </c>
      <c r="B1292">
        <v>1</v>
      </c>
      <c r="C1292" t="s">
        <v>80</v>
      </c>
      <c r="D1292" t="s">
        <v>107</v>
      </c>
      <c r="E1292" t="s">
        <v>174</v>
      </c>
      <c r="F1292" t="s">
        <v>3967</v>
      </c>
      <c r="G1292" t="s">
        <v>176</v>
      </c>
      <c r="H1292" t="s">
        <v>154</v>
      </c>
      <c r="I1292" t="s">
        <v>144</v>
      </c>
      <c r="J1292" t="s">
        <v>137</v>
      </c>
      <c r="K1292" t="s">
        <v>138</v>
      </c>
      <c r="L1292" t="s">
        <v>3968</v>
      </c>
      <c r="M1292" t="s">
        <v>3969</v>
      </c>
      <c r="N1292">
        <v>3.1358333329999999</v>
      </c>
      <c r="O1292">
        <v>0</v>
      </c>
      <c r="P1292">
        <v>3</v>
      </c>
      <c r="Q1292">
        <v>0</v>
      </c>
      <c r="R1292">
        <v>13</v>
      </c>
      <c r="S1292">
        <v>0</v>
      </c>
      <c r="T1292">
        <v>1</v>
      </c>
      <c r="U1292">
        <v>0</v>
      </c>
      <c r="V1292">
        <v>0</v>
      </c>
      <c r="W1292">
        <v>0</v>
      </c>
      <c r="X1292">
        <v>2.0582661594601324</v>
      </c>
      <c r="Y1292">
        <v>0</v>
      </c>
      <c r="Z1292">
        <v>33.114425351683138</v>
      </c>
      <c r="AA1292">
        <v>0</v>
      </c>
      <c r="AB1292">
        <v>7.2649937323573175</v>
      </c>
      <c r="AC1292">
        <v>0</v>
      </c>
      <c r="AD1292">
        <v>0</v>
      </c>
      <c r="AE1292">
        <v>42.437685243500589</v>
      </c>
    </row>
    <row r="1293" spans="1:31" x14ac:dyDescent="0.25">
      <c r="A1293">
        <v>2339717</v>
      </c>
      <c r="B1293">
        <v>1</v>
      </c>
      <c r="C1293" t="s">
        <v>80</v>
      </c>
      <c r="D1293" t="s">
        <v>96</v>
      </c>
      <c r="E1293" t="s">
        <v>157</v>
      </c>
      <c r="F1293" t="s">
        <v>3970</v>
      </c>
      <c r="G1293" t="s">
        <v>159</v>
      </c>
      <c r="H1293" t="s">
        <v>154</v>
      </c>
      <c r="I1293" t="s">
        <v>144</v>
      </c>
      <c r="J1293" t="s">
        <v>137</v>
      </c>
      <c r="K1293" t="s">
        <v>138</v>
      </c>
      <c r="L1293" t="s">
        <v>3971</v>
      </c>
      <c r="M1293" t="s">
        <v>3972</v>
      </c>
      <c r="N1293">
        <v>2.8316666659999998</v>
      </c>
      <c r="O1293">
        <v>0</v>
      </c>
      <c r="P1293">
        <v>1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</row>
    <row r="1294" spans="1:31" x14ac:dyDescent="0.25">
      <c r="A1294">
        <v>2339574</v>
      </c>
      <c r="B1294">
        <v>1</v>
      </c>
      <c r="C1294" t="s">
        <v>80</v>
      </c>
      <c r="D1294" t="s">
        <v>104</v>
      </c>
      <c r="E1294" t="s">
        <v>141</v>
      </c>
      <c r="F1294" t="s">
        <v>2282</v>
      </c>
      <c r="G1294" t="s">
        <v>134</v>
      </c>
      <c r="H1294" t="s">
        <v>135</v>
      </c>
      <c r="I1294" t="s">
        <v>144</v>
      </c>
      <c r="J1294" t="s">
        <v>137</v>
      </c>
      <c r="K1294" t="s">
        <v>138</v>
      </c>
      <c r="L1294" t="s">
        <v>3973</v>
      </c>
      <c r="M1294" t="s">
        <v>3974</v>
      </c>
      <c r="N1294">
        <v>0.48194444400000003</v>
      </c>
      <c r="O1294">
        <v>3</v>
      </c>
      <c r="P1294">
        <v>189</v>
      </c>
      <c r="Q1294">
        <v>19</v>
      </c>
      <c r="R1294">
        <v>241</v>
      </c>
      <c r="S1294">
        <v>15</v>
      </c>
      <c r="T1294">
        <v>74</v>
      </c>
      <c r="U1294">
        <v>4</v>
      </c>
      <c r="V1294">
        <v>0</v>
      </c>
      <c r="W1294">
        <v>11.690651420222878</v>
      </c>
      <c r="X1294">
        <v>38.721232211185665</v>
      </c>
      <c r="Y1294">
        <v>7.7698009087166948</v>
      </c>
      <c r="Z1294">
        <v>68.829620324349548</v>
      </c>
      <c r="AA1294">
        <v>52.779904683433614</v>
      </c>
      <c r="AB1294">
        <v>56.146905783352636</v>
      </c>
      <c r="AC1294">
        <v>83.593281464021544</v>
      </c>
      <c r="AD1294">
        <v>0</v>
      </c>
      <c r="AE1294">
        <v>319.5313967952826</v>
      </c>
    </row>
    <row r="1295" spans="1:31" x14ac:dyDescent="0.25">
      <c r="A1295">
        <v>2339425</v>
      </c>
      <c r="B1295">
        <v>1</v>
      </c>
      <c r="C1295" t="s">
        <v>80</v>
      </c>
      <c r="D1295" t="s">
        <v>94</v>
      </c>
      <c r="E1295" t="s">
        <v>132</v>
      </c>
      <c r="F1295" t="s">
        <v>3975</v>
      </c>
      <c r="G1295" t="s">
        <v>134</v>
      </c>
      <c r="H1295" t="s">
        <v>135</v>
      </c>
      <c r="I1295" t="s">
        <v>136</v>
      </c>
      <c r="J1295" t="s">
        <v>137</v>
      </c>
      <c r="K1295" t="s">
        <v>138</v>
      </c>
      <c r="L1295" t="s">
        <v>3976</v>
      </c>
      <c r="M1295" t="s">
        <v>3977</v>
      </c>
      <c r="N1295">
        <v>2.5833333E-2</v>
      </c>
      <c r="O1295">
        <v>1</v>
      </c>
      <c r="P1295">
        <v>1262</v>
      </c>
      <c r="Q1295">
        <v>14</v>
      </c>
      <c r="R1295">
        <v>197</v>
      </c>
      <c r="S1295">
        <v>14</v>
      </c>
      <c r="T1295">
        <v>149</v>
      </c>
      <c r="U1295">
        <v>9</v>
      </c>
      <c r="V1295">
        <v>0</v>
      </c>
      <c r="W1295">
        <v>1.56187856729775E-2</v>
      </c>
      <c r="X1295">
        <v>5.7142818246632121</v>
      </c>
      <c r="Y1295">
        <v>4.2718442148130418</v>
      </c>
      <c r="Z1295">
        <v>15.441702671831678</v>
      </c>
      <c r="AA1295">
        <v>4.5606119488031203</v>
      </c>
      <c r="AB1295">
        <v>3.935782395504607</v>
      </c>
      <c r="AC1295">
        <v>49.086767184727663</v>
      </c>
      <c r="AD1295">
        <v>0</v>
      </c>
      <c r="AE1295">
        <v>83.026609026016303</v>
      </c>
    </row>
    <row r="1296" spans="1:31" x14ac:dyDescent="0.25">
      <c r="A1296">
        <v>2339474</v>
      </c>
      <c r="B1296">
        <v>1</v>
      </c>
      <c r="C1296" t="s">
        <v>80</v>
      </c>
      <c r="D1296" t="s">
        <v>84</v>
      </c>
      <c r="E1296" t="s">
        <v>157</v>
      </c>
      <c r="F1296" t="s">
        <v>3922</v>
      </c>
      <c r="G1296" t="s">
        <v>279</v>
      </c>
      <c r="H1296" t="s">
        <v>154</v>
      </c>
      <c r="I1296" t="s">
        <v>144</v>
      </c>
      <c r="J1296" t="s">
        <v>137</v>
      </c>
      <c r="K1296" t="s">
        <v>138</v>
      </c>
      <c r="L1296" t="s">
        <v>3978</v>
      </c>
      <c r="M1296" t="s">
        <v>3979</v>
      </c>
      <c r="N1296">
        <v>6.5527777770000002</v>
      </c>
      <c r="O1296">
        <v>0</v>
      </c>
      <c r="P1296">
        <v>9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19.652624047514582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19.652624047514582</v>
      </c>
    </row>
    <row r="1297" spans="1:31" x14ac:dyDescent="0.25">
      <c r="A1297">
        <v>2339354</v>
      </c>
      <c r="B1297">
        <v>1</v>
      </c>
      <c r="C1297" t="s">
        <v>80</v>
      </c>
      <c r="D1297" t="s">
        <v>106</v>
      </c>
      <c r="E1297" t="s">
        <v>147</v>
      </c>
      <c r="F1297" t="s">
        <v>3980</v>
      </c>
      <c r="G1297" t="s">
        <v>494</v>
      </c>
      <c r="H1297" t="s">
        <v>135</v>
      </c>
      <c r="I1297" t="s">
        <v>144</v>
      </c>
      <c r="J1297" t="s">
        <v>137</v>
      </c>
      <c r="K1297" t="s">
        <v>138</v>
      </c>
      <c r="L1297" t="s">
        <v>3981</v>
      </c>
      <c r="M1297" t="s">
        <v>3982</v>
      </c>
      <c r="N1297">
        <v>2.5975000000000001</v>
      </c>
      <c r="O1297">
        <v>0</v>
      </c>
      <c r="P1297">
        <v>5</v>
      </c>
      <c r="Q1297">
        <v>0</v>
      </c>
      <c r="R1297">
        <v>6</v>
      </c>
      <c r="S1297">
        <v>0</v>
      </c>
      <c r="T1297">
        <v>11</v>
      </c>
      <c r="U1297">
        <v>0</v>
      </c>
      <c r="V1297">
        <v>0</v>
      </c>
      <c r="W1297">
        <v>0</v>
      </c>
      <c r="X1297">
        <v>8.0759646688942688</v>
      </c>
      <c r="Y1297">
        <v>0</v>
      </c>
      <c r="Z1297">
        <v>27.964901068865611</v>
      </c>
      <c r="AA1297">
        <v>0</v>
      </c>
      <c r="AB1297">
        <v>109.6407558740265</v>
      </c>
      <c r="AC1297">
        <v>0</v>
      </c>
      <c r="AD1297">
        <v>0</v>
      </c>
      <c r="AE1297">
        <v>145.68162161178637</v>
      </c>
    </row>
    <row r="1298" spans="1:31" x14ac:dyDescent="0.25">
      <c r="A1298">
        <v>2339686</v>
      </c>
      <c r="B1298">
        <v>1</v>
      </c>
      <c r="C1298" t="s">
        <v>81</v>
      </c>
      <c r="D1298" t="s">
        <v>128</v>
      </c>
      <c r="E1298" t="s">
        <v>174</v>
      </c>
      <c r="F1298" t="s">
        <v>3983</v>
      </c>
      <c r="G1298" t="s">
        <v>208</v>
      </c>
      <c r="H1298" t="s">
        <v>154</v>
      </c>
      <c r="I1298" t="s">
        <v>144</v>
      </c>
      <c r="J1298" t="s">
        <v>137</v>
      </c>
      <c r="K1298" t="s">
        <v>209</v>
      </c>
      <c r="L1298" t="s">
        <v>3984</v>
      </c>
      <c r="M1298" t="s">
        <v>3985</v>
      </c>
      <c r="N1298">
        <v>1.3319444439999999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3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67.389669835128984</v>
      </c>
      <c r="AC1298">
        <v>0</v>
      </c>
      <c r="AD1298">
        <v>0</v>
      </c>
      <c r="AE1298">
        <v>67.389669835128984</v>
      </c>
    </row>
    <row r="1299" spans="1:31" x14ac:dyDescent="0.25">
      <c r="A1299">
        <v>2339308</v>
      </c>
      <c r="B1299">
        <v>1</v>
      </c>
      <c r="C1299" t="s">
        <v>80</v>
      </c>
      <c r="D1299" t="s">
        <v>94</v>
      </c>
      <c r="E1299" t="s">
        <v>174</v>
      </c>
      <c r="F1299" t="s">
        <v>3986</v>
      </c>
      <c r="G1299" t="s">
        <v>176</v>
      </c>
      <c r="H1299" t="s">
        <v>154</v>
      </c>
      <c r="I1299" t="s">
        <v>144</v>
      </c>
      <c r="J1299" t="s">
        <v>137</v>
      </c>
      <c r="K1299" t="s">
        <v>138</v>
      </c>
      <c r="L1299" t="s">
        <v>3987</v>
      </c>
      <c r="M1299" t="s">
        <v>3988</v>
      </c>
      <c r="N1299">
        <v>2.304166666</v>
      </c>
      <c r="O1299">
        <v>0</v>
      </c>
      <c r="P1299">
        <v>19</v>
      </c>
      <c r="Q1299">
        <v>0</v>
      </c>
      <c r="R1299">
        <v>30</v>
      </c>
      <c r="S1299">
        <v>0</v>
      </c>
      <c r="T1299">
        <v>1</v>
      </c>
      <c r="U1299">
        <v>0</v>
      </c>
      <c r="V1299">
        <v>0</v>
      </c>
      <c r="W1299">
        <v>0</v>
      </c>
      <c r="X1299">
        <v>9.4563234952549209</v>
      </c>
      <c r="Y1299">
        <v>0</v>
      </c>
      <c r="Z1299">
        <v>20.601710447205352</v>
      </c>
      <c r="AA1299">
        <v>0</v>
      </c>
      <c r="AB1299">
        <v>0</v>
      </c>
      <c r="AC1299">
        <v>0</v>
      </c>
      <c r="AD1299">
        <v>0</v>
      </c>
      <c r="AE1299">
        <v>30.058033942460273</v>
      </c>
    </row>
    <row r="1300" spans="1:31" x14ac:dyDescent="0.25">
      <c r="A1300">
        <v>2339849</v>
      </c>
      <c r="B1300">
        <v>1</v>
      </c>
      <c r="C1300" t="s">
        <v>81</v>
      </c>
      <c r="D1300" t="s">
        <v>127</v>
      </c>
      <c r="E1300" t="s">
        <v>141</v>
      </c>
      <c r="F1300" t="s">
        <v>3989</v>
      </c>
      <c r="G1300" t="s">
        <v>134</v>
      </c>
      <c r="H1300" t="s">
        <v>135</v>
      </c>
      <c r="I1300" t="s">
        <v>144</v>
      </c>
      <c r="J1300" t="s">
        <v>137</v>
      </c>
      <c r="K1300" t="s">
        <v>138</v>
      </c>
      <c r="L1300" t="s">
        <v>3990</v>
      </c>
      <c r="M1300" t="s">
        <v>3991</v>
      </c>
      <c r="N1300">
        <v>2.42</v>
      </c>
      <c r="O1300">
        <v>3</v>
      </c>
      <c r="P1300">
        <v>4</v>
      </c>
      <c r="Q1300">
        <v>42</v>
      </c>
      <c r="R1300">
        <v>19</v>
      </c>
      <c r="S1300">
        <v>2</v>
      </c>
      <c r="T1300">
        <v>2</v>
      </c>
      <c r="U1300">
        <v>0</v>
      </c>
      <c r="V1300">
        <v>0</v>
      </c>
      <c r="W1300">
        <v>5.222241326184121</v>
      </c>
      <c r="X1300">
        <v>4.9336521102195006</v>
      </c>
      <c r="Y1300">
        <v>289.02932394003301</v>
      </c>
      <c r="Z1300">
        <v>525.62276339789912</v>
      </c>
      <c r="AA1300">
        <v>12.985102614280988</v>
      </c>
      <c r="AB1300">
        <v>4.4040109017351217</v>
      </c>
      <c r="AC1300">
        <v>0</v>
      </c>
      <c r="AD1300">
        <v>0</v>
      </c>
      <c r="AE1300">
        <v>842.19709429035186</v>
      </c>
    </row>
    <row r="1301" spans="1:31" x14ac:dyDescent="0.25">
      <c r="A1301">
        <v>2339540</v>
      </c>
      <c r="B1301">
        <v>1</v>
      </c>
      <c r="C1301" t="s">
        <v>80</v>
      </c>
      <c r="D1301" t="s">
        <v>96</v>
      </c>
      <c r="E1301" t="s">
        <v>157</v>
      </c>
      <c r="F1301" t="s">
        <v>3992</v>
      </c>
      <c r="G1301" t="s">
        <v>159</v>
      </c>
      <c r="H1301" t="s">
        <v>154</v>
      </c>
      <c r="I1301" t="s">
        <v>144</v>
      </c>
      <c r="J1301" t="s">
        <v>137</v>
      </c>
      <c r="K1301" t="s">
        <v>138</v>
      </c>
      <c r="L1301" t="s">
        <v>3993</v>
      </c>
      <c r="M1301" t="s">
        <v>3994</v>
      </c>
      <c r="N1301">
        <v>4.2641666660000004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1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10.525583432145853</v>
      </c>
      <c r="AC1301">
        <v>0</v>
      </c>
      <c r="AD1301">
        <v>0</v>
      </c>
      <c r="AE1301">
        <v>10.525583432145853</v>
      </c>
    </row>
    <row r="1302" spans="1:31" x14ac:dyDescent="0.25">
      <c r="A1302">
        <v>2339832</v>
      </c>
      <c r="B1302">
        <v>1</v>
      </c>
      <c r="C1302" t="s">
        <v>80</v>
      </c>
      <c r="D1302" t="s">
        <v>96</v>
      </c>
      <c r="E1302" t="s">
        <v>151</v>
      </c>
      <c r="F1302" t="s">
        <v>3995</v>
      </c>
      <c r="G1302" t="s">
        <v>391</v>
      </c>
      <c r="H1302" t="s">
        <v>154</v>
      </c>
      <c r="I1302" t="s">
        <v>144</v>
      </c>
      <c r="J1302" t="s">
        <v>137</v>
      </c>
      <c r="K1302" t="s">
        <v>138</v>
      </c>
      <c r="L1302" t="s">
        <v>3996</v>
      </c>
      <c r="M1302" t="s">
        <v>3997</v>
      </c>
      <c r="N1302">
        <v>4.6847222220000004</v>
      </c>
      <c r="O1302">
        <v>0</v>
      </c>
      <c r="P1302">
        <v>173</v>
      </c>
      <c r="Q1302">
        <v>0</v>
      </c>
      <c r="R1302">
        <v>0</v>
      </c>
      <c r="S1302">
        <v>0</v>
      </c>
      <c r="T1302">
        <v>21</v>
      </c>
      <c r="U1302">
        <v>0</v>
      </c>
      <c r="V1302">
        <v>0</v>
      </c>
      <c r="W1302">
        <v>0</v>
      </c>
      <c r="X1302">
        <v>334.02087640897292</v>
      </c>
      <c r="Y1302">
        <v>0</v>
      </c>
      <c r="Z1302">
        <v>0</v>
      </c>
      <c r="AA1302">
        <v>0</v>
      </c>
      <c r="AB1302">
        <v>47.914864496970125</v>
      </c>
      <c r="AC1302">
        <v>0</v>
      </c>
      <c r="AD1302">
        <v>0</v>
      </c>
      <c r="AE1302">
        <v>381.93574090594302</v>
      </c>
    </row>
    <row r="1303" spans="1:31" x14ac:dyDescent="0.25">
      <c r="A1303">
        <v>2339855</v>
      </c>
      <c r="B1303">
        <v>1</v>
      </c>
      <c r="C1303" t="s">
        <v>81</v>
      </c>
      <c r="D1303" t="s">
        <v>118</v>
      </c>
      <c r="E1303" t="s">
        <v>147</v>
      </c>
      <c r="F1303" t="s">
        <v>3998</v>
      </c>
      <c r="G1303" t="s">
        <v>184</v>
      </c>
      <c r="H1303" t="s">
        <v>135</v>
      </c>
      <c r="I1303" t="s">
        <v>144</v>
      </c>
      <c r="J1303" t="s">
        <v>137</v>
      </c>
      <c r="K1303" t="s">
        <v>138</v>
      </c>
      <c r="L1303" t="s">
        <v>3999</v>
      </c>
      <c r="M1303" t="s">
        <v>4000</v>
      </c>
      <c r="N1303">
        <v>1.2949999999999999</v>
      </c>
      <c r="O1303">
        <v>0</v>
      </c>
      <c r="P1303">
        <v>0</v>
      </c>
      <c r="Q1303">
        <v>11</v>
      </c>
      <c r="R1303">
        <v>9</v>
      </c>
      <c r="S1303">
        <v>0</v>
      </c>
      <c r="T1303">
        <v>2</v>
      </c>
      <c r="U1303">
        <v>0</v>
      </c>
      <c r="V1303">
        <v>0</v>
      </c>
      <c r="W1303">
        <v>0</v>
      </c>
      <c r="X1303">
        <v>0</v>
      </c>
      <c r="Y1303">
        <v>115.21800055260772</v>
      </c>
      <c r="Z1303">
        <v>61.936551720699967</v>
      </c>
      <c r="AA1303">
        <v>0</v>
      </c>
      <c r="AB1303">
        <v>4.8416194643299777</v>
      </c>
      <c r="AC1303">
        <v>0</v>
      </c>
      <c r="AD1303">
        <v>0</v>
      </c>
      <c r="AE1303">
        <v>181.99617173763764</v>
      </c>
    </row>
    <row r="1304" spans="1:31" x14ac:dyDescent="0.25">
      <c r="A1304">
        <v>2339749</v>
      </c>
      <c r="B1304">
        <v>1</v>
      </c>
      <c r="C1304" t="s">
        <v>80</v>
      </c>
      <c r="D1304" t="s">
        <v>90</v>
      </c>
      <c r="E1304" t="s">
        <v>151</v>
      </c>
      <c r="F1304" t="s">
        <v>4001</v>
      </c>
      <c r="G1304" t="s">
        <v>153</v>
      </c>
      <c r="H1304" t="s">
        <v>154</v>
      </c>
      <c r="I1304" t="s">
        <v>144</v>
      </c>
      <c r="J1304" t="s">
        <v>137</v>
      </c>
      <c r="K1304" t="s">
        <v>138</v>
      </c>
      <c r="L1304" t="s">
        <v>4002</v>
      </c>
      <c r="M1304" t="s">
        <v>4003</v>
      </c>
      <c r="N1304">
        <v>1.1911111109999999</v>
      </c>
      <c r="O1304">
        <v>0</v>
      </c>
      <c r="P1304">
        <v>75</v>
      </c>
      <c r="Q1304">
        <v>0</v>
      </c>
      <c r="R1304">
        <v>0</v>
      </c>
      <c r="S1304">
        <v>0</v>
      </c>
      <c r="T1304">
        <v>21</v>
      </c>
      <c r="U1304">
        <v>0</v>
      </c>
      <c r="V1304">
        <v>0</v>
      </c>
      <c r="W1304">
        <v>0</v>
      </c>
      <c r="X1304">
        <v>27.71628535858763</v>
      </c>
      <c r="Y1304">
        <v>0</v>
      </c>
      <c r="Z1304">
        <v>0</v>
      </c>
      <c r="AA1304">
        <v>0</v>
      </c>
      <c r="AB1304">
        <v>11.35175194895986</v>
      </c>
      <c r="AC1304">
        <v>0</v>
      </c>
      <c r="AD1304">
        <v>0</v>
      </c>
      <c r="AE1304">
        <v>39.068037307547492</v>
      </c>
    </row>
    <row r="1305" spans="1:31" x14ac:dyDescent="0.25">
      <c r="A1305">
        <v>2339394</v>
      </c>
      <c r="B1305">
        <v>1</v>
      </c>
      <c r="C1305" t="s">
        <v>80</v>
      </c>
      <c r="D1305" t="s">
        <v>82</v>
      </c>
      <c r="E1305" t="s">
        <v>174</v>
      </c>
      <c r="F1305" t="s">
        <v>4004</v>
      </c>
      <c r="G1305" t="s">
        <v>194</v>
      </c>
      <c r="H1305" t="s">
        <v>154</v>
      </c>
      <c r="I1305" t="s">
        <v>144</v>
      </c>
      <c r="J1305" t="s">
        <v>137</v>
      </c>
      <c r="K1305" t="s">
        <v>138</v>
      </c>
      <c r="L1305" t="s">
        <v>4005</v>
      </c>
      <c r="M1305" t="s">
        <v>4006</v>
      </c>
      <c r="N1305">
        <v>1.7863888880000001</v>
      </c>
      <c r="O1305">
        <v>0</v>
      </c>
      <c r="P1305">
        <v>13</v>
      </c>
      <c r="Q1305">
        <v>0</v>
      </c>
      <c r="R1305">
        <v>0</v>
      </c>
      <c r="S1305">
        <v>0</v>
      </c>
      <c r="T1305">
        <v>256</v>
      </c>
      <c r="U1305">
        <v>0</v>
      </c>
      <c r="V1305">
        <v>3</v>
      </c>
      <c r="W1305">
        <v>0</v>
      </c>
      <c r="X1305">
        <v>5.3737546634208018</v>
      </c>
      <c r="Y1305">
        <v>0</v>
      </c>
      <c r="Z1305">
        <v>0</v>
      </c>
      <c r="AA1305">
        <v>0</v>
      </c>
      <c r="AB1305">
        <v>615.50730890078319</v>
      </c>
      <c r="AC1305">
        <v>0</v>
      </c>
      <c r="AD1305">
        <v>380.47670009145173</v>
      </c>
      <c r="AE1305">
        <v>1001.3577636556556</v>
      </c>
    </row>
    <row r="1306" spans="1:31" x14ac:dyDescent="0.25">
      <c r="A1306">
        <v>2339895</v>
      </c>
      <c r="B1306">
        <v>1</v>
      </c>
      <c r="C1306" t="s">
        <v>80</v>
      </c>
      <c r="D1306" t="s">
        <v>86</v>
      </c>
      <c r="E1306" t="s">
        <v>174</v>
      </c>
      <c r="F1306" t="s">
        <v>4007</v>
      </c>
      <c r="G1306" t="s">
        <v>194</v>
      </c>
      <c r="H1306" t="s">
        <v>154</v>
      </c>
      <c r="I1306" t="s">
        <v>144</v>
      </c>
      <c r="J1306" t="s">
        <v>137</v>
      </c>
      <c r="K1306" t="s">
        <v>138</v>
      </c>
      <c r="L1306" t="s">
        <v>4008</v>
      </c>
      <c r="M1306" t="s">
        <v>4009</v>
      </c>
      <c r="N1306">
        <v>1.4530555549999999</v>
      </c>
      <c r="O1306">
        <v>0</v>
      </c>
      <c r="P1306">
        <v>476</v>
      </c>
      <c r="Q1306">
        <v>0</v>
      </c>
      <c r="R1306">
        <v>0</v>
      </c>
      <c r="S1306">
        <v>0</v>
      </c>
      <c r="T1306">
        <v>49</v>
      </c>
      <c r="U1306">
        <v>0</v>
      </c>
      <c r="V1306">
        <v>0</v>
      </c>
      <c r="W1306">
        <v>0</v>
      </c>
      <c r="X1306">
        <v>215.47702998550378</v>
      </c>
      <c r="Y1306">
        <v>0</v>
      </c>
      <c r="Z1306">
        <v>0</v>
      </c>
      <c r="AA1306">
        <v>0</v>
      </c>
      <c r="AB1306">
        <v>74.081854404310306</v>
      </c>
      <c r="AC1306">
        <v>0</v>
      </c>
      <c r="AD1306">
        <v>0</v>
      </c>
      <c r="AE1306">
        <v>289.55888438981407</v>
      </c>
    </row>
    <row r="1307" spans="1:31" x14ac:dyDescent="0.25">
      <c r="A1307">
        <v>2339600</v>
      </c>
      <c r="B1307">
        <v>1</v>
      </c>
      <c r="C1307" t="s">
        <v>80</v>
      </c>
      <c r="D1307" t="s">
        <v>96</v>
      </c>
      <c r="E1307" t="s">
        <v>157</v>
      </c>
      <c r="F1307" t="s">
        <v>4010</v>
      </c>
      <c r="G1307" t="s">
        <v>279</v>
      </c>
      <c r="H1307" t="s">
        <v>154</v>
      </c>
      <c r="I1307" t="s">
        <v>144</v>
      </c>
      <c r="J1307" t="s">
        <v>137</v>
      </c>
      <c r="K1307" t="s">
        <v>138</v>
      </c>
      <c r="L1307" t="s">
        <v>4011</v>
      </c>
      <c r="M1307" t="s">
        <v>4012</v>
      </c>
      <c r="N1307">
        <v>6.9333333330000002</v>
      </c>
      <c r="O1307">
        <v>0</v>
      </c>
      <c r="P1307">
        <v>1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3.0761636207225189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3.0761636207225189</v>
      </c>
    </row>
    <row r="1308" spans="1:31" x14ac:dyDescent="0.25">
      <c r="A1308">
        <v>2339626</v>
      </c>
      <c r="B1308">
        <v>1</v>
      </c>
      <c r="C1308" t="s">
        <v>80</v>
      </c>
      <c r="D1308" t="s">
        <v>107</v>
      </c>
      <c r="E1308" t="s">
        <v>157</v>
      </c>
      <c r="F1308" t="s">
        <v>4013</v>
      </c>
      <c r="G1308" t="s">
        <v>279</v>
      </c>
      <c r="H1308" t="s">
        <v>154</v>
      </c>
      <c r="I1308" t="s">
        <v>144</v>
      </c>
      <c r="J1308" t="s">
        <v>137</v>
      </c>
      <c r="K1308" t="s">
        <v>138</v>
      </c>
      <c r="L1308" t="s">
        <v>4014</v>
      </c>
      <c r="M1308" t="s">
        <v>4015</v>
      </c>
      <c r="N1308">
        <v>4.6327777770000003</v>
      </c>
      <c r="O1308">
        <v>0</v>
      </c>
      <c r="P1308">
        <v>1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2.9158657261293155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2.9158657261293155</v>
      </c>
    </row>
    <row r="1309" spans="1:31" x14ac:dyDescent="0.25">
      <c r="A1309">
        <v>2339912</v>
      </c>
      <c r="B1309">
        <v>1</v>
      </c>
      <c r="C1309" t="s">
        <v>80</v>
      </c>
      <c r="D1309" t="s">
        <v>96</v>
      </c>
      <c r="E1309" t="s">
        <v>157</v>
      </c>
      <c r="F1309" t="s">
        <v>4016</v>
      </c>
      <c r="G1309" t="s">
        <v>159</v>
      </c>
      <c r="H1309" t="s">
        <v>154</v>
      </c>
      <c r="I1309" t="s">
        <v>144</v>
      </c>
      <c r="J1309" t="s">
        <v>137</v>
      </c>
      <c r="K1309" t="s">
        <v>138</v>
      </c>
      <c r="L1309" t="s">
        <v>4017</v>
      </c>
      <c r="M1309" t="s">
        <v>4018</v>
      </c>
      <c r="N1309">
        <v>4.6713888880000001</v>
      </c>
      <c r="O1309">
        <v>0</v>
      </c>
      <c r="P1309">
        <v>1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</row>
    <row r="1310" spans="1:31" x14ac:dyDescent="0.25">
      <c r="A1310">
        <v>2339955</v>
      </c>
      <c r="B1310">
        <v>1</v>
      </c>
      <c r="C1310" t="s">
        <v>80</v>
      </c>
      <c r="D1310" t="s">
        <v>82</v>
      </c>
      <c r="E1310" t="s">
        <v>157</v>
      </c>
      <c r="F1310" t="s">
        <v>4019</v>
      </c>
      <c r="G1310" t="s">
        <v>159</v>
      </c>
      <c r="H1310" t="s">
        <v>154</v>
      </c>
      <c r="I1310" t="s">
        <v>144</v>
      </c>
      <c r="J1310" t="s">
        <v>137</v>
      </c>
      <c r="K1310" t="s">
        <v>138</v>
      </c>
      <c r="L1310" t="s">
        <v>4020</v>
      </c>
      <c r="M1310" t="s">
        <v>4021</v>
      </c>
      <c r="N1310">
        <v>2.7061111109999998</v>
      </c>
      <c r="O1310">
        <v>0</v>
      </c>
      <c r="P1310">
        <v>1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</row>
    <row r="1311" spans="1:31" x14ac:dyDescent="0.25">
      <c r="A1311">
        <v>2339457</v>
      </c>
      <c r="B1311">
        <v>1</v>
      </c>
      <c r="C1311" t="s">
        <v>81</v>
      </c>
      <c r="D1311" t="s">
        <v>127</v>
      </c>
      <c r="E1311" t="s">
        <v>151</v>
      </c>
      <c r="F1311" t="s">
        <v>4022</v>
      </c>
      <c r="G1311" t="s">
        <v>153</v>
      </c>
      <c r="H1311" t="s">
        <v>154</v>
      </c>
      <c r="I1311" t="s">
        <v>144</v>
      </c>
      <c r="J1311" t="s">
        <v>137</v>
      </c>
      <c r="K1311" t="s">
        <v>138</v>
      </c>
      <c r="L1311" t="s">
        <v>4023</v>
      </c>
      <c r="M1311" t="s">
        <v>4024</v>
      </c>
      <c r="N1311">
        <v>2.8172222219999998</v>
      </c>
      <c r="O1311">
        <v>0</v>
      </c>
      <c r="P1311">
        <v>14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8.9243316327791895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8.9243316327791895</v>
      </c>
    </row>
    <row r="1312" spans="1:31" x14ac:dyDescent="0.25">
      <c r="A1312">
        <v>2339434</v>
      </c>
      <c r="B1312">
        <v>1</v>
      </c>
      <c r="C1312" t="s">
        <v>80</v>
      </c>
      <c r="D1312" t="s">
        <v>108</v>
      </c>
      <c r="E1312" t="s">
        <v>151</v>
      </c>
      <c r="F1312" t="s">
        <v>4025</v>
      </c>
      <c r="G1312" t="s">
        <v>153</v>
      </c>
      <c r="H1312" t="s">
        <v>154</v>
      </c>
      <c r="I1312" t="s">
        <v>144</v>
      </c>
      <c r="J1312" t="s">
        <v>137</v>
      </c>
      <c r="K1312" t="s">
        <v>138</v>
      </c>
      <c r="L1312" t="s">
        <v>4026</v>
      </c>
      <c r="M1312" t="s">
        <v>4027</v>
      </c>
      <c r="N1312">
        <v>2.08</v>
      </c>
      <c r="O1312">
        <v>0</v>
      </c>
      <c r="P1312">
        <v>20</v>
      </c>
      <c r="Q1312">
        <v>0</v>
      </c>
      <c r="R1312">
        <v>0</v>
      </c>
      <c r="S1312">
        <v>0</v>
      </c>
      <c r="T1312">
        <v>5</v>
      </c>
      <c r="U1312">
        <v>0</v>
      </c>
      <c r="V1312">
        <v>0</v>
      </c>
      <c r="W1312">
        <v>0</v>
      </c>
      <c r="X1312">
        <v>8.1456387589075909</v>
      </c>
      <c r="Y1312">
        <v>0</v>
      </c>
      <c r="Z1312">
        <v>0</v>
      </c>
      <c r="AA1312">
        <v>0</v>
      </c>
      <c r="AB1312">
        <v>2.4500191878279072</v>
      </c>
      <c r="AC1312">
        <v>0</v>
      </c>
      <c r="AD1312">
        <v>0</v>
      </c>
      <c r="AE1312">
        <v>10.595657946735498</v>
      </c>
    </row>
    <row r="1313" spans="1:31" x14ac:dyDescent="0.25">
      <c r="A1313">
        <v>2339440</v>
      </c>
      <c r="B1313">
        <v>1</v>
      </c>
      <c r="C1313" t="s">
        <v>81</v>
      </c>
      <c r="D1313" t="s">
        <v>118</v>
      </c>
      <c r="E1313" t="s">
        <v>141</v>
      </c>
      <c r="F1313" t="s">
        <v>4028</v>
      </c>
      <c r="G1313" t="s">
        <v>134</v>
      </c>
      <c r="H1313" t="s">
        <v>135</v>
      </c>
      <c r="I1313" t="s">
        <v>136</v>
      </c>
      <c r="J1313" t="s">
        <v>137</v>
      </c>
      <c r="K1313" t="s">
        <v>138</v>
      </c>
      <c r="L1313" t="s">
        <v>4029</v>
      </c>
      <c r="M1313" t="s">
        <v>4030</v>
      </c>
      <c r="N1313">
        <v>1.1111111E-2</v>
      </c>
      <c r="O1313">
        <v>0</v>
      </c>
      <c r="P1313">
        <v>532</v>
      </c>
      <c r="Q1313">
        <v>7</v>
      </c>
      <c r="R1313">
        <v>30</v>
      </c>
      <c r="S1313">
        <v>3</v>
      </c>
      <c r="T1313">
        <v>61</v>
      </c>
      <c r="U1313">
        <v>0</v>
      </c>
      <c r="V1313">
        <v>0</v>
      </c>
      <c r="W1313">
        <v>0</v>
      </c>
      <c r="X1313">
        <v>1.0883289291323217</v>
      </c>
      <c r="Y1313">
        <v>0.46928195284788893</v>
      </c>
      <c r="Z1313">
        <v>0.76805786160023315</v>
      </c>
      <c r="AA1313">
        <v>9.2457476183100018E-2</v>
      </c>
      <c r="AB1313">
        <v>0.46114821923819999</v>
      </c>
      <c r="AC1313">
        <v>0</v>
      </c>
      <c r="AD1313">
        <v>0</v>
      </c>
      <c r="AE1313">
        <v>2.879274439001744</v>
      </c>
    </row>
    <row r="1314" spans="1:31" x14ac:dyDescent="0.25">
      <c r="A1314">
        <v>2339606</v>
      </c>
      <c r="B1314">
        <v>1</v>
      </c>
      <c r="C1314" t="s">
        <v>81</v>
      </c>
      <c r="D1314" t="s">
        <v>120</v>
      </c>
      <c r="E1314" t="s">
        <v>141</v>
      </c>
      <c r="F1314" t="s">
        <v>1173</v>
      </c>
      <c r="G1314" t="s">
        <v>134</v>
      </c>
      <c r="H1314" t="s">
        <v>135</v>
      </c>
      <c r="I1314" t="s">
        <v>144</v>
      </c>
      <c r="J1314" t="s">
        <v>137</v>
      </c>
      <c r="K1314" t="s">
        <v>138</v>
      </c>
      <c r="L1314" t="s">
        <v>4031</v>
      </c>
      <c r="M1314" t="s">
        <v>4032</v>
      </c>
      <c r="N1314">
        <v>0.97388888799999995</v>
      </c>
      <c r="O1314">
        <v>0</v>
      </c>
      <c r="P1314">
        <v>496</v>
      </c>
      <c r="Q1314">
        <v>31</v>
      </c>
      <c r="R1314">
        <v>56</v>
      </c>
      <c r="S1314">
        <v>4</v>
      </c>
      <c r="T1314">
        <v>27</v>
      </c>
      <c r="U1314">
        <v>0</v>
      </c>
      <c r="V1314">
        <v>1</v>
      </c>
      <c r="W1314">
        <v>0</v>
      </c>
      <c r="X1314">
        <v>132.27118384477626</v>
      </c>
      <c r="Y1314">
        <v>221.26896160745954</v>
      </c>
      <c r="Z1314">
        <v>104.0895328604939</v>
      </c>
      <c r="AA1314">
        <v>14.105160227548502</v>
      </c>
      <c r="AB1314">
        <v>21.593780188448989</v>
      </c>
      <c r="AC1314">
        <v>0</v>
      </c>
      <c r="AD1314">
        <v>165.36708157373067</v>
      </c>
      <c r="AE1314">
        <v>658.69570030245791</v>
      </c>
    </row>
    <row r="1315" spans="1:31" x14ac:dyDescent="0.25">
      <c r="A1315">
        <v>2339414</v>
      </c>
      <c r="B1315">
        <v>1</v>
      </c>
      <c r="C1315" t="s">
        <v>80</v>
      </c>
      <c r="D1315" t="s">
        <v>100</v>
      </c>
      <c r="E1315" t="s">
        <v>174</v>
      </c>
      <c r="F1315" t="s">
        <v>4033</v>
      </c>
      <c r="G1315" t="s">
        <v>208</v>
      </c>
      <c r="H1315" t="s">
        <v>154</v>
      </c>
      <c r="I1315" t="s">
        <v>144</v>
      </c>
      <c r="J1315" t="s">
        <v>137</v>
      </c>
      <c r="K1315" t="s">
        <v>209</v>
      </c>
      <c r="L1315" t="s">
        <v>4034</v>
      </c>
      <c r="M1315" t="s">
        <v>4035</v>
      </c>
      <c r="N1315">
        <v>2.5527777770000002</v>
      </c>
      <c r="O1315">
        <v>0</v>
      </c>
      <c r="P1315">
        <v>9</v>
      </c>
      <c r="Q1315">
        <v>0</v>
      </c>
      <c r="R1315">
        <v>9</v>
      </c>
      <c r="S1315">
        <v>0</v>
      </c>
      <c r="T1315">
        <v>18</v>
      </c>
      <c r="U1315">
        <v>0</v>
      </c>
      <c r="V1315">
        <v>0</v>
      </c>
      <c r="W1315">
        <v>0</v>
      </c>
      <c r="X1315">
        <v>4.3272203426925779</v>
      </c>
      <c r="Y1315">
        <v>0</v>
      </c>
      <c r="Z1315">
        <v>25.754942753538444</v>
      </c>
      <c r="AA1315">
        <v>0</v>
      </c>
      <c r="AB1315">
        <v>43.396099276158182</v>
      </c>
      <c r="AC1315">
        <v>0</v>
      </c>
      <c r="AD1315">
        <v>0</v>
      </c>
      <c r="AE1315">
        <v>73.478262372389196</v>
      </c>
    </row>
    <row r="1316" spans="1:31" x14ac:dyDescent="0.25">
      <c r="A1316">
        <v>2339314</v>
      </c>
      <c r="B1316">
        <v>1</v>
      </c>
      <c r="C1316" t="s">
        <v>80</v>
      </c>
      <c r="D1316" t="s">
        <v>104</v>
      </c>
      <c r="E1316" t="s">
        <v>141</v>
      </c>
      <c r="F1316" t="s">
        <v>910</v>
      </c>
      <c r="G1316" t="s">
        <v>134</v>
      </c>
      <c r="H1316" t="s">
        <v>135</v>
      </c>
      <c r="I1316" t="s">
        <v>144</v>
      </c>
      <c r="J1316" t="s">
        <v>137</v>
      </c>
      <c r="K1316" t="s">
        <v>138</v>
      </c>
      <c r="L1316" t="s">
        <v>4036</v>
      </c>
      <c r="M1316" t="s">
        <v>4037</v>
      </c>
      <c r="N1316">
        <v>1.0049999999999999</v>
      </c>
      <c r="O1316">
        <v>4</v>
      </c>
      <c r="P1316">
        <v>0</v>
      </c>
      <c r="Q1316">
        <v>3</v>
      </c>
      <c r="R1316">
        <v>0</v>
      </c>
      <c r="S1316">
        <v>8</v>
      </c>
      <c r="T1316">
        <v>0</v>
      </c>
      <c r="U1316">
        <v>0</v>
      </c>
      <c r="V1316">
        <v>0</v>
      </c>
      <c r="W1316">
        <v>0.83703927942960799</v>
      </c>
      <c r="X1316">
        <v>0</v>
      </c>
      <c r="Y1316">
        <v>0.49749535360250918</v>
      </c>
      <c r="Z1316">
        <v>0</v>
      </c>
      <c r="AA1316">
        <v>4.4276710355796949</v>
      </c>
      <c r="AB1316">
        <v>0</v>
      </c>
      <c r="AC1316">
        <v>0</v>
      </c>
      <c r="AD1316">
        <v>0</v>
      </c>
      <c r="AE1316">
        <v>5.7622056686118119</v>
      </c>
    </row>
    <row r="1317" spans="1:31" x14ac:dyDescent="0.25">
      <c r="A1317">
        <v>2339812</v>
      </c>
      <c r="B1317">
        <v>1</v>
      </c>
      <c r="C1317" t="s">
        <v>80</v>
      </c>
      <c r="D1317" t="s">
        <v>100</v>
      </c>
      <c r="E1317" t="s">
        <v>151</v>
      </c>
      <c r="F1317" t="s">
        <v>4038</v>
      </c>
      <c r="G1317" t="s">
        <v>153</v>
      </c>
      <c r="H1317" t="s">
        <v>154</v>
      </c>
      <c r="I1317" t="s">
        <v>144</v>
      </c>
      <c r="J1317" t="s">
        <v>137</v>
      </c>
      <c r="K1317" t="s">
        <v>138</v>
      </c>
      <c r="L1317" t="s">
        <v>4039</v>
      </c>
      <c r="M1317" t="s">
        <v>4040</v>
      </c>
      <c r="N1317">
        <v>1.5136111109999999</v>
      </c>
      <c r="O1317">
        <v>0</v>
      </c>
      <c r="P1317">
        <v>1</v>
      </c>
      <c r="Q1317">
        <v>0</v>
      </c>
      <c r="R1317">
        <v>4</v>
      </c>
      <c r="S1317">
        <v>0</v>
      </c>
      <c r="T1317">
        <v>1</v>
      </c>
      <c r="U1317">
        <v>0</v>
      </c>
      <c r="V1317">
        <v>0</v>
      </c>
      <c r="W1317">
        <v>0</v>
      </c>
      <c r="X1317">
        <v>0.25234660260878</v>
      </c>
      <c r="Y1317">
        <v>0</v>
      </c>
      <c r="Z1317">
        <v>28.37769113315078</v>
      </c>
      <c r="AA1317">
        <v>0</v>
      </c>
      <c r="AB1317">
        <v>0</v>
      </c>
      <c r="AC1317">
        <v>0</v>
      </c>
      <c r="AD1317">
        <v>0</v>
      </c>
      <c r="AE1317">
        <v>28.630037735759561</v>
      </c>
    </row>
    <row r="1318" spans="1:31" x14ac:dyDescent="0.25">
      <c r="A1318">
        <v>2339875</v>
      </c>
      <c r="B1318">
        <v>1</v>
      </c>
      <c r="C1318" t="s">
        <v>80</v>
      </c>
      <c r="D1318" t="s">
        <v>83</v>
      </c>
      <c r="E1318" t="s">
        <v>141</v>
      </c>
      <c r="F1318" t="s">
        <v>4041</v>
      </c>
      <c r="G1318" t="s">
        <v>2542</v>
      </c>
      <c r="H1318" t="s">
        <v>135</v>
      </c>
      <c r="I1318" t="s">
        <v>144</v>
      </c>
      <c r="J1318" t="s">
        <v>137</v>
      </c>
      <c r="K1318" t="s">
        <v>138</v>
      </c>
      <c r="L1318" t="s">
        <v>4042</v>
      </c>
      <c r="M1318" t="s">
        <v>4043</v>
      </c>
      <c r="N1318">
        <v>1.5241666659999999</v>
      </c>
      <c r="O1318">
        <v>0</v>
      </c>
      <c r="P1318">
        <v>9</v>
      </c>
      <c r="Q1318">
        <v>0</v>
      </c>
      <c r="R1318">
        <v>22</v>
      </c>
      <c r="S1318">
        <v>5</v>
      </c>
      <c r="T1318">
        <v>35</v>
      </c>
      <c r="U1318">
        <v>4</v>
      </c>
      <c r="V1318">
        <v>4</v>
      </c>
      <c r="W1318">
        <v>0</v>
      </c>
      <c r="X1318">
        <v>4.947871786354793</v>
      </c>
      <c r="Y1318">
        <v>0</v>
      </c>
      <c r="Z1318">
        <v>17.738429214668049</v>
      </c>
      <c r="AA1318">
        <v>85.725006962079206</v>
      </c>
      <c r="AB1318">
        <v>129.44266263695795</v>
      </c>
      <c r="AC1318">
        <v>237.3499748859125</v>
      </c>
      <c r="AD1318">
        <v>206.69037343778336</v>
      </c>
      <c r="AE1318">
        <v>681.89431892375592</v>
      </c>
    </row>
    <row r="1319" spans="1:31" x14ac:dyDescent="0.25">
      <c r="A1319">
        <v>2339543</v>
      </c>
      <c r="B1319">
        <v>1</v>
      </c>
      <c r="C1319" t="s">
        <v>80</v>
      </c>
      <c r="D1319" t="s">
        <v>107</v>
      </c>
      <c r="E1319" t="s">
        <v>132</v>
      </c>
      <c r="F1319" t="s">
        <v>4044</v>
      </c>
      <c r="G1319" t="s">
        <v>134</v>
      </c>
      <c r="H1319" t="s">
        <v>135</v>
      </c>
      <c r="I1319" t="s">
        <v>144</v>
      </c>
      <c r="J1319" t="s">
        <v>137</v>
      </c>
      <c r="K1319" t="s">
        <v>138</v>
      </c>
      <c r="L1319" t="s">
        <v>4045</v>
      </c>
      <c r="M1319" t="s">
        <v>4046</v>
      </c>
      <c r="N1319">
        <v>0.18472222199999999</v>
      </c>
      <c r="O1319">
        <v>0</v>
      </c>
      <c r="P1319">
        <v>1</v>
      </c>
      <c r="Q1319">
        <v>12</v>
      </c>
      <c r="R1319">
        <v>43</v>
      </c>
      <c r="S1319">
        <v>1</v>
      </c>
      <c r="T1319">
        <v>11</v>
      </c>
      <c r="U1319">
        <v>0</v>
      </c>
      <c r="V1319">
        <v>0</v>
      </c>
      <c r="W1319">
        <v>0</v>
      </c>
      <c r="X1319">
        <v>5.1350696902633344E-2</v>
      </c>
      <c r="Y1319">
        <v>35.648691231959205</v>
      </c>
      <c r="Z1319">
        <v>22.189618352697369</v>
      </c>
      <c r="AA1319">
        <v>8.9582712101108637</v>
      </c>
      <c r="AB1319">
        <v>6.5472906978069219</v>
      </c>
      <c r="AC1319">
        <v>0</v>
      </c>
      <c r="AD1319">
        <v>0</v>
      </c>
      <c r="AE1319">
        <v>73.395222189476982</v>
      </c>
    </row>
    <row r="1320" spans="1:31" x14ac:dyDescent="0.25">
      <c r="A1320">
        <v>2339729</v>
      </c>
      <c r="B1320">
        <v>1</v>
      </c>
      <c r="C1320" t="s">
        <v>80</v>
      </c>
      <c r="D1320" t="s">
        <v>104</v>
      </c>
      <c r="E1320" t="s">
        <v>151</v>
      </c>
      <c r="F1320" t="s">
        <v>4047</v>
      </c>
      <c r="G1320" t="s">
        <v>194</v>
      </c>
      <c r="H1320" t="s">
        <v>154</v>
      </c>
      <c r="I1320" t="s">
        <v>144</v>
      </c>
      <c r="J1320" t="s">
        <v>137</v>
      </c>
      <c r="K1320" t="s">
        <v>138</v>
      </c>
      <c r="L1320" t="s">
        <v>4048</v>
      </c>
      <c r="M1320" t="s">
        <v>4049</v>
      </c>
      <c r="N1320">
        <v>1.9483333329999999</v>
      </c>
      <c r="O1320">
        <v>0</v>
      </c>
      <c r="P1320">
        <v>0</v>
      </c>
      <c r="Q1320">
        <v>0</v>
      </c>
      <c r="R1320">
        <v>1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0.54726667261473338</v>
      </c>
      <c r="AA1320">
        <v>0</v>
      </c>
      <c r="AB1320">
        <v>0</v>
      </c>
      <c r="AC1320">
        <v>0</v>
      </c>
      <c r="AD1320">
        <v>0</v>
      </c>
      <c r="AE1320">
        <v>0.54726667261473338</v>
      </c>
    </row>
    <row r="1321" spans="1:31" x14ac:dyDescent="0.25">
      <c r="A1321">
        <v>2339829</v>
      </c>
      <c r="B1321">
        <v>1</v>
      </c>
      <c r="C1321" t="s">
        <v>80</v>
      </c>
      <c r="D1321" t="s">
        <v>83</v>
      </c>
      <c r="E1321" t="s">
        <v>240</v>
      </c>
      <c r="F1321" t="s">
        <v>4050</v>
      </c>
      <c r="G1321" t="s">
        <v>2542</v>
      </c>
      <c r="H1321" t="s">
        <v>135</v>
      </c>
      <c r="I1321" t="s">
        <v>144</v>
      </c>
      <c r="J1321" t="s">
        <v>137</v>
      </c>
      <c r="K1321" t="s">
        <v>138</v>
      </c>
      <c r="L1321" t="s">
        <v>4051</v>
      </c>
      <c r="M1321" t="s">
        <v>4052</v>
      </c>
      <c r="N1321">
        <v>0.95</v>
      </c>
      <c r="O1321">
        <v>0</v>
      </c>
      <c r="P1321">
        <v>661</v>
      </c>
      <c r="Q1321">
        <v>0</v>
      </c>
      <c r="R1321">
        <v>12</v>
      </c>
      <c r="S1321">
        <v>5</v>
      </c>
      <c r="T1321">
        <v>2810</v>
      </c>
      <c r="U1321">
        <v>5</v>
      </c>
      <c r="V1321">
        <v>75</v>
      </c>
      <c r="W1321">
        <v>0</v>
      </c>
      <c r="X1321">
        <v>251.3569144361073</v>
      </c>
      <c r="Y1321">
        <v>0</v>
      </c>
      <c r="Z1321">
        <v>13.066234233924803</v>
      </c>
      <c r="AA1321">
        <v>139.27786472142441</v>
      </c>
      <c r="AB1321">
        <v>3110.300485418948</v>
      </c>
      <c r="AC1321">
        <v>594.5248358366398</v>
      </c>
      <c r="AD1321">
        <v>1550.5659220010918</v>
      </c>
      <c r="AE1321">
        <v>5659.0922566481358</v>
      </c>
    </row>
    <row r="1322" spans="1:31" x14ac:dyDescent="0.25">
      <c r="A1322">
        <v>2339537</v>
      </c>
      <c r="B1322">
        <v>1</v>
      </c>
      <c r="C1322" t="s">
        <v>80</v>
      </c>
      <c r="D1322" t="s">
        <v>110</v>
      </c>
      <c r="E1322" t="s">
        <v>326</v>
      </c>
      <c r="F1322" t="s">
        <v>1898</v>
      </c>
      <c r="G1322" t="s">
        <v>4053</v>
      </c>
      <c r="H1322" t="s">
        <v>154</v>
      </c>
      <c r="I1322" t="s">
        <v>144</v>
      </c>
      <c r="J1322" t="s">
        <v>137</v>
      </c>
      <c r="K1322" t="s">
        <v>138</v>
      </c>
      <c r="L1322" t="s">
        <v>4054</v>
      </c>
      <c r="M1322" t="s">
        <v>4055</v>
      </c>
      <c r="N1322">
        <v>3.1983333329999999</v>
      </c>
      <c r="O1322">
        <v>0</v>
      </c>
      <c r="P1322">
        <v>97</v>
      </c>
      <c r="Q1322">
        <v>0</v>
      </c>
      <c r="R1322">
        <v>0</v>
      </c>
      <c r="S1322">
        <v>0</v>
      </c>
      <c r="T1322">
        <v>28</v>
      </c>
      <c r="U1322">
        <v>0</v>
      </c>
      <c r="V1322">
        <v>0</v>
      </c>
      <c r="W1322">
        <v>0</v>
      </c>
      <c r="X1322">
        <v>91.481630905374828</v>
      </c>
      <c r="Y1322">
        <v>0</v>
      </c>
      <c r="Z1322">
        <v>0</v>
      </c>
      <c r="AA1322">
        <v>0</v>
      </c>
      <c r="AB1322">
        <v>95.909247120556785</v>
      </c>
      <c r="AC1322">
        <v>0</v>
      </c>
      <c r="AD1322">
        <v>0</v>
      </c>
      <c r="AE1322">
        <v>187.39087802593161</v>
      </c>
    </row>
    <row r="1323" spans="1:31" x14ac:dyDescent="0.25">
      <c r="A1323">
        <v>2339311</v>
      </c>
      <c r="B1323">
        <v>1</v>
      </c>
      <c r="C1323" t="s">
        <v>81</v>
      </c>
      <c r="D1323" t="s">
        <v>127</v>
      </c>
      <c r="E1323" t="s">
        <v>147</v>
      </c>
      <c r="F1323" t="s">
        <v>4056</v>
      </c>
      <c r="G1323" t="s">
        <v>184</v>
      </c>
      <c r="H1323" t="s">
        <v>135</v>
      </c>
      <c r="I1323" t="s">
        <v>144</v>
      </c>
      <c r="J1323" t="s">
        <v>137</v>
      </c>
      <c r="K1323" t="s">
        <v>138</v>
      </c>
      <c r="L1323" t="s">
        <v>4057</v>
      </c>
      <c r="M1323" t="s">
        <v>4058</v>
      </c>
      <c r="N1323">
        <v>3.2802777769999998</v>
      </c>
      <c r="O1323">
        <v>0</v>
      </c>
      <c r="P1323">
        <v>0</v>
      </c>
      <c r="Q1323">
        <v>0</v>
      </c>
      <c r="R1323">
        <v>0</v>
      </c>
      <c r="S1323">
        <v>1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34.150961367473215</v>
      </c>
      <c r="AB1323">
        <v>0</v>
      </c>
      <c r="AC1323">
        <v>0</v>
      </c>
      <c r="AD1323">
        <v>0</v>
      </c>
      <c r="AE1323">
        <v>34.150961367473215</v>
      </c>
    </row>
    <row r="1324" spans="1:31" x14ac:dyDescent="0.25">
      <c r="A1324">
        <v>2339397</v>
      </c>
      <c r="B1324">
        <v>1</v>
      </c>
      <c r="C1324" t="s">
        <v>80</v>
      </c>
      <c r="D1324" t="s">
        <v>88</v>
      </c>
      <c r="E1324" t="s">
        <v>174</v>
      </c>
      <c r="F1324" t="s">
        <v>4059</v>
      </c>
      <c r="G1324" t="s">
        <v>269</v>
      </c>
      <c r="H1324" t="s">
        <v>154</v>
      </c>
      <c r="I1324" t="s">
        <v>144</v>
      </c>
      <c r="J1324" t="s">
        <v>137</v>
      </c>
      <c r="K1324" t="s">
        <v>209</v>
      </c>
      <c r="L1324" t="s">
        <v>4060</v>
      </c>
      <c r="M1324" t="s">
        <v>4061</v>
      </c>
      <c r="N1324">
        <v>3.181944444</v>
      </c>
      <c r="O1324">
        <v>0</v>
      </c>
      <c r="P1324">
        <v>397</v>
      </c>
      <c r="Q1324">
        <v>0</v>
      </c>
      <c r="R1324">
        <v>0</v>
      </c>
      <c r="S1324">
        <v>0</v>
      </c>
      <c r="T1324">
        <v>22</v>
      </c>
      <c r="U1324">
        <v>0</v>
      </c>
      <c r="V1324">
        <v>0</v>
      </c>
      <c r="W1324">
        <v>0</v>
      </c>
      <c r="X1324">
        <v>328.20997994057205</v>
      </c>
      <c r="Y1324">
        <v>0</v>
      </c>
      <c r="Z1324">
        <v>0</v>
      </c>
      <c r="AA1324">
        <v>0</v>
      </c>
      <c r="AB1324">
        <v>42.881041649602381</v>
      </c>
      <c r="AC1324">
        <v>0</v>
      </c>
      <c r="AD1324">
        <v>0</v>
      </c>
      <c r="AE1324">
        <v>371.09102159017442</v>
      </c>
    </row>
    <row r="1325" spans="1:31" x14ac:dyDescent="0.25">
      <c r="A1325">
        <v>2339938</v>
      </c>
      <c r="B1325">
        <v>1</v>
      </c>
      <c r="C1325" t="s">
        <v>81</v>
      </c>
      <c r="D1325" t="s">
        <v>112</v>
      </c>
      <c r="E1325" t="s">
        <v>147</v>
      </c>
      <c r="F1325" t="s">
        <v>4062</v>
      </c>
      <c r="G1325" t="s">
        <v>184</v>
      </c>
      <c r="H1325" t="s">
        <v>135</v>
      </c>
      <c r="I1325" t="s">
        <v>144</v>
      </c>
      <c r="J1325" t="s">
        <v>137</v>
      </c>
      <c r="K1325" t="s">
        <v>138</v>
      </c>
      <c r="L1325" t="s">
        <v>4063</v>
      </c>
      <c r="M1325" t="s">
        <v>4064</v>
      </c>
      <c r="N1325">
        <v>1.6983333329999999</v>
      </c>
      <c r="O1325">
        <v>0</v>
      </c>
      <c r="P1325">
        <v>9</v>
      </c>
      <c r="Q1325">
        <v>0</v>
      </c>
      <c r="R1325">
        <v>1</v>
      </c>
      <c r="S1325">
        <v>0</v>
      </c>
      <c r="T1325">
        <v>1</v>
      </c>
      <c r="U1325">
        <v>0</v>
      </c>
      <c r="V1325">
        <v>0</v>
      </c>
      <c r="W1325">
        <v>0</v>
      </c>
      <c r="X1325">
        <v>0.47695441951662859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0.47695441951662859</v>
      </c>
    </row>
    <row r="1326" spans="1:31" x14ac:dyDescent="0.25">
      <c r="A1326">
        <v>2339497</v>
      </c>
      <c r="B1326">
        <v>1</v>
      </c>
      <c r="C1326" t="s">
        <v>80</v>
      </c>
      <c r="D1326" t="s">
        <v>90</v>
      </c>
      <c r="E1326" t="s">
        <v>157</v>
      </c>
      <c r="F1326" t="s">
        <v>4065</v>
      </c>
      <c r="G1326" t="s">
        <v>204</v>
      </c>
      <c r="H1326" t="s">
        <v>154</v>
      </c>
      <c r="I1326" t="s">
        <v>144</v>
      </c>
      <c r="J1326" t="s">
        <v>137</v>
      </c>
      <c r="K1326" t="s">
        <v>138</v>
      </c>
      <c r="L1326" t="s">
        <v>4066</v>
      </c>
      <c r="M1326" t="s">
        <v>4067</v>
      </c>
      <c r="N1326">
        <v>1.988611111</v>
      </c>
      <c r="O1326">
        <v>0</v>
      </c>
      <c r="P1326">
        <v>5</v>
      </c>
      <c r="Q1326">
        <v>0</v>
      </c>
      <c r="R1326">
        <v>0</v>
      </c>
      <c r="S1326">
        <v>0</v>
      </c>
      <c r="T1326">
        <v>1</v>
      </c>
      <c r="U1326">
        <v>0</v>
      </c>
      <c r="V1326">
        <v>0</v>
      </c>
      <c r="W1326">
        <v>0</v>
      </c>
      <c r="X1326">
        <v>1.7652148846224323</v>
      </c>
      <c r="Y1326">
        <v>0</v>
      </c>
      <c r="Z1326">
        <v>0</v>
      </c>
      <c r="AA1326">
        <v>0</v>
      </c>
      <c r="AB1326">
        <v>0.83101646108243754</v>
      </c>
      <c r="AC1326">
        <v>0</v>
      </c>
      <c r="AD1326">
        <v>0</v>
      </c>
      <c r="AE1326">
        <v>2.5962313457048696</v>
      </c>
    </row>
    <row r="1327" spans="1:31" x14ac:dyDescent="0.25">
      <c r="A1327">
        <v>2339892</v>
      </c>
      <c r="B1327">
        <v>1</v>
      </c>
      <c r="C1327" t="s">
        <v>80</v>
      </c>
      <c r="D1327" t="s">
        <v>100</v>
      </c>
      <c r="E1327" t="s">
        <v>151</v>
      </c>
      <c r="F1327" t="s">
        <v>4068</v>
      </c>
      <c r="G1327" t="s">
        <v>153</v>
      </c>
      <c r="H1327" t="s">
        <v>154</v>
      </c>
      <c r="I1327" t="s">
        <v>144</v>
      </c>
      <c r="J1327" t="s">
        <v>137</v>
      </c>
      <c r="K1327" t="s">
        <v>138</v>
      </c>
      <c r="L1327" t="s">
        <v>4069</v>
      </c>
      <c r="M1327" t="s">
        <v>4070</v>
      </c>
      <c r="N1327">
        <v>0.81499999999999995</v>
      </c>
      <c r="O1327">
        <v>0</v>
      </c>
      <c r="P1327">
        <v>10</v>
      </c>
      <c r="Q1327">
        <v>0</v>
      </c>
      <c r="R1327">
        <v>5</v>
      </c>
      <c r="S1327">
        <v>0</v>
      </c>
      <c r="T1327">
        <v>1</v>
      </c>
      <c r="U1327">
        <v>0</v>
      </c>
      <c r="V1327">
        <v>0</v>
      </c>
      <c r="W1327">
        <v>0</v>
      </c>
      <c r="X1327">
        <v>2.9069974567425065</v>
      </c>
      <c r="Y1327">
        <v>0</v>
      </c>
      <c r="Z1327">
        <v>5.6701709455059452</v>
      </c>
      <c r="AA1327">
        <v>0</v>
      </c>
      <c r="AB1327">
        <v>2.5236967904866672E-3</v>
      </c>
      <c r="AC1327">
        <v>0</v>
      </c>
      <c r="AD1327">
        <v>0</v>
      </c>
      <c r="AE1327">
        <v>8.5796920990389385</v>
      </c>
    </row>
    <row r="1328" spans="1:31" x14ac:dyDescent="0.25">
      <c r="A1328">
        <v>2339351</v>
      </c>
      <c r="B1328">
        <v>1</v>
      </c>
      <c r="C1328" t="s">
        <v>80</v>
      </c>
      <c r="D1328" t="s">
        <v>94</v>
      </c>
      <c r="E1328" t="s">
        <v>151</v>
      </c>
      <c r="F1328" t="s">
        <v>4071</v>
      </c>
      <c r="G1328" t="s">
        <v>410</v>
      </c>
      <c r="H1328" t="s">
        <v>154</v>
      </c>
      <c r="I1328" t="s">
        <v>144</v>
      </c>
      <c r="J1328" t="s">
        <v>137</v>
      </c>
      <c r="K1328" t="s">
        <v>138</v>
      </c>
      <c r="L1328" t="s">
        <v>4072</v>
      </c>
      <c r="M1328" t="s">
        <v>4073</v>
      </c>
      <c r="N1328">
        <v>5.6738888879999996</v>
      </c>
      <c r="O1328">
        <v>0</v>
      </c>
      <c r="P1328">
        <v>0</v>
      </c>
      <c r="Q1328">
        <v>0</v>
      </c>
      <c r="R1328">
        <v>3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55.678152436480872</v>
      </c>
      <c r="AA1328">
        <v>0</v>
      </c>
      <c r="AB1328">
        <v>0</v>
      </c>
      <c r="AC1328">
        <v>0</v>
      </c>
      <c r="AD1328">
        <v>0</v>
      </c>
      <c r="AE1328">
        <v>55.678152436480872</v>
      </c>
    </row>
    <row r="1329" spans="1:31" x14ac:dyDescent="0.25">
      <c r="A1329">
        <v>2339294</v>
      </c>
      <c r="B1329">
        <v>1</v>
      </c>
      <c r="C1329" t="s">
        <v>81</v>
      </c>
      <c r="D1329" t="s">
        <v>128</v>
      </c>
      <c r="E1329" t="s">
        <v>147</v>
      </c>
      <c r="F1329" t="s">
        <v>4074</v>
      </c>
      <c r="G1329" t="s">
        <v>184</v>
      </c>
      <c r="H1329" t="s">
        <v>135</v>
      </c>
      <c r="I1329" t="s">
        <v>144</v>
      </c>
      <c r="J1329" t="s">
        <v>137</v>
      </c>
      <c r="K1329" t="s">
        <v>138</v>
      </c>
      <c r="L1329" t="s">
        <v>4075</v>
      </c>
      <c r="M1329" t="s">
        <v>4076</v>
      </c>
      <c r="N1329">
        <v>1.1088888880000001</v>
      </c>
      <c r="O1329">
        <v>0</v>
      </c>
      <c r="P1329">
        <v>58</v>
      </c>
      <c r="Q1329">
        <v>0</v>
      </c>
      <c r="R1329">
        <v>5</v>
      </c>
      <c r="S1329">
        <v>0</v>
      </c>
      <c r="T1329">
        <v>7</v>
      </c>
      <c r="U1329">
        <v>0</v>
      </c>
      <c r="V1329">
        <v>0</v>
      </c>
      <c r="W1329">
        <v>0</v>
      </c>
      <c r="X1329">
        <v>8.0463873604609244</v>
      </c>
      <c r="Y1329">
        <v>0</v>
      </c>
      <c r="Z1329">
        <v>0.39908102886194174</v>
      </c>
      <c r="AA1329">
        <v>0</v>
      </c>
      <c r="AB1329">
        <v>3.803312525417692</v>
      </c>
      <c r="AC1329">
        <v>0</v>
      </c>
      <c r="AD1329">
        <v>0</v>
      </c>
      <c r="AE1329">
        <v>12.248780914740557</v>
      </c>
    </row>
    <row r="1330" spans="1:31" x14ac:dyDescent="0.25">
      <c r="A1330">
        <v>2339958</v>
      </c>
      <c r="B1330">
        <v>1</v>
      </c>
      <c r="C1330" t="s">
        <v>80</v>
      </c>
      <c r="D1330" t="s">
        <v>102</v>
      </c>
      <c r="E1330" t="s">
        <v>157</v>
      </c>
      <c r="F1330" t="s">
        <v>4077</v>
      </c>
      <c r="G1330" t="s">
        <v>159</v>
      </c>
      <c r="H1330" t="s">
        <v>154</v>
      </c>
      <c r="I1330" t="s">
        <v>144</v>
      </c>
      <c r="J1330" t="s">
        <v>137</v>
      </c>
      <c r="K1330" t="s">
        <v>138</v>
      </c>
      <c r="L1330" t="s">
        <v>4078</v>
      </c>
      <c r="M1330" t="s">
        <v>4079</v>
      </c>
      <c r="N1330">
        <v>1.2236111110000001</v>
      </c>
      <c r="O1330">
        <v>0</v>
      </c>
      <c r="P1330">
        <v>1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0.84305703764220552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0.84305703764220552</v>
      </c>
    </row>
    <row r="1331" spans="1:31" x14ac:dyDescent="0.25">
      <c r="A1331">
        <v>2339935</v>
      </c>
      <c r="B1331">
        <v>1</v>
      </c>
      <c r="C1331" t="s">
        <v>80</v>
      </c>
      <c r="D1331" t="s">
        <v>105</v>
      </c>
      <c r="E1331" t="s">
        <v>157</v>
      </c>
      <c r="F1331" t="s">
        <v>4080</v>
      </c>
      <c r="G1331" t="s">
        <v>159</v>
      </c>
      <c r="H1331" t="s">
        <v>154</v>
      </c>
      <c r="I1331" t="s">
        <v>144</v>
      </c>
      <c r="J1331" t="s">
        <v>137</v>
      </c>
      <c r="K1331" t="s">
        <v>138</v>
      </c>
      <c r="L1331" t="s">
        <v>4081</v>
      </c>
      <c r="M1331" t="s">
        <v>4082</v>
      </c>
      <c r="N1331">
        <v>1.9750000000000001</v>
      </c>
      <c r="O1331">
        <v>0</v>
      </c>
      <c r="P1331">
        <v>2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1.7462627526278491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1.7462627526278491</v>
      </c>
    </row>
    <row r="1332" spans="1:31" x14ac:dyDescent="0.25">
      <c r="A1332">
        <v>2339437</v>
      </c>
      <c r="B1332">
        <v>1</v>
      </c>
      <c r="C1332" t="s">
        <v>80</v>
      </c>
      <c r="D1332" t="s">
        <v>85</v>
      </c>
      <c r="E1332" t="s">
        <v>174</v>
      </c>
      <c r="F1332" t="s">
        <v>1880</v>
      </c>
      <c r="G1332" t="s">
        <v>269</v>
      </c>
      <c r="H1332" t="s">
        <v>154</v>
      </c>
      <c r="I1332" t="s">
        <v>144</v>
      </c>
      <c r="J1332" t="s">
        <v>137</v>
      </c>
      <c r="K1332" t="s">
        <v>209</v>
      </c>
      <c r="L1332" t="s">
        <v>4083</v>
      </c>
      <c r="M1332" t="s">
        <v>4084</v>
      </c>
      <c r="N1332">
        <v>3.71</v>
      </c>
      <c r="O1332">
        <v>0</v>
      </c>
      <c r="P1332">
        <v>510</v>
      </c>
      <c r="Q1332">
        <v>0</v>
      </c>
      <c r="R1332">
        <v>0</v>
      </c>
      <c r="S1332">
        <v>0</v>
      </c>
      <c r="T1332">
        <v>29</v>
      </c>
      <c r="U1332">
        <v>0</v>
      </c>
      <c r="V1332">
        <v>0</v>
      </c>
      <c r="W1332">
        <v>0</v>
      </c>
      <c r="X1332">
        <v>631.01839017505165</v>
      </c>
      <c r="Y1332">
        <v>0</v>
      </c>
      <c r="Z1332">
        <v>0</v>
      </c>
      <c r="AA1332">
        <v>0</v>
      </c>
      <c r="AB1332">
        <v>127.93158102051351</v>
      </c>
      <c r="AC1332">
        <v>0</v>
      </c>
      <c r="AD1332">
        <v>0</v>
      </c>
      <c r="AE1332">
        <v>758.94997119556513</v>
      </c>
    </row>
    <row r="1333" spans="1:31" x14ac:dyDescent="0.25">
      <c r="A1333">
        <v>2339809</v>
      </c>
      <c r="B1333">
        <v>1</v>
      </c>
      <c r="C1333" t="s">
        <v>81</v>
      </c>
      <c r="D1333" t="s">
        <v>112</v>
      </c>
      <c r="E1333" t="s">
        <v>151</v>
      </c>
      <c r="F1333" t="s">
        <v>4085</v>
      </c>
      <c r="G1333" t="s">
        <v>153</v>
      </c>
      <c r="H1333" t="s">
        <v>154</v>
      </c>
      <c r="I1333" t="s">
        <v>144</v>
      </c>
      <c r="J1333" t="s">
        <v>137</v>
      </c>
      <c r="K1333" t="s">
        <v>138</v>
      </c>
      <c r="L1333" t="s">
        <v>4086</v>
      </c>
      <c r="M1333" t="s">
        <v>4087</v>
      </c>
      <c r="N1333">
        <v>1.663611111</v>
      </c>
      <c r="O1333">
        <v>0</v>
      </c>
      <c r="P1333">
        <v>18</v>
      </c>
      <c r="Q1333">
        <v>0</v>
      </c>
      <c r="R1333">
        <v>2</v>
      </c>
      <c r="S1333">
        <v>0</v>
      </c>
      <c r="T1333">
        <v>1</v>
      </c>
      <c r="U1333">
        <v>0</v>
      </c>
      <c r="V1333">
        <v>0</v>
      </c>
      <c r="W1333">
        <v>0</v>
      </c>
      <c r="X1333">
        <v>4.7647579109410314</v>
      </c>
      <c r="Y1333">
        <v>0</v>
      </c>
      <c r="Z1333">
        <v>1.1599546941476002</v>
      </c>
      <c r="AA1333">
        <v>0</v>
      </c>
      <c r="AB1333">
        <v>3.2405789677731169</v>
      </c>
      <c r="AC1333">
        <v>0</v>
      </c>
      <c r="AD1333">
        <v>0</v>
      </c>
      <c r="AE1333">
        <v>9.1652915728617472</v>
      </c>
    </row>
    <row r="1334" spans="1:31" x14ac:dyDescent="0.25">
      <c r="A1334">
        <v>2339417</v>
      </c>
      <c r="B1334">
        <v>1</v>
      </c>
      <c r="C1334" t="s">
        <v>80</v>
      </c>
      <c r="D1334" t="s">
        <v>94</v>
      </c>
      <c r="E1334" t="s">
        <v>132</v>
      </c>
      <c r="F1334" t="s">
        <v>4088</v>
      </c>
      <c r="G1334" t="s">
        <v>208</v>
      </c>
      <c r="H1334" t="s">
        <v>135</v>
      </c>
      <c r="I1334" t="s">
        <v>144</v>
      </c>
      <c r="J1334" t="s">
        <v>137</v>
      </c>
      <c r="K1334" t="s">
        <v>209</v>
      </c>
      <c r="L1334" t="s">
        <v>4089</v>
      </c>
      <c r="M1334" t="s">
        <v>4090</v>
      </c>
      <c r="N1334">
        <v>7.7638888880000003</v>
      </c>
      <c r="O1334">
        <v>0</v>
      </c>
      <c r="P1334">
        <v>1</v>
      </c>
      <c r="Q1334">
        <v>9</v>
      </c>
      <c r="R1334">
        <v>154</v>
      </c>
      <c r="S1334">
        <v>1</v>
      </c>
      <c r="T1334">
        <v>20</v>
      </c>
      <c r="U1334">
        <v>0</v>
      </c>
      <c r="V1334">
        <v>0</v>
      </c>
      <c r="W1334">
        <v>0</v>
      </c>
      <c r="X1334">
        <v>2.4821732252869309</v>
      </c>
      <c r="Y1334">
        <v>413.51056407257067</v>
      </c>
      <c r="Z1334">
        <v>3601.3501640593204</v>
      </c>
      <c r="AA1334">
        <v>17.241351645137087</v>
      </c>
      <c r="AB1334">
        <v>507.9845356284626</v>
      </c>
      <c r="AC1334">
        <v>0</v>
      </c>
      <c r="AD1334">
        <v>0</v>
      </c>
      <c r="AE1334">
        <v>4542.5687886307778</v>
      </c>
    </row>
    <row r="1335" spans="1:31" x14ac:dyDescent="0.25">
      <c r="A1335">
        <v>2339374</v>
      </c>
      <c r="B1335">
        <v>1</v>
      </c>
      <c r="C1335" t="s">
        <v>81</v>
      </c>
      <c r="D1335" t="s">
        <v>122</v>
      </c>
      <c r="E1335" t="s">
        <v>141</v>
      </c>
      <c r="F1335" t="s">
        <v>1919</v>
      </c>
      <c r="G1335" t="s">
        <v>208</v>
      </c>
      <c r="H1335" t="s">
        <v>135</v>
      </c>
      <c r="I1335" t="s">
        <v>144</v>
      </c>
      <c r="J1335" t="s">
        <v>137</v>
      </c>
      <c r="K1335" t="s">
        <v>209</v>
      </c>
      <c r="L1335" t="s">
        <v>4091</v>
      </c>
      <c r="M1335" t="s">
        <v>4092</v>
      </c>
      <c r="N1335">
        <v>9.0558333330000007</v>
      </c>
      <c r="O1335">
        <v>1</v>
      </c>
      <c r="P1335">
        <v>510</v>
      </c>
      <c r="Q1335">
        <v>4</v>
      </c>
      <c r="R1335">
        <v>0</v>
      </c>
      <c r="S1335">
        <v>3</v>
      </c>
      <c r="T1335">
        <v>22</v>
      </c>
      <c r="U1335">
        <v>1</v>
      </c>
      <c r="V1335">
        <v>0</v>
      </c>
      <c r="W1335">
        <v>1.1971331563842402</v>
      </c>
      <c r="X1335">
        <v>483.91519141952574</v>
      </c>
      <c r="Y1335">
        <v>30.767136675869082</v>
      </c>
      <c r="Z1335">
        <v>0</v>
      </c>
      <c r="AA1335">
        <v>100.21361254007603</v>
      </c>
      <c r="AB1335">
        <v>106.91641662238318</v>
      </c>
      <c r="AC1335">
        <v>1291.8540211414706</v>
      </c>
      <c r="AD1335">
        <v>0</v>
      </c>
      <c r="AE1335">
        <v>2014.863511555709</v>
      </c>
    </row>
    <row r="1336" spans="1:31" x14ac:dyDescent="0.25">
      <c r="A1336">
        <v>2339772</v>
      </c>
      <c r="B1336">
        <v>1</v>
      </c>
      <c r="C1336" t="s">
        <v>80</v>
      </c>
      <c r="D1336" t="s">
        <v>97</v>
      </c>
      <c r="E1336" t="s">
        <v>157</v>
      </c>
      <c r="F1336" t="s">
        <v>4093</v>
      </c>
      <c r="G1336" t="s">
        <v>194</v>
      </c>
      <c r="H1336" t="s">
        <v>154</v>
      </c>
      <c r="I1336" t="s">
        <v>144</v>
      </c>
      <c r="J1336" t="s">
        <v>137</v>
      </c>
      <c r="K1336" t="s">
        <v>138</v>
      </c>
      <c r="L1336" t="s">
        <v>4094</v>
      </c>
      <c r="M1336" t="s">
        <v>4095</v>
      </c>
      <c r="N1336">
        <v>1.5874999999999999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1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2.0321530187780559E-2</v>
      </c>
      <c r="AC1336">
        <v>0</v>
      </c>
      <c r="AD1336">
        <v>0</v>
      </c>
      <c r="AE1336">
        <v>2.0321530187780559E-2</v>
      </c>
    </row>
    <row r="1337" spans="1:31" x14ac:dyDescent="0.25">
      <c r="A1337">
        <v>2339915</v>
      </c>
      <c r="B1337">
        <v>1</v>
      </c>
      <c r="C1337" t="s">
        <v>81</v>
      </c>
      <c r="D1337" t="s">
        <v>128</v>
      </c>
      <c r="E1337" t="s">
        <v>326</v>
      </c>
      <c r="F1337" t="s">
        <v>4096</v>
      </c>
      <c r="G1337" t="s">
        <v>667</v>
      </c>
      <c r="H1337" t="s">
        <v>154</v>
      </c>
      <c r="I1337" t="s">
        <v>144</v>
      </c>
      <c r="J1337" t="s">
        <v>137</v>
      </c>
      <c r="K1337" t="s">
        <v>138</v>
      </c>
      <c r="L1337" t="s">
        <v>4097</v>
      </c>
      <c r="M1337" t="s">
        <v>4098</v>
      </c>
      <c r="N1337">
        <v>1.6044444440000001</v>
      </c>
      <c r="O1337">
        <v>0</v>
      </c>
      <c r="P1337">
        <v>198</v>
      </c>
      <c r="Q1337">
        <v>0</v>
      </c>
      <c r="R1337">
        <v>0</v>
      </c>
      <c r="S1337">
        <v>0</v>
      </c>
      <c r="T1337">
        <v>3</v>
      </c>
      <c r="U1337">
        <v>0</v>
      </c>
      <c r="V1337">
        <v>0</v>
      </c>
      <c r="W1337">
        <v>0</v>
      </c>
      <c r="X1337">
        <v>78.998471120726961</v>
      </c>
      <c r="Y1337">
        <v>0</v>
      </c>
      <c r="Z1337">
        <v>0</v>
      </c>
      <c r="AA1337">
        <v>0</v>
      </c>
      <c r="AB1337">
        <v>5.4847991996612544</v>
      </c>
      <c r="AC1337">
        <v>0</v>
      </c>
      <c r="AD1337">
        <v>0</v>
      </c>
      <c r="AE1337">
        <v>84.483270320388215</v>
      </c>
    </row>
    <row r="1338" spans="1:31" x14ac:dyDescent="0.25">
      <c r="A1338">
        <v>2339924</v>
      </c>
      <c r="B1338">
        <v>1</v>
      </c>
      <c r="C1338" t="s">
        <v>81</v>
      </c>
      <c r="D1338" t="s">
        <v>128</v>
      </c>
      <c r="E1338" t="s">
        <v>147</v>
      </c>
      <c r="F1338" t="s">
        <v>4099</v>
      </c>
      <c r="G1338" t="s">
        <v>134</v>
      </c>
      <c r="H1338" t="s">
        <v>135</v>
      </c>
      <c r="I1338" t="s">
        <v>144</v>
      </c>
      <c r="J1338" t="s">
        <v>137</v>
      </c>
      <c r="K1338" t="s">
        <v>138</v>
      </c>
      <c r="L1338" t="s">
        <v>4100</v>
      </c>
      <c r="M1338" t="s">
        <v>4101</v>
      </c>
      <c r="N1338">
        <v>0.97916666600000002</v>
      </c>
      <c r="O1338">
        <v>0</v>
      </c>
      <c r="P1338">
        <v>110</v>
      </c>
      <c r="Q1338">
        <v>0</v>
      </c>
      <c r="R1338">
        <v>22</v>
      </c>
      <c r="S1338">
        <v>0</v>
      </c>
      <c r="T1338">
        <v>15</v>
      </c>
      <c r="U1338">
        <v>0</v>
      </c>
      <c r="V1338">
        <v>0</v>
      </c>
      <c r="W1338">
        <v>0</v>
      </c>
      <c r="X1338">
        <v>21.02724062515577</v>
      </c>
      <c r="Y1338">
        <v>0</v>
      </c>
      <c r="Z1338">
        <v>20.538604488884296</v>
      </c>
      <c r="AA1338">
        <v>0</v>
      </c>
      <c r="AB1338">
        <v>10.211532770877893</v>
      </c>
      <c r="AC1338">
        <v>0</v>
      </c>
      <c r="AD1338">
        <v>0</v>
      </c>
      <c r="AE1338">
        <v>51.777377884917961</v>
      </c>
    </row>
    <row r="1339" spans="1:31" x14ac:dyDescent="0.25">
      <c r="A1339">
        <v>2339592</v>
      </c>
      <c r="B1339">
        <v>1</v>
      </c>
      <c r="C1339" t="s">
        <v>80</v>
      </c>
      <c r="D1339" t="s">
        <v>88</v>
      </c>
      <c r="E1339" t="s">
        <v>151</v>
      </c>
      <c r="F1339" t="s">
        <v>4102</v>
      </c>
      <c r="G1339" t="s">
        <v>194</v>
      </c>
      <c r="H1339" t="s">
        <v>154</v>
      </c>
      <c r="I1339" t="s">
        <v>144</v>
      </c>
      <c r="J1339" t="s">
        <v>137</v>
      </c>
      <c r="K1339" t="s">
        <v>138</v>
      </c>
      <c r="L1339" t="s">
        <v>4103</v>
      </c>
      <c r="M1339" t="s">
        <v>4104</v>
      </c>
      <c r="N1339">
        <v>0.47499999999999998</v>
      </c>
      <c r="O1339">
        <v>0</v>
      </c>
      <c r="P1339">
        <v>33</v>
      </c>
      <c r="Q1339">
        <v>0</v>
      </c>
      <c r="R1339">
        <v>0</v>
      </c>
      <c r="S1339">
        <v>0</v>
      </c>
      <c r="T1339">
        <v>10</v>
      </c>
      <c r="U1339">
        <v>0</v>
      </c>
      <c r="V1339">
        <v>0</v>
      </c>
      <c r="W1339">
        <v>0</v>
      </c>
      <c r="X1339">
        <v>6.682916523017103</v>
      </c>
      <c r="Y1339">
        <v>0</v>
      </c>
      <c r="Z1339">
        <v>0</v>
      </c>
      <c r="AA1339">
        <v>0</v>
      </c>
      <c r="AB1339">
        <v>14.601538269432231</v>
      </c>
      <c r="AC1339">
        <v>0</v>
      </c>
      <c r="AD1339">
        <v>0</v>
      </c>
      <c r="AE1339">
        <v>21.284454792449335</v>
      </c>
    </row>
    <row r="1340" spans="1:31" x14ac:dyDescent="0.25">
      <c r="A1340">
        <v>2339878</v>
      </c>
      <c r="B1340">
        <v>1</v>
      </c>
      <c r="C1340" t="s">
        <v>81</v>
      </c>
      <c r="D1340" t="s">
        <v>128</v>
      </c>
      <c r="E1340" t="s">
        <v>147</v>
      </c>
      <c r="F1340" t="s">
        <v>1286</v>
      </c>
      <c r="G1340" t="s">
        <v>134</v>
      </c>
      <c r="H1340" t="s">
        <v>135</v>
      </c>
      <c r="I1340" t="s">
        <v>144</v>
      </c>
      <c r="J1340" t="s">
        <v>137</v>
      </c>
      <c r="K1340" t="s">
        <v>138</v>
      </c>
      <c r="L1340" t="s">
        <v>4105</v>
      </c>
      <c r="M1340" t="s">
        <v>4106</v>
      </c>
      <c r="N1340">
        <v>0.91944444400000003</v>
      </c>
      <c r="O1340">
        <v>0</v>
      </c>
      <c r="P1340">
        <v>110</v>
      </c>
      <c r="Q1340">
        <v>0</v>
      </c>
      <c r="R1340">
        <v>22</v>
      </c>
      <c r="S1340">
        <v>0</v>
      </c>
      <c r="T1340">
        <v>15</v>
      </c>
      <c r="U1340">
        <v>0</v>
      </c>
      <c r="V1340">
        <v>0</v>
      </c>
      <c r="W1340">
        <v>0</v>
      </c>
      <c r="X1340">
        <v>19.155631221254783</v>
      </c>
      <c r="Y1340">
        <v>0</v>
      </c>
      <c r="Z1340">
        <v>20.323905237026569</v>
      </c>
      <c r="AA1340">
        <v>0</v>
      </c>
      <c r="AB1340">
        <v>10.618951598007747</v>
      </c>
      <c r="AC1340">
        <v>0</v>
      </c>
      <c r="AD1340">
        <v>0</v>
      </c>
      <c r="AE1340">
        <v>50.098488056289099</v>
      </c>
    </row>
    <row r="1341" spans="1:31" x14ac:dyDescent="0.25">
      <c r="A1341">
        <v>2339801</v>
      </c>
      <c r="B1341">
        <v>1</v>
      </c>
      <c r="C1341" t="s">
        <v>81</v>
      </c>
      <c r="D1341" t="s">
        <v>115</v>
      </c>
      <c r="E1341" t="s">
        <v>151</v>
      </c>
      <c r="F1341" t="s">
        <v>4107</v>
      </c>
      <c r="G1341" t="s">
        <v>153</v>
      </c>
      <c r="H1341" t="s">
        <v>154</v>
      </c>
      <c r="I1341" t="s">
        <v>144</v>
      </c>
      <c r="J1341" t="s">
        <v>137</v>
      </c>
      <c r="K1341" t="s">
        <v>138</v>
      </c>
      <c r="L1341" t="s">
        <v>4108</v>
      </c>
      <c r="M1341" t="s">
        <v>4109</v>
      </c>
      <c r="N1341">
        <v>1.0763888880000001</v>
      </c>
      <c r="O1341">
        <v>0</v>
      </c>
      <c r="P1341">
        <v>12</v>
      </c>
      <c r="Q1341">
        <v>0</v>
      </c>
      <c r="R1341">
        <v>3</v>
      </c>
      <c r="S1341">
        <v>0</v>
      </c>
      <c r="T1341">
        <v>3</v>
      </c>
      <c r="U1341">
        <v>0</v>
      </c>
      <c r="V1341">
        <v>0</v>
      </c>
      <c r="W1341">
        <v>0</v>
      </c>
      <c r="X1341">
        <v>2.2169903343849837</v>
      </c>
      <c r="Y1341">
        <v>0</v>
      </c>
      <c r="Z1341">
        <v>8.9132018110137494</v>
      </c>
      <c r="AA1341">
        <v>0</v>
      </c>
      <c r="AB1341">
        <v>6.4996931435817498</v>
      </c>
      <c r="AC1341">
        <v>0</v>
      </c>
      <c r="AD1341">
        <v>0</v>
      </c>
      <c r="AE1341">
        <v>17.629885288980482</v>
      </c>
    </row>
    <row r="1342" spans="1:31" x14ac:dyDescent="0.25">
      <c r="A1342">
        <v>2339901</v>
      </c>
      <c r="B1342">
        <v>1</v>
      </c>
      <c r="C1342" t="s">
        <v>81</v>
      </c>
      <c r="D1342" t="s">
        <v>118</v>
      </c>
      <c r="E1342" t="s">
        <v>157</v>
      </c>
      <c r="F1342" t="s">
        <v>4110</v>
      </c>
      <c r="G1342" t="s">
        <v>159</v>
      </c>
      <c r="H1342" t="s">
        <v>154</v>
      </c>
      <c r="I1342" t="s">
        <v>144</v>
      </c>
      <c r="J1342" t="s">
        <v>137</v>
      </c>
      <c r="K1342" t="s">
        <v>138</v>
      </c>
      <c r="L1342" t="s">
        <v>4111</v>
      </c>
      <c r="M1342" t="s">
        <v>4112</v>
      </c>
      <c r="N1342">
        <v>1.4283333330000001</v>
      </c>
      <c r="O1342">
        <v>0</v>
      </c>
      <c r="P1342">
        <v>9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2.2949559261143331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2.2949559261143331</v>
      </c>
    </row>
    <row r="1343" spans="1:31" x14ac:dyDescent="0.25">
      <c r="A1343">
        <v>2339755</v>
      </c>
      <c r="B1343">
        <v>1</v>
      </c>
      <c r="C1343" t="s">
        <v>81</v>
      </c>
      <c r="D1343" t="s">
        <v>128</v>
      </c>
      <c r="E1343" t="s">
        <v>151</v>
      </c>
      <c r="F1343" t="s">
        <v>4113</v>
      </c>
      <c r="G1343" t="s">
        <v>153</v>
      </c>
      <c r="H1343" t="s">
        <v>154</v>
      </c>
      <c r="I1343" t="s">
        <v>144</v>
      </c>
      <c r="J1343" t="s">
        <v>137</v>
      </c>
      <c r="K1343" t="s">
        <v>138</v>
      </c>
      <c r="L1343" t="s">
        <v>4114</v>
      </c>
      <c r="M1343" t="s">
        <v>4115</v>
      </c>
      <c r="N1343">
        <v>4.5730555549999998</v>
      </c>
      <c r="O1343">
        <v>0</v>
      </c>
      <c r="P1343">
        <v>7</v>
      </c>
      <c r="Q1343">
        <v>0</v>
      </c>
      <c r="R1343">
        <v>0</v>
      </c>
      <c r="S1343">
        <v>0</v>
      </c>
      <c r="T1343">
        <v>1</v>
      </c>
      <c r="U1343">
        <v>0</v>
      </c>
      <c r="V1343">
        <v>0</v>
      </c>
      <c r="W1343">
        <v>0</v>
      </c>
      <c r="X1343">
        <v>3.1224576026079891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3.1224576026079891</v>
      </c>
    </row>
    <row r="1344" spans="1:31" x14ac:dyDescent="0.25">
      <c r="A1344">
        <v>2339300</v>
      </c>
      <c r="B1344">
        <v>1</v>
      </c>
      <c r="C1344" t="s">
        <v>80</v>
      </c>
      <c r="D1344" t="s">
        <v>103</v>
      </c>
      <c r="E1344" t="s">
        <v>132</v>
      </c>
      <c r="F1344" t="s">
        <v>4116</v>
      </c>
      <c r="G1344" t="s">
        <v>134</v>
      </c>
      <c r="H1344" t="s">
        <v>135</v>
      </c>
      <c r="I1344" t="s">
        <v>144</v>
      </c>
      <c r="J1344" t="s">
        <v>137</v>
      </c>
      <c r="K1344" t="s">
        <v>138</v>
      </c>
      <c r="L1344" t="s">
        <v>4117</v>
      </c>
      <c r="M1344" t="s">
        <v>4118</v>
      </c>
      <c r="N1344">
        <v>0.13166666599999999</v>
      </c>
      <c r="O1344">
        <v>0</v>
      </c>
      <c r="P1344">
        <v>0</v>
      </c>
      <c r="Q1344">
        <v>1</v>
      </c>
      <c r="R1344">
        <v>22</v>
      </c>
      <c r="S1344">
        <v>1</v>
      </c>
      <c r="T1344">
        <v>10</v>
      </c>
      <c r="U1344">
        <v>1</v>
      </c>
      <c r="V1344">
        <v>0</v>
      </c>
      <c r="W1344">
        <v>0</v>
      </c>
      <c r="X1344">
        <v>0</v>
      </c>
      <c r="Y1344">
        <v>0.16295265849893334</v>
      </c>
      <c r="Z1344">
        <v>17.829630173331655</v>
      </c>
      <c r="AA1344">
        <v>8.3156571953413333E-2</v>
      </c>
      <c r="AB1344">
        <v>2.1143390111016132</v>
      </c>
      <c r="AC1344">
        <v>6.7032507021597834</v>
      </c>
      <c r="AD1344">
        <v>0</v>
      </c>
      <c r="AE1344">
        <v>26.893329117045397</v>
      </c>
    </row>
    <row r="1345" spans="1:31" x14ac:dyDescent="0.25">
      <c r="A1345">
        <v>2339360</v>
      </c>
      <c r="B1345">
        <v>1</v>
      </c>
      <c r="C1345" t="s">
        <v>80</v>
      </c>
      <c r="D1345" t="s">
        <v>91</v>
      </c>
      <c r="E1345" t="s">
        <v>157</v>
      </c>
      <c r="F1345" t="s">
        <v>4119</v>
      </c>
      <c r="G1345" t="s">
        <v>204</v>
      </c>
      <c r="H1345" t="s">
        <v>154</v>
      </c>
      <c r="I1345" t="s">
        <v>144</v>
      </c>
      <c r="J1345" t="s">
        <v>137</v>
      </c>
      <c r="K1345" t="s">
        <v>138</v>
      </c>
      <c r="L1345" t="s">
        <v>4120</v>
      </c>
      <c r="M1345" t="s">
        <v>4121</v>
      </c>
      <c r="N1345">
        <v>0.28083333300000002</v>
      </c>
      <c r="O1345">
        <v>0</v>
      </c>
      <c r="P1345">
        <v>0</v>
      </c>
      <c r="Q1345">
        <v>0</v>
      </c>
      <c r="R1345">
        <v>1</v>
      </c>
      <c r="S1345">
        <v>0</v>
      </c>
      <c r="T1345">
        <v>1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0.29436246225854612</v>
      </c>
      <c r="AA1345">
        <v>0</v>
      </c>
      <c r="AB1345">
        <v>0.2470759993596989</v>
      </c>
      <c r="AC1345">
        <v>0</v>
      </c>
      <c r="AD1345">
        <v>0</v>
      </c>
      <c r="AE1345">
        <v>0.54143846161824505</v>
      </c>
    </row>
    <row r="1346" spans="1:31" x14ac:dyDescent="0.25">
      <c r="A1346">
        <v>2339692</v>
      </c>
      <c r="B1346">
        <v>1</v>
      </c>
      <c r="C1346" t="s">
        <v>80</v>
      </c>
      <c r="D1346" t="s">
        <v>105</v>
      </c>
      <c r="E1346" t="s">
        <v>147</v>
      </c>
      <c r="F1346" t="s">
        <v>4122</v>
      </c>
      <c r="G1346" t="s">
        <v>184</v>
      </c>
      <c r="H1346" t="s">
        <v>135</v>
      </c>
      <c r="I1346" t="s">
        <v>144</v>
      </c>
      <c r="J1346" t="s">
        <v>137</v>
      </c>
      <c r="K1346" t="s">
        <v>138</v>
      </c>
      <c r="L1346" t="s">
        <v>4123</v>
      </c>
      <c r="M1346" t="s">
        <v>4124</v>
      </c>
      <c r="N1346">
        <v>3.4622222219999998</v>
      </c>
      <c r="O1346">
        <v>15</v>
      </c>
      <c r="P1346">
        <v>19</v>
      </c>
      <c r="Q1346">
        <v>4</v>
      </c>
      <c r="R1346">
        <v>38</v>
      </c>
      <c r="S1346">
        <v>8</v>
      </c>
      <c r="T1346">
        <v>11</v>
      </c>
      <c r="U1346">
        <v>0</v>
      </c>
      <c r="V1346">
        <v>1</v>
      </c>
      <c r="W1346">
        <v>33.712963730019695</v>
      </c>
      <c r="X1346">
        <v>22.043203122420408</v>
      </c>
      <c r="Y1346">
        <v>26.346775167111961</v>
      </c>
      <c r="Z1346">
        <v>65.575788970224892</v>
      </c>
      <c r="AA1346">
        <v>609.54671111883715</v>
      </c>
      <c r="AB1346">
        <v>55.328217024681017</v>
      </c>
      <c r="AC1346">
        <v>0</v>
      </c>
      <c r="AD1346">
        <v>22.635290888164405</v>
      </c>
      <c r="AE1346">
        <v>835.1889500214595</v>
      </c>
    </row>
    <row r="1347" spans="1:31" x14ac:dyDescent="0.25">
      <c r="A1347">
        <v>2339655</v>
      </c>
      <c r="B1347">
        <v>1</v>
      </c>
      <c r="C1347" t="s">
        <v>80</v>
      </c>
      <c r="D1347" t="s">
        <v>109</v>
      </c>
      <c r="E1347" t="s">
        <v>174</v>
      </c>
      <c r="F1347" t="s">
        <v>4125</v>
      </c>
      <c r="G1347" t="s">
        <v>176</v>
      </c>
      <c r="H1347" t="s">
        <v>154</v>
      </c>
      <c r="I1347" t="s">
        <v>144</v>
      </c>
      <c r="J1347" t="s">
        <v>137</v>
      </c>
      <c r="K1347" t="s">
        <v>138</v>
      </c>
      <c r="L1347" t="s">
        <v>4126</v>
      </c>
      <c r="M1347" t="s">
        <v>4127</v>
      </c>
      <c r="N1347">
        <v>3.2638888879999999</v>
      </c>
      <c r="O1347">
        <v>0</v>
      </c>
      <c r="P1347">
        <v>13</v>
      </c>
      <c r="Q1347">
        <v>0</v>
      </c>
      <c r="R1347">
        <v>7</v>
      </c>
      <c r="S1347">
        <v>0</v>
      </c>
      <c r="T1347">
        <v>11</v>
      </c>
      <c r="U1347">
        <v>0</v>
      </c>
      <c r="V1347">
        <v>0</v>
      </c>
      <c r="W1347">
        <v>0</v>
      </c>
      <c r="X1347">
        <v>9.8035336288721915</v>
      </c>
      <c r="Y1347">
        <v>0</v>
      </c>
      <c r="Z1347">
        <v>117.89756481386397</v>
      </c>
      <c r="AA1347">
        <v>0</v>
      </c>
      <c r="AB1347">
        <v>96.483433171933413</v>
      </c>
      <c r="AC1347">
        <v>0</v>
      </c>
      <c r="AD1347">
        <v>0</v>
      </c>
      <c r="AE1347">
        <v>224.18453161466957</v>
      </c>
    </row>
    <row r="1348" spans="1:31" x14ac:dyDescent="0.25">
      <c r="A1348">
        <v>2339406</v>
      </c>
      <c r="B1348">
        <v>1</v>
      </c>
      <c r="C1348" t="s">
        <v>80</v>
      </c>
      <c r="D1348" t="s">
        <v>108</v>
      </c>
      <c r="E1348" t="s">
        <v>151</v>
      </c>
      <c r="F1348" t="s">
        <v>4128</v>
      </c>
      <c r="G1348" t="s">
        <v>208</v>
      </c>
      <c r="H1348" t="s">
        <v>154</v>
      </c>
      <c r="I1348" t="s">
        <v>144</v>
      </c>
      <c r="J1348" t="s">
        <v>137</v>
      </c>
      <c r="K1348" t="s">
        <v>209</v>
      </c>
      <c r="L1348" t="s">
        <v>4129</v>
      </c>
      <c r="M1348" t="s">
        <v>4130</v>
      </c>
      <c r="N1348">
        <v>6.5611111109999998</v>
      </c>
      <c r="O1348">
        <v>0</v>
      </c>
      <c r="P1348">
        <v>33</v>
      </c>
      <c r="Q1348">
        <v>0</v>
      </c>
      <c r="R1348">
        <v>4</v>
      </c>
      <c r="S1348">
        <v>0</v>
      </c>
      <c r="T1348">
        <v>7</v>
      </c>
      <c r="U1348">
        <v>0</v>
      </c>
      <c r="V1348">
        <v>0</v>
      </c>
      <c r="W1348">
        <v>0</v>
      </c>
      <c r="X1348">
        <v>61.876651611991242</v>
      </c>
      <c r="Y1348">
        <v>0</v>
      </c>
      <c r="Z1348">
        <v>16.130576523312712</v>
      </c>
      <c r="AA1348">
        <v>0</v>
      </c>
      <c r="AB1348">
        <v>79.396473779523504</v>
      </c>
      <c r="AC1348">
        <v>0</v>
      </c>
      <c r="AD1348">
        <v>0</v>
      </c>
      <c r="AE1348">
        <v>157.40370191482748</v>
      </c>
    </row>
    <row r="1349" spans="1:31" x14ac:dyDescent="0.25">
      <c r="A1349">
        <v>2339446</v>
      </c>
      <c r="B1349">
        <v>1</v>
      </c>
      <c r="C1349" t="s">
        <v>80</v>
      </c>
      <c r="D1349" t="s">
        <v>100</v>
      </c>
      <c r="E1349" t="s">
        <v>132</v>
      </c>
      <c r="F1349" t="s">
        <v>4131</v>
      </c>
      <c r="G1349" t="s">
        <v>208</v>
      </c>
      <c r="H1349" t="s">
        <v>135</v>
      </c>
      <c r="I1349" t="s">
        <v>144</v>
      </c>
      <c r="J1349" t="s">
        <v>137</v>
      </c>
      <c r="K1349" t="s">
        <v>209</v>
      </c>
      <c r="L1349" t="s">
        <v>4132</v>
      </c>
      <c r="M1349" t="s">
        <v>4133</v>
      </c>
      <c r="N1349">
        <v>7.7322222219999999</v>
      </c>
      <c r="O1349">
        <v>1</v>
      </c>
      <c r="P1349">
        <v>429</v>
      </c>
      <c r="Q1349">
        <v>28</v>
      </c>
      <c r="R1349">
        <v>123</v>
      </c>
      <c r="S1349">
        <v>10</v>
      </c>
      <c r="T1349">
        <v>98</v>
      </c>
      <c r="U1349">
        <v>0</v>
      </c>
      <c r="V1349">
        <v>0</v>
      </c>
      <c r="W1349">
        <v>26.696629231333898</v>
      </c>
      <c r="X1349">
        <v>1127.194645160049</v>
      </c>
      <c r="Y1349">
        <v>1987.9133871439776</v>
      </c>
      <c r="Z1349">
        <v>2052.8665823106207</v>
      </c>
      <c r="AA1349">
        <v>523.35624718951226</v>
      </c>
      <c r="AB1349">
        <v>1020.772736579154</v>
      </c>
      <c r="AC1349">
        <v>0</v>
      </c>
      <c r="AD1349">
        <v>0</v>
      </c>
      <c r="AE1349">
        <v>6738.8002276146481</v>
      </c>
    </row>
    <row r="1350" spans="1:31" x14ac:dyDescent="0.25">
      <c r="A1350">
        <v>2339400</v>
      </c>
      <c r="B1350">
        <v>1</v>
      </c>
      <c r="C1350" t="s">
        <v>81</v>
      </c>
      <c r="D1350" t="s">
        <v>128</v>
      </c>
      <c r="E1350" t="s">
        <v>157</v>
      </c>
      <c r="F1350" t="s">
        <v>4134</v>
      </c>
      <c r="G1350" t="s">
        <v>159</v>
      </c>
      <c r="H1350" t="s">
        <v>154</v>
      </c>
      <c r="I1350" t="s">
        <v>144</v>
      </c>
      <c r="J1350" t="s">
        <v>137</v>
      </c>
      <c r="K1350" t="s">
        <v>138</v>
      </c>
      <c r="L1350" t="s">
        <v>4135</v>
      </c>
      <c r="M1350" t="s">
        <v>4136</v>
      </c>
      <c r="N1350">
        <v>0.59472222200000002</v>
      </c>
      <c r="O1350">
        <v>0</v>
      </c>
      <c r="P1350">
        <v>3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1.4866495679180596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1.4866495679180596</v>
      </c>
    </row>
    <row r="1351" spans="1:31" x14ac:dyDescent="0.25">
      <c r="A1351">
        <v>2339506</v>
      </c>
      <c r="B1351">
        <v>1</v>
      </c>
      <c r="C1351" t="s">
        <v>80</v>
      </c>
      <c r="D1351" t="s">
        <v>92</v>
      </c>
      <c r="E1351" t="s">
        <v>157</v>
      </c>
      <c r="F1351" t="s">
        <v>4137</v>
      </c>
      <c r="G1351" t="s">
        <v>204</v>
      </c>
      <c r="H1351" t="s">
        <v>154</v>
      </c>
      <c r="I1351" t="s">
        <v>144</v>
      </c>
      <c r="J1351" t="s">
        <v>137</v>
      </c>
      <c r="K1351" t="s">
        <v>138</v>
      </c>
      <c r="L1351" t="s">
        <v>4138</v>
      </c>
      <c r="M1351" t="s">
        <v>4139</v>
      </c>
      <c r="N1351">
        <v>2.778333333</v>
      </c>
      <c r="O1351">
        <v>0</v>
      </c>
      <c r="P1351">
        <v>1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0.7840179124161335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0.7840179124161335</v>
      </c>
    </row>
    <row r="1352" spans="1:31" x14ac:dyDescent="0.25">
      <c r="A1352">
        <v>2339675</v>
      </c>
      <c r="B1352">
        <v>1</v>
      </c>
      <c r="C1352" t="s">
        <v>80</v>
      </c>
      <c r="D1352" t="s">
        <v>104</v>
      </c>
      <c r="E1352" t="s">
        <v>157</v>
      </c>
      <c r="F1352" t="s">
        <v>4140</v>
      </c>
      <c r="G1352" t="s">
        <v>279</v>
      </c>
      <c r="H1352" t="s">
        <v>154</v>
      </c>
      <c r="I1352" t="s">
        <v>144</v>
      </c>
      <c r="J1352" t="s">
        <v>137</v>
      </c>
      <c r="K1352" t="s">
        <v>138</v>
      </c>
      <c r="L1352" t="s">
        <v>4141</v>
      </c>
      <c r="M1352" t="s">
        <v>4142</v>
      </c>
      <c r="N1352">
        <v>0.9325</v>
      </c>
      <c r="O1352">
        <v>0</v>
      </c>
      <c r="P1352">
        <v>4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1.1387911208529717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1.1387911208529717</v>
      </c>
    </row>
    <row r="1353" spans="1:31" x14ac:dyDescent="0.25">
      <c r="A1353">
        <v>2339320</v>
      </c>
      <c r="B1353">
        <v>1</v>
      </c>
      <c r="C1353" t="s">
        <v>80</v>
      </c>
      <c r="D1353" t="s">
        <v>100</v>
      </c>
      <c r="E1353" t="s">
        <v>157</v>
      </c>
      <c r="F1353" t="s">
        <v>4143</v>
      </c>
      <c r="G1353" t="s">
        <v>159</v>
      </c>
      <c r="H1353" t="s">
        <v>154</v>
      </c>
      <c r="I1353" t="s">
        <v>144</v>
      </c>
      <c r="J1353" t="s">
        <v>137</v>
      </c>
      <c r="K1353" t="s">
        <v>138</v>
      </c>
      <c r="L1353" t="s">
        <v>4144</v>
      </c>
      <c r="M1353" t="s">
        <v>4145</v>
      </c>
      <c r="N1353">
        <v>1.7341666659999999</v>
      </c>
      <c r="O1353">
        <v>0</v>
      </c>
      <c r="P1353">
        <v>2</v>
      </c>
      <c r="Q1353">
        <v>0</v>
      </c>
      <c r="R1353">
        <v>0</v>
      </c>
      <c r="S1353">
        <v>0</v>
      </c>
      <c r="T1353">
        <v>2</v>
      </c>
      <c r="U1353">
        <v>0</v>
      </c>
      <c r="V1353">
        <v>0</v>
      </c>
      <c r="W1353">
        <v>0</v>
      </c>
      <c r="X1353">
        <v>1.0477180906798667</v>
      </c>
      <c r="Y1353">
        <v>0</v>
      </c>
      <c r="Z1353">
        <v>0</v>
      </c>
      <c r="AA1353">
        <v>0</v>
      </c>
      <c r="AB1353">
        <v>9.9350857146357932</v>
      </c>
      <c r="AC1353">
        <v>0</v>
      </c>
      <c r="AD1353">
        <v>0</v>
      </c>
      <c r="AE1353">
        <v>10.98280380531566</v>
      </c>
    </row>
    <row r="1354" spans="1:31" x14ac:dyDescent="0.25">
      <c r="A1354">
        <v>2339363</v>
      </c>
      <c r="B1354">
        <v>1</v>
      </c>
      <c r="C1354" t="s">
        <v>80</v>
      </c>
      <c r="D1354" t="s">
        <v>96</v>
      </c>
      <c r="E1354" t="s">
        <v>157</v>
      </c>
      <c r="F1354" t="s">
        <v>4146</v>
      </c>
      <c r="G1354" t="s">
        <v>159</v>
      </c>
      <c r="H1354" t="s">
        <v>154</v>
      </c>
      <c r="I1354" t="s">
        <v>144</v>
      </c>
      <c r="J1354" t="s">
        <v>137</v>
      </c>
      <c r="K1354" t="s">
        <v>138</v>
      </c>
      <c r="L1354" t="s">
        <v>4147</v>
      </c>
      <c r="M1354" t="s">
        <v>4148</v>
      </c>
      <c r="N1354">
        <v>1.2766666659999999</v>
      </c>
      <c r="O1354">
        <v>0</v>
      </c>
      <c r="P1354">
        <v>1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</row>
    <row r="1355" spans="1:31" x14ac:dyDescent="0.25">
      <c r="A1355">
        <v>2339632</v>
      </c>
      <c r="B1355">
        <v>1</v>
      </c>
      <c r="C1355" t="s">
        <v>81</v>
      </c>
      <c r="D1355" t="s">
        <v>112</v>
      </c>
      <c r="E1355" t="s">
        <v>147</v>
      </c>
      <c r="F1355" t="s">
        <v>4149</v>
      </c>
      <c r="G1355" t="s">
        <v>184</v>
      </c>
      <c r="H1355" t="s">
        <v>135</v>
      </c>
      <c r="I1355" t="s">
        <v>144</v>
      </c>
      <c r="J1355" t="s">
        <v>137</v>
      </c>
      <c r="K1355" t="s">
        <v>138</v>
      </c>
      <c r="L1355" t="s">
        <v>4150</v>
      </c>
      <c r="M1355" t="s">
        <v>4151</v>
      </c>
      <c r="N1355">
        <v>1.4580555550000001</v>
      </c>
      <c r="O1355">
        <v>0</v>
      </c>
      <c r="P1355">
        <v>15</v>
      </c>
      <c r="Q1355">
        <v>0</v>
      </c>
      <c r="R1355">
        <v>1</v>
      </c>
      <c r="S1355">
        <v>0</v>
      </c>
      <c r="T1355">
        <v>1</v>
      </c>
      <c r="U1355">
        <v>0</v>
      </c>
      <c r="V1355">
        <v>0</v>
      </c>
      <c r="W1355">
        <v>0</v>
      </c>
      <c r="X1355">
        <v>1.6708857066594514</v>
      </c>
      <c r="Y1355">
        <v>0</v>
      </c>
      <c r="Z1355">
        <v>5.5571007417500005E-3</v>
      </c>
      <c r="AA1355">
        <v>0</v>
      </c>
      <c r="AB1355">
        <v>3.6665557975530749</v>
      </c>
      <c r="AC1355">
        <v>0</v>
      </c>
      <c r="AD1355">
        <v>0</v>
      </c>
      <c r="AE1355">
        <v>5.3429986049542766</v>
      </c>
    </row>
    <row r="1356" spans="1:31" x14ac:dyDescent="0.25">
      <c r="A1356">
        <v>2339420</v>
      </c>
      <c r="B1356">
        <v>1</v>
      </c>
      <c r="C1356" t="s">
        <v>81</v>
      </c>
      <c r="D1356" t="s">
        <v>118</v>
      </c>
      <c r="E1356" t="s">
        <v>141</v>
      </c>
      <c r="F1356" t="s">
        <v>4152</v>
      </c>
      <c r="G1356" t="s">
        <v>269</v>
      </c>
      <c r="H1356" t="s">
        <v>135</v>
      </c>
      <c r="I1356" t="s">
        <v>144</v>
      </c>
      <c r="J1356" t="s">
        <v>137</v>
      </c>
      <c r="K1356" t="s">
        <v>209</v>
      </c>
      <c r="L1356" t="s">
        <v>4153</v>
      </c>
      <c r="M1356" t="s">
        <v>4154</v>
      </c>
      <c r="N1356">
        <v>7.7966666660000001</v>
      </c>
      <c r="O1356">
        <v>0</v>
      </c>
      <c r="P1356">
        <v>1842</v>
      </c>
      <c r="Q1356">
        <v>53</v>
      </c>
      <c r="R1356">
        <v>71</v>
      </c>
      <c r="S1356">
        <v>8</v>
      </c>
      <c r="T1356">
        <v>143</v>
      </c>
      <c r="U1356">
        <v>0</v>
      </c>
      <c r="V1356">
        <v>0</v>
      </c>
      <c r="W1356">
        <v>0</v>
      </c>
      <c r="X1356">
        <v>2494.367568359391</v>
      </c>
      <c r="Y1356">
        <v>2415.35683458105</v>
      </c>
      <c r="Z1356">
        <v>1424.775978786842</v>
      </c>
      <c r="AA1356">
        <v>157.60843139687589</v>
      </c>
      <c r="AB1356">
        <v>736.32695164781944</v>
      </c>
      <c r="AC1356">
        <v>0</v>
      </c>
      <c r="AD1356">
        <v>0</v>
      </c>
      <c r="AE1356">
        <v>7228.435764771978</v>
      </c>
    </row>
    <row r="1357" spans="1:31" x14ac:dyDescent="0.25">
      <c r="A1357">
        <v>2339775</v>
      </c>
      <c r="B1357">
        <v>1</v>
      </c>
      <c r="C1357" t="s">
        <v>80</v>
      </c>
      <c r="D1357" t="s">
        <v>90</v>
      </c>
      <c r="E1357" t="s">
        <v>157</v>
      </c>
      <c r="F1357" t="s">
        <v>4155</v>
      </c>
      <c r="G1357" t="s">
        <v>204</v>
      </c>
      <c r="H1357" t="s">
        <v>154</v>
      </c>
      <c r="I1357" t="s">
        <v>144</v>
      </c>
      <c r="J1357" t="s">
        <v>137</v>
      </c>
      <c r="K1357" t="s">
        <v>138</v>
      </c>
      <c r="L1357" t="s">
        <v>4156</v>
      </c>
      <c r="M1357" t="s">
        <v>4157</v>
      </c>
      <c r="N1357">
        <v>2.2236111109999999</v>
      </c>
      <c r="O1357">
        <v>0</v>
      </c>
      <c r="P1357">
        <v>35</v>
      </c>
      <c r="Q1357">
        <v>0</v>
      </c>
      <c r="R1357">
        <v>0</v>
      </c>
      <c r="S1357">
        <v>0</v>
      </c>
      <c r="T1357">
        <v>3</v>
      </c>
      <c r="U1357">
        <v>0</v>
      </c>
      <c r="V1357">
        <v>0</v>
      </c>
      <c r="W1357">
        <v>0</v>
      </c>
      <c r="X1357">
        <v>25.341215462500298</v>
      </c>
      <c r="Y1357">
        <v>0</v>
      </c>
      <c r="Z1357">
        <v>0</v>
      </c>
      <c r="AA1357">
        <v>0</v>
      </c>
      <c r="AB1357">
        <v>7.3797890092073484</v>
      </c>
      <c r="AC1357">
        <v>0</v>
      </c>
      <c r="AD1357">
        <v>0</v>
      </c>
      <c r="AE1357">
        <v>32.721004471707644</v>
      </c>
    </row>
    <row r="1358" spans="1:31" x14ac:dyDescent="0.25">
      <c r="A1358">
        <v>2339967</v>
      </c>
      <c r="B1358">
        <v>1</v>
      </c>
      <c r="C1358" t="s">
        <v>80</v>
      </c>
      <c r="D1358" t="s">
        <v>85</v>
      </c>
      <c r="E1358" t="s">
        <v>326</v>
      </c>
      <c r="F1358" t="s">
        <v>4158</v>
      </c>
      <c r="G1358" t="s">
        <v>344</v>
      </c>
      <c r="H1358" t="s">
        <v>154</v>
      </c>
      <c r="I1358" t="s">
        <v>144</v>
      </c>
      <c r="J1358" t="s">
        <v>137</v>
      </c>
      <c r="K1358" t="s">
        <v>138</v>
      </c>
      <c r="L1358" t="s">
        <v>4159</v>
      </c>
      <c r="M1358" t="s">
        <v>4160</v>
      </c>
      <c r="N1358">
        <v>1.0988888880000001</v>
      </c>
      <c r="O1358">
        <v>0</v>
      </c>
      <c r="P1358">
        <v>70</v>
      </c>
      <c r="Q1358">
        <v>0</v>
      </c>
      <c r="R1358">
        <v>0</v>
      </c>
      <c r="S1358">
        <v>0</v>
      </c>
      <c r="T1358">
        <v>16</v>
      </c>
      <c r="U1358">
        <v>0</v>
      </c>
      <c r="V1358">
        <v>0</v>
      </c>
      <c r="W1358">
        <v>0</v>
      </c>
      <c r="X1358">
        <v>21.5016392927017</v>
      </c>
      <c r="Y1358">
        <v>0</v>
      </c>
      <c r="Z1358">
        <v>0</v>
      </c>
      <c r="AA1358">
        <v>0</v>
      </c>
      <c r="AB1358">
        <v>13.411704295438366</v>
      </c>
      <c r="AC1358">
        <v>0</v>
      </c>
      <c r="AD1358">
        <v>0</v>
      </c>
      <c r="AE1358">
        <v>34.913343588140066</v>
      </c>
    </row>
    <row r="1359" spans="1:31" x14ac:dyDescent="0.25">
      <c r="A1359">
        <v>2339718</v>
      </c>
      <c r="B1359">
        <v>1</v>
      </c>
      <c r="C1359" t="s">
        <v>80</v>
      </c>
      <c r="D1359" t="s">
        <v>92</v>
      </c>
      <c r="E1359" t="s">
        <v>151</v>
      </c>
      <c r="F1359" t="s">
        <v>4161</v>
      </c>
      <c r="G1359" t="s">
        <v>194</v>
      </c>
      <c r="H1359" t="s">
        <v>154</v>
      </c>
      <c r="I1359" t="s">
        <v>144</v>
      </c>
      <c r="J1359" t="s">
        <v>137</v>
      </c>
      <c r="K1359" t="s">
        <v>138</v>
      </c>
      <c r="L1359" t="s">
        <v>4162</v>
      </c>
      <c r="M1359" t="s">
        <v>4163</v>
      </c>
      <c r="N1359">
        <v>0.43305555499999998</v>
      </c>
      <c r="O1359">
        <v>0</v>
      </c>
      <c r="P1359">
        <v>95</v>
      </c>
      <c r="Q1359">
        <v>0</v>
      </c>
      <c r="R1359">
        <v>0</v>
      </c>
      <c r="S1359">
        <v>0</v>
      </c>
      <c r="T1359">
        <v>12</v>
      </c>
      <c r="U1359">
        <v>0</v>
      </c>
      <c r="V1359">
        <v>0</v>
      </c>
      <c r="W1359">
        <v>0</v>
      </c>
      <c r="X1359">
        <v>9.6488318727735152</v>
      </c>
      <c r="Y1359">
        <v>0</v>
      </c>
      <c r="Z1359">
        <v>0</v>
      </c>
      <c r="AA1359">
        <v>0</v>
      </c>
      <c r="AB1359">
        <v>6.9613775909387101</v>
      </c>
      <c r="AC1359">
        <v>0</v>
      </c>
      <c r="AD1359">
        <v>0</v>
      </c>
      <c r="AE1359">
        <v>16.610209463712224</v>
      </c>
    </row>
    <row r="1360" spans="1:31" x14ac:dyDescent="0.25">
      <c r="A1360">
        <v>2339961</v>
      </c>
      <c r="B1360">
        <v>1</v>
      </c>
      <c r="C1360" t="s">
        <v>80</v>
      </c>
      <c r="D1360" t="s">
        <v>89</v>
      </c>
      <c r="E1360" t="s">
        <v>157</v>
      </c>
      <c r="F1360" t="s">
        <v>4164</v>
      </c>
      <c r="G1360" t="s">
        <v>279</v>
      </c>
      <c r="H1360" t="s">
        <v>154</v>
      </c>
      <c r="I1360" t="s">
        <v>144</v>
      </c>
      <c r="J1360" t="s">
        <v>137</v>
      </c>
      <c r="K1360" t="s">
        <v>138</v>
      </c>
      <c r="L1360" t="s">
        <v>4165</v>
      </c>
      <c r="M1360" t="s">
        <v>4166</v>
      </c>
      <c r="N1360">
        <v>5.5258333329999996</v>
      </c>
      <c r="O1360">
        <v>0</v>
      </c>
      <c r="P1360">
        <v>1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1.1883448502362559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1.1883448502362559</v>
      </c>
    </row>
    <row r="1361" spans="1:31" x14ac:dyDescent="0.25">
      <c r="A1361">
        <v>2339469</v>
      </c>
      <c r="B1361">
        <v>1</v>
      </c>
      <c r="C1361" t="s">
        <v>80</v>
      </c>
      <c r="D1361" t="s">
        <v>94</v>
      </c>
      <c r="E1361" t="s">
        <v>157</v>
      </c>
      <c r="F1361" t="s">
        <v>4167</v>
      </c>
      <c r="G1361" t="s">
        <v>279</v>
      </c>
      <c r="H1361" t="s">
        <v>154</v>
      </c>
      <c r="I1361" t="s">
        <v>144</v>
      </c>
      <c r="J1361" t="s">
        <v>137</v>
      </c>
      <c r="K1361" t="s">
        <v>138</v>
      </c>
      <c r="L1361" t="s">
        <v>4168</v>
      </c>
      <c r="M1361" t="s">
        <v>4169</v>
      </c>
      <c r="N1361">
        <v>1.573611111</v>
      </c>
      <c r="O1361">
        <v>0</v>
      </c>
      <c r="P1361">
        <v>2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0.5454682730307181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0.5454682730307181</v>
      </c>
    </row>
    <row r="1362" spans="1:31" x14ac:dyDescent="0.25">
      <c r="A1362">
        <v>2339569</v>
      </c>
      <c r="B1362">
        <v>1</v>
      </c>
      <c r="C1362" t="s">
        <v>81</v>
      </c>
      <c r="D1362" t="s">
        <v>126</v>
      </c>
      <c r="E1362" t="s">
        <v>151</v>
      </c>
      <c r="F1362" t="s">
        <v>4170</v>
      </c>
      <c r="G1362" t="s">
        <v>498</v>
      </c>
      <c r="H1362" t="s">
        <v>154</v>
      </c>
      <c r="I1362" t="s">
        <v>144</v>
      </c>
      <c r="J1362" t="s">
        <v>137</v>
      </c>
      <c r="K1362" t="s">
        <v>138</v>
      </c>
      <c r="L1362" t="s">
        <v>4171</v>
      </c>
      <c r="M1362" t="s">
        <v>4172</v>
      </c>
      <c r="N1362">
        <v>2.3336111110000002</v>
      </c>
      <c r="O1362">
        <v>0</v>
      </c>
      <c r="P1362">
        <v>7</v>
      </c>
      <c r="Q1362">
        <v>0</v>
      </c>
      <c r="R1362">
        <v>12</v>
      </c>
      <c r="S1362">
        <v>0</v>
      </c>
      <c r="T1362">
        <v>1</v>
      </c>
      <c r="U1362">
        <v>0</v>
      </c>
      <c r="V1362">
        <v>0</v>
      </c>
      <c r="W1362">
        <v>0</v>
      </c>
      <c r="X1362">
        <v>1.249197863952249</v>
      </c>
      <c r="Y1362">
        <v>0</v>
      </c>
      <c r="Z1362">
        <v>21.895565947937943</v>
      </c>
      <c r="AA1362">
        <v>0</v>
      </c>
      <c r="AB1362">
        <v>0.73216273233147922</v>
      </c>
      <c r="AC1362">
        <v>0</v>
      </c>
      <c r="AD1362">
        <v>0</v>
      </c>
      <c r="AE1362">
        <v>23.876926544221671</v>
      </c>
    </row>
    <row r="1363" spans="1:31" x14ac:dyDescent="0.25">
      <c r="A1363">
        <v>2339426</v>
      </c>
      <c r="B1363">
        <v>1</v>
      </c>
      <c r="C1363" t="s">
        <v>80</v>
      </c>
      <c r="D1363" t="s">
        <v>93</v>
      </c>
      <c r="E1363" t="s">
        <v>141</v>
      </c>
      <c r="F1363" t="s">
        <v>4173</v>
      </c>
      <c r="G1363" t="s">
        <v>134</v>
      </c>
      <c r="H1363" t="s">
        <v>135</v>
      </c>
      <c r="I1363" t="s">
        <v>144</v>
      </c>
      <c r="J1363" t="s">
        <v>137</v>
      </c>
      <c r="K1363" t="s">
        <v>138</v>
      </c>
      <c r="L1363" t="s">
        <v>4174</v>
      </c>
      <c r="M1363" t="s">
        <v>4175</v>
      </c>
      <c r="N1363">
        <v>1.018611111</v>
      </c>
      <c r="O1363">
        <v>0</v>
      </c>
      <c r="P1363">
        <v>43</v>
      </c>
      <c r="Q1363">
        <v>16</v>
      </c>
      <c r="R1363">
        <v>60</v>
      </c>
      <c r="S1363">
        <v>3</v>
      </c>
      <c r="T1363">
        <v>21</v>
      </c>
      <c r="U1363">
        <v>0</v>
      </c>
      <c r="V1363">
        <v>0</v>
      </c>
      <c r="W1363">
        <v>0</v>
      </c>
      <c r="X1363">
        <v>13.04625109081945</v>
      </c>
      <c r="Y1363">
        <v>637.58432644721302</v>
      </c>
      <c r="Z1363">
        <v>227.87976542365342</v>
      </c>
      <c r="AA1363">
        <v>3.8952642801418902</v>
      </c>
      <c r="AB1363">
        <v>99.332932768095091</v>
      </c>
      <c r="AC1363">
        <v>0</v>
      </c>
      <c r="AD1363">
        <v>0</v>
      </c>
      <c r="AE1363">
        <v>981.73854000992287</v>
      </c>
    </row>
    <row r="1364" spans="1:31" x14ac:dyDescent="0.25">
      <c r="A1364">
        <v>2339277</v>
      </c>
      <c r="B1364">
        <v>1</v>
      </c>
      <c r="C1364" t="s">
        <v>81</v>
      </c>
      <c r="D1364" t="s">
        <v>128</v>
      </c>
      <c r="E1364" t="s">
        <v>147</v>
      </c>
      <c r="F1364" t="s">
        <v>4176</v>
      </c>
      <c r="G1364" t="s">
        <v>134</v>
      </c>
      <c r="H1364" t="s">
        <v>135</v>
      </c>
      <c r="I1364" t="s">
        <v>144</v>
      </c>
      <c r="J1364" t="s">
        <v>137</v>
      </c>
      <c r="K1364" t="s">
        <v>138</v>
      </c>
      <c r="L1364" t="s">
        <v>4177</v>
      </c>
      <c r="M1364" t="s">
        <v>4178</v>
      </c>
      <c r="N1364">
        <v>2.7266666659999999</v>
      </c>
      <c r="O1364">
        <v>0</v>
      </c>
      <c r="P1364">
        <v>391</v>
      </c>
      <c r="Q1364">
        <v>1</v>
      </c>
      <c r="R1364">
        <v>6</v>
      </c>
      <c r="S1364">
        <v>1</v>
      </c>
      <c r="T1364">
        <v>27</v>
      </c>
      <c r="U1364">
        <v>0</v>
      </c>
      <c r="V1364">
        <v>0</v>
      </c>
      <c r="W1364">
        <v>0</v>
      </c>
      <c r="X1364">
        <v>131.36730974405199</v>
      </c>
      <c r="Y1364">
        <v>5.8621428585859494</v>
      </c>
      <c r="Z1364">
        <v>0.98768800142215774</v>
      </c>
      <c r="AA1364">
        <v>3.2621566860248921</v>
      </c>
      <c r="AB1364">
        <v>22.471517684007402</v>
      </c>
      <c r="AC1364">
        <v>0</v>
      </c>
      <c r="AD1364">
        <v>0</v>
      </c>
      <c r="AE1364">
        <v>163.9508149740924</v>
      </c>
    </row>
    <row r="1365" spans="1:31" x14ac:dyDescent="0.25">
      <c r="A1365">
        <v>2339921</v>
      </c>
      <c r="B1365">
        <v>1</v>
      </c>
      <c r="C1365" t="s">
        <v>80</v>
      </c>
      <c r="D1365" t="s">
        <v>101</v>
      </c>
      <c r="E1365" t="s">
        <v>151</v>
      </c>
      <c r="F1365" t="s">
        <v>4179</v>
      </c>
      <c r="G1365" t="s">
        <v>153</v>
      </c>
      <c r="H1365" t="s">
        <v>154</v>
      </c>
      <c r="I1365" t="s">
        <v>144</v>
      </c>
      <c r="J1365" t="s">
        <v>137</v>
      </c>
      <c r="K1365" t="s">
        <v>138</v>
      </c>
      <c r="L1365" t="s">
        <v>4180</v>
      </c>
      <c r="M1365" t="s">
        <v>4181</v>
      </c>
      <c r="N1365">
        <v>1.429444444</v>
      </c>
      <c r="O1365">
        <v>0</v>
      </c>
      <c r="P1365">
        <v>37</v>
      </c>
      <c r="Q1365">
        <v>0</v>
      </c>
      <c r="R1365">
        <v>11</v>
      </c>
      <c r="S1365">
        <v>0</v>
      </c>
      <c r="T1365">
        <v>2</v>
      </c>
      <c r="U1365">
        <v>0</v>
      </c>
      <c r="V1365">
        <v>0</v>
      </c>
      <c r="W1365">
        <v>0</v>
      </c>
      <c r="X1365">
        <v>24.013213754290522</v>
      </c>
      <c r="Y1365">
        <v>0</v>
      </c>
      <c r="Z1365">
        <v>3.7233872037968925</v>
      </c>
      <c r="AA1365">
        <v>0</v>
      </c>
      <c r="AB1365">
        <v>2.3936767691497334</v>
      </c>
      <c r="AC1365">
        <v>0</v>
      </c>
      <c r="AD1365">
        <v>0</v>
      </c>
      <c r="AE1365">
        <v>30.13027772723715</v>
      </c>
    </row>
    <row r="1366" spans="1:31" x14ac:dyDescent="0.25">
      <c r="A1366">
        <v>2339712</v>
      </c>
      <c r="B1366">
        <v>1</v>
      </c>
      <c r="C1366" t="s">
        <v>80</v>
      </c>
      <c r="D1366" t="s">
        <v>102</v>
      </c>
      <c r="E1366" t="s">
        <v>151</v>
      </c>
      <c r="F1366" t="s">
        <v>2250</v>
      </c>
      <c r="G1366" t="s">
        <v>153</v>
      </c>
      <c r="H1366" t="s">
        <v>154</v>
      </c>
      <c r="I1366" t="s">
        <v>144</v>
      </c>
      <c r="J1366" t="s">
        <v>137</v>
      </c>
      <c r="K1366" t="s">
        <v>138</v>
      </c>
      <c r="L1366" t="s">
        <v>4182</v>
      </c>
      <c r="M1366" t="s">
        <v>4183</v>
      </c>
      <c r="N1366">
        <v>1.6272222220000001</v>
      </c>
      <c r="O1366">
        <v>0</v>
      </c>
      <c r="P1366">
        <v>0</v>
      </c>
      <c r="Q1366">
        <v>0</v>
      </c>
      <c r="R1366">
        <v>3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18.630310511998907</v>
      </c>
      <c r="AA1366">
        <v>0</v>
      </c>
      <c r="AB1366">
        <v>0</v>
      </c>
      <c r="AC1366">
        <v>0</v>
      </c>
      <c r="AD1366">
        <v>0</v>
      </c>
      <c r="AE1366">
        <v>18.630310511998907</v>
      </c>
    </row>
    <row r="1367" spans="1:31" x14ac:dyDescent="0.25">
      <c r="A1367">
        <v>2339612</v>
      </c>
      <c r="B1367">
        <v>1</v>
      </c>
      <c r="C1367" t="s">
        <v>81</v>
      </c>
      <c r="D1367" t="s">
        <v>112</v>
      </c>
      <c r="E1367" t="s">
        <v>147</v>
      </c>
      <c r="F1367" t="s">
        <v>4184</v>
      </c>
      <c r="G1367" t="s">
        <v>134</v>
      </c>
      <c r="H1367" t="s">
        <v>135</v>
      </c>
      <c r="I1367" t="s">
        <v>144</v>
      </c>
      <c r="J1367" t="s">
        <v>137</v>
      </c>
      <c r="K1367" t="s">
        <v>138</v>
      </c>
      <c r="L1367" t="s">
        <v>4185</v>
      </c>
      <c r="M1367" t="s">
        <v>4186</v>
      </c>
      <c r="N1367">
        <v>0.81083333300000004</v>
      </c>
      <c r="O1367">
        <v>0</v>
      </c>
      <c r="P1367">
        <v>1194</v>
      </c>
      <c r="Q1367">
        <v>0</v>
      </c>
      <c r="R1367">
        <v>0</v>
      </c>
      <c r="S1367">
        <v>1</v>
      </c>
      <c r="T1367">
        <v>300</v>
      </c>
      <c r="U1367">
        <v>1</v>
      </c>
      <c r="V1367">
        <v>4</v>
      </c>
      <c r="W1367">
        <v>0</v>
      </c>
      <c r="X1367">
        <v>229.47358046617876</v>
      </c>
      <c r="Y1367">
        <v>0</v>
      </c>
      <c r="Z1367">
        <v>0</v>
      </c>
      <c r="AA1367">
        <v>9.6029407983525061</v>
      </c>
      <c r="AB1367">
        <v>183.36588321522373</v>
      </c>
      <c r="AC1367">
        <v>40.137005520622075</v>
      </c>
      <c r="AD1367">
        <v>64.162539349201225</v>
      </c>
      <c r="AE1367">
        <v>526.74194934957836</v>
      </c>
    </row>
    <row r="1368" spans="1:31" x14ac:dyDescent="0.25">
      <c r="A1368">
        <v>2339735</v>
      </c>
      <c r="B1368">
        <v>1</v>
      </c>
      <c r="C1368" t="s">
        <v>80</v>
      </c>
      <c r="D1368" t="s">
        <v>102</v>
      </c>
      <c r="E1368" t="s">
        <v>151</v>
      </c>
      <c r="F1368" t="s">
        <v>4187</v>
      </c>
      <c r="G1368" t="s">
        <v>153</v>
      </c>
      <c r="H1368" t="s">
        <v>154</v>
      </c>
      <c r="I1368" t="s">
        <v>144</v>
      </c>
      <c r="J1368" t="s">
        <v>137</v>
      </c>
      <c r="K1368" t="s">
        <v>138</v>
      </c>
      <c r="L1368" t="s">
        <v>4188</v>
      </c>
      <c r="M1368" t="s">
        <v>4189</v>
      </c>
      <c r="N1368">
        <v>3.6427777770000001</v>
      </c>
      <c r="O1368">
        <v>0</v>
      </c>
      <c r="P1368">
        <v>3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2.4378115880845992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2.4378115880845992</v>
      </c>
    </row>
    <row r="1369" spans="1:31" x14ac:dyDescent="0.25">
      <c r="A1369">
        <v>2339758</v>
      </c>
      <c r="B1369">
        <v>1</v>
      </c>
      <c r="C1369" t="s">
        <v>80</v>
      </c>
      <c r="D1369" t="s">
        <v>97</v>
      </c>
      <c r="E1369" t="s">
        <v>132</v>
      </c>
      <c r="F1369" t="s">
        <v>4190</v>
      </c>
      <c r="G1369" t="s">
        <v>134</v>
      </c>
      <c r="H1369" t="s">
        <v>135</v>
      </c>
      <c r="I1369" t="s">
        <v>144</v>
      </c>
      <c r="J1369" t="s">
        <v>137</v>
      </c>
      <c r="K1369" t="s">
        <v>138</v>
      </c>
      <c r="L1369" t="s">
        <v>4191</v>
      </c>
      <c r="M1369" t="s">
        <v>4192</v>
      </c>
      <c r="N1369">
        <v>1.2691666660000001</v>
      </c>
      <c r="O1369">
        <v>21</v>
      </c>
      <c r="P1369">
        <v>109</v>
      </c>
      <c r="Q1369">
        <v>4</v>
      </c>
      <c r="R1369">
        <v>34</v>
      </c>
      <c r="S1369">
        <v>4</v>
      </c>
      <c r="T1369">
        <v>19</v>
      </c>
      <c r="U1369">
        <v>0</v>
      </c>
      <c r="V1369">
        <v>0</v>
      </c>
      <c r="W1369">
        <v>113.91086418107625</v>
      </c>
      <c r="X1369">
        <v>264.49156851732522</v>
      </c>
      <c r="Y1369">
        <v>7.4643802930925016</v>
      </c>
      <c r="Z1369">
        <v>27.218409572578729</v>
      </c>
      <c r="AA1369">
        <v>32.856586534027322</v>
      </c>
      <c r="AB1369">
        <v>34.462174312113113</v>
      </c>
      <c r="AC1369">
        <v>0</v>
      </c>
      <c r="AD1369">
        <v>0</v>
      </c>
      <c r="AE1369">
        <v>480.40398341021313</v>
      </c>
    </row>
    <row r="1370" spans="1:31" x14ac:dyDescent="0.25">
      <c r="A1370">
        <v>2339881</v>
      </c>
      <c r="B1370">
        <v>1</v>
      </c>
      <c r="C1370" t="s">
        <v>80</v>
      </c>
      <c r="D1370" t="s">
        <v>92</v>
      </c>
      <c r="E1370" t="s">
        <v>157</v>
      </c>
      <c r="F1370" t="s">
        <v>4193</v>
      </c>
      <c r="G1370" t="s">
        <v>159</v>
      </c>
      <c r="H1370" t="s">
        <v>154</v>
      </c>
      <c r="I1370" t="s">
        <v>144</v>
      </c>
      <c r="J1370" t="s">
        <v>137</v>
      </c>
      <c r="K1370" t="s">
        <v>138</v>
      </c>
      <c r="L1370" t="s">
        <v>4194</v>
      </c>
      <c r="M1370" t="s">
        <v>4195</v>
      </c>
      <c r="N1370">
        <v>1.0802777770000001</v>
      </c>
      <c r="O1370">
        <v>0</v>
      </c>
      <c r="P1370">
        <v>1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</row>
    <row r="1371" spans="1:31" x14ac:dyDescent="0.25">
      <c r="A1371">
        <v>2339489</v>
      </c>
      <c r="B1371">
        <v>1</v>
      </c>
      <c r="C1371" t="s">
        <v>80</v>
      </c>
      <c r="D1371" t="s">
        <v>98</v>
      </c>
      <c r="E1371" t="s">
        <v>157</v>
      </c>
      <c r="F1371" t="s">
        <v>4196</v>
      </c>
      <c r="G1371" t="s">
        <v>194</v>
      </c>
      <c r="H1371" t="s">
        <v>154</v>
      </c>
      <c r="I1371" t="s">
        <v>144</v>
      </c>
      <c r="J1371" t="s">
        <v>137</v>
      </c>
      <c r="K1371" t="s">
        <v>138</v>
      </c>
      <c r="L1371" t="s">
        <v>4197</v>
      </c>
      <c r="M1371" t="s">
        <v>4198</v>
      </c>
      <c r="N1371">
        <v>7.301666666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1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</row>
    <row r="1372" spans="1:31" x14ac:dyDescent="0.25">
      <c r="A1372">
        <v>2339503</v>
      </c>
      <c r="B1372">
        <v>1</v>
      </c>
      <c r="C1372" t="s">
        <v>80</v>
      </c>
      <c r="D1372" t="s">
        <v>106</v>
      </c>
      <c r="E1372" t="s">
        <v>141</v>
      </c>
      <c r="F1372" t="s">
        <v>4199</v>
      </c>
      <c r="G1372" t="s">
        <v>134</v>
      </c>
      <c r="H1372" t="s">
        <v>135</v>
      </c>
      <c r="I1372" t="s">
        <v>144</v>
      </c>
      <c r="J1372" t="s">
        <v>137</v>
      </c>
      <c r="K1372" t="s">
        <v>138</v>
      </c>
      <c r="L1372" t="s">
        <v>4200</v>
      </c>
      <c r="M1372" t="s">
        <v>4201</v>
      </c>
      <c r="N1372">
        <v>2.221944444</v>
      </c>
      <c r="O1372">
        <v>1</v>
      </c>
      <c r="P1372">
        <v>44</v>
      </c>
      <c r="Q1372">
        <v>28</v>
      </c>
      <c r="R1372">
        <v>10</v>
      </c>
      <c r="S1372">
        <v>1</v>
      </c>
      <c r="T1372">
        <v>11</v>
      </c>
      <c r="U1372">
        <v>0</v>
      </c>
      <c r="V1372">
        <v>0</v>
      </c>
      <c r="W1372">
        <v>0.38698244177412555</v>
      </c>
      <c r="X1372">
        <v>66.911595742906002</v>
      </c>
      <c r="Y1372">
        <v>823.70055275771915</v>
      </c>
      <c r="Z1372">
        <v>95.86948218352282</v>
      </c>
      <c r="AA1372">
        <v>13.902304535929522</v>
      </c>
      <c r="AB1372">
        <v>69.134078818864808</v>
      </c>
      <c r="AC1372">
        <v>0</v>
      </c>
      <c r="AD1372">
        <v>0</v>
      </c>
      <c r="AE1372">
        <v>1069.9049964807164</v>
      </c>
    </row>
    <row r="1373" spans="1:31" x14ac:dyDescent="0.25">
      <c r="A1373">
        <v>2339443</v>
      </c>
      <c r="B1373">
        <v>1</v>
      </c>
      <c r="C1373" t="s">
        <v>80</v>
      </c>
      <c r="D1373" t="s">
        <v>100</v>
      </c>
      <c r="E1373" t="s">
        <v>157</v>
      </c>
      <c r="F1373" t="s">
        <v>4202</v>
      </c>
      <c r="G1373" t="s">
        <v>159</v>
      </c>
      <c r="H1373" t="s">
        <v>154</v>
      </c>
      <c r="I1373" t="s">
        <v>144</v>
      </c>
      <c r="J1373" t="s">
        <v>137</v>
      </c>
      <c r="K1373" t="s">
        <v>138</v>
      </c>
      <c r="L1373" t="s">
        <v>4203</v>
      </c>
      <c r="M1373" t="s">
        <v>4204</v>
      </c>
      <c r="N1373">
        <v>2.5775000000000001</v>
      </c>
      <c r="O1373">
        <v>0</v>
      </c>
      <c r="P1373">
        <v>1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0.37939822065754225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0.37939822065754225</v>
      </c>
    </row>
    <row r="1374" spans="1:31" x14ac:dyDescent="0.25">
      <c r="A1374">
        <v>2339297</v>
      </c>
      <c r="B1374">
        <v>1</v>
      </c>
      <c r="C1374" t="s">
        <v>80</v>
      </c>
      <c r="D1374" t="s">
        <v>104</v>
      </c>
      <c r="E1374" t="s">
        <v>132</v>
      </c>
      <c r="F1374" t="s">
        <v>4205</v>
      </c>
      <c r="G1374" t="s">
        <v>134</v>
      </c>
      <c r="H1374" t="s">
        <v>135</v>
      </c>
      <c r="I1374" t="s">
        <v>144</v>
      </c>
      <c r="J1374" t="s">
        <v>137</v>
      </c>
      <c r="K1374" t="s">
        <v>138</v>
      </c>
      <c r="L1374" t="s">
        <v>4206</v>
      </c>
      <c r="M1374" t="s">
        <v>4207</v>
      </c>
      <c r="N1374">
        <v>0.28027777700000001</v>
      </c>
      <c r="O1374">
        <v>2</v>
      </c>
      <c r="P1374">
        <v>1718</v>
      </c>
      <c r="Q1374">
        <v>0</v>
      </c>
      <c r="R1374">
        <v>46</v>
      </c>
      <c r="S1374">
        <v>2</v>
      </c>
      <c r="T1374">
        <v>159</v>
      </c>
      <c r="U1374">
        <v>0</v>
      </c>
      <c r="V1374">
        <v>0</v>
      </c>
      <c r="W1374">
        <v>0.28555063481066917</v>
      </c>
      <c r="X1374">
        <v>76.808699401265628</v>
      </c>
      <c r="Y1374">
        <v>0</v>
      </c>
      <c r="Z1374">
        <v>3.2070707512763059</v>
      </c>
      <c r="AA1374">
        <v>0.98070485243682126</v>
      </c>
      <c r="AB1374">
        <v>19.133302203221735</v>
      </c>
      <c r="AC1374">
        <v>0</v>
      </c>
      <c r="AD1374">
        <v>0</v>
      </c>
      <c r="AE1374">
        <v>100.41532784301116</v>
      </c>
    </row>
    <row r="1375" spans="1:31" x14ac:dyDescent="0.25">
      <c r="A1375">
        <v>2339403</v>
      </c>
      <c r="B1375">
        <v>1</v>
      </c>
      <c r="C1375" t="s">
        <v>80</v>
      </c>
      <c r="D1375" t="s">
        <v>93</v>
      </c>
      <c r="E1375" t="s">
        <v>132</v>
      </c>
      <c r="F1375" t="s">
        <v>4208</v>
      </c>
      <c r="G1375" t="s">
        <v>208</v>
      </c>
      <c r="H1375" t="s">
        <v>135</v>
      </c>
      <c r="I1375" t="s">
        <v>144</v>
      </c>
      <c r="J1375" t="s">
        <v>137</v>
      </c>
      <c r="K1375" t="s">
        <v>209</v>
      </c>
      <c r="L1375" t="s">
        <v>4209</v>
      </c>
      <c r="M1375" t="s">
        <v>4210</v>
      </c>
      <c r="N1375">
        <v>3.563055555</v>
      </c>
      <c r="O1375">
        <v>0</v>
      </c>
      <c r="P1375">
        <v>186</v>
      </c>
      <c r="Q1375">
        <v>0</v>
      </c>
      <c r="R1375">
        <v>34</v>
      </c>
      <c r="S1375">
        <v>2</v>
      </c>
      <c r="T1375">
        <v>35</v>
      </c>
      <c r="U1375">
        <v>0</v>
      </c>
      <c r="V1375">
        <v>0</v>
      </c>
      <c r="W1375">
        <v>0</v>
      </c>
      <c r="X1375">
        <v>104.14734280820173</v>
      </c>
      <c r="Y1375">
        <v>0</v>
      </c>
      <c r="Z1375">
        <v>343.54588217913613</v>
      </c>
      <c r="AA1375">
        <v>15.362342805324548</v>
      </c>
      <c r="AB1375">
        <v>173.2348998403294</v>
      </c>
      <c r="AC1375">
        <v>0</v>
      </c>
      <c r="AD1375">
        <v>0</v>
      </c>
      <c r="AE1375">
        <v>636.29046763299186</v>
      </c>
    </row>
    <row r="1376" spans="1:31" x14ac:dyDescent="0.25">
      <c r="A1376">
        <v>2339529</v>
      </c>
      <c r="B1376">
        <v>1</v>
      </c>
      <c r="C1376" t="s">
        <v>80</v>
      </c>
      <c r="D1376" t="s">
        <v>102</v>
      </c>
      <c r="E1376" t="s">
        <v>174</v>
      </c>
      <c r="F1376" t="s">
        <v>4211</v>
      </c>
      <c r="G1376" t="s">
        <v>153</v>
      </c>
      <c r="H1376" t="s">
        <v>154</v>
      </c>
      <c r="I1376" t="s">
        <v>144</v>
      </c>
      <c r="J1376" t="s">
        <v>137</v>
      </c>
      <c r="K1376" t="s">
        <v>138</v>
      </c>
      <c r="L1376" t="s">
        <v>4212</v>
      </c>
      <c r="M1376" t="s">
        <v>4213</v>
      </c>
      <c r="N1376">
        <v>2.4641666660000001</v>
      </c>
      <c r="O1376">
        <v>0</v>
      </c>
      <c r="P1376">
        <v>1</v>
      </c>
      <c r="Q1376">
        <v>0</v>
      </c>
      <c r="R1376">
        <v>9</v>
      </c>
      <c r="S1376">
        <v>0</v>
      </c>
      <c r="T1376">
        <v>3</v>
      </c>
      <c r="U1376">
        <v>0</v>
      </c>
      <c r="V1376">
        <v>0</v>
      </c>
      <c r="W1376">
        <v>0</v>
      </c>
      <c r="X1376">
        <v>9.0106385918698599</v>
      </c>
      <c r="Y1376">
        <v>0</v>
      </c>
      <c r="Z1376">
        <v>86.251359994406954</v>
      </c>
      <c r="AA1376">
        <v>0</v>
      </c>
      <c r="AB1376">
        <v>17.492175681715089</v>
      </c>
      <c r="AC1376">
        <v>0</v>
      </c>
      <c r="AD1376">
        <v>0</v>
      </c>
      <c r="AE1376">
        <v>112.75417426799191</v>
      </c>
    </row>
    <row r="1377" spans="1:31" x14ac:dyDescent="0.25">
      <c r="A1377">
        <v>2339884</v>
      </c>
      <c r="B1377">
        <v>1</v>
      </c>
      <c r="C1377" t="s">
        <v>80</v>
      </c>
      <c r="D1377" t="s">
        <v>86</v>
      </c>
      <c r="E1377" t="s">
        <v>147</v>
      </c>
      <c r="F1377" t="s">
        <v>4214</v>
      </c>
      <c r="G1377" t="s">
        <v>134</v>
      </c>
      <c r="H1377" t="s">
        <v>135</v>
      </c>
      <c r="I1377" t="s">
        <v>144</v>
      </c>
      <c r="J1377" t="s">
        <v>137</v>
      </c>
      <c r="K1377" t="s">
        <v>138</v>
      </c>
      <c r="L1377" t="s">
        <v>4215</v>
      </c>
      <c r="M1377" t="s">
        <v>4216</v>
      </c>
      <c r="N1377">
        <v>0.962777777</v>
      </c>
      <c r="O1377">
        <v>0</v>
      </c>
      <c r="P1377">
        <v>234</v>
      </c>
      <c r="Q1377">
        <v>0</v>
      </c>
      <c r="R1377">
        <v>0</v>
      </c>
      <c r="S1377">
        <v>0</v>
      </c>
      <c r="T1377">
        <v>9</v>
      </c>
      <c r="U1377">
        <v>0</v>
      </c>
      <c r="V1377">
        <v>0</v>
      </c>
      <c r="W1377">
        <v>0</v>
      </c>
      <c r="X1377">
        <v>75.22604813793761</v>
      </c>
      <c r="Y1377">
        <v>0</v>
      </c>
      <c r="Z1377">
        <v>0</v>
      </c>
      <c r="AA1377">
        <v>0</v>
      </c>
      <c r="AB1377">
        <v>10.75443354680867</v>
      </c>
      <c r="AC1377">
        <v>0</v>
      </c>
      <c r="AD1377">
        <v>0</v>
      </c>
      <c r="AE1377">
        <v>85.98048168474628</v>
      </c>
    </row>
    <row r="1378" spans="1:31" x14ac:dyDescent="0.25">
      <c r="A1378">
        <v>2339337</v>
      </c>
      <c r="B1378">
        <v>1</v>
      </c>
      <c r="C1378" t="s">
        <v>81</v>
      </c>
      <c r="D1378" t="s">
        <v>115</v>
      </c>
      <c r="E1378" t="s">
        <v>147</v>
      </c>
      <c r="F1378" t="s">
        <v>4217</v>
      </c>
      <c r="G1378" t="s">
        <v>184</v>
      </c>
      <c r="H1378" t="s">
        <v>135</v>
      </c>
      <c r="I1378" t="s">
        <v>144</v>
      </c>
      <c r="J1378" t="s">
        <v>137</v>
      </c>
      <c r="K1378" t="s">
        <v>138</v>
      </c>
      <c r="L1378" t="s">
        <v>4218</v>
      </c>
      <c r="M1378" t="s">
        <v>4219</v>
      </c>
      <c r="N1378">
        <v>2.105555555</v>
      </c>
      <c r="O1378">
        <v>0</v>
      </c>
      <c r="P1378">
        <v>711</v>
      </c>
      <c r="Q1378">
        <v>0</v>
      </c>
      <c r="R1378">
        <v>0</v>
      </c>
      <c r="S1378">
        <v>1</v>
      </c>
      <c r="T1378">
        <v>74</v>
      </c>
      <c r="U1378">
        <v>0</v>
      </c>
      <c r="V1378">
        <v>0</v>
      </c>
      <c r="W1378">
        <v>0</v>
      </c>
      <c r="X1378">
        <v>206.20599188493821</v>
      </c>
      <c r="Y1378">
        <v>0</v>
      </c>
      <c r="Z1378">
        <v>0</v>
      </c>
      <c r="AA1378">
        <v>4.0139055387107057</v>
      </c>
      <c r="AB1378">
        <v>98.025044938208907</v>
      </c>
      <c r="AC1378">
        <v>0</v>
      </c>
      <c r="AD1378">
        <v>0</v>
      </c>
      <c r="AE1378">
        <v>308.24494236185785</v>
      </c>
    </row>
    <row r="1379" spans="1:31" x14ac:dyDescent="0.25">
      <c r="A1379">
        <v>2339509</v>
      </c>
      <c r="B1379">
        <v>1</v>
      </c>
      <c r="C1379" t="s">
        <v>80</v>
      </c>
      <c r="D1379" t="s">
        <v>106</v>
      </c>
      <c r="E1379" t="s">
        <v>151</v>
      </c>
      <c r="F1379" t="s">
        <v>4220</v>
      </c>
      <c r="G1379" t="s">
        <v>153</v>
      </c>
      <c r="H1379" t="s">
        <v>154</v>
      </c>
      <c r="I1379" t="s">
        <v>144</v>
      </c>
      <c r="J1379" t="s">
        <v>137</v>
      </c>
      <c r="K1379" t="s">
        <v>138</v>
      </c>
      <c r="L1379" t="s">
        <v>4221</v>
      </c>
      <c r="M1379" t="s">
        <v>4222</v>
      </c>
      <c r="N1379">
        <v>4.5949999999999998</v>
      </c>
      <c r="O1379">
        <v>0</v>
      </c>
      <c r="P1379">
        <v>0</v>
      </c>
      <c r="Q1379">
        <v>0</v>
      </c>
      <c r="R1379">
        <v>2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64.702591265442777</v>
      </c>
      <c r="AA1379">
        <v>0</v>
      </c>
      <c r="AB1379">
        <v>0</v>
      </c>
      <c r="AC1379">
        <v>0</v>
      </c>
      <c r="AD1379">
        <v>0</v>
      </c>
      <c r="AE1379">
        <v>64.702591265442777</v>
      </c>
    </row>
    <row r="1380" spans="1:31" x14ac:dyDescent="0.25">
      <c r="A1380">
        <v>2339486</v>
      </c>
      <c r="B1380">
        <v>1</v>
      </c>
      <c r="C1380" t="s">
        <v>80</v>
      </c>
      <c r="D1380" t="s">
        <v>110</v>
      </c>
      <c r="E1380" t="s">
        <v>174</v>
      </c>
      <c r="F1380" t="s">
        <v>4223</v>
      </c>
      <c r="G1380" t="s">
        <v>208</v>
      </c>
      <c r="H1380" t="s">
        <v>154</v>
      </c>
      <c r="I1380" t="s">
        <v>144</v>
      </c>
      <c r="J1380" t="s">
        <v>137</v>
      </c>
      <c r="K1380" t="s">
        <v>209</v>
      </c>
      <c r="L1380" t="s">
        <v>4224</v>
      </c>
      <c r="M1380" t="s">
        <v>4225</v>
      </c>
      <c r="N1380">
        <v>1.3619444439999999</v>
      </c>
      <c r="O1380">
        <v>0</v>
      </c>
      <c r="P1380">
        <v>88</v>
      </c>
      <c r="Q1380">
        <v>0</v>
      </c>
      <c r="R1380">
        <v>0</v>
      </c>
      <c r="S1380">
        <v>0</v>
      </c>
      <c r="T1380">
        <v>9</v>
      </c>
      <c r="U1380">
        <v>0</v>
      </c>
      <c r="V1380">
        <v>0</v>
      </c>
      <c r="W1380">
        <v>0</v>
      </c>
      <c r="X1380">
        <v>55.182528185065671</v>
      </c>
      <c r="Y1380">
        <v>0</v>
      </c>
      <c r="Z1380">
        <v>0</v>
      </c>
      <c r="AA1380">
        <v>0</v>
      </c>
      <c r="AB1380">
        <v>62.386418551400482</v>
      </c>
      <c r="AC1380">
        <v>0</v>
      </c>
      <c r="AD1380">
        <v>0</v>
      </c>
      <c r="AE1380">
        <v>117.56894673646616</v>
      </c>
    </row>
    <row r="1381" spans="1:31" x14ac:dyDescent="0.25">
      <c r="A1381">
        <v>2339715</v>
      </c>
      <c r="B1381">
        <v>1</v>
      </c>
      <c r="C1381" t="s">
        <v>80</v>
      </c>
      <c r="D1381" t="s">
        <v>94</v>
      </c>
      <c r="E1381" t="s">
        <v>174</v>
      </c>
      <c r="F1381" t="s">
        <v>4226</v>
      </c>
      <c r="G1381" t="s">
        <v>194</v>
      </c>
      <c r="H1381" t="s">
        <v>154</v>
      </c>
      <c r="I1381" t="s">
        <v>144</v>
      </c>
      <c r="J1381" t="s">
        <v>137</v>
      </c>
      <c r="K1381" t="s">
        <v>138</v>
      </c>
      <c r="L1381" t="s">
        <v>4227</v>
      </c>
      <c r="M1381" t="s">
        <v>4228</v>
      </c>
      <c r="N1381">
        <v>0.45222222200000001</v>
      </c>
      <c r="O1381">
        <v>0</v>
      </c>
      <c r="P1381">
        <v>347</v>
      </c>
      <c r="Q1381">
        <v>0</v>
      </c>
      <c r="R1381">
        <v>3</v>
      </c>
      <c r="S1381">
        <v>0</v>
      </c>
      <c r="T1381">
        <v>20</v>
      </c>
      <c r="U1381">
        <v>0</v>
      </c>
      <c r="V1381">
        <v>0</v>
      </c>
      <c r="W1381">
        <v>0</v>
      </c>
      <c r="X1381">
        <v>44.654990831206199</v>
      </c>
      <c r="Y1381">
        <v>0</v>
      </c>
      <c r="Z1381">
        <v>0.14139567798056557</v>
      </c>
      <c r="AA1381">
        <v>0</v>
      </c>
      <c r="AB1381">
        <v>6.1977027212030338</v>
      </c>
      <c r="AC1381">
        <v>0</v>
      </c>
      <c r="AD1381">
        <v>0</v>
      </c>
      <c r="AE1381">
        <v>50.994089230389804</v>
      </c>
    </row>
    <row r="1382" spans="1:31" x14ac:dyDescent="0.25">
      <c r="A1382">
        <v>2339964</v>
      </c>
      <c r="B1382">
        <v>1</v>
      </c>
      <c r="C1382" t="s">
        <v>80</v>
      </c>
      <c r="D1382" t="s">
        <v>108</v>
      </c>
      <c r="E1382" t="s">
        <v>151</v>
      </c>
      <c r="F1382" t="s">
        <v>4229</v>
      </c>
      <c r="G1382" t="s">
        <v>153</v>
      </c>
      <c r="H1382" t="s">
        <v>154</v>
      </c>
      <c r="I1382" t="s">
        <v>144</v>
      </c>
      <c r="J1382" t="s">
        <v>137</v>
      </c>
      <c r="K1382" t="s">
        <v>138</v>
      </c>
      <c r="L1382" t="s">
        <v>4230</v>
      </c>
      <c r="M1382" t="s">
        <v>4231</v>
      </c>
      <c r="N1382">
        <v>3.400833333</v>
      </c>
      <c r="O1382">
        <v>0</v>
      </c>
      <c r="P1382">
        <v>9</v>
      </c>
      <c r="Q1382">
        <v>0</v>
      </c>
      <c r="R1382">
        <v>1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3.4201303862397743</v>
      </c>
      <c r="Y1382">
        <v>0</v>
      </c>
      <c r="Z1382">
        <v>8.5653469100266666E-3</v>
      </c>
      <c r="AA1382">
        <v>0</v>
      </c>
      <c r="AB1382">
        <v>0</v>
      </c>
      <c r="AC1382">
        <v>0</v>
      </c>
      <c r="AD1382">
        <v>0</v>
      </c>
      <c r="AE1382">
        <v>3.4286957331498011</v>
      </c>
    </row>
    <row r="1383" spans="1:31" x14ac:dyDescent="0.25">
      <c r="A1383">
        <v>2339323</v>
      </c>
      <c r="B1383">
        <v>1</v>
      </c>
      <c r="C1383" t="s">
        <v>80</v>
      </c>
      <c r="D1383" t="s">
        <v>89</v>
      </c>
      <c r="E1383" t="s">
        <v>132</v>
      </c>
      <c r="F1383" t="s">
        <v>4232</v>
      </c>
      <c r="G1383" t="s">
        <v>134</v>
      </c>
      <c r="H1383" t="s">
        <v>135</v>
      </c>
      <c r="I1383" t="s">
        <v>144</v>
      </c>
      <c r="J1383" t="s">
        <v>137</v>
      </c>
      <c r="K1383" t="s">
        <v>138</v>
      </c>
      <c r="L1383" t="s">
        <v>4233</v>
      </c>
      <c r="M1383" t="s">
        <v>4234</v>
      </c>
      <c r="N1383">
        <v>0.73611111100000004</v>
      </c>
      <c r="O1383">
        <v>1</v>
      </c>
      <c r="P1383">
        <v>289</v>
      </c>
      <c r="Q1383">
        <v>1</v>
      </c>
      <c r="R1383">
        <v>57</v>
      </c>
      <c r="S1383">
        <v>2</v>
      </c>
      <c r="T1383">
        <v>170</v>
      </c>
      <c r="U1383">
        <v>0</v>
      </c>
      <c r="V1383">
        <v>0</v>
      </c>
      <c r="W1383">
        <v>4.9845800757890135</v>
      </c>
      <c r="X1383">
        <v>79.208215105527216</v>
      </c>
      <c r="Y1383">
        <v>6.603959167283282</v>
      </c>
      <c r="Z1383">
        <v>19.010008117906722</v>
      </c>
      <c r="AA1383">
        <v>2.5238104618866419</v>
      </c>
      <c r="AB1383">
        <v>84.373533782456818</v>
      </c>
      <c r="AC1383">
        <v>0</v>
      </c>
      <c r="AD1383">
        <v>0</v>
      </c>
      <c r="AE1383">
        <v>196.70410671084969</v>
      </c>
    </row>
    <row r="1384" spans="1:31" x14ac:dyDescent="0.25">
      <c r="A1384">
        <v>2339572</v>
      </c>
      <c r="B1384">
        <v>1</v>
      </c>
      <c r="C1384" t="s">
        <v>81</v>
      </c>
      <c r="D1384" t="s">
        <v>118</v>
      </c>
      <c r="E1384" t="s">
        <v>174</v>
      </c>
      <c r="F1384" t="s">
        <v>4235</v>
      </c>
      <c r="G1384" t="s">
        <v>176</v>
      </c>
      <c r="H1384" t="s">
        <v>154</v>
      </c>
      <c r="I1384" t="s">
        <v>144</v>
      </c>
      <c r="J1384" t="s">
        <v>137</v>
      </c>
      <c r="K1384" t="s">
        <v>138</v>
      </c>
      <c r="L1384" t="s">
        <v>4236</v>
      </c>
      <c r="M1384" t="s">
        <v>4237</v>
      </c>
      <c r="N1384">
        <v>2.1830555550000001</v>
      </c>
      <c r="O1384">
        <v>0</v>
      </c>
      <c r="P1384">
        <v>102</v>
      </c>
      <c r="Q1384">
        <v>0</v>
      </c>
      <c r="R1384">
        <v>1</v>
      </c>
      <c r="S1384">
        <v>0</v>
      </c>
      <c r="T1384">
        <v>4</v>
      </c>
      <c r="U1384">
        <v>0</v>
      </c>
      <c r="V1384">
        <v>0</v>
      </c>
      <c r="W1384">
        <v>0</v>
      </c>
      <c r="X1384">
        <v>25.90666812210652</v>
      </c>
      <c r="Y1384">
        <v>0</v>
      </c>
      <c r="Z1384">
        <v>3.1311849836917633</v>
      </c>
      <c r="AA1384">
        <v>0</v>
      </c>
      <c r="AB1384">
        <v>1.8299400639334649</v>
      </c>
      <c r="AC1384">
        <v>0</v>
      </c>
      <c r="AD1384">
        <v>0</v>
      </c>
      <c r="AE1384">
        <v>30.867793169731748</v>
      </c>
    </row>
    <row r="1385" spans="1:31" x14ac:dyDescent="0.25">
      <c r="A1385">
        <v>2339306</v>
      </c>
      <c r="B1385">
        <v>1</v>
      </c>
      <c r="C1385" t="s">
        <v>80</v>
      </c>
      <c r="D1385" t="s">
        <v>95</v>
      </c>
      <c r="E1385" t="s">
        <v>132</v>
      </c>
      <c r="F1385" t="s">
        <v>803</v>
      </c>
      <c r="G1385" t="s">
        <v>134</v>
      </c>
      <c r="H1385" t="s">
        <v>135</v>
      </c>
      <c r="I1385" t="s">
        <v>144</v>
      </c>
      <c r="J1385" t="s">
        <v>137</v>
      </c>
      <c r="K1385" t="s">
        <v>138</v>
      </c>
      <c r="L1385" t="s">
        <v>4238</v>
      </c>
      <c r="M1385" t="s">
        <v>4239</v>
      </c>
      <c r="N1385">
        <v>0.59277777700000001</v>
      </c>
      <c r="O1385">
        <v>5</v>
      </c>
      <c r="P1385">
        <v>705</v>
      </c>
      <c r="Q1385">
        <v>26</v>
      </c>
      <c r="R1385">
        <v>8</v>
      </c>
      <c r="S1385">
        <v>29</v>
      </c>
      <c r="T1385">
        <v>41</v>
      </c>
      <c r="U1385">
        <v>0</v>
      </c>
      <c r="V1385">
        <v>0</v>
      </c>
      <c r="W1385">
        <v>1.8939970793014151</v>
      </c>
      <c r="X1385">
        <v>76.360740753509617</v>
      </c>
      <c r="Y1385">
        <v>57.110273415065706</v>
      </c>
      <c r="Z1385">
        <v>2.4196766984249316</v>
      </c>
      <c r="AA1385">
        <v>88.583191776962153</v>
      </c>
      <c r="AB1385">
        <v>11.528350172716429</v>
      </c>
      <c r="AC1385">
        <v>0</v>
      </c>
      <c r="AD1385">
        <v>0</v>
      </c>
      <c r="AE1385">
        <v>237.89622989598024</v>
      </c>
    </row>
    <row r="1386" spans="1:31" x14ac:dyDescent="0.25">
      <c r="A1386">
        <v>2339329</v>
      </c>
      <c r="B1386">
        <v>1</v>
      </c>
      <c r="C1386" t="s">
        <v>80</v>
      </c>
      <c r="D1386" t="s">
        <v>103</v>
      </c>
      <c r="E1386" t="s">
        <v>132</v>
      </c>
      <c r="F1386" t="s">
        <v>4240</v>
      </c>
      <c r="G1386" t="s">
        <v>134</v>
      </c>
      <c r="H1386" t="s">
        <v>135</v>
      </c>
      <c r="I1386" t="s">
        <v>144</v>
      </c>
      <c r="J1386" t="s">
        <v>137</v>
      </c>
      <c r="K1386" t="s">
        <v>138</v>
      </c>
      <c r="L1386" t="s">
        <v>4241</v>
      </c>
      <c r="M1386" t="s">
        <v>4242</v>
      </c>
      <c r="N1386">
        <v>0.176666666</v>
      </c>
      <c r="O1386">
        <v>3</v>
      </c>
      <c r="P1386">
        <v>2648</v>
      </c>
      <c r="Q1386">
        <v>37</v>
      </c>
      <c r="R1386">
        <v>79</v>
      </c>
      <c r="S1386">
        <v>17</v>
      </c>
      <c r="T1386">
        <v>346</v>
      </c>
      <c r="U1386">
        <v>8</v>
      </c>
      <c r="V1386">
        <v>5</v>
      </c>
      <c r="W1386">
        <v>1.1754606889707935</v>
      </c>
      <c r="X1386">
        <v>121.07393332957726</v>
      </c>
      <c r="Y1386">
        <v>84.307414266260238</v>
      </c>
      <c r="Z1386">
        <v>42.844132159913329</v>
      </c>
      <c r="AA1386">
        <v>22.26701112449534</v>
      </c>
      <c r="AB1386">
        <v>45.376265841875686</v>
      </c>
      <c r="AC1386">
        <v>174.9983384740286</v>
      </c>
      <c r="AD1386">
        <v>10.704985309929313</v>
      </c>
      <c r="AE1386">
        <v>502.74754119505059</v>
      </c>
    </row>
    <row r="1387" spans="1:31" x14ac:dyDescent="0.25">
      <c r="A1387">
        <v>2339661</v>
      </c>
      <c r="B1387">
        <v>1</v>
      </c>
      <c r="C1387" t="s">
        <v>81</v>
      </c>
      <c r="D1387" t="s">
        <v>125</v>
      </c>
      <c r="E1387" t="s">
        <v>157</v>
      </c>
      <c r="F1387" t="s">
        <v>4243</v>
      </c>
      <c r="G1387" t="s">
        <v>159</v>
      </c>
      <c r="H1387" t="s">
        <v>154</v>
      </c>
      <c r="I1387" t="s">
        <v>144</v>
      </c>
      <c r="J1387" t="s">
        <v>137</v>
      </c>
      <c r="K1387" t="s">
        <v>138</v>
      </c>
      <c r="L1387" t="s">
        <v>4244</v>
      </c>
      <c r="M1387" t="s">
        <v>4245</v>
      </c>
      <c r="N1387">
        <v>5.165277777</v>
      </c>
      <c r="O1387">
        <v>0</v>
      </c>
      <c r="P1387">
        <v>1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2.1314910432632366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2.1314910432632366</v>
      </c>
    </row>
    <row r="1388" spans="1:31" x14ac:dyDescent="0.25">
      <c r="A1388">
        <v>2339784</v>
      </c>
      <c r="B1388">
        <v>1</v>
      </c>
      <c r="C1388" t="s">
        <v>80</v>
      </c>
      <c r="D1388" t="s">
        <v>92</v>
      </c>
      <c r="E1388" t="s">
        <v>157</v>
      </c>
      <c r="F1388" t="s">
        <v>4246</v>
      </c>
      <c r="G1388" t="s">
        <v>159</v>
      </c>
      <c r="H1388" t="s">
        <v>154</v>
      </c>
      <c r="I1388" t="s">
        <v>144</v>
      </c>
      <c r="J1388" t="s">
        <v>137</v>
      </c>
      <c r="K1388" t="s">
        <v>138</v>
      </c>
      <c r="L1388" t="s">
        <v>4247</v>
      </c>
      <c r="M1388" t="s">
        <v>4095</v>
      </c>
      <c r="N1388">
        <v>1.307222222</v>
      </c>
      <c r="O1388">
        <v>0</v>
      </c>
      <c r="P1388">
        <v>1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0.51718147480691845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0.51718147480691845</v>
      </c>
    </row>
    <row r="1389" spans="1:31" x14ac:dyDescent="0.25">
      <c r="A1389">
        <v>2339830</v>
      </c>
      <c r="B1389">
        <v>1</v>
      </c>
      <c r="C1389" t="s">
        <v>80</v>
      </c>
      <c r="D1389" t="s">
        <v>104</v>
      </c>
      <c r="E1389" t="s">
        <v>157</v>
      </c>
      <c r="F1389" t="s">
        <v>4248</v>
      </c>
      <c r="G1389" t="s">
        <v>194</v>
      </c>
      <c r="H1389" t="s">
        <v>154</v>
      </c>
      <c r="I1389" t="s">
        <v>144</v>
      </c>
      <c r="J1389" t="s">
        <v>137</v>
      </c>
      <c r="K1389" t="s">
        <v>138</v>
      </c>
      <c r="L1389" t="s">
        <v>4249</v>
      </c>
      <c r="M1389" t="s">
        <v>4250</v>
      </c>
      <c r="N1389">
        <v>2.5105555549999998</v>
      </c>
      <c r="O1389">
        <v>0</v>
      </c>
      <c r="P1389">
        <v>2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1.0945279721826942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1.0945279721826942</v>
      </c>
    </row>
    <row r="1390" spans="1:31" x14ac:dyDescent="0.25">
      <c r="A1390">
        <v>2339847</v>
      </c>
      <c r="B1390">
        <v>1</v>
      </c>
      <c r="C1390" t="s">
        <v>80</v>
      </c>
      <c r="D1390" t="s">
        <v>101</v>
      </c>
      <c r="E1390" t="s">
        <v>157</v>
      </c>
      <c r="F1390" t="s">
        <v>4251</v>
      </c>
      <c r="G1390" t="s">
        <v>159</v>
      </c>
      <c r="H1390" t="s">
        <v>154</v>
      </c>
      <c r="I1390" t="s">
        <v>144</v>
      </c>
      <c r="J1390" t="s">
        <v>137</v>
      </c>
      <c r="K1390" t="s">
        <v>138</v>
      </c>
      <c r="L1390" t="s">
        <v>4252</v>
      </c>
      <c r="M1390" t="s">
        <v>4253</v>
      </c>
      <c r="N1390">
        <v>3.0066666660000001</v>
      </c>
      <c r="O1390">
        <v>0</v>
      </c>
      <c r="P1390">
        <v>1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0.58891242506392893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0.58891242506392893</v>
      </c>
    </row>
    <row r="1391" spans="1:31" x14ac:dyDescent="0.25">
      <c r="A1391">
        <v>2339701</v>
      </c>
      <c r="B1391">
        <v>1</v>
      </c>
      <c r="C1391" t="s">
        <v>81</v>
      </c>
      <c r="D1391" t="s">
        <v>112</v>
      </c>
      <c r="E1391" t="s">
        <v>157</v>
      </c>
      <c r="F1391" t="s">
        <v>4254</v>
      </c>
      <c r="G1391" t="s">
        <v>279</v>
      </c>
      <c r="H1391" t="s">
        <v>154</v>
      </c>
      <c r="I1391" t="s">
        <v>144</v>
      </c>
      <c r="J1391" t="s">
        <v>137</v>
      </c>
      <c r="K1391" t="s">
        <v>138</v>
      </c>
      <c r="L1391" t="s">
        <v>4255</v>
      </c>
      <c r="M1391" t="s">
        <v>4256</v>
      </c>
      <c r="N1391">
        <v>1.929166666</v>
      </c>
      <c r="O1391">
        <v>0</v>
      </c>
      <c r="P1391">
        <v>2</v>
      </c>
      <c r="Q1391">
        <v>0</v>
      </c>
      <c r="R1391">
        <v>1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1.05072680103553</v>
      </c>
      <c r="Y1391">
        <v>0</v>
      </c>
      <c r="Z1391">
        <v>0.91957882864821738</v>
      </c>
      <c r="AA1391">
        <v>0</v>
      </c>
      <c r="AB1391">
        <v>0</v>
      </c>
      <c r="AC1391">
        <v>0</v>
      </c>
      <c r="AD1391">
        <v>0</v>
      </c>
      <c r="AE1391">
        <v>1.9703056296837473</v>
      </c>
    </row>
    <row r="1392" spans="1:31" x14ac:dyDescent="0.25">
      <c r="A1392">
        <v>2339492</v>
      </c>
      <c r="B1392">
        <v>1</v>
      </c>
      <c r="C1392" t="s">
        <v>81</v>
      </c>
      <c r="D1392" t="s">
        <v>112</v>
      </c>
      <c r="E1392" t="s">
        <v>151</v>
      </c>
      <c r="F1392" t="s">
        <v>4257</v>
      </c>
      <c r="G1392" t="s">
        <v>153</v>
      </c>
      <c r="H1392" t="s">
        <v>154</v>
      </c>
      <c r="I1392" t="s">
        <v>144</v>
      </c>
      <c r="J1392" t="s">
        <v>137</v>
      </c>
      <c r="K1392" t="s">
        <v>138</v>
      </c>
      <c r="L1392" t="s">
        <v>4258</v>
      </c>
      <c r="M1392" t="s">
        <v>4259</v>
      </c>
      <c r="N1392">
        <v>0.52277777700000005</v>
      </c>
      <c r="O1392">
        <v>0</v>
      </c>
      <c r="P1392">
        <v>5</v>
      </c>
      <c r="Q1392">
        <v>0</v>
      </c>
      <c r="R1392">
        <v>3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1.1027172192751551</v>
      </c>
      <c r="Y1392">
        <v>0</v>
      </c>
      <c r="Z1392">
        <v>2.3579722633997444</v>
      </c>
      <c r="AA1392">
        <v>0</v>
      </c>
      <c r="AB1392">
        <v>0</v>
      </c>
      <c r="AC1392">
        <v>0</v>
      </c>
      <c r="AD1392">
        <v>0</v>
      </c>
      <c r="AE1392">
        <v>3.4606894826748995</v>
      </c>
    </row>
    <row r="1393" spans="1:31" x14ac:dyDescent="0.25">
      <c r="A1393">
        <v>2339747</v>
      </c>
      <c r="B1393">
        <v>1</v>
      </c>
      <c r="C1393" t="s">
        <v>81</v>
      </c>
      <c r="D1393" t="s">
        <v>127</v>
      </c>
      <c r="E1393" t="s">
        <v>141</v>
      </c>
      <c r="F1393" t="s">
        <v>3989</v>
      </c>
      <c r="G1393" t="s">
        <v>134</v>
      </c>
      <c r="H1393" t="s">
        <v>135</v>
      </c>
      <c r="I1393" t="s">
        <v>144</v>
      </c>
      <c r="J1393" t="s">
        <v>137</v>
      </c>
      <c r="K1393" t="s">
        <v>138</v>
      </c>
      <c r="L1393" t="s">
        <v>4260</v>
      </c>
      <c r="M1393" t="s">
        <v>4261</v>
      </c>
      <c r="N1393">
        <v>1.4411111109999999</v>
      </c>
      <c r="O1393">
        <v>3</v>
      </c>
      <c r="P1393">
        <v>4</v>
      </c>
      <c r="Q1393">
        <v>42</v>
      </c>
      <c r="R1393">
        <v>19</v>
      </c>
      <c r="S1393">
        <v>2</v>
      </c>
      <c r="T1393">
        <v>2</v>
      </c>
      <c r="U1393">
        <v>0</v>
      </c>
      <c r="V1393">
        <v>0</v>
      </c>
      <c r="W1393">
        <v>2.824293821085746</v>
      </c>
      <c r="X1393">
        <v>3.0108892970642254</v>
      </c>
      <c r="Y1393">
        <v>176.11035995221306</v>
      </c>
      <c r="Z1393">
        <v>305.0312632440029</v>
      </c>
      <c r="AA1393">
        <v>9.5152979442844092</v>
      </c>
      <c r="AB1393">
        <v>3.4237097026674701</v>
      </c>
      <c r="AC1393">
        <v>0</v>
      </c>
      <c r="AD1393">
        <v>0</v>
      </c>
      <c r="AE1393">
        <v>499.91581396131778</v>
      </c>
    </row>
    <row r="1394" spans="1:31" x14ac:dyDescent="0.25">
      <c r="A1394">
        <v>2339452</v>
      </c>
      <c r="B1394">
        <v>1</v>
      </c>
      <c r="C1394" t="s">
        <v>81</v>
      </c>
      <c r="D1394" t="s">
        <v>119</v>
      </c>
      <c r="E1394" t="s">
        <v>174</v>
      </c>
      <c r="F1394" t="s">
        <v>4262</v>
      </c>
      <c r="G1394" t="s">
        <v>176</v>
      </c>
      <c r="H1394" t="s">
        <v>154</v>
      </c>
      <c r="I1394" t="s">
        <v>144</v>
      </c>
      <c r="J1394" t="s">
        <v>137</v>
      </c>
      <c r="K1394" t="s">
        <v>138</v>
      </c>
      <c r="L1394" t="s">
        <v>4263</v>
      </c>
      <c r="M1394" t="s">
        <v>4264</v>
      </c>
      <c r="N1394">
        <v>2.11</v>
      </c>
      <c r="O1394">
        <v>0</v>
      </c>
      <c r="P1394">
        <v>7</v>
      </c>
      <c r="Q1394">
        <v>0</v>
      </c>
      <c r="R1394">
        <v>13</v>
      </c>
      <c r="S1394">
        <v>0</v>
      </c>
      <c r="T1394">
        <v>1</v>
      </c>
      <c r="U1394">
        <v>0</v>
      </c>
      <c r="V1394">
        <v>0</v>
      </c>
      <c r="W1394">
        <v>0</v>
      </c>
      <c r="X1394">
        <v>3.2759493567420828</v>
      </c>
      <c r="Y1394">
        <v>0</v>
      </c>
      <c r="Z1394">
        <v>113.2464192478204</v>
      </c>
      <c r="AA1394">
        <v>0</v>
      </c>
      <c r="AB1394">
        <v>4.9591288552487889</v>
      </c>
      <c r="AC1394">
        <v>0</v>
      </c>
      <c r="AD1394">
        <v>0</v>
      </c>
      <c r="AE1394">
        <v>121.48149745981128</v>
      </c>
    </row>
    <row r="1395" spans="1:31" x14ac:dyDescent="0.25">
      <c r="A1395">
        <v>2339744</v>
      </c>
      <c r="B1395">
        <v>1</v>
      </c>
      <c r="C1395" t="s">
        <v>80</v>
      </c>
      <c r="D1395" t="s">
        <v>101</v>
      </c>
      <c r="E1395" t="s">
        <v>151</v>
      </c>
      <c r="F1395" t="s">
        <v>4265</v>
      </c>
      <c r="G1395" t="s">
        <v>194</v>
      </c>
      <c r="H1395" t="s">
        <v>154</v>
      </c>
      <c r="I1395" t="s">
        <v>144</v>
      </c>
      <c r="J1395" t="s">
        <v>137</v>
      </c>
      <c r="K1395" t="s">
        <v>138</v>
      </c>
      <c r="L1395" t="s">
        <v>4266</v>
      </c>
      <c r="M1395" t="s">
        <v>4267</v>
      </c>
      <c r="N1395">
        <v>0.66749999999999998</v>
      </c>
      <c r="O1395">
        <v>0</v>
      </c>
      <c r="P1395">
        <v>9</v>
      </c>
      <c r="Q1395">
        <v>0</v>
      </c>
      <c r="R1395">
        <v>0</v>
      </c>
      <c r="S1395">
        <v>0</v>
      </c>
      <c r="T1395">
        <v>3</v>
      </c>
      <c r="U1395">
        <v>0</v>
      </c>
      <c r="V1395">
        <v>0</v>
      </c>
      <c r="W1395">
        <v>0</v>
      </c>
      <c r="X1395">
        <v>2.6273004898470003</v>
      </c>
      <c r="Y1395">
        <v>0</v>
      </c>
      <c r="Z1395">
        <v>0</v>
      </c>
      <c r="AA1395">
        <v>0</v>
      </c>
      <c r="AB1395">
        <v>4.9338323130426751</v>
      </c>
      <c r="AC1395">
        <v>0</v>
      </c>
      <c r="AD1395">
        <v>0</v>
      </c>
      <c r="AE1395">
        <v>7.5611328028896754</v>
      </c>
    </row>
    <row r="1396" spans="1:31" x14ac:dyDescent="0.25">
      <c r="A1396">
        <v>2339389</v>
      </c>
      <c r="B1396">
        <v>1</v>
      </c>
      <c r="C1396" t="s">
        <v>80</v>
      </c>
      <c r="D1396" t="s">
        <v>97</v>
      </c>
      <c r="E1396" t="s">
        <v>151</v>
      </c>
      <c r="F1396" t="s">
        <v>4268</v>
      </c>
      <c r="G1396" t="s">
        <v>269</v>
      </c>
      <c r="H1396" t="s">
        <v>154</v>
      </c>
      <c r="I1396" t="s">
        <v>144</v>
      </c>
      <c r="J1396" t="s">
        <v>137</v>
      </c>
      <c r="K1396" t="s">
        <v>209</v>
      </c>
      <c r="L1396" t="s">
        <v>4269</v>
      </c>
      <c r="M1396" t="s">
        <v>4270</v>
      </c>
      <c r="N1396">
        <v>7.812777777</v>
      </c>
      <c r="O1396">
        <v>0</v>
      </c>
      <c r="P1396">
        <v>13</v>
      </c>
      <c r="Q1396">
        <v>0</v>
      </c>
      <c r="R1396">
        <v>0</v>
      </c>
      <c r="S1396">
        <v>0</v>
      </c>
      <c r="T1396">
        <v>1</v>
      </c>
      <c r="U1396">
        <v>0</v>
      </c>
      <c r="V1396">
        <v>0</v>
      </c>
      <c r="W1396">
        <v>0</v>
      </c>
      <c r="X1396">
        <v>40.815966735480643</v>
      </c>
      <c r="Y1396">
        <v>0</v>
      </c>
      <c r="Z1396">
        <v>0</v>
      </c>
      <c r="AA1396">
        <v>0</v>
      </c>
      <c r="AB1396">
        <v>0.42301672527664225</v>
      </c>
      <c r="AC1396">
        <v>0</v>
      </c>
      <c r="AD1396">
        <v>0</v>
      </c>
      <c r="AE1396">
        <v>41.238983460757282</v>
      </c>
    </row>
    <row r="1397" spans="1:31" x14ac:dyDescent="0.25">
      <c r="A1397">
        <v>2339289</v>
      </c>
      <c r="B1397">
        <v>1</v>
      </c>
      <c r="C1397" t="s">
        <v>81</v>
      </c>
      <c r="D1397" t="s">
        <v>127</v>
      </c>
      <c r="E1397" t="s">
        <v>147</v>
      </c>
      <c r="F1397" t="s">
        <v>4271</v>
      </c>
      <c r="G1397" t="s">
        <v>184</v>
      </c>
      <c r="H1397" t="s">
        <v>135</v>
      </c>
      <c r="I1397" t="s">
        <v>144</v>
      </c>
      <c r="J1397" t="s">
        <v>137</v>
      </c>
      <c r="K1397" t="s">
        <v>138</v>
      </c>
      <c r="L1397" t="s">
        <v>4272</v>
      </c>
      <c r="M1397" t="s">
        <v>4273</v>
      </c>
      <c r="N1397">
        <v>4.25</v>
      </c>
      <c r="O1397">
        <v>0</v>
      </c>
      <c r="P1397">
        <v>75</v>
      </c>
      <c r="Q1397">
        <v>0</v>
      </c>
      <c r="R1397">
        <v>2</v>
      </c>
      <c r="S1397">
        <v>0</v>
      </c>
      <c r="T1397">
        <v>3</v>
      </c>
      <c r="U1397">
        <v>0</v>
      </c>
      <c r="V1397">
        <v>0</v>
      </c>
      <c r="W1397">
        <v>0</v>
      </c>
      <c r="X1397">
        <v>90.319186886786213</v>
      </c>
      <c r="Y1397">
        <v>0</v>
      </c>
      <c r="Z1397">
        <v>14.719964268987102</v>
      </c>
      <c r="AA1397">
        <v>0</v>
      </c>
      <c r="AB1397">
        <v>1.2614308342367782</v>
      </c>
      <c r="AC1397">
        <v>0</v>
      </c>
      <c r="AD1397">
        <v>0</v>
      </c>
      <c r="AE1397">
        <v>106.30058199001009</v>
      </c>
    </row>
    <row r="1398" spans="1:31" x14ac:dyDescent="0.25">
      <c r="A1398">
        <v>2339432</v>
      </c>
      <c r="B1398">
        <v>1</v>
      </c>
      <c r="C1398" t="s">
        <v>80</v>
      </c>
      <c r="D1398" t="s">
        <v>88</v>
      </c>
      <c r="E1398" t="s">
        <v>157</v>
      </c>
      <c r="F1398" t="s">
        <v>4274</v>
      </c>
      <c r="G1398" t="s">
        <v>279</v>
      </c>
      <c r="H1398" t="s">
        <v>154</v>
      </c>
      <c r="I1398" t="s">
        <v>144</v>
      </c>
      <c r="J1398" t="s">
        <v>137</v>
      </c>
      <c r="K1398" t="s">
        <v>138</v>
      </c>
      <c r="L1398" t="s">
        <v>4275</v>
      </c>
      <c r="M1398" t="s">
        <v>4276</v>
      </c>
      <c r="N1398">
        <v>3.6786111109999999</v>
      </c>
      <c r="O1398">
        <v>0</v>
      </c>
      <c r="P1398">
        <v>11</v>
      </c>
      <c r="Q1398">
        <v>0</v>
      </c>
      <c r="R1398">
        <v>0</v>
      </c>
      <c r="S1398">
        <v>0</v>
      </c>
      <c r="T1398">
        <v>1</v>
      </c>
      <c r="U1398">
        <v>0</v>
      </c>
      <c r="V1398">
        <v>0</v>
      </c>
      <c r="W1398">
        <v>0</v>
      </c>
      <c r="X1398">
        <v>13.977376786122225</v>
      </c>
      <c r="Y1398">
        <v>0</v>
      </c>
      <c r="Z1398">
        <v>0</v>
      </c>
      <c r="AA1398">
        <v>0</v>
      </c>
      <c r="AB1398">
        <v>8.6239839542352019</v>
      </c>
      <c r="AC1398">
        <v>0</v>
      </c>
      <c r="AD1398">
        <v>0</v>
      </c>
      <c r="AE1398">
        <v>22.601360740357428</v>
      </c>
    </row>
    <row r="1399" spans="1:31" x14ac:dyDescent="0.25">
      <c r="A1399">
        <v>2339761</v>
      </c>
      <c r="B1399">
        <v>1</v>
      </c>
      <c r="C1399" t="s">
        <v>81</v>
      </c>
      <c r="D1399" t="s">
        <v>113</v>
      </c>
      <c r="E1399" t="s">
        <v>326</v>
      </c>
      <c r="F1399" t="s">
        <v>4277</v>
      </c>
      <c r="G1399" t="s">
        <v>352</v>
      </c>
      <c r="H1399" t="s">
        <v>154</v>
      </c>
      <c r="I1399" t="s">
        <v>144</v>
      </c>
      <c r="J1399" t="s">
        <v>3</v>
      </c>
      <c r="K1399" t="s">
        <v>138</v>
      </c>
      <c r="L1399" t="s">
        <v>4278</v>
      </c>
      <c r="M1399" t="s">
        <v>4279</v>
      </c>
      <c r="N1399">
        <v>6.19</v>
      </c>
      <c r="O1399">
        <v>0</v>
      </c>
      <c r="P1399">
        <v>10</v>
      </c>
      <c r="Q1399">
        <v>0</v>
      </c>
      <c r="R1399">
        <v>0</v>
      </c>
      <c r="S1399">
        <v>0</v>
      </c>
      <c r="T1399">
        <v>17</v>
      </c>
      <c r="U1399">
        <v>0</v>
      </c>
      <c r="V1399">
        <v>0</v>
      </c>
      <c r="W1399">
        <v>0</v>
      </c>
      <c r="X1399">
        <v>17.578291584496089</v>
      </c>
      <c r="Y1399">
        <v>0</v>
      </c>
      <c r="Z1399">
        <v>0</v>
      </c>
      <c r="AA1399">
        <v>0</v>
      </c>
      <c r="AB1399">
        <v>196.09349634767196</v>
      </c>
      <c r="AC1399">
        <v>0</v>
      </c>
      <c r="AD1399">
        <v>0</v>
      </c>
      <c r="AE1399">
        <v>213.67178793216806</v>
      </c>
    </row>
    <row r="1400" spans="1:31" x14ac:dyDescent="0.25">
      <c r="A1400">
        <v>2339369</v>
      </c>
      <c r="B1400">
        <v>1</v>
      </c>
      <c r="C1400" t="s">
        <v>80</v>
      </c>
      <c r="D1400" t="s">
        <v>92</v>
      </c>
      <c r="E1400" t="s">
        <v>147</v>
      </c>
      <c r="F1400" t="s">
        <v>4280</v>
      </c>
      <c r="G1400" t="s">
        <v>184</v>
      </c>
      <c r="H1400" t="s">
        <v>135</v>
      </c>
      <c r="I1400" t="s">
        <v>144</v>
      </c>
      <c r="J1400" t="s">
        <v>137</v>
      </c>
      <c r="K1400" t="s">
        <v>138</v>
      </c>
      <c r="L1400" t="s">
        <v>4281</v>
      </c>
      <c r="M1400" t="s">
        <v>4282</v>
      </c>
      <c r="N1400">
        <v>3.861388888</v>
      </c>
      <c r="O1400">
        <v>1</v>
      </c>
      <c r="P1400">
        <v>281</v>
      </c>
      <c r="Q1400">
        <v>0</v>
      </c>
      <c r="R1400">
        <v>2</v>
      </c>
      <c r="S1400">
        <v>0</v>
      </c>
      <c r="T1400">
        <v>10</v>
      </c>
      <c r="U1400">
        <v>0</v>
      </c>
      <c r="V1400">
        <v>0</v>
      </c>
      <c r="W1400">
        <v>79.697616938848228</v>
      </c>
      <c r="X1400">
        <v>296.79401789576741</v>
      </c>
      <c r="Y1400">
        <v>0</v>
      </c>
      <c r="Z1400">
        <v>7.1298004306293166</v>
      </c>
      <c r="AA1400">
        <v>0</v>
      </c>
      <c r="AB1400">
        <v>29.867860350645813</v>
      </c>
      <c r="AC1400">
        <v>0</v>
      </c>
      <c r="AD1400">
        <v>0</v>
      </c>
      <c r="AE1400">
        <v>413.48929561589074</v>
      </c>
    </row>
    <row r="1401" spans="1:31" x14ac:dyDescent="0.25">
      <c r="A1401">
        <v>2339618</v>
      </c>
      <c r="B1401">
        <v>1</v>
      </c>
      <c r="C1401" t="s">
        <v>81</v>
      </c>
      <c r="D1401" t="s">
        <v>112</v>
      </c>
      <c r="E1401" t="s">
        <v>132</v>
      </c>
      <c r="F1401" t="s">
        <v>4283</v>
      </c>
      <c r="G1401" t="s">
        <v>134</v>
      </c>
      <c r="H1401" t="s">
        <v>135</v>
      </c>
      <c r="I1401" t="s">
        <v>136</v>
      </c>
      <c r="J1401" t="s">
        <v>137</v>
      </c>
      <c r="K1401" t="s">
        <v>138</v>
      </c>
      <c r="L1401" t="s">
        <v>4284</v>
      </c>
      <c r="M1401" t="s">
        <v>4285</v>
      </c>
      <c r="N1401">
        <v>4.3888888000000001E-2</v>
      </c>
      <c r="O1401">
        <v>0</v>
      </c>
      <c r="P1401">
        <v>220</v>
      </c>
      <c r="Q1401">
        <v>140</v>
      </c>
      <c r="R1401">
        <v>244</v>
      </c>
      <c r="S1401">
        <v>27</v>
      </c>
      <c r="T1401">
        <v>28</v>
      </c>
      <c r="U1401">
        <v>7</v>
      </c>
      <c r="V1401">
        <v>0</v>
      </c>
      <c r="W1401">
        <v>0</v>
      </c>
      <c r="X1401">
        <v>1.6185056057895089</v>
      </c>
      <c r="Y1401">
        <v>11.678113688313513</v>
      </c>
      <c r="Z1401">
        <v>5.7701794164386042</v>
      </c>
      <c r="AA1401">
        <v>4.9910393622313656</v>
      </c>
      <c r="AB1401">
        <v>1.8340211409049463</v>
      </c>
      <c r="AC1401">
        <v>24.715110162891644</v>
      </c>
      <c r="AD1401">
        <v>0</v>
      </c>
      <c r="AE1401">
        <v>50.60696937656958</v>
      </c>
    </row>
    <row r="1402" spans="1:31" x14ac:dyDescent="0.25">
      <c r="A1402">
        <v>2339575</v>
      </c>
      <c r="B1402">
        <v>1</v>
      </c>
      <c r="C1402" t="s">
        <v>80</v>
      </c>
      <c r="D1402" t="s">
        <v>101</v>
      </c>
      <c r="E1402" t="s">
        <v>151</v>
      </c>
      <c r="F1402" t="s">
        <v>4286</v>
      </c>
      <c r="G1402" t="s">
        <v>269</v>
      </c>
      <c r="H1402" t="s">
        <v>154</v>
      </c>
      <c r="I1402" t="s">
        <v>144</v>
      </c>
      <c r="J1402" t="s">
        <v>137</v>
      </c>
      <c r="K1402" t="s">
        <v>209</v>
      </c>
      <c r="L1402" t="s">
        <v>4287</v>
      </c>
      <c r="M1402" t="s">
        <v>4288</v>
      </c>
      <c r="N1402">
        <v>5.3516666659999999</v>
      </c>
      <c r="O1402">
        <v>0</v>
      </c>
      <c r="P1402">
        <v>144</v>
      </c>
      <c r="Q1402">
        <v>0</v>
      </c>
      <c r="R1402">
        <v>0</v>
      </c>
      <c r="S1402">
        <v>0</v>
      </c>
      <c r="T1402">
        <v>13</v>
      </c>
      <c r="U1402">
        <v>0</v>
      </c>
      <c r="V1402">
        <v>0</v>
      </c>
      <c r="W1402">
        <v>0</v>
      </c>
      <c r="X1402">
        <v>188.85523546798376</v>
      </c>
      <c r="Y1402">
        <v>0</v>
      </c>
      <c r="Z1402">
        <v>0</v>
      </c>
      <c r="AA1402">
        <v>0</v>
      </c>
      <c r="AB1402">
        <v>67.650116515648236</v>
      </c>
      <c r="AC1402">
        <v>0</v>
      </c>
      <c r="AD1402">
        <v>0</v>
      </c>
      <c r="AE1402">
        <v>256.50535198363201</v>
      </c>
    </row>
    <row r="1403" spans="1:31" x14ac:dyDescent="0.25">
      <c r="A1403">
        <v>2339767</v>
      </c>
      <c r="B1403">
        <v>1</v>
      </c>
      <c r="C1403" t="s">
        <v>80</v>
      </c>
      <c r="D1403" t="s">
        <v>85</v>
      </c>
      <c r="E1403" t="s">
        <v>157</v>
      </c>
      <c r="F1403" t="s">
        <v>4289</v>
      </c>
      <c r="G1403" t="s">
        <v>159</v>
      </c>
      <c r="H1403" t="s">
        <v>154</v>
      </c>
      <c r="I1403" t="s">
        <v>144</v>
      </c>
      <c r="J1403" t="s">
        <v>137</v>
      </c>
      <c r="K1403" t="s">
        <v>138</v>
      </c>
      <c r="L1403" t="s">
        <v>4290</v>
      </c>
      <c r="M1403" t="s">
        <v>4291</v>
      </c>
      <c r="N1403">
        <v>1.4213888880000001</v>
      </c>
      <c r="O1403">
        <v>0</v>
      </c>
      <c r="P1403">
        <v>6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2.3986782959588546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2.3986782959588546</v>
      </c>
    </row>
    <row r="1404" spans="1:31" x14ac:dyDescent="0.25">
      <c r="A1404">
        <v>2339326</v>
      </c>
      <c r="B1404">
        <v>1</v>
      </c>
      <c r="C1404" t="s">
        <v>80</v>
      </c>
      <c r="D1404" t="s">
        <v>87</v>
      </c>
      <c r="E1404" t="s">
        <v>157</v>
      </c>
      <c r="F1404" t="s">
        <v>4292</v>
      </c>
      <c r="G1404" t="s">
        <v>153</v>
      </c>
      <c r="H1404" t="s">
        <v>154</v>
      </c>
      <c r="I1404" t="s">
        <v>144</v>
      </c>
      <c r="J1404" t="s">
        <v>137</v>
      </c>
      <c r="K1404" t="s">
        <v>138</v>
      </c>
      <c r="L1404" t="s">
        <v>4293</v>
      </c>
      <c r="M1404" t="s">
        <v>4294</v>
      </c>
      <c r="N1404">
        <v>2.4216666660000001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5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106.04056262792855</v>
      </c>
      <c r="AC1404">
        <v>0</v>
      </c>
      <c r="AD1404">
        <v>0</v>
      </c>
      <c r="AE1404">
        <v>106.04056262792855</v>
      </c>
    </row>
    <row r="1405" spans="1:31" x14ac:dyDescent="0.25">
      <c r="A1405">
        <v>2339495</v>
      </c>
      <c r="B1405">
        <v>1</v>
      </c>
      <c r="C1405" t="s">
        <v>81</v>
      </c>
      <c r="D1405" t="s">
        <v>117</v>
      </c>
      <c r="E1405" t="s">
        <v>151</v>
      </c>
      <c r="F1405" t="s">
        <v>4295</v>
      </c>
      <c r="G1405" t="s">
        <v>410</v>
      </c>
      <c r="H1405" t="s">
        <v>154</v>
      </c>
      <c r="I1405" t="s">
        <v>144</v>
      </c>
      <c r="J1405" t="s">
        <v>137</v>
      </c>
      <c r="K1405" t="s">
        <v>138</v>
      </c>
      <c r="L1405" t="s">
        <v>4296</v>
      </c>
      <c r="M1405" t="s">
        <v>4297</v>
      </c>
      <c r="N1405">
        <v>2.508888888</v>
      </c>
      <c r="O1405">
        <v>0</v>
      </c>
      <c r="P1405">
        <v>1</v>
      </c>
      <c r="Q1405">
        <v>0</v>
      </c>
      <c r="R1405">
        <v>1</v>
      </c>
      <c r="S1405">
        <v>0</v>
      </c>
      <c r="T1405">
        <v>3</v>
      </c>
      <c r="U1405">
        <v>0</v>
      </c>
      <c r="V1405">
        <v>0</v>
      </c>
      <c r="W1405">
        <v>0</v>
      </c>
      <c r="X1405">
        <v>5.7847577650355288E-2</v>
      </c>
      <c r="Y1405">
        <v>0</v>
      </c>
      <c r="Z1405">
        <v>0.43877394604422443</v>
      </c>
      <c r="AA1405">
        <v>0</v>
      </c>
      <c r="AB1405">
        <v>23.911410269948359</v>
      </c>
      <c r="AC1405">
        <v>0</v>
      </c>
      <c r="AD1405">
        <v>0</v>
      </c>
      <c r="AE1405">
        <v>24.408031793642937</v>
      </c>
    </row>
    <row r="1406" spans="1:31" x14ac:dyDescent="0.25">
      <c r="A1406">
        <v>2339309</v>
      </c>
      <c r="B1406">
        <v>1</v>
      </c>
      <c r="C1406" t="s">
        <v>80</v>
      </c>
      <c r="D1406" t="s">
        <v>88</v>
      </c>
      <c r="E1406" t="s">
        <v>147</v>
      </c>
      <c r="F1406" t="s">
        <v>4298</v>
      </c>
      <c r="G1406" t="s">
        <v>134</v>
      </c>
      <c r="H1406" t="s">
        <v>135</v>
      </c>
      <c r="I1406" t="s">
        <v>144</v>
      </c>
      <c r="J1406" t="s">
        <v>137</v>
      </c>
      <c r="K1406" t="s">
        <v>138</v>
      </c>
      <c r="L1406" t="s">
        <v>4299</v>
      </c>
      <c r="M1406" t="s">
        <v>4300</v>
      </c>
      <c r="N1406">
        <v>1.6936111110000001</v>
      </c>
      <c r="O1406">
        <v>0</v>
      </c>
      <c r="P1406">
        <v>649</v>
      </c>
      <c r="Q1406">
        <v>0</v>
      </c>
      <c r="R1406">
        <v>0</v>
      </c>
      <c r="S1406">
        <v>16</v>
      </c>
      <c r="T1406">
        <v>191</v>
      </c>
      <c r="U1406">
        <v>9</v>
      </c>
      <c r="V1406">
        <v>2</v>
      </c>
      <c r="W1406">
        <v>0</v>
      </c>
      <c r="X1406">
        <v>369.44619749966694</v>
      </c>
      <c r="Y1406">
        <v>0</v>
      </c>
      <c r="Z1406">
        <v>0</v>
      </c>
      <c r="AA1406">
        <v>336.91695731942389</v>
      </c>
      <c r="AB1406">
        <v>386.47932713983698</v>
      </c>
      <c r="AC1406">
        <v>1230.3074017885654</v>
      </c>
      <c r="AD1406">
        <v>103.66171497453291</v>
      </c>
      <c r="AE1406">
        <v>2426.8115987220258</v>
      </c>
    </row>
    <row r="1407" spans="1:31" x14ac:dyDescent="0.25">
      <c r="A1407">
        <v>2339681</v>
      </c>
      <c r="B1407">
        <v>1</v>
      </c>
      <c r="C1407" t="s">
        <v>81</v>
      </c>
      <c r="D1407" t="s">
        <v>122</v>
      </c>
      <c r="E1407" t="s">
        <v>157</v>
      </c>
      <c r="F1407" t="s">
        <v>4301</v>
      </c>
      <c r="G1407" t="s">
        <v>159</v>
      </c>
      <c r="H1407" t="s">
        <v>154</v>
      </c>
      <c r="I1407" t="s">
        <v>144</v>
      </c>
      <c r="J1407" t="s">
        <v>137</v>
      </c>
      <c r="K1407" t="s">
        <v>138</v>
      </c>
      <c r="L1407" t="s">
        <v>4302</v>
      </c>
      <c r="M1407" t="s">
        <v>4303</v>
      </c>
      <c r="N1407">
        <v>0.52249999999999996</v>
      </c>
      <c r="O1407">
        <v>0</v>
      </c>
      <c r="P1407">
        <v>2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2.8181736794493331E-2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2.8181736794493331E-2</v>
      </c>
    </row>
    <row r="1408" spans="1:31" x14ac:dyDescent="0.25">
      <c r="A1408">
        <v>2339704</v>
      </c>
      <c r="B1408">
        <v>1</v>
      </c>
      <c r="C1408" t="s">
        <v>80</v>
      </c>
      <c r="D1408" t="s">
        <v>110</v>
      </c>
      <c r="E1408" t="s">
        <v>157</v>
      </c>
      <c r="F1408" t="s">
        <v>4304</v>
      </c>
      <c r="G1408" t="s">
        <v>352</v>
      </c>
      <c r="H1408" t="s">
        <v>154</v>
      </c>
      <c r="I1408" t="s">
        <v>144</v>
      </c>
      <c r="J1408" t="s">
        <v>3</v>
      </c>
      <c r="K1408" t="s">
        <v>138</v>
      </c>
      <c r="L1408" t="s">
        <v>4151</v>
      </c>
      <c r="M1408" t="s">
        <v>4305</v>
      </c>
      <c r="N1408">
        <v>1.8688888880000001</v>
      </c>
      <c r="O1408">
        <v>0</v>
      </c>
      <c r="P1408">
        <v>18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9.7360472257010944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9.7360472257010944</v>
      </c>
    </row>
    <row r="1409" spans="1:31" x14ac:dyDescent="0.25">
      <c r="A1409">
        <v>2339303</v>
      </c>
      <c r="B1409">
        <v>1</v>
      </c>
      <c r="C1409" t="s">
        <v>81</v>
      </c>
      <c r="D1409" t="s">
        <v>127</v>
      </c>
      <c r="E1409" t="s">
        <v>132</v>
      </c>
      <c r="F1409" t="s">
        <v>4306</v>
      </c>
      <c r="G1409" t="s">
        <v>134</v>
      </c>
      <c r="H1409" t="s">
        <v>135</v>
      </c>
      <c r="I1409" t="s">
        <v>144</v>
      </c>
      <c r="J1409" t="s">
        <v>137</v>
      </c>
      <c r="K1409" t="s">
        <v>138</v>
      </c>
      <c r="L1409" t="s">
        <v>4307</v>
      </c>
      <c r="M1409" t="s">
        <v>4308</v>
      </c>
      <c r="N1409">
        <v>0.60694444400000003</v>
      </c>
      <c r="O1409">
        <v>0</v>
      </c>
      <c r="P1409">
        <v>66</v>
      </c>
      <c r="Q1409">
        <v>0</v>
      </c>
      <c r="R1409">
        <v>5</v>
      </c>
      <c r="S1409">
        <v>0</v>
      </c>
      <c r="T1409">
        <v>13</v>
      </c>
      <c r="U1409">
        <v>0</v>
      </c>
      <c r="V1409">
        <v>0</v>
      </c>
      <c r="W1409">
        <v>0</v>
      </c>
      <c r="X1409">
        <v>7.8849637234215777</v>
      </c>
      <c r="Y1409">
        <v>0</v>
      </c>
      <c r="Z1409">
        <v>0.78855303342768279</v>
      </c>
      <c r="AA1409">
        <v>0</v>
      </c>
      <c r="AB1409">
        <v>9.0018956434385657</v>
      </c>
      <c r="AC1409">
        <v>0</v>
      </c>
      <c r="AD1409">
        <v>0</v>
      </c>
      <c r="AE1409">
        <v>17.675412400287826</v>
      </c>
    </row>
    <row r="1410" spans="1:31" x14ac:dyDescent="0.25">
      <c r="A1410">
        <v>2339890</v>
      </c>
      <c r="B1410">
        <v>1</v>
      </c>
      <c r="C1410" t="s">
        <v>80</v>
      </c>
      <c r="D1410" t="s">
        <v>100</v>
      </c>
      <c r="E1410" t="s">
        <v>157</v>
      </c>
      <c r="F1410" t="s">
        <v>4309</v>
      </c>
      <c r="G1410" t="s">
        <v>159</v>
      </c>
      <c r="H1410" t="s">
        <v>154</v>
      </c>
      <c r="I1410" t="s">
        <v>144</v>
      </c>
      <c r="J1410" t="s">
        <v>137</v>
      </c>
      <c r="K1410" t="s">
        <v>138</v>
      </c>
      <c r="L1410" t="s">
        <v>4310</v>
      </c>
      <c r="M1410" t="s">
        <v>4311</v>
      </c>
      <c r="N1410">
        <v>4.8775000000000004</v>
      </c>
      <c r="O1410">
        <v>0</v>
      </c>
      <c r="P1410">
        <v>1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0.65077197177721113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0.65077197177721113</v>
      </c>
    </row>
    <row r="1411" spans="1:31" x14ac:dyDescent="0.25">
      <c r="A1411">
        <v>2339641</v>
      </c>
      <c r="B1411">
        <v>1</v>
      </c>
      <c r="C1411" t="s">
        <v>80</v>
      </c>
      <c r="D1411" t="s">
        <v>94</v>
      </c>
      <c r="E1411" t="s">
        <v>157</v>
      </c>
      <c r="F1411" t="s">
        <v>4312</v>
      </c>
      <c r="G1411" t="s">
        <v>204</v>
      </c>
      <c r="H1411" t="s">
        <v>154</v>
      </c>
      <c r="I1411" t="s">
        <v>144</v>
      </c>
      <c r="J1411" t="s">
        <v>137</v>
      </c>
      <c r="K1411" t="s">
        <v>138</v>
      </c>
      <c r="L1411" t="s">
        <v>4313</v>
      </c>
      <c r="M1411" t="s">
        <v>4314</v>
      </c>
      <c r="N1411">
        <v>1.728611111</v>
      </c>
      <c r="O1411">
        <v>0</v>
      </c>
      <c r="P1411">
        <v>1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0.63380759479246118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0.63380759479246118</v>
      </c>
    </row>
    <row r="1412" spans="1:31" x14ac:dyDescent="0.25">
      <c r="A1412">
        <v>2339349</v>
      </c>
      <c r="B1412">
        <v>1</v>
      </c>
      <c r="C1412" t="s">
        <v>80</v>
      </c>
      <c r="D1412" t="s">
        <v>92</v>
      </c>
      <c r="E1412" t="s">
        <v>132</v>
      </c>
      <c r="F1412" t="s">
        <v>4315</v>
      </c>
      <c r="G1412" t="s">
        <v>134</v>
      </c>
      <c r="H1412" t="s">
        <v>135</v>
      </c>
      <c r="I1412" t="s">
        <v>144</v>
      </c>
      <c r="J1412" t="s">
        <v>137</v>
      </c>
      <c r="K1412" t="s">
        <v>138</v>
      </c>
      <c r="L1412" t="s">
        <v>4316</v>
      </c>
      <c r="M1412" t="s">
        <v>4317</v>
      </c>
      <c r="N1412">
        <v>0.561111111</v>
      </c>
      <c r="O1412">
        <v>1</v>
      </c>
      <c r="P1412">
        <v>7383</v>
      </c>
      <c r="Q1412">
        <v>0</v>
      </c>
      <c r="R1412">
        <v>82</v>
      </c>
      <c r="S1412">
        <v>11</v>
      </c>
      <c r="T1412">
        <v>762</v>
      </c>
      <c r="U1412">
        <v>0</v>
      </c>
      <c r="V1412">
        <v>0</v>
      </c>
      <c r="W1412">
        <v>9.5616111030799562</v>
      </c>
      <c r="X1412">
        <v>1038.5195926771878</v>
      </c>
      <c r="Y1412">
        <v>0</v>
      </c>
      <c r="Z1412">
        <v>9.8915075091995313</v>
      </c>
      <c r="AA1412">
        <v>130.96828602212042</v>
      </c>
      <c r="AB1412">
        <v>612.32224753033222</v>
      </c>
      <c r="AC1412">
        <v>0</v>
      </c>
      <c r="AD1412">
        <v>0</v>
      </c>
      <c r="AE1412">
        <v>1801.2632448419199</v>
      </c>
    </row>
    <row r="1413" spans="1:31" x14ac:dyDescent="0.25">
      <c r="A1413">
        <v>2339595</v>
      </c>
      <c r="B1413">
        <v>1</v>
      </c>
      <c r="C1413" t="s">
        <v>80</v>
      </c>
      <c r="D1413" t="s">
        <v>104</v>
      </c>
      <c r="E1413" t="s">
        <v>147</v>
      </c>
      <c r="F1413" t="s">
        <v>4318</v>
      </c>
      <c r="G1413" t="s">
        <v>184</v>
      </c>
      <c r="H1413" t="s">
        <v>135</v>
      </c>
      <c r="I1413" t="s">
        <v>144</v>
      </c>
      <c r="J1413" t="s">
        <v>137</v>
      </c>
      <c r="K1413" t="s">
        <v>138</v>
      </c>
      <c r="L1413" t="s">
        <v>4319</v>
      </c>
      <c r="M1413" t="s">
        <v>4320</v>
      </c>
      <c r="N1413">
        <v>1.7825</v>
      </c>
      <c r="O1413">
        <v>0</v>
      </c>
      <c r="P1413">
        <v>1</v>
      </c>
      <c r="Q1413">
        <v>0</v>
      </c>
      <c r="R1413">
        <v>7</v>
      </c>
      <c r="S1413">
        <v>0</v>
      </c>
      <c r="T1413">
        <v>2</v>
      </c>
      <c r="U1413">
        <v>0</v>
      </c>
      <c r="V1413">
        <v>0</v>
      </c>
      <c r="W1413">
        <v>0</v>
      </c>
      <c r="X1413">
        <v>0.51225175799392775</v>
      </c>
      <c r="Y1413">
        <v>0</v>
      </c>
      <c r="Z1413">
        <v>13.139198701753253</v>
      </c>
      <c r="AA1413">
        <v>0</v>
      </c>
      <c r="AB1413">
        <v>5.759383148986144</v>
      </c>
      <c r="AC1413">
        <v>0</v>
      </c>
      <c r="AD1413">
        <v>0</v>
      </c>
      <c r="AE1413">
        <v>19.410833608733327</v>
      </c>
    </row>
    <row r="1414" spans="1:31" x14ac:dyDescent="0.25">
      <c r="A1414">
        <v>2339721</v>
      </c>
      <c r="B1414">
        <v>1</v>
      </c>
      <c r="C1414" t="s">
        <v>80</v>
      </c>
      <c r="D1414" t="s">
        <v>100</v>
      </c>
      <c r="E1414" t="s">
        <v>157</v>
      </c>
      <c r="F1414" t="s">
        <v>4321</v>
      </c>
      <c r="G1414" t="s">
        <v>352</v>
      </c>
      <c r="H1414" t="s">
        <v>154</v>
      </c>
      <c r="I1414" t="s">
        <v>144</v>
      </c>
      <c r="J1414" t="s">
        <v>3</v>
      </c>
      <c r="K1414" t="s">
        <v>138</v>
      </c>
      <c r="L1414" t="s">
        <v>4322</v>
      </c>
      <c r="M1414" t="s">
        <v>4323</v>
      </c>
      <c r="N1414">
        <v>2.1277777769999999</v>
      </c>
      <c r="O1414">
        <v>0</v>
      </c>
      <c r="P1414">
        <v>1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0.78368404371440004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0.78368404371440004</v>
      </c>
    </row>
    <row r="1415" spans="1:31" x14ac:dyDescent="0.25">
      <c r="A1415">
        <v>2339366</v>
      </c>
      <c r="B1415">
        <v>1</v>
      </c>
      <c r="C1415" t="s">
        <v>80</v>
      </c>
      <c r="D1415" t="s">
        <v>84</v>
      </c>
      <c r="E1415" t="s">
        <v>157</v>
      </c>
      <c r="F1415" t="s">
        <v>4324</v>
      </c>
      <c r="G1415" t="s">
        <v>204</v>
      </c>
      <c r="H1415" t="s">
        <v>154</v>
      </c>
      <c r="I1415" t="s">
        <v>144</v>
      </c>
      <c r="J1415" t="s">
        <v>137</v>
      </c>
      <c r="K1415" t="s">
        <v>138</v>
      </c>
      <c r="L1415" t="s">
        <v>4325</v>
      </c>
      <c r="M1415" t="s">
        <v>4326</v>
      </c>
      <c r="N1415">
        <v>1.176111111</v>
      </c>
      <c r="O1415">
        <v>0</v>
      </c>
      <c r="P1415">
        <v>9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3.283213856345097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3.283213856345097</v>
      </c>
    </row>
    <row r="1416" spans="1:31" x14ac:dyDescent="0.25">
      <c r="A1416">
        <v>2339578</v>
      </c>
      <c r="B1416">
        <v>1</v>
      </c>
      <c r="C1416" t="s">
        <v>80</v>
      </c>
      <c r="D1416" t="s">
        <v>100</v>
      </c>
      <c r="E1416" t="s">
        <v>174</v>
      </c>
      <c r="F1416" t="s">
        <v>4327</v>
      </c>
      <c r="G1416" t="s">
        <v>208</v>
      </c>
      <c r="H1416" t="s">
        <v>154</v>
      </c>
      <c r="I1416" t="s">
        <v>144</v>
      </c>
      <c r="J1416" t="s">
        <v>137</v>
      </c>
      <c r="K1416" t="s">
        <v>209</v>
      </c>
      <c r="L1416" t="s">
        <v>4328</v>
      </c>
      <c r="M1416" t="s">
        <v>4329</v>
      </c>
      <c r="N1416">
        <v>3.8402777769999998</v>
      </c>
      <c r="O1416">
        <v>0</v>
      </c>
      <c r="P1416">
        <v>32</v>
      </c>
      <c r="Q1416">
        <v>0</v>
      </c>
      <c r="R1416">
        <v>18</v>
      </c>
      <c r="S1416">
        <v>0</v>
      </c>
      <c r="T1416">
        <v>7</v>
      </c>
      <c r="U1416">
        <v>0</v>
      </c>
      <c r="V1416">
        <v>0</v>
      </c>
      <c r="W1416">
        <v>0</v>
      </c>
      <c r="X1416">
        <v>39.075811382510452</v>
      </c>
      <c r="Y1416">
        <v>0</v>
      </c>
      <c r="Z1416">
        <v>11.051843862654859</v>
      </c>
      <c r="AA1416">
        <v>0</v>
      </c>
      <c r="AB1416">
        <v>12.842558886292927</v>
      </c>
      <c r="AC1416">
        <v>0</v>
      </c>
      <c r="AD1416">
        <v>0</v>
      </c>
      <c r="AE1416">
        <v>62.970214131458242</v>
      </c>
    </row>
    <row r="1417" spans="1:31" x14ac:dyDescent="0.25">
      <c r="A1417">
        <v>2339392</v>
      </c>
      <c r="B1417">
        <v>1</v>
      </c>
      <c r="C1417" t="s">
        <v>80</v>
      </c>
      <c r="D1417" t="s">
        <v>88</v>
      </c>
      <c r="E1417" t="s">
        <v>326</v>
      </c>
      <c r="F1417" t="s">
        <v>4330</v>
      </c>
      <c r="G1417" t="s">
        <v>269</v>
      </c>
      <c r="H1417" t="s">
        <v>154</v>
      </c>
      <c r="I1417" t="s">
        <v>144</v>
      </c>
      <c r="J1417" t="s">
        <v>137</v>
      </c>
      <c r="K1417" t="s">
        <v>209</v>
      </c>
      <c r="L1417" t="s">
        <v>4331</v>
      </c>
      <c r="M1417" t="s">
        <v>4332</v>
      </c>
      <c r="N1417">
        <v>5.4452777770000003</v>
      </c>
      <c r="O1417">
        <v>0</v>
      </c>
      <c r="P1417">
        <v>73</v>
      </c>
      <c r="Q1417">
        <v>0</v>
      </c>
      <c r="R1417">
        <v>0</v>
      </c>
      <c r="S1417">
        <v>0</v>
      </c>
      <c r="T1417">
        <v>1</v>
      </c>
      <c r="U1417">
        <v>0</v>
      </c>
      <c r="V1417">
        <v>0</v>
      </c>
      <c r="W1417">
        <v>0</v>
      </c>
      <c r="X1417">
        <v>119.46198183807051</v>
      </c>
      <c r="Y1417">
        <v>0</v>
      </c>
      <c r="Z1417">
        <v>0</v>
      </c>
      <c r="AA1417">
        <v>0</v>
      </c>
      <c r="AB1417">
        <v>12.881052032332303</v>
      </c>
      <c r="AC1417">
        <v>0</v>
      </c>
      <c r="AD1417">
        <v>0</v>
      </c>
      <c r="AE1417">
        <v>132.34303387040282</v>
      </c>
    </row>
    <row r="1418" spans="1:31" x14ac:dyDescent="0.25">
      <c r="A1418">
        <v>2339907</v>
      </c>
      <c r="B1418">
        <v>1</v>
      </c>
      <c r="C1418" t="s">
        <v>80</v>
      </c>
      <c r="D1418" t="s">
        <v>100</v>
      </c>
      <c r="E1418" t="s">
        <v>132</v>
      </c>
      <c r="F1418" t="s">
        <v>4333</v>
      </c>
      <c r="G1418" t="s">
        <v>134</v>
      </c>
      <c r="H1418" t="s">
        <v>135</v>
      </c>
      <c r="I1418" t="s">
        <v>144</v>
      </c>
      <c r="J1418" t="s">
        <v>137</v>
      </c>
      <c r="K1418" t="s">
        <v>138</v>
      </c>
      <c r="L1418" t="s">
        <v>4334</v>
      </c>
      <c r="M1418" t="s">
        <v>4335</v>
      </c>
      <c r="N1418">
        <v>0.31805555499999999</v>
      </c>
      <c r="O1418">
        <v>4</v>
      </c>
      <c r="P1418">
        <v>929</v>
      </c>
      <c r="Q1418">
        <v>26</v>
      </c>
      <c r="R1418">
        <v>383</v>
      </c>
      <c r="S1418">
        <v>13</v>
      </c>
      <c r="T1418">
        <v>194</v>
      </c>
      <c r="U1418">
        <v>2</v>
      </c>
      <c r="V1418">
        <v>0</v>
      </c>
      <c r="W1418">
        <v>0.99475737685997778</v>
      </c>
      <c r="X1418">
        <v>75.557300755547487</v>
      </c>
      <c r="Y1418">
        <v>5.6086650020636748</v>
      </c>
      <c r="Z1418">
        <v>56.503103344261717</v>
      </c>
      <c r="AA1418">
        <v>62.075791030357621</v>
      </c>
      <c r="AB1418">
        <v>45.180508638652874</v>
      </c>
      <c r="AC1418">
        <v>4.8036777232471994</v>
      </c>
      <c r="AD1418">
        <v>0</v>
      </c>
      <c r="AE1418">
        <v>250.72380387099054</v>
      </c>
    </row>
    <row r="1419" spans="1:31" x14ac:dyDescent="0.25">
      <c r="A1419">
        <v>2339409</v>
      </c>
      <c r="B1419">
        <v>1</v>
      </c>
      <c r="C1419" t="s">
        <v>80</v>
      </c>
      <c r="D1419" t="s">
        <v>108</v>
      </c>
      <c r="E1419" t="s">
        <v>141</v>
      </c>
      <c r="F1419" t="s">
        <v>4336</v>
      </c>
      <c r="G1419" t="s">
        <v>356</v>
      </c>
      <c r="H1419" t="s">
        <v>135</v>
      </c>
      <c r="I1419" t="s">
        <v>144</v>
      </c>
      <c r="J1419" t="s">
        <v>137</v>
      </c>
      <c r="K1419" t="s">
        <v>138</v>
      </c>
      <c r="L1419" t="s">
        <v>4337</v>
      </c>
      <c r="M1419" t="s">
        <v>4338</v>
      </c>
      <c r="N1419">
        <v>1.666388888</v>
      </c>
      <c r="O1419">
        <v>0</v>
      </c>
      <c r="P1419">
        <v>631</v>
      </c>
      <c r="Q1419">
        <v>0</v>
      </c>
      <c r="R1419">
        <v>403</v>
      </c>
      <c r="S1419">
        <v>5</v>
      </c>
      <c r="T1419">
        <v>213</v>
      </c>
      <c r="U1419">
        <v>1</v>
      </c>
      <c r="V1419">
        <v>0</v>
      </c>
      <c r="W1419">
        <v>0</v>
      </c>
      <c r="X1419">
        <v>273.7136542504071</v>
      </c>
      <c r="Y1419">
        <v>0</v>
      </c>
      <c r="Z1419">
        <v>2019.5866370584299</v>
      </c>
      <c r="AA1419">
        <v>45.880911956905031</v>
      </c>
      <c r="AB1419">
        <v>869.27220701253555</v>
      </c>
      <c r="AC1419">
        <v>238.43568255060495</v>
      </c>
      <c r="AD1419">
        <v>0</v>
      </c>
      <c r="AE1419">
        <v>3446.8890928288829</v>
      </c>
    </row>
    <row r="1420" spans="1:31" x14ac:dyDescent="0.25">
      <c r="A1420">
        <v>2339435</v>
      </c>
      <c r="B1420">
        <v>1</v>
      </c>
      <c r="C1420" t="s">
        <v>80</v>
      </c>
      <c r="D1420" t="s">
        <v>94</v>
      </c>
      <c r="E1420" t="s">
        <v>132</v>
      </c>
      <c r="F1420" t="s">
        <v>4339</v>
      </c>
      <c r="G1420" t="s">
        <v>208</v>
      </c>
      <c r="H1420" t="s">
        <v>135</v>
      </c>
      <c r="I1420" t="s">
        <v>144</v>
      </c>
      <c r="J1420" t="s">
        <v>137</v>
      </c>
      <c r="K1420" t="s">
        <v>209</v>
      </c>
      <c r="L1420" t="s">
        <v>4340</v>
      </c>
      <c r="M1420" t="s">
        <v>4341</v>
      </c>
      <c r="N1420">
        <v>8.5477777770000003</v>
      </c>
      <c r="O1420">
        <v>0</v>
      </c>
      <c r="P1420">
        <v>0</v>
      </c>
      <c r="Q1420">
        <v>1</v>
      </c>
      <c r="R1420">
        <v>126</v>
      </c>
      <c r="S1420">
        <v>0</v>
      </c>
      <c r="T1420">
        <v>8</v>
      </c>
      <c r="U1420">
        <v>0</v>
      </c>
      <c r="V1420">
        <v>0</v>
      </c>
      <c r="W1420">
        <v>0</v>
      </c>
      <c r="X1420">
        <v>0</v>
      </c>
      <c r="Y1420">
        <v>206.42115984625096</v>
      </c>
      <c r="Z1420">
        <v>4027.0269733180444</v>
      </c>
      <c r="AA1420">
        <v>0</v>
      </c>
      <c r="AB1420">
        <v>203.59634458225275</v>
      </c>
      <c r="AC1420">
        <v>0</v>
      </c>
      <c r="AD1420">
        <v>0</v>
      </c>
      <c r="AE1420">
        <v>4437.0444777465482</v>
      </c>
    </row>
    <row r="1421" spans="1:31" x14ac:dyDescent="0.25">
      <c r="A1421">
        <v>2339372</v>
      </c>
      <c r="B1421">
        <v>1</v>
      </c>
      <c r="C1421" t="s">
        <v>81</v>
      </c>
      <c r="D1421" t="s">
        <v>118</v>
      </c>
      <c r="E1421" t="s">
        <v>141</v>
      </c>
      <c r="F1421" t="s">
        <v>4342</v>
      </c>
      <c r="G1421" t="s">
        <v>269</v>
      </c>
      <c r="H1421" t="s">
        <v>135</v>
      </c>
      <c r="I1421" t="s">
        <v>144</v>
      </c>
      <c r="J1421" t="s">
        <v>137</v>
      </c>
      <c r="K1421" t="s">
        <v>209</v>
      </c>
      <c r="L1421" t="s">
        <v>4343</v>
      </c>
      <c r="M1421" t="s">
        <v>4344</v>
      </c>
      <c r="N1421">
        <v>6.2675000000000001</v>
      </c>
      <c r="O1421">
        <v>3</v>
      </c>
      <c r="P1421">
        <v>60</v>
      </c>
      <c r="Q1421">
        <v>41</v>
      </c>
      <c r="R1421">
        <v>96</v>
      </c>
      <c r="S1421">
        <v>2</v>
      </c>
      <c r="T1421">
        <v>26</v>
      </c>
      <c r="U1421">
        <v>0</v>
      </c>
      <c r="V1421">
        <v>0</v>
      </c>
      <c r="W1421">
        <v>24.222938674088056</v>
      </c>
      <c r="X1421">
        <v>100.05165243230798</v>
      </c>
      <c r="Y1421">
        <v>625.83739776570496</v>
      </c>
      <c r="Z1421">
        <v>1783.0333040635082</v>
      </c>
      <c r="AA1421">
        <v>27.551603363249747</v>
      </c>
      <c r="AB1421">
        <v>453.31070824097065</v>
      </c>
      <c r="AC1421">
        <v>0</v>
      </c>
      <c r="AD1421">
        <v>0</v>
      </c>
      <c r="AE1421">
        <v>3014.0076045398296</v>
      </c>
    </row>
    <row r="1422" spans="1:31" x14ac:dyDescent="0.25">
      <c r="A1422">
        <v>2339870</v>
      </c>
      <c r="B1422">
        <v>1</v>
      </c>
      <c r="C1422" t="s">
        <v>80</v>
      </c>
      <c r="D1422" t="s">
        <v>105</v>
      </c>
      <c r="E1422" t="s">
        <v>147</v>
      </c>
      <c r="F1422" t="s">
        <v>4345</v>
      </c>
      <c r="G1422" t="s">
        <v>184</v>
      </c>
      <c r="H1422" t="s">
        <v>135</v>
      </c>
      <c r="I1422" t="s">
        <v>144</v>
      </c>
      <c r="J1422" t="s">
        <v>137</v>
      </c>
      <c r="K1422" t="s">
        <v>138</v>
      </c>
      <c r="L1422" t="s">
        <v>4346</v>
      </c>
      <c r="M1422" t="s">
        <v>4347</v>
      </c>
      <c r="N1422">
        <v>0.87527777699999998</v>
      </c>
      <c r="O1422">
        <v>0</v>
      </c>
      <c r="P1422">
        <v>57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13.860662065024387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13.860662065024387</v>
      </c>
    </row>
    <row r="1423" spans="1:31" x14ac:dyDescent="0.25">
      <c r="A1423">
        <v>2339429</v>
      </c>
      <c r="B1423">
        <v>1</v>
      </c>
      <c r="C1423" t="s">
        <v>80</v>
      </c>
      <c r="D1423" t="s">
        <v>109</v>
      </c>
      <c r="E1423" t="s">
        <v>174</v>
      </c>
      <c r="F1423" t="s">
        <v>4348</v>
      </c>
      <c r="G1423" t="s">
        <v>208</v>
      </c>
      <c r="H1423" t="s">
        <v>154</v>
      </c>
      <c r="I1423" t="s">
        <v>144</v>
      </c>
      <c r="J1423" t="s">
        <v>137</v>
      </c>
      <c r="K1423" t="s">
        <v>209</v>
      </c>
      <c r="L1423" t="s">
        <v>4349</v>
      </c>
      <c r="M1423" t="s">
        <v>4350</v>
      </c>
      <c r="N1423">
        <v>2.105555555</v>
      </c>
      <c r="O1423">
        <v>0</v>
      </c>
      <c r="P1423">
        <v>34</v>
      </c>
      <c r="Q1423">
        <v>0</v>
      </c>
      <c r="R1423">
        <v>16</v>
      </c>
      <c r="S1423">
        <v>0</v>
      </c>
      <c r="T1423">
        <v>15</v>
      </c>
      <c r="U1423">
        <v>0</v>
      </c>
      <c r="V1423">
        <v>0</v>
      </c>
      <c r="W1423">
        <v>0</v>
      </c>
      <c r="X1423">
        <v>12.88098762534405</v>
      </c>
      <c r="Y1423">
        <v>0</v>
      </c>
      <c r="Z1423">
        <v>182.54641445970933</v>
      </c>
      <c r="AA1423">
        <v>0</v>
      </c>
      <c r="AB1423">
        <v>111.1869870388926</v>
      </c>
      <c r="AC1423">
        <v>0</v>
      </c>
      <c r="AD1423">
        <v>0</v>
      </c>
      <c r="AE1423">
        <v>306.61438912394601</v>
      </c>
    </row>
    <row r="1424" spans="1:31" x14ac:dyDescent="0.25">
      <c r="A1424">
        <v>2339913</v>
      </c>
      <c r="B1424">
        <v>1</v>
      </c>
      <c r="C1424" t="s">
        <v>80</v>
      </c>
      <c r="D1424" t="s">
        <v>86</v>
      </c>
      <c r="E1424" t="s">
        <v>174</v>
      </c>
      <c r="F1424" t="s">
        <v>4351</v>
      </c>
      <c r="G1424" t="s">
        <v>269</v>
      </c>
      <c r="H1424" t="s">
        <v>154</v>
      </c>
      <c r="I1424" t="s">
        <v>144</v>
      </c>
      <c r="J1424" t="s">
        <v>137</v>
      </c>
      <c r="K1424" t="s">
        <v>138</v>
      </c>
      <c r="L1424" t="s">
        <v>4352</v>
      </c>
      <c r="M1424" t="s">
        <v>4353</v>
      </c>
      <c r="N1424">
        <v>0.91749999999999998</v>
      </c>
      <c r="O1424">
        <v>0</v>
      </c>
      <c r="P1424">
        <v>107</v>
      </c>
      <c r="Q1424">
        <v>0</v>
      </c>
      <c r="R1424">
        <v>7</v>
      </c>
      <c r="S1424">
        <v>0</v>
      </c>
      <c r="T1424">
        <v>13</v>
      </c>
      <c r="U1424">
        <v>0</v>
      </c>
      <c r="V1424">
        <v>0</v>
      </c>
      <c r="W1424">
        <v>0</v>
      </c>
      <c r="X1424">
        <v>76.791916071913761</v>
      </c>
      <c r="Y1424">
        <v>0</v>
      </c>
      <c r="Z1424">
        <v>1.9437232556492328</v>
      </c>
      <c r="AA1424">
        <v>0</v>
      </c>
      <c r="AB1424">
        <v>21.065366490314631</v>
      </c>
      <c r="AC1424">
        <v>0</v>
      </c>
      <c r="AD1424">
        <v>0</v>
      </c>
      <c r="AE1424">
        <v>99.801005817877623</v>
      </c>
    </row>
    <row r="1425" spans="1:31" x14ac:dyDescent="0.25">
      <c r="A1425">
        <v>2339621</v>
      </c>
      <c r="B1425">
        <v>1</v>
      </c>
      <c r="C1425" t="s">
        <v>80</v>
      </c>
      <c r="D1425" t="s">
        <v>108</v>
      </c>
      <c r="E1425" t="s">
        <v>151</v>
      </c>
      <c r="F1425" t="s">
        <v>260</v>
      </c>
      <c r="G1425" t="s">
        <v>153</v>
      </c>
      <c r="H1425" t="s">
        <v>154</v>
      </c>
      <c r="I1425" t="s">
        <v>144</v>
      </c>
      <c r="J1425" t="s">
        <v>137</v>
      </c>
      <c r="K1425" t="s">
        <v>138</v>
      </c>
      <c r="L1425" t="s">
        <v>4354</v>
      </c>
      <c r="M1425" t="s">
        <v>4355</v>
      </c>
      <c r="N1425">
        <v>2.0233333330000001</v>
      </c>
      <c r="O1425">
        <v>0</v>
      </c>
      <c r="P1425">
        <v>45</v>
      </c>
      <c r="Q1425">
        <v>0</v>
      </c>
      <c r="R1425">
        <v>0</v>
      </c>
      <c r="S1425">
        <v>0</v>
      </c>
      <c r="T1425">
        <v>3</v>
      </c>
      <c r="U1425">
        <v>0</v>
      </c>
      <c r="V1425">
        <v>0</v>
      </c>
      <c r="W1425">
        <v>0</v>
      </c>
      <c r="X1425">
        <v>16.602326523356211</v>
      </c>
      <c r="Y1425">
        <v>0</v>
      </c>
      <c r="Z1425">
        <v>0</v>
      </c>
      <c r="AA1425">
        <v>0</v>
      </c>
      <c r="AB1425">
        <v>0.34565107146112894</v>
      </c>
      <c r="AC1425">
        <v>0</v>
      </c>
      <c r="AD1425">
        <v>0</v>
      </c>
      <c r="AE1425">
        <v>16.947977594817342</v>
      </c>
    </row>
    <row r="1426" spans="1:31" x14ac:dyDescent="0.25">
      <c r="A1426">
        <v>2339876</v>
      </c>
      <c r="B1426">
        <v>1</v>
      </c>
      <c r="C1426" t="s">
        <v>80</v>
      </c>
      <c r="D1426" t="s">
        <v>94</v>
      </c>
      <c r="E1426" t="s">
        <v>157</v>
      </c>
      <c r="F1426" t="s">
        <v>4356</v>
      </c>
      <c r="G1426" t="s">
        <v>204</v>
      </c>
      <c r="H1426" t="s">
        <v>154</v>
      </c>
      <c r="I1426" t="s">
        <v>144</v>
      </c>
      <c r="J1426" t="s">
        <v>137</v>
      </c>
      <c r="K1426" t="s">
        <v>138</v>
      </c>
      <c r="L1426" t="s">
        <v>4357</v>
      </c>
      <c r="M1426" t="s">
        <v>4358</v>
      </c>
      <c r="N1426">
        <v>1.754444444</v>
      </c>
      <c r="O1426">
        <v>0</v>
      </c>
      <c r="P1426">
        <v>9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4.5114645111048004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4.5114645111048004</v>
      </c>
    </row>
    <row r="1427" spans="1:31" x14ac:dyDescent="0.25">
      <c r="A1427">
        <v>2339707</v>
      </c>
      <c r="B1427">
        <v>1</v>
      </c>
      <c r="C1427" t="s">
        <v>80</v>
      </c>
      <c r="D1427" t="s">
        <v>82</v>
      </c>
      <c r="E1427" t="s">
        <v>157</v>
      </c>
      <c r="F1427" t="s">
        <v>4359</v>
      </c>
      <c r="G1427" t="s">
        <v>159</v>
      </c>
      <c r="H1427" t="s">
        <v>154</v>
      </c>
      <c r="I1427" t="s">
        <v>144</v>
      </c>
      <c r="J1427" t="s">
        <v>137</v>
      </c>
      <c r="K1427" t="s">
        <v>138</v>
      </c>
      <c r="L1427" t="s">
        <v>4360</v>
      </c>
      <c r="M1427" t="s">
        <v>4361</v>
      </c>
      <c r="N1427">
        <v>1.685277777</v>
      </c>
      <c r="O1427">
        <v>0</v>
      </c>
      <c r="P1427">
        <v>3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0.7614604121980979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0.7614604121980979</v>
      </c>
    </row>
    <row r="1428" spans="1:31" x14ac:dyDescent="0.25">
      <c r="A1428">
        <v>2339312</v>
      </c>
      <c r="B1428">
        <v>1</v>
      </c>
      <c r="C1428" t="s">
        <v>81</v>
      </c>
      <c r="D1428" t="s">
        <v>119</v>
      </c>
      <c r="E1428" t="s">
        <v>141</v>
      </c>
      <c r="F1428" t="s">
        <v>4362</v>
      </c>
      <c r="G1428" t="s">
        <v>134</v>
      </c>
      <c r="H1428" t="s">
        <v>135</v>
      </c>
      <c r="I1428" t="s">
        <v>144</v>
      </c>
      <c r="J1428" t="s">
        <v>137</v>
      </c>
      <c r="K1428" t="s">
        <v>138</v>
      </c>
      <c r="L1428" t="s">
        <v>4363</v>
      </c>
      <c r="M1428" t="s">
        <v>4364</v>
      </c>
      <c r="N1428">
        <v>1.122777777</v>
      </c>
      <c r="O1428">
        <v>0</v>
      </c>
      <c r="P1428">
        <v>915</v>
      </c>
      <c r="Q1428">
        <v>66</v>
      </c>
      <c r="R1428">
        <v>58</v>
      </c>
      <c r="S1428">
        <v>4</v>
      </c>
      <c r="T1428">
        <v>63</v>
      </c>
      <c r="U1428">
        <v>0</v>
      </c>
      <c r="V1428">
        <v>1</v>
      </c>
      <c r="W1428">
        <v>0</v>
      </c>
      <c r="X1428">
        <v>114.94287744910794</v>
      </c>
      <c r="Y1428">
        <v>413.50735084653087</v>
      </c>
      <c r="Z1428">
        <v>196.50683385072657</v>
      </c>
      <c r="AA1428">
        <v>6.0188336015972892</v>
      </c>
      <c r="AB1428">
        <v>17.001865751845809</v>
      </c>
      <c r="AC1428">
        <v>0</v>
      </c>
      <c r="AD1428">
        <v>67.373068053521393</v>
      </c>
      <c r="AE1428">
        <v>815.35082955332985</v>
      </c>
    </row>
    <row r="1429" spans="1:31" x14ac:dyDescent="0.25">
      <c r="A1429">
        <v>2339644</v>
      </c>
      <c r="B1429">
        <v>1</v>
      </c>
      <c r="C1429" t="s">
        <v>80</v>
      </c>
      <c r="D1429" t="s">
        <v>102</v>
      </c>
      <c r="E1429" t="s">
        <v>157</v>
      </c>
      <c r="F1429" t="s">
        <v>4365</v>
      </c>
      <c r="G1429" t="s">
        <v>194</v>
      </c>
      <c r="H1429" t="s">
        <v>154</v>
      </c>
      <c r="I1429" t="s">
        <v>144</v>
      </c>
      <c r="J1429" t="s">
        <v>137</v>
      </c>
      <c r="K1429" t="s">
        <v>138</v>
      </c>
      <c r="L1429" t="s">
        <v>4366</v>
      </c>
      <c r="M1429" t="s">
        <v>4367</v>
      </c>
      <c r="N1429">
        <v>1.3988888880000001</v>
      </c>
      <c r="O1429">
        <v>0</v>
      </c>
      <c r="P1429">
        <v>0</v>
      </c>
      <c r="Q1429">
        <v>0</v>
      </c>
      <c r="R1429">
        <v>1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1.4709557931204189</v>
      </c>
      <c r="AA1429">
        <v>0</v>
      </c>
      <c r="AB1429">
        <v>0</v>
      </c>
      <c r="AC1429">
        <v>0</v>
      </c>
      <c r="AD1429">
        <v>0</v>
      </c>
      <c r="AE1429">
        <v>1.4709557931204189</v>
      </c>
    </row>
    <row r="1430" spans="1:31" x14ac:dyDescent="0.25">
      <c r="A1430">
        <v>2339358</v>
      </c>
      <c r="B1430">
        <v>1</v>
      </c>
      <c r="C1430" t="s">
        <v>80</v>
      </c>
      <c r="D1430" t="s">
        <v>93</v>
      </c>
      <c r="E1430" t="s">
        <v>157</v>
      </c>
      <c r="F1430" t="s">
        <v>4368</v>
      </c>
      <c r="G1430" t="s">
        <v>279</v>
      </c>
      <c r="H1430" t="s">
        <v>154</v>
      </c>
      <c r="I1430" t="s">
        <v>144</v>
      </c>
      <c r="J1430" t="s">
        <v>137</v>
      </c>
      <c r="K1430" t="s">
        <v>138</v>
      </c>
      <c r="L1430" t="s">
        <v>4369</v>
      </c>
      <c r="M1430" t="s">
        <v>4370</v>
      </c>
      <c r="N1430">
        <v>2.807222222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1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6.1615526786023391</v>
      </c>
      <c r="AC1430">
        <v>0</v>
      </c>
      <c r="AD1430">
        <v>0</v>
      </c>
      <c r="AE1430">
        <v>6.1615526786023391</v>
      </c>
    </row>
    <row r="1431" spans="1:31" x14ac:dyDescent="0.25">
      <c r="A1431">
        <v>2339836</v>
      </c>
      <c r="B1431">
        <v>1</v>
      </c>
      <c r="C1431" t="s">
        <v>80</v>
      </c>
      <c r="D1431" t="s">
        <v>83</v>
      </c>
      <c r="E1431" t="s">
        <v>240</v>
      </c>
      <c r="F1431" t="s">
        <v>4371</v>
      </c>
      <c r="G1431" t="s">
        <v>134</v>
      </c>
      <c r="H1431" t="s">
        <v>135</v>
      </c>
      <c r="I1431" t="s">
        <v>144</v>
      </c>
      <c r="J1431" t="s">
        <v>137</v>
      </c>
      <c r="K1431" t="s">
        <v>138</v>
      </c>
      <c r="L1431" t="s">
        <v>4372</v>
      </c>
      <c r="M1431" t="s">
        <v>4373</v>
      </c>
      <c r="N1431">
        <v>0.24222222199999999</v>
      </c>
      <c r="O1431">
        <v>0</v>
      </c>
      <c r="P1431">
        <v>883</v>
      </c>
      <c r="Q1431">
        <v>2</v>
      </c>
      <c r="R1431">
        <v>0</v>
      </c>
      <c r="S1431">
        <v>9</v>
      </c>
      <c r="T1431">
        <v>509</v>
      </c>
      <c r="U1431">
        <v>18</v>
      </c>
      <c r="V1431">
        <v>14</v>
      </c>
      <c r="W1431">
        <v>0</v>
      </c>
      <c r="X1431">
        <v>77.722620530602924</v>
      </c>
      <c r="Y1431">
        <v>0.26584836321103555</v>
      </c>
      <c r="Z1431">
        <v>0</v>
      </c>
      <c r="AA1431">
        <v>42.893801073205275</v>
      </c>
      <c r="AB1431">
        <v>266.17688686602469</v>
      </c>
      <c r="AC1431">
        <v>1478.0825617051596</v>
      </c>
      <c r="AD1431">
        <v>79.20687447580687</v>
      </c>
      <c r="AE1431">
        <v>1944.3485930140105</v>
      </c>
    </row>
    <row r="1432" spans="1:31" x14ac:dyDescent="0.25">
      <c r="A1432">
        <v>2339504</v>
      </c>
      <c r="B1432">
        <v>1</v>
      </c>
      <c r="C1432" t="s">
        <v>81</v>
      </c>
      <c r="D1432" t="s">
        <v>113</v>
      </c>
      <c r="E1432" t="s">
        <v>132</v>
      </c>
      <c r="F1432" t="s">
        <v>4374</v>
      </c>
      <c r="G1432" t="s">
        <v>269</v>
      </c>
      <c r="H1432" t="s">
        <v>135</v>
      </c>
      <c r="I1432" t="s">
        <v>144</v>
      </c>
      <c r="J1432" t="s">
        <v>137</v>
      </c>
      <c r="K1432" t="s">
        <v>209</v>
      </c>
      <c r="L1432" t="s">
        <v>4375</v>
      </c>
      <c r="M1432" t="s">
        <v>4376</v>
      </c>
      <c r="N1432">
        <v>6.4119444440000004</v>
      </c>
      <c r="O1432">
        <v>0</v>
      </c>
      <c r="P1432">
        <v>595</v>
      </c>
      <c r="Q1432">
        <v>0</v>
      </c>
      <c r="R1432">
        <v>21</v>
      </c>
      <c r="S1432">
        <v>0</v>
      </c>
      <c r="T1432">
        <v>26</v>
      </c>
      <c r="U1432">
        <v>0</v>
      </c>
      <c r="V1432">
        <v>0</v>
      </c>
      <c r="W1432">
        <v>0</v>
      </c>
      <c r="X1432">
        <v>422.46102030726422</v>
      </c>
      <c r="Y1432">
        <v>0</v>
      </c>
      <c r="Z1432">
        <v>84.767091809922917</v>
      </c>
      <c r="AA1432">
        <v>0</v>
      </c>
      <c r="AB1432">
        <v>59.924575897112476</v>
      </c>
      <c r="AC1432">
        <v>0</v>
      </c>
      <c r="AD1432">
        <v>0</v>
      </c>
      <c r="AE1432">
        <v>567.15268801429966</v>
      </c>
    </row>
    <row r="1433" spans="1:31" x14ac:dyDescent="0.25">
      <c r="A1433">
        <v>2339398</v>
      </c>
      <c r="B1433">
        <v>1</v>
      </c>
      <c r="C1433" t="s">
        <v>80</v>
      </c>
      <c r="D1433" t="s">
        <v>95</v>
      </c>
      <c r="E1433" t="s">
        <v>132</v>
      </c>
      <c r="F1433" t="s">
        <v>4377</v>
      </c>
      <c r="G1433" t="s">
        <v>208</v>
      </c>
      <c r="H1433" t="s">
        <v>135</v>
      </c>
      <c r="I1433" t="s">
        <v>144</v>
      </c>
      <c r="J1433" t="s">
        <v>137</v>
      </c>
      <c r="K1433" t="s">
        <v>209</v>
      </c>
      <c r="L1433" t="s">
        <v>4378</v>
      </c>
      <c r="M1433" t="s">
        <v>4379</v>
      </c>
      <c r="N1433">
        <v>0.435</v>
      </c>
      <c r="O1433">
        <v>4</v>
      </c>
      <c r="P1433">
        <v>1355</v>
      </c>
      <c r="Q1433">
        <v>12</v>
      </c>
      <c r="R1433">
        <v>9</v>
      </c>
      <c r="S1433">
        <v>15</v>
      </c>
      <c r="T1433">
        <v>82</v>
      </c>
      <c r="U1433">
        <v>1</v>
      </c>
      <c r="V1433">
        <v>0</v>
      </c>
      <c r="W1433">
        <v>0.69262453048346995</v>
      </c>
      <c r="X1433">
        <v>152.79648950066937</v>
      </c>
      <c r="Y1433">
        <v>11.887075833097949</v>
      </c>
      <c r="Z1433">
        <v>1.37819928608367</v>
      </c>
      <c r="AA1433">
        <v>41.80444972809935</v>
      </c>
      <c r="AB1433">
        <v>60.003642684934128</v>
      </c>
      <c r="AC1433">
        <v>1.2739936464927</v>
      </c>
      <c r="AD1433">
        <v>0</v>
      </c>
      <c r="AE1433">
        <v>269.83647520986062</v>
      </c>
    </row>
    <row r="1434" spans="1:31" x14ac:dyDescent="0.25">
      <c r="A1434">
        <v>2339793</v>
      </c>
      <c r="B1434">
        <v>1</v>
      </c>
      <c r="C1434" t="s">
        <v>80</v>
      </c>
      <c r="D1434" t="s">
        <v>93</v>
      </c>
      <c r="E1434" t="s">
        <v>151</v>
      </c>
      <c r="F1434" t="s">
        <v>4380</v>
      </c>
      <c r="G1434" t="s">
        <v>410</v>
      </c>
      <c r="H1434" t="s">
        <v>154</v>
      </c>
      <c r="I1434" t="s">
        <v>144</v>
      </c>
      <c r="J1434" t="s">
        <v>137</v>
      </c>
      <c r="K1434" t="s">
        <v>138</v>
      </c>
      <c r="L1434" t="s">
        <v>4381</v>
      </c>
      <c r="M1434" t="s">
        <v>4358</v>
      </c>
      <c r="N1434">
        <v>3.3683333329999998</v>
      </c>
      <c r="O1434">
        <v>0</v>
      </c>
      <c r="P1434">
        <v>1</v>
      </c>
      <c r="Q1434">
        <v>0</v>
      </c>
      <c r="R1434">
        <v>3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1.2577630092738739</v>
      </c>
      <c r="Y1434">
        <v>0</v>
      </c>
      <c r="Z1434">
        <v>46.867423018663352</v>
      </c>
      <c r="AA1434">
        <v>0</v>
      </c>
      <c r="AB1434">
        <v>0</v>
      </c>
      <c r="AC1434">
        <v>0</v>
      </c>
      <c r="AD1434">
        <v>0</v>
      </c>
      <c r="AE1434">
        <v>48.125186027937225</v>
      </c>
    </row>
    <row r="1435" spans="1:31" x14ac:dyDescent="0.25">
      <c r="A1435">
        <v>2339816</v>
      </c>
      <c r="B1435">
        <v>1</v>
      </c>
      <c r="C1435" t="s">
        <v>80</v>
      </c>
      <c r="D1435" t="s">
        <v>86</v>
      </c>
      <c r="E1435" t="s">
        <v>147</v>
      </c>
      <c r="F1435" t="s">
        <v>4382</v>
      </c>
      <c r="G1435" t="s">
        <v>208</v>
      </c>
      <c r="H1435" t="s">
        <v>135</v>
      </c>
      <c r="I1435" t="s">
        <v>144</v>
      </c>
      <c r="J1435" t="s">
        <v>137</v>
      </c>
      <c r="K1435" t="s">
        <v>209</v>
      </c>
      <c r="L1435" t="s">
        <v>4383</v>
      </c>
      <c r="M1435" t="s">
        <v>4384</v>
      </c>
      <c r="N1435">
        <v>10.7</v>
      </c>
      <c r="O1435">
        <v>0</v>
      </c>
      <c r="P1435">
        <v>348</v>
      </c>
      <c r="Q1435">
        <v>0</v>
      </c>
      <c r="R1435">
        <v>0</v>
      </c>
      <c r="S1435">
        <v>0</v>
      </c>
      <c r="T1435">
        <v>5</v>
      </c>
      <c r="U1435">
        <v>0</v>
      </c>
      <c r="V1435">
        <v>0</v>
      </c>
      <c r="W1435">
        <v>0</v>
      </c>
      <c r="X1435">
        <v>1209.8377898825183</v>
      </c>
      <c r="Y1435">
        <v>0</v>
      </c>
      <c r="Z1435">
        <v>0</v>
      </c>
      <c r="AA1435">
        <v>0</v>
      </c>
      <c r="AB1435">
        <v>35.450791418368183</v>
      </c>
      <c r="AC1435">
        <v>0</v>
      </c>
      <c r="AD1435">
        <v>0</v>
      </c>
      <c r="AE1435">
        <v>1245.2885813008866</v>
      </c>
    </row>
    <row r="1436" spans="1:31" x14ac:dyDescent="0.25">
      <c r="A1436">
        <v>2339295</v>
      </c>
      <c r="B1436">
        <v>1</v>
      </c>
      <c r="C1436" t="s">
        <v>80</v>
      </c>
      <c r="D1436" t="s">
        <v>100</v>
      </c>
      <c r="E1436" t="s">
        <v>132</v>
      </c>
      <c r="F1436" t="s">
        <v>4385</v>
      </c>
      <c r="G1436" t="s">
        <v>134</v>
      </c>
      <c r="H1436" t="s">
        <v>135</v>
      </c>
      <c r="I1436" t="s">
        <v>144</v>
      </c>
      <c r="J1436" t="s">
        <v>137</v>
      </c>
      <c r="K1436" t="s">
        <v>138</v>
      </c>
      <c r="L1436" t="s">
        <v>4386</v>
      </c>
      <c r="M1436" t="s">
        <v>4387</v>
      </c>
      <c r="N1436">
        <v>0.15666666600000001</v>
      </c>
      <c r="O1436">
        <v>1</v>
      </c>
      <c r="P1436">
        <v>429</v>
      </c>
      <c r="Q1436">
        <v>28</v>
      </c>
      <c r="R1436">
        <v>123</v>
      </c>
      <c r="S1436">
        <v>10</v>
      </c>
      <c r="T1436">
        <v>98</v>
      </c>
      <c r="U1436">
        <v>0</v>
      </c>
      <c r="V1436">
        <v>0</v>
      </c>
      <c r="W1436">
        <v>0.34660990418048332</v>
      </c>
      <c r="X1436">
        <v>15.80806119620787</v>
      </c>
      <c r="Y1436">
        <v>29.190151505064826</v>
      </c>
      <c r="Z1436">
        <v>34.813320880276976</v>
      </c>
      <c r="AA1436">
        <v>5.3852178300635867</v>
      </c>
      <c r="AB1436">
        <v>8.5392888813323271</v>
      </c>
      <c r="AC1436">
        <v>0</v>
      </c>
      <c r="AD1436">
        <v>0</v>
      </c>
      <c r="AE1436">
        <v>94.082650197126057</v>
      </c>
    </row>
    <row r="1437" spans="1:31" x14ac:dyDescent="0.25">
      <c r="A1437">
        <v>2339979</v>
      </c>
      <c r="B1437">
        <v>1</v>
      </c>
      <c r="C1437" t="s">
        <v>80</v>
      </c>
      <c r="D1437" t="s">
        <v>96</v>
      </c>
      <c r="E1437" t="s">
        <v>141</v>
      </c>
      <c r="F1437" t="s">
        <v>4388</v>
      </c>
      <c r="G1437" t="s">
        <v>134</v>
      </c>
      <c r="H1437" t="s">
        <v>135</v>
      </c>
      <c r="I1437" t="s">
        <v>144</v>
      </c>
      <c r="J1437" t="s">
        <v>137</v>
      </c>
      <c r="K1437" t="s">
        <v>138</v>
      </c>
      <c r="L1437" t="s">
        <v>4389</v>
      </c>
      <c r="M1437" t="s">
        <v>4390</v>
      </c>
      <c r="N1437">
        <v>0.58555555500000001</v>
      </c>
      <c r="O1437">
        <v>0</v>
      </c>
      <c r="P1437">
        <v>280</v>
      </c>
      <c r="Q1437">
        <v>10</v>
      </c>
      <c r="R1437">
        <v>26</v>
      </c>
      <c r="S1437">
        <v>7</v>
      </c>
      <c r="T1437">
        <v>45</v>
      </c>
      <c r="U1437">
        <v>2</v>
      </c>
      <c r="V1437">
        <v>0</v>
      </c>
      <c r="W1437">
        <v>0</v>
      </c>
      <c r="X1437">
        <v>51.783289894971801</v>
      </c>
      <c r="Y1437">
        <v>6.5868987746362411</v>
      </c>
      <c r="Z1437">
        <v>8.2097285388071199</v>
      </c>
      <c r="AA1437">
        <v>8.6600120628592876</v>
      </c>
      <c r="AB1437">
        <v>12.320014191624661</v>
      </c>
      <c r="AC1437">
        <v>45.998173380424845</v>
      </c>
      <c r="AD1437">
        <v>0</v>
      </c>
      <c r="AE1437">
        <v>133.55811684332397</v>
      </c>
    </row>
    <row r="1438" spans="1:31" x14ac:dyDescent="0.25">
      <c r="A1438">
        <v>2339481</v>
      </c>
      <c r="B1438">
        <v>1</v>
      </c>
      <c r="C1438" t="s">
        <v>80</v>
      </c>
      <c r="D1438" t="s">
        <v>90</v>
      </c>
      <c r="E1438" t="s">
        <v>151</v>
      </c>
      <c r="F1438" t="s">
        <v>4391</v>
      </c>
      <c r="G1438" t="s">
        <v>153</v>
      </c>
      <c r="H1438" t="s">
        <v>154</v>
      </c>
      <c r="I1438" t="s">
        <v>144</v>
      </c>
      <c r="J1438" t="s">
        <v>137</v>
      </c>
      <c r="K1438" t="s">
        <v>138</v>
      </c>
      <c r="L1438" t="s">
        <v>4392</v>
      </c>
      <c r="M1438" t="s">
        <v>4393</v>
      </c>
      <c r="N1438">
        <v>1.6188888880000001</v>
      </c>
      <c r="O1438">
        <v>0</v>
      </c>
      <c r="P1438">
        <v>98</v>
      </c>
      <c r="Q1438">
        <v>0</v>
      </c>
      <c r="R1438">
        <v>1</v>
      </c>
      <c r="S1438">
        <v>0</v>
      </c>
      <c r="T1438">
        <v>10</v>
      </c>
      <c r="U1438">
        <v>0</v>
      </c>
      <c r="V1438">
        <v>0</v>
      </c>
      <c r="W1438">
        <v>0</v>
      </c>
      <c r="X1438">
        <v>47.517157090845842</v>
      </c>
      <c r="Y1438">
        <v>0</v>
      </c>
      <c r="Z1438">
        <v>0.27837533569139888</v>
      </c>
      <c r="AA1438">
        <v>0</v>
      </c>
      <c r="AB1438">
        <v>12.555613868170836</v>
      </c>
      <c r="AC1438">
        <v>0</v>
      </c>
      <c r="AD1438">
        <v>0</v>
      </c>
      <c r="AE1438">
        <v>60.35114629470808</v>
      </c>
    </row>
    <row r="1439" spans="1:31" x14ac:dyDescent="0.25">
      <c r="A1439">
        <v>2339630</v>
      </c>
      <c r="B1439">
        <v>1</v>
      </c>
      <c r="C1439" t="s">
        <v>80</v>
      </c>
      <c r="D1439" t="s">
        <v>82</v>
      </c>
      <c r="E1439" t="s">
        <v>157</v>
      </c>
      <c r="F1439" t="s">
        <v>4394</v>
      </c>
      <c r="G1439" t="s">
        <v>204</v>
      </c>
      <c r="H1439" t="s">
        <v>154</v>
      </c>
      <c r="I1439" t="s">
        <v>144</v>
      </c>
      <c r="J1439" t="s">
        <v>137</v>
      </c>
      <c r="K1439" t="s">
        <v>138</v>
      </c>
      <c r="L1439" t="s">
        <v>4395</v>
      </c>
      <c r="M1439" t="s">
        <v>4396</v>
      </c>
      <c r="N1439">
        <v>2.4316666659999999</v>
      </c>
      <c r="O1439">
        <v>0</v>
      </c>
      <c r="P1439">
        <v>2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1.4326447640926665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1.4326447640926665</v>
      </c>
    </row>
    <row r="1440" spans="1:31" x14ac:dyDescent="0.25">
      <c r="A1440">
        <v>2339438</v>
      </c>
      <c r="B1440">
        <v>1</v>
      </c>
      <c r="C1440" t="s">
        <v>80</v>
      </c>
      <c r="D1440" t="s">
        <v>96</v>
      </c>
      <c r="E1440" t="s">
        <v>157</v>
      </c>
      <c r="F1440" t="s">
        <v>4397</v>
      </c>
      <c r="G1440" t="s">
        <v>159</v>
      </c>
      <c r="H1440" t="s">
        <v>154</v>
      </c>
      <c r="I1440" t="s">
        <v>144</v>
      </c>
      <c r="J1440" t="s">
        <v>137</v>
      </c>
      <c r="K1440" t="s">
        <v>138</v>
      </c>
      <c r="L1440" t="s">
        <v>4398</v>
      </c>
      <c r="M1440" t="s">
        <v>4399</v>
      </c>
      <c r="N1440">
        <v>2.1261111110000002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1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4.9325484582865178</v>
      </c>
      <c r="AC1440">
        <v>0</v>
      </c>
      <c r="AD1440">
        <v>0</v>
      </c>
      <c r="AE1440">
        <v>4.9325484582865178</v>
      </c>
    </row>
    <row r="1441" spans="1:31" x14ac:dyDescent="0.25">
      <c r="A1441">
        <v>2339561</v>
      </c>
      <c r="B1441">
        <v>1</v>
      </c>
      <c r="C1441" t="s">
        <v>81</v>
      </c>
      <c r="D1441" t="s">
        <v>128</v>
      </c>
      <c r="E1441" t="s">
        <v>132</v>
      </c>
      <c r="F1441" t="s">
        <v>4400</v>
      </c>
      <c r="G1441" t="s">
        <v>134</v>
      </c>
      <c r="H1441" t="s">
        <v>135</v>
      </c>
      <c r="I1441" t="s">
        <v>144</v>
      </c>
      <c r="J1441" t="s">
        <v>137</v>
      </c>
      <c r="K1441" t="s">
        <v>138</v>
      </c>
      <c r="L1441" t="s">
        <v>4401</v>
      </c>
      <c r="M1441" t="s">
        <v>4402</v>
      </c>
      <c r="N1441">
        <v>0.21722222199999999</v>
      </c>
      <c r="O1441">
        <v>0</v>
      </c>
      <c r="P1441">
        <v>963</v>
      </c>
      <c r="Q1441">
        <v>1</v>
      </c>
      <c r="R1441">
        <v>9</v>
      </c>
      <c r="S1441">
        <v>15</v>
      </c>
      <c r="T1441">
        <v>126</v>
      </c>
      <c r="U1441">
        <v>0</v>
      </c>
      <c r="V1441">
        <v>0</v>
      </c>
      <c r="W1441">
        <v>0</v>
      </c>
      <c r="X1441">
        <v>30.283171698005528</v>
      </c>
      <c r="Y1441">
        <v>1.5611248965163429</v>
      </c>
      <c r="Z1441">
        <v>2.5290394952578268</v>
      </c>
      <c r="AA1441">
        <v>24.501591969435967</v>
      </c>
      <c r="AB1441">
        <v>12.893039022128352</v>
      </c>
      <c r="AC1441">
        <v>0</v>
      </c>
      <c r="AD1441">
        <v>0</v>
      </c>
      <c r="AE1441">
        <v>71.767967081344011</v>
      </c>
    </row>
    <row r="1442" spans="1:31" x14ac:dyDescent="0.25">
      <c r="A1442">
        <v>2339859</v>
      </c>
      <c r="B1442">
        <v>1</v>
      </c>
      <c r="C1442" t="s">
        <v>80</v>
      </c>
      <c r="D1442" t="s">
        <v>91</v>
      </c>
      <c r="E1442" t="s">
        <v>151</v>
      </c>
      <c r="F1442" t="s">
        <v>4403</v>
      </c>
      <c r="G1442" t="s">
        <v>219</v>
      </c>
      <c r="H1442" t="s">
        <v>154</v>
      </c>
      <c r="I1442" t="s">
        <v>144</v>
      </c>
      <c r="J1442" t="s">
        <v>137</v>
      </c>
      <c r="K1442" t="s">
        <v>138</v>
      </c>
      <c r="L1442" t="s">
        <v>4404</v>
      </c>
      <c r="M1442" t="s">
        <v>4405</v>
      </c>
      <c r="N1442">
        <v>1.0233333330000001</v>
      </c>
      <c r="O1442">
        <v>0</v>
      </c>
      <c r="P1442">
        <v>0</v>
      </c>
      <c r="Q1442">
        <v>0</v>
      </c>
      <c r="R1442">
        <v>1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0.33114654411777777</v>
      </c>
      <c r="AA1442">
        <v>0</v>
      </c>
      <c r="AB1442">
        <v>0</v>
      </c>
      <c r="AC1442">
        <v>0</v>
      </c>
      <c r="AD1442">
        <v>0</v>
      </c>
      <c r="AE1442">
        <v>0.33114654411777777</v>
      </c>
    </row>
    <row r="1443" spans="1:31" x14ac:dyDescent="0.25">
      <c r="A1443">
        <v>2339773</v>
      </c>
      <c r="B1443">
        <v>1</v>
      </c>
      <c r="C1443" t="s">
        <v>81</v>
      </c>
      <c r="D1443" t="s">
        <v>117</v>
      </c>
      <c r="E1443" t="s">
        <v>151</v>
      </c>
      <c r="F1443" t="s">
        <v>4406</v>
      </c>
      <c r="G1443" t="s">
        <v>153</v>
      </c>
      <c r="H1443" t="s">
        <v>154</v>
      </c>
      <c r="I1443" t="s">
        <v>144</v>
      </c>
      <c r="J1443" t="s">
        <v>137</v>
      </c>
      <c r="K1443" t="s">
        <v>138</v>
      </c>
      <c r="L1443" t="s">
        <v>4407</v>
      </c>
      <c r="M1443" t="s">
        <v>4408</v>
      </c>
      <c r="N1443">
        <v>2.0294444440000001</v>
      </c>
      <c r="O1443">
        <v>0</v>
      </c>
      <c r="P1443">
        <v>4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0.75468581463114559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0.75468581463114559</v>
      </c>
    </row>
    <row r="1444" spans="1:31" x14ac:dyDescent="0.25">
      <c r="A1444">
        <v>2339418</v>
      </c>
      <c r="B1444">
        <v>1</v>
      </c>
      <c r="C1444" t="s">
        <v>80</v>
      </c>
      <c r="D1444" t="s">
        <v>85</v>
      </c>
      <c r="E1444" t="s">
        <v>151</v>
      </c>
      <c r="F1444" t="s">
        <v>4409</v>
      </c>
      <c r="G1444" t="s">
        <v>269</v>
      </c>
      <c r="H1444" t="s">
        <v>154</v>
      </c>
      <c r="I1444" t="s">
        <v>144</v>
      </c>
      <c r="J1444" t="s">
        <v>137</v>
      </c>
      <c r="K1444" t="s">
        <v>209</v>
      </c>
      <c r="L1444" t="s">
        <v>4410</v>
      </c>
      <c r="M1444" t="s">
        <v>4411</v>
      </c>
      <c r="N1444">
        <v>4.1455555549999996</v>
      </c>
      <c r="O1444">
        <v>0</v>
      </c>
      <c r="P1444">
        <v>100</v>
      </c>
      <c r="Q1444">
        <v>0</v>
      </c>
      <c r="R1444">
        <v>0</v>
      </c>
      <c r="S1444">
        <v>0</v>
      </c>
      <c r="T1444">
        <v>7</v>
      </c>
      <c r="U1444">
        <v>0</v>
      </c>
      <c r="V1444">
        <v>0</v>
      </c>
      <c r="W1444">
        <v>0</v>
      </c>
      <c r="X1444">
        <v>152.83201863687714</v>
      </c>
      <c r="Y1444">
        <v>0</v>
      </c>
      <c r="Z1444">
        <v>0</v>
      </c>
      <c r="AA1444">
        <v>0</v>
      </c>
      <c r="AB1444">
        <v>32.793122645946866</v>
      </c>
      <c r="AC1444">
        <v>0</v>
      </c>
      <c r="AD1444">
        <v>0</v>
      </c>
      <c r="AE1444">
        <v>185.62514128282402</v>
      </c>
    </row>
    <row r="1445" spans="1:31" x14ac:dyDescent="0.25">
      <c r="A1445">
        <v>2339524</v>
      </c>
      <c r="B1445">
        <v>1</v>
      </c>
      <c r="C1445" t="s">
        <v>80</v>
      </c>
      <c r="D1445" t="s">
        <v>93</v>
      </c>
      <c r="E1445" t="s">
        <v>151</v>
      </c>
      <c r="F1445" t="s">
        <v>4412</v>
      </c>
      <c r="G1445" t="s">
        <v>153</v>
      </c>
      <c r="H1445" t="s">
        <v>154</v>
      </c>
      <c r="I1445" t="s">
        <v>144</v>
      </c>
      <c r="J1445" t="s">
        <v>137</v>
      </c>
      <c r="K1445" t="s">
        <v>138</v>
      </c>
      <c r="L1445" t="s">
        <v>4413</v>
      </c>
      <c r="M1445" t="s">
        <v>4414</v>
      </c>
      <c r="N1445">
        <v>4.2577777770000003</v>
      </c>
      <c r="O1445">
        <v>0</v>
      </c>
      <c r="P1445">
        <v>37</v>
      </c>
      <c r="Q1445">
        <v>0</v>
      </c>
      <c r="R1445">
        <v>0</v>
      </c>
      <c r="S1445">
        <v>0</v>
      </c>
      <c r="T1445">
        <v>7</v>
      </c>
      <c r="U1445">
        <v>0</v>
      </c>
      <c r="V1445">
        <v>0</v>
      </c>
      <c r="W1445">
        <v>0</v>
      </c>
      <c r="X1445">
        <v>25.579367955176174</v>
      </c>
      <c r="Y1445">
        <v>0</v>
      </c>
      <c r="Z1445">
        <v>0</v>
      </c>
      <c r="AA1445">
        <v>0</v>
      </c>
      <c r="AB1445">
        <v>22.462164680630824</v>
      </c>
      <c r="AC1445">
        <v>0</v>
      </c>
      <c r="AD1445">
        <v>0</v>
      </c>
      <c r="AE1445">
        <v>48.041532635807002</v>
      </c>
    </row>
    <row r="1446" spans="1:31" x14ac:dyDescent="0.25">
      <c r="A1446">
        <v>2339375</v>
      </c>
      <c r="B1446">
        <v>1</v>
      </c>
      <c r="C1446" t="s">
        <v>80</v>
      </c>
      <c r="D1446" t="s">
        <v>98</v>
      </c>
      <c r="E1446" t="s">
        <v>132</v>
      </c>
      <c r="F1446" t="s">
        <v>4415</v>
      </c>
      <c r="G1446" t="s">
        <v>208</v>
      </c>
      <c r="H1446" t="s">
        <v>135</v>
      </c>
      <c r="I1446" t="s">
        <v>144</v>
      </c>
      <c r="J1446" t="s">
        <v>137</v>
      </c>
      <c r="K1446" t="s">
        <v>209</v>
      </c>
      <c r="L1446" t="s">
        <v>4416</v>
      </c>
      <c r="M1446" t="s">
        <v>4417</v>
      </c>
      <c r="N1446">
        <v>8.4038888879999991</v>
      </c>
      <c r="O1446">
        <v>0</v>
      </c>
      <c r="P1446">
        <v>21</v>
      </c>
      <c r="Q1446">
        <v>29</v>
      </c>
      <c r="R1446">
        <v>189</v>
      </c>
      <c r="S1446">
        <v>11</v>
      </c>
      <c r="T1446">
        <v>65</v>
      </c>
      <c r="U1446">
        <v>2</v>
      </c>
      <c r="V1446">
        <v>0</v>
      </c>
      <c r="W1446">
        <v>0</v>
      </c>
      <c r="X1446">
        <v>153.90008341563384</v>
      </c>
      <c r="Y1446">
        <v>3317.1221167418053</v>
      </c>
      <c r="Z1446">
        <v>9725.1538245081756</v>
      </c>
      <c r="AA1446">
        <v>1185.3105996152162</v>
      </c>
      <c r="AB1446">
        <v>2966.8244198401308</v>
      </c>
      <c r="AC1446">
        <v>2161.1267781191523</v>
      </c>
      <c r="AD1446">
        <v>0</v>
      </c>
      <c r="AE1446">
        <v>19509.437822240114</v>
      </c>
    </row>
    <row r="1447" spans="1:31" x14ac:dyDescent="0.25">
      <c r="A1447">
        <v>2339916</v>
      </c>
      <c r="B1447">
        <v>1</v>
      </c>
      <c r="C1447" t="s">
        <v>80</v>
      </c>
      <c r="D1447" t="s">
        <v>92</v>
      </c>
      <c r="E1447" t="s">
        <v>132</v>
      </c>
      <c r="F1447" t="s">
        <v>4418</v>
      </c>
      <c r="G1447" t="s">
        <v>134</v>
      </c>
      <c r="H1447" t="s">
        <v>135</v>
      </c>
      <c r="I1447" t="s">
        <v>144</v>
      </c>
      <c r="J1447" t="s">
        <v>137</v>
      </c>
      <c r="K1447" t="s">
        <v>138</v>
      </c>
      <c r="L1447" t="s">
        <v>4419</v>
      </c>
      <c r="M1447" t="s">
        <v>4420</v>
      </c>
      <c r="N1447">
        <v>0.92638888799999997</v>
      </c>
      <c r="O1447">
        <v>0</v>
      </c>
      <c r="P1447">
        <v>39</v>
      </c>
      <c r="Q1447">
        <v>0</v>
      </c>
      <c r="R1447">
        <v>1</v>
      </c>
      <c r="S1447">
        <v>0</v>
      </c>
      <c r="T1447">
        <v>19</v>
      </c>
      <c r="U1447">
        <v>0</v>
      </c>
      <c r="V1447">
        <v>0</v>
      </c>
      <c r="W1447">
        <v>0</v>
      </c>
      <c r="X1447">
        <v>42.694766317222033</v>
      </c>
      <c r="Y1447">
        <v>0</v>
      </c>
      <c r="Z1447">
        <v>2.4419141961142499</v>
      </c>
      <c r="AA1447">
        <v>0</v>
      </c>
      <c r="AB1447">
        <v>23.31766903916099</v>
      </c>
      <c r="AC1447">
        <v>0</v>
      </c>
      <c r="AD1447">
        <v>0</v>
      </c>
      <c r="AE1447">
        <v>68.454349552497263</v>
      </c>
    </row>
    <row r="1448" spans="1:31" x14ac:dyDescent="0.25">
      <c r="A1448">
        <v>2339401</v>
      </c>
      <c r="B1448">
        <v>1</v>
      </c>
      <c r="C1448" t="s">
        <v>80</v>
      </c>
      <c r="D1448" t="s">
        <v>93</v>
      </c>
      <c r="E1448" t="s">
        <v>147</v>
      </c>
      <c r="F1448" t="s">
        <v>4421</v>
      </c>
      <c r="G1448" t="s">
        <v>269</v>
      </c>
      <c r="H1448" t="s">
        <v>135</v>
      </c>
      <c r="I1448" t="s">
        <v>144</v>
      </c>
      <c r="J1448" t="s">
        <v>137</v>
      </c>
      <c r="K1448" t="s">
        <v>209</v>
      </c>
      <c r="L1448" t="s">
        <v>4422</v>
      </c>
      <c r="M1448" t="s">
        <v>4423</v>
      </c>
      <c r="N1448">
        <v>6.858333333</v>
      </c>
      <c r="O1448">
        <v>0</v>
      </c>
      <c r="P1448">
        <v>3330</v>
      </c>
      <c r="Q1448">
        <v>0</v>
      </c>
      <c r="R1448">
        <v>0</v>
      </c>
      <c r="S1448">
        <v>2</v>
      </c>
      <c r="T1448">
        <v>383</v>
      </c>
      <c r="U1448">
        <v>0</v>
      </c>
      <c r="V1448">
        <v>0</v>
      </c>
      <c r="W1448">
        <v>0</v>
      </c>
      <c r="X1448">
        <v>5090.6463216229486</v>
      </c>
      <c r="Y1448">
        <v>0</v>
      </c>
      <c r="Z1448">
        <v>0</v>
      </c>
      <c r="AA1448">
        <v>440.39080248267879</v>
      </c>
      <c r="AB1448">
        <v>5230.2115416558026</v>
      </c>
      <c r="AC1448">
        <v>0</v>
      </c>
      <c r="AD1448">
        <v>0</v>
      </c>
      <c r="AE1448">
        <v>10761.24866576143</v>
      </c>
    </row>
    <row r="1449" spans="1:31" x14ac:dyDescent="0.25">
      <c r="A1449">
        <v>2339378</v>
      </c>
      <c r="B1449">
        <v>1</v>
      </c>
      <c r="C1449" t="s">
        <v>81</v>
      </c>
      <c r="D1449" t="s">
        <v>119</v>
      </c>
      <c r="E1449" t="s">
        <v>141</v>
      </c>
      <c r="F1449" t="s">
        <v>4424</v>
      </c>
      <c r="G1449" t="s">
        <v>208</v>
      </c>
      <c r="H1449" t="s">
        <v>135</v>
      </c>
      <c r="I1449" t="s">
        <v>144</v>
      </c>
      <c r="J1449" t="s">
        <v>137</v>
      </c>
      <c r="K1449" t="s">
        <v>209</v>
      </c>
      <c r="L1449" t="s">
        <v>3936</v>
      </c>
      <c r="M1449" t="s">
        <v>4425</v>
      </c>
      <c r="N1449">
        <v>8.0330555550000007</v>
      </c>
      <c r="O1449">
        <v>0</v>
      </c>
      <c r="P1449">
        <v>231</v>
      </c>
      <c r="Q1449">
        <v>33</v>
      </c>
      <c r="R1449">
        <v>78</v>
      </c>
      <c r="S1449">
        <v>3</v>
      </c>
      <c r="T1449">
        <v>16</v>
      </c>
      <c r="U1449">
        <v>0</v>
      </c>
      <c r="V1449">
        <v>0</v>
      </c>
      <c r="W1449">
        <v>0</v>
      </c>
      <c r="X1449">
        <v>338.32580825138905</v>
      </c>
      <c r="Y1449">
        <v>2036.8972617942766</v>
      </c>
      <c r="Z1449">
        <v>2039.9247966102816</v>
      </c>
      <c r="AA1449">
        <v>138.87433794621259</v>
      </c>
      <c r="AB1449">
        <v>436.59956918111737</v>
      </c>
      <c r="AC1449">
        <v>0</v>
      </c>
      <c r="AD1449">
        <v>0</v>
      </c>
      <c r="AE1449">
        <v>4990.6217737832776</v>
      </c>
    </row>
    <row r="1450" spans="1:31" x14ac:dyDescent="0.25">
      <c r="A1450">
        <v>2339355</v>
      </c>
      <c r="B1450">
        <v>1</v>
      </c>
      <c r="C1450" t="s">
        <v>80</v>
      </c>
      <c r="D1450" t="s">
        <v>103</v>
      </c>
      <c r="E1450" t="s">
        <v>141</v>
      </c>
      <c r="F1450" t="s">
        <v>711</v>
      </c>
      <c r="G1450" t="s">
        <v>134</v>
      </c>
      <c r="H1450" t="s">
        <v>135</v>
      </c>
      <c r="I1450" t="s">
        <v>144</v>
      </c>
      <c r="J1450" t="s">
        <v>137</v>
      </c>
      <c r="K1450" t="s">
        <v>138</v>
      </c>
      <c r="L1450" t="s">
        <v>4426</v>
      </c>
      <c r="M1450" t="s">
        <v>4427</v>
      </c>
      <c r="N1450">
        <v>0.80361111100000004</v>
      </c>
      <c r="O1450">
        <v>1</v>
      </c>
      <c r="P1450">
        <v>0</v>
      </c>
      <c r="Q1450">
        <v>3</v>
      </c>
      <c r="R1450">
        <v>0</v>
      </c>
      <c r="S1450">
        <v>12</v>
      </c>
      <c r="T1450">
        <v>1</v>
      </c>
      <c r="U1450">
        <v>3</v>
      </c>
      <c r="V1450">
        <v>0</v>
      </c>
      <c r="W1450">
        <v>0.31482841744632772</v>
      </c>
      <c r="X1450">
        <v>0</v>
      </c>
      <c r="Y1450">
        <v>58.767831306323465</v>
      </c>
      <c r="Z1450">
        <v>0</v>
      </c>
      <c r="AA1450">
        <v>219.01365898847013</v>
      </c>
      <c r="AB1450">
        <v>0</v>
      </c>
      <c r="AC1450">
        <v>53.957167696206703</v>
      </c>
      <c r="AD1450">
        <v>0</v>
      </c>
      <c r="AE1450">
        <v>332.05348640844659</v>
      </c>
    </row>
    <row r="1451" spans="1:31" x14ac:dyDescent="0.25">
      <c r="A1451">
        <v>2339541</v>
      </c>
      <c r="B1451">
        <v>1</v>
      </c>
      <c r="C1451" t="s">
        <v>81</v>
      </c>
      <c r="D1451" t="s">
        <v>112</v>
      </c>
      <c r="E1451" t="s">
        <v>157</v>
      </c>
      <c r="F1451" t="s">
        <v>4428</v>
      </c>
      <c r="G1451" t="s">
        <v>159</v>
      </c>
      <c r="H1451" t="s">
        <v>154</v>
      </c>
      <c r="I1451" t="s">
        <v>144</v>
      </c>
      <c r="J1451" t="s">
        <v>137</v>
      </c>
      <c r="K1451" t="s">
        <v>138</v>
      </c>
      <c r="L1451" t="s">
        <v>4429</v>
      </c>
      <c r="M1451" t="s">
        <v>4430</v>
      </c>
      <c r="N1451">
        <v>6.403611111</v>
      </c>
      <c r="O1451">
        <v>0</v>
      </c>
      <c r="P1451">
        <v>0</v>
      </c>
      <c r="Q1451">
        <v>0</v>
      </c>
      <c r="R1451">
        <v>3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4.3540624281989437</v>
      </c>
      <c r="AA1451">
        <v>0</v>
      </c>
      <c r="AB1451">
        <v>0</v>
      </c>
      <c r="AC1451">
        <v>0</v>
      </c>
      <c r="AD1451">
        <v>0</v>
      </c>
      <c r="AE1451">
        <v>4.3540624281989437</v>
      </c>
    </row>
    <row r="1452" spans="1:31" x14ac:dyDescent="0.25">
      <c r="A1452">
        <v>2339564</v>
      </c>
      <c r="B1452">
        <v>1</v>
      </c>
      <c r="C1452" t="s">
        <v>80</v>
      </c>
      <c r="D1452" t="s">
        <v>89</v>
      </c>
      <c r="E1452" t="s">
        <v>157</v>
      </c>
      <c r="F1452" t="s">
        <v>4431</v>
      </c>
      <c r="G1452" t="s">
        <v>279</v>
      </c>
      <c r="H1452" t="s">
        <v>154</v>
      </c>
      <c r="I1452" t="s">
        <v>144</v>
      </c>
      <c r="J1452" t="s">
        <v>137</v>
      </c>
      <c r="K1452" t="s">
        <v>138</v>
      </c>
      <c r="L1452" t="s">
        <v>4432</v>
      </c>
      <c r="M1452" t="s">
        <v>4141</v>
      </c>
      <c r="N1452">
        <v>2.3811111110000001</v>
      </c>
      <c r="O1452">
        <v>0</v>
      </c>
      <c r="P1452">
        <v>3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2.6573196198026867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2.6573196198026867</v>
      </c>
    </row>
    <row r="1453" spans="1:31" x14ac:dyDescent="0.25">
      <c r="A1453">
        <v>2339879</v>
      </c>
      <c r="B1453">
        <v>1</v>
      </c>
      <c r="C1453" t="s">
        <v>81</v>
      </c>
      <c r="D1453" t="s">
        <v>112</v>
      </c>
      <c r="E1453" t="s">
        <v>151</v>
      </c>
      <c r="F1453" t="s">
        <v>4433</v>
      </c>
      <c r="G1453" t="s">
        <v>153</v>
      </c>
      <c r="H1453" t="s">
        <v>154</v>
      </c>
      <c r="I1453" t="s">
        <v>144</v>
      </c>
      <c r="J1453" t="s">
        <v>137</v>
      </c>
      <c r="K1453" t="s">
        <v>138</v>
      </c>
      <c r="L1453" t="s">
        <v>4434</v>
      </c>
      <c r="M1453" t="s">
        <v>4435</v>
      </c>
      <c r="N1453">
        <v>0.45638888799999999</v>
      </c>
      <c r="O1453">
        <v>0</v>
      </c>
      <c r="P1453">
        <v>8</v>
      </c>
      <c r="Q1453">
        <v>0</v>
      </c>
      <c r="R1453">
        <v>5</v>
      </c>
      <c r="S1453">
        <v>0</v>
      </c>
      <c r="T1453">
        <v>4</v>
      </c>
      <c r="U1453">
        <v>0</v>
      </c>
      <c r="V1453">
        <v>0</v>
      </c>
      <c r="W1453">
        <v>0</v>
      </c>
      <c r="X1453">
        <v>0.8441651680883635</v>
      </c>
      <c r="Y1453">
        <v>0</v>
      </c>
      <c r="Z1453">
        <v>1.1514326814930833</v>
      </c>
      <c r="AA1453">
        <v>0</v>
      </c>
      <c r="AB1453">
        <v>1.0115346468226314</v>
      </c>
      <c r="AC1453">
        <v>0</v>
      </c>
      <c r="AD1453">
        <v>0</v>
      </c>
      <c r="AE1453">
        <v>3.0071324964040782</v>
      </c>
    </row>
    <row r="1454" spans="1:31" x14ac:dyDescent="0.25">
      <c r="A1454">
        <v>2339395</v>
      </c>
      <c r="B1454">
        <v>1</v>
      </c>
      <c r="C1454" t="s">
        <v>80</v>
      </c>
      <c r="D1454" t="s">
        <v>86</v>
      </c>
      <c r="E1454" t="s">
        <v>147</v>
      </c>
      <c r="F1454" t="s">
        <v>4436</v>
      </c>
      <c r="G1454" t="s">
        <v>208</v>
      </c>
      <c r="H1454" t="s">
        <v>135</v>
      </c>
      <c r="I1454" t="s">
        <v>144</v>
      </c>
      <c r="J1454" t="s">
        <v>137</v>
      </c>
      <c r="K1454" t="s">
        <v>209</v>
      </c>
      <c r="L1454" t="s">
        <v>4437</v>
      </c>
      <c r="M1454" t="s">
        <v>4438</v>
      </c>
      <c r="N1454">
        <v>9.5516666659999991</v>
      </c>
      <c r="O1454">
        <v>0</v>
      </c>
      <c r="P1454">
        <v>1854</v>
      </c>
      <c r="Q1454">
        <v>0</v>
      </c>
      <c r="R1454">
        <v>0</v>
      </c>
      <c r="S1454">
        <v>0</v>
      </c>
      <c r="T1454">
        <v>15</v>
      </c>
      <c r="U1454">
        <v>0</v>
      </c>
      <c r="V1454">
        <v>0</v>
      </c>
      <c r="W1454">
        <v>0</v>
      </c>
      <c r="X1454">
        <v>5589.8984170094764</v>
      </c>
      <c r="Y1454">
        <v>0</v>
      </c>
      <c r="Z1454">
        <v>0</v>
      </c>
      <c r="AA1454">
        <v>0</v>
      </c>
      <c r="AB1454">
        <v>343.94857137508478</v>
      </c>
      <c r="AC1454">
        <v>0</v>
      </c>
      <c r="AD1454">
        <v>0</v>
      </c>
      <c r="AE1454">
        <v>5933.846988384561</v>
      </c>
    </row>
    <row r="1455" spans="1:31" x14ac:dyDescent="0.25">
      <c r="A1455">
        <v>2339833</v>
      </c>
      <c r="B1455">
        <v>1</v>
      </c>
      <c r="C1455" t="s">
        <v>80</v>
      </c>
      <c r="D1455" t="s">
        <v>94</v>
      </c>
      <c r="E1455" t="s">
        <v>132</v>
      </c>
      <c r="F1455" t="s">
        <v>4439</v>
      </c>
      <c r="G1455" t="s">
        <v>134</v>
      </c>
      <c r="H1455" t="s">
        <v>135</v>
      </c>
      <c r="I1455" t="s">
        <v>144</v>
      </c>
      <c r="J1455" t="s">
        <v>137</v>
      </c>
      <c r="K1455" t="s">
        <v>138</v>
      </c>
      <c r="L1455" t="s">
        <v>4440</v>
      </c>
      <c r="M1455" t="s">
        <v>4441</v>
      </c>
      <c r="N1455">
        <v>1.339444444</v>
      </c>
      <c r="O1455">
        <v>0</v>
      </c>
      <c r="P1455">
        <v>3410</v>
      </c>
      <c r="Q1455">
        <v>97</v>
      </c>
      <c r="R1455">
        <v>658</v>
      </c>
      <c r="S1455">
        <v>20</v>
      </c>
      <c r="T1455">
        <v>453</v>
      </c>
      <c r="U1455">
        <v>5</v>
      </c>
      <c r="V1455">
        <v>2</v>
      </c>
      <c r="W1455">
        <v>0</v>
      </c>
      <c r="X1455">
        <v>853.65901130450879</v>
      </c>
      <c r="Y1455">
        <v>642.64366488389373</v>
      </c>
      <c r="Z1455">
        <v>2435.3066195078272</v>
      </c>
      <c r="AA1455">
        <v>89.085716310436709</v>
      </c>
      <c r="AB1455">
        <v>440.5861829591733</v>
      </c>
      <c r="AC1455">
        <v>563.32788291232384</v>
      </c>
      <c r="AD1455">
        <v>1.8766548590749641</v>
      </c>
      <c r="AE1455">
        <v>5026.4857327372383</v>
      </c>
    </row>
    <row r="1456" spans="1:31" x14ac:dyDescent="0.25">
      <c r="A1456">
        <v>2339501</v>
      </c>
      <c r="B1456">
        <v>1</v>
      </c>
      <c r="C1456" t="s">
        <v>81</v>
      </c>
      <c r="D1456" t="s">
        <v>112</v>
      </c>
      <c r="E1456" t="s">
        <v>132</v>
      </c>
      <c r="F1456" t="s">
        <v>4442</v>
      </c>
      <c r="G1456" t="s">
        <v>134</v>
      </c>
      <c r="H1456" t="s">
        <v>135</v>
      </c>
      <c r="I1456" t="s">
        <v>144</v>
      </c>
      <c r="J1456" t="s">
        <v>137</v>
      </c>
      <c r="K1456" t="s">
        <v>138</v>
      </c>
      <c r="L1456" t="s">
        <v>4443</v>
      </c>
      <c r="M1456" t="s">
        <v>4444</v>
      </c>
      <c r="N1456">
        <v>0.27472222200000002</v>
      </c>
      <c r="O1456">
        <v>0</v>
      </c>
      <c r="P1456">
        <v>535</v>
      </c>
      <c r="Q1456">
        <v>3</v>
      </c>
      <c r="R1456">
        <v>3</v>
      </c>
      <c r="S1456">
        <v>2</v>
      </c>
      <c r="T1456">
        <v>57</v>
      </c>
      <c r="U1456">
        <v>2</v>
      </c>
      <c r="V1456">
        <v>0</v>
      </c>
      <c r="W1456">
        <v>0</v>
      </c>
      <c r="X1456">
        <v>13.438758027553657</v>
      </c>
      <c r="Y1456">
        <v>5.2749158847552389</v>
      </c>
      <c r="Z1456">
        <v>0.7186134396721775</v>
      </c>
      <c r="AA1456">
        <v>1.4779312128365401</v>
      </c>
      <c r="AB1456">
        <v>5.8679582877527583</v>
      </c>
      <c r="AC1456">
        <v>153.89232506910685</v>
      </c>
      <c r="AD1456">
        <v>0</v>
      </c>
      <c r="AE1456">
        <v>180.67050192167721</v>
      </c>
    </row>
    <row r="1457" spans="1:31" x14ac:dyDescent="0.25">
      <c r="A1457">
        <v>2339441</v>
      </c>
      <c r="B1457">
        <v>1</v>
      </c>
      <c r="C1457" t="s">
        <v>80</v>
      </c>
      <c r="D1457" t="s">
        <v>108</v>
      </c>
      <c r="E1457" t="s">
        <v>151</v>
      </c>
      <c r="F1457" t="s">
        <v>4445</v>
      </c>
      <c r="G1457" t="s">
        <v>153</v>
      </c>
      <c r="H1457" t="s">
        <v>154</v>
      </c>
      <c r="I1457" t="s">
        <v>144</v>
      </c>
      <c r="J1457" t="s">
        <v>137</v>
      </c>
      <c r="K1457" t="s">
        <v>138</v>
      </c>
      <c r="L1457" t="s">
        <v>4446</v>
      </c>
      <c r="M1457" t="s">
        <v>4447</v>
      </c>
      <c r="N1457">
        <v>2.3997222219999998</v>
      </c>
      <c r="O1457">
        <v>0</v>
      </c>
      <c r="P1457">
        <v>4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1.4630232553461484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1.4630232553461484</v>
      </c>
    </row>
    <row r="1458" spans="1:31" x14ac:dyDescent="0.25">
      <c r="A1458">
        <v>2339750</v>
      </c>
      <c r="B1458">
        <v>1</v>
      </c>
      <c r="C1458" t="s">
        <v>81</v>
      </c>
      <c r="D1458" t="s">
        <v>120</v>
      </c>
      <c r="E1458" t="s">
        <v>141</v>
      </c>
      <c r="F1458" t="s">
        <v>1123</v>
      </c>
      <c r="G1458" t="s">
        <v>134</v>
      </c>
      <c r="H1458" t="s">
        <v>135</v>
      </c>
      <c r="I1458" t="s">
        <v>144</v>
      </c>
      <c r="J1458" t="s">
        <v>137</v>
      </c>
      <c r="K1458" t="s">
        <v>138</v>
      </c>
      <c r="L1458" t="s">
        <v>4448</v>
      </c>
      <c r="M1458" t="s">
        <v>4449</v>
      </c>
      <c r="N1458">
        <v>1.483055555</v>
      </c>
      <c r="O1458">
        <v>0</v>
      </c>
      <c r="P1458">
        <v>0</v>
      </c>
      <c r="Q1458">
        <v>37</v>
      </c>
      <c r="R1458">
        <v>43</v>
      </c>
      <c r="S1458">
        <v>7</v>
      </c>
      <c r="T1458">
        <v>1</v>
      </c>
      <c r="U1458">
        <v>0</v>
      </c>
      <c r="V1458">
        <v>0</v>
      </c>
      <c r="W1458">
        <v>0</v>
      </c>
      <c r="X1458">
        <v>0</v>
      </c>
      <c r="Y1458">
        <v>708.97191161187175</v>
      </c>
      <c r="Z1458">
        <v>606.27594331997921</v>
      </c>
      <c r="AA1458">
        <v>62.360029962052486</v>
      </c>
      <c r="AB1458">
        <v>3.4733148270973255</v>
      </c>
      <c r="AC1458">
        <v>0</v>
      </c>
      <c r="AD1458">
        <v>0</v>
      </c>
      <c r="AE1458">
        <v>1381.0811997210008</v>
      </c>
    </row>
    <row r="1459" spans="1:31" x14ac:dyDescent="0.25">
      <c r="A1459">
        <v>2339647</v>
      </c>
      <c r="B1459">
        <v>1</v>
      </c>
      <c r="C1459" t="s">
        <v>80</v>
      </c>
      <c r="D1459" t="s">
        <v>110</v>
      </c>
      <c r="E1459" t="s">
        <v>174</v>
      </c>
      <c r="F1459" t="s">
        <v>4450</v>
      </c>
      <c r="G1459" t="s">
        <v>208</v>
      </c>
      <c r="H1459" t="s">
        <v>154</v>
      </c>
      <c r="I1459" t="s">
        <v>144</v>
      </c>
      <c r="J1459" t="s">
        <v>137</v>
      </c>
      <c r="K1459" t="s">
        <v>209</v>
      </c>
      <c r="L1459" t="s">
        <v>4451</v>
      </c>
      <c r="M1459" t="s">
        <v>4452</v>
      </c>
      <c r="N1459">
        <v>0.91944444400000003</v>
      </c>
      <c r="O1459">
        <v>0</v>
      </c>
      <c r="P1459">
        <v>185</v>
      </c>
      <c r="Q1459">
        <v>0</v>
      </c>
      <c r="R1459">
        <v>0</v>
      </c>
      <c r="S1459">
        <v>0</v>
      </c>
      <c r="T1459">
        <v>23</v>
      </c>
      <c r="U1459">
        <v>0</v>
      </c>
      <c r="V1459">
        <v>0</v>
      </c>
      <c r="W1459">
        <v>0</v>
      </c>
      <c r="X1459">
        <v>57.615030437939012</v>
      </c>
      <c r="Y1459">
        <v>0</v>
      </c>
      <c r="Z1459">
        <v>0</v>
      </c>
      <c r="AA1459">
        <v>0</v>
      </c>
      <c r="AB1459">
        <v>9.1661828442397386</v>
      </c>
      <c r="AC1459">
        <v>0</v>
      </c>
      <c r="AD1459">
        <v>0</v>
      </c>
      <c r="AE1459">
        <v>66.781213282178754</v>
      </c>
    </row>
    <row r="1460" spans="1:31" x14ac:dyDescent="0.25">
      <c r="A1460">
        <v>2339547</v>
      </c>
      <c r="B1460">
        <v>1</v>
      </c>
      <c r="C1460" t="s">
        <v>80</v>
      </c>
      <c r="D1460" t="s">
        <v>83</v>
      </c>
      <c r="E1460" t="s">
        <v>151</v>
      </c>
      <c r="F1460" t="s">
        <v>4453</v>
      </c>
      <c r="G1460" t="s">
        <v>153</v>
      </c>
      <c r="H1460" t="s">
        <v>154</v>
      </c>
      <c r="I1460" t="s">
        <v>144</v>
      </c>
      <c r="J1460" t="s">
        <v>137</v>
      </c>
      <c r="K1460" t="s">
        <v>138</v>
      </c>
      <c r="L1460" t="s">
        <v>4454</v>
      </c>
      <c r="M1460" t="s">
        <v>4455</v>
      </c>
      <c r="N1460">
        <v>1.247777777</v>
      </c>
      <c r="O1460">
        <v>0</v>
      </c>
      <c r="P1460">
        <v>83</v>
      </c>
      <c r="Q1460">
        <v>0</v>
      </c>
      <c r="R1460">
        <v>0</v>
      </c>
      <c r="S1460">
        <v>0</v>
      </c>
      <c r="T1460">
        <v>3</v>
      </c>
      <c r="U1460">
        <v>0</v>
      </c>
      <c r="V1460">
        <v>0</v>
      </c>
      <c r="W1460">
        <v>0</v>
      </c>
      <c r="X1460">
        <v>27.819062028750636</v>
      </c>
      <c r="Y1460">
        <v>0</v>
      </c>
      <c r="Z1460">
        <v>0</v>
      </c>
      <c r="AA1460">
        <v>0</v>
      </c>
      <c r="AB1460">
        <v>0.84302205875169911</v>
      </c>
      <c r="AC1460">
        <v>0</v>
      </c>
      <c r="AD1460">
        <v>0</v>
      </c>
      <c r="AE1460">
        <v>28.662084087502336</v>
      </c>
    </row>
    <row r="1461" spans="1:31" x14ac:dyDescent="0.25">
      <c r="A1461">
        <v>2339650</v>
      </c>
      <c r="B1461">
        <v>1</v>
      </c>
      <c r="C1461" t="s">
        <v>81</v>
      </c>
      <c r="D1461" t="s">
        <v>112</v>
      </c>
      <c r="E1461" t="s">
        <v>151</v>
      </c>
      <c r="F1461" t="s">
        <v>4456</v>
      </c>
      <c r="G1461" t="s">
        <v>498</v>
      </c>
      <c r="H1461" t="s">
        <v>154</v>
      </c>
      <c r="I1461" t="s">
        <v>144</v>
      </c>
      <c r="J1461" t="s">
        <v>137</v>
      </c>
      <c r="K1461" t="s">
        <v>138</v>
      </c>
      <c r="L1461" t="s">
        <v>4457</v>
      </c>
      <c r="M1461" t="s">
        <v>4458</v>
      </c>
      <c r="N1461">
        <v>1.7961111110000001</v>
      </c>
      <c r="O1461">
        <v>0</v>
      </c>
      <c r="P1461">
        <v>4</v>
      </c>
      <c r="Q1461">
        <v>0</v>
      </c>
      <c r="R1461">
        <v>0</v>
      </c>
      <c r="S1461">
        <v>0</v>
      </c>
      <c r="T1461">
        <v>8</v>
      </c>
      <c r="U1461">
        <v>0</v>
      </c>
      <c r="V1461">
        <v>0</v>
      </c>
      <c r="W1461">
        <v>0</v>
      </c>
      <c r="X1461">
        <v>1.2906735444807198</v>
      </c>
      <c r="Y1461">
        <v>0</v>
      </c>
      <c r="Z1461">
        <v>0</v>
      </c>
      <c r="AA1461">
        <v>0</v>
      </c>
      <c r="AB1461">
        <v>4.1259620144344922</v>
      </c>
      <c r="AC1461">
        <v>0</v>
      </c>
      <c r="AD1461">
        <v>0</v>
      </c>
      <c r="AE1461">
        <v>5.4166355589152122</v>
      </c>
    </row>
    <row r="1462" spans="1:31" x14ac:dyDescent="0.25">
      <c r="A1462">
        <v>2339484</v>
      </c>
      <c r="B1462">
        <v>1</v>
      </c>
      <c r="C1462" t="s">
        <v>81</v>
      </c>
      <c r="D1462" t="s">
        <v>118</v>
      </c>
      <c r="E1462" t="s">
        <v>157</v>
      </c>
      <c r="F1462" t="s">
        <v>4459</v>
      </c>
      <c r="G1462" t="s">
        <v>194</v>
      </c>
      <c r="H1462" t="s">
        <v>154</v>
      </c>
      <c r="I1462" t="s">
        <v>144</v>
      </c>
      <c r="J1462" t="s">
        <v>137</v>
      </c>
      <c r="K1462" t="s">
        <v>138</v>
      </c>
      <c r="L1462" t="s">
        <v>4460</v>
      </c>
      <c r="M1462" t="s">
        <v>4461</v>
      </c>
      <c r="N1462">
        <v>5.4538888879999998</v>
      </c>
      <c r="O1462">
        <v>0</v>
      </c>
      <c r="P1462">
        <v>1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</row>
    <row r="1463" spans="1:31" x14ac:dyDescent="0.25">
      <c r="A1463">
        <v>2339315</v>
      </c>
      <c r="B1463">
        <v>1</v>
      </c>
      <c r="C1463" t="s">
        <v>81</v>
      </c>
      <c r="D1463" t="s">
        <v>123</v>
      </c>
      <c r="E1463" t="s">
        <v>147</v>
      </c>
      <c r="F1463" t="s">
        <v>4462</v>
      </c>
      <c r="G1463" t="s">
        <v>184</v>
      </c>
      <c r="H1463" t="s">
        <v>135</v>
      </c>
      <c r="I1463" t="s">
        <v>144</v>
      </c>
      <c r="J1463" t="s">
        <v>137</v>
      </c>
      <c r="K1463" t="s">
        <v>138</v>
      </c>
      <c r="L1463" t="s">
        <v>4463</v>
      </c>
      <c r="M1463" t="s">
        <v>4464</v>
      </c>
      <c r="N1463">
        <v>3.633611111</v>
      </c>
      <c r="O1463">
        <v>0</v>
      </c>
      <c r="P1463">
        <v>0</v>
      </c>
      <c r="Q1463">
        <v>0</v>
      </c>
      <c r="R1463">
        <v>5</v>
      </c>
      <c r="S1463">
        <v>0</v>
      </c>
      <c r="T1463">
        <v>1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191.49701741312032</v>
      </c>
      <c r="AA1463">
        <v>0</v>
      </c>
      <c r="AB1463">
        <v>0</v>
      </c>
      <c r="AC1463">
        <v>0</v>
      </c>
      <c r="AD1463">
        <v>0</v>
      </c>
      <c r="AE1463">
        <v>191.49701741312032</v>
      </c>
    </row>
    <row r="1464" spans="1:31" x14ac:dyDescent="0.25">
      <c r="A1464">
        <v>2339292</v>
      </c>
      <c r="B1464">
        <v>1</v>
      </c>
      <c r="C1464" t="s">
        <v>80</v>
      </c>
      <c r="D1464" t="s">
        <v>111</v>
      </c>
      <c r="E1464" t="s">
        <v>157</v>
      </c>
      <c r="F1464" t="s">
        <v>4465</v>
      </c>
      <c r="G1464" t="s">
        <v>204</v>
      </c>
      <c r="H1464" t="s">
        <v>154</v>
      </c>
      <c r="I1464" t="s">
        <v>144</v>
      </c>
      <c r="J1464" t="s">
        <v>137</v>
      </c>
      <c r="K1464" t="s">
        <v>138</v>
      </c>
      <c r="L1464" t="s">
        <v>4466</v>
      </c>
      <c r="M1464" t="s">
        <v>4467</v>
      </c>
      <c r="N1464">
        <v>0.84055555500000001</v>
      </c>
      <c r="O1464">
        <v>0</v>
      </c>
      <c r="P1464">
        <v>1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0.17871103205165556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0.17871103205165556</v>
      </c>
    </row>
    <row r="1465" spans="1:31" x14ac:dyDescent="0.25">
      <c r="A1465">
        <v>2339607</v>
      </c>
      <c r="B1465">
        <v>1</v>
      </c>
      <c r="C1465" t="s">
        <v>80</v>
      </c>
      <c r="D1465" t="s">
        <v>109</v>
      </c>
      <c r="E1465" t="s">
        <v>174</v>
      </c>
      <c r="F1465" t="s">
        <v>4468</v>
      </c>
      <c r="G1465" t="s">
        <v>208</v>
      </c>
      <c r="H1465" t="s">
        <v>154</v>
      </c>
      <c r="I1465" t="s">
        <v>144</v>
      </c>
      <c r="J1465" t="s">
        <v>137</v>
      </c>
      <c r="K1465" t="s">
        <v>209</v>
      </c>
      <c r="L1465" t="s">
        <v>4469</v>
      </c>
      <c r="M1465" t="s">
        <v>4470</v>
      </c>
      <c r="N1465">
        <v>4.3191666660000001</v>
      </c>
      <c r="O1465">
        <v>0</v>
      </c>
      <c r="P1465">
        <v>5</v>
      </c>
      <c r="Q1465">
        <v>0</v>
      </c>
      <c r="R1465">
        <v>4</v>
      </c>
      <c r="S1465">
        <v>0</v>
      </c>
      <c r="T1465">
        <v>7</v>
      </c>
      <c r="U1465">
        <v>0</v>
      </c>
      <c r="V1465">
        <v>0</v>
      </c>
      <c r="W1465">
        <v>0</v>
      </c>
      <c r="X1465">
        <v>12.199119346590518</v>
      </c>
      <c r="Y1465">
        <v>0</v>
      </c>
      <c r="Z1465">
        <v>114.23951058636003</v>
      </c>
      <c r="AA1465">
        <v>0</v>
      </c>
      <c r="AB1465">
        <v>274.56925433056631</v>
      </c>
      <c r="AC1465">
        <v>0</v>
      </c>
      <c r="AD1465">
        <v>0</v>
      </c>
      <c r="AE1465">
        <v>401.00788426351687</v>
      </c>
    </row>
    <row r="1466" spans="1:31" x14ac:dyDescent="0.25">
      <c r="A1466">
        <v>2339727</v>
      </c>
      <c r="B1466">
        <v>1</v>
      </c>
      <c r="C1466" t="s">
        <v>80</v>
      </c>
      <c r="D1466" t="s">
        <v>97</v>
      </c>
      <c r="E1466" t="s">
        <v>147</v>
      </c>
      <c r="F1466" t="s">
        <v>4471</v>
      </c>
      <c r="G1466" t="s">
        <v>184</v>
      </c>
      <c r="H1466" t="s">
        <v>135</v>
      </c>
      <c r="I1466" t="s">
        <v>144</v>
      </c>
      <c r="J1466" t="s">
        <v>137</v>
      </c>
      <c r="K1466" t="s">
        <v>138</v>
      </c>
      <c r="L1466" t="s">
        <v>4472</v>
      </c>
      <c r="M1466" t="s">
        <v>4473</v>
      </c>
      <c r="N1466">
        <v>1.279722222</v>
      </c>
      <c r="O1466">
        <v>22</v>
      </c>
      <c r="P1466">
        <v>244</v>
      </c>
      <c r="Q1466">
        <v>0</v>
      </c>
      <c r="R1466">
        <v>50</v>
      </c>
      <c r="S1466">
        <v>5</v>
      </c>
      <c r="T1466">
        <v>35</v>
      </c>
      <c r="U1466">
        <v>0</v>
      </c>
      <c r="V1466">
        <v>0</v>
      </c>
      <c r="W1466">
        <v>272.41713896542393</v>
      </c>
      <c r="X1466">
        <v>577.96956991780792</v>
      </c>
      <c r="Y1466">
        <v>0</v>
      </c>
      <c r="Z1466">
        <v>55.778605566691013</v>
      </c>
      <c r="AA1466">
        <v>168.59524452752336</v>
      </c>
      <c r="AB1466">
        <v>95.814752307408568</v>
      </c>
      <c r="AC1466">
        <v>0</v>
      </c>
      <c r="AD1466">
        <v>0</v>
      </c>
      <c r="AE1466">
        <v>1170.5753112848547</v>
      </c>
    </row>
    <row r="1467" spans="1:31" x14ac:dyDescent="0.25">
      <c r="A1467">
        <v>2339478</v>
      </c>
      <c r="B1467">
        <v>1</v>
      </c>
      <c r="C1467" t="s">
        <v>80</v>
      </c>
      <c r="D1467" t="s">
        <v>108</v>
      </c>
      <c r="E1467" t="s">
        <v>174</v>
      </c>
      <c r="F1467" t="s">
        <v>4474</v>
      </c>
      <c r="G1467" t="s">
        <v>176</v>
      </c>
      <c r="H1467" t="s">
        <v>154</v>
      </c>
      <c r="I1467" t="s">
        <v>144</v>
      </c>
      <c r="J1467" t="s">
        <v>137</v>
      </c>
      <c r="K1467" t="s">
        <v>138</v>
      </c>
      <c r="L1467" t="s">
        <v>4475</v>
      </c>
      <c r="M1467" t="s">
        <v>4476</v>
      </c>
      <c r="N1467">
        <v>4.2027777769999997</v>
      </c>
      <c r="O1467">
        <v>0</v>
      </c>
      <c r="P1467">
        <v>55</v>
      </c>
      <c r="Q1467">
        <v>0</v>
      </c>
      <c r="R1467">
        <v>8</v>
      </c>
      <c r="S1467">
        <v>0</v>
      </c>
      <c r="T1467">
        <v>4</v>
      </c>
      <c r="U1467">
        <v>0</v>
      </c>
      <c r="V1467">
        <v>0</v>
      </c>
      <c r="W1467">
        <v>0</v>
      </c>
      <c r="X1467">
        <v>39.017824717094236</v>
      </c>
      <c r="Y1467">
        <v>0</v>
      </c>
      <c r="Z1467">
        <v>31.204119604103376</v>
      </c>
      <c r="AA1467">
        <v>0</v>
      </c>
      <c r="AB1467">
        <v>13.831138428865339</v>
      </c>
      <c r="AC1467">
        <v>0</v>
      </c>
      <c r="AD1467">
        <v>0</v>
      </c>
      <c r="AE1467">
        <v>84.053082750062956</v>
      </c>
    </row>
    <row r="1468" spans="1:31" x14ac:dyDescent="0.25">
      <c r="A1468">
        <v>2339335</v>
      </c>
      <c r="B1468">
        <v>1</v>
      </c>
      <c r="C1468" t="s">
        <v>81</v>
      </c>
      <c r="D1468" t="s">
        <v>117</v>
      </c>
      <c r="E1468" t="s">
        <v>132</v>
      </c>
      <c r="F1468" t="s">
        <v>3020</v>
      </c>
      <c r="G1468" t="s">
        <v>134</v>
      </c>
      <c r="H1468" t="s">
        <v>135</v>
      </c>
      <c r="I1468" t="s">
        <v>144</v>
      </c>
      <c r="J1468" t="s">
        <v>137</v>
      </c>
      <c r="K1468" t="s">
        <v>138</v>
      </c>
      <c r="L1468" t="s">
        <v>4477</v>
      </c>
      <c r="M1468" t="s">
        <v>4478</v>
      </c>
      <c r="N1468">
        <v>0.113611111</v>
      </c>
      <c r="O1468">
        <v>2</v>
      </c>
      <c r="P1468">
        <v>540</v>
      </c>
      <c r="Q1468">
        <v>12</v>
      </c>
      <c r="R1468">
        <v>41</v>
      </c>
      <c r="S1468">
        <v>13</v>
      </c>
      <c r="T1468">
        <v>23</v>
      </c>
      <c r="U1468">
        <v>1</v>
      </c>
      <c r="V1468">
        <v>0</v>
      </c>
      <c r="W1468">
        <v>0.11416684619500306</v>
      </c>
      <c r="X1468">
        <v>6.5771885346409418</v>
      </c>
      <c r="Y1468">
        <v>1.0826819167690747</v>
      </c>
      <c r="Z1468">
        <v>2.7049576091592127</v>
      </c>
      <c r="AA1468">
        <v>2.4220925041022703</v>
      </c>
      <c r="AB1468">
        <v>1.2627370019530255</v>
      </c>
      <c r="AC1468">
        <v>7.9653976832428475</v>
      </c>
      <c r="AD1468">
        <v>0</v>
      </c>
      <c r="AE1468">
        <v>22.129222096062374</v>
      </c>
    </row>
    <row r="1469" spans="1:31" x14ac:dyDescent="0.25">
      <c r="A1469">
        <v>2339776</v>
      </c>
      <c r="B1469">
        <v>1</v>
      </c>
      <c r="C1469" t="s">
        <v>80</v>
      </c>
      <c r="D1469" t="s">
        <v>99</v>
      </c>
      <c r="E1469" t="s">
        <v>151</v>
      </c>
      <c r="F1469" t="s">
        <v>4479</v>
      </c>
      <c r="G1469" t="s">
        <v>1532</v>
      </c>
      <c r="H1469" t="s">
        <v>154</v>
      </c>
      <c r="I1469" t="s">
        <v>144</v>
      </c>
      <c r="J1469" t="s">
        <v>137</v>
      </c>
      <c r="K1469" t="s">
        <v>138</v>
      </c>
      <c r="L1469" t="s">
        <v>4480</v>
      </c>
      <c r="M1469" t="s">
        <v>4481</v>
      </c>
      <c r="N1469">
        <v>2.7633333329999998</v>
      </c>
      <c r="O1469">
        <v>0</v>
      </c>
      <c r="P1469">
        <v>9</v>
      </c>
      <c r="Q1469">
        <v>0</v>
      </c>
      <c r="R1469">
        <v>0</v>
      </c>
      <c r="S1469">
        <v>0</v>
      </c>
      <c r="T1469">
        <v>2</v>
      </c>
      <c r="U1469">
        <v>0</v>
      </c>
      <c r="V1469">
        <v>0</v>
      </c>
      <c r="W1469">
        <v>0</v>
      </c>
      <c r="X1469">
        <v>2.5101019460781502</v>
      </c>
      <c r="Y1469">
        <v>0</v>
      </c>
      <c r="Z1469">
        <v>0</v>
      </c>
      <c r="AA1469">
        <v>0</v>
      </c>
      <c r="AB1469">
        <v>0.83866896441848682</v>
      </c>
      <c r="AC1469">
        <v>0</v>
      </c>
      <c r="AD1469">
        <v>0</v>
      </c>
      <c r="AE1469">
        <v>3.3487709104966372</v>
      </c>
    </row>
    <row r="1470" spans="1:31" x14ac:dyDescent="0.25">
      <c r="A1470">
        <v>2339713</v>
      </c>
      <c r="B1470">
        <v>1</v>
      </c>
      <c r="C1470" t="s">
        <v>80</v>
      </c>
      <c r="D1470" t="s">
        <v>93</v>
      </c>
      <c r="E1470" t="s">
        <v>141</v>
      </c>
      <c r="F1470" t="s">
        <v>4482</v>
      </c>
      <c r="G1470" t="s">
        <v>134</v>
      </c>
      <c r="H1470" t="s">
        <v>135</v>
      </c>
      <c r="I1470" t="s">
        <v>144</v>
      </c>
      <c r="J1470" t="s">
        <v>137</v>
      </c>
      <c r="K1470" t="s">
        <v>138</v>
      </c>
      <c r="L1470" t="s">
        <v>4483</v>
      </c>
      <c r="M1470" t="s">
        <v>4484</v>
      </c>
      <c r="N1470">
        <v>0.35027777700000001</v>
      </c>
      <c r="O1470">
        <v>0</v>
      </c>
      <c r="P1470">
        <v>43</v>
      </c>
      <c r="Q1470">
        <v>16</v>
      </c>
      <c r="R1470">
        <v>60</v>
      </c>
      <c r="S1470">
        <v>3</v>
      </c>
      <c r="T1470">
        <v>21</v>
      </c>
      <c r="U1470">
        <v>0</v>
      </c>
      <c r="V1470">
        <v>0</v>
      </c>
      <c r="W1470">
        <v>0</v>
      </c>
      <c r="X1470">
        <v>4.9817292652560354</v>
      </c>
      <c r="Y1470">
        <v>229.22325358750601</v>
      </c>
      <c r="Z1470">
        <v>77.474976253863304</v>
      </c>
      <c r="AA1470">
        <v>1.4730033822901332</v>
      </c>
      <c r="AB1470">
        <v>38.63981004250892</v>
      </c>
      <c r="AC1470">
        <v>0</v>
      </c>
      <c r="AD1470">
        <v>0</v>
      </c>
      <c r="AE1470">
        <v>351.79277253142442</v>
      </c>
    </row>
    <row r="1471" spans="1:31" x14ac:dyDescent="0.25">
      <c r="A1471">
        <v>2339813</v>
      </c>
      <c r="B1471">
        <v>1</v>
      </c>
      <c r="C1471" t="s">
        <v>80</v>
      </c>
      <c r="D1471" t="s">
        <v>86</v>
      </c>
      <c r="E1471" t="s">
        <v>147</v>
      </c>
      <c r="F1471" t="s">
        <v>4485</v>
      </c>
      <c r="G1471" t="s">
        <v>208</v>
      </c>
      <c r="H1471" t="s">
        <v>135</v>
      </c>
      <c r="I1471" t="s">
        <v>144</v>
      </c>
      <c r="J1471" t="s">
        <v>137</v>
      </c>
      <c r="K1471" t="s">
        <v>209</v>
      </c>
      <c r="L1471" t="s">
        <v>4486</v>
      </c>
      <c r="M1471" t="s">
        <v>4487</v>
      </c>
      <c r="N1471">
        <v>10.418888888</v>
      </c>
      <c r="O1471">
        <v>0</v>
      </c>
      <c r="P1471">
        <v>2776</v>
      </c>
      <c r="Q1471">
        <v>0</v>
      </c>
      <c r="R1471">
        <v>7</v>
      </c>
      <c r="S1471">
        <v>1</v>
      </c>
      <c r="T1471">
        <v>342</v>
      </c>
      <c r="U1471">
        <v>0</v>
      </c>
      <c r="V1471">
        <v>1</v>
      </c>
      <c r="W1471">
        <v>0</v>
      </c>
      <c r="X1471">
        <v>9189.7838979088028</v>
      </c>
      <c r="Y1471">
        <v>0</v>
      </c>
      <c r="Z1471">
        <v>22.457227369218298</v>
      </c>
      <c r="AA1471">
        <v>22.321216401090602</v>
      </c>
      <c r="AB1471">
        <v>5673.4308030175371</v>
      </c>
      <c r="AC1471">
        <v>0</v>
      </c>
      <c r="AD1471">
        <v>265.46020654502991</v>
      </c>
      <c r="AE1471">
        <v>15173.453351241678</v>
      </c>
    </row>
    <row r="1472" spans="1:31" x14ac:dyDescent="0.25">
      <c r="A1472">
        <v>2339421</v>
      </c>
      <c r="B1472">
        <v>1</v>
      </c>
      <c r="C1472" t="s">
        <v>80</v>
      </c>
      <c r="D1472" t="s">
        <v>110</v>
      </c>
      <c r="E1472" t="s">
        <v>174</v>
      </c>
      <c r="F1472" t="s">
        <v>4488</v>
      </c>
      <c r="G1472" t="s">
        <v>208</v>
      </c>
      <c r="H1472" t="s">
        <v>154</v>
      </c>
      <c r="I1472" t="s">
        <v>144</v>
      </c>
      <c r="J1472" t="s">
        <v>137</v>
      </c>
      <c r="K1472" t="s">
        <v>209</v>
      </c>
      <c r="L1472" t="s">
        <v>4489</v>
      </c>
      <c r="M1472" t="s">
        <v>4490</v>
      </c>
      <c r="N1472">
        <v>1.032777777</v>
      </c>
      <c r="O1472">
        <v>0</v>
      </c>
      <c r="P1472">
        <v>90</v>
      </c>
      <c r="Q1472">
        <v>0</v>
      </c>
      <c r="R1472">
        <v>0</v>
      </c>
      <c r="S1472">
        <v>0</v>
      </c>
      <c r="T1472">
        <v>4</v>
      </c>
      <c r="U1472">
        <v>0</v>
      </c>
      <c r="V1472">
        <v>0</v>
      </c>
      <c r="W1472">
        <v>0</v>
      </c>
      <c r="X1472">
        <v>20.48088285084815</v>
      </c>
      <c r="Y1472">
        <v>0</v>
      </c>
      <c r="Z1472">
        <v>0</v>
      </c>
      <c r="AA1472">
        <v>0</v>
      </c>
      <c r="AB1472">
        <v>3.5139313042166671E-4</v>
      </c>
      <c r="AC1472">
        <v>0</v>
      </c>
      <c r="AD1472">
        <v>0</v>
      </c>
      <c r="AE1472">
        <v>20.481234243978573</v>
      </c>
    </row>
    <row r="1473" spans="1:31" x14ac:dyDescent="0.25">
      <c r="A1473">
        <v>2339962</v>
      </c>
      <c r="B1473">
        <v>1</v>
      </c>
      <c r="C1473" t="s">
        <v>80</v>
      </c>
      <c r="D1473" t="s">
        <v>89</v>
      </c>
      <c r="E1473" t="s">
        <v>157</v>
      </c>
      <c r="F1473" t="s">
        <v>4491</v>
      </c>
      <c r="G1473" t="s">
        <v>279</v>
      </c>
      <c r="H1473" t="s">
        <v>154</v>
      </c>
      <c r="I1473" t="s">
        <v>144</v>
      </c>
      <c r="J1473" t="s">
        <v>137</v>
      </c>
      <c r="K1473" t="s">
        <v>138</v>
      </c>
      <c r="L1473" t="s">
        <v>4492</v>
      </c>
      <c r="M1473" t="s">
        <v>4493</v>
      </c>
      <c r="N1473">
        <v>2.3147222219999999</v>
      </c>
      <c r="O1473">
        <v>0</v>
      </c>
      <c r="P1473">
        <v>4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3.8278232247412225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3.8278232247412225</v>
      </c>
    </row>
    <row r="1474" spans="1:31" x14ac:dyDescent="0.25">
      <c r="A1474">
        <v>2339521</v>
      </c>
      <c r="B1474">
        <v>1</v>
      </c>
      <c r="C1474" t="s">
        <v>80</v>
      </c>
      <c r="D1474" t="s">
        <v>93</v>
      </c>
      <c r="E1474" t="s">
        <v>157</v>
      </c>
      <c r="F1474" t="s">
        <v>4494</v>
      </c>
      <c r="G1474" t="s">
        <v>194</v>
      </c>
      <c r="H1474" t="s">
        <v>154</v>
      </c>
      <c r="I1474" t="s">
        <v>144</v>
      </c>
      <c r="J1474" t="s">
        <v>137</v>
      </c>
      <c r="K1474" t="s">
        <v>138</v>
      </c>
      <c r="L1474" t="s">
        <v>4495</v>
      </c>
      <c r="M1474" t="s">
        <v>4496</v>
      </c>
      <c r="N1474">
        <v>7.3122222219999999</v>
      </c>
      <c r="O1474">
        <v>0</v>
      </c>
      <c r="P1474">
        <v>1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2.2085670428973456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2.2085670428973456</v>
      </c>
    </row>
    <row r="1475" spans="1:31" x14ac:dyDescent="0.25">
      <c r="A1475">
        <v>2339670</v>
      </c>
      <c r="B1475">
        <v>1</v>
      </c>
      <c r="C1475" t="s">
        <v>80</v>
      </c>
      <c r="D1475" t="s">
        <v>92</v>
      </c>
      <c r="E1475" t="s">
        <v>157</v>
      </c>
      <c r="F1475" t="s">
        <v>1654</v>
      </c>
      <c r="G1475" t="s">
        <v>204</v>
      </c>
      <c r="H1475" t="s">
        <v>154</v>
      </c>
      <c r="I1475" t="s">
        <v>144</v>
      </c>
      <c r="J1475" t="s">
        <v>137</v>
      </c>
      <c r="K1475" t="s">
        <v>138</v>
      </c>
      <c r="L1475" t="s">
        <v>4497</v>
      </c>
      <c r="M1475" t="s">
        <v>4498</v>
      </c>
      <c r="N1475">
        <v>1.4055555550000001</v>
      </c>
      <c r="O1475">
        <v>0</v>
      </c>
      <c r="P1475">
        <v>1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2.8929109403791665E-2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2.8929109403791665E-2</v>
      </c>
    </row>
    <row r="1476" spans="1:31" x14ac:dyDescent="0.25">
      <c r="A1476">
        <v>2339281</v>
      </c>
      <c r="B1476">
        <v>1</v>
      </c>
      <c r="C1476" t="s">
        <v>81</v>
      </c>
      <c r="D1476" t="s">
        <v>118</v>
      </c>
      <c r="E1476" t="s">
        <v>132</v>
      </c>
      <c r="F1476" t="s">
        <v>4499</v>
      </c>
      <c r="G1476" t="s">
        <v>134</v>
      </c>
      <c r="H1476" t="s">
        <v>135</v>
      </c>
      <c r="I1476" t="s">
        <v>144</v>
      </c>
      <c r="J1476" t="s">
        <v>137</v>
      </c>
      <c r="K1476" t="s">
        <v>138</v>
      </c>
      <c r="L1476" t="s">
        <v>4500</v>
      </c>
      <c r="M1476" t="s">
        <v>4501</v>
      </c>
      <c r="N1476">
        <v>0.41611111099999998</v>
      </c>
      <c r="O1476">
        <v>0</v>
      </c>
      <c r="P1476">
        <v>317</v>
      </c>
      <c r="Q1476">
        <v>9</v>
      </c>
      <c r="R1476">
        <v>84</v>
      </c>
      <c r="S1476">
        <v>12</v>
      </c>
      <c r="T1476">
        <v>72</v>
      </c>
      <c r="U1476">
        <v>1</v>
      </c>
      <c r="V1476">
        <v>0</v>
      </c>
      <c r="W1476">
        <v>0</v>
      </c>
      <c r="X1476">
        <v>30.173644277924534</v>
      </c>
      <c r="Y1476">
        <v>64.005641655880041</v>
      </c>
      <c r="Z1476">
        <v>167.30978668206438</v>
      </c>
      <c r="AA1476">
        <v>183.89565637084283</v>
      </c>
      <c r="AB1476">
        <v>21.129596820277456</v>
      </c>
      <c r="AC1476">
        <v>162.94503612185579</v>
      </c>
      <c r="AD1476">
        <v>0</v>
      </c>
      <c r="AE1476">
        <v>629.45936192884506</v>
      </c>
    </row>
    <row r="1477" spans="1:31" x14ac:dyDescent="0.25">
      <c r="A1477">
        <v>2339945</v>
      </c>
      <c r="B1477">
        <v>1</v>
      </c>
      <c r="C1477" t="s">
        <v>80</v>
      </c>
      <c r="D1477" t="s">
        <v>89</v>
      </c>
      <c r="E1477" t="s">
        <v>326</v>
      </c>
      <c r="F1477" t="s">
        <v>4502</v>
      </c>
      <c r="G1477" t="s">
        <v>667</v>
      </c>
      <c r="H1477" t="s">
        <v>154</v>
      </c>
      <c r="I1477" t="s">
        <v>144</v>
      </c>
      <c r="J1477" t="s">
        <v>137</v>
      </c>
      <c r="K1477" t="s">
        <v>138</v>
      </c>
      <c r="L1477" t="s">
        <v>4503</v>
      </c>
      <c r="M1477" t="s">
        <v>4504</v>
      </c>
      <c r="N1477">
        <v>1.469166666</v>
      </c>
      <c r="O1477">
        <v>0</v>
      </c>
      <c r="P1477">
        <v>38</v>
      </c>
      <c r="Q1477">
        <v>0</v>
      </c>
      <c r="R1477">
        <v>0</v>
      </c>
      <c r="S1477">
        <v>0</v>
      </c>
      <c r="T1477">
        <v>2</v>
      </c>
      <c r="U1477">
        <v>0</v>
      </c>
      <c r="V1477">
        <v>0</v>
      </c>
      <c r="W1477">
        <v>0</v>
      </c>
      <c r="X1477">
        <v>15.927874414516618</v>
      </c>
      <c r="Y1477">
        <v>0</v>
      </c>
      <c r="Z1477">
        <v>0</v>
      </c>
      <c r="AA1477">
        <v>0</v>
      </c>
      <c r="AB1477">
        <v>2.4406370056339242</v>
      </c>
      <c r="AC1477">
        <v>0</v>
      </c>
      <c r="AD1477">
        <v>0</v>
      </c>
      <c r="AE1477">
        <v>18.36851142015054</v>
      </c>
    </row>
    <row r="1478" spans="1:31" x14ac:dyDescent="0.25">
      <c r="A1478">
        <v>2339922</v>
      </c>
      <c r="B1478">
        <v>1</v>
      </c>
      <c r="C1478" t="s">
        <v>80</v>
      </c>
      <c r="D1478" t="s">
        <v>85</v>
      </c>
      <c r="E1478" t="s">
        <v>174</v>
      </c>
      <c r="F1478" t="s">
        <v>4505</v>
      </c>
      <c r="G1478" t="s">
        <v>194</v>
      </c>
      <c r="H1478" t="s">
        <v>154</v>
      </c>
      <c r="I1478" t="s">
        <v>144</v>
      </c>
      <c r="J1478" t="s">
        <v>137</v>
      </c>
      <c r="K1478" t="s">
        <v>138</v>
      </c>
      <c r="L1478" t="s">
        <v>4506</v>
      </c>
      <c r="M1478" t="s">
        <v>4507</v>
      </c>
      <c r="N1478">
        <v>0.64027777699999999</v>
      </c>
      <c r="O1478">
        <v>0</v>
      </c>
      <c r="P1478">
        <v>838</v>
      </c>
      <c r="Q1478">
        <v>0</v>
      </c>
      <c r="R1478">
        <v>0</v>
      </c>
      <c r="S1478">
        <v>0</v>
      </c>
      <c r="T1478">
        <v>100</v>
      </c>
      <c r="U1478">
        <v>0</v>
      </c>
      <c r="V1478">
        <v>2</v>
      </c>
      <c r="W1478">
        <v>0</v>
      </c>
      <c r="X1478">
        <v>201.99687585852698</v>
      </c>
      <c r="Y1478">
        <v>0</v>
      </c>
      <c r="Z1478">
        <v>0</v>
      </c>
      <c r="AA1478">
        <v>0</v>
      </c>
      <c r="AB1478">
        <v>42.344998993939086</v>
      </c>
      <c r="AC1478">
        <v>0</v>
      </c>
      <c r="AD1478">
        <v>10.845259359856055</v>
      </c>
      <c r="AE1478">
        <v>255.18713421232209</v>
      </c>
    </row>
    <row r="1479" spans="1:31" x14ac:dyDescent="0.25">
      <c r="A1479">
        <v>2339659</v>
      </c>
      <c r="B1479">
        <v>1</v>
      </c>
      <c r="C1479" t="s">
        <v>81</v>
      </c>
      <c r="D1479" t="s">
        <v>123</v>
      </c>
      <c r="E1479" t="s">
        <v>326</v>
      </c>
      <c r="F1479" t="s">
        <v>4508</v>
      </c>
      <c r="G1479" t="s">
        <v>153</v>
      </c>
      <c r="H1479" t="s">
        <v>154</v>
      </c>
      <c r="I1479" t="s">
        <v>144</v>
      </c>
      <c r="J1479" t="s">
        <v>137</v>
      </c>
      <c r="K1479" t="s">
        <v>138</v>
      </c>
      <c r="L1479" t="s">
        <v>4509</v>
      </c>
      <c r="M1479" t="s">
        <v>4510</v>
      </c>
      <c r="N1479">
        <v>0.70083333299999995</v>
      </c>
      <c r="O1479">
        <v>0</v>
      </c>
      <c r="P1479">
        <v>73</v>
      </c>
      <c r="Q1479">
        <v>0</v>
      </c>
      <c r="R1479">
        <v>0</v>
      </c>
      <c r="S1479">
        <v>0</v>
      </c>
      <c r="T1479">
        <v>26</v>
      </c>
      <c r="U1479">
        <v>0</v>
      </c>
      <c r="V1479">
        <v>0</v>
      </c>
      <c r="W1479">
        <v>0</v>
      </c>
      <c r="X1479">
        <v>15.708425609519722</v>
      </c>
      <c r="Y1479">
        <v>0</v>
      </c>
      <c r="Z1479">
        <v>0</v>
      </c>
      <c r="AA1479">
        <v>0</v>
      </c>
      <c r="AB1479">
        <v>48.352835138414889</v>
      </c>
      <c r="AC1479">
        <v>0</v>
      </c>
      <c r="AD1479">
        <v>0</v>
      </c>
      <c r="AE1479">
        <v>64.061260747934611</v>
      </c>
    </row>
    <row r="1480" spans="1:31" x14ac:dyDescent="0.25">
      <c r="A1480">
        <v>2339736</v>
      </c>
      <c r="B1480">
        <v>1</v>
      </c>
      <c r="C1480" t="s">
        <v>80</v>
      </c>
      <c r="D1480" t="s">
        <v>83</v>
      </c>
      <c r="E1480" t="s">
        <v>147</v>
      </c>
      <c r="F1480" t="s">
        <v>4511</v>
      </c>
      <c r="G1480" t="s">
        <v>184</v>
      </c>
      <c r="H1480" t="s">
        <v>135</v>
      </c>
      <c r="I1480" t="s">
        <v>144</v>
      </c>
      <c r="J1480" t="s">
        <v>137</v>
      </c>
      <c r="K1480" t="s">
        <v>138</v>
      </c>
      <c r="L1480" t="s">
        <v>4512</v>
      </c>
      <c r="M1480" t="s">
        <v>4513</v>
      </c>
      <c r="N1480">
        <v>3.0594444439999999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8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168.24563315165761</v>
      </c>
      <c r="AC1480">
        <v>0</v>
      </c>
      <c r="AD1480">
        <v>0</v>
      </c>
      <c r="AE1480">
        <v>168.24563315165761</v>
      </c>
    </row>
    <row r="1481" spans="1:31" x14ac:dyDescent="0.25">
      <c r="A1481">
        <v>2339928</v>
      </c>
      <c r="B1481">
        <v>1</v>
      </c>
      <c r="C1481" t="s">
        <v>81</v>
      </c>
      <c r="D1481" t="s">
        <v>120</v>
      </c>
      <c r="E1481" t="s">
        <v>157</v>
      </c>
      <c r="F1481" t="s">
        <v>4514</v>
      </c>
      <c r="G1481" t="s">
        <v>204</v>
      </c>
      <c r="H1481" t="s">
        <v>154</v>
      </c>
      <c r="I1481" t="s">
        <v>144</v>
      </c>
      <c r="J1481" t="s">
        <v>137</v>
      </c>
      <c r="K1481" t="s">
        <v>138</v>
      </c>
      <c r="L1481" t="s">
        <v>4515</v>
      </c>
      <c r="M1481" t="s">
        <v>4516</v>
      </c>
      <c r="N1481">
        <v>1.135</v>
      </c>
      <c r="O1481">
        <v>0</v>
      </c>
      <c r="P1481">
        <v>1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1.3973549605699999E-2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1.3973549605699999E-2</v>
      </c>
    </row>
    <row r="1482" spans="1:31" x14ac:dyDescent="0.25">
      <c r="A1482">
        <v>2339845</v>
      </c>
      <c r="B1482">
        <v>1</v>
      </c>
      <c r="C1482" t="s">
        <v>81</v>
      </c>
      <c r="D1482" t="s">
        <v>113</v>
      </c>
      <c r="E1482" t="s">
        <v>141</v>
      </c>
      <c r="F1482" t="s">
        <v>4517</v>
      </c>
      <c r="G1482" t="s">
        <v>1768</v>
      </c>
      <c r="H1482" t="s">
        <v>135</v>
      </c>
      <c r="I1482" t="s">
        <v>144</v>
      </c>
      <c r="J1482" t="s">
        <v>137</v>
      </c>
      <c r="K1482" t="s">
        <v>138</v>
      </c>
      <c r="L1482" t="s">
        <v>4518</v>
      </c>
      <c r="M1482" t="s">
        <v>4519</v>
      </c>
      <c r="N1482">
        <v>3.426666666</v>
      </c>
      <c r="O1482">
        <v>0</v>
      </c>
      <c r="P1482">
        <v>23</v>
      </c>
      <c r="Q1482">
        <v>4</v>
      </c>
      <c r="R1482">
        <v>53</v>
      </c>
      <c r="S1482">
        <v>1</v>
      </c>
      <c r="T1482">
        <v>7</v>
      </c>
      <c r="U1482">
        <v>0</v>
      </c>
      <c r="V1482">
        <v>0</v>
      </c>
      <c r="W1482">
        <v>0</v>
      </c>
      <c r="X1482">
        <v>14.502868092470766</v>
      </c>
      <c r="Y1482">
        <v>107.79820518293262</v>
      </c>
      <c r="Z1482">
        <v>1239.0391042206995</v>
      </c>
      <c r="AA1482">
        <v>6.0078853784103776</v>
      </c>
      <c r="AB1482">
        <v>11.335388079486957</v>
      </c>
      <c r="AC1482">
        <v>0</v>
      </c>
      <c r="AD1482">
        <v>0</v>
      </c>
      <c r="AE1482">
        <v>1378.6834509540001</v>
      </c>
    </row>
    <row r="1483" spans="1:31" x14ac:dyDescent="0.25">
      <c r="A1483">
        <v>2339444</v>
      </c>
      <c r="B1483">
        <v>1</v>
      </c>
      <c r="C1483" t="s">
        <v>80</v>
      </c>
      <c r="D1483" t="s">
        <v>101</v>
      </c>
      <c r="E1483" t="s">
        <v>174</v>
      </c>
      <c r="F1483" t="s">
        <v>4520</v>
      </c>
      <c r="G1483" t="s">
        <v>269</v>
      </c>
      <c r="H1483" t="s">
        <v>154</v>
      </c>
      <c r="I1483" t="s">
        <v>144</v>
      </c>
      <c r="J1483" t="s">
        <v>137</v>
      </c>
      <c r="K1483" t="s">
        <v>209</v>
      </c>
      <c r="L1483" t="s">
        <v>4521</v>
      </c>
      <c r="M1483" t="s">
        <v>4522</v>
      </c>
      <c r="N1483">
        <v>2.2936111110000001</v>
      </c>
      <c r="O1483">
        <v>0</v>
      </c>
      <c r="P1483">
        <v>287</v>
      </c>
      <c r="Q1483">
        <v>0</v>
      </c>
      <c r="R1483">
        <v>0</v>
      </c>
      <c r="S1483">
        <v>0</v>
      </c>
      <c r="T1483">
        <v>25</v>
      </c>
      <c r="U1483">
        <v>0</v>
      </c>
      <c r="V1483">
        <v>0</v>
      </c>
      <c r="W1483">
        <v>0</v>
      </c>
      <c r="X1483">
        <v>161.26910101280617</v>
      </c>
      <c r="Y1483">
        <v>0</v>
      </c>
      <c r="Z1483">
        <v>0</v>
      </c>
      <c r="AA1483">
        <v>0</v>
      </c>
      <c r="AB1483">
        <v>74.35254067532118</v>
      </c>
      <c r="AC1483">
        <v>0</v>
      </c>
      <c r="AD1483">
        <v>0</v>
      </c>
      <c r="AE1483">
        <v>235.62164168812734</v>
      </c>
    </row>
    <row r="1484" spans="1:31" x14ac:dyDescent="0.25">
      <c r="A1484">
        <v>2339799</v>
      </c>
      <c r="B1484">
        <v>1</v>
      </c>
      <c r="C1484" t="s">
        <v>80</v>
      </c>
      <c r="D1484" t="s">
        <v>93</v>
      </c>
      <c r="E1484" t="s">
        <v>151</v>
      </c>
      <c r="F1484" t="s">
        <v>4523</v>
      </c>
      <c r="G1484" t="s">
        <v>153</v>
      </c>
      <c r="H1484" t="s">
        <v>154</v>
      </c>
      <c r="I1484" t="s">
        <v>144</v>
      </c>
      <c r="J1484" t="s">
        <v>137</v>
      </c>
      <c r="K1484" t="s">
        <v>138</v>
      </c>
      <c r="L1484" t="s">
        <v>4524</v>
      </c>
      <c r="M1484" t="s">
        <v>4525</v>
      </c>
      <c r="N1484">
        <v>1.5452777769999999</v>
      </c>
      <c r="O1484">
        <v>0</v>
      </c>
      <c r="P1484">
        <v>2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0.5292776000128333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0.5292776000128333</v>
      </c>
    </row>
    <row r="1485" spans="1:31" x14ac:dyDescent="0.25">
      <c r="A1485">
        <v>2339742</v>
      </c>
      <c r="B1485">
        <v>1</v>
      </c>
      <c r="C1485" t="s">
        <v>81</v>
      </c>
      <c r="D1485" t="s">
        <v>128</v>
      </c>
      <c r="E1485" t="s">
        <v>147</v>
      </c>
      <c r="F1485" t="s">
        <v>4526</v>
      </c>
      <c r="G1485" t="s">
        <v>208</v>
      </c>
      <c r="H1485" t="s">
        <v>135</v>
      </c>
      <c r="I1485" t="s">
        <v>144</v>
      </c>
      <c r="J1485" t="s">
        <v>137</v>
      </c>
      <c r="K1485" t="s">
        <v>209</v>
      </c>
      <c r="L1485" t="s">
        <v>4527</v>
      </c>
      <c r="M1485" t="s">
        <v>4528</v>
      </c>
      <c r="N1485">
        <v>0.50194444400000005</v>
      </c>
      <c r="O1485">
        <v>0</v>
      </c>
      <c r="P1485">
        <v>449</v>
      </c>
      <c r="Q1485">
        <v>0</v>
      </c>
      <c r="R1485">
        <v>0</v>
      </c>
      <c r="S1485">
        <v>0</v>
      </c>
      <c r="T1485">
        <v>43</v>
      </c>
      <c r="U1485">
        <v>0</v>
      </c>
      <c r="V1485">
        <v>0</v>
      </c>
      <c r="W1485">
        <v>0</v>
      </c>
      <c r="X1485">
        <v>65.432329053024702</v>
      </c>
      <c r="Y1485">
        <v>0</v>
      </c>
      <c r="Z1485">
        <v>0</v>
      </c>
      <c r="AA1485">
        <v>0</v>
      </c>
      <c r="AB1485">
        <v>14.345820561519957</v>
      </c>
      <c r="AC1485">
        <v>0</v>
      </c>
      <c r="AD1485">
        <v>0</v>
      </c>
      <c r="AE1485">
        <v>79.77814961454466</v>
      </c>
    </row>
    <row r="1486" spans="1:31" x14ac:dyDescent="0.25">
      <c r="A1486">
        <v>2339404</v>
      </c>
      <c r="B1486">
        <v>1</v>
      </c>
      <c r="C1486" t="s">
        <v>81</v>
      </c>
      <c r="D1486" t="s">
        <v>123</v>
      </c>
      <c r="E1486" t="s">
        <v>147</v>
      </c>
      <c r="F1486" t="s">
        <v>4529</v>
      </c>
      <c r="G1486" t="s">
        <v>269</v>
      </c>
      <c r="H1486" t="s">
        <v>135</v>
      </c>
      <c r="I1486" t="s">
        <v>144</v>
      </c>
      <c r="J1486" t="s">
        <v>137</v>
      </c>
      <c r="K1486" t="s">
        <v>209</v>
      </c>
      <c r="L1486" t="s">
        <v>4530</v>
      </c>
      <c r="M1486" t="s">
        <v>4531</v>
      </c>
      <c r="N1486">
        <v>8.6058333329999996</v>
      </c>
      <c r="O1486">
        <v>0</v>
      </c>
      <c r="P1486">
        <v>766</v>
      </c>
      <c r="Q1486">
        <v>0</v>
      </c>
      <c r="R1486">
        <v>0</v>
      </c>
      <c r="S1486">
        <v>0</v>
      </c>
      <c r="T1486">
        <v>19</v>
      </c>
      <c r="U1486">
        <v>0</v>
      </c>
      <c r="V1486">
        <v>0</v>
      </c>
      <c r="W1486">
        <v>0</v>
      </c>
      <c r="X1486">
        <v>1447.638961922825</v>
      </c>
      <c r="Y1486">
        <v>0</v>
      </c>
      <c r="Z1486">
        <v>0</v>
      </c>
      <c r="AA1486">
        <v>0</v>
      </c>
      <c r="AB1486">
        <v>268.3677409152952</v>
      </c>
      <c r="AC1486">
        <v>0</v>
      </c>
      <c r="AD1486">
        <v>0</v>
      </c>
      <c r="AE1486">
        <v>1716.0067028381202</v>
      </c>
    </row>
    <row r="1487" spans="1:31" x14ac:dyDescent="0.25">
      <c r="A1487">
        <v>2339304</v>
      </c>
      <c r="B1487">
        <v>1</v>
      </c>
      <c r="C1487" t="s">
        <v>80</v>
      </c>
      <c r="D1487" t="s">
        <v>88</v>
      </c>
      <c r="E1487" t="s">
        <v>147</v>
      </c>
      <c r="F1487" t="s">
        <v>4298</v>
      </c>
      <c r="G1487" t="s">
        <v>134</v>
      </c>
      <c r="H1487" t="s">
        <v>135</v>
      </c>
      <c r="I1487" t="s">
        <v>144</v>
      </c>
      <c r="J1487" t="s">
        <v>137</v>
      </c>
      <c r="K1487" t="s">
        <v>138</v>
      </c>
      <c r="L1487" t="s">
        <v>4532</v>
      </c>
      <c r="M1487" t="s">
        <v>4533</v>
      </c>
      <c r="N1487">
        <v>6.3333333000000006E-2</v>
      </c>
      <c r="O1487">
        <v>0</v>
      </c>
      <c r="P1487">
        <v>649</v>
      </c>
      <c r="Q1487">
        <v>0</v>
      </c>
      <c r="R1487">
        <v>0</v>
      </c>
      <c r="S1487">
        <v>16</v>
      </c>
      <c r="T1487">
        <v>191</v>
      </c>
      <c r="U1487">
        <v>9</v>
      </c>
      <c r="V1487">
        <v>2</v>
      </c>
      <c r="W1487">
        <v>0</v>
      </c>
      <c r="X1487">
        <v>12.243144818688533</v>
      </c>
      <c r="Y1487">
        <v>0</v>
      </c>
      <c r="Z1487">
        <v>0</v>
      </c>
      <c r="AA1487">
        <v>9.4125658475924698</v>
      </c>
      <c r="AB1487">
        <v>10.006337836706667</v>
      </c>
      <c r="AC1487">
        <v>27.310414881820609</v>
      </c>
      <c r="AD1487">
        <v>1.5685637360925337</v>
      </c>
      <c r="AE1487">
        <v>60.541027120900814</v>
      </c>
    </row>
    <row r="1488" spans="1:31" x14ac:dyDescent="0.25">
      <c r="A1488">
        <v>2339298</v>
      </c>
      <c r="B1488">
        <v>1</v>
      </c>
      <c r="C1488" t="s">
        <v>80</v>
      </c>
      <c r="D1488" t="s">
        <v>93</v>
      </c>
      <c r="E1488" t="s">
        <v>151</v>
      </c>
      <c r="F1488" t="s">
        <v>4534</v>
      </c>
      <c r="G1488" t="s">
        <v>153</v>
      </c>
      <c r="H1488" t="s">
        <v>154</v>
      </c>
      <c r="I1488" t="s">
        <v>144</v>
      </c>
      <c r="J1488" t="s">
        <v>137</v>
      </c>
      <c r="K1488" t="s">
        <v>138</v>
      </c>
      <c r="L1488" t="s">
        <v>4535</v>
      </c>
      <c r="M1488" t="s">
        <v>4536</v>
      </c>
      <c r="N1488">
        <v>1.5877777769999999</v>
      </c>
      <c r="O1488">
        <v>0</v>
      </c>
      <c r="P1488">
        <v>1</v>
      </c>
      <c r="Q1488">
        <v>0</v>
      </c>
      <c r="R1488">
        <v>3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0.44768497920949168</v>
      </c>
      <c r="Y1488">
        <v>0</v>
      </c>
      <c r="Z1488">
        <v>13.841218297712986</v>
      </c>
      <c r="AA1488">
        <v>0</v>
      </c>
      <c r="AB1488">
        <v>0</v>
      </c>
      <c r="AC1488">
        <v>0</v>
      </c>
      <c r="AD1488">
        <v>0</v>
      </c>
      <c r="AE1488">
        <v>14.288903276922477</v>
      </c>
    </row>
    <row r="1489" spans="1:31" x14ac:dyDescent="0.25">
      <c r="A1489">
        <v>2339696</v>
      </c>
      <c r="B1489">
        <v>1</v>
      </c>
      <c r="C1489" t="s">
        <v>80</v>
      </c>
      <c r="D1489" t="s">
        <v>110</v>
      </c>
      <c r="E1489" t="s">
        <v>240</v>
      </c>
      <c r="F1489" t="s">
        <v>4537</v>
      </c>
      <c r="G1489" t="s">
        <v>1274</v>
      </c>
      <c r="H1489" t="s">
        <v>135</v>
      </c>
      <c r="I1489" t="s">
        <v>144</v>
      </c>
      <c r="J1489" t="s">
        <v>3</v>
      </c>
      <c r="K1489" t="s">
        <v>138</v>
      </c>
      <c r="L1489" t="s">
        <v>4538</v>
      </c>
      <c r="M1489" t="s">
        <v>4539</v>
      </c>
      <c r="N1489">
        <v>1.2677777770000001</v>
      </c>
      <c r="O1489">
        <v>0</v>
      </c>
      <c r="P1489">
        <v>1692</v>
      </c>
      <c r="Q1489">
        <v>0</v>
      </c>
      <c r="R1489">
        <v>0</v>
      </c>
      <c r="S1489">
        <v>1</v>
      </c>
      <c r="T1489">
        <v>1542</v>
      </c>
      <c r="U1489">
        <v>0</v>
      </c>
      <c r="V1489">
        <v>1</v>
      </c>
      <c r="W1489">
        <v>0</v>
      </c>
      <c r="X1489">
        <v>675.22484582406514</v>
      </c>
      <c r="Y1489">
        <v>0</v>
      </c>
      <c r="Z1489">
        <v>0</v>
      </c>
      <c r="AA1489">
        <v>2.9217110761129277</v>
      </c>
      <c r="AB1489">
        <v>3325.8007218164007</v>
      </c>
      <c r="AC1489">
        <v>0</v>
      </c>
      <c r="AD1489">
        <v>38.964653275742194</v>
      </c>
      <c r="AE1489">
        <v>4042.9119319923211</v>
      </c>
    </row>
    <row r="1490" spans="1:31" x14ac:dyDescent="0.25">
      <c r="A1490">
        <v>2339367</v>
      </c>
      <c r="B1490">
        <v>1</v>
      </c>
      <c r="C1490" t="s">
        <v>80</v>
      </c>
      <c r="D1490" t="s">
        <v>108</v>
      </c>
      <c r="E1490" t="s">
        <v>141</v>
      </c>
      <c r="F1490" t="s">
        <v>4336</v>
      </c>
      <c r="G1490" t="s">
        <v>134</v>
      </c>
      <c r="H1490" t="s">
        <v>135</v>
      </c>
      <c r="I1490" t="s">
        <v>144</v>
      </c>
      <c r="J1490" t="s">
        <v>137</v>
      </c>
      <c r="K1490" t="s">
        <v>138</v>
      </c>
      <c r="L1490" t="s">
        <v>4540</v>
      </c>
      <c r="M1490" t="s">
        <v>4541</v>
      </c>
      <c r="N1490">
        <v>0.27472222200000002</v>
      </c>
      <c r="O1490">
        <v>0</v>
      </c>
      <c r="P1490">
        <v>631</v>
      </c>
      <c r="Q1490">
        <v>0</v>
      </c>
      <c r="R1490">
        <v>403</v>
      </c>
      <c r="S1490">
        <v>5</v>
      </c>
      <c r="T1490">
        <v>213</v>
      </c>
      <c r="U1490">
        <v>1</v>
      </c>
      <c r="V1490">
        <v>0</v>
      </c>
      <c r="W1490">
        <v>0</v>
      </c>
      <c r="X1490">
        <v>42.236670275624896</v>
      </c>
      <c r="Y1490">
        <v>0</v>
      </c>
      <c r="Z1490">
        <v>325.4393535511889</v>
      </c>
      <c r="AA1490">
        <v>7.0940701191851989</v>
      </c>
      <c r="AB1490">
        <v>131.97459124832176</v>
      </c>
      <c r="AC1490">
        <v>37.627009850478657</v>
      </c>
      <c r="AD1490">
        <v>0</v>
      </c>
      <c r="AE1490">
        <v>544.37169504479937</v>
      </c>
    </row>
    <row r="1491" spans="1:31" x14ac:dyDescent="0.25">
      <c r="A1491">
        <v>2339344</v>
      </c>
      <c r="B1491">
        <v>1</v>
      </c>
      <c r="C1491" t="s">
        <v>80</v>
      </c>
      <c r="D1491" t="s">
        <v>103</v>
      </c>
      <c r="E1491" t="s">
        <v>157</v>
      </c>
      <c r="F1491" t="s">
        <v>4542</v>
      </c>
      <c r="G1491" t="s">
        <v>159</v>
      </c>
      <c r="H1491" t="s">
        <v>154</v>
      </c>
      <c r="I1491" t="s">
        <v>144</v>
      </c>
      <c r="J1491" t="s">
        <v>137</v>
      </c>
      <c r="K1491" t="s">
        <v>138</v>
      </c>
      <c r="L1491" t="s">
        <v>4543</v>
      </c>
      <c r="M1491" t="s">
        <v>4544</v>
      </c>
      <c r="N1491">
        <v>0.96777777700000001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1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2.9530462568995803</v>
      </c>
      <c r="AC1491">
        <v>0</v>
      </c>
      <c r="AD1491">
        <v>0</v>
      </c>
      <c r="AE1491">
        <v>2.9530462568995803</v>
      </c>
    </row>
    <row r="1492" spans="1:31" x14ac:dyDescent="0.25">
      <c r="A1492">
        <v>2339653</v>
      </c>
      <c r="B1492">
        <v>1</v>
      </c>
      <c r="C1492" t="s">
        <v>81</v>
      </c>
      <c r="D1492" t="s">
        <v>115</v>
      </c>
      <c r="E1492" t="s">
        <v>157</v>
      </c>
      <c r="F1492" t="s">
        <v>4545</v>
      </c>
      <c r="G1492" t="s">
        <v>159</v>
      </c>
      <c r="H1492" t="s">
        <v>154</v>
      </c>
      <c r="I1492" t="s">
        <v>144</v>
      </c>
      <c r="J1492" t="s">
        <v>137</v>
      </c>
      <c r="K1492" t="s">
        <v>138</v>
      </c>
      <c r="L1492" t="s">
        <v>4546</v>
      </c>
      <c r="M1492" t="s">
        <v>4547</v>
      </c>
      <c r="N1492">
        <v>1.688055555</v>
      </c>
      <c r="O1492">
        <v>0</v>
      </c>
      <c r="P1492">
        <v>0</v>
      </c>
      <c r="Q1492">
        <v>0</v>
      </c>
      <c r="R1492">
        <v>1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4.3599018017791105E-2</v>
      </c>
      <c r="AA1492">
        <v>0</v>
      </c>
      <c r="AB1492">
        <v>0</v>
      </c>
      <c r="AC1492">
        <v>0</v>
      </c>
      <c r="AD1492">
        <v>0</v>
      </c>
      <c r="AE1492">
        <v>4.3599018017791105E-2</v>
      </c>
    </row>
    <row r="1493" spans="1:31" x14ac:dyDescent="0.25">
      <c r="A1493">
        <v>2339361</v>
      </c>
      <c r="B1493">
        <v>1</v>
      </c>
      <c r="C1493" t="s">
        <v>80</v>
      </c>
      <c r="D1493" t="s">
        <v>92</v>
      </c>
      <c r="E1493" t="s">
        <v>147</v>
      </c>
      <c r="F1493" t="s">
        <v>876</v>
      </c>
      <c r="G1493" t="s">
        <v>184</v>
      </c>
      <c r="H1493" t="s">
        <v>135</v>
      </c>
      <c r="I1493" t="s">
        <v>144</v>
      </c>
      <c r="J1493" t="s">
        <v>137</v>
      </c>
      <c r="K1493" t="s">
        <v>138</v>
      </c>
      <c r="L1493" t="s">
        <v>4548</v>
      </c>
      <c r="M1493" t="s">
        <v>4549</v>
      </c>
      <c r="N1493">
        <v>3.622777777</v>
      </c>
      <c r="O1493">
        <v>0</v>
      </c>
      <c r="P1493">
        <v>614</v>
      </c>
      <c r="Q1493">
        <v>0</v>
      </c>
      <c r="R1493">
        <v>1</v>
      </c>
      <c r="S1493">
        <v>0</v>
      </c>
      <c r="T1493">
        <v>19</v>
      </c>
      <c r="U1493">
        <v>0</v>
      </c>
      <c r="V1493">
        <v>0</v>
      </c>
      <c r="W1493">
        <v>0</v>
      </c>
      <c r="X1493">
        <v>605.71283985881416</v>
      </c>
      <c r="Y1493">
        <v>0</v>
      </c>
      <c r="Z1493">
        <v>0.77617209686225164</v>
      </c>
      <c r="AA1493">
        <v>0</v>
      </c>
      <c r="AB1493">
        <v>152.65018676508035</v>
      </c>
      <c r="AC1493">
        <v>0</v>
      </c>
      <c r="AD1493">
        <v>0</v>
      </c>
      <c r="AE1493">
        <v>759.13919872075678</v>
      </c>
    </row>
    <row r="1494" spans="1:31" x14ac:dyDescent="0.25">
      <c r="A1494">
        <v>2339510</v>
      </c>
      <c r="B1494">
        <v>1</v>
      </c>
      <c r="C1494" t="s">
        <v>80</v>
      </c>
      <c r="D1494" t="s">
        <v>98</v>
      </c>
      <c r="E1494" t="s">
        <v>151</v>
      </c>
      <c r="F1494" t="s">
        <v>4550</v>
      </c>
      <c r="G1494" t="s">
        <v>153</v>
      </c>
      <c r="H1494" t="s">
        <v>154</v>
      </c>
      <c r="I1494" t="s">
        <v>144</v>
      </c>
      <c r="J1494" t="s">
        <v>137</v>
      </c>
      <c r="K1494" t="s">
        <v>138</v>
      </c>
      <c r="L1494" t="s">
        <v>4551</v>
      </c>
      <c r="M1494" t="s">
        <v>4552</v>
      </c>
      <c r="N1494">
        <v>2.253333333</v>
      </c>
      <c r="O1494">
        <v>0</v>
      </c>
      <c r="P1494">
        <v>4</v>
      </c>
      <c r="Q1494">
        <v>0</v>
      </c>
      <c r="R1494">
        <v>5</v>
      </c>
      <c r="S1494">
        <v>0</v>
      </c>
      <c r="T1494">
        <v>3</v>
      </c>
      <c r="U1494">
        <v>0</v>
      </c>
      <c r="V1494">
        <v>0</v>
      </c>
      <c r="W1494">
        <v>0</v>
      </c>
      <c r="X1494">
        <v>1.4487152921439836</v>
      </c>
      <c r="Y1494">
        <v>0</v>
      </c>
      <c r="Z1494">
        <v>27.848588039186374</v>
      </c>
      <c r="AA1494">
        <v>0</v>
      </c>
      <c r="AB1494">
        <v>13.430915651441998</v>
      </c>
      <c r="AC1494">
        <v>0</v>
      </c>
      <c r="AD1494">
        <v>0</v>
      </c>
      <c r="AE1494">
        <v>42.728218982772354</v>
      </c>
    </row>
    <row r="1495" spans="1:31" x14ac:dyDescent="0.25">
      <c r="A1495">
        <v>2339387</v>
      </c>
      <c r="B1495">
        <v>1</v>
      </c>
      <c r="C1495" t="s">
        <v>81</v>
      </c>
      <c r="D1495" t="s">
        <v>113</v>
      </c>
      <c r="E1495" t="s">
        <v>132</v>
      </c>
      <c r="F1495" t="s">
        <v>4553</v>
      </c>
      <c r="G1495" t="s">
        <v>208</v>
      </c>
      <c r="H1495" t="s">
        <v>135</v>
      </c>
      <c r="I1495" t="s">
        <v>144</v>
      </c>
      <c r="J1495" t="s">
        <v>137</v>
      </c>
      <c r="K1495" t="s">
        <v>209</v>
      </c>
      <c r="L1495" t="s">
        <v>4554</v>
      </c>
      <c r="M1495" t="s">
        <v>4555</v>
      </c>
      <c r="N1495">
        <v>7.6897222220000003</v>
      </c>
      <c r="O1495">
        <v>0</v>
      </c>
      <c r="P1495">
        <v>136</v>
      </c>
      <c r="Q1495">
        <v>10</v>
      </c>
      <c r="R1495">
        <v>29</v>
      </c>
      <c r="S1495">
        <v>1</v>
      </c>
      <c r="T1495">
        <v>13</v>
      </c>
      <c r="U1495">
        <v>1</v>
      </c>
      <c r="V1495">
        <v>0</v>
      </c>
      <c r="W1495">
        <v>0</v>
      </c>
      <c r="X1495">
        <v>208.64388578479071</v>
      </c>
      <c r="Y1495">
        <v>990.67454202967576</v>
      </c>
      <c r="Z1495">
        <v>595.14234782783251</v>
      </c>
      <c r="AA1495">
        <v>4.9375367321152384</v>
      </c>
      <c r="AB1495">
        <v>150.95198564055829</v>
      </c>
      <c r="AC1495">
        <v>1276.8752921321939</v>
      </c>
      <c r="AD1495">
        <v>0</v>
      </c>
      <c r="AE1495">
        <v>3227.2255901471663</v>
      </c>
    </row>
    <row r="1496" spans="1:31" x14ac:dyDescent="0.25">
      <c r="A1496">
        <v>2339324</v>
      </c>
      <c r="B1496">
        <v>1</v>
      </c>
      <c r="C1496" t="s">
        <v>81</v>
      </c>
      <c r="D1496" t="s">
        <v>112</v>
      </c>
      <c r="E1496" t="s">
        <v>151</v>
      </c>
      <c r="F1496" t="s">
        <v>497</v>
      </c>
      <c r="G1496" t="s">
        <v>153</v>
      </c>
      <c r="H1496" t="s">
        <v>154</v>
      </c>
      <c r="I1496" t="s">
        <v>144</v>
      </c>
      <c r="J1496" t="s">
        <v>137</v>
      </c>
      <c r="K1496" t="s">
        <v>138</v>
      </c>
      <c r="L1496" t="s">
        <v>4556</v>
      </c>
      <c r="M1496" t="s">
        <v>4557</v>
      </c>
      <c r="N1496">
        <v>2.6119444440000001</v>
      </c>
      <c r="O1496">
        <v>0</v>
      </c>
      <c r="P1496">
        <v>11</v>
      </c>
      <c r="Q1496">
        <v>0</v>
      </c>
      <c r="R1496">
        <v>0</v>
      </c>
      <c r="S1496">
        <v>0</v>
      </c>
      <c r="T1496">
        <v>2</v>
      </c>
      <c r="U1496">
        <v>0</v>
      </c>
      <c r="V1496">
        <v>1</v>
      </c>
      <c r="W1496">
        <v>0</v>
      </c>
      <c r="X1496">
        <v>2.8286354563436928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29.799711536226241</v>
      </c>
      <c r="AE1496">
        <v>32.628346992569931</v>
      </c>
    </row>
    <row r="1497" spans="1:31" x14ac:dyDescent="0.25">
      <c r="A1497">
        <v>2339822</v>
      </c>
      <c r="B1497">
        <v>1</v>
      </c>
      <c r="C1497" t="s">
        <v>80</v>
      </c>
      <c r="D1497" t="s">
        <v>99</v>
      </c>
      <c r="E1497" t="s">
        <v>157</v>
      </c>
      <c r="F1497" t="s">
        <v>4558</v>
      </c>
      <c r="G1497" t="s">
        <v>194</v>
      </c>
      <c r="H1497" t="s">
        <v>154</v>
      </c>
      <c r="I1497" t="s">
        <v>144</v>
      </c>
      <c r="J1497" t="s">
        <v>137</v>
      </c>
      <c r="K1497" t="s">
        <v>138</v>
      </c>
      <c r="L1497" t="s">
        <v>4559</v>
      </c>
      <c r="M1497" t="s">
        <v>4560</v>
      </c>
      <c r="N1497">
        <v>2.3511111109999998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1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1.3010128702868267</v>
      </c>
      <c r="AC1497">
        <v>0</v>
      </c>
      <c r="AD1497">
        <v>0</v>
      </c>
      <c r="AE1497">
        <v>1.3010128702868267</v>
      </c>
    </row>
    <row r="1498" spans="1:31" x14ac:dyDescent="0.25">
      <c r="A1498">
        <v>2339381</v>
      </c>
      <c r="B1498">
        <v>1</v>
      </c>
      <c r="C1498" t="s">
        <v>81</v>
      </c>
      <c r="D1498" t="s">
        <v>119</v>
      </c>
      <c r="E1498" t="s">
        <v>141</v>
      </c>
      <c r="F1498" t="s">
        <v>4561</v>
      </c>
      <c r="G1498" t="s">
        <v>208</v>
      </c>
      <c r="H1498" t="s">
        <v>135</v>
      </c>
      <c r="I1498" t="s">
        <v>144</v>
      </c>
      <c r="J1498" t="s">
        <v>137</v>
      </c>
      <c r="K1498" t="s">
        <v>209</v>
      </c>
      <c r="L1498" t="s">
        <v>4562</v>
      </c>
      <c r="M1498" t="s">
        <v>4563</v>
      </c>
      <c r="N1498">
        <v>8.1202777770000001</v>
      </c>
      <c r="O1498">
        <v>1</v>
      </c>
      <c r="P1498">
        <v>485</v>
      </c>
      <c r="Q1498">
        <v>50</v>
      </c>
      <c r="R1498">
        <v>70</v>
      </c>
      <c r="S1498">
        <v>5</v>
      </c>
      <c r="T1498">
        <v>36</v>
      </c>
      <c r="U1498">
        <v>0</v>
      </c>
      <c r="V1498">
        <v>1</v>
      </c>
      <c r="W1498">
        <v>0.90792611840124937</v>
      </c>
      <c r="X1498">
        <v>619.4587931593843</v>
      </c>
      <c r="Y1498">
        <v>3719.5020654670575</v>
      </c>
      <c r="Z1498">
        <v>852.21104442044668</v>
      </c>
      <c r="AA1498">
        <v>146.17348084032972</v>
      </c>
      <c r="AB1498">
        <v>487.61486330226836</v>
      </c>
      <c r="AC1498">
        <v>0</v>
      </c>
      <c r="AD1498">
        <v>1393.166399223597</v>
      </c>
      <c r="AE1498">
        <v>7219.0345725314846</v>
      </c>
    </row>
    <row r="1499" spans="1:31" x14ac:dyDescent="0.25">
      <c r="A1499">
        <v>2339430</v>
      </c>
      <c r="B1499">
        <v>1</v>
      </c>
      <c r="C1499" t="s">
        <v>80</v>
      </c>
      <c r="D1499" t="s">
        <v>108</v>
      </c>
      <c r="E1499" t="s">
        <v>132</v>
      </c>
      <c r="F1499" t="s">
        <v>4564</v>
      </c>
      <c r="G1499" t="s">
        <v>254</v>
      </c>
      <c r="H1499" t="s">
        <v>135</v>
      </c>
      <c r="I1499" t="s">
        <v>144</v>
      </c>
      <c r="J1499" t="s">
        <v>137</v>
      </c>
      <c r="K1499" t="s">
        <v>138</v>
      </c>
      <c r="L1499" t="s">
        <v>4026</v>
      </c>
      <c r="M1499" t="s">
        <v>4565</v>
      </c>
      <c r="N1499">
        <v>1.631388888</v>
      </c>
      <c r="O1499">
        <v>0</v>
      </c>
      <c r="P1499">
        <v>1886</v>
      </c>
      <c r="Q1499">
        <v>3</v>
      </c>
      <c r="R1499">
        <v>878</v>
      </c>
      <c r="S1499">
        <v>13</v>
      </c>
      <c r="T1499">
        <v>486</v>
      </c>
      <c r="U1499">
        <v>2</v>
      </c>
      <c r="V1499">
        <v>0</v>
      </c>
      <c r="W1499">
        <v>0</v>
      </c>
      <c r="X1499">
        <v>724.98807824537312</v>
      </c>
      <c r="Y1499">
        <v>53.761103297205707</v>
      </c>
      <c r="Z1499">
        <v>4291.9040977803606</v>
      </c>
      <c r="AA1499">
        <v>138.18624668161351</v>
      </c>
      <c r="AB1499">
        <v>1611.2856158116092</v>
      </c>
      <c r="AC1499">
        <v>500.17020933027101</v>
      </c>
      <c r="AD1499">
        <v>0</v>
      </c>
      <c r="AE1499">
        <v>7320.2953511464339</v>
      </c>
    </row>
    <row r="1500" spans="1:31" x14ac:dyDescent="0.25">
      <c r="A1500">
        <v>2339467</v>
      </c>
      <c r="B1500">
        <v>1</v>
      </c>
      <c r="C1500" t="s">
        <v>81</v>
      </c>
      <c r="D1500" t="s">
        <v>120</v>
      </c>
      <c r="E1500" t="s">
        <v>141</v>
      </c>
      <c r="F1500" t="s">
        <v>4566</v>
      </c>
      <c r="G1500" t="s">
        <v>134</v>
      </c>
      <c r="H1500" t="s">
        <v>135</v>
      </c>
      <c r="I1500" t="s">
        <v>144</v>
      </c>
      <c r="J1500" t="s">
        <v>137</v>
      </c>
      <c r="K1500" t="s">
        <v>138</v>
      </c>
      <c r="L1500" t="s">
        <v>4567</v>
      </c>
      <c r="M1500" t="s">
        <v>4568</v>
      </c>
      <c r="N1500">
        <v>0.80611111099999999</v>
      </c>
      <c r="O1500">
        <v>1</v>
      </c>
      <c r="P1500">
        <v>397</v>
      </c>
      <c r="Q1500">
        <v>30</v>
      </c>
      <c r="R1500">
        <v>19</v>
      </c>
      <c r="S1500">
        <v>1</v>
      </c>
      <c r="T1500">
        <v>40</v>
      </c>
      <c r="U1500">
        <v>0</v>
      </c>
      <c r="V1500">
        <v>0</v>
      </c>
      <c r="W1500">
        <v>9.6281554264614461E-2</v>
      </c>
      <c r="X1500">
        <v>62.157792987064028</v>
      </c>
      <c r="Y1500">
        <v>107.71169362631882</v>
      </c>
      <c r="Z1500">
        <v>10.304910792785167</v>
      </c>
      <c r="AA1500">
        <v>3.0982064314935549</v>
      </c>
      <c r="AB1500">
        <v>21.121001623473614</v>
      </c>
      <c r="AC1500">
        <v>0</v>
      </c>
      <c r="AD1500">
        <v>0</v>
      </c>
      <c r="AE1500">
        <v>204.4898870153998</v>
      </c>
    </row>
    <row r="1501" spans="1:31" x14ac:dyDescent="0.25">
      <c r="A1501">
        <v>2339424</v>
      </c>
      <c r="B1501">
        <v>1</v>
      </c>
      <c r="C1501" t="s">
        <v>80</v>
      </c>
      <c r="D1501" t="s">
        <v>82</v>
      </c>
      <c r="E1501" t="s">
        <v>157</v>
      </c>
      <c r="F1501" t="s">
        <v>4569</v>
      </c>
      <c r="G1501" t="s">
        <v>159</v>
      </c>
      <c r="H1501" t="s">
        <v>154</v>
      </c>
      <c r="I1501" t="s">
        <v>144</v>
      </c>
      <c r="J1501" t="s">
        <v>137</v>
      </c>
      <c r="K1501" t="s">
        <v>138</v>
      </c>
      <c r="L1501" t="s">
        <v>4570</v>
      </c>
      <c r="M1501" t="s">
        <v>4571</v>
      </c>
      <c r="N1501">
        <v>3.2855555550000002</v>
      </c>
      <c r="O1501">
        <v>0</v>
      </c>
      <c r="P1501">
        <v>1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</row>
    <row r="1502" spans="1:31" x14ac:dyDescent="0.25">
      <c r="A1502">
        <v>2339616</v>
      </c>
      <c r="B1502">
        <v>1</v>
      </c>
      <c r="C1502" t="s">
        <v>81</v>
      </c>
      <c r="D1502" t="s">
        <v>119</v>
      </c>
      <c r="E1502" t="s">
        <v>157</v>
      </c>
      <c r="F1502" t="s">
        <v>3776</v>
      </c>
      <c r="G1502" t="s">
        <v>194</v>
      </c>
      <c r="H1502" t="s">
        <v>154</v>
      </c>
      <c r="I1502" t="s">
        <v>144</v>
      </c>
      <c r="J1502" t="s">
        <v>137</v>
      </c>
      <c r="K1502" t="s">
        <v>138</v>
      </c>
      <c r="L1502" t="s">
        <v>4572</v>
      </c>
      <c r="M1502" t="s">
        <v>4573</v>
      </c>
      <c r="N1502">
        <v>2.4580555550000001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1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6.1701165429134193</v>
      </c>
      <c r="AC1502">
        <v>0</v>
      </c>
      <c r="AD1502">
        <v>0</v>
      </c>
      <c r="AE1502">
        <v>6.1701165429134193</v>
      </c>
    </row>
    <row r="1503" spans="1:31" x14ac:dyDescent="0.25">
      <c r="A1503">
        <v>2339971</v>
      </c>
      <c r="B1503">
        <v>1</v>
      </c>
      <c r="C1503" t="s">
        <v>80</v>
      </c>
      <c r="D1503" t="s">
        <v>94</v>
      </c>
      <c r="E1503" t="s">
        <v>157</v>
      </c>
      <c r="F1503" t="s">
        <v>4574</v>
      </c>
      <c r="G1503" t="s">
        <v>204</v>
      </c>
      <c r="H1503" t="s">
        <v>154</v>
      </c>
      <c r="I1503" t="s">
        <v>144</v>
      </c>
      <c r="J1503" t="s">
        <v>137</v>
      </c>
      <c r="K1503" t="s">
        <v>138</v>
      </c>
      <c r="L1503" t="s">
        <v>4575</v>
      </c>
      <c r="M1503" t="s">
        <v>4576</v>
      </c>
      <c r="N1503">
        <v>2.236111111</v>
      </c>
      <c r="O1503">
        <v>0</v>
      </c>
      <c r="P1503">
        <v>0</v>
      </c>
      <c r="Q1503">
        <v>0</v>
      </c>
      <c r="R1503">
        <v>1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3.1188593042793054</v>
      </c>
      <c r="AA1503">
        <v>0</v>
      </c>
      <c r="AB1503">
        <v>0</v>
      </c>
      <c r="AC1503">
        <v>0</v>
      </c>
      <c r="AD1503">
        <v>0</v>
      </c>
      <c r="AE1503">
        <v>3.1188593042793054</v>
      </c>
    </row>
    <row r="1504" spans="1:31" x14ac:dyDescent="0.25">
      <c r="A1504">
        <v>2339902</v>
      </c>
      <c r="B1504">
        <v>1</v>
      </c>
      <c r="C1504" t="s">
        <v>81</v>
      </c>
      <c r="D1504" t="s">
        <v>120</v>
      </c>
      <c r="E1504" t="s">
        <v>141</v>
      </c>
      <c r="F1504" t="s">
        <v>4577</v>
      </c>
      <c r="G1504" t="s">
        <v>134</v>
      </c>
      <c r="H1504" t="s">
        <v>135</v>
      </c>
      <c r="I1504" t="s">
        <v>144</v>
      </c>
      <c r="J1504" t="s">
        <v>137</v>
      </c>
      <c r="K1504" t="s">
        <v>138</v>
      </c>
      <c r="L1504" t="s">
        <v>4578</v>
      </c>
      <c r="M1504" t="s">
        <v>4579</v>
      </c>
      <c r="N1504">
        <v>0.66833333299999997</v>
      </c>
      <c r="O1504">
        <v>0</v>
      </c>
      <c r="P1504">
        <v>323</v>
      </c>
      <c r="Q1504">
        <v>36</v>
      </c>
      <c r="R1504">
        <v>5</v>
      </c>
      <c r="S1504">
        <v>6</v>
      </c>
      <c r="T1504">
        <v>25</v>
      </c>
      <c r="U1504">
        <v>0</v>
      </c>
      <c r="V1504">
        <v>0</v>
      </c>
      <c r="W1504">
        <v>0</v>
      </c>
      <c r="X1504">
        <v>53.928579102786266</v>
      </c>
      <c r="Y1504">
        <v>110.83519091295635</v>
      </c>
      <c r="Z1504">
        <v>5.0019740441000833</v>
      </c>
      <c r="AA1504">
        <v>31.961570939364204</v>
      </c>
      <c r="AB1504">
        <v>13.128720779799995</v>
      </c>
      <c r="AC1504">
        <v>0</v>
      </c>
      <c r="AD1504">
        <v>0</v>
      </c>
      <c r="AE1504">
        <v>214.8560357790069</v>
      </c>
    </row>
    <row r="1505" spans="1:31" x14ac:dyDescent="0.25">
      <c r="A1505">
        <v>2339925</v>
      </c>
      <c r="B1505">
        <v>1</v>
      </c>
      <c r="C1505" t="s">
        <v>81</v>
      </c>
      <c r="D1505" t="s">
        <v>126</v>
      </c>
      <c r="E1505" t="s">
        <v>151</v>
      </c>
      <c r="F1505" t="s">
        <v>4580</v>
      </c>
      <c r="G1505" t="s">
        <v>153</v>
      </c>
      <c r="H1505" t="s">
        <v>154</v>
      </c>
      <c r="I1505" t="s">
        <v>144</v>
      </c>
      <c r="J1505" t="s">
        <v>137</v>
      </c>
      <c r="K1505" t="s">
        <v>138</v>
      </c>
      <c r="L1505" t="s">
        <v>4581</v>
      </c>
      <c r="M1505" t="s">
        <v>4582</v>
      </c>
      <c r="N1505">
        <v>0.53194444399999996</v>
      </c>
      <c r="O1505">
        <v>0</v>
      </c>
      <c r="P1505">
        <v>43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1.9897998420146583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1.9897998420146583</v>
      </c>
    </row>
    <row r="1506" spans="1:31" x14ac:dyDescent="0.25">
      <c r="A1506">
        <v>2339610</v>
      </c>
      <c r="B1506">
        <v>1</v>
      </c>
      <c r="C1506" t="s">
        <v>80</v>
      </c>
      <c r="D1506" t="s">
        <v>93</v>
      </c>
      <c r="E1506" t="s">
        <v>147</v>
      </c>
      <c r="F1506" t="s">
        <v>4583</v>
      </c>
      <c r="G1506" t="s">
        <v>208</v>
      </c>
      <c r="H1506" t="s">
        <v>135</v>
      </c>
      <c r="I1506" t="s">
        <v>144</v>
      </c>
      <c r="J1506" t="s">
        <v>137</v>
      </c>
      <c r="K1506" t="s">
        <v>209</v>
      </c>
      <c r="L1506" t="s">
        <v>4584</v>
      </c>
      <c r="M1506" t="s">
        <v>4585</v>
      </c>
      <c r="N1506">
        <v>4.0555555549999998</v>
      </c>
      <c r="O1506">
        <v>0</v>
      </c>
      <c r="P1506">
        <v>42</v>
      </c>
      <c r="Q1506">
        <v>1</v>
      </c>
      <c r="R1506">
        <v>20</v>
      </c>
      <c r="S1506">
        <v>1</v>
      </c>
      <c r="T1506">
        <v>34</v>
      </c>
      <c r="U1506">
        <v>0</v>
      </c>
      <c r="V1506">
        <v>0</v>
      </c>
      <c r="W1506">
        <v>0</v>
      </c>
      <c r="X1506">
        <v>35.640507176784602</v>
      </c>
      <c r="Y1506">
        <v>60.624248784192339</v>
      </c>
      <c r="Z1506">
        <v>53.506155390529528</v>
      </c>
      <c r="AA1506">
        <v>9.1770784757711503</v>
      </c>
      <c r="AB1506">
        <v>106.04764906680752</v>
      </c>
      <c r="AC1506">
        <v>0</v>
      </c>
      <c r="AD1506">
        <v>0</v>
      </c>
      <c r="AE1506">
        <v>264.99563889408512</v>
      </c>
    </row>
    <row r="1507" spans="1:31" x14ac:dyDescent="0.25">
      <c r="A1507">
        <v>2339633</v>
      </c>
      <c r="B1507">
        <v>1</v>
      </c>
      <c r="C1507" t="s">
        <v>80</v>
      </c>
      <c r="D1507" t="s">
        <v>103</v>
      </c>
      <c r="E1507" t="s">
        <v>151</v>
      </c>
      <c r="F1507" t="s">
        <v>4586</v>
      </c>
      <c r="G1507" t="s">
        <v>153</v>
      </c>
      <c r="H1507" t="s">
        <v>154</v>
      </c>
      <c r="I1507" t="s">
        <v>144</v>
      </c>
      <c r="J1507" t="s">
        <v>137</v>
      </c>
      <c r="K1507" t="s">
        <v>138</v>
      </c>
      <c r="L1507" t="s">
        <v>4587</v>
      </c>
      <c r="M1507" t="s">
        <v>4588</v>
      </c>
      <c r="N1507">
        <v>0.57861111099999996</v>
      </c>
      <c r="O1507">
        <v>0</v>
      </c>
      <c r="P1507">
        <v>1</v>
      </c>
      <c r="Q1507">
        <v>0</v>
      </c>
      <c r="R1507">
        <v>0</v>
      </c>
      <c r="S1507">
        <v>0</v>
      </c>
      <c r="T1507">
        <v>42</v>
      </c>
      <c r="U1507">
        <v>0</v>
      </c>
      <c r="V1507">
        <v>0</v>
      </c>
      <c r="W1507">
        <v>0</v>
      </c>
      <c r="X1507">
        <v>0.54621832680171167</v>
      </c>
      <c r="Y1507">
        <v>0</v>
      </c>
      <c r="Z1507">
        <v>0</v>
      </c>
      <c r="AA1507">
        <v>0</v>
      </c>
      <c r="AB1507">
        <v>34.828572193728448</v>
      </c>
      <c r="AC1507">
        <v>0</v>
      </c>
      <c r="AD1507">
        <v>0</v>
      </c>
      <c r="AE1507">
        <v>35.374790520530162</v>
      </c>
    </row>
    <row r="1508" spans="1:31" x14ac:dyDescent="0.25">
      <c r="A1508">
        <v>2339739</v>
      </c>
      <c r="B1508">
        <v>1</v>
      </c>
      <c r="C1508" t="s">
        <v>80</v>
      </c>
      <c r="D1508" t="s">
        <v>84</v>
      </c>
      <c r="E1508" t="s">
        <v>157</v>
      </c>
      <c r="F1508" t="s">
        <v>4589</v>
      </c>
      <c r="G1508" t="s">
        <v>159</v>
      </c>
      <c r="H1508" t="s">
        <v>154</v>
      </c>
      <c r="I1508" t="s">
        <v>144</v>
      </c>
      <c r="J1508" t="s">
        <v>137</v>
      </c>
      <c r="K1508" t="s">
        <v>138</v>
      </c>
      <c r="L1508" t="s">
        <v>4590</v>
      </c>
      <c r="M1508" t="s">
        <v>4591</v>
      </c>
      <c r="N1508">
        <v>4.7102777769999999</v>
      </c>
      <c r="O1508">
        <v>0</v>
      </c>
      <c r="P1508">
        <v>5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9.3574547599792357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9.3574547599792357</v>
      </c>
    </row>
    <row r="1509" spans="1:31" x14ac:dyDescent="0.25">
      <c r="A1509">
        <v>2339407</v>
      </c>
      <c r="B1509">
        <v>1</v>
      </c>
      <c r="C1509" t="s">
        <v>81</v>
      </c>
      <c r="D1509" t="s">
        <v>119</v>
      </c>
      <c r="E1509" t="s">
        <v>147</v>
      </c>
      <c r="F1509" t="s">
        <v>4592</v>
      </c>
      <c r="G1509" t="s">
        <v>184</v>
      </c>
      <c r="H1509" t="s">
        <v>135</v>
      </c>
      <c r="I1509" t="s">
        <v>144</v>
      </c>
      <c r="J1509" t="s">
        <v>137</v>
      </c>
      <c r="K1509" t="s">
        <v>138</v>
      </c>
      <c r="L1509" t="s">
        <v>4593</v>
      </c>
      <c r="M1509" t="s">
        <v>4594</v>
      </c>
      <c r="N1509">
        <v>1.5761111109999999</v>
      </c>
      <c r="O1509">
        <v>0</v>
      </c>
      <c r="P1509">
        <v>240</v>
      </c>
      <c r="Q1509">
        <v>0</v>
      </c>
      <c r="R1509">
        <v>5</v>
      </c>
      <c r="S1509">
        <v>0</v>
      </c>
      <c r="T1509">
        <v>14</v>
      </c>
      <c r="U1509">
        <v>0</v>
      </c>
      <c r="V1509">
        <v>1</v>
      </c>
      <c r="W1509">
        <v>0</v>
      </c>
      <c r="X1509">
        <v>37.288619173811469</v>
      </c>
      <c r="Y1509">
        <v>0</v>
      </c>
      <c r="Z1509">
        <v>2.7089677241078487</v>
      </c>
      <c r="AA1509">
        <v>0</v>
      </c>
      <c r="AB1509">
        <v>2.0403521164187999</v>
      </c>
      <c r="AC1509">
        <v>0</v>
      </c>
      <c r="AD1509">
        <v>264.49308892536828</v>
      </c>
      <c r="AE1509">
        <v>306.53102793970641</v>
      </c>
    </row>
    <row r="1510" spans="1:31" x14ac:dyDescent="0.25">
      <c r="A1510">
        <v>2339447</v>
      </c>
      <c r="B1510">
        <v>1</v>
      </c>
      <c r="C1510" t="s">
        <v>80</v>
      </c>
      <c r="D1510" t="s">
        <v>85</v>
      </c>
      <c r="E1510" t="s">
        <v>151</v>
      </c>
      <c r="F1510" t="s">
        <v>4595</v>
      </c>
      <c r="G1510" t="s">
        <v>269</v>
      </c>
      <c r="H1510" t="s">
        <v>154</v>
      </c>
      <c r="I1510" t="s">
        <v>144</v>
      </c>
      <c r="J1510" t="s">
        <v>137</v>
      </c>
      <c r="K1510" t="s">
        <v>209</v>
      </c>
      <c r="L1510" t="s">
        <v>4596</v>
      </c>
      <c r="M1510" t="s">
        <v>4597</v>
      </c>
      <c r="N1510">
        <v>3.6047222219999999</v>
      </c>
      <c r="O1510">
        <v>0</v>
      </c>
      <c r="P1510">
        <v>102</v>
      </c>
      <c r="Q1510">
        <v>0</v>
      </c>
      <c r="R1510">
        <v>0</v>
      </c>
      <c r="S1510">
        <v>0</v>
      </c>
      <c r="T1510">
        <v>5</v>
      </c>
      <c r="U1510">
        <v>0</v>
      </c>
      <c r="V1510">
        <v>0</v>
      </c>
      <c r="W1510">
        <v>0</v>
      </c>
      <c r="X1510">
        <v>134.32480947878582</v>
      </c>
      <c r="Y1510">
        <v>0</v>
      </c>
      <c r="Z1510">
        <v>0</v>
      </c>
      <c r="AA1510">
        <v>0</v>
      </c>
      <c r="AB1510">
        <v>20.869137563974675</v>
      </c>
      <c r="AC1510">
        <v>0</v>
      </c>
      <c r="AD1510">
        <v>0</v>
      </c>
      <c r="AE1510">
        <v>155.1939470427605</v>
      </c>
    </row>
    <row r="1511" spans="1:31" x14ac:dyDescent="0.25">
      <c r="A1511">
        <v>2339693</v>
      </c>
      <c r="B1511">
        <v>1</v>
      </c>
      <c r="C1511" t="s">
        <v>80</v>
      </c>
      <c r="D1511" t="s">
        <v>108</v>
      </c>
      <c r="E1511" t="s">
        <v>174</v>
      </c>
      <c r="F1511" t="s">
        <v>4598</v>
      </c>
      <c r="G1511" t="s">
        <v>299</v>
      </c>
      <c r="H1511" t="s">
        <v>154</v>
      </c>
      <c r="I1511" t="s">
        <v>144</v>
      </c>
      <c r="J1511" t="s">
        <v>137</v>
      </c>
      <c r="K1511" t="s">
        <v>138</v>
      </c>
      <c r="L1511" t="s">
        <v>4599</v>
      </c>
      <c r="M1511" t="s">
        <v>4600</v>
      </c>
      <c r="N1511">
        <v>4.8047222219999997</v>
      </c>
      <c r="O1511">
        <v>0</v>
      </c>
      <c r="P1511">
        <v>53</v>
      </c>
      <c r="Q1511">
        <v>0</v>
      </c>
      <c r="R1511">
        <v>28</v>
      </c>
      <c r="S1511">
        <v>0</v>
      </c>
      <c r="T1511">
        <v>9</v>
      </c>
      <c r="U1511">
        <v>0</v>
      </c>
      <c r="V1511">
        <v>0</v>
      </c>
      <c r="W1511">
        <v>0</v>
      </c>
      <c r="X1511">
        <v>46.971884617298045</v>
      </c>
      <c r="Y1511">
        <v>0</v>
      </c>
      <c r="Z1511">
        <v>140.40592765159764</v>
      </c>
      <c r="AA1511">
        <v>0</v>
      </c>
      <c r="AB1511">
        <v>51.322495578503997</v>
      </c>
      <c r="AC1511">
        <v>0</v>
      </c>
      <c r="AD1511">
        <v>0</v>
      </c>
      <c r="AE1511">
        <v>238.7003078473997</v>
      </c>
    </row>
    <row r="1512" spans="1:31" x14ac:dyDescent="0.25">
      <c r="A1512">
        <v>2339301</v>
      </c>
      <c r="B1512">
        <v>1</v>
      </c>
      <c r="C1512" t="s">
        <v>81</v>
      </c>
      <c r="D1512" t="s">
        <v>123</v>
      </c>
      <c r="E1512" t="s">
        <v>174</v>
      </c>
      <c r="F1512" t="s">
        <v>2138</v>
      </c>
      <c r="G1512" t="s">
        <v>176</v>
      </c>
      <c r="H1512" t="s">
        <v>154</v>
      </c>
      <c r="I1512" t="s">
        <v>144</v>
      </c>
      <c r="J1512" t="s">
        <v>137</v>
      </c>
      <c r="K1512" t="s">
        <v>138</v>
      </c>
      <c r="L1512" t="s">
        <v>4601</v>
      </c>
      <c r="M1512" t="s">
        <v>4602</v>
      </c>
      <c r="N1512">
        <v>1.2936111109999999</v>
      </c>
      <c r="O1512">
        <v>0</v>
      </c>
      <c r="P1512">
        <v>211</v>
      </c>
      <c r="Q1512">
        <v>0</v>
      </c>
      <c r="R1512">
        <v>0</v>
      </c>
      <c r="S1512">
        <v>0</v>
      </c>
      <c r="T1512">
        <v>29</v>
      </c>
      <c r="U1512">
        <v>0</v>
      </c>
      <c r="V1512">
        <v>0</v>
      </c>
      <c r="W1512">
        <v>0</v>
      </c>
      <c r="X1512">
        <v>39.86847344526052</v>
      </c>
      <c r="Y1512">
        <v>0</v>
      </c>
      <c r="Z1512">
        <v>0</v>
      </c>
      <c r="AA1512">
        <v>0</v>
      </c>
      <c r="AB1512">
        <v>22.483646220119812</v>
      </c>
      <c r="AC1512">
        <v>0</v>
      </c>
      <c r="AD1512">
        <v>0</v>
      </c>
      <c r="AE1512">
        <v>62.352119665380329</v>
      </c>
    </row>
    <row r="1513" spans="1:31" x14ac:dyDescent="0.25">
      <c r="A1513">
        <v>2339842</v>
      </c>
      <c r="B1513">
        <v>1</v>
      </c>
      <c r="C1513" t="s">
        <v>81</v>
      </c>
      <c r="D1513" t="s">
        <v>118</v>
      </c>
      <c r="E1513" t="s">
        <v>141</v>
      </c>
      <c r="F1513" t="s">
        <v>4603</v>
      </c>
      <c r="G1513" t="s">
        <v>134</v>
      </c>
      <c r="H1513" t="s">
        <v>135</v>
      </c>
      <c r="I1513" t="s">
        <v>136</v>
      </c>
      <c r="J1513" t="s">
        <v>137</v>
      </c>
      <c r="K1513" t="s">
        <v>138</v>
      </c>
      <c r="L1513" t="s">
        <v>4604</v>
      </c>
      <c r="M1513" t="s">
        <v>4605</v>
      </c>
      <c r="N1513">
        <v>8.3333330000000001E-3</v>
      </c>
      <c r="O1513">
        <v>1</v>
      </c>
      <c r="P1513">
        <v>395</v>
      </c>
      <c r="Q1513">
        <v>48</v>
      </c>
      <c r="R1513">
        <v>38</v>
      </c>
      <c r="S1513">
        <v>15</v>
      </c>
      <c r="T1513">
        <v>41</v>
      </c>
      <c r="U1513">
        <v>0</v>
      </c>
      <c r="V1513">
        <v>0</v>
      </c>
      <c r="W1513">
        <v>4.1836582848666665E-3</v>
      </c>
      <c r="X1513">
        <v>0.47735659782164996</v>
      </c>
      <c r="Y1513">
        <v>4.9766524122899591</v>
      </c>
      <c r="Z1513">
        <v>0.17632458057755002</v>
      </c>
      <c r="AA1513">
        <v>0.6904385679574081</v>
      </c>
      <c r="AB1513">
        <v>0.37014000647613321</v>
      </c>
      <c r="AC1513">
        <v>0</v>
      </c>
      <c r="AD1513">
        <v>0</v>
      </c>
      <c r="AE1513">
        <v>6.6950958234075673</v>
      </c>
    </row>
    <row r="1514" spans="1:31" x14ac:dyDescent="0.25">
      <c r="A1514">
        <v>2339341</v>
      </c>
      <c r="B1514">
        <v>1</v>
      </c>
      <c r="C1514" t="s">
        <v>80</v>
      </c>
      <c r="D1514" t="s">
        <v>95</v>
      </c>
      <c r="E1514" t="s">
        <v>147</v>
      </c>
      <c r="F1514" t="s">
        <v>4606</v>
      </c>
      <c r="G1514" t="s">
        <v>494</v>
      </c>
      <c r="H1514" t="s">
        <v>135</v>
      </c>
      <c r="I1514" t="s">
        <v>144</v>
      </c>
      <c r="J1514" t="s">
        <v>137</v>
      </c>
      <c r="K1514" t="s">
        <v>138</v>
      </c>
      <c r="L1514" t="s">
        <v>4607</v>
      </c>
      <c r="M1514" t="s">
        <v>4608</v>
      </c>
      <c r="N1514">
        <v>1.8530555550000001</v>
      </c>
      <c r="O1514">
        <v>1</v>
      </c>
      <c r="P1514">
        <v>0</v>
      </c>
      <c r="Q1514">
        <v>3</v>
      </c>
      <c r="R1514">
        <v>0</v>
      </c>
      <c r="S1514">
        <v>3</v>
      </c>
      <c r="T1514">
        <v>0</v>
      </c>
      <c r="U1514">
        <v>0</v>
      </c>
      <c r="V1514">
        <v>0</v>
      </c>
      <c r="W1514">
        <v>0.43131533374809172</v>
      </c>
      <c r="X1514">
        <v>0</v>
      </c>
      <c r="Y1514">
        <v>36.458718651322961</v>
      </c>
      <c r="Z1514">
        <v>0</v>
      </c>
      <c r="AA1514">
        <v>28.243522727805114</v>
      </c>
      <c r="AB1514">
        <v>0</v>
      </c>
      <c r="AC1514">
        <v>0</v>
      </c>
      <c r="AD1514">
        <v>0</v>
      </c>
      <c r="AE1514">
        <v>65.133556712876157</v>
      </c>
    </row>
    <row r="1515" spans="1:31" x14ac:dyDescent="0.25">
      <c r="A1515">
        <v>2339364</v>
      </c>
      <c r="B1515">
        <v>1</v>
      </c>
      <c r="C1515" t="s">
        <v>81</v>
      </c>
      <c r="D1515" t="s">
        <v>117</v>
      </c>
      <c r="E1515" t="s">
        <v>157</v>
      </c>
      <c r="F1515" t="s">
        <v>4609</v>
      </c>
      <c r="G1515" t="s">
        <v>204</v>
      </c>
      <c r="H1515" t="s">
        <v>154</v>
      </c>
      <c r="I1515" t="s">
        <v>144</v>
      </c>
      <c r="J1515" t="s">
        <v>137</v>
      </c>
      <c r="K1515" t="s">
        <v>138</v>
      </c>
      <c r="L1515" t="s">
        <v>4610</v>
      </c>
      <c r="M1515" t="s">
        <v>4611</v>
      </c>
      <c r="N1515">
        <v>1.372222222</v>
      </c>
      <c r="O1515">
        <v>0</v>
      </c>
      <c r="P1515">
        <v>1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0.32671987061348445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0.32671987061348445</v>
      </c>
    </row>
    <row r="1516" spans="1:31" x14ac:dyDescent="0.25">
      <c r="A1516">
        <v>2339384</v>
      </c>
      <c r="B1516">
        <v>1</v>
      </c>
      <c r="C1516" t="s">
        <v>81</v>
      </c>
      <c r="D1516" t="s">
        <v>115</v>
      </c>
      <c r="E1516" t="s">
        <v>147</v>
      </c>
      <c r="F1516" t="s">
        <v>4612</v>
      </c>
      <c r="G1516" t="s">
        <v>208</v>
      </c>
      <c r="H1516" t="s">
        <v>135</v>
      </c>
      <c r="I1516" t="s">
        <v>144</v>
      </c>
      <c r="J1516" t="s">
        <v>137</v>
      </c>
      <c r="K1516" t="s">
        <v>209</v>
      </c>
      <c r="L1516" t="s">
        <v>4613</v>
      </c>
      <c r="M1516" t="s">
        <v>4614</v>
      </c>
      <c r="N1516">
        <v>7.949166666</v>
      </c>
      <c r="O1516">
        <v>0</v>
      </c>
      <c r="P1516">
        <v>80</v>
      </c>
      <c r="Q1516">
        <v>0</v>
      </c>
      <c r="R1516">
        <v>4</v>
      </c>
      <c r="S1516">
        <v>1</v>
      </c>
      <c r="T1516">
        <v>1</v>
      </c>
      <c r="U1516">
        <v>0</v>
      </c>
      <c r="V1516">
        <v>0</v>
      </c>
      <c r="W1516">
        <v>0</v>
      </c>
      <c r="X1516">
        <v>90.552886183614092</v>
      </c>
      <c r="Y1516">
        <v>0</v>
      </c>
      <c r="Z1516">
        <v>34.100123110215279</v>
      </c>
      <c r="AA1516">
        <v>17.608584159079061</v>
      </c>
      <c r="AB1516">
        <v>0.46365038576606998</v>
      </c>
      <c r="AC1516">
        <v>0</v>
      </c>
      <c r="AD1516">
        <v>0</v>
      </c>
      <c r="AE1516">
        <v>142.72524383867452</v>
      </c>
    </row>
    <row r="1517" spans="1:31" x14ac:dyDescent="0.25">
      <c r="A1517">
        <v>2339762</v>
      </c>
      <c r="B1517">
        <v>1</v>
      </c>
      <c r="C1517" t="s">
        <v>81</v>
      </c>
      <c r="D1517" t="s">
        <v>112</v>
      </c>
      <c r="E1517" t="s">
        <v>157</v>
      </c>
      <c r="F1517" t="s">
        <v>4615</v>
      </c>
      <c r="G1517" t="s">
        <v>159</v>
      </c>
      <c r="H1517" t="s">
        <v>154</v>
      </c>
      <c r="I1517" t="s">
        <v>144</v>
      </c>
      <c r="J1517" t="s">
        <v>137</v>
      </c>
      <c r="K1517" t="s">
        <v>138</v>
      </c>
      <c r="L1517" t="s">
        <v>4616</v>
      </c>
      <c r="M1517" t="s">
        <v>4617</v>
      </c>
      <c r="N1517">
        <v>4.7755555550000004</v>
      </c>
      <c r="O1517">
        <v>0</v>
      </c>
      <c r="P1517">
        <v>1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</row>
    <row r="1518" spans="1:31" x14ac:dyDescent="0.25">
      <c r="A1518">
        <v>2339321</v>
      </c>
      <c r="B1518">
        <v>1</v>
      </c>
      <c r="C1518" t="s">
        <v>80</v>
      </c>
      <c r="D1518" t="s">
        <v>84</v>
      </c>
      <c r="E1518" t="s">
        <v>151</v>
      </c>
      <c r="F1518" t="s">
        <v>4618</v>
      </c>
      <c r="G1518" t="s">
        <v>153</v>
      </c>
      <c r="H1518" t="s">
        <v>154</v>
      </c>
      <c r="I1518" t="s">
        <v>144</v>
      </c>
      <c r="J1518" t="s">
        <v>137</v>
      </c>
      <c r="K1518" t="s">
        <v>138</v>
      </c>
      <c r="L1518" t="s">
        <v>4619</v>
      </c>
      <c r="M1518" t="s">
        <v>4620</v>
      </c>
      <c r="N1518">
        <v>3.483055555</v>
      </c>
      <c r="O1518">
        <v>0</v>
      </c>
      <c r="P1518">
        <v>27</v>
      </c>
      <c r="Q1518">
        <v>0</v>
      </c>
      <c r="R1518">
        <v>0</v>
      </c>
      <c r="S1518">
        <v>0</v>
      </c>
      <c r="T1518">
        <v>7</v>
      </c>
      <c r="U1518">
        <v>0</v>
      </c>
      <c r="V1518">
        <v>1</v>
      </c>
      <c r="W1518">
        <v>0</v>
      </c>
      <c r="X1518">
        <v>31.805256113899809</v>
      </c>
      <c r="Y1518">
        <v>0</v>
      </c>
      <c r="Z1518">
        <v>0</v>
      </c>
      <c r="AA1518">
        <v>0</v>
      </c>
      <c r="AB1518">
        <v>35.850201442034752</v>
      </c>
      <c r="AC1518">
        <v>0</v>
      </c>
      <c r="AD1518">
        <v>54.127319148074704</v>
      </c>
      <c r="AE1518">
        <v>121.78277670400927</v>
      </c>
    </row>
    <row r="1519" spans="1:31" x14ac:dyDescent="0.25">
      <c r="A1519">
        <v>2339819</v>
      </c>
      <c r="B1519">
        <v>1</v>
      </c>
      <c r="C1519" t="s">
        <v>80</v>
      </c>
      <c r="D1519" t="s">
        <v>97</v>
      </c>
      <c r="E1519" t="s">
        <v>157</v>
      </c>
      <c r="F1519" t="s">
        <v>4621</v>
      </c>
      <c r="G1519" t="s">
        <v>194</v>
      </c>
      <c r="H1519" t="s">
        <v>154</v>
      </c>
      <c r="I1519" t="s">
        <v>144</v>
      </c>
      <c r="J1519" t="s">
        <v>137</v>
      </c>
      <c r="K1519" t="s">
        <v>138</v>
      </c>
      <c r="L1519" t="s">
        <v>4622</v>
      </c>
      <c r="M1519" t="s">
        <v>4623</v>
      </c>
      <c r="N1519">
        <v>4.8386111109999996</v>
      </c>
      <c r="O1519">
        <v>0</v>
      </c>
      <c r="P1519">
        <v>3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2.1152964448262646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2.1152964448262646</v>
      </c>
    </row>
    <row r="1520" spans="1:31" x14ac:dyDescent="0.25">
      <c r="A1520">
        <v>2339427</v>
      </c>
      <c r="B1520">
        <v>1</v>
      </c>
      <c r="C1520" t="s">
        <v>80</v>
      </c>
      <c r="D1520" t="s">
        <v>99</v>
      </c>
      <c r="E1520" t="s">
        <v>147</v>
      </c>
      <c r="F1520" t="s">
        <v>4624</v>
      </c>
      <c r="G1520" t="s">
        <v>208</v>
      </c>
      <c r="H1520" t="s">
        <v>135</v>
      </c>
      <c r="I1520" t="s">
        <v>144</v>
      </c>
      <c r="J1520" t="s">
        <v>137</v>
      </c>
      <c r="K1520" t="s">
        <v>209</v>
      </c>
      <c r="L1520" t="s">
        <v>4625</v>
      </c>
      <c r="M1520" t="s">
        <v>4626</v>
      </c>
      <c r="N1520">
        <v>2.824166666</v>
      </c>
      <c r="O1520">
        <v>1</v>
      </c>
      <c r="P1520">
        <v>1122</v>
      </c>
      <c r="Q1520">
        <v>0</v>
      </c>
      <c r="R1520">
        <v>5</v>
      </c>
      <c r="S1520">
        <v>0</v>
      </c>
      <c r="T1520">
        <v>58</v>
      </c>
      <c r="U1520">
        <v>0</v>
      </c>
      <c r="V1520">
        <v>0</v>
      </c>
      <c r="W1520">
        <v>21.798028926688442</v>
      </c>
      <c r="X1520">
        <v>717.83945792434793</v>
      </c>
      <c r="Y1520">
        <v>0</v>
      </c>
      <c r="Z1520">
        <v>0.51036955608650669</v>
      </c>
      <c r="AA1520">
        <v>0</v>
      </c>
      <c r="AB1520">
        <v>401.91599085806973</v>
      </c>
      <c r="AC1520">
        <v>0</v>
      </c>
      <c r="AD1520">
        <v>0</v>
      </c>
      <c r="AE1520">
        <v>1142.0638472651926</v>
      </c>
    </row>
    <row r="1521" spans="1:31" x14ac:dyDescent="0.25">
      <c r="A1521">
        <v>2339470</v>
      </c>
      <c r="B1521">
        <v>1</v>
      </c>
      <c r="C1521" t="s">
        <v>80</v>
      </c>
      <c r="D1521" t="s">
        <v>96</v>
      </c>
      <c r="E1521" t="s">
        <v>151</v>
      </c>
      <c r="F1521" t="s">
        <v>4627</v>
      </c>
      <c r="G1521" t="s">
        <v>292</v>
      </c>
      <c r="H1521" t="s">
        <v>154</v>
      </c>
      <c r="I1521" t="s">
        <v>144</v>
      </c>
      <c r="J1521" t="s">
        <v>137</v>
      </c>
      <c r="K1521" t="s">
        <v>138</v>
      </c>
      <c r="L1521" t="s">
        <v>4628</v>
      </c>
      <c r="M1521" t="s">
        <v>4629</v>
      </c>
      <c r="N1521">
        <v>2.2377777769999998</v>
      </c>
      <c r="O1521">
        <v>0</v>
      </c>
      <c r="P1521">
        <v>92</v>
      </c>
      <c r="Q1521">
        <v>0</v>
      </c>
      <c r="R1521">
        <v>0</v>
      </c>
      <c r="S1521">
        <v>0</v>
      </c>
      <c r="T1521">
        <v>4</v>
      </c>
      <c r="U1521">
        <v>0</v>
      </c>
      <c r="V1521">
        <v>0</v>
      </c>
      <c r="W1521">
        <v>0</v>
      </c>
      <c r="X1521">
        <v>58.455170050049439</v>
      </c>
      <c r="Y1521">
        <v>0</v>
      </c>
      <c r="Z1521">
        <v>0</v>
      </c>
      <c r="AA1521">
        <v>0</v>
      </c>
      <c r="AB1521">
        <v>7.6084094818994839</v>
      </c>
      <c r="AC1521">
        <v>0</v>
      </c>
      <c r="AD1521">
        <v>0</v>
      </c>
      <c r="AE1521">
        <v>66.063579531948918</v>
      </c>
    </row>
    <row r="1522" spans="1:31" x14ac:dyDescent="0.25">
      <c r="A1522">
        <v>2339851</v>
      </c>
      <c r="B1522">
        <v>1</v>
      </c>
      <c r="C1522" t="s">
        <v>80</v>
      </c>
      <c r="D1522" t="s">
        <v>106</v>
      </c>
      <c r="E1522" t="s">
        <v>174</v>
      </c>
      <c r="F1522" t="s">
        <v>4630</v>
      </c>
      <c r="G1522" t="s">
        <v>344</v>
      </c>
      <c r="H1522" t="s">
        <v>154</v>
      </c>
      <c r="I1522" t="s">
        <v>144</v>
      </c>
      <c r="J1522" t="s">
        <v>137</v>
      </c>
      <c r="K1522" t="s">
        <v>138</v>
      </c>
      <c r="L1522" t="s">
        <v>4631</v>
      </c>
      <c r="M1522" t="s">
        <v>4632</v>
      </c>
      <c r="N1522">
        <v>2.3505555550000001</v>
      </c>
      <c r="O1522">
        <v>0</v>
      </c>
      <c r="P1522">
        <v>79</v>
      </c>
      <c r="Q1522">
        <v>0</v>
      </c>
      <c r="R1522">
        <v>1</v>
      </c>
      <c r="S1522">
        <v>0</v>
      </c>
      <c r="T1522">
        <v>8</v>
      </c>
      <c r="U1522">
        <v>0</v>
      </c>
      <c r="V1522">
        <v>0</v>
      </c>
      <c r="W1522">
        <v>0</v>
      </c>
      <c r="X1522">
        <v>37.482705851833472</v>
      </c>
      <c r="Y1522">
        <v>0</v>
      </c>
      <c r="Z1522">
        <v>0.28829527624483448</v>
      </c>
      <c r="AA1522">
        <v>0</v>
      </c>
      <c r="AB1522">
        <v>6.29268807886156</v>
      </c>
      <c r="AC1522">
        <v>0</v>
      </c>
      <c r="AD1522">
        <v>0</v>
      </c>
      <c r="AE1522">
        <v>44.063689206939863</v>
      </c>
    </row>
    <row r="1523" spans="1:31" x14ac:dyDescent="0.25">
      <c r="A1523">
        <v>2339874</v>
      </c>
      <c r="B1523">
        <v>1</v>
      </c>
      <c r="C1523" t="s">
        <v>80</v>
      </c>
      <c r="D1523" t="s">
        <v>104</v>
      </c>
      <c r="E1523" t="s">
        <v>151</v>
      </c>
      <c r="F1523" t="s">
        <v>4633</v>
      </c>
      <c r="G1523" t="s">
        <v>194</v>
      </c>
      <c r="H1523" t="s">
        <v>154</v>
      </c>
      <c r="I1523" t="s">
        <v>144</v>
      </c>
      <c r="J1523" t="s">
        <v>137</v>
      </c>
      <c r="K1523" t="s">
        <v>138</v>
      </c>
      <c r="L1523" t="s">
        <v>4634</v>
      </c>
      <c r="M1523" t="s">
        <v>4635</v>
      </c>
      <c r="N1523">
        <v>0.99416666600000003</v>
      </c>
      <c r="O1523">
        <v>0</v>
      </c>
      <c r="P1523">
        <v>87</v>
      </c>
      <c r="Q1523">
        <v>0</v>
      </c>
      <c r="R1523">
        <v>0</v>
      </c>
      <c r="S1523">
        <v>0</v>
      </c>
      <c r="T1523">
        <v>7</v>
      </c>
      <c r="U1523">
        <v>0</v>
      </c>
      <c r="V1523">
        <v>0</v>
      </c>
      <c r="W1523">
        <v>0</v>
      </c>
      <c r="X1523">
        <v>17.389014600506034</v>
      </c>
      <c r="Y1523">
        <v>0</v>
      </c>
      <c r="Z1523">
        <v>0</v>
      </c>
      <c r="AA1523">
        <v>0</v>
      </c>
      <c r="AB1523">
        <v>2.2910930179116469</v>
      </c>
      <c r="AC1523">
        <v>0</v>
      </c>
      <c r="AD1523">
        <v>0</v>
      </c>
      <c r="AE1523">
        <v>19.680107618417679</v>
      </c>
    </row>
    <row r="1524" spans="1:31" x14ac:dyDescent="0.25">
      <c r="A1524">
        <v>2339287</v>
      </c>
      <c r="B1524">
        <v>1</v>
      </c>
      <c r="C1524" t="s">
        <v>81</v>
      </c>
      <c r="D1524" t="s">
        <v>117</v>
      </c>
      <c r="E1524" t="s">
        <v>132</v>
      </c>
      <c r="F1524" t="s">
        <v>3020</v>
      </c>
      <c r="G1524" t="s">
        <v>134</v>
      </c>
      <c r="H1524" t="s">
        <v>135</v>
      </c>
      <c r="I1524" t="s">
        <v>144</v>
      </c>
      <c r="J1524" t="s">
        <v>137</v>
      </c>
      <c r="K1524" t="s">
        <v>138</v>
      </c>
      <c r="L1524" t="s">
        <v>4636</v>
      </c>
      <c r="M1524" t="s">
        <v>4637</v>
      </c>
      <c r="N1524">
        <v>7.5555554999999996E-2</v>
      </c>
      <c r="O1524">
        <v>2</v>
      </c>
      <c r="P1524">
        <v>540</v>
      </c>
      <c r="Q1524">
        <v>12</v>
      </c>
      <c r="R1524">
        <v>41</v>
      </c>
      <c r="S1524">
        <v>13</v>
      </c>
      <c r="T1524">
        <v>23</v>
      </c>
      <c r="U1524">
        <v>1</v>
      </c>
      <c r="V1524">
        <v>0</v>
      </c>
      <c r="W1524">
        <v>8.0636366017057787E-2</v>
      </c>
      <c r="X1524">
        <v>4.3804437006323891</v>
      </c>
      <c r="Y1524">
        <v>1.5880270573469912</v>
      </c>
      <c r="Z1524">
        <v>1.5363107754823999</v>
      </c>
      <c r="AA1524">
        <v>1.3840186030035513</v>
      </c>
      <c r="AB1524">
        <v>0.64233344905216005</v>
      </c>
      <c r="AC1524">
        <v>3.7278325913660448</v>
      </c>
      <c r="AD1524">
        <v>0</v>
      </c>
      <c r="AE1524">
        <v>13.339602542900593</v>
      </c>
    </row>
    <row r="1525" spans="1:31" x14ac:dyDescent="0.25">
      <c r="A1525">
        <v>2339805</v>
      </c>
      <c r="B1525">
        <v>1</v>
      </c>
      <c r="C1525" t="s">
        <v>80</v>
      </c>
      <c r="D1525" t="s">
        <v>108</v>
      </c>
      <c r="E1525" t="s">
        <v>151</v>
      </c>
      <c r="F1525" t="s">
        <v>4638</v>
      </c>
      <c r="G1525" t="s">
        <v>153</v>
      </c>
      <c r="H1525" t="s">
        <v>154</v>
      </c>
      <c r="I1525" t="s">
        <v>144</v>
      </c>
      <c r="J1525" t="s">
        <v>137</v>
      </c>
      <c r="K1525" t="s">
        <v>138</v>
      </c>
      <c r="L1525" t="s">
        <v>4639</v>
      </c>
      <c r="M1525" t="s">
        <v>4640</v>
      </c>
      <c r="N1525">
        <v>3.2316666660000002</v>
      </c>
      <c r="O1525">
        <v>0</v>
      </c>
      <c r="P1525">
        <v>1</v>
      </c>
      <c r="Q1525">
        <v>0</v>
      </c>
      <c r="R1525">
        <v>1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0.7820636907498989</v>
      </c>
      <c r="Y1525">
        <v>0</v>
      </c>
      <c r="Z1525">
        <v>2.5075186707470225</v>
      </c>
      <c r="AA1525">
        <v>0</v>
      </c>
      <c r="AB1525">
        <v>0</v>
      </c>
      <c r="AC1525">
        <v>0</v>
      </c>
      <c r="AD1525">
        <v>0</v>
      </c>
      <c r="AE1525">
        <v>3.2895823614969215</v>
      </c>
    </row>
    <row r="1526" spans="1:31" x14ac:dyDescent="0.25">
      <c r="A1526">
        <v>2339456</v>
      </c>
      <c r="B1526">
        <v>1</v>
      </c>
      <c r="C1526" t="s">
        <v>80</v>
      </c>
      <c r="D1526" t="s">
        <v>93</v>
      </c>
      <c r="E1526" t="s">
        <v>151</v>
      </c>
      <c r="F1526" t="s">
        <v>4641</v>
      </c>
      <c r="G1526" t="s">
        <v>153</v>
      </c>
      <c r="H1526" t="s">
        <v>154</v>
      </c>
      <c r="I1526" t="s">
        <v>144</v>
      </c>
      <c r="J1526" t="s">
        <v>137</v>
      </c>
      <c r="K1526" t="s">
        <v>138</v>
      </c>
      <c r="L1526" t="s">
        <v>4642</v>
      </c>
      <c r="M1526" t="s">
        <v>4643</v>
      </c>
      <c r="N1526">
        <v>7.3908333329999998</v>
      </c>
      <c r="O1526">
        <v>0</v>
      </c>
      <c r="P1526">
        <v>0</v>
      </c>
      <c r="Q1526">
        <v>0</v>
      </c>
      <c r="R1526">
        <v>23</v>
      </c>
      <c r="S1526">
        <v>0</v>
      </c>
      <c r="T1526">
        <v>4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62.021868419985331</v>
      </c>
      <c r="AA1526">
        <v>0</v>
      </c>
      <c r="AB1526">
        <v>33.00303350402644</v>
      </c>
      <c r="AC1526">
        <v>0</v>
      </c>
      <c r="AD1526">
        <v>0</v>
      </c>
      <c r="AE1526">
        <v>95.024901924011772</v>
      </c>
    </row>
    <row r="1527" spans="1:31" x14ac:dyDescent="0.25">
      <c r="A1527">
        <v>2339937</v>
      </c>
      <c r="B1527">
        <v>1</v>
      </c>
      <c r="C1527" t="s">
        <v>80</v>
      </c>
      <c r="D1527" t="s">
        <v>89</v>
      </c>
      <c r="E1527" t="s">
        <v>157</v>
      </c>
      <c r="F1527" t="s">
        <v>4644</v>
      </c>
      <c r="G1527" t="s">
        <v>159</v>
      </c>
      <c r="H1527" t="s">
        <v>154</v>
      </c>
      <c r="I1527" t="s">
        <v>144</v>
      </c>
      <c r="J1527" t="s">
        <v>137</v>
      </c>
      <c r="K1527" t="s">
        <v>138</v>
      </c>
      <c r="L1527" t="s">
        <v>4645</v>
      </c>
      <c r="M1527" t="s">
        <v>4646</v>
      </c>
      <c r="N1527">
        <v>1.025555555</v>
      </c>
      <c r="O1527">
        <v>0</v>
      </c>
      <c r="P1527">
        <v>1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0.16439483641098057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0.16439483641098057</v>
      </c>
    </row>
    <row r="1528" spans="1:31" x14ac:dyDescent="0.25">
      <c r="A1528">
        <v>2339891</v>
      </c>
      <c r="B1528">
        <v>1</v>
      </c>
      <c r="C1528" t="s">
        <v>81</v>
      </c>
      <c r="D1528" t="s">
        <v>125</v>
      </c>
      <c r="E1528" t="s">
        <v>157</v>
      </c>
      <c r="F1528" t="s">
        <v>4647</v>
      </c>
      <c r="G1528" t="s">
        <v>159</v>
      </c>
      <c r="H1528" t="s">
        <v>154</v>
      </c>
      <c r="I1528" t="s">
        <v>144</v>
      </c>
      <c r="J1528" t="s">
        <v>137</v>
      </c>
      <c r="K1528" t="s">
        <v>138</v>
      </c>
      <c r="L1528" t="s">
        <v>4648</v>
      </c>
      <c r="M1528" t="s">
        <v>4649</v>
      </c>
      <c r="N1528">
        <v>3.923611111</v>
      </c>
      <c r="O1528">
        <v>0</v>
      </c>
      <c r="P1528">
        <v>1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2.6339255098409269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2.6339255098409269</v>
      </c>
    </row>
    <row r="1529" spans="1:31" x14ac:dyDescent="0.25">
      <c r="A1529">
        <v>2339745</v>
      </c>
      <c r="B1529">
        <v>1</v>
      </c>
      <c r="C1529" t="s">
        <v>81</v>
      </c>
      <c r="D1529" t="s">
        <v>113</v>
      </c>
      <c r="E1529" t="s">
        <v>132</v>
      </c>
      <c r="F1529" t="s">
        <v>4650</v>
      </c>
      <c r="G1529" t="s">
        <v>134</v>
      </c>
      <c r="H1529" t="s">
        <v>135</v>
      </c>
      <c r="I1529" t="s">
        <v>144</v>
      </c>
      <c r="J1529" t="s">
        <v>137</v>
      </c>
      <c r="K1529" t="s">
        <v>138</v>
      </c>
      <c r="L1529" t="s">
        <v>4651</v>
      </c>
      <c r="M1529" t="s">
        <v>4652</v>
      </c>
      <c r="N1529">
        <v>2.2174999999999998</v>
      </c>
      <c r="O1529">
        <v>1</v>
      </c>
      <c r="P1529">
        <v>364</v>
      </c>
      <c r="Q1529">
        <v>4</v>
      </c>
      <c r="R1529">
        <v>33</v>
      </c>
      <c r="S1529">
        <v>11</v>
      </c>
      <c r="T1529">
        <v>23</v>
      </c>
      <c r="U1529">
        <v>0</v>
      </c>
      <c r="V1529">
        <v>0</v>
      </c>
      <c r="W1529">
        <v>0.28119590539655337</v>
      </c>
      <c r="X1529">
        <v>171.90274836350838</v>
      </c>
      <c r="Y1529">
        <v>14.963526467518362</v>
      </c>
      <c r="Z1529">
        <v>130.13159588713347</v>
      </c>
      <c r="AA1529">
        <v>957.2237221302853</v>
      </c>
      <c r="AB1529">
        <v>31.66709943104637</v>
      </c>
      <c r="AC1529">
        <v>0</v>
      </c>
      <c r="AD1529">
        <v>0</v>
      </c>
      <c r="AE1529">
        <v>1306.1698881848886</v>
      </c>
    </row>
    <row r="1530" spans="1:31" x14ac:dyDescent="0.25">
      <c r="A1530">
        <v>2339579</v>
      </c>
      <c r="B1530">
        <v>1</v>
      </c>
      <c r="C1530" t="s">
        <v>80</v>
      </c>
      <c r="D1530" t="s">
        <v>107</v>
      </c>
      <c r="E1530" t="s">
        <v>157</v>
      </c>
      <c r="F1530" t="s">
        <v>4653</v>
      </c>
      <c r="G1530" t="s">
        <v>279</v>
      </c>
      <c r="H1530" t="s">
        <v>154</v>
      </c>
      <c r="I1530" t="s">
        <v>144</v>
      </c>
      <c r="J1530" t="s">
        <v>137</v>
      </c>
      <c r="K1530" t="s">
        <v>138</v>
      </c>
      <c r="L1530" t="s">
        <v>4654</v>
      </c>
      <c r="M1530" t="s">
        <v>4655</v>
      </c>
      <c r="N1530">
        <v>1.954722222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1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4.7900049832660869</v>
      </c>
      <c r="AC1530">
        <v>0</v>
      </c>
      <c r="AD1530">
        <v>0</v>
      </c>
      <c r="AE1530">
        <v>4.7900049832660869</v>
      </c>
    </row>
    <row r="1531" spans="1:31" x14ac:dyDescent="0.25">
      <c r="A1531">
        <v>2339957</v>
      </c>
      <c r="B1531">
        <v>1</v>
      </c>
      <c r="C1531" t="s">
        <v>80</v>
      </c>
      <c r="D1531" t="s">
        <v>88</v>
      </c>
      <c r="E1531" t="s">
        <v>157</v>
      </c>
      <c r="F1531" t="s">
        <v>4656</v>
      </c>
      <c r="G1531" t="s">
        <v>204</v>
      </c>
      <c r="H1531" t="s">
        <v>154</v>
      </c>
      <c r="I1531" t="s">
        <v>144</v>
      </c>
      <c r="J1531" t="s">
        <v>137</v>
      </c>
      <c r="K1531" t="s">
        <v>138</v>
      </c>
      <c r="L1531" t="s">
        <v>4657</v>
      </c>
      <c r="M1531" t="s">
        <v>4658</v>
      </c>
      <c r="N1531">
        <v>3.0052777769999999</v>
      </c>
      <c r="O1531">
        <v>0</v>
      </c>
      <c r="P1531">
        <v>2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2.2850542804599594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2.2850542804599594</v>
      </c>
    </row>
    <row r="1532" spans="1:31" x14ac:dyDescent="0.25">
      <c r="A1532">
        <v>2339602</v>
      </c>
      <c r="B1532">
        <v>1</v>
      </c>
      <c r="C1532" t="s">
        <v>80</v>
      </c>
      <c r="D1532" t="s">
        <v>96</v>
      </c>
      <c r="E1532" t="s">
        <v>157</v>
      </c>
      <c r="F1532" t="s">
        <v>4659</v>
      </c>
      <c r="G1532" t="s">
        <v>194</v>
      </c>
      <c r="H1532" t="s">
        <v>154</v>
      </c>
      <c r="I1532" t="s">
        <v>144</v>
      </c>
      <c r="J1532" t="s">
        <v>137</v>
      </c>
      <c r="K1532" t="s">
        <v>138</v>
      </c>
      <c r="L1532" t="s">
        <v>4660</v>
      </c>
      <c r="M1532" t="s">
        <v>4661</v>
      </c>
      <c r="N1532">
        <v>6.0011111110000002</v>
      </c>
      <c r="O1532">
        <v>0</v>
      </c>
      <c r="P1532">
        <v>1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8.3200075239538851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8.3200075239538851</v>
      </c>
    </row>
    <row r="1533" spans="1:31" x14ac:dyDescent="0.25">
      <c r="A1533">
        <v>2339416</v>
      </c>
      <c r="B1533">
        <v>1</v>
      </c>
      <c r="C1533" t="s">
        <v>80</v>
      </c>
      <c r="D1533" t="s">
        <v>84</v>
      </c>
      <c r="E1533" t="s">
        <v>174</v>
      </c>
      <c r="F1533" t="s">
        <v>4662</v>
      </c>
      <c r="G1533" t="s">
        <v>208</v>
      </c>
      <c r="H1533" t="s">
        <v>154</v>
      </c>
      <c r="I1533" t="s">
        <v>144</v>
      </c>
      <c r="J1533" t="s">
        <v>137</v>
      </c>
      <c r="K1533" t="s">
        <v>209</v>
      </c>
      <c r="L1533" t="s">
        <v>4663</v>
      </c>
      <c r="M1533" t="s">
        <v>4664</v>
      </c>
      <c r="N1533">
        <v>1.4669444439999999</v>
      </c>
      <c r="O1533">
        <v>0</v>
      </c>
      <c r="P1533">
        <v>663</v>
      </c>
      <c r="Q1533">
        <v>0</v>
      </c>
      <c r="R1533">
        <v>0</v>
      </c>
      <c r="S1533">
        <v>0</v>
      </c>
      <c r="T1533">
        <v>71</v>
      </c>
      <c r="U1533">
        <v>0</v>
      </c>
      <c r="V1533">
        <v>0</v>
      </c>
      <c r="W1533">
        <v>0</v>
      </c>
      <c r="X1533">
        <v>252.67416354754772</v>
      </c>
      <c r="Y1533">
        <v>0</v>
      </c>
      <c r="Z1533">
        <v>0</v>
      </c>
      <c r="AA1533">
        <v>0</v>
      </c>
      <c r="AB1533">
        <v>134.40407274891675</v>
      </c>
      <c r="AC1533">
        <v>0</v>
      </c>
      <c r="AD1533">
        <v>0</v>
      </c>
      <c r="AE1533">
        <v>387.07823629646447</v>
      </c>
    </row>
    <row r="1534" spans="1:31" x14ac:dyDescent="0.25">
      <c r="A1534">
        <v>2339977</v>
      </c>
      <c r="B1534">
        <v>1</v>
      </c>
      <c r="C1534" t="s">
        <v>80</v>
      </c>
      <c r="D1534" t="s">
        <v>85</v>
      </c>
      <c r="E1534" t="s">
        <v>151</v>
      </c>
      <c r="F1534" t="s">
        <v>4665</v>
      </c>
      <c r="G1534" t="s">
        <v>797</v>
      </c>
      <c r="H1534" t="s">
        <v>154</v>
      </c>
      <c r="I1534" t="s">
        <v>144</v>
      </c>
      <c r="J1534" t="s">
        <v>137</v>
      </c>
      <c r="K1534" t="s">
        <v>138</v>
      </c>
      <c r="L1534" t="s">
        <v>4666</v>
      </c>
      <c r="M1534" t="s">
        <v>4667</v>
      </c>
      <c r="N1534">
        <v>1.3772222220000001</v>
      </c>
      <c r="O1534">
        <v>0</v>
      </c>
      <c r="P1534">
        <v>150</v>
      </c>
      <c r="Q1534">
        <v>0</v>
      </c>
      <c r="R1534">
        <v>0</v>
      </c>
      <c r="S1534">
        <v>0</v>
      </c>
      <c r="T1534">
        <v>2</v>
      </c>
      <c r="U1534">
        <v>0</v>
      </c>
      <c r="V1534">
        <v>0</v>
      </c>
      <c r="W1534">
        <v>0</v>
      </c>
      <c r="X1534">
        <v>62.940699309856413</v>
      </c>
      <c r="Y1534">
        <v>0</v>
      </c>
      <c r="Z1534">
        <v>0</v>
      </c>
      <c r="AA1534">
        <v>0</v>
      </c>
      <c r="AB1534">
        <v>1.6268458153819281</v>
      </c>
      <c r="AC1534">
        <v>0</v>
      </c>
      <c r="AD1534">
        <v>0</v>
      </c>
      <c r="AE1534">
        <v>64.56754512523834</v>
      </c>
    </row>
    <row r="1535" spans="1:31" x14ac:dyDescent="0.25">
      <c r="A1535">
        <v>2339559</v>
      </c>
      <c r="B1535">
        <v>1</v>
      </c>
      <c r="C1535" t="s">
        <v>80</v>
      </c>
      <c r="D1535" t="s">
        <v>103</v>
      </c>
      <c r="E1535" t="s">
        <v>147</v>
      </c>
      <c r="F1535" t="s">
        <v>4668</v>
      </c>
      <c r="G1535" t="s">
        <v>1768</v>
      </c>
      <c r="H1535" t="s">
        <v>135</v>
      </c>
      <c r="I1535" t="s">
        <v>144</v>
      </c>
      <c r="J1535" t="s">
        <v>137</v>
      </c>
      <c r="K1535" t="s">
        <v>138</v>
      </c>
      <c r="L1535" t="s">
        <v>4669</v>
      </c>
      <c r="M1535" t="s">
        <v>4670</v>
      </c>
      <c r="N1535">
        <v>2.574166666</v>
      </c>
      <c r="O1535">
        <v>0</v>
      </c>
      <c r="P1535">
        <v>0</v>
      </c>
      <c r="Q1535">
        <v>0</v>
      </c>
      <c r="R1535">
        <v>16</v>
      </c>
      <c r="S1535">
        <v>0</v>
      </c>
      <c r="T1535">
        <v>1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189.01786078736635</v>
      </c>
      <c r="AA1535">
        <v>0</v>
      </c>
      <c r="AB1535">
        <v>12.153660627780791</v>
      </c>
      <c r="AC1535">
        <v>0</v>
      </c>
      <c r="AD1535">
        <v>0</v>
      </c>
      <c r="AE1535">
        <v>201.17152141514714</v>
      </c>
    </row>
    <row r="1536" spans="1:31" x14ac:dyDescent="0.25">
      <c r="A1536">
        <v>2339871</v>
      </c>
      <c r="B1536">
        <v>1</v>
      </c>
      <c r="C1536" t="s">
        <v>80</v>
      </c>
      <c r="D1536" t="s">
        <v>108</v>
      </c>
      <c r="E1536" t="s">
        <v>151</v>
      </c>
      <c r="F1536" t="s">
        <v>4671</v>
      </c>
      <c r="G1536" t="s">
        <v>153</v>
      </c>
      <c r="H1536" t="s">
        <v>154</v>
      </c>
      <c r="I1536" t="s">
        <v>144</v>
      </c>
      <c r="J1536" t="s">
        <v>137</v>
      </c>
      <c r="K1536" t="s">
        <v>138</v>
      </c>
      <c r="L1536" t="s">
        <v>4672</v>
      </c>
      <c r="M1536" t="s">
        <v>4673</v>
      </c>
      <c r="N1536">
        <v>1.556944444</v>
      </c>
      <c r="O1536">
        <v>0</v>
      </c>
      <c r="P1536">
        <v>0</v>
      </c>
      <c r="Q1536">
        <v>0</v>
      </c>
      <c r="R1536">
        <v>6</v>
      </c>
      <c r="S1536">
        <v>0</v>
      </c>
      <c r="T1536">
        <v>1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9.966517294418983</v>
      </c>
      <c r="AA1536">
        <v>0</v>
      </c>
      <c r="AB1536">
        <v>0</v>
      </c>
      <c r="AC1536">
        <v>0</v>
      </c>
      <c r="AD1536">
        <v>0</v>
      </c>
      <c r="AE1536">
        <v>9.966517294418983</v>
      </c>
    </row>
    <row r="1537" spans="1:31" x14ac:dyDescent="0.25">
      <c r="A1537">
        <v>2339516</v>
      </c>
      <c r="B1537">
        <v>1</v>
      </c>
      <c r="C1537" t="s">
        <v>81</v>
      </c>
      <c r="D1537" t="s">
        <v>116</v>
      </c>
      <c r="E1537" t="s">
        <v>141</v>
      </c>
      <c r="F1537" t="s">
        <v>4674</v>
      </c>
      <c r="G1537" t="s">
        <v>363</v>
      </c>
      <c r="H1537" t="s">
        <v>135</v>
      </c>
      <c r="I1537" t="s">
        <v>136</v>
      </c>
      <c r="J1537" t="s">
        <v>137</v>
      </c>
      <c r="K1537" t="s">
        <v>209</v>
      </c>
      <c r="L1537" t="s">
        <v>4675</v>
      </c>
      <c r="M1537" t="s">
        <v>4676</v>
      </c>
      <c r="N1537">
        <v>3.5000000000000003E-2</v>
      </c>
      <c r="O1537">
        <v>0</v>
      </c>
      <c r="P1537">
        <v>311</v>
      </c>
      <c r="Q1537">
        <v>1</v>
      </c>
      <c r="R1537">
        <v>2</v>
      </c>
      <c r="S1537">
        <v>2</v>
      </c>
      <c r="T1537">
        <v>17</v>
      </c>
      <c r="U1537">
        <v>0</v>
      </c>
      <c r="V1537">
        <v>0</v>
      </c>
      <c r="W1537">
        <v>0</v>
      </c>
      <c r="X1537">
        <v>1.2952813694234415</v>
      </c>
      <c r="Y1537">
        <v>6.9198455553150018E-2</v>
      </c>
      <c r="Z1537">
        <v>0.12583745949180003</v>
      </c>
      <c r="AA1537">
        <v>7.9813978519275006E-2</v>
      </c>
      <c r="AB1537">
        <v>0.15607605458385501</v>
      </c>
      <c r="AC1537">
        <v>0</v>
      </c>
      <c r="AD1537">
        <v>0</v>
      </c>
      <c r="AE1537">
        <v>1.7262073175715218</v>
      </c>
    </row>
    <row r="1538" spans="1:31" x14ac:dyDescent="0.25">
      <c r="A1538">
        <v>2339479</v>
      </c>
      <c r="B1538">
        <v>1</v>
      </c>
      <c r="C1538" t="s">
        <v>81</v>
      </c>
      <c r="D1538" t="s">
        <v>113</v>
      </c>
      <c r="E1538" t="s">
        <v>157</v>
      </c>
      <c r="F1538" t="s">
        <v>4677</v>
      </c>
      <c r="G1538" t="s">
        <v>194</v>
      </c>
      <c r="H1538" t="s">
        <v>154</v>
      </c>
      <c r="I1538" t="s">
        <v>144</v>
      </c>
      <c r="J1538" t="s">
        <v>137</v>
      </c>
      <c r="K1538" t="s">
        <v>138</v>
      </c>
      <c r="L1538" t="s">
        <v>4678</v>
      </c>
      <c r="M1538" t="s">
        <v>4679</v>
      </c>
      <c r="N1538">
        <v>3.1066666660000002</v>
      </c>
      <c r="O1538">
        <v>0</v>
      </c>
      <c r="P1538">
        <v>1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0.69806518018125008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0.69806518018125008</v>
      </c>
    </row>
    <row r="1539" spans="1:31" x14ac:dyDescent="0.25">
      <c r="A1539">
        <v>2339373</v>
      </c>
      <c r="B1539">
        <v>1</v>
      </c>
      <c r="C1539" t="s">
        <v>81</v>
      </c>
      <c r="D1539" t="s">
        <v>128</v>
      </c>
      <c r="E1539" t="s">
        <v>174</v>
      </c>
      <c r="F1539" t="s">
        <v>4680</v>
      </c>
      <c r="G1539" t="s">
        <v>208</v>
      </c>
      <c r="H1539" t="s">
        <v>154</v>
      </c>
      <c r="I1539" t="s">
        <v>144</v>
      </c>
      <c r="J1539" t="s">
        <v>137</v>
      </c>
      <c r="K1539" t="s">
        <v>209</v>
      </c>
      <c r="L1539" t="s">
        <v>4681</v>
      </c>
      <c r="M1539" t="s">
        <v>4682</v>
      </c>
      <c r="N1539">
        <v>1.161944444</v>
      </c>
      <c r="O1539">
        <v>0</v>
      </c>
      <c r="P1539">
        <v>289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99.15838565191288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99.15838565191288</v>
      </c>
    </row>
    <row r="1540" spans="1:31" x14ac:dyDescent="0.25">
      <c r="A1540">
        <v>2339473</v>
      </c>
      <c r="B1540">
        <v>1</v>
      </c>
      <c r="C1540" t="s">
        <v>80</v>
      </c>
      <c r="D1540" t="s">
        <v>95</v>
      </c>
      <c r="E1540" t="s">
        <v>147</v>
      </c>
      <c r="F1540" t="s">
        <v>4683</v>
      </c>
      <c r="G1540" t="s">
        <v>208</v>
      </c>
      <c r="H1540" t="s">
        <v>135</v>
      </c>
      <c r="I1540" t="s">
        <v>144</v>
      </c>
      <c r="J1540" t="s">
        <v>137</v>
      </c>
      <c r="K1540" t="s">
        <v>209</v>
      </c>
      <c r="L1540" t="s">
        <v>4684</v>
      </c>
      <c r="M1540" t="s">
        <v>4685</v>
      </c>
      <c r="N1540">
        <v>7.8497222219999996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1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18.533678396719697</v>
      </c>
      <c r="AD1540">
        <v>0</v>
      </c>
      <c r="AE1540">
        <v>18.533678396719697</v>
      </c>
    </row>
    <row r="1541" spans="1:31" x14ac:dyDescent="0.25">
      <c r="A1541">
        <v>2339330</v>
      </c>
      <c r="B1541">
        <v>1</v>
      </c>
      <c r="C1541" t="s">
        <v>80</v>
      </c>
      <c r="D1541" t="s">
        <v>100</v>
      </c>
      <c r="E1541" t="s">
        <v>151</v>
      </c>
      <c r="F1541" t="s">
        <v>4686</v>
      </c>
      <c r="G1541" t="s">
        <v>153</v>
      </c>
      <c r="H1541" t="s">
        <v>154</v>
      </c>
      <c r="I1541" t="s">
        <v>144</v>
      </c>
      <c r="J1541" t="s">
        <v>137</v>
      </c>
      <c r="K1541" t="s">
        <v>138</v>
      </c>
      <c r="L1541" t="s">
        <v>4687</v>
      </c>
      <c r="M1541" t="s">
        <v>4688</v>
      </c>
      <c r="N1541">
        <v>1.446388888</v>
      </c>
      <c r="O1541">
        <v>0</v>
      </c>
      <c r="P1541">
        <v>3</v>
      </c>
      <c r="Q1541">
        <v>0</v>
      </c>
      <c r="R1541">
        <v>9</v>
      </c>
      <c r="S1541">
        <v>0</v>
      </c>
      <c r="T1541">
        <v>2</v>
      </c>
      <c r="U1541">
        <v>0</v>
      </c>
      <c r="V1541">
        <v>0</v>
      </c>
      <c r="W1541">
        <v>0</v>
      </c>
      <c r="X1541">
        <v>0.49060836456586837</v>
      </c>
      <c r="Y1541">
        <v>0</v>
      </c>
      <c r="Z1541">
        <v>10.121275021304022</v>
      </c>
      <c r="AA1541">
        <v>0</v>
      </c>
      <c r="AB1541">
        <v>0.48815209910224922</v>
      </c>
      <c r="AC1541">
        <v>0</v>
      </c>
      <c r="AD1541">
        <v>0</v>
      </c>
      <c r="AE1541">
        <v>11.100035484972141</v>
      </c>
    </row>
    <row r="1542" spans="1:31" x14ac:dyDescent="0.25">
      <c r="A1542">
        <v>2339307</v>
      </c>
      <c r="B1542">
        <v>1</v>
      </c>
      <c r="C1542" t="s">
        <v>80</v>
      </c>
      <c r="D1542" t="s">
        <v>103</v>
      </c>
      <c r="E1542" t="s">
        <v>240</v>
      </c>
      <c r="F1542" t="s">
        <v>4689</v>
      </c>
      <c r="G1542" t="s">
        <v>134</v>
      </c>
      <c r="H1542" t="s">
        <v>135</v>
      </c>
      <c r="I1542" t="s">
        <v>144</v>
      </c>
      <c r="J1542" t="s">
        <v>137</v>
      </c>
      <c r="K1542" t="s">
        <v>138</v>
      </c>
      <c r="L1542" t="s">
        <v>4690</v>
      </c>
      <c r="M1542" t="s">
        <v>4691</v>
      </c>
      <c r="N1542">
        <v>0.34066944399999999</v>
      </c>
      <c r="O1542">
        <v>0</v>
      </c>
      <c r="P1542">
        <v>5245</v>
      </c>
      <c r="Q1542">
        <v>16</v>
      </c>
      <c r="R1542">
        <v>86</v>
      </c>
      <c r="S1542">
        <v>51</v>
      </c>
      <c r="T1542">
        <v>494</v>
      </c>
      <c r="U1542">
        <v>67</v>
      </c>
      <c r="V1542">
        <v>4</v>
      </c>
      <c r="W1542">
        <v>0</v>
      </c>
      <c r="X1542">
        <v>346.77978922173781</v>
      </c>
      <c r="Y1542">
        <v>63.16540402034267</v>
      </c>
      <c r="Z1542">
        <v>70.099018399393515</v>
      </c>
      <c r="AA1542">
        <v>175.68002981588754</v>
      </c>
      <c r="AB1542">
        <v>145.30343755624676</v>
      </c>
      <c r="AC1542">
        <v>908.83558933176926</v>
      </c>
      <c r="AD1542">
        <v>23.600646300469108</v>
      </c>
      <c r="AE1542">
        <v>1733.4639146458467</v>
      </c>
    </row>
    <row r="1543" spans="1:31" x14ac:dyDescent="0.25">
      <c r="A1543">
        <v>2339894</v>
      </c>
      <c r="B1543">
        <v>1</v>
      </c>
      <c r="C1543" t="s">
        <v>80</v>
      </c>
      <c r="D1543" t="s">
        <v>84</v>
      </c>
      <c r="E1543" t="s">
        <v>157</v>
      </c>
      <c r="F1543" t="s">
        <v>4692</v>
      </c>
      <c r="G1543" t="s">
        <v>159</v>
      </c>
      <c r="H1543" t="s">
        <v>154</v>
      </c>
      <c r="I1543" t="s">
        <v>144</v>
      </c>
      <c r="J1543" t="s">
        <v>137</v>
      </c>
      <c r="K1543" t="s">
        <v>138</v>
      </c>
      <c r="L1543" t="s">
        <v>4693</v>
      </c>
      <c r="M1543" t="s">
        <v>4694</v>
      </c>
      <c r="N1543">
        <v>2.3622222220000002</v>
      </c>
      <c r="O1543">
        <v>0</v>
      </c>
      <c r="P1543">
        <v>1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0.20427737110382752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0.20427737110382752</v>
      </c>
    </row>
    <row r="1544" spans="1:31" x14ac:dyDescent="0.25">
      <c r="A1544">
        <v>2339347</v>
      </c>
      <c r="B1544">
        <v>1</v>
      </c>
      <c r="C1544" t="s">
        <v>80</v>
      </c>
      <c r="D1544" t="s">
        <v>91</v>
      </c>
      <c r="E1544" t="s">
        <v>147</v>
      </c>
      <c r="F1544" t="s">
        <v>4695</v>
      </c>
      <c r="G1544" t="s">
        <v>184</v>
      </c>
      <c r="H1544" t="s">
        <v>135</v>
      </c>
      <c r="I1544" t="s">
        <v>144</v>
      </c>
      <c r="J1544" t="s">
        <v>137</v>
      </c>
      <c r="K1544" t="s">
        <v>138</v>
      </c>
      <c r="L1544" t="s">
        <v>4696</v>
      </c>
      <c r="M1544" t="s">
        <v>4697</v>
      </c>
      <c r="N1544">
        <v>2.4175</v>
      </c>
      <c r="O1544">
        <v>0</v>
      </c>
      <c r="P1544">
        <v>0</v>
      </c>
      <c r="Q1544">
        <v>0</v>
      </c>
      <c r="R1544">
        <v>5</v>
      </c>
      <c r="S1544">
        <v>0</v>
      </c>
      <c r="T1544">
        <v>1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36.733346862430992</v>
      </c>
      <c r="AA1544">
        <v>0</v>
      </c>
      <c r="AB1544">
        <v>4.9959503287051756</v>
      </c>
      <c r="AC1544">
        <v>0</v>
      </c>
      <c r="AD1544">
        <v>0</v>
      </c>
      <c r="AE1544">
        <v>41.729297191136169</v>
      </c>
    </row>
    <row r="1545" spans="1:31" x14ac:dyDescent="0.25">
      <c r="A1545">
        <v>2339453</v>
      </c>
      <c r="B1545">
        <v>1</v>
      </c>
      <c r="C1545" t="s">
        <v>80</v>
      </c>
      <c r="D1545" t="s">
        <v>85</v>
      </c>
      <c r="E1545" t="s">
        <v>151</v>
      </c>
      <c r="F1545" t="s">
        <v>4698</v>
      </c>
      <c r="G1545" t="s">
        <v>269</v>
      </c>
      <c r="H1545" t="s">
        <v>154</v>
      </c>
      <c r="I1545" t="s">
        <v>144</v>
      </c>
      <c r="J1545" t="s">
        <v>137</v>
      </c>
      <c r="K1545" t="s">
        <v>209</v>
      </c>
      <c r="L1545" t="s">
        <v>4699</v>
      </c>
      <c r="M1545" t="s">
        <v>4700</v>
      </c>
      <c r="N1545">
        <v>3.4769444439999999</v>
      </c>
      <c r="O1545">
        <v>0</v>
      </c>
      <c r="P1545">
        <v>115</v>
      </c>
      <c r="Q1545">
        <v>0</v>
      </c>
      <c r="R1545">
        <v>0</v>
      </c>
      <c r="S1545">
        <v>0</v>
      </c>
      <c r="T1545">
        <v>9</v>
      </c>
      <c r="U1545">
        <v>0</v>
      </c>
      <c r="V1545">
        <v>0</v>
      </c>
      <c r="W1545">
        <v>0</v>
      </c>
      <c r="X1545">
        <v>121.6793039073023</v>
      </c>
      <c r="Y1545">
        <v>0</v>
      </c>
      <c r="Z1545">
        <v>0</v>
      </c>
      <c r="AA1545">
        <v>0</v>
      </c>
      <c r="AB1545">
        <v>43.272764743740183</v>
      </c>
      <c r="AC1545">
        <v>0</v>
      </c>
      <c r="AD1545">
        <v>0</v>
      </c>
      <c r="AE1545">
        <v>164.95206865104248</v>
      </c>
    </row>
    <row r="1546" spans="1:31" x14ac:dyDescent="0.25">
      <c r="A1546">
        <v>2339539</v>
      </c>
      <c r="B1546">
        <v>1</v>
      </c>
      <c r="C1546" t="s">
        <v>80</v>
      </c>
      <c r="D1546" t="s">
        <v>83</v>
      </c>
      <c r="E1546" t="s">
        <v>157</v>
      </c>
      <c r="F1546" t="s">
        <v>4701</v>
      </c>
      <c r="G1546" t="s">
        <v>159</v>
      </c>
      <c r="H1546" t="s">
        <v>154</v>
      </c>
      <c r="I1546" t="s">
        <v>144</v>
      </c>
      <c r="J1546" t="s">
        <v>137</v>
      </c>
      <c r="K1546" t="s">
        <v>138</v>
      </c>
      <c r="L1546" t="s">
        <v>4702</v>
      </c>
      <c r="M1546" t="s">
        <v>4703</v>
      </c>
      <c r="N1546">
        <v>2.5538888879999999</v>
      </c>
      <c r="O1546">
        <v>0</v>
      </c>
      <c r="P1546">
        <v>1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2.365469984770046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2.365469984770046</v>
      </c>
    </row>
    <row r="1547" spans="1:31" x14ac:dyDescent="0.25">
      <c r="A1547">
        <v>2339848</v>
      </c>
      <c r="B1547">
        <v>1</v>
      </c>
      <c r="C1547" t="s">
        <v>80</v>
      </c>
      <c r="D1547" t="s">
        <v>106</v>
      </c>
      <c r="E1547" t="s">
        <v>151</v>
      </c>
      <c r="F1547" t="s">
        <v>4704</v>
      </c>
      <c r="G1547" t="s">
        <v>153</v>
      </c>
      <c r="H1547" t="s">
        <v>154</v>
      </c>
      <c r="I1547" t="s">
        <v>144</v>
      </c>
      <c r="J1547" t="s">
        <v>137</v>
      </c>
      <c r="K1547" t="s">
        <v>138</v>
      </c>
      <c r="L1547" t="s">
        <v>4705</v>
      </c>
      <c r="M1547" t="s">
        <v>4706</v>
      </c>
      <c r="N1547">
        <v>2.1397222220000001</v>
      </c>
      <c r="O1547">
        <v>0</v>
      </c>
      <c r="P1547">
        <v>0</v>
      </c>
      <c r="Q1547">
        <v>0</v>
      </c>
      <c r="R1547">
        <v>1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12.21441910431834</v>
      </c>
      <c r="AA1547">
        <v>0</v>
      </c>
      <c r="AB1547">
        <v>0</v>
      </c>
      <c r="AC1547">
        <v>0</v>
      </c>
      <c r="AD1547">
        <v>0</v>
      </c>
      <c r="AE1547">
        <v>12.21441910431834</v>
      </c>
    </row>
    <row r="1548" spans="1:31" x14ac:dyDescent="0.25">
      <c r="A1548">
        <v>2339493</v>
      </c>
      <c r="B1548">
        <v>1</v>
      </c>
      <c r="C1548" t="s">
        <v>80</v>
      </c>
      <c r="D1548" t="s">
        <v>93</v>
      </c>
      <c r="E1548" t="s">
        <v>151</v>
      </c>
      <c r="F1548" t="s">
        <v>419</v>
      </c>
      <c r="G1548" t="s">
        <v>153</v>
      </c>
      <c r="H1548" t="s">
        <v>154</v>
      </c>
      <c r="I1548" t="s">
        <v>144</v>
      </c>
      <c r="J1548" t="s">
        <v>137</v>
      </c>
      <c r="K1548" t="s">
        <v>138</v>
      </c>
      <c r="L1548" t="s">
        <v>4707</v>
      </c>
      <c r="M1548" t="s">
        <v>4708</v>
      </c>
      <c r="N1548">
        <v>1.5833333329999999</v>
      </c>
      <c r="O1548">
        <v>0</v>
      </c>
      <c r="P1548">
        <v>6</v>
      </c>
      <c r="Q1548">
        <v>0</v>
      </c>
      <c r="R1548">
        <v>10</v>
      </c>
      <c r="S1548">
        <v>0</v>
      </c>
      <c r="T1548">
        <v>1</v>
      </c>
      <c r="U1548">
        <v>0</v>
      </c>
      <c r="V1548">
        <v>0</v>
      </c>
      <c r="W1548">
        <v>0</v>
      </c>
      <c r="X1548">
        <v>4.7406142452724973</v>
      </c>
      <c r="Y1548">
        <v>0</v>
      </c>
      <c r="Z1548">
        <v>59.154632035131442</v>
      </c>
      <c r="AA1548">
        <v>0</v>
      </c>
      <c r="AB1548">
        <v>1.2961790656341148</v>
      </c>
      <c r="AC1548">
        <v>0</v>
      </c>
      <c r="AD1548">
        <v>0</v>
      </c>
      <c r="AE1548">
        <v>65.191425346038059</v>
      </c>
    </row>
    <row r="1549" spans="1:31" x14ac:dyDescent="0.25">
      <c r="A1549">
        <v>2339599</v>
      </c>
      <c r="B1549">
        <v>1</v>
      </c>
      <c r="C1549" t="s">
        <v>80</v>
      </c>
      <c r="D1549" t="s">
        <v>109</v>
      </c>
      <c r="E1549" t="s">
        <v>174</v>
      </c>
      <c r="F1549" t="s">
        <v>4709</v>
      </c>
      <c r="G1549" t="s">
        <v>208</v>
      </c>
      <c r="H1549" t="s">
        <v>154</v>
      </c>
      <c r="I1549" t="s">
        <v>144</v>
      </c>
      <c r="J1549" t="s">
        <v>137</v>
      </c>
      <c r="K1549" t="s">
        <v>209</v>
      </c>
      <c r="L1549" t="s">
        <v>4710</v>
      </c>
      <c r="M1549" t="s">
        <v>4711</v>
      </c>
      <c r="N1549">
        <v>4.4047222220000002</v>
      </c>
      <c r="O1549">
        <v>0</v>
      </c>
      <c r="P1549">
        <v>34</v>
      </c>
      <c r="Q1549">
        <v>0</v>
      </c>
      <c r="R1549">
        <v>17</v>
      </c>
      <c r="S1549">
        <v>0</v>
      </c>
      <c r="T1549">
        <v>7</v>
      </c>
      <c r="U1549">
        <v>0</v>
      </c>
      <c r="V1549">
        <v>0</v>
      </c>
      <c r="W1549">
        <v>0</v>
      </c>
      <c r="X1549">
        <v>42.582858217821801</v>
      </c>
      <c r="Y1549">
        <v>0</v>
      </c>
      <c r="Z1549">
        <v>233.86323903323529</v>
      </c>
      <c r="AA1549">
        <v>0</v>
      </c>
      <c r="AB1549">
        <v>34.867454000675053</v>
      </c>
      <c r="AC1549">
        <v>0</v>
      </c>
      <c r="AD1549">
        <v>0</v>
      </c>
      <c r="AE1549">
        <v>311.31355125173218</v>
      </c>
    </row>
    <row r="1550" spans="1:31" x14ac:dyDescent="0.25">
      <c r="A1550">
        <v>2339911</v>
      </c>
      <c r="B1550">
        <v>1</v>
      </c>
      <c r="C1550" t="s">
        <v>80</v>
      </c>
      <c r="D1550" t="s">
        <v>100</v>
      </c>
      <c r="E1550" t="s">
        <v>174</v>
      </c>
      <c r="F1550" t="s">
        <v>4712</v>
      </c>
      <c r="G1550" t="s">
        <v>633</v>
      </c>
      <c r="H1550" t="s">
        <v>154</v>
      </c>
      <c r="I1550" t="s">
        <v>144</v>
      </c>
      <c r="J1550" t="s">
        <v>137</v>
      </c>
      <c r="K1550" t="s">
        <v>138</v>
      </c>
      <c r="L1550" t="s">
        <v>4713</v>
      </c>
      <c r="M1550" t="s">
        <v>4714</v>
      </c>
      <c r="N1550">
        <v>1.2569444439999999</v>
      </c>
      <c r="O1550">
        <v>0</v>
      </c>
      <c r="P1550">
        <v>295</v>
      </c>
      <c r="Q1550">
        <v>0</v>
      </c>
      <c r="R1550">
        <v>0</v>
      </c>
      <c r="S1550">
        <v>0</v>
      </c>
      <c r="T1550">
        <v>36</v>
      </c>
      <c r="U1550">
        <v>0</v>
      </c>
      <c r="V1550">
        <v>0</v>
      </c>
      <c r="W1550">
        <v>0</v>
      </c>
      <c r="X1550">
        <v>94.748501658796343</v>
      </c>
      <c r="Y1550">
        <v>0</v>
      </c>
      <c r="Z1550">
        <v>0</v>
      </c>
      <c r="AA1550">
        <v>0</v>
      </c>
      <c r="AB1550">
        <v>128.14044048207387</v>
      </c>
      <c r="AC1550">
        <v>0</v>
      </c>
      <c r="AD1550">
        <v>0</v>
      </c>
      <c r="AE1550">
        <v>222.8889421408702</v>
      </c>
    </row>
    <row r="1551" spans="1:31" x14ac:dyDescent="0.25">
      <c r="A1551">
        <v>2339390</v>
      </c>
      <c r="B1551">
        <v>1</v>
      </c>
      <c r="C1551" t="s">
        <v>81</v>
      </c>
      <c r="D1551" t="s">
        <v>127</v>
      </c>
      <c r="E1551" t="s">
        <v>240</v>
      </c>
      <c r="F1551" t="s">
        <v>4715</v>
      </c>
      <c r="G1551" t="s">
        <v>134</v>
      </c>
      <c r="H1551" t="s">
        <v>135</v>
      </c>
      <c r="I1551" t="s">
        <v>144</v>
      </c>
      <c r="J1551" t="s">
        <v>137</v>
      </c>
      <c r="K1551" t="s">
        <v>138</v>
      </c>
      <c r="L1551" t="s">
        <v>3936</v>
      </c>
      <c r="M1551" t="s">
        <v>4716</v>
      </c>
      <c r="N1551">
        <v>0.237777777</v>
      </c>
      <c r="O1551">
        <v>12</v>
      </c>
      <c r="P1551">
        <v>1724</v>
      </c>
      <c r="Q1551">
        <v>431</v>
      </c>
      <c r="R1551">
        <v>613</v>
      </c>
      <c r="S1551">
        <v>68</v>
      </c>
      <c r="T1551">
        <v>252</v>
      </c>
      <c r="U1551">
        <v>12</v>
      </c>
      <c r="V1551">
        <v>5</v>
      </c>
      <c r="W1551">
        <v>1.4186519832126689</v>
      </c>
      <c r="X1551">
        <v>103.20598196482324</v>
      </c>
      <c r="Y1551">
        <v>352.52970534246265</v>
      </c>
      <c r="Z1551">
        <v>255.03817831258277</v>
      </c>
      <c r="AA1551">
        <v>184.66168413805485</v>
      </c>
      <c r="AB1551">
        <v>58.94251304834458</v>
      </c>
      <c r="AC1551">
        <v>512.62873412650697</v>
      </c>
      <c r="AD1551">
        <v>54.74170297799801</v>
      </c>
      <c r="AE1551">
        <v>1523.1671518939859</v>
      </c>
    </row>
    <row r="1552" spans="1:31" x14ac:dyDescent="0.25">
      <c r="A1552">
        <v>2339625</v>
      </c>
      <c r="B1552">
        <v>1</v>
      </c>
      <c r="C1552" t="s">
        <v>80</v>
      </c>
      <c r="D1552" t="s">
        <v>96</v>
      </c>
      <c r="E1552" t="s">
        <v>157</v>
      </c>
      <c r="F1552" t="s">
        <v>4717</v>
      </c>
      <c r="G1552" t="s">
        <v>159</v>
      </c>
      <c r="H1552" t="s">
        <v>154</v>
      </c>
      <c r="I1552" t="s">
        <v>144</v>
      </c>
      <c r="J1552" t="s">
        <v>137</v>
      </c>
      <c r="K1552" t="s">
        <v>138</v>
      </c>
      <c r="L1552" t="s">
        <v>4718</v>
      </c>
      <c r="M1552" t="s">
        <v>4719</v>
      </c>
      <c r="N1552">
        <v>4.8386111109999996</v>
      </c>
      <c r="O1552">
        <v>0</v>
      </c>
      <c r="P1552">
        <v>1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4.721990238012333E-2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4.721990238012333E-2</v>
      </c>
    </row>
    <row r="1553" spans="1:31" x14ac:dyDescent="0.25">
      <c r="A1553">
        <v>2339582</v>
      </c>
      <c r="B1553">
        <v>1</v>
      </c>
      <c r="C1553" t="s">
        <v>80</v>
      </c>
      <c r="D1553" t="s">
        <v>93</v>
      </c>
      <c r="E1553" t="s">
        <v>141</v>
      </c>
      <c r="F1553" t="s">
        <v>4482</v>
      </c>
      <c r="G1553" t="s">
        <v>134</v>
      </c>
      <c r="H1553" t="s">
        <v>135</v>
      </c>
      <c r="I1553" t="s">
        <v>144</v>
      </c>
      <c r="J1553" t="s">
        <v>137</v>
      </c>
      <c r="K1553" t="s">
        <v>138</v>
      </c>
      <c r="L1553" t="s">
        <v>4720</v>
      </c>
      <c r="M1553" t="s">
        <v>4721</v>
      </c>
      <c r="N1553">
        <v>0.98305555499999997</v>
      </c>
      <c r="O1553">
        <v>0</v>
      </c>
      <c r="P1553">
        <v>43</v>
      </c>
      <c r="Q1553">
        <v>16</v>
      </c>
      <c r="R1553">
        <v>60</v>
      </c>
      <c r="S1553">
        <v>3</v>
      </c>
      <c r="T1553">
        <v>21</v>
      </c>
      <c r="U1553">
        <v>0</v>
      </c>
      <c r="V1553">
        <v>0</v>
      </c>
      <c r="W1553">
        <v>0</v>
      </c>
      <c r="X1553">
        <v>13.280324417447611</v>
      </c>
      <c r="Y1553">
        <v>634.82184636270335</v>
      </c>
      <c r="Z1553">
        <v>223.94551972823589</v>
      </c>
      <c r="AA1553">
        <v>3.988749899744684</v>
      </c>
      <c r="AB1553">
        <v>104.39175146695744</v>
      </c>
      <c r="AC1553">
        <v>0</v>
      </c>
      <c r="AD1553">
        <v>0</v>
      </c>
      <c r="AE1553">
        <v>980.42819187508894</v>
      </c>
    </row>
    <row r="1554" spans="1:31" x14ac:dyDescent="0.25">
      <c r="A1554">
        <v>2339931</v>
      </c>
      <c r="B1554">
        <v>1</v>
      </c>
      <c r="C1554" t="s">
        <v>80</v>
      </c>
      <c r="D1554" t="s">
        <v>108</v>
      </c>
      <c r="E1554" t="s">
        <v>141</v>
      </c>
      <c r="F1554" t="s">
        <v>4336</v>
      </c>
      <c r="G1554" t="s">
        <v>184</v>
      </c>
      <c r="H1554" t="s">
        <v>135</v>
      </c>
      <c r="I1554" t="s">
        <v>144</v>
      </c>
      <c r="J1554" t="s">
        <v>137</v>
      </c>
      <c r="K1554" t="s">
        <v>138</v>
      </c>
      <c r="L1554" t="s">
        <v>4722</v>
      </c>
      <c r="M1554" t="s">
        <v>4723</v>
      </c>
      <c r="N1554">
        <v>1.1641666660000001</v>
      </c>
      <c r="O1554">
        <v>0</v>
      </c>
      <c r="P1554">
        <v>631</v>
      </c>
      <c r="Q1554">
        <v>0</v>
      </c>
      <c r="R1554">
        <v>403</v>
      </c>
      <c r="S1554">
        <v>5</v>
      </c>
      <c r="T1554">
        <v>213</v>
      </c>
      <c r="U1554">
        <v>1</v>
      </c>
      <c r="V1554">
        <v>0</v>
      </c>
      <c r="W1554">
        <v>0</v>
      </c>
      <c r="X1554">
        <v>205.57218992715855</v>
      </c>
      <c r="Y1554">
        <v>0</v>
      </c>
      <c r="Z1554">
        <v>1343.3806802960169</v>
      </c>
      <c r="AA1554">
        <v>25.621974099178338</v>
      </c>
      <c r="AB1554">
        <v>431.76176797747593</v>
      </c>
      <c r="AC1554">
        <v>100.32904853918939</v>
      </c>
      <c r="AD1554">
        <v>0</v>
      </c>
      <c r="AE1554">
        <v>2106.665660839019</v>
      </c>
    </row>
    <row r="1555" spans="1:31" x14ac:dyDescent="0.25">
      <c r="A1555">
        <v>2339290</v>
      </c>
      <c r="B1555">
        <v>1</v>
      </c>
      <c r="C1555" t="s">
        <v>80</v>
      </c>
      <c r="D1555" t="s">
        <v>84</v>
      </c>
      <c r="E1555" t="s">
        <v>132</v>
      </c>
      <c r="F1555" t="s">
        <v>4724</v>
      </c>
      <c r="G1555" t="s">
        <v>363</v>
      </c>
      <c r="H1555" t="s">
        <v>135</v>
      </c>
      <c r="I1555" t="s">
        <v>136</v>
      </c>
      <c r="J1555" t="s">
        <v>137</v>
      </c>
      <c r="K1555" t="s">
        <v>138</v>
      </c>
      <c r="L1555" t="s">
        <v>4725</v>
      </c>
      <c r="M1555" t="s">
        <v>4726</v>
      </c>
      <c r="N1555">
        <v>4.3888888000000001E-2</v>
      </c>
      <c r="O1555">
        <v>1</v>
      </c>
      <c r="P1555">
        <v>16690</v>
      </c>
      <c r="Q1555">
        <v>0</v>
      </c>
      <c r="R1555">
        <v>0</v>
      </c>
      <c r="S1555">
        <v>3</v>
      </c>
      <c r="T1555">
        <v>1522</v>
      </c>
      <c r="U1555">
        <v>0</v>
      </c>
      <c r="V1555">
        <v>1</v>
      </c>
      <c r="W1555">
        <v>8.0167275323000005E-3</v>
      </c>
      <c r="X1555">
        <v>145.1442409778227</v>
      </c>
      <c r="Y1555">
        <v>0</v>
      </c>
      <c r="Z1555">
        <v>0</v>
      </c>
      <c r="AA1555">
        <v>6.482932553912919</v>
      </c>
      <c r="AB1555">
        <v>42.504644341896494</v>
      </c>
      <c r="AC1555">
        <v>0</v>
      </c>
      <c r="AD1555">
        <v>0.40883043748783998</v>
      </c>
      <c r="AE1555">
        <v>194.54866503865225</v>
      </c>
    </row>
    <row r="1556" spans="1:31" x14ac:dyDescent="0.25">
      <c r="A1556">
        <v>2339313</v>
      </c>
      <c r="B1556">
        <v>1</v>
      </c>
      <c r="C1556" t="s">
        <v>80</v>
      </c>
      <c r="D1556" t="s">
        <v>103</v>
      </c>
      <c r="E1556" t="s">
        <v>240</v>
      </c>
      <c r="F1556" t="s">
        <v>4727</v>
      </c>
      <c r="G1556" t="s">
        <v>134</v>
      </c>
      <c r="H1556" t="s">
        <v>135</v>
      </c>
      <c r="I1556" t="s">
        <v>144</v>
      </c>
      <c r="J1556" t="s">
        <v>137</v>
      </c>
      <c r="K1556" t="s">
        <v>138</v>
      </c>
      <c r="L1556" t="s">
        <v>4728</v>
      </c>
      <c r="M1556" t="s">
        <v>4729</v>
      </c>
      <c r="N1556">
        <v>0.17995444399999999</v>
      </c>
      <c r="O1556">
        <v>0</v>
      </c>
      <c r="P1556">
        <v>7</v>
      </c>
      <c r="Q1556">
        <v>44</v>
      </c>
      <c r="R1556">
        <v>72</v>
      </c>
      <c r="S1556">
        <v>16</v>
      </c>
      <c r="T1556">
        <v>19</v>
      </c>
      <c r="U1556">
        <v>5</v>
      </c>
      <c r="V1556">
        <v>0</v>
      </c>
      <c r="W1556">
        <v>0</v>
      </c>
      <c r="X1556">
        <v>0.19937327943159167</v>
      </c>
      <c r="Y1556">
        <v>29.050621486380727</v>
      </c>
      <c r="Z1556">
        <v>49.625767759486905</v>
      </c>
      <c r="AA1556">
        <v>33.570846357789279</v>
      </c>
      <c r="AB1556">
        <v>9.1425428879841135</v>
      </c>
      <c r="AC1556">
        <v>83.197058331738262</v>
      </c>
      <c r="AD1556">
        <v>0</v>
      </c>
      <c r="AE1556">
        <v>204.78621010281086</v>
      </c>
    </row>
    <row r="1557" spans="1:31" x14ac:dyDescent="0.25">
      <c r="A1557">
        <v>2339370</v>
      </c>
      <c r="B1557">
        <v>1</v>
      </c>
      <c r="C1557" t="s">
        <v>81</v>
      </c>
      <c r="D1557" t="s">
        <v>128</v>
      </c>
      <c r="E1557" t="s">
        <v>174</v>
      </c>
      <c r="F1557" t="s">
        <v>4730</v>
      </c>
      <c r="G1557" t="s">
        <v>208</v>
      </c>
      <c r="H1557" t="s">
        <v>154</v>
      </c>
      <c r="I1557" t="s">
        <v>144</v>
      </c>
      <c r="J1557" t="s">
        <v>137</v>
      </c>
      <c r="K1557" t="s">
        <v>209</v>
      </c>
      <c r="L1557" t="s">
        <v>4731</v>
      </c>
      <c r="M1557" t="s">
        <v>4732</v>
      </c>
      <c r="N1557">
        <v>1.236388888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8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67.49674415764639</v>
      </c>
      <c r="AC1557">
        <v>0</v>
      </c>
      <c r="AD1557">
        <v>0</v>
      </c>
      <c r="AE1557">
        <v>67.49674415764639</v>
      </c>
    </row>
    <row r="1558" spans="1:31" x14ac:dyDescent="0.25">
      <c r="A1558">
        <v>2339725</v>
      </c>
      <c r="B1558">
        <v>1</v>
      </c>
      <c r="C1558" t="s">
        <v>80</v>
      </c>
      <c r="D1558" t="s">
        <v>92</v>
      </c>
      <c r="E1558" t="s">
        <v>157</v>
      </c>
      <c r="F1558" t="s">
        <v>4733</v>
      </c>
      <c r="G1558" t="s">
        <v>279</v>
      </c>
      <c r="H1558" t="s">
        <v>154</v>
      </c>
      <c r="I1558" t="s">
        <v>144</v>
      </c>
      <c r="J1558" t="s">
        <v>137</v>
      </c>
      <c r="K1558" t="s">
        <v>138</v>
      </c>
      <c r="L1558" t="s">
        <v>4734</v>
      </c>
      <c r="M1558" t="s">
        <v>4735</v>
      </c>
      <c r="N1558">
        <v>1.1005555549999999</v>
      </c>
      <c r="O1558">
        <v>0</v>
      </c>
      <c r="P1558">
        <v>1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0.58867402418351455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0.58867402418351455</v>
      </c>
    </row>
    <row r="1559" spans="1:31" x14ac:dyDescent="0.25">
      <c r="A1559">
        <v>2339327</v>
      </c>
      <c r="B1559">
        <v>1</v>
      </c>
      <c r="C1559" t="s">
        <v>81</v>
      </c>
      <c r="D1559" t="s">
        <v>118</v>
      </c>
      <c r="E1559" t="s">
        <v>141</v>
      </c>
      <c r="F1559" t="s">
        <v>4736</v>
      </c>
      <c r="G1559" t="s">
        <v>134</v>
      </c>
      <c r="H1559" t="s">
        <v>135</v>
      </c>
      <c r="I1559" t="s">
        <v>144</v>
      </c>
      <c r="J1559" t="s">
        <v>137</v>
      </c>
      <c r="K1559" t="s">
        <v>138</v>
      </c>
      <c r="L1559" t="s">
        <v>4737</v>
      </c>
      <c r="M1559" t="s">
        <v>4738</v>
      </c>
      <c r="N1559">
        <v>0.87638888800000003</v>
      </c>
      <c r="O1559">
        <v>0</v>
      </c>
      <c r="P1559">
        <v>318</v>
      </c>
      <c r="Q1559">
        <v>0</v>
      </c>
      <c r="R1559">
        <v>25</v>
      </c>
      <c r="S1559">
        <v>0</v>
      </c>
      <c r="T1559">
        <v>43</v>
      </c>
      <c r="U1559">
        <v>0</v>
      </c>
      <c r="V1559">
        <v>0</v>
      </c>
      <c r="W1559">
        <v>0</v>
      </c>
      <c r="X1559">
        <v>51.332589175144804</v>
      </c>
      <c r="Y1559">
        <v>0</v>
      </c>
      <c r="Z1559">
        <v>96.257190649312562</v>
      </c>
      <c r="AA1559">
        <v>0</v>
      </c>
      <c r="AB1559">
        <v>15.215422562698583</v>
      </c>
      <c r="AC1559">
        <v>0</v>
      </c>
      <c r="AD1559">
        <v>0</v>
      </c>
      <c r="AE1559">
        <v>162.80520238715596</v>
      </c>
    </row>
    <row r="1560" spans="1:31" x14ac:dyDescent="0.25">
      <c r="A1560">
        <v>2339768</v>
      </c>
      <c r="B1560">
        <v>1</v>
      </c>
      <c r="C1560" t="s">
        <v>81</v>
      </c>
      <c r="D1560" t="s">
        <v>121</v>
      </c>
      <c r="E1560" t="s">
        <v>147</v>
      </c>
      <c r="F1560" t="s">
        <v>4739</v>
      </c>
      <c r="G1560" t="s">
        <v>134</v>
      </c>
      <c r="H1560" t="s">
        <v>135</v>
      </c>
      <c r="I1560" t="s">
        <v>136</v>
      </c>
      <c r="J1560" t="s">
        <v>137</v>
      </c>
      <c r="K1560" t="s">
        <v>138</v>
      </c>
      <c r="L1560" t="s">
        <v>4740</v>
      </c>
      <c r="M1560" t="s">
        <v>4741</v>
      </c>
      <c r="N1560">
        <v>1.0277777E-2</v>
      </c>
      <c r="O1560">
        <v>0</v>
      </c>
      <c r="P1560">
        <v>258</v>
      </c>
      <c r="Q1560">
        <v>3</v>
      </c>
      <c r="R1560">
        <v>36</v>
      </c>
      <c r="S1560">
        <v>7</v>
      </c>
      <c r="T1560">
        <v>13</v>
      </c>
      <c r="U1560">
        <v>0</v>
      </c>
      <c r="V1560">
        <v>0</v>
      </c>
      <c r="W1560">
        <v>0</v>
      </c>
      <c r="X1560">
        <v>0.50159780752877758</v>
      </c>
      <c r="Y1560">
        <v>7.2220237919549998E-2</v>
      </c>
      <c r="Z1560">
        <v>0.41495861399674772</v>
      </c>
      <c r="AA1560">
        <v>0.58558148396502951</v>
      </c>
      <c r="AB1560">
        <v>0.17091706657101499</v>
      </c>
      <c r="AC1560">
        <v>0</v>
      </c>
      <c r="AD1560">
        <v>0</v>
      </c>
      <c r="AE1560">
        <v>1.7452752099811197</v>
      </c>
    </row>
    <row r="1561" spans="1:31" x14ac:dyDescent="0.25">
      <c r="A1561">
        <v>2339757</v>
      </c>
      <c r="B1561">
        <v>1</v>
      </c>
      <c r="C1561" t="s">
        <v>80</v>
      </c>
      <c r="D1561" t="s">
        <v>104</v>
      </c>
      <c r="E1561" t="s">
        <v>157</v>
      </c>
      <c r="F1561" t="s">
        <v>4742</v>
      </c>
      <c r="G1561" t="s">
        <v>159</v>
      </c>
      <c r="H1561" t="s">
        <v>154</v>
      </c>
      <c r="I1561" t="s">
        <v>144</v>
      </c>
      <c r="J1561" t="s">
        <v>137</v>
      </c>
      <c r="K1561" t="s">
        <v>138</v>
      </c>
      <c r="L1561" t="s">
        <v>4743</v>
      </c>
      <c r="M1561" t="s">
        <v>4744</v>
      </c>
      <c r="N1561">
        <v>1.3616666660000001</v>
      </c>
      <c r="O1561">
        <v>0</v>
      </c>
      <c r="P1561">
        <v>1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0.31475504272451782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0.31475504272451782</v>
      </c>
    </row>
    <row r="1562" spans="1:31" x14ac:dyDescent="0.25">
      <c r="A1562">
        <v>2339402</v>
      </c>
      <c r="B1562">
        <v>1</v>
      </c>
      <c r="C1562" t="s">
        <v>80</v>
      </c>
      <c r="D1562" t="s">
        <v>95</v>
      </c>
      <c r="E1562" t="s">
        <v>132</v>
      </c>
      <c r="F1562" t="s">
        <v>4745</v>
      </c>
      <c r="G1562" t="s">
        <v>208</v>
      </c>
      <c r="H1562" t="s">
        <v>135</v>
      </c>
      <c r="I1562" t="s">
        <v>144</v>
      </c>
      <c r="J1562" t="s">
        <v>137</v>
      </c>
      <c r="K1562" t="s">
        <v>209</v>
      </c>
      <c r="L1562" t="s">
        <v>4746</v>
      </c>
      <c r="M1562" t="s">
        <v>4747</v>
      </c>
      <c r="N1562">
        <v>0.50777777700000004</v>
      </c>
      <c r="O1562">
        <v>3</v>
      </c>
      <c r="P1562">
        <v>1012</v>
      </c>
      <c r="Q1562">
        <v>15</v>
      </c>
      <c r="R1562">
        <v>15</v>
      </c>
      <c r="S1562">
        <v>10</v>
      </c>
      <c r="T1562">
        <v>57</v>
      </c>
      <c r="U1562">
        <v>1</v>
      </c>
      <c r="V1562">
        <v>0</v>
      </c>
      <c r="W1562">
        <v>7.6055003259095315</v>
      </c>
      <c r="X1562">
        <v>124.55554281204783</v>
      </c>
      <c r="Y1562">
        <v>11.541669771566712</v>
      </c>
      <c r="Z1562">
        <v>4.1394709217034427</v>
      </c>
      <c r="AA1562">
        <v>72.668904931748813</v>
      </c>
      <c r="AB1562">
        <v>27.479529471662349</v>
      </c>
      <c r="AC1562">
        <v>1.2115901655176251</v>
      </c>
      <c r="AD1562">
        <v>0</v>
      </c>
      <c r="AE1562">
        <v>249.20220840015631</v>
      </c>
    </row>
    <row r="1563" spans="1:31" x14ac:dyDescent="0.25">
      <c r="A1563">
        <v>2339379</v>
      </c>
      <c r="B1563">
        <v>1</v>
      </c>
      <c r="C1563" t="s">
        <v>81</v>
      </c>
      <c r="D1563" t="s">
        <v>119</v>
      </c>
      <c r="E1563" t="s">
        <v>141</v>
      </c>
      <c r="F1563" t="s">
        <v>4748</v>
      </c>
      <c r="G1563" t="s">
        <v>208</v>
      </c>
      <c r="H1563" t="s">
        <v>135</v>
      </c>
      <c r="I1563" t="s">
        <v>144</v>
      </c>
      <c r="J1563" t="s">
        <v>137</v>
      </c>
      <c r="K1563" t="s">
        <v>209</v>
      </c>
      <c r="L1563" t="s">
        <v>4749</v>
      </c>
      <c r="M1563" t="s">
        <v>4750</v>
      </c>
      <c r="N1563">
        <v>8.1377777770000002</v>
      </c>
      <c r="O1563">
        <v>1</v>
      </c>
      <c r="P1563">
        <v>37</v>
      </c>
      <c r="Q1563">
        <v>32</v>
      </c>
      <c r="R1563">
        <v>28</v>
      </c>
      <c r="S1563">
        <v>1</v>
      </c>
      <c r="T1563">
        <v>3</v>
      </c>
      <c r="U1563">
        <v>0</v>
      </c>
      <c r="V1563">
        <v>0</v>
      </c>
      <c r="W1563">
        <v>0.29411331181983669</v>
      </c>
      <c r="X1563">
        <v>22.1148531723756</v>
      </c>
      <c r="Y1563">
        <v>2758.7938910007852</v>
      </c>
      <c r="Z1563">
        <v>1343.5446894062541</v>
      </c>
      <c r="AA1563">
        <v>39.109856871465773</v>
      </c>
      <c r="AB1563">
        <v>36.669797069839269</v>
      </c>
      <c r="AC1563">
        <v>0</v>
      </c>
      <c r="AD1563">
        <v>0</v>
      </c>
      <c r="AE1563">
        <v>4200.5272008325401</v>
      </c>
    </row>
    <row r="1564" spans="1:31" x14ac:dyDescent="0.25">
      <c r="A1564">
        <v>2339897</v>
      </c>
      <c r="B1564">
        <v>1</v>
      </c>
      <c r="C1564" t="s">
        <v>80</v>
      </c>
      <c r="D1564" t="s">
        <v>100</v>
      </c>
      <c r="E1564" t="s">
        <v>147</v>
      </c>
      <c r="F1564" t="s">
        <v>4751</v>
      </c>
      <c r="G1564" t="s">
        <v>494</v>
      </c>
      <c r="H1564" t="s">
        <v>135</v>
      </c>
      <c r="I1564" t="s">
        <v>144</v>
      </c>
      <c r="J1564" t="s">
        <v>137</v>
      </c>
      <c r="K1564" t="s">
        <v>138</v>
      </c>
      <c r="L1564" t="s">
        <v>4752</v>
      </c>
      <c r="M1564" t="s">
        <v>4753</v>
      </c>
      <c r="N1564">
        <v>1.0325</v>
      </c>
      <c r="O1564">
        <v>0</v>
      </c>
      <c r="P1564">
        <v>44</v>
      </c>
      <c r="Q1564">
        <v>0</v>
      </c>
      <c r="R1564">
        <v>29</v>
      </c>
      <c r="S1564">
        <v>0</v>
      </c>
      <c r="T1564">
        <v>8</v>
      </c>
      <c r="U1564">
        <v>0</v>
      </c>
      <c r="V1564">
        <v>0</v>
      </c>
      <c r="W1564">
        <v>0</v>
      </c>
      <c r="X1564">
        <v>9.4918402896456762</v>
      </c>
      <c r="Y1564">
        <v>0</v>
      </c>
      <c r="Z1564">
        <v>11.524286759170096</v>
      </c>
      <c r="AA1564">
        <v>0</v>
      </c>
      <c r="AB1564">
        <v>1.0979312267638544</v>
      </c>
      <c r="AC1564">
        <v>0</v>
      </c>
      <c r="AD1564">
        <v>0</v>
      </c>
      <c r="AE1564">
        <v>22.114058275579627</v>
      </c>
    </row>
    <row r="1565" spans="1:31" x14ac:dyDescent="0.25">
      <c r="A1565">
        <v>2339356</v>
      </c>
      <c r="B1565">
        <v>1</v>
      </c>
      <c r="C1565" t="s">
        <v>80</v>
      </c>
      <c r="D1565" t="s">
        <v>104</v>
      </c>
      <c r="E1565" t="s">
        <v>157</v>
      </c>
      <c r="F1565" t="s">
        <v>4754</v>
      </c>
      <c r="G1565" t="s">
        <v>159</v>
      </c>
      <c r="H1565" t="s">
        <v>154</v>
      </c>
      <c r="I1565" t="s">
        <v>144</v>
      </c>
      <c r="J1565" t="s">
        <v>137</v>
      </c>
      <c r="K1565" t="s">
        <v>138</v>
      </c>
      <c r="L1565" t="s">
        <v>4755</v>
      </c>
      <c r="M1565" t="s">
        <v>4756</v>
      </c>
      <c r="N1565">
        <v>2.6488888880000001</v>
      </c>
      <c r="O1565">
        <v>0</v>
      </c>
      <c r="P1565">
        <v>0</v>
      </c>
      <c r="Q1565">
        <v>0</v>
      </c>
      <c r="R1565">
        <v>1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0.75957715191316755</v>
      </c>
      <c r="AA1565">
        <v>0</v>
      </c>
      <c r="AB1565">
        <v>0</v>
      </c>
      <c r="AC1565">
        <v>0</v>
      </c>
      <c r="AD1565">
        <v>0</v>
      </c>
      <c r="AE1565">
        <v>0.75957715191316755</v>
      </c>
    </row>
    <row r="1566" spans="1:31" x14ac:dyDescent="0.25">
      <c r="A1566">
        <v>2339834</v>
      </c>
      <c r="B1566">
        <v>1</v>
      </c>
      <c r="C1566" t="s">
        <v>80</v>
      </c>
      <c r="D1566" t="s">
        <v>98</v>
      </c>
      <c r="E1566" t="s">
        <v>157</v>
      </c>
      <c r="F1566" t="s">
        <v>4757</v>
      </c>
      <c r="G1566" t="s">
        <v>194</v>
      </c>
      <c r="H1566" t="s">
        <v>154</v>
      </c>
      <c r="I1566" t="s">
        <v>144</v>
      </c>
      <c r="J1566" t="s">
        <v>137</v>
      </c>
      <c r="K1566" t="s">
        <v>138</v>
      </c>
      <c r="L1566" t="s">
        <v>4758</v>
      </c>
      <c r="M1566" t="s">
        <v>4759</v>
      </c>
      <c r="N1566">
        <v>2.7675000000000001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1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2.474671766774367</v>
      </c>
      <c r="AC1566">
        <v>0</v>
      </c>
      <c r="AD1566">
        <v>0</v>
      </c>
      <c r="AE1566">
        <v>2.474671766774367</v>
      </c>
    </row>
    <row r="1567" spans="1:31" x14ac:dyDescent="0.25">
      <c r="A1567">
        <v>2339442</v>
      </c>
      <c r="B1567">
        <v>1</v>
      </c>
      <c r="C1567" t="s">
        <v>80</v>
      </c>
      <c r="D1567" t="s">
        <v>93</v>
      </c>
      <c r="E1567" t="s">
        <v>132</v>
      </c>
      <c r="F1567" t="s">
        <v>4760</v>
      </c>
      <c r="G1567" t="s">
        <v>269</v>
      </c>
      <c r="H1567" t="s">
        <v>135</v>
      </c>
      <c r="I1567" t="s">
        <v>144</v>
      </c>
      <c r="J1567" t="s">
        <v>137</v>
      </c>
      <c r="K1567" t="s">
        <v>209</v>
      </c>
      <c r="L1567" t="s">
        <v>4761</v>
      </c>
      <c r="M1567" t="s">
        <v>4762</v>
      </c>
      <c r="N1567">
        <v>3.0325000000000002</v>
      </c>
      <c r="O1567">
        <v>0</v>
      </c>
      <c r="P1567">
        <v>191</v>
      </c>
      <c r="Q1567">
        <v>37</v>
      </c>
      <c r="R1567">
        <v>276</v>
      </c>
      <c r="S1567">
        <v>4</v>
      </c>
      <c r="T1567">
        <v>113</v>
      </c>
      <c r="U1567">
        <v>0</v>
      </c>
      <c r="V1567">
        <v>0</v>
      </c>
      <c r="W1567">
        <v>0</v>
      </c>
      <c r="X1567">
        <v>310.34676874780575</v>
      </c>
      <c r="Y1567">
        <v>1303.7130369560386</v>
      </c>
      <c r="Z1567">
        <v>3334.9720903602592</v>
      </c>
      <c r="AA1567">
        <v>108.08939911410562</v>
      </c>
      <c r="AB1567">
        <v>1260.454450173535</v>
      </c>
      <c r="AC1567">
        <v>0</v>
      </c>
      <c r="AD1567">
        <v>0</v>
      </c>
      <c r="AE1567">
        <v>6317.5757453517435</v>
      </c>
    </row>
    <row r="1568" spans="1:31" x14ac:dyDescent="0.25">
      <c r="A1568">
        <v>2339508</v>
      </c>
      <c r="B1568">
        <v>1</v>
      </c>
      <c r="C1568" t="s">
        <v>81</v>
      </c>
      <c r="D1568" t="s">
        <v>123</v>
      </c>
      <c r="E1568" t="s">
        <v>141</v>
      </c>
      <c r="F1568" t="s">
        <v>4763</v>
      </c>
      <c r="G1568" t="s">
        <v>134</v>
      </c>
      <c r="H1568" t="s">
        <v>135</v>
      </c>
      <c r="I1568" t="s">
        <v>144</v>
      </c>
      <c r="J1568" t="s">
        <v>137</v>
      </c>
      <c r="K1568" t="s">
        <v>138</v>
      </c>
      <c r="L1568" t="s">
        <v>4764</v>
      </c>
      <c r="M1568" t="s">
        <v>4765</v>
      </c>
      <c r="N1568">
        <v>0.90555555499999996</v>
      </c>
      <c r="O1568">
        <v>0</v>
      </c>
      <c r="P1568">
        <v>361</v>
      </c>
      <c r="Q1568">
        <v>137</v>
      </c>
      <c r="R1568">
        <v>53</v>
      </c>
      <c r="S1568">
        <v>15</v>
      </c>
      <c r="T1568">
        <v>36</v>
      </c>
      <c r="U1568">
        <v>0</v>
      </c>
      <c r="V1568">
        <v>0</v>
      </c>
      <c r="W1568">
        <v>0</v>
      </c>
      <c r="X1568">
        <v>69.479232016865211</v>
      </c>
      <c r="Y1568">
        <v>615.11895937130214</v>
      </c>
      <c r="Z1568">
        <v>133.059725176726</v>
      </c>
      <c r="AA1568">
        <v>42.101105723230276</v>
      </c>
      <c r="AB1568">
        <v>34.836483757840291</v>
      </c>
      <c r="AC1568">
        <v>0</v>
      </c>
      <c r="AD1568">
        <v>0</v>
      </c>
      <c r="AE1568">
        <v>894.59550604596393</v>
      </c>
    </row>
    <row r="1569" spans="1:31" x14ac:dyDescent="0.25">
      <c r="A1569">
        <v>2339293</v>
      </c>
      <c r="B1569">
        <v>1</v>
      </c>
      <c r="C1569" t="s">
        <v>81</v>
      </c>
      <c r="D1569" t="s">
        <v>128</v>
      </c>
      <c r="E1569" t="s">
        <v>157</v>
      </c>
      <c r="F1569" t="s">
        <v>4766</v>
      </c>
      <c r="G1569" t="s">
        <v>204</v>
      </c>
      <c r="H1569" t="s">
        <v>154</v>
      </c>
      <c r="I1569" t="s">
        <v>144</v>
      </c>
      <c r="J1569" t="s">
        <v>137</v>
      </c>
      <c r="K1569" t="s">
        <v>138</v>
      </c>
      <c r="L1569" t="s">
        <v>4767</v>
      </c>
      <c r="M1569" t="s">
        <v>4768</v>
      </c>
      <c r="N1569">
        <v>2.2436111109999999</v>
      </c>
      <c r="O1569">
        <v>0</v>
      </c>
      <c r="P1569">
        <v>8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3.958317227631285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3.958317227631285</v>
      </c>
    </row>
    <row r="1570" spans="1:31" x14ac:dyDescent="0.25">
      <c r="A1570">
        <v>2339628</v>
      </c>
      <c r="B1570">
        <v>1</v>
      </c>
      <c r="C1570" t="s">
        <v>80</v>
      </c>
      <c r="D1570" t="s">
        <v>96</v>
      </c>
      <c r="E1570" t="s">
        <v>151</v>
      </c>
      <c r="F1570" t="s">
        <v>4769</v>
      </c>
      <c r="G1570" t="s">
        <v>331</v>
      </c>
      <c r="H1570" t="s">
        <v>154</v>
      </c>
      <c r="I1570" t="s">
        <v>144</v>
      </c>
      <c r="J1570" t="s">
        <v>137</v>
      </c>
      <c r="K1570" t="s">
        <v>138</v>
      </c>
      <c r="L1570" t="s">
        <v>4770</v>
      </c>
      <c r="M1570" t="s">
        <v>4771</v>
      </c>
      <c r="N1570">
        <v>4.3444444439999996</v>
      </c>
      <c r="O1570">
        <v>0</v>
      </c>
      <c r="P1570">
        <v>53</v>
      </c>
      <c r="Q1570">
        <v>0</v>
      </c>
      <c r="R1570">
        <v>1</v>
      </c>
      <c r="S1570">
        <v>0</v>
      </c>
      <c r="T1570">
        <v>10</v>
      </c>
      <c r="U1570">
        <v>0</v>
      </c>
      <c r="V1570">
        <v>0</v>
      </c>
      <c r="W1570">
        <v>0</v>
      </c>
      <c r="X1570">
        <v>99.395708729875992</v>
      </c>
      <c r="Y1570">
        <v>0</v>
      </c>
      <c r="Z1570">
        <v>0.58990875926500008</v>
      </c>
      <c r="AA1570">
        <v>0</v>
      </c>
      <c r="AB1570">
        <v>145.87443654109265</v>
      </c>
      <c r="AC1570">
        <v>0</v>
      </c>
      <c r="AD1570">
        <v>0</v>
      </c>
      <c r="AE1570">
        <v>245.86005403023364</v>
      </c>
    </row>
    <row r="1571" spans="1:31" x14ac:dyDescent="0.25">
      <c r="A1571">
        <v>2339459</v>
      </c>
      <c r="B1571">
        <v>1</v>
      </c>
      <c r="C1571" t="s">
        <v>80</v>
      </c>
      <c r="D1571" t="s">
        <v>97</v>
      </c>
      <c r="E1571" t="s">
        <v>132</v>
      </c>
      <c r="F1571" t="s">
        <v>4772</v>
      </c>
      <c r="G1571" t="s">
        <v>134</v>
      </c>
      <c r="H1571" t="s">
        <v>135</v>
      </c>
      <c r="I1571" t="s">
        <v>144</v>
      </c>
      <c r="J1571" t="s">
        <v>137</v>
      </c>
      <c r="K1571" t="s">
        <v>138</v>
      </c>
      <c r="L1571" t="s">
        <v>4773</v>
      </c>
      <c r="M1571" t="s">
        <v>4774</v>
      </c>
      <c r="N1571">
        <v>0.49472222199999999</v>
      </c>
      <c r="O1571">
        <v>0</v>
      </c>
      <c r="P1571">
        <v>125</v>
      </c>
      <c r="Q1571">
        <v>0</v>
      </c>
      <c r="R1571">
        <v>258</v>
      </c>
      <c r="S1571">
        <v>2</v>
      </c>
      <c r="T1571">
        <v>65</v>
      </c>
      <c r="U1571">
        <v>0</v>
      </c>
      <c r="V1571">
        <v>0</v>
      </c>
      <c r="W1571">
        <v>0</v>
      </c>
      <c r="X1571">
        <v>45.955351838390776</v>
      </c>
      <c r="Y1571">
        <v>0</v>
      </c>
      <c r="Z1571">
        <v>65.689105669167191</v>
      </c>
      <c r="AA1571">
        <v>2.1220728105769116</v>
      </c>
      <c r="AB1571">
        <v>40.497721613134296</v>
      </c>
      <c r="AC1571">
        <v>0</v>
      </c>
      <c r="AD1571">
        <v>0</v>
      </c>
      <c r="AE1571">
        <v>154.26425193126917</v>
      </c>
    </row>
    <row r="1572" spans="1:31" x14ac:dyDescent="0.25">
      <c r="A1572">
        <v>2339485</v>
      </c>
      <c r="B1572">
        <v>1</v>
      </c>
      <c r="C1572" t="s">
        <v>81</v>
      </c>
      <c r="D1572" t="s">
        <v>118</v>
      </c>
      <c r="E1572" t="s">
        <v>174</v>
      </c>
      <c r="F1572" t="s">
        <v>4775</v>
      </c>
      <c r="G1572" t="s">
        <v>176</v>
      </c>
      <c r="H1572" t="s">
        <v>154</v>
      </c>
      <c r="I1572" t="s">
        <v>144</v>
      </c>
      <c r="J1572" t="s">
        <v>137</v>
      </c>
      <c r="K1572" t="s">
        <v>138</v>
      </c>
      <c r="L1572" t="s">
        <v>4776</v>
      </c>
      <c r="M1572" t="s">
        <v>4777</v>
      </c>
      <c r="N1572">
        <v>2.8019444440000001</v>
      </c>
      <c r="O1572">
        <v>0</v>
      </c>
      <c r="P1572">
        <v>2</v>
      </c>
      <c r="Q1572">
        <v>0</v>
      </c>
      <c r="R1572">
        <v>7</v>
      </c>
      <c r="S1572">
        <v>0</v>
      </c>
      <c r="T1572">
        <v>1</v>
      </c>
      <c r="U1572">
        <v>0</v>
      </c>
      <c r="V1572">
        <v>0</v>
      </c>
      <c r="W1572">
        <v>0</v>
      </c>
      <c r="X1572">
        <v>1.7166274570200444</v>
      </c>
      <c r="Y1572">
        <v>0</v>
      </c>
      <c r="Z1572">
        <v>53.157182843896258</v>
      </c>
      <c r="AA1572">
        <v>0</v>
      </c>
      <c r="AB1572">
        <v>0.30768779528350582</v>
      </c>
      <c r="AC1572">
        <v>0</v>
      </c>
      <c r="AD1572">
        <v>0</v>
      </c>
      <c r="AE1572">
        <v>55.18149809619981</v>
      </c>
    </row>
    <row r="1573" spans="1:31" x14ac:dyDescent="0.25">
      <c r="A1573">
        <v>2339336</v>
      </c>
      <c r="B1573">
        <v>1</v>
      </c>
      <c r="C1573" t="s">
        <v>80</v>
      </c>
      <c r="D1573" t="s">
        <v>85</v>
      </c>
      <c r="E1573" t="s">
        <v>157</v>
      </c>
      <c r="F1573" t="s">
        <v>2390</v>
      </c>
      <c r="G1573" t="s">
        <v>279</v>
      </c>
      <c r="H1573" t="s">
        <v>154</v>
      </c>
      <c r="I1573" t="s">
        <v>144</v>
      </c>
      <c r="J1573" t="s">
        <v>137</v>
      </c>
      <c r="K1573" t="s">
        <v>138</v>
      </c>
      <c r="L1573" t="s">
        <v>4778</v>
      </c>
      <c r="M1573" t="s">
        <v>4779</v>
      </c>
      <c r="N1573">
        <v>6.9105555550000002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1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5.6573278830337657</v>
      </c>
      <c r="AC1573">
        <v>0</v>
      </c>
      <c r="AD1573">
        <v>0</v>
      </c>
      <c r="AE1573">
        <v>5.6573278830337657</v>
      </c>
    </row>
    <row r="1574" spans="1:31" x14ac:dyDescent="0.25">
      <c r="A1574">
        <v>2339465</v>
      </c>
      <c r="B1574">
        <v>1</v>
      </c>
      <c r="C1574" t="s">
        <v>81</v>
      </c>
      <c r="D1574" t="s">
        <v>119</v>
      </c>
      <c r="E1574" t="s">
        <v>132</v>
      </c>
      <c r="F1574" t="s">
        <v>4780</v>
      </c>
      <c r="G1574" t="s">
        <v>134</v>
      </c>
      <c r="H1574" t="s">
        <v>135</v>
      </c>
      <c r="I1574" t="s">
        <v>144</v>
      </c>
      <c r="J1574" t="s">
        <v>137</v>
      </c>
      <c r="K1574" t="s">
        <v>138</v>
      </c>
      <c r="L1574" t="s">
        <v>4781</v>
      </c>
      <c r="M1574" t="s">
        <v>4782</v>
      </c>
      <c r="N1574">
        <v>0.243888888</v>
      </c>
      <c r="O1574">
        <v>0</v>
      </c>
      <c r="P1574">
        <v>1006</v>
      </c>
      <c r="Q1574">
        <v>18</v>
      </c>
      <c r="R1574">
        <v>240</v>
      </c>
      <c r="S1574">
        <v>3</v>
      </c>
      <c r="T1574">
        <v>66</v>
      </c>
      <c r="U1574">
        <v>0</v>
      </c>
      <c r="V1574">
        <v>0</v>
      </c>
      <c r="W1574">
        <v>0</v>
      </c>
      <c r="X1574">
        <v>56.263441819433332</v>
      </c>
      <c r="Y1574">
        <v>32.586814353940163</v>
      </c>
      <c r="Z1574">
        <v>205.13842415151146</v>
      </c>
      <c r="AA1574">
        <v>1.5692138638572666</v>
      </c>
      <c r="AB1574">
        <v>12.390302230349118</v>
      </c>
      <c r="AC1574">
        <v>0</v>
      </c>
      <c r="AD1574">
        <v>0</v>
      </c>
      <c r="AE1574">
        <v>307.94819641909135</v>
      </c>
    </row>
    <row r="1575" spans="1:31" x14ac:dyDescent="0.25">
      <c r="A1575">
        <v>2339528</v>
      </c>
      <c r="B1575">
        <v>1</v>
      </c>
      <c r="C1575" t="s">
        <v>81</v>
      </c>
      <c r="D1575" t="s">
        <v>122</v>
      </c>
      <c r="E1575" t="s">
        <v>132</v>
      </c>
      <c r="F1575" t="s">
        <v>4783</v>
      </c>
      <c r="G1575" t="s">
        <v>363</v>
      </c>
      <c r="H1575" t="s">
        <v>135</v>
      </c>
      <c r="I1575" t="s">
        <v>144</v>
      </c>
      <c r="J1575" t="s">
        <v>137</v>
      </c>
      <c r="K1575" t="s">
        <v>209</v>
      </c>
      <c r="L1575" t="s">
        <v>4784</v>
      </c>
      <c r="M1575" t="s">
        <v>4785</v>
      </c>
      <c r="N1575">
        <v>5.3611111000000003E-2</v>
      </c>
      <c r="O1575">
        <v>14</v>
      </c>
      <c r="P1575">
        <v>899</v>
      </c>
      <c r="Q1575">
        <v>1</v>
      </c>
      <c r="R1575">
        <v>23</v>
      </c>
      <c r="S1575">
        <v>5</v>
      </c>
      <c r="T1575">
        <v>66</v>
      </c>
      <c r="U1575">
        <v>1</v>
      </c>
      <c r="V1575">
        <v>0</v>
      </c>
      <c r="W1575">
        <v>0.18939718733387279</v>
      </c>
      <c r="X1575">
        <v>6.0956624350783422</v>
      </c>
      <c r="Y1575">
        <v>3.4876775590616665E-3</v>
      </c>
      <c r="Z1575">
        <v>0.6217051542962343</v>
      </c>
      <c r="AA1575">
        <v>4.4539096362069914</v>
      </c>
      <c r="AB1575">
        <v>1.3717011865802278</v>
      </c>
      <c r="AC1575">
        <v>0.10058968450116222</v>
      </c>
      <c r="AD1575">
        <v>0</v>
      </c>
      <c r="AE1575">
        <v>12.836452961555892</v>
      </c>
    </row>
    <row r="1576" spans="1:31" x14ac:dyDescent="0.25">
      <c r="A1576">
        <v>2339671</v>
      </c>
      <c r="B1576">
        <v>1</v>
      </c>
      <c r="C1576" t="s">
        <v>80</v>
      </c>
      <c r="D1576" t="s">
        <v>106</v>
      </c>
      <c r="E1576" t="s">
        <v>157</v>
      </c>
      <c r="F1576" t="s">
        <v>4786</v>
      </c>
      <c r="G1576" t="s">
        <v>159</v>
      </c>
      <c r="H1576" t="s">
        <v>154</v>
      </c>
      <c r="I1576" t="s">
        <v>144</v>
      </c>
      <c r="J1576" t="s">
        <v>137</v>
      </c>
      <c r="K1576" t="s">
        <v>138</v>
      </c>
      <c r="L1576" t="s">
        <v>4787</v>
      </c>
      <c r="M1576" t="s">
        <v>4788</v>
      </c>
      <c r="N1576">
        <v>5.8888888880000003</v>
      </c>
      <c r="O1576">
        <v>0</v>
      </c>
      <c r="P1576">
        <v>1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4.1240862567916675E-4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4.1240862567916675E-4</v>
      </c>
    </row>
    <row r="1577" spans="1:31" x14ac:dyDescent="0.25">
      <c r="A1577">
        <v>2339771</v>
      </c>
      <c r="B1577">
        <v>1</v>
      </c>
      <c r="C1577" t="s">
        <v>81</v>
      </c>
      <c r="D1577" t="s">
        <v>119</v>
      </c>
      <c r="E1577" t="s">
        <v>151</v>
      </c>
      <c r="F1577" t="s">
        <v>4789</v>
      </c>
      <c r="G1577" t="s">
        <v>410</v>
      </c>
      <c r="H1577" t="s">
        <v>154</v>
      </c>
      <c r="I1577" t="s">
        <v>144</v>
      </c>
      <c r="J1577" t="s">
        <v>137</v>
      </c>
      <c r="K1577" t="s">
        <v>138</v>
      </c>
      <c r="L1577" t="s">
        <v>4790</v>
      </c>
      <c r="M1577" t="s">
        <v>4791</v>
      </c>
      <c r="N1577">
        <v>1.754444444</v>
      </c>
      <c r="O1577">
        <v>0</v>
      </c>
      <c r="P1577">
        <v>44</v>
      </c>
      <c r="Q1577">
        <v>0</v>
      </c>
      <c r="R1577">
        <v>0</v>
      </c>
      <c r="S1577">
        <v>0</v>
      </c>
      <c r="T1577">
        <v>1</v>
      </c>
      <c r="U1577">
        <v>0</v>
      </c>
      <c r="V1577">
        <v>0</v>
      </c>
      <c r="W1577">
        <v>0</v>
      </c>
      <c r="X1577">
        <v>13.466353576126961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13.466353576126961</v>
      </c>
    </row>
    <row r="1578" spans="1:31" x14ac:dyDescent="0.25">
      <c r="A1578">
        <v>2339273</v>
      </c>
      <c r="B1578">
        <v>1</v>
      </c>
      <c r="C1578" t="s">
        <v>81</v>
      </c>
      <c r="D1578" t="s">
        <v>112</v>
      </c>
      <c r="E1578" t="s">
        <v>157</v>
      </c>
      <c r="F1578" t="s">
        <v>4792</v>
      </c>
      <c r="G1578" t="s">
        <v>159</v>
      </c>
      <c r="H1578" t="s">
        <v>154</v>
      </c>
      <c r="I1578" t="s">
        <v>144</v>
      </c>
      <c r="J1578" t="s">
        <v>137</v>
      </c>
      <c r="K1578" t="s">
        <v>138</v>
      </c>
      <c r="L1578" t="s">
        <v>4793</v>
      </c>
      <c r="M1578" t="s">
        <v>4794</v>
      </c>
      <c r="N1578">
        <v>1.1502777769999999</v>
      </c>
      <c r="O1578">
        <v>0</v>
      </c>
      <c r="P1578">
        <v>1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0.13379371346701305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0.13379371346701305</v>
      </c>
    </row>
    <row r="1579" spans="1:31" x14ac:dyDescent="0.25">
      <c r="A1579">
        <v>2339279</v>
      </c>
      <c r="B1579">
        <v>1</v>
      </c>
      <c r="C1579" t="s">
        <v>80</v>
      </c>
      <c r="D1579" t="s">
        <v>111</v>
      </c>
      <c r="E1579" t="s">
        <v>157</v>
      </c>
      <c r="F1579" t="s">
        <v>4465</v>
      </c>
      <c r="G1579" t="s">
        <v>204</v>
      </c>
      <c r="H1579" t="s">
        <v>154</v>
      </c>
      <c r="I1579" t="s">
        <v>144</v>
      </c>
      <c r="J1579" t="s">
        <v>137</v>
      </c>
      <c r="K1579" t="s">
        <v>138</v>
      </c>
      <c r="L1579" t="s">
        <v>4795</v>
      </c>
      <c r="M1579" t="s">
        <v>4796</v>
      </c>
      <c r="N1579">
        <v>1.4713888879999999</v>
      </c>
      <c r="O1579">
        <v>0</v>
      </c>
      <c r="P1579">
        <v>1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0.33498328837835001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0.33498328837835001</v>
      </c>
    </row>
    <row r="1580" spans="1:31" x14ac:dyDescent="0.25">
      <c r="A1580">
        <v>2339820</v>
      </c>
      <c r="B1580">
        <v>1</v>
      </c>
      <c r="C1580" t="s">
        <v>81</v>
      </c>
      <c r="D1580" t="s">
        <v>127</v>
      </c>
      <c r="E1580" t="s">
        <v>157</v>
      </c>
      <c r="F1580" t="s">
        <v>4797</v>
      </c>
      <c r="G1580" t="s">
        <v>279</v>
      </c>
      <c r="H1580" t="s">
        <v>154</v>
      </c>
      <c r="I1580" t="s">
        <v>144</v>
      </c>
      <c r="J1580" t="s">
        <v>137</v>
      </c>
      <c r="K1580" t="s">
        <v>138</v>
      </c>
      <c r="L1580" t="s">
        <v>4798</v>
      </c>
      <c r="M1580" t="s">
        <v>4799</v>
      </c>
      <c r="N1580">
        <v>1.354166666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1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3.3402574596081891</v>
      </c>
      <c r="AC1580">
        <v>0</v>
      </c>
      <c r="AD1580">
        <v>0</v>
      </c>
      <c r="AE1580">
        <v>3.3402574596081891</v>
      </c>
    </row>
    <row r="1581" spans="1:31" x14ac:dyDescent="0.25">
      <c r="A1581">
        <v>2339522</v>
      </c>
      <c r="B1581">
        <v>1</v>
      </c>
      <c r="C1581" t="s">
        <v>81</v>
      </c>
      <c r="D1581" t="s">
        <v>118</v>
      </c>
      <c r="E1581" t="s">
        <v>151</v>
      </c>
      <c r="F1581" t="s">
        <v>4800</v>
      </c>
      <c r="G1581" t="s">
        <v>153</v>
      </c>
      <c r="H1581" t="s">
        <v>154</v>
      </c>
      <c r="I1581" t="s">
        <v>144</v>
      </c>
      <c r="J1581" t="s">
        <v>137</v>
      </c>
      <c r="K1581" t="s">
        <v>138</v>
      </c>
      <c r="L1581" t="s">
        <v>4801</v>
      </c>
      <c r="M1581" t="s">
        <v>4802</v>
      </c>
      <c r="N1581">
        <v>2.5858333330000001</v>
      </c>
      <c r="O1581">
        <v>0</v>
      </c>
      <c r="P1581">
        <v>47</v>
      </c>
      <c r="Q1581">
        <v>0</v>
      </c>
      <c r="R1581">
        <v>0</v>
      </c>
      <c r="S1581">
        <v>0</v>
      </c>
      <c r="T1581">
        <v>4</v>
      </c>
      <c r="U1581">
        <v>0</v>
      </c>
      <c r="V1581">
        <v>0</v>
      </c>
      <c r="W1581">
        <v>0</v>
      </c>
      <c r="X1581">
        <v>25.677511284227958</v>
      </c>
      <c r="Y1581">
        <v>0</v>
      </c>
      <c r="Z1581">
        <v>0</v>
      </c>
      <c r="AA1581">
        <v>0</v>
      </c>
      <c r="AB1581">
        <v>9.673512012966059</v>
      </c>
      <c r="AC1581">
        <v>0</v>
      </c>
      <c r="AD1581">
        <v>0</v>
      </c>
      <c r="AE1581">
        <v>35.351023297194018</v>
      </c>
    </row>
    <row r="1582" spans="1:31" x14ac:dyDescent="0.25">
      <c r="A1582">
        <v>2339900</v>
      </c>
      <c r="B1582">
        <v>1</v>
      </c>
      <c r="C1582" t="s">
        <v>80</v>
      </c>
      <c r="D1582" t="s">
        <v>103</v>
      </c>
      <c r="E1582" t="s">
        <v>174</v>
      </c>
      <c r="F1582" t="s">
        <v>4803</v>
      </c>
      <c r="G1582" t="s">
        <v>143</v>
      </c>
      <c r="H1582" t="s">
        <v>154</v>
      </c>
      <c r="I1582" t="s">
        <v>144</v>
      </c>
      <c r="J1582" t="s">
        <v>137</v>
      </c>
      <c r="K1582" t="s">
        <v>138</v>
      </c>
      <c r="L1582" t="s">
        <v>4804</v>
      </c>
      <c r="M1582" t="s">
        <v>4805</v>
      </c>
      <c r="N1582">
        <v>1.2552777770000001</v>
      </c>
      <c r="O1582">
        <v>0</v>
      </c>
      <c r="P1582">
        <v>0</v>
      </c>
      <c r="Q1582">
        <v>0</v>
      </c>
      <c r="R1582">
        <v>22</v>
      </c>
      <c r="S1582">
        <v>0</v>
      </c>
      <c r="T1582">
        <v>1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127.93947739882287</v>
      </c>
      <c r="AA1582">
        <v>0</v>
      </c>
      <c r="AB1582">
        <v>1.2754322793580524</v>
      </c>
      <c r="AC1582">
        <v>0</v>
      </c>
      <c r="AD1582">
        <v>0</v>
      </c>
      <c r="AE1582">
        <v>129.21490967818093</v>
      </c>
    </row>
    <row r="1583" spans="1:31" x14ac:dyDescent="0.25">
      <c r="A1583">
        <v>2339777</v>
      </c>
      <c r="B1583">
        <v>1</v>
      </c>
      <c r="C1583" t="s">
        <v>80</v>
      </c>
      <c r="D1583" t="s">
        <v>83</v>
      </c>
      <c r="E1583" t="s">
        <v>147</v>
      </c>
      <c r="F1583" t="s">
        <v>4806</v>
      </c>
      <c r="G1583" t="s">
        <v>134</v>
      </c>
      <c r="H1583" t="s">
        <v>135</v>
      </c>
      <c r="I1583" t="s">
        <v>144</v>
      </c>
      <c r="J1583" t="s">
        <v>137</v>
      </c>
      <c r="K1583" t="s">
        <v>138</v>
      </c>
      <c r="L1583" t="s">
        <v>4807</v>
      </c>
      <c r="M1583" t="s">
        <v>4808</v>
      </c>
      <c r="N1583">
        <v>0.438611111</v>
      </c>
      <c r="O1583">
        <v>0</v>
      </c>
      <c r="P1583">
        <v>0</v>
      </c>
      <c r="Q1583">
        <v>0</v>
      </c>
      <c r="R1583">
        <v>0</v>
      </c>
      <c r="S1583">
        <v>3</v>
      </c>
      <c r="T1583">
        <v>21</v>
      </c>
      <c r="U1583">
        <v>1</v>
      </c>
      <c r="V1583">
        <v>3</v>
      </c>
      <c r="W1583">
        <v>0</v>
      </c>
      <c r="X1583">
        <v>0</v>
      </c>
      <c r="Y1583">
        <v>0</v>
      </c>
      <c r="Z1583">
        <v>0</v>
      </c>
      <c r="AA1583">
        <v>50.93209872347645</v>
      </c>
      <c r="AB1583">
        <v>18.452451455536828</v>
      </c>
      <c r="AC1583">
        <v>229.82948316747959</v>
      </c>
      <c r="AD1583">
        <v>10.366812808629712</v>
      </c>
      <c r="AE1583">
        <v>309.58084615512263</v>
      </c>
    </row>
    <row r="1584" spans="1:31" x14ac:dyDescent="0.25">
      <c r="A1584">
        <v>2339877</v>
      </c>
      <c r="B1584">
        <v>1</v>
      </c>
      <c r="C1584" t="s">
        <v>81</v>
      </c>
      <c r="D1584" t="s">
        <v>116</v>
      </c>
      <c r="E1584" t="s">
        <v>174</v>
      </c>
      <c r="F1584" t="s">
        <v>4809</v>
      </c>
      <c r="G1584" t="s">
        <v>299</v>
      </c>
      <c r="H1584" t="s">
        <v>154</v>
      </c>
      <c r="I1584" t="s">
        <v>144</v>
      </c>
      <c r="J1584" t="s">
        <v>137</v>
      </c>
      <c r="K1584" t="s">
        <v>138</v>
      </c>
      <c r="L1584" t="s">
        <v>4810</v>
      </c>
      <c r="M1584" t="s">
        <v>4811</v>
      </c>
      <c r="N1584">
        <v>1.2422222220000001</v>
      </c>
      <c r="O1584">
        <v>0</v>
      </c>
      <c r="P1584">
        <v>19</v>
      </c>
      <c r="Q1584">
        <v>0</v>
      </c>
      <c r="R1584">
        <v>15</v>
      </c>
      <c r="S1584">
        <v>0</v>
      </c>
      <c r="T1584">
        <v>4</v>
      </c>
      <c r="U1584">
        <v>0</v>
      </c>
      <c r="V1584">
        <v>0</v>
      </c>
      <c r="W1584">
        <v>0</v>
      </c>
      <c r="X1584">
        <v>9.5883193174131964</v>
      </c>
      <c r="Y1584">
        <v>0</v>
      </c>
      <c r="Z1584">
        <v>19.995461951152187</v>
      </c>
      <c r="AA1584">
        <v>0</v>
      </c>
      <c r="AB1584">
        <v>23.269454767289297</v>
      </c>
      <c r="AC1584">
        <v>0</v>
      </c>
      <c r="AD1584">
        <v>0</v>
      </c>
      <c r="AE1584">
        <v>52.853236035854678</v>
      </c>
    </row>
    <row r="1585" spans="1:31" x14ac:dyDescent="0.25">
      <c r="A1585">
        <v>2339731</v>
      </c>
      <c r="B1585">
        <v>1</v>
      </c>
      <c r="C1585" t="s">
        <v>80</v>
      </c>
      <c r="D1585" t="s">
        <v>85</v>
      </c>
      <c r="E1585" t="s">
        <v>240</v>
      </c>
      <c r="F1585" t="s">
        <v>4812</v>
      </c>
      <c r="G1585" t="s">
        <v>134</v>
      </c>
      <c r="H1585" t="s">
        <v>135</v>
      </c>
      <c r="I1585" t="s">
        <v>144</v>
      </c>
      <c r="J1585" t="s">
        <v>137</v>
      </c>
      <c r="K1585" t="s">
        <v>138</v>
      </c>
      <c r="L1585" t="s">
        <v>4813</v>
      </c>
      <c r="M1585" t="s">
        <v>4814</v>
      </c>
      <c r="N1585">
        <v>0.25444444399999999</v>
      </c>
      <c r="O1585">
        <v>0</v>
      </c>
      <c r="P1585">
        <v>4092</v>
      </c>
      <c r="Q1585">
        <v>0</v>
      </c>
      <c r="R1585">
        <v>0</v>
      </c>
      <c r="S1585">
        <v>0</v>
      </c>
      <c r="T1585">
        <v>345</v>
      </c>
      <c r="U1585">
        <v>0</v>
      </c>
      <c r="V1585">
        <v>0</v>
      </c>
      <c r="W1585">
        <v>0</v>
      </c>
      <c r="X1585">
        <v>360.84150248994126</v>
      </c>
      <c r="Y1585">
        <v>0</v>
      </c>
      <c r="Z1585">
        <v>0</v>
      </c>
      <c r="AA1585">
        <v>0</v>
      </c>
      <c r="AB1585">
        <v>132.48725103362307</v>
      </c>
      <c r="AC1585">
        <v>0</v>
      </c>
      <c r="AD1585">
        <v>0</v>
      </c>
      <c r="AE1585">
        <v>493.32875352356433</v>
      </c>
    </row>
    <row r="1586" spans="1:31" x14ac:dyDescent="0.25">
      <c r="A1586">
        <v>2339737</v>
      </c>
      <c r="B1586">
        <v>1</v>
      </c>
      <c r="C1586" t="s">
        <v>81</v>
      </c>
      <c r="D1586" t="s">
        <v>113</v>
      </c>
      <c r="E1586" t="s">
        <v>326</v>
      </c>
      <c r="F1586" t="s">
        <v>4815</v>
      </c>
      <c r="G1586" t="s">
        <v>153</v>
      </c>
      <c r="H1586" t="s">
        <v>154</v>
      </c>
      <c r="I1586" t="s">
        <v>144</v>
      </c>
      <c r="J1586" t="s">
        <v>137</v>
      </c>
      <c r="K1586" t="s">
        <v>138</v>
      </c>
      <c r="L1586" t="s">
        <v>4816</v>
      </c>
      <c r="M1586" t="s">
        <v>4817</v>
      </c>
      <c r="N1586">
        <v>2.360833333</v>
      </c>
      <c r="O1586">
        <v>0</v>
      </c>
      <c r="P1586">
        <v>215</v>
      </c>
      <c r="Q1586">
        <v>0</v>
      </c>
      <c r="R1586">
        <v>0</v>
      </c>
      <c r="S1586">
        <v>0</v>
      </c>
      <c r="T1586">
        <v>6</v>
      </c>
      <c r="U1586">
        <v>0</v>
      </c>
      <c r="V1586">
        <v>0</v>
      </c>
      <c r="W1586">
        <v>0</v>
      </c>
      <c r="X1586">
        <v>156.91643804986737</v>
      </c>
      <c r="Y1586">
        <v>0</v>
      </c>
      <c r="Z1586">
        <v>0</v>
      </c>
      <c r="AA1586">
        <v>0</v>
      </c>
      <c r="AB1586">
        <v>12.084013160446419</v>
      </c>
      <c r="AC1586">
        <v>0</v>
      </c>
      <c r="AD1586">
        <v>0</v>
      </c>
      <c r="AE1586">
        <v>169.0004512103138</v>
      </c>
    </row>
    <row r="1587" spans="1:31" x14ac:dyDescent="0.25">
      <c r="A1587">
        <v>2339445</v>
      </c>
      <c r="B1587">
        <v>1</v>
      </c>
      <c r="C1587" t="s">
        <v>80</v>
      </c>
      <c r="D1587" t="s">
        <v>110</v>
      </c>
      <c r="E1587" t="s">
        <v>174</v>
      </c>
      <c r="F1587" t="s">
        <v>4818</v>
      </c>
      <c r="G1587" t="s">
        <v>269</v>
      </c>
      <c r="H1587" t="s">
        <v>154</v>
      </c>
      <c r="I1587" t="s">
        <v>144</v>
      </c>
      <c r="J1587" t="s">
        <v>137</v>
      </c>
      <c r="K1587" t="s">
        <v>209</v>
      </c>
      <c r="L1587" t="s">
        <v>4819</v>
      </c>
      <c r="M1587" t="s">
        <v>4820</v>
      </c>
      <c r="N1587">
        <v>8.0858333330000001</v>
      </c>
      <c r="O1587">
        <v>0</v>
      </c>
      <c r="P1587">
        <v>92</v>
      </c>
      <c r="Q1587">
        <v>0</v>
      </c>
      <c r="R1587">
        <v>0</v>
      </c>
      <c r="S1587">
        <v>0</v>
      </c>
      <c r="T1587">
        <v>11</v>
      </c>
      <c r="U1587">
        <v>0</v>
      </c>
      <c r="V1587">
        <v>0</v>
      </c>
      <c r="W1587">
        <v>0</v>
      </c>
      <c r="X1587">
        <v>261.44952940936054</v>
      </c>
      <c r="Y1587">
        <v>0</v>
      </c>
      <c r="Z1587">
        <v>0</v>
      </c>
      <c r="AA1587">
        <v>0</v>
      </c>
      <c r="AB1587">
        <v>70.756383562157254</v>
      </c>
      <c r="AC1587">
        <v>0</v>
      </c>
      <c r="AD1587">
        <v>0</v>
      </c>
      <c r="AE1587">
        <v>332.20591297151782</v>
      </c>
    </row>
    <row r="1588" spans="1:31" x14ac:dyDescent="0.25">
      <c r="A1588">
        <v>2339794</v>
      </c>
      <c r="B1588">
        <v>1</v>
      </c>
      <c r="C1588" t="s">
        <v>80</v>
      </c>
      <c r="D1588" t="s">
        <v>110</v>
      </c>
      <c r="E1588" t="s">
        <v>157</v>
      </c>
      <c r="F1588" t="s">
        <v>4821</v>
      </c>
      <c r="G1588" t="s">
        <v>352</v>
      </c>
      <c r="H1588" t="s">
        <v>154</v>
      </c>
      <c r="I1588" t="s">
        <v>144</v>
      </c>
      <c r="J1588" t="s">
        <v>3</v>
      </c>
      <c r="K1588" t="s">
        <v>138</v>
      </c>
      <c r="L1588" t="s">
        <v>4822</v>
      </c>
      <c r="M1588" t="s">
        <v>4823</v>
      </c>
      <c r="N1588">
        <v>3.184722222</v>
      </c>
      <c r="O1588">
        <v>0</v>
      </c>
      <c r="P1588">
        <v>28</v>
      </c>
      <c r="Q1588">
        <v>0</v>
      </c>
      <c r="R1588">
        <v>0</v>
      </c>
      <c r="S1588">
        <v>0</v>
      </c>
      <c r="T1588">
        <v>1</v>
      </c>
      <c r="U1588">
        <v>0</v>
      </c>
      <c r="V1588">
        <v>0</v>
      </c>
      <c r="W1588">
        <v>0</v>
      </c>
      <c r="X1588">
        <v>33.486332302019214</v>
      </c>
      <c r="Y1588">
        <v>0</v>
      </c>
      <c r="Z1588">
        <v>0</v>
      </c>
      <c r="AA1588">
        <v>0</v>
      </c>
      <c r="AB1588">
        <v>1.0727763612599002</v>
      </c>
      <c r="AC1588">
        <v>0</v>
      </c>
      <c r="AD1588">
        <v>0</v>
      </c>
      <c r="AE1588">
        <v>34.559108663279112</v>
      </c>
    </row>
    <row r="1589" spans="1:31" x14ac:dyDescent="0.25">
      <c r="A1589">
        <v>2339299</v>
      </c>
      <c r="B1589">
        <v>1</v>
      </c>
      <c r="C1589" t="s">
        <v>80</v>
      </c>
      <c r="D1589" t="s">
        <v>108</v>
      </c>
      <c r="E1589" t="s">
        <v>151</v>
      </c>
      <c r="F1589" t="s">
        <v>4025</v>
      </c>
      <c r="G1589" t="s">
        <v>153</v>
      </c>
      <c r="H1589" t="s">
        <v>154</v>
      </c>
      <c r="I1589" t="s">
        <v>144</v>
      </c>
      <c r="J1589" t="s">
        <v>137</v>
      </c>
      <c r="K1589" t="s">
        <v>138</v>
      </c>
      <c r="L1589" t="s">
        <v>4824</v>
      </c>
      <c r="M1589" t="s">
        <v>4825</v>
      </c>
      <c r="N1589">
        <v>1.3688888880000001</v>
      </c>
      <c r="O1589">
        <v>0</v>
      </c>
      <c r="P1589">
        <v>20</v>
      </c>
      <c r="Q1589">
        <v>0</v>
      </c>
      <c r="R1589">
        <v>0</v>
      </c>
      <c r="S1589">
        <v>0</v>
      </c>
      <c r="T1589">
        <v>5</v>
      </c>
      <c r="U1589">
        <v>0</v>
      </c>
      <c r="V1589">
        <v>0</v>
      </c>
      <c r="W1589">
        <v>0</v>
      </c>
      <c r="X1589">
        <v>4.0205632047319595</v>
      </c>
      <c r="Y1589">
        <v>0</v>
      </c>
      <c r="Z1589">
        <v>0</v>
      </c>
      <c r="AA1589">
        <v>0</v>
      </c>
      <c r="AB1589">
        <v>0.76455661607302516</v>
      </c>
      <c r="AC1589">
        <v>0</v>
      </c>
      <c r="AD1589">
        <v>0</v>
      </c>
      <c r="AE1589">
        <v>4.7851198208049848</v>
      </c>
    </row>
    <row r="1590" spans="1:31" x14ac:dyDescent="0.25">
      <c r="A1590">
        <v>2339545</v>
      </c>
      <c r="B1590">
        <v>1</v>
      </c>
      <c r="C1590" t="s">
        <v>80</v>
      </c>
      <c r="D1590" t="s">
        <v>82</v>
      </c>
      <c r="E1590" t="s">
        <v>151</v>
      </c>
      <c r="F1590" t="s">
        <v>1424</v>
      </c>
      <c r="G1590" t="s">
        <v>797</v>
      </c>
      <c r="H1590" t="s">
        <v>154</v>
      </c>
      <c r="I1590" t="s">
        <v>144</v>
      </c>
      <c r="J1590" t="s">
        <v>137</v>
      </c>
      <c r="K1590" t="s">
        <v>138</v>
      </c>
      <c r="L1590" t="s">
        <v>4826</v>
      </c>
      <c r="M1590" t="s">
        <v>4827</v>
      </c>
      <c r="N1590">
        <v>2.5066666660000001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31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139.69802282557166</v>
      </c>
      <c r="AC1590">
        <v>0</v>
      </c>
      <c r="AD1590">
        <v>0</v>
      </c>
      <c r="AE1590">
        <v>139.69802282557166</v>
      </c>
    </row>
    <row r="1591" spans="1:31" x14ac:dyDescent="0.25">
      <c r="A1591">
        <v>2339399</v>
      </c>
      <c r="B1591">
        <v>1</v>
      </c>
      <c r="C1591" t="s">
        <v>80</v>
      </c>
      <c r="D1591" t="s">
        <v>82</v>
      </c>
      <c r="E1591" t="s">
        <v>326</v>
      </c>
      <c r="F1591" t="s">
        <v>3540</v>
      </c>
      <c r="G1591" t="s">
        <v>667</v>
      </c>
      <c r="H1591" t="s">
        <v>154</v>
      </c>
      <c r="I1591" t="s">
        <v>144</v>
      </c>
      <c r="J1591" t="s">
        <v>137</v>
      </c>
      <c r="K1591" t="s">
        <v>138</v>
      </c>
      <c r="L1591" t="s">
        <v>4828</v>
      </c>
      <c r="M1591" t="s">
        <v>4829</v>
      </c>
      <c r="N1591">
        <v>2.3633333329999999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19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74.47009446659861</v>
      </c>
      <c r="AC1591">
        <v>0</v>
      </c>
      <c r="AD1591">
        <v>0</v>
      </c>
      <c r="AE1591">
        <v>74.47009446659861</v>
      </c>
    </row>
    <row r="1592" spans="1:31" x14ac:dyDescent="0.25">
      <c r="A1592">
        <v>2339674</v>
      </c>
      <c r="B1592">
        <v>1</v>
      </c>
      <c r="C1592" t="s">
        <v>80</v>
      </c>
      <c r="D1592" t="s">
        <v>83</v>
      </c>
      <c r="E1592" t="s">
        <v>174</v>
      </c>
      <c r="F1592" t="s">
        <v>4830</v>
      </c>
      <c r="G1592" t="s">
        <v>1274</v>
      </c>
      <c r="H1592" t="s">
        <v>154</v>
      </c>
      <c r="I1592" t="s">
        <v>144</v>
      </c>
      <c r="J1592" t="s">
        <v>3</v>
      </c>
      <c r="K1592" t="s">
        <v>138</v>
      </c>
      <c r="L1592" t="s">
        <v>4831</v>
      </c>
      <c r="M1592" t="s">
        <v>4832</v>
      </c>
      <c r="N1592">
        <v>6.8572222219999999</v>
      </c>
      <c r="O1592">
        <v>0</v>
      </c>
      <c r="P1592">
        <v>15</v>
      </c>
      <c r="Q1592">
        <v>0</v>
      </c>
      <c r="R1592">
        <v>1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44.440679448751965</v>
      </c>
      <c r="Y1592">
        <v>0</v>
      </c>
      <c r="Z1592">
        <v>5.0041224702075153</v>
      </c>
      <c r="AA1592">
        <v>0</v>
      </c>
      <c r="AB1592">
        <v>0</v>
      </c>
      <c r="AC1592">
        <v>0</v>
      </c>
      <c r="AD1592">
        <v>0</v>
      </c>
      <c r="AE1592">
        <v>49.444801918959477</v>
      </c>
    </row>
    <row r="1593" spans="1:31" x14ac:dyDescent="0.25">
      <c r="A1593">
        <v>2339319</v>
      </c>
      <c r="B1593">
        <v>1</v>
      </c>
      <c r="C1593" t="s">
        <v>80</v>
      </c>
      <c r="D1593" t="s">
        <v>88</v>
      </c>
      <c r="E1593" t="s">
        <v>147</v>
      </c>
      <c r="F1593" t="s">
        <v>4833</v>
      </c>
      <c r="G1593" t="s">
        <v>1416</v>
      </c>
      <c r="H1593" t="s">
        <v>135</v>
      </c>
      <c r="I1593" t="s">
        <v>144</v>
      </c>
      <c r="J1593" t="s">
        <v>137</v>
      </c>
      <c r="K1593" t="s">
        <v>138</v>
      </c>
      <c r="L1593" t="s">
        <v>4834</v>
      </c>
      <c r="M1593" t="s">
        <v>4835</v>
      </c>
      <c r="N1593">
        <v>10.741111111</v>
      </c>
      <c r="O1593">
        <v>0</v>
      </c>
      <c r="P1593">
        <v>759</v>
      </c>
      <c r="Q1593">
        <v>0</v>
      </c>
      <c r="R1593">
        <v>0</v>
      </c>
      <c r="S1593">
        <v>1</v>
      </c>
      <c r="T1593">
        <v>113</v>
      </c>
      <c r="U1593">
        <v>0</v>
      </c>
      <c r="V1593">
        <v>0</v>
      </c>
      <c r="W1593">
        <v>0</v>
      </c>
      <c r="X1593">
        <v>2598.6140299330477</v>
      </c>
      <c r="Y1593">
        <v>0</v>
      </c>
      <c r="Z1593">
        <v>0</v>
      </c>
      <c r="AA1593">
        <v>865.04780230452104</v>
      </c>
      <c r="AB1593">
        <v>2086.8312345928666</v>
      </c>
      <c r="AC1593">
        <v>0</v>
      </c>
      <c r="AD1593">
        <v>0</v>
      </c>
      <c r="AE1593">
        <v>5550.4930668304351</v>
      </c>
    </row>
    <row r="1594" spans="1:31" x14ac:dyDescent="0.25">
      <c r="A1594">
        <v>2339980</v>
      </c>
      <c r="B1594">
        <v>1</v>
      </c>
      <c r="C1594" t="s">
        <v>81</v>
      </c>
      <c r="D1594" t="s">
        <v>123</v>
      </c>
      <c r="E1594" t="s">
        <v>132</v>
      </c>
      <c r="F1594" t="s">
        <v>4836</v>
      </c>
      <c r="G1594" t="s">
        <v>134</v>
      </c>
      <c r="H1594" t="s">
        <v>135</v>
      </c>
      <c r="I1594" t="s">
        <v>144</v>
      </c>
      <c r="J1594" t="s">
        <v>137</v>
      </c>
      <c r="K1594" t="s">
        <v>138</v>
      </c>
      <c r="L1594" t="s">
        <v>4837</v>
      </c>
      <c r="M1594" t="s">
        <v>4838</v>
      </c>
      <c r="N1594">
        <v>2.5194444439999999</v>
      </c>
      <c r="O1594">
        <v>0</v>
      </c>
      <c r="P1594">
        <v>2</v>
      </c>
      <c r="Q1594">
        <v>0</v>
      </c>
      <c r="R1594">
        <v>13</v>
      </c>
      <c r="S1594">
        <v>3</v>
      </c>
      <c r="T1594">
        <v>22</v>
      </c>
      <c r="U1594">
        <v>12</v>
      </c>
      <c r="V1594">
        <v>0</v>
      </c>
      <c r="W1594">
        <v>0</v>
      </c>
      <c r="X1594">
        <v>4.4518210693762006</v>
      </c>
      <c r="Y1594">
        <v>0</v>
      </c>
      <c r="Z1594">
        <v>38.550370586956049</v>
      </c>
      <c r="AA1594">
        <v>21.511669835132292</v>
      </c>
      <c r="AB1594">
        <v>64.276291154355889</v>
      </c>
      <c r="AC1594">
        <v>12996.050074623712</v>
      </c>
      <c r="AD1594">
        <v>0</v>
      </c>
      <c r="AE1594">
        <v>13124.840227269533</v>
      </c>
    </row>
    <row r="1595" spans="1:31" x14ac:dyDescent="0.25">
      <c r="A1595">
        <v>2339482</v>
      </c>
      <c r="B1595">
        <v>1</v>
      </c>
      <c r="C1595" t="s">
        <v>81</v>
      </c>
      <c r="D1595" t="s">
        <v>118</v>
      </c>
      <c r="E1595" t="s">
        <v>151</v>
      </c>
      <c r="F1595" t="s">
        <v>4839</v>
      </c>
      <c r="G1595" t="s">
        <v>153</v>
      </c>
      <c r="H1595" t="s">
        <v>154</v>
      </c>
      <c r="I1595" t="s">
        <v>144</v>
      </c>
      <c r="J1595" t="s">
        <v>137</v>
      </c>
      <c r="K1595" t="s">
        <v>138</v>
      </c>
      <c r="L1595" t="s">
        <v>4840</v>
      </c>
      <c r="M1595" t="s">
        <v>4841</v>
      </c>
      <c r="N1595">
        <v>2.0830555550000001</v>
      </c>
      <c r="O1595">
        <v>0</v>
      </c>
      <c r="P1595">
        <v>36</v>
      </c>
      <c r="Q1595">
        <v>0</v>
      </c>
      <c r="R1595">
        <v>9</v>
      </c>
      <c r="S1595">
        <v>0</v>
      </c>
      <c r="T1595">
        <v>5</v>
      </c>
      <c r="U1595">
        <v>0</v>
      </c>
      <c r="V1595">
        <v>0</v>
      </c>
      <c r="W1595">
        <v>0</v>
      </c>
      <c r="X1595">
        <v>31.066398183541292</v>
      </c>
      <c r="Y1595">
        <v>0</v>
      </c>
      <c r="Z1595">
        <v>11.427523395319103</v>
      </c>
      <c r="AA1595">
        <v>0</v>
      </c>
      <c r="AB1595">
        <v>25.784151315978615</v>
      </c>
      <c r="AC1595">
        <v>0</v>
      </c>
      <c r="AD1595">
        <v>0</v>
      </c>
      <c r="AE1595">
        <v>68.278072894839013</v>
      </c>
    </row>
    <row r="1596" spans="1:31" x14ac:dyDescent="0.25">
      <c r="A1596">
        <v>2339631</v>
      </c>
      <c r="B1596">
        <v>1</v>
      </c>
      <c r="C1596" t="s">
        <v>80</v>
      </c>
      <c r="D1596" t="s">
        <v>94</v>
      </c>
      <c r="E1596" t="s">
        <v>157</v>
      </c>
      <c r="F1596" t="s">
        <v>4842</v>
      </c>
      <c r="G1596" t="s">
        <v>159</v>
      </c>
      <c r="H1596" t="s">
        <v>154</v>
      </c>
      <c r="I1596" t="s">
        <v>144</v>
      </c>
      <c r="J1596" t="s">
        <v>137</v>
      </c>
      <c r="K1596" t="s">
        <v>138</v>
      </c>
      <c r="L1596" t="s">
        <v>4777</v>
      </c>
      <c r="M1596" t="s">
        <v>4843</v>
      </c>
      <c r="N1596">
        <v>6.681944444</v>
      </c>
      <c r="O1596">
        <v>0</v>
      </c>
      <c r="P1596">
        <v>0</v>
      </c>
      <c r="Q1596">
        <v>0</v>
      </c>
      <c r="R1596">
        <v>1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8.7507602304025003E-2</v>
      </c>
      <c r="AA1596">
        <v>0</v>
      </c>
      <c r="AB1596">
        <v>0</v>
      </c>
      <c r="AC1596">
        <v>0</v>
      </c>
      <c r="AD1596">
        <v>0</v>
      </c>
      <c r="AE1596">
        <v>8.7507602304025003E-2</v>
      </c>
    </row>
    <row r="1597" spans="1:31" x14ac:dyDescent="0.25">
      <c r="A1597">
        <v>2339917</v>
      </c>
      <c r="B1597">
        <v>1</v>
      </c>
      <c r="C1597" t="s">
        <v>80</v>
      </c>
      <c r="D1597" t="s">
        <v>88</v>
      </c>
      <c r="E1597" t="s">
        <v>151</v>
      </c>
      <c r="F1597" t="s">
        <v>4844</v>
      </c>
      <c r="G1597" t="s">
        <v>153</v>
      </c>
      <c r="H1597" t="s">
        <v>154</v>
      </c>
      <c r="I1597" t="s">
        <v>144</v>
      </c>
      <c r="J1597" t="s">
        <v>137</v>
      </c>
      <c r="K1597" t="s">
        <v>138</v>
      </c>
      <c r="L1597" t="s">
        <v>4845</v>
      </c>
      <c r="M1597" t="s">
        <v>4846</v>
      </c>
      <c r="N1597">
        <v>0.91666666600000002</v>
      </c>
      <c r="O1597">
        <v>0</v>
      </c>
      <c r="P1597">
        <v>95</v>
      </c>
      <c r="Q1597">
        <v>0</v>
      </c>
      <c r="R1597">
        <v>0</v>
      </c>
      <c r="S1597">
        <v>0</v>
      </c>
      <c r="T1597">
        <v>21</v>
      </c>
      <c r="U1597">
        <v>0</v>
      </c>
      <c r="V1597">
        <v>0</v>
      </c>
      <c r="W1597">
        <v>0</v>
      </c>
      <c r="X1597">
        <v>25.499915668042277</v>
      </c>
      <c r="Y1597">
        <v>0</v>
      </c>
      <c r="Z1597">
        <v>0</v>
      </c>
      <c r="AA1597">
        <v>0</v>
      </c>
      <c r="AB1597">
        <v>14.519790780414704</v>
      </c>
      <c r="AC1597">
        <v>0</v>
      </c>
      <c r="AD1597">
        <v>0</v>
      </c>
      <c r="AE1597">
        <v>40.019706448456979</v>
      </c>
    </row>
    <row r="1598" spans="1:31" x14ac:dyDescent="0.25">
      <c r="A1598">
        <v>2339419</v>
      </c>
      <c r="B1598">
        <v>1</v>
      </c>
      <c r="C1598" t="s">
        <v>80</v>
      </c>
      <c r="D1598" t="s">
        <v>99</v>
      </c>
      <c r="E1598" t="s">
        <v>157</v>
      </c>
      <c r="F1598" t="s">
        <v>4847</v>
      </c>
      <c r="G1598" t="s">
        <v>159</v>
      </c>
      <c r="H1598" t="s">
        <v>154</v>
      </c>
      <c r="I1598" t="s">
        <v>144</v>
      </c>
      <c r="J1598" t="s">
        <v>137</v>
      </c>
      <c r="K1598" t="s">
        <v>138</v>
      </c>
      <c r="L1598" t="s">
        <v>4848</v>
      </c>
      <c r="M1598" t="s">
        <v>4849</v>
      </c>
      <c r="N1598">
        <v>5.1469444439999998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1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16.660055131343604</v>
      </c>
      <c r="AC1598">
        <v>0</v>
      </c>
      <c r="AD1598">
        <v>0</v>
      </c>
      <c r="AE1598">
        <v>16.660055131343604</v>
      </c>
    </row>
    <row r="1599" spans="1:31" x14ac:dyDescent="0.25">
      <c r="A1599">
        <v>2339774</v>
      </c>
      <c r="B1599">
        <v>1</v>
      </c>
      <c r="C1599" t="s">
        <v>81</v>
      </c>
      <c r="D1599" t="s">
        <v>112</v>
      </c>
      <c r="E1599" t="s">
        <v>157</v>
      </c>
      <c r="F1599" t="s">
        <v>4850</v>
      </c>
      <c r="G1599" t="s">
        <v>159</v>
      </c>
      <c r="H1599" t="s">
        <v>154</v>
      </c>
      <c r="I1599" t="s">
        <v>144</v>
      </c>
      <c r="J1599" t="s">
        <v>137</v>
      </c>
      <c r="K1599" t="s">
        <v>138</v>
      </c>
      <c r="L1599" t="s">
        <v>4851</v>
      </c>
      <c r="M1599" t="s">
        <v>4852</v>
      </c>
      <c r="N1599">
        <v>3.630833333</v>
      </c>
      <c r="O1599">
        <v>0</v>
      </c>
      <c r="P1599">
        <v>1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0.5498007975305601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0.5498007975305601</v>
      </c>
    </row>
    <row r="1600" spans="1:31" x14ac:dyDescent="0.25">
      <c r="A1600">
        <v>2340490</v>
      </c>
      <c r="B1600">
        <v>1</v>
      </c>
      <c r="C1600" t="s">
        <v>81</v>
      </c>
      <c r="D1600" t="s">
        <v>120</v>
      </c>
      <c r="E1600" t="s">
        <v>151</v>
      </c>
      <c r="F1600" t="s">
        <v>4853</v>
      </c>
      <c r="G1600" t="s">
        <v>153</v>
      </c>
      <c r="H1600" t="s">
        <v>154</v>
      </c>
      <c r="I1600" t="s">
        <v>144</v>
      </c>
      <c r="J1600" t="s">
        <v>137</v>
      </c>
      <c r="K1600" t="s">
        <v>138</v>
      </c>
      <c r="L1600" t="s">
        <v>4854</v>
      </c>
      <c r="M1600" t="s">
        <v>4855</v>
      </c>
      <c r="N1600">
        <v>0.40083333300000001</v>
      </c>
      <c r="O1600">
        <v>0</v>
      </c>
      <c r="P1600">
        <v>61</v>
      </c>
      <c r="Q1600">
        <v>0</v>
      </c>
      <c r="R1600">
        <v>0</v>
      </c>
      <c r="S1600">
        <v>0</v>
      </c>
      <c r="T1600">
        <v>6</v>
      </c>
      <c r="U1600">
        <v>0</v>
      </c>
      <c r="V1600">
        <v>0</v>
      </c>
      <c r="W1600">
        <v>0</v>
      </c>
      <c r="X1600">
        <v>5.0765871182799405</v>
      </c>
      <c r="Y1600">
        <v>0</v>
      </c>
      <c r="Z1600">
        <v>0</v>
      </c>
      <c r="AA1600">
        <v>0</v>
      </c>
      <c r="AB1600">
        <v>2.9069505313342003</v>
      </c>
      <c r="AC1600">
        <v>0</v>
      </c>
      <c r="AD1600">
        <v>0</v>
      </c>
      <c r="AE1600">
        <v>7.9835376496141404</v>
      </c>
    </row>
    <row r="1601" spans="1:31" x14ac:dyDescent="0.25">
      <c r="A1601">
        <v>2340513</v>
      </c>
      <c r="B1601">
        <v>1</v>
      </c>
      <c r="C1601" t="s">
        <v>81</v>
      </c>
      <c r="D1601" t="s">
        <v>112</v>
      </c>
      <c r="E1601" t="s">
        <v>141</v>
      </c>
      <c r="F1601" t="s">
        <v>4856</v>
      </c>
      <c r="G1601" t="s">
        <v>134</v>
      </c>
      <c r="H1601" t="s">
        <v>135</v>
      </c>
      <c r="I1601" t="s">
        <v>144</v>
      </c>
      <c r="J1601" t="s">
        <v>137</v>
      </c>
      <c r="K1601" t="s">
        <v>138</v>
      </c>
      <c r="L1601" t="s">
        <v>4857</v>
      </c>
      <c r="M1601" t="s">
        <v>4858</v>
      </c>
      <c r="N1601">
        <v>0.696111111</v>
      </c>
      <c r="O1601">
        <v>0</v>
      </c>
      <c r="P1601">
        <v>258</v>
      </c>
      <c r="Q1601">
        <v>0</v>
      </c>
      <c r="R1601">
        <v>25</v>
      </c>
      <c r="S1601">
        <v>0</v>
      </c>
      <c r="T1601">
        <v>10</v>
      </c>
      <c r="U1601">
        <v>0</v>
      </c>
      <c r="V1601">
        <v>0</v>
      </c>
      <c r="W1601">
        <v>0</v>
      </c>
      <c r="X1601">
        <v>41.333095310035141</v>
      </c>
      <c r="Y1601">
        <v>0</v>
      </c>
      <c r="Z1601">
        <v>10.812227338548622</v>
      </c>
      <c r="AA1601">
        <v>0</v>
      </c>
      <c r="AB1601">
        <v>1.5945306106257069</v>
      </c>
      <c r="AC1601">
        <v>0</v>
      </c>
      <c r="AD1601">
        <v>0</v>
      </c>
      <c r="AE1601">
        <v>53.739853259209468</v>
      </c>
    </row>
    <row r="1602" spans="1:31" x14ac:dyDescent="0.25">
      <c r="A1602">
        <v>2340613</v>
      </c>
      <c r="B1602">
        <v>1</v>
      </c>
      <c r="C1602" t="s">
        <v>81</v>
      </c>
      <c r="D1602" t="s">
        <v>112</v>
      </c>
      <c r="E1602" t="s">
        <v>147</v>
      </c>
      <c r="F1602" t="s">
        <v>4859</v>
      </c>
      <c r="G1602" t="s">
        <v>494</v>
      </c>
      <c r="H1602" t="s">
        <v>135</v>
      </c>
      <c r="I1602" t="s">
        <v>144</v>
      </c>
      <c r="J1602" t="s">
        <v>137</v>
      </c>
      <c r="K1602" t="s">
        <v>138</v>
      </c>
      <c r="L1602" t="s">
        <v>4860</v>
      </c>
      <c r="M1602" t="s">
        <v>4861</v>
      </c>
      <c r="N1602">
        <v>1.0719444440000001</v>
      </c>
      <c r="O1602">
        <v>0</v>
      </c>
      <c r="P1602">
        <v>936</v>
      </c>
      <c r="Q1602">
        <v>5</v>
      </c>
      <c r="R1602">
        <v>172</v>
      </c>
      <c r="S1602">
        <v>13</v>
      </c>
      <c r="T1602">
        <v>49</v>
      </c>
      <c r="U1602">
        <v>1</v>
      </c>
      <c r="V1602">
        <v>0</v>
      </c>
      <c r="W1602">
        <v>0</v>
      </c>
      <c r="X1602">
        <v>116.73190698708663</v>
      </c>
      <c r="Y1602">
        <v>70.434211304252344</v>
      </c>
      <c r="Z1602">
        <v>58.018922634175148</v>
      </c>
      <c r="AA1602">
        <v>18.184013024391881</v>
      </c>
      <c r="AB1602">
        <v>18.722764258280218</v>
      </c>
      <c r="AC1602">
        <v>104.56300425389782</v>
      </c>
      <c r="AD1602">
        <v>0</v>
      </c>
      <c r="AE1602">
        <v>386.65482246208404</v>
      </c>
    </row>
    <row r="1603" spans="1:31" x14ac:dyDescent="0.25">
      <c r="A1603">
        <v>2340344</v>
      </c>
      <c r="B1603">
        <v>1</v>
      </c>
      <c r="C1603" t="s">
        <v>80</v>
      </c>
      <c r="D1603" t="s">
        <v>93</v>
      </c>
      <c r="E1603" t="s">
        <v>132</v>
      </c>
      <c r="F1603" t="s">
        <v>4862</v>
      </c>
      <c r="G1603" t="s">
        <v>134</v>
      </c>
      <c r="H1603" t="s">
        <v>135</v>
      </c>
      <c r="I1603" t="s">
        <v>144</v>
      </c>
      <c r="J1603" t="s">
        <v>137</v>
      </c>
      <c r="K1603" t="s">
        <v>138</v>
      </c>
      <c r="L1603" t="s">
        <v>4863</v>
      </c>
      <c r="M1603" t="s">
        <v>4864</v>
      </c>
      <c r="N1603">
        <v>0.36305555499999997</v>
      </c>
      <c r="O1603">
        <v>0</v>
      </c>
      <c r="P1603">
        <v>1634</v>
      </c>
      <c r="Q1603">
        <v>35</v>
      </c>
      <c r="R1603">
        <v>157</v>
      </c>
      <c r="S1603">
        <v>14</v>
      </c>
      <c r="T1603">
        <v>247</v>
      </c>
      <c r="U1603">
        <v>1</v>
      </c>
      <c r="V1603">
        <v>1</v>
      </c>
      <c r="W1603">
        <v>0</v>
      </c>
      <c r="X1603">
        <v>148.16352701828811</v>
      </c>
      <c r="Y1603">
        <v>74.348618949140814</v>
      </c>
      <c r="Z1603">
        <v>170.52322962353844</v>
      </c>
      <c r="AA1603">
        <v>47.465481555403507</v>
      </c>
      <c r="AB1603">
        <v>149.77179391403595</v>
      </c>
      <c r="AC1603">
        <v>157.68098700568063</v>
      </c>
      <c r="AD1603">
        <v>15.869246233051532</v>
      </c>
      <c r="AE1603">
        <v>763.82288429913899</v>
      </c>
    </row>
    <row r="1604" spans="1:31" x14ac:dyDescent="0.25">
      <c r="A1604">
        <v>2340473</v>
      </c>
      <c r="B1604">
        <v>1</v>
      </c>
      <c r="C1604" t="s">
        <v>80</v>
      </c>
      <c r="D1604" t="s">
        <v>111</v>
      </c>
      <c r="E1604" t="s">
        <v>157</v>
      </c>
      <c r="F1604" t="s">
        <v>4865</v>
      </c>
      <c r="G1604" t="s">
        <v>352</v>
      </c>
      <c r="H1604" t="s">
        <v>154</v>
      </c>
      <c r="I1604" t="s">
        <v>144</v>
      </c>
      <c r="J1604" t="s">
        <v>3</v>
      </c>
      <c r="K1604" t="s">
        <v>138</v>
      </c>
      <c r="L1604" t="s">
        <v>4866</v>
      </c>
      <c r="M1604" t="s">
        <v>4867</v>
      </c>
      <c r="N1604">
        <v>2.8222222220000002</v>
      </c>
      <c r="O1604">
        <v>0</v>
      </c>
      <c r="P1604">
        <v>10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10.065208023730332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10.065208023730332</v>
      </c>
    </row>
    <row r="1605" spans="1:31" x14ac:dyDescent="0.25">
      <c r="A1605">
        <v>2340095</v>
      </c>
      <c r="B1605">
        <v>1</v>
      </c>
      <c r="C1605" t="s">
        <v>81</v>
      </c>
      <c r="D1605" t="s">
        <v>112</v>
      </c>
      <c r="E1605" t="s">
        <v>151</v>
      </c>
      <c r="F1605" t="s">
        <v>4868</v>
      </c>
      <c r="G1605" t="s">
        <v>153</v>
      </c>
      <c r="H1605" t="s">
        <v>154</v>
      </c>
      <c r="I1605" t="s">
        <v>144</v>
      </c>
      <c r="J1605" t="s">
        <v>137</v>
      </c>
      <c r="K1605" t="s">
        <v>138</v>
      </c>
      <c r="L1605" t="s">
        <v>4869</v>
      </c>
      <c r="M1605" t="s">
        <v>4870</v>
      </c>
      <c r="N1605">
        <v>2.0241666660000002</v>
      </c>
      <c r="O1605">
        <v>0</v>
      </c>
      <c r="P1605">
        <v>39</v>
      </c>
      <c r="Q1605">
        <v>0</v>
      </c>
      <c r="R1605">
        <v>0</v>
      </c>
      <c r="S1605">
        <v>0</v>
      </c>
      <c r="T1605">
        <v>4</v>
      </c>
      <c r="U1605">
        <v>0</v>
      </c>
      <c r="V1605">
        <v>0</v>
      </c>
      <c r="W1605">
        <v>0</v>
      </c>
      <c r="X1605">
        <v>11.115221709819034</v>
      </c>
      <c r="Y1605">
        <v>0</v>
      </c>
      <c r="Z1605">
        <v>0</v>
      </c>
      <c r="AA1605">
        <v>0</v>
      </c>
      <c r="AB1605">
        <v>9.7884586462202208</v>
      </c>
      <c r="AC1605">
        <v>0</v>
      </c>
      <c r="AD1605">
        <v>0</v>
      </c>
      <c r="AE1605">
        <v>20.903680356039253</v>
      </c>
    </row>
    <row r="1606" spans="1:31" x14ac:dyDescent="0.25">
      <c r="A1606">
        <v>2340390</v>
      </c>
      <c r="B1606">
        <v>1</v>
      </c>
      <c r="C1606" t="s">
        <v>80</v>
      </c>
      <c r="D1606" t="s">
        <v>99</v>
      </c>
      <c r="E1606" t="s">
        <v>157</v>
      </c>
      <c r="F1606" t="s">
        <v>4871</v>
      </c>
      <c r="G1606" t="s">
        <v>159</v>
      </c>
      <c r="H1606" t="s">
        <v>154</v>
      </c>
      <c r="I1606" t="s">
        <v>144</v>
      </c>
      <c r="J1606" t="s">
        <v>137</v>
      </c>
      <c r="K1606" t="s">
        <v>138</v>
      </c>
      <c r="L1606" t="s">
        <v>4872</v>
      </c>
      <c r="M1606" t="s">
        <v>4873</v>
      </c>
      <c r="N1606">
        <v>3.7655555550000002</v>
      </c>
      <c r="O1606">
        <v>0</v>
      </c>
      <c r="P1606">
        <v>1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0.65669583449067348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0.65669583449067348</v>
      </c>
    </row>
    <row r="1607" spans="1:31" x14ac:dyDescent="0.25">
      <c r="A1607">
        <v>2340218</v>
      </c>
      <c r="B1607">
        <v>1</v>
      </c>
      <c r="C1607" t="s">
        <v>80</v>
      </c>
      <c r="D1607" t="s">
        <v>87</v>
      </c>
      <c r="E1607" t="s">
        <v>157</v>
      </c>
      <c r="F1607" t="s">
        <v>4874</v>
      </c>
      <c r="G1607" t="s">
        <v>159</v>
      </c>
      <c r="H1607" t="s">
        <v>154</v>
      </c>
      <c r="I1607" t="s">
        <v>144</v>
      </c>
      <c r="J1607" t="s">
        <v>137</v>
      </c>
      <c r="K1607" t="s">
        <v>138</v>
      </c>
      <c r="L1607" t="s">
        <v>4875</v>
      </c>
      <c r="M1607" t="s">
        <v>4876</v>
      </c>
      <c r="N1607">
        <v>0.98138888800000001</v>
      </c>
      <c r="O1607">
        <v>0</v>
      </c>
      <c r="P1607">
        <v>2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0.92064166553809779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0.92064166553809779</v>
      </c>
    </row>
    <row r="1608" spans="1:31" x14ac:dyDescent="0.25">
      <c r="A1608">
        <v>2340596</v>
      </c>
      <c r="B1608">
        <v>1</v>
      </c>
      <c r="C1608" t="s">
        <v>80</v>
      </c>
      <c r="D1608" t="s">
        <v>101</v>
      </c>
      <c r="E1608" t="s">
        <v>151</v>
      </c>
      <c r="F1608" t="s">
        <v>4877</v>
      </c>
      <c r="G1608" t="s">
        <v>153</v>
      </c>
      <c r="H1608" t="s">
        <v>154</v>
      </c>
      <c r="I1608" t="s">
        <v>144</v>
      </c>
      <c r="J1608" t="s">
        <v>137</v>
      </c>
      <c r="K1608" t="s">
        <v>138</v>
      </c>
      <c r="L1608" t="s">
        <v>4878</v>
      </c>
      <c r="M1608" t="s">
        <v>4879</v>
      </c>
      <c r="N1608">
        <v>0.78944444400000002</v>
      </c>
      <c r="O1608">
        <v>0</v>
      </c>
      <c r="P1608">
        <v>55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15.616734130870213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15.616734130870213</v>
      </c>
    </row>
    <row r="1609" spans="1:31" x14ac:dyDescent="0.25">
      <c r="A1609">
        <v>2340616</v>
      </c>
      <c r="B1609">
        <v>1</v>
      </c>
      <c r="C1609" t="s">
        <v>80</v>
      </c>
      <c r="D1609" t="s">
        <v>84</v>
      </c>
      <c r="E1609" t="s">
        <v>157</v>
      </c>
      <c r="F1609" t="s">
        <v>4692</v>
      </c>
      <c r="G1609" t="s">
        <v>159</v>
      </c>
      <c r="H1609" t="s">
        <v>154</v>
      </c>
      <c r="I1609" t="s">
        <v>144</v>
      </c>
      <c r="J1609" t="s">
        <v>137</v>
      </c>
      <c r="K1609" t="s">
        <v>138</v>
      </c>
      <c r="L1609" t="s">
        <v>4880</v>
      </c>
      <c r="M1609" t="s">
        <v>4881</v>
      </c>
      <c r="N1609">
        <v>3.5422222219999999</v>
      </c>
      <c r="O1609">
        <v>0</v>
      </c>
      <c r="P1609">
        <v>1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0.27494707238698002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0.27494707238698002</v>
      </c>
    </row>
    <row r="1610" spans="1:31" x14ac:dyDescent="0.25">
      <c r="A1610">
        <v>2340510</v>
      </c>
      <c r="B1610">
        <v>1</v>
      </c>
      <c r="C1610" t="s">
        <v>80</v>
      </c>
      <c r="D1610" t="s">
        <v>104</v>
      </c>
      <c r="E1610" t="s">
        <v>157</v>
      </c>
      <c r="F1610" t="s">
        <v>4882</v>
      </c>
      <c r="G1610" t="s">
        <v>159</v>
      </c>
      <c r="H1610" t="s">
        <v>154</v>
      </c>
      <c r="I1610" t="s">
        <v>144</v>
      </c>
      <c r="J1610" t="s">
        <v>137</v>
      </c>
      <c r="K1610" t="s">
        <v>138</v>
      </c>
      <c r="L1610" t="s">
        <v>4883</v>
      </c>
      <c r="M1610" t="s">
        <v>4884</v>
      </c>
      <c r="N1610">
        <v>2.852777777</v>
      </c>
      <c r="O1610">
        <v>0</v>
      </c>
      <c r="P1610">
        <v>1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0.49822146326798561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0.49822146326798561</v>
      </c>
    </row>
    <row r="1611" spans="1:31" x14ac:dyDescent="0.25">
      <c r="A1611">
        <v>2340012</v>
      </c>
      <c r="B1611">
        <v>1</v>
      </c>
      <c r="C1611" t="s">
        <v>80</v>
      </c>
      <c r="D1611" t="s">
        <v>107</v>
      </c>
      <c r="E1611" t="s">
        <v>326</v>
      </c>
      <c r="F1611" t="s">
        <v>4885</v>
      </c>
      <c r="G1611" t="s">
        <v>391</v>
      </c>
      <c r="H1611" t="s">
        <v>154</v>
      </c>
      <c r="I1611" t="s">
        <v>144</v>
      </c>
      <c r="J1611" t="s">
        <v>137</v>
      </c>
      <c r="K1611" t="s">
        <v>138</v>
      </c>
      <c r="L1611" t="s">
        <v>4886</v>
      </c>
      <c r="M1611" t="s">
        <v>4887</v>
      </c>
      <c r="N1611">
        <v>1.5780555549999999</v>
      </c>
      <c r="O1611">
        <v>0</v>
      </c>
      <c r="P1611">
        <v>52</v>
      </c>
      <c r="Q1611">
        <v>0</v>
      </c>
      <c r="R1611">
        <v>0</v>
      </c>
      <c r="S1611">
        <v>0</v>
      </c>
      <c r="T1611">
        <v>16</v>
      </c>
      <c r="U1611">
        <v>0</v>
      </c>
      <c r="V1611">
        <v>0</v>
      </c>
      <c r="W1611">
        <v>0</v>
      </c>
      <c r="X1611">
        <v>12.729516139844161</v>
      </c>
      <c r="Y1611">
        <v>0</v>
      </c>
      <c r="Z1611">
        <v>0</v>
      </c>
      <c r="AA1611">
        <v>0</v>
      </c>
      <c r="AB1611">
        <v>27.518458623801269</v>
      </c>
      <c r="AC1611">
        <v>0</v>
      </c>
      <c r="AD1611">
        <v>0</v>
      </c>
      <c r="AE1611">
        <v>40.247974763645431</v>
      </c>
    </row>
    <row r="1612" spans="1:31" x14ac:dyDescent="0.25">
      <c r="A1612">
        <v>2340155</v>
      </c>
      <c r="B1612">
        <v>1</v>
      </c>
      <c r="C1612" t="s">
        <v>80</v>
      </c>
      <c r="D1612" t="s">
        <v>89</v>
      </c>
      <c r="E1612" t="s">
        <v>147</v>
      </c>
      <c r="F1612" t="s">
        <v>4888</v>
      </c>
      <c r="G1612" t="s">
        <v>269</v>
      </c>
      <c r="H1612" t="s">
        <v>135</v>
      </c>
      <c r="I1612" t="s">
        <v>144</v>
      </c>
      <c r="J1612" t="s">
        <v>137</v>
      </c>
      <c r="K1612" t="s">
        <v>209</v>
      </c>
      <c r="L1612" t="s">
        <v>4889</v>
      </c>
      <c r="M1612" t="s">
        <v>4890</v>
      </c>
      <c r="N1612">
        <v>11.016944444</v>
      </c>
      <c r="O1612">
        <v>0</v>
      </c>
      <c r="P1612">
        <v>126</v>
      </c>
      <c r="Q1612">
        <v>0</v>
      </c>
      <c r="R1612">
        <v>2</v>
      </c>
      <c r="S1612">
        <v>0</v>
      </c>
      <c r="T1612">
        <v>43</v>
      </c>
      <c r="U1612">
        <v>0</v>
      </c>
      <c r="V1612">
        <v>3</v>
      </c>
      <c r="W1612">
        <v>0</v>
      </c>
      <c r="X1612">
        <v>533.97378191748226</v>
      </c>
      <c r="Y1612">
        <v>0</v>
      </c>
      <c r="Z1612">
        <v>16.845244896438214</v>
      </c>
      <c r="AA1612">
        <v>0</v>
      </c>
      <c r="AB1612">
        <v>1273.4226952115778</v>
      </c>
      <c r="AC1612">
        <v>0</v>
      </c>
      <c r="AD1612">
        <v>2141.53672052414</v>
      </c>
      <c r="AE1612">
        <v>3965.7784425496384</v>
      </c>
    </row>
    <row r="1613" spans="1:31" x14ac:dyDescent="0.25">
      <c r="A1613">
        <v>2340404</v>
      </c>
      <c r="B1613">
        <v>1</v>
      </c>
      <c r="C1613" t="s">
        <v>80</v>
      </c>
      <c r="D1613" t="s">
        <v>101</v>
      </c>
      <c r="E1613" t="s">
        <v>141</v>
      </c>
      <c r="F1613" t="s">
        <v>1700</v>
      </c>
      <c r="G1613" t="s">
        <v>134</v>
      </c>
      <c r="H1613" t="s">
        <v>135</v>
      </c>
      <c r="I1613" t="s">
        <v>144</v>
      </c>
      <c r="J1613" t="s">
        <v>137</v>
      </c>
      <c r="K1613" t="s">
        <v>138</v>
      </c>
      <c r="L1613" t="s">
        <v>4891</v>
      </c>
      <c r="M1613" t="s">
        <v>4892</v>
      </c>
      <c r="N1613">
        <v>0.62694444400000005</v>
      </c>
      <c r="O1613">
        <v>23</v>
      </c>
      <c r="P1613">
        <v>4341</v>
      </c>
      <c r="Q1613">
        <v>22</v>
      </c>
      <c r="R1613">
        <v>130</v>
      </c>
      <c r="S1613">
        <v>45</v>
      </c>
      <c r="T1613">
        <v>535</v>
      </c>
      <c r="U1613">
        <v>6</v>
      </c>
      <c r="V1613">
        <v>1</v>
      </c>
      <c r="W1613">
        <v>9.1151782190708239</v>
      </c>
      <c r="X1613">
        <v>913.56164722850735</v>
      </c>
      <c r="Y1613">
        <v>144.23027850393774</v>
      </c>
      <c r="Z1613">
        <v>58.278260130479822</v>
      </c>
      <c r="AA1613">
        <v>114.10375223422204</v>
      </c>
      <c r="AB1613">
        <v>569.54622144252039</v>
      </c>
      <c r="AC1613">
        <v>254.40862949941862</v>
      </c>
      <c r="AD1613">
        <v>0.60287711392054655</v>
      </c>
      <c r="AE1613">
        <v>2063.8468443720772</v>
      </c>
    </row>
    <row r="1614" spans="1:31" x14ac:dyDescent="0.25">
      <c r="A1614">
        <v>2340553</v>
      </c>
      <c r="B1614">
        <v>1</v>
      </c>
      <c r="C1614" t="s">
        <v>80</v>
      </c>
      <c r="D1614" t="s">
        <v>98</v>
      </c>
      <c r="E1614" t="s">
        <v>132</v>
      </c>
      <c r="F1614" t="s">
        <v>362</v>
      </c>
      <c r="G1614" t="s">
        <v>134</v>
      </c>
      <c r="H1614" t="s">
        <v>135</v>
      </c>
      <c r="I1614" t="s">
        <v>144</v>
      </c>
      <c r="J1614" t="s">
        <v>137</v>
      </c>
      <c r="K1614" t="s">
        <v>138</v>
      </c>
      <c r="L1614" t="s">
        <v>4893</v>
      </c>
      <c r="M1614" t="s">
        <v>4894</v>
      </c>
      <c r="N1614">
        <v>0.38916666599999999</v>
      </c>
      <c r="O1614">
        <v>0</v>
      </c>
      <c r="P1614">
        <v>0</v>
      </c>
      <c r="Q1614">
        <v>10</v>
      </c>
      <c r="R1614">
        <v>96</v>
      </c>
      <c r="S1614">
        <v>4</v>
      </c>
      <c r="T1614">
        <v>25</v>
      </c>
      <c r="U1614">
        <v>1</v>
      </c>
      <c r="V1614">
        <v>0</v>
      </c>
      <c r="W1614">
        <v>0</v>
      </c>
      <c r="X1614">
        <v>0</v>
      </c>
      <c r="Y1614">
        <v>80.243233752953614</v>
      </c>
      <c r="Z1614">
        <v>259.24406017927845</v>
      </c>
      <c r="AA1614">
        <v>3.7557375197160598</v>
      </c>
      <c r="AB1614">
        <v>29.919565635866118</v>
      </c>
      <c r="AC1614">
        <v>25.888992051852508</v>
      </c>
      <c r="AD1614">
        <v>0</v>
      </c>
      <c r="AE1614">
        <v>399.0515891396667</v>
      </c>
    </row>
    <row r="1615" spans="1:31" x14ac:dyDescent="0.25">
      <c r="A1615">
        <v>2340261</v>
      </c>
      <c r="B1615">
        <v>1</v>
      </c>
      <c r="C1615" t="s">
        <v>80</v>
      </c>
      <c r="D1615" t="s">
        <v>86</v>
      </c>
      <c r="E1615" t="s">
        <v>151</v>
      </c>
      <c r="F1615" t="s">
        <v>4895</v>
      </c>
      <c r="G1615" t="s">
        <v>153</v>
      </c>
      <c r="H1615" t="s">
        <v>154</v>
      </c>
      <c r="I1615" t="s">
        <v>144</v>
      </c>
      <c r="J1615" t="s">
        <v>137</v>
      </c>
      <c r="K1615" t="s">
        <v>138</v>
      </c>
      <c r="L1615" t="s">
        <v>4896</v>
      </c>
      <c r="M1615" t="s">
        <v>4897</v>
      </c>
      <c r="N1615">
        <v>2.957777777</v>
      </c>
      <c r="O1615">
        <v>0</v>
      </c>
      <c r="P1615">
        <v>30</v>
      </c>
      <c r="Q1615">
        <v>0</v>
      </c>
      <c r="R1615">
        <v>0</v>
      </c>
      <c r="S1615">
        <v>0</v>
      </c>
      <c r="T1615">
        <v>10</v>
      </c>
      <c r="U1615">
        <v>0</v>
      </c>
      <c r="V1615">
        <v>0</v>
      </c>
      <c r="W1615">
        <v>0</v>
      </c>
      <c r="X1615">
        <v>90.430103820196862</v>
      </c>
      <c r="Y1615">
        <v>0</v>
      </c>
      <c r="Z1615">
        <v>0</v>
      </c>
      <c r="AA1615">
        <v>0</v>
      </c>
      <c r="AB1615">
        <v>64.862375643305938</v>
      </c>
      <c r="AC1615">
        <v>0</v>
      </c>
      <c r="AD1615">
        <v>0</v>
      </c>
      <c r="AE1615">
        <v>155.29247946350279</v>
      </c>
    </row>
    <row r="1616" spans="1:31" x14ac:dyDescent="0.25">
      <c r="A1616">
        <v>2340447</v>
      </c>
      <c r="B1616">
        <v>1</v>
      </c>
      <c r="C1616" t="s">
        <v>80</v>
      </c>
      <c r="D1616" t="s">
        <v>96</v>
      </c>
      <c r="E1616" t="s">
        <v>157</v>
      </c>
      <c r="F1616" t="s">
        <v>4898</v>
      </c>
      <c r="G1616" t="s">
        <v>279</v>
      </c>
      <c r="H1616" t="s">
        <v>154</v>
      </c>
      <c r="I1616" t="s">
        <v>144</v>
      </c>
      <c r="J1616" t="s">
        <v>137</v>
      </c>
      <c r="K1616" t="s">
        <v>138</v>
      </c>
      <c r="L1616" t="s">
        <v>4899</v>
      </c>
      <c r="M1616" t="s">
        <v>4900</v>
      </c>
      <c r="N1616">
        <v>3.7949999999999999</v>
      </c>
      <c r="O1616">
        <v>0</v>
      </c>
      <c r="P1616">
        <v>1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1.6365212233884805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1.6365212233884805</v>
      </c>
    </row>
    <row r="1617" spans="1:31" x14ac:dyDescent="0.25">
      <c r="A1617">
        <v>2340424</v>
      </c>
      <c r="B1617">
        <v>1</v>
      </c>
      <c r="C1617" t="s">
        <v>80</v>
      </c>
      <c r="D1617" t="s">
        <v>107</v>
      </c>
      <c r="E1617" t="s">
        <v>151</v>
      </c>
      <c r="F1617" t="s">
        <v>4901</v>
      </c>
      <c r="G1617" t="s">
        <v>153</v>
      </c>
      <c r="H1617" t="s">
        <v>154</v>
      </c>
      <c r="I1617" t="s">
        <v>144</v>
      </c>
      <c r="J1617" t="s">
        <v>137</v>
      </c>
      <c r="K1617" t="s">
        <v>138</v>
      </c>
      <c r="L1617" t="s">
        <v>4902</v>
      </c>
      <c r="M1617" t="s">
        <v>4903</v>
      </c>
      <c r="N1617">
        <v>3.7555555549999999</v>
      </c>
      <c r="O1617">
        <v>0</v>
      </c>
      <c r="P1617">
        <v>0</v>
      </c>
      <c r="Q1617">
        <v>0</v>
      </c>
      <c r="R1617">
        <v>1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</row>
    <row r="1618" spans="1:31" x14ac:dyDescent="0.25">
      <c r="A1618">
        <v>2340493</v>
      </c>
      <c r="B1618">
        <v>1</v>
      </c>
      <c r="C1618" t="s">
        <v>80</v>
      </c>
      <c r="D1618" t="s">
        <v>96</v>
      </c>
      <c r="E1618" t="s">
        <v>157</v>
      </c>
      <c r="F1618" t="s">
        <v>4904</v>
      </c>
      <c r="G1618" t="s">
        <v>279</v>
      </c>
      <c r="H1618" t="s">
        <v>154</v>
      </c>
      <c r="I1618" t="s">
        <v>144</v>
      </c>
      <c r="J1618" t="s">
        <v>137</v>
      </c>
      <c r="K1618" t="s">
        <v>138</v>
      </c>
      <c r="L1618" t="s">
        <v>4905</v>
      </c>
      <c r="M1618" t="s">
        <v>4906</v>
      </c>
      <c r="N1618">
        <v>3.0350000000000001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1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2.5279635906076474</v>
      </c>
      <c r="AC1618">
        <v>0</v>
      </c>
      <c r="AD1618">
        <v>0</v>
      </c>
      <c r="AE1618">
        <v>2.5279635906076474</v>
      </c>
    </row>
    <row r="1619" spans="1:31" x14ac:dyDescent="0.25">
      <c r="A1619">
        <v>2340347</v>
      </c>
      <c r="B1619">
        <v>1</v>
      </c>
      <c r="C1619" t="s">
        <v>80</v>
      </c>
      <c r="D1619" t="s">
        <v>96</v>
      </c>
      <c r="E1619" t="s">
        <v>147</v>
      </c>
      <c r="F1619" t="s">
        <v>4907</v>
      </c>
      <c r="G1619" t="s">
        <v>877</v>
      </c>
      <c r="H1619" t="s">
        <v>135</v>
      </c>
      <c r="I1619" t="s">
        <v>136</v>
      </c>
      <c r="J1619" t="s">
        <v>137</v>
      </c>
      <c r="K1619" t="s">
        <v>138</v>
      </c>
      <c r="L1619" t="s">
        <v>4908</v>
      </c>
      <c r="M1619" t="s">
        <v>4909</v>
      </c>
      <c r="N1619">
        <v>0.05</v>
      </c>
      <c r="O1619">
        <v>0</v>
      </c>
      <c r="P1619">
        <v>656</v>
      </c>
      <c r="Q1619">
        <v>0</v>
      </c>
      <c r="R1619">
        <v>1</v>
      </c>
      <c r="S1619">
        <v>0</v>
      </c>
      <c r="T1619">
        <v>80</v>
      </c>
      <c r="U1619">
        <v>0</v>
      </c>
      <c r="V1619">
        <v>0</v>
      </c>
      <c r="W1619">
        <v>0</v>
      </c>
      <c r="X1619">
        <v>9.3163172091586421</v>
      </c>
      <c r="Y1619">
        <v>0</v>
      </c>
      <c r="Z1619">
        <v>8.1969578450000007E-4</v>
      </c>
      <c r="AA1619">
        <v>0</v>
      </c>
      <c r="AB1619">
        <v>6.5798055966752997</v>
      </c>
      <c r="AC1619">
        <v>0</v>
      </c>
      <c r="AD1619">
        <v>0</v>
      </c>
      <c r="AE1619">
        <v>15.896942501618442</v>
      </c>
    </row>
    <row r="1620" spans="1:31" x14ac:dyDescent="0.25">
      <c r="A1620">
        <v>2340284</v>
      </c>
      <c r="B1620">
        <v>1</v>
      </c>
      <c r="C1620" t="s">
        <v>80</v>
      </c>
      <c r="D1620" t="s">
        <v>102</v>
      </c>
      <c r="E1620" t="s">
        <v>151</v>
      </c>
      <c r="F1620" t="s">
        <v>4910</v>
      </c>
      <c r="G1620" t="s">
        <v>153</v>
      </c>
      <c r="H1620" t="s">
        <v>154</v>
      </c>
      <c r="I1620" t="s">
        <v>144</v>
      </c>
      <c r="J1620" t="s">
        <v>137</v>
      </c>
      <c r="K1620" t="s">
        <v>138</v>
      </c>
      <c r="L1620" t="s">
        <v>4911</v>
      </c>
      <c r="M1620" t="s">
        <v>4912</v>
      </c>
      <c r="N1620">
        <v>1.2194444440000001</v>
      </c>
      <c r="O1620">
        <v>0</v>
      </c>
      <c r="P1620">
        <v>10</v>
      </c>
      <c r="Q1620">
        <v>0</v>
      </c>
      <c r="R1620">
        <v>15</v>
      </c>
      <c r="S1620">
        <v>0</v>
      </c>
      <c r="T1620">
        <v>8</v>
      </c>
      <c r="U1620">
        <v>0</v>
      </c>
      <c r="V1620">
        <v>0</v>
      </c>
      <c r="W1620">
        <v>0</v>
      </c>
      <c r="X1620">
        <v>6.1859264972538677</v>
      </c>
      <c r="Y1620">
        <v>0</v>
      </c>
      <c r="Z1620">
        <v>19.935750801195955</v>
      </c>
      <c r="AA1620">
        <v>0</v>
      </c>
      <c r="AB1620">
        <v>15.032734713659</v>
      </c>
      <c r="AC1620">
        <v>0</v>
      </c>
      <c r="AD1620">
        <v>0</v>
      </c>
      <c r="AE1620">
        <v>41.154412012108821</v>
      </c>
    </row>
    <row r="1621" spans="1:31" x14ac:dyDescent="0.25">
      <c r="A1621">
        <v>2340487</v>
      </c>
      <c r="B1621">
        <v>1</v>
      </c>
      <c r="C1621" t="s">
        <v>80</v>
      </c>
      <c r="D1621" t="s">
        <v>95</v>
      </c>
      <c r="E1621" t="s">
        <v>132</v>
      </c>
      <c r="F1621" t="s">
        <v>4913</v>
      </c>
      <c r="G1621" t="s">
        <v>134</v>
      </c>
      <c r="H1621" t="s">
        <v>135</v>
      </c>
      <c r="I1621" t="s">
        <v>144</v>
      </c>
      <c r="J1621" t="s">
        <v>137</v>
      </c>
      <c r="K1621" t="s">
        <v>138</v>
      </c>
      <c r="L1621" t="s">
        <v>4914</v>
      </c>
      <c r="M1621" t="s">
        <v>4915</v>
      </c>
      <c r="N1621">
        <v>1.0433333330000001</v>
      </c>
      <c r="O1621">
        <v>0</v>
      </c>
      <c r="P1621">
        <v>97</v>
      </c>
      <c r="Q1621">
        <v>0</v>
      </c>
      <c r="R1621">
        <v>0</v>
      </c>
      <c r="S1621">
        <v>6</v>
      </c>
      <c r="T1621">
        <v>8</v>
      </c>
      <c r="U1621">
        <v>3</v>
      </c>
      <c r="V1621">
        <v>0</v>
      </c>
      <c r="W1621">
        <v>0</v>
      </c>
      <c r="X1621">
        <v>34.318723668621587</v>
      </c>
      <c r="Y1621">
        <v>0</v>
      </c>
      <c r="Z1621">
        <v>0</v>
      </c>
      <c r="AA1621">
        <v>96.204662822698054</v>
      </c>
      <c r="AB1621">
        <v>9.1501371818032826</v>
      </c>
      <c r="AC1621">
        <v>337.61614307062723</v>
      </c>
      <c r="AD1621">
        <v>0</v>
      </c>
      <c r="AE1621">
        <v>477.2896667437501</v>
      </c>
    </row>
    <row r="1622" spans="1:31" x14ac:dyDescent="0.25">
      <c r="A1622">
        <v>2340430</v>
      </c>
      <c r="B1622">
        <v>1</v>
      </c>
      <c r="C1622" t="s">
        <v>81</v>
      </c>
      <c r="D1622" t="s">
        <v>123</v>
      </c>
      <c r="E1622" t="s">
        <v>147</v>
      </c>
      <c r="F1622" t="s">
        <v>2434</v>
      </c>
      <c r="G1622" t="s">
        <v>134</v>
      </c>
      <c r="H1622" t="s">
        <v>135</v>
      </c>
      <c r="I1622" t="s">
        <v>144</v>
      </c>
      <c r="J1622" t="s">
        <v>137</v>
      </c>
      <c r="K1622" t="s">
        <v>138</v>
      </c>
      <c r="L1622" t="s">
        <v>4916</v>
      </c>
      <c r="M1622" t="s">
        <v>4917</v>
      </c>
      <c r="N1622">
        <v>1.284444444</v>
      </c>
      <c r="O1622">
        <v>1</v>
      </c>
      <c r="P1622">
        <v>375</v>
      </c>
      <c r="Q1622">
        <v>8</v>
      </c>
      <c r="R1622">
        <v>13</v>
      </c>
      <c r="S1622">
        <v>4</v>
      </c>
      <c r="T1622">
        <v>18</v>
      </c>
      <c r="U1622">
        <v>2</v>
      </c>
      <c r="V1622">
        <v>0</v>
      </c>
      <c r="W1622">
        <v>1.9294713575850001E-2</v>
      </c>
      <c r="X1622">
        <v>116.79897129096138</v>
      </c>
      <c r="Y1622">
        <v>90.500655383869258</v>
      </c>
      <c r="Z1622">
        <v>5.9706309109223632</v>
      </c>
      <c r="AA1622">
        <v>79.907215790288504</v>
      </c>
      <c r="AB1622">
        <v>30.639295542355395</v>
      </c>
      <c r="AC1622">
        <v>22.025517362640166</v>
      </c>
      <c r="AD1622">
        <v>0</v>
      </c>
      <c r="AE1622">
        <v>345.86158099461289</v>
      </c>
    </row>
    <row r="1623" spans="1:31" x14ac:dyDescent="0.25">
      <c r="A1623">
        <v>2339992</v>
      </c>
      <c r="B1623">
        <v>1</v>
      </c>
      <c r="C1623" t="s">
        <v>81</v>
      </c>
      <c r="D1623" t="s">
        <v>115</v>
      </c>
      <c r="E1623" t="s">
        <v>141</v>
      </c>
      <c r="F1623" t="s">
        <v>4918</v>
      </c>
      <c r="G1623" t="s">
        <v>134</v>
      </c>
      <c r="H1623" t="s">
        <v>135</v>
      </c>
      <c r="I1623" t="s">
        <v>136</v>
      </c>
      <c r="J1623" t="s">
        <v>137</v>
      </c>
      <c r="K1623" t="s">
        <v>138</v>
      </c>
      <c r="L1623" t="s">
        <v>4919</v>
      </c>
      <c r="M1623" t="s">
        <v>4920</v>
      </c>
      <c r="N1623">
        <v>1.8888888E-2</v>
      </c>
      <c r="O1623">
        <v>0</v>
      </c>
      <c r="P1623">
        <v>581</v>
      </c>
      <c r="Q1623">
        <v>3</v>
      </c>
      <c r="R1623">
        <v>25</v>
      </c>
      <c r="S1623">
        <v>5</v>
      </c>
      <c r="T1623">
        <v>37</v>
      </c>
      <c r="U1623">
        <v>0</v>
      </c>
      <c r="V1623">
        <v>1</v>
      </c>
      <c r="W1623">
        <v>0</v>
      </c>
      <c r="X1623">
        <v>1.6993736929801986</v>
      </c>
      <c r="Y1623">
        <v>0.18689513883502223</v>
      </c>
      <c r="Z1623">
        <v>0.56631541718772227</v>
      </c>
      <c r="AA1623">
        <v>0.47871946100007773</v>
      </c>
      <c r="AB1623">
        <v>0.30658946718668662</v>
      </c>
      <c r="AC1623">
        <v>0</v>
      </c>
      <c r="AD1623">
        <v>0</v>
      </c>
      <c r="AE1623">
        <v>3.237893177189707</v>
      </c>
    </row>
    <row r="1624" spans="1:31" x14ac:dyDescent="0.25">
      <c r="A1624">
        <v>2340138</v>
      </c>
      <c r="B1624">
        <v>1</v>
      </c>
      <c r="C1624" t="s">
        <v>80</v>
      </c>
      <c r="D1624" t="s">
        <v>93</v>
      </c>
      <c r="E1624" t="s">
        <v>147</v>
      </c>
      <c r="F1624" t="s">
        <v>4921</v>
      </c>
      <c r="G1624" t="s">
        <v>134</v>
      </c>
      <c r="H1624" t="s">
        <v>135</v>
      </c>
      <c r="I1624" t="s">
        <v>144</v>
      </c>
      <c r="J1624" t="s">
        <v>137</v>
      </c>
      <c r="K1624" t="s">
        <v>138</v>
      </c>
      <c r="L1624" t="s">
        <v>4922</v>
      </c>
      <c r="M1624" t="s">
        <v>4923</v>
      </c>
      <c r="N1624">
        <v>1.9855555549999999</v>
      </c>
      <c r="O1624">
        <v>0</v>
      </c>
      <c r="P1624">
        <v>12</v>
      </c>
      <c r="Q1624">
        <v>0</v>
      </c>
      <c r="R1624">
        <v>10</v>
      </c>
      <c r="S1624">
        <v>0</v>
      </c>
      <c r="T1624">
        <v>15</v>
      </c>
      <c r="U1624">
        <v>0</v>
      </c>
      <c r="V1624">
        <v>0</v>
      </c>
      <c r="W1624">
        <v>0</v>
      </c>
      <c r="X1624">
        <v>6.9917191291116669</v>
      </c>
      <c r="Y1624">
        <v>0</v>
      </c>
      <c r="Z1624">
        <v>47.958740569444032</v>
      </c>
      <c r="AA1624">
        <v>0</v>
      </c>
      <c r="AB1624">
        <v>80.512478560924592</v>
      </c>
      <c r="AC1624">
        <v>0</v>
      </c>
      <c r="AD1624">
        <v>0</v>
      </c>
      <c r="AE1624">
        <v>135.4629382594803</v>
      </c>
    </row>
    <row r="1625" spans="1:31" x14ac:dyDescent="0.25">
      <c r="A1625">
        <v>2340029</v>
      </c>
      <c r="B1625">
        <v>1</v>
      </c>
      <c r="C1625" t="s">
        <v>81</v>
      </c>
      <c r="D1625" t="s">
        <v>123</v>
      </c>
      <c r="E1625" t="s">
        <v>147</v>
      </c>
      <c r="F1625" t="s">
        <v>4924</v>
      </c>
      <c r="G1625" t="s">
        <v>134</v>
      </c>
      <c r="H1625" t="s">
        <v>135</v>
      </c>
      <c r="I1625" t="s">
        <v>144</v>
      </c>
      <c r="J1625" t="s">
        <v>137</v>
      </c>
      <c r="K1625" t="s">
        <v>138</v>
      </c>
      <c r="L1625" t="s">
        <v>4925</v>
      </c>
      <c r="M1625" t="s">
        <v>4926</v>
      </c>
      <c r="N1625">
        <v>2.4644444440000002</v>
      </c>
      <c r="O1625">
        <v>0</v>
      </c>
      <c r="P1625">
        <v>661</v>
      </c>
      <c r="Q1625">
        <v>11</v>
      </c>
      <c r="R1625">
        <v>78</v>
      </c>
      <c r="S1625">
        <v>11</v>
      </c>
      <c r="T1625">
        <v>75</v>
      </c>
      <c r="U1625">
        <v>1</v>
      </c>
      <c r="V1625">
        <v>0</v>
      </c>
      <c r="W1625">
        <v>0</v>
      </c>
      <c r="X1625">
        <v>238.86535328509774</v>
      </c>
      <c r="Y1625">
        <v>80.966907884373256</v>
      </c>
      <c r="Z1625">
        <v>189.68631470005795</v>
      </c>
      <c r="AA1625">
        <v>60.406673204484079</v>
      </c>
      <c r="AB1625">
        <v>148.27362242178657</v>
      </c>
      <c r="AC1625">
        <v>1.557406009862863</v>
      </c>
      <c r="AD1625">
        <v>0</v>
      </c>
      <c r="AE1625">
        <v>719.75627750566241</v>
      </c>
    </row>
    <row r="1626" spans="1:31" x14ac:dyDescent="0.25">
      <c r="A1626">
        <v>2340195</v>
      </c>
      <c r="B1626">
        <v>1</v>
      </c>
      <c r="C1626" t="s">
        <v>80</v>
      </c>
      <c r="D1626" t="s">
        <v>85</v>
      </c>
      <c r="E1626" t="s">
        <v>151</v>
      </c>
      <c r="F1626" t="s">
        <v>4927</v>
      </c>
      <c r="G1626" t="s">
        <v>153</v>
      </c>
      <c r="H1626" t="s">
        <v>154</v>
      </c>
      <c r="I1626" t="s">
        <v>144</v>
      </c>
      <c r="J1626" t="s">
        <v>137</v>
      </c>
      <c r="K1626" t="s">
        <v>138</v>
      </c>
      <c r="L1626" t="s">
        <v>4928</v>
      </c>
      <c r="M1626" t="s">
        <v>4929</v>
      </c>
      <c r="N1626">
        <v>1.8491666659999999</v>
      </c>
      <c r="O1626">
        <v>0</v>
      </c>
      <c r="P1626">
        <v>257</v>
      </c>
      <c r="Q1626">
        <v>0</v>
      </c>
      <c r="R1626">
        <v>0</v>
      </c>
      <c r="S1626">
        <v>0</v>
      </c>
      <c r="T1626">
        <v>9</v>
      </c>
      <c r="U1626">
        <v>0</v>
      </c>
      <c r="V1626">
        <v>0</v>
      </c>
      <c r="W1626">
        <v>0</v>
      </c>
      <c r="X1626">
        <v>171.65176807998137</v>
      </c>
      <c r="Y1626">
        <v>0</v>
      </c>
      <c r="Z1626">
        <v>0</v>
      </c>
      <c r="AA1626">
        <v>0</v>
      </c>
      <c r="AB1626">
        <v>2.5673570450429852</v>
      </c>
      <c r="AC1626">
        <v>0</v>
      </c>
      <c r="AD1626">
        <v>0</v>
      </c>
      <c r="AE1626">
        <v>174.21912512502436</v>
      </c>
    </row>
    <row r="1627" spans="1:31" x14ac:dyDescent="0.25">
      <c r="A1627">
        <v>2340550</v>
      </c>
      <c r="B1627">
        <v>1</v>
      </c>
      <c r="C1627" t="s">
        <v>80</v>
      </c>
      <c r="D1627" t="s">
        <v>83</v>
      </c>
      <c r="E1627" t="s">
        <v>157</v>
      </c>
      <c r="F1627" t="s">
        <v>4930</v>
      </c>
      <c r="G1627" t="s">
        <v>159</v>
      </c>
      <c r="H1627" t="s">
        <v>154</v>
      </c>
      <c r="I1627" t="s">
        <v>144</v>
      </c>
      <c r="J1627" t="s">
        <v>137</v>
      </c>
      <c r="K1627" t="s">
        <v>138</v>
      </c>
      <c r="L1627" t="s">
        <v>4931</v>
      </c>
      <c r="M1627" t="s">
        <v>4932</v>
      </c>
      <c r="N1627">
        <v>1.7080555550000001</v>
      </c>
      <c r="O1627">
        <v>0</v>
      </c>
      <c r="P1627">
        <v>3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2.2357161545641144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2.2357161545641144</v>
      </c>
    </row>
    <row r="1628" spans="1:31" x14ac:dyDescent="0.25">
      <c r="A1628">
        <v>2340052</v>
      </c>
      <c r="B1628">
        <v>1</v>
      </c>
      <c r="C1628" t="s">
        <v>81</v>
      </c>
      <c r="D1628" t="s">
        <v>113</v>
      </c>
      <c r="E1628" t="s">
        <v>174</v>
      </c>
      <c r="F1628" t="s">
        <v>4933</v>
      </c>
      <c r="G1628" t="s">
        <v>176</v>
      </c>
      <c r="H1628" t="s">
        <v>154</v>
      </c>
      <c r="I1628" t="s">
        <v>144</v>
      </c>
      <c r="J1628" t="s">
        <v>137</v>
      </c>
      <c r="K1628" t="s">
        <v>138</v>
      </c>
      <c r="L1628" t="s">
        <v>4934</v>
      </c>
      <c r="M1628" t="s">
        <v>4935</v>
      </c>
      <c r="N1628">
        <v>4.4180555549999996</v>
      </c>
      <c r="O1628">
        <v>0</v>
      </c>
      <c r="P1628">
        <v>0</v>
      </c>
      <c r="Q1628">
        <v>0</v>
      </c>
      <c r="R1628">
        <v>14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425.70434738211412</v>
      </c>
      <c r="AA1628">
        <v>0</v>
      </c>
      <c r="AB1628">
        <v>0</v>
      </c>
      <c r="AC1628">
        <v>0</v>
      </c>
      <c r="AD1628">
        <v>0</v>
      </c>
      <c r="AE1628">
        <v>425.70434738211412</v>
      </c>
    </row>
    <row r="1629" spans="1:31" x14ac:dyDescent="0.25">
      <c r="A1629">
        <v>2340593</v>
      </c>
      <c r="B1629">
        <v>1</v>
      </c>
      <c r="C1629" t="s">
        <v>80</v>
      </c>
      <c r="D1629" t="s">
        <v>96</v>
      </c>
      <c r="E1629" t="s">
        <v>157</v>
      </c>
      <c r="F1629" t="s">
        <v>4936</v>
      </c>
      <c r="G1629" t="s">
        <v>279</v>
      </c>
      <c r="H1629" t="s">
        <v>154</v>
      </c>
      <c r="I1629" t="s">
        <v>144</v>
      </c>
      <c r="J1629" t="s">
        <v>137</v>
      </c>
      <c r="K1629" t="s">
        <v>138</v>
      </c>
      <c r="L1629" t="s">
        <v>4937</v>
      </c>
      <c r="M1629" t="s">
        <v>4938</v>
      </c>
      <c r="N1629">
        <v>2.1636111109999998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1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19.604226429811881</v>
      </c>
      <c r="AC1629">
        <v>0</v>
      </c>
      <c r="AD1629">
        <v>0</v>
      </c>
      <c r="AE1629">
        <v>19.604226429811881</v>
      </c>
    </row>
    <row r="1630" spans="1:31" x14ac:dyDescent="0.25">
      <c r="A1630">
        <v>2340072</v>
      </c>
      <c r="B1630">
        <v>1</v>
      </c>
      <c r="C1630" t="s">
        <v>81</v>
      </c>
      <c r="D1630" t="s">
        <v>112</v>
      </c>
      <c r="E1630" t="s">
        <v>157</v>
      </c>
      <c r="F1630" t="s">
        <v>4939</v>
      </c>
      <c r="G1630" t="s">
        <v>1274</v>
      </c>
      <c r="H1630" t="s">
        <v>154</v>
      </c>
      <c r="I1630" t="s">
        <v>144</v>
      </c>
      <c r="J1630" t="s">
        <v>137</v>
      </c>
      <c r="K1630" t="s">
        <v>138</v>
      </c>
      <c r="L1630" t="s">
        <v>4940</v>
      </c>
      <c r="M1630" t="s">
        <v>4941</v>
      </c>
      <c r="N1630">
        <v>2.6772222220000002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1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0.82865107951911265</v>
      </c>
      <c r="AC1630">
        <v>0</v>
      </c>
      <c r="AD1630">
        <v>0</v>
      </c>
      <c r="AE1630">
        <v>0.82865107951911265</v>
      </c>
    </row>
    <row r="1631" spans="1:31" x14ac:dyDescent="0.25">
      <c r="A1631">
        <v>2340009</v>
      </c>
      <c r="B1631">
        <v>1</v>
      </c>
      <c r="C1631" t="s">
        <v>80</v>
      </c>
      <c r="D1631" t="s">
        <v>99</v>
      </c>
      <c r="E1631" t="s">
        <v>141</v>
      </c>
      <c r="F1631" t="s">
        <v>4942</v>
      </c>
      <c r="G1631" t="s">
        <v>134</v>
      </c>
      <c r="H1631" t="s">
        <v>135</v>
      </c>
      <c r="I1631" t="s">
        <v>144</v>
      </c>
      <c r="J1631" t="s">
        <v>137</v>
      </c>
      <c r="K1631" t="s">
        <v>138</v>
      </c>
      <c r="L1631" t="s">
        <v>4943</v>
      </c>
      <c r="M1631" t="s">
        <v>4944</v>
      </c>
      <c r="N1631">
        <v>0.41194444400000002</v>
      </c>
      <c r="O1631">
        <v>0</v>
      </c>
      <c r="P1631">
        <v>0</v>
      </c>
      <c r="Q1631">
        <v>0</v>
      </c>
      <c r="R1631">
        <v>0</v>
      </c>
      <c r="S1631">
        <v>2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84.844861333599482</v>
      </c>
      <c r="AB1631">
        <v>0</v>
      </c>
      <c r="AC1631">
        <v>0</v>
      </c>
      <c r="AD1631">
        <v>0</v>
      </c>
      <c r="AE1631">
        <v>84.844861333599482</v>
      </c>
    </row>
    <row r="1632" spans="1:31" x14ac:dyDescent="0.25">
      <c r="A1632">
        <v>2340115</v>
      </c>
      <c r="B1632">
        <v>1</v>
      </c>
      <c r="C1632" t="s">
        <v>80</v>
      </c>
      <c r="D1632" t="s">
        <v>87</v>
      </c>
      <c r="E1632" t="s">
        <v>174</v>
      </c>
      <c r="F1632" t="s">
        <v>4945</v>
      </c>
      <c r="G1632" t="s">
        <v>208</v>
      </c>
      <c r="H1632" t="s">
        <v>154</v>
      </c>
      <c r="I1632" t="s">
        <v>144</v>
      </c>
      <c r="J1632" t="s">
        <v>137</v>
      </c>
      <c r="K1632" t="s">
        <v>209</v>
      </c>
      <c r="L1632" t="s">
        <v>4946</v>
      </c>
      <c r="M1632" t="s">
        <v>4947</v>
      </c>
      <c r="N1632">
        <v>8.4530555550000006</v>
      </c>
      <c r="O1632">
        <v>0</v>
      </c>
      <c r="P1632">
        <v>197</v>
      </c>
      <c r="Q1632">
        <v>0</v>
      </c>
      <c r="R1632">
        <v>0</v>
      </c>
      <c r="S1632">
        <v>0</v>
      </c>
      <c r="T1632">
        <v>6</v>
      </c>
      <c r="U1632">
        <v>0</v>
      </c>
      <c r="V1632">
        <v>0</v>
      </c>
      <c r="W1632">
        <v>0</v>
      </c>
      <c r="X1632">
        <v>505.12033059143118</v>
      </c>
      <c r="Y1632">
        <v>0</v>
      </c>
      <c r="Z1632">
        <v>0</v>
      </c>
      <c r="AA1632">
        <v>0</v>
      </c>
      <c r="AB1632">
        <v>44.547573485196459</v>
      </c>
      <c r="AC1632">
        <v>0</v>
      </c>
      <c r="AD1632">
        <v>0</v>
      </c>
      <c r="AE1632">
        <v>549.66790407662768</v>
      </c>
    </row>
    <row r="1633" spans="1:31" x14ac:dyDescent="0.25">
      <c r="A1633">
        <v>2340264</v>
      </c>
      <c r="B1633">
        <v>1</v>
      </c>
      <c r="C1633" t="s">
        <v>81</v>
      </c>
      <c r="D1633" t="s">
        <v>120</v>
      </c>
      <c r="E1633" t="s">
        <v>174</v>
      </c>
      <c r="F1633" t="s">
        <v>4948</v>
      </c>
      <c r="G1633" t="s">
        <v>176</v>
      </c>
      <c r="H1633" t="s">
        <v>154</v>
      </c>
      <c r="I1633" t="s">
        <v>144</v>
      </c>
      <c r="J1633" t="s">
        <v>137</v>
      </c>
      <c r="K1633" t="s">
        <v>138</v>
      </c>
      <c r="L1633" t="s">
        <v>4949</v>
      </c>
      <c r="M1633" t="s">
        <v>4950</v>
      </c>
      <c r="N1633">
        <v>0.62777777700000004</v>
      </c>
      <c r="O1633">
        <v>0</v>
      </c>
      <c r="P1633">
        <v>129</v>
      </c>
      <c r="Q1633">
        <v>0</v>
      </c>
      <c r="R1633">
        <v>3</v>
      </c>
      <c r="S1633">
        <v>0</v>
      </c>
      <c r="T1633">
        <v>16</v>
      </c>
      <c r="U1633">
        <v>0</v>
      </c>
      <c r="V1633">
        <v>0</v>
      </c>
      <c r="W1633">
        <v>0</v>
      </c>
      <c r="X1633">
        <v>21.694416948572659</v>
      </c>
      <c r="Y1633">
        <v>0</v>
      </c>
      <c r="Z1633">
        <v>3.5091896227362227</v>
      </c>
      <c r="AA1633">
        <v>0</v>
      </c>
      <c r="AB1633">
        <v>13.383137025363711</v>
      </c>
      <c r="AC1633">
        <v>0</v>
      </c>
      <c r="AD1633">
        <v>0</v>
      </c>
      <c r="AE1633">
        <v>38.586743596672591</v>
      </c>
    </row>
    <row r="1634" spans="1:31" x14ac:dyDescent="0.25">
      <c r="A1634">
        <v>2340258</v>
      </c>
      <c r="B1634">
        <v>1</v>
      </c>
      <c r="C1634" t="s">
        <v>80</v>
      </c>
      <c r="D1634" t="s">
        <v>93</v>
      </c>
      <c r="E1634" t="s">
        <v>151</v>
      </c>
      <c r="F1634" t="s">
        <v>4951</v>
      </c>
      <c r="G1634" t="s">
        <v>194</v>
      </c>
      <c r="H1634" t="s">
        <v>154</v>
      </c>
      <c r="I1634" t="s">
        <v>144</v>
      </c>
      <c r="J1634" t="s">
        <v>137</v>
      </c>
      <c r="K1634" t="s">
        <v>138</v>
      </c>
      <c r="L1634" t="s">
        <v>4952</v>
      </c>
      <c r="M1634" t="s">
        <v>4953</v>
      </c>
      <c r="N1634">
        <v>0.50666666599999999</v>
      </c>
      <c r="O1634">
        <v>0</v>
      </c>
      <c r="P1634">
        <v>15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1.2423366590069334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1.2423366590069334</v>
      </c>
    </row>
    <row r="1635" spans="1:31" x14ac:dyDescent="0.25">
      <c r="A1635">
        <v>2340373</v>
      </c>
      <c r="B1635">
        <v>1</v>
      </c>
      <c r="C1635" t="s">
        <v>81</v>
      </c>
      <c r="D1635" t="s">
        <v>122</v>
      </c>
      <c r="E1635" t="s">
        <v>157</v>
      </c>
      <c r="F1635" t="s">
        <v>4954</v>
      </c>
      <c r="G1635" t="s">
        <v>204</v>
      </c>
      <c r="H1635" t="s">
        <v>154</v>
      </c>
      <c r="I1635" t="s">
        <v>144</v>
      </c>
      <c r="J1635" t="s">
        <v>137</v>
      </c>
      <c r="K1635" t="s">
        <v>138</v>
      </c>
      <c r="L1635" t="s">
        <v>4955</v>
      </c>
      <c r="M1635" t="s">
        <v>4956</v>
      </c>
      <c r="N1635">
        <v>0.61805555499999998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1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3.1466047442638888E-2</v>
      </c>
      <c r="AC1635">
        <v>0</v>
      </c>
      <c r="AD1635">
        <v>0</v>
      </c>
      <c r="AE1635">
        <v>3.1466047442638888E-2</v>
      </c>
    </row>
    <row r="1636" spans="1:31" x14ac:dyDescent="0.25">
      <c r="A1636">
        <v>2340041</v>
      </c>
      <c r="B1636">
        <v>1</v>
      </c>
      <c r="C1636" t="s">
        <v>80</v>
      </c>
      <c r="D1636" t="s">
        <v>97</v>
      </c>
      <c r="E1636" t="s">
        <v>132</v>
      </c>
      <c r="F1636" t="s">
        <v>4957</v>
      </c>
      <c r="G1636" t="s">
        <v>134</v>
      </c>
      <c r="H1636" t="s">
        <v>135</v>
      </c>
      <c r="I1636" t="s">
        <v>144</v>
      </c>
      <c r="J1636" t="s">
        <v>137</v>
      </c>
      <c r="K1636" t="s">
        <v>138</v>
      </c>
      <c r="L1636" t="s">
        <v>4958</v>
      </c>
      <c r="M1636" t="s">
        <v>4959</v>
      </c>
      <c r="N1636">
        <v>0.31944444399999999</v>
      </c>
      <c r="O1636">
        <v>0</v>
      </c>
      <c r="P1636">
        <v>125</v>
      </c>
      <c r="Q1636">
        <v>0</v>
      </c>
      <c r="R1636">
        <v>258</v>
      </c>
      <c r="S1636">
        <v>2</v>
      </c>
      <c r="T1636">
        <v>65</v>
      </c>
      <c r="U1636">
        <v>0</v>
      </c>
      <c r="V1636">
        <v>0</v>
      </c>
      <c r="W1636">
        <v>0</v>
      </c>
      <c r="X1636">
        <v>23.282705896421348</v>
      </c>
      <c r="Y1636">
        <v>0</v>
      </c>
      <c r="Z1636">
        <v>39.788888034124724</v>
      </c>
      <c r="AA1636">
        <v>0.87203280021861107</v>
      </c>
      <c r="AB1636">
        <v>14.333477290216639</v>
      </c>
      <c r="AC1636">
        <v>0</v>
      </c>
      <c r="AD1636">
        <v>0</v>
      </c>
      <c r="AE1636">
        <v>78.277104020981326</v>
      </c>
    </row>
    <row r="1637" spans="1:31" x14ac:dyDescent="0.25">
      <c r="A1637">
        <v>2340018</v>
      </c>
      <c r="B1637">
        <v>1</v>
      </c>
      <c r="C1637" t="s">
        <v>81</v>
      </c>
      <c r="D1637" t="s">
        <v>122</v>
      </c>
      <c r="E1637" t="s">
        <v>147</v>
      </c>
      <c r="F1637" t="s">
        <v>4960</v>
      </c>
      <c r="G1637" t="s">
        <v>134</v>
      </c>
      <c r="H1637" t="s">
        <v>135</v>
      </c>
      <c r="I1637" t="s">
        <v>144</v>
      </c>
      <c r="J1637" t="s">
        <v>137</v>
      </c>
      <c r="K1637" t="s">
        <v>138</v>
      </c>
      <c r="L1637" t="s">
        <v>4961</v>
      </c>
      <c r="M1637" t="s">
        <v>4962</v>
      </c>
      <c r="N1637">
        <v>3.6183333329999998</v>
      </c>
      <c r="O1637">
        <v>0</v>
      </c>
      <c r="P1637">
        <v>1033</v>
      </c>
      <c r="Q1637">
        <v>6</v>
      </c>
      <c r="R1637">
        <v>24</v>
      </c>
      <c r="S1637">
        <v>1</v>
      </c>
      <c r="T1637">
        <v>150</v>
      </c>
      <c r="U1637">
        <v>1</v>
      </c>
      <c r="V1637">
        <v>0</v>
      </c>
      <c r="W1637">
        <v>0</v>
      </c>
      <c r="X1637">
        <v>483.95563075848253</v>
      </c>
      <c r="Y1637">
        <v>20.232542787323631</v>
      </c>
      <c r="Z1637">
        <v>81.58279189234986</v>
      </c>
      <c r="AA1637">
        <v>5.5151393806421511</v>
      </c>
      <c r="AB1637">
        <v>319.78992611764801</v>
      </c>
      <c r="AC1637">
        <v>4.2769686117405348</v>
      </c>
      <c r="AD1637">
        <v>0</v>
      </c>
      <c r="AE1637">
        <v>915.35299954818674</v>
      </c>
    </row>
    <row r="1638" spans="1:31" x14ac:dyDescent="0.25">
      <c r="A1638">
        <v>2339995</v>
      </c>
      <c r="B1638">
        <v>1</v>
      </c>
      <c r="C1638" t="s">
        <v>80</v>
      </c>
      <c r="D1638" t="s">
        <v>94</v>
      </c>
      <c r="E1638" t="s">
        <v>151</v>
      </c>
      <c r="F1638" t="s">
        <v>4963</v>
      </c>
      <c r="G1638" t="s">
        <v>352</v>
      </c>
      <c r="H1638" t="s">
        <v>154</v>
      </c>
      <c r="I1638" t="s">
        <v>144</v>
      </c>
      <c r="J1638" t="s">
        <v>3</v>
      </c>
      <c r="K1638" t="s">
        <v>138</v>
      </c>
      <c r="L1638" t="s">
        <v>4964</v>
      </c>
      <c r="M1638" t="s">
        <v>4965</v>
      </c>
      <c r="N1638">
        <v>1.7122222220000001</v>
      </c>
      <c r="O1638">
        <v>0</v>
      </c>
      <c r="P1638">
        <v>95</v>
      </c>
      <c r="Q1638">
        <v>0</v>
      </c>
      <c r="R1638">
        <v>0</v>
      </c>
      <c r="S1638">
        <v>0</v>
      </c>
      <c r="T1638">
        <v>9</v>
      </c>
      <c r="U1638">
        <v>0</v>
      </c>
      <c r="V1638">
        <v>0</v>
      </c>
      <c r="W1638">
        <v>0</v>
      </c>
      <c r="X1638">
        <v>32.442643900530804</v>
      </c>
      <c r="Y1638">
        <v>0</v>
      </c>
      <c r="Z1638">
        <v>0</v>
      </c>
      <c r="AA1638">
        <v>0</v>
      </c>
      <c r="AB1638">
        <v>5.1798106312224137</v>
      </c>
      <c r="AC1638">
        <v>0</v>
      </c>
      <c r="AD1638">
        <v>0</v>
      </c>
      <c r="AE1638">
        <v>37.62245453175322</v>
      </c>
    </row>
    <row r="1639" spans="1:31" x14ac:dyDescent="0.25">
      <c r="A1639">
        <v>2340081</v>
      </c>
      <c r="B1639">
        <v>1</v>
      </c>
      <c r="C1639" t="s">
        <v>81</v>
      </c>
      <c r="D1639" t="s">
        <v>123</v>
      </c>
      <c r="E1639" t="s">
        <v>240</v>
      </c>
      <c r="F1639" t="s">
        <v>4966</v>
      </c>
      <c r="G1639" t="s">
        <v>134</v>
      </c>
      <c r="H1639" t="s">
        <v>135</v>
      </c>
      <c r="I1639" t="s">
        <v>144</v>
      </c>
      <c r="J1639" t="s">
        <v>137</v>
      </c>
      <c r="K1639" t="s">
        <v>138</v>
      </c>
      <c r="L1639" t="s">
        <v>4967</v>
      </c>
      <c r="M1639" t="s">
        <v>4968</v>
      </c>
      <c r="N1639">
        <v>0.61250000000000004</v>
      </c>
      <c r="O1639">
        <v>0</v>
      </c>
      <c r="P1639">
        <v>2361</v>
      </c>
      <c r="Q1639">
        <v>0</v>
      </c>
      <c r="R1639">
        <v>175</v>
      </c>
      <c r="S1639">
        <v>22</v>
      </c>
      <c r="T1639">
        <v>530</v>
      </c>
      <c r="U1639">
        <v>21</v>
      </c>
      <c r="V1639">
        <v>15</v>
      </c>
      <c r="W1639">
        <v>0</v>
      </c>
      <c r="X1639">
        <v>340.50226031322148</v>
      </c>
      <c r="Y1639">
        <v>0</v>
      </c>
      <c r="Z1639">
        <v>100.30013928148054</v>
      </c>
      <c r="AA1639">
        <v>262.00600577658201</v>
      </c>
      <c r="AB1639">
        <v>485.18306079955573</v>
      </c>
      <c r="AC1639">
        <v>1977.009324371435</v>
      </c>
      <c r="AD1639">
        <v>303.41910601172208</v>
      </c>
      <c r="AE1639">
        <v>3468.4198965539972</v>
      </c>
    </row>
    <row r="1640" spans="1:31" x14ac:dyDescent="0.25">
      <c r="A1640">
        <v>2340536</v>
      </c>
      <c r="B1640">
        <v>1</v>
      </c>
      <c r="C1640" t="s">
        <v>80</v>
      </c>
      <c r="D1640" t="s">
        <v>96</v>
      </c>
      <c r="E1640" t="s">
        <v>326</v>
      </c>
      <c r="F1640" t="s">
        <v>4969</v>
      </c>
      <c r="G1640" t="s">
        <v>410</v>
      </c>
      <c r="H1640" t="s">
        <v>154</v>
      </c>
      <c r="I1640" t="s">
        <v>144</v>
      </c>
      <c r="J1640" t="s">
        <v>137</v>
      </c>
      <c r="K1640" t="s">
        <v>138</v>
      </c>
      <c r="L1640" t="s">
        <v>4970</v>
      </c>
      <c r="M1640" t="s">
        <v>4971</v>
      </c>
      <c r="N1640">
        <v>0.50666666599999999</v>
      </c>
      <c r="O1640">
        <v>0</v>
      </c>
      <c r="P1640">
        <v>13</v>
      </c>
      <c r="Q1640">
        <v>0</v>
      </c>
      <c r="R1640">
        <v>0</v>
      </c>
      <c r="S1640">
        <v>0</v>
      </c>
      <c r="T1640">
        <v>1</v>
      </c>
      <c r="U1640">
        <v>0</v>
      </c>
      <c r="V1640">
        <v>0</v>
      </c>
      <c r="W1640">
        <v>0</v>
      </c>
      <c r="X1640">
        <v>1.86241934544272</v>
      </c>
      <c r="Y1640">
        <v>0</v>
      </c>
      <c r="Z1640">
        <v>0</v>
      </c>
      <c r="AA1640">
        <v>0</v>
      </c>
      <c r="AB1640">
        <v>8.2237265793135006E-2</v>
      </c>
      <c r="AC1640">
        <v>0</v>
      </c>
      <c r="AD1640">
        <v>0</v>
      </c>
      <c r="AE1640">
        <v>1.944656611235855</v>
      </c>
    </row>
    <row r="1641" spans="1:31" x14ac:dyDescent="0.25">
      <c r="A1641">
        <v>2340333</v>
      </c>
      <c r="B1641">
        <v>1</v>
      </c>
      <c r="C1641" t="s">
        <v>80</v>
      </c>
      <c r="D1641" t="s">
        <v>109</v>
      </c>
      <c r="E1641" t="s">
        <v>174</v>
      </c>
      <c r="F1641" t="s">
        <v>4972</v>
      </c>
      <c r="G1641" t="s">
        <v>208</v>
      </c>
      <c r="H1641" t="s">
        <v>154</v>
      </c>
      <c r="I1641" t="s">
        <v>144</v>
      </c>
      <c r="J1641" t="s">
        <v>137</v>
      </c>
      <c r="K1641" t="s">
        <v>209</v>
      </c>
      <c r="L1641" t="s">
        <v>4973</v>
      </c>
      <c r="M1641" t="s">
        <v>4974</v>
      </c>
      <c r="N1641">
        <v>0.95250000000000001</v>
      </c>
      <c r="O1641">
        <v>0</v>
      </c>
      <c r="P1641">
        <v>42</v>
      </c>
      <c r="Q1641">
        <v>0</v>
      </c>
      <c r="R1641">
        <v>4</v>
      </c>
      <c r="S1641">
        <v>0</v>
      </c>
      <c r="T1641">
        <v>14</v>
      </c>
      <c r="U1641">
        <v>0</v>
      </c>
      <c r="V1641">
        <v>0</v>
      </c>
      <c r="W1641">
        <v>0</v>
      </c>
      <c r="X1641">
        <v>6.3687430404766872</v>
      </c>
      <c r="Y1641">
        <v>0</v>
      </c>
      <c r="Z1641">
        <v>14.662944527935334</v>
      </c>
      <c r="AA1641">
        <v>0</v>
      </c>
      <c r="AB1641">
        <v>92.219564062348155</v>
      </c>
      <c r="AC1641">
        <v>0</v>
      </c>
      <c r="AD1641">
        <v>0</v>
      </c>
      <c r="AE1641">
        <v>113.25125163076018</v>
      </c>
    </row>
    <row r="1642" spans="1:31" x14ac:dyDescent="0.25">
      <c r="A1642">
        <v>2340124</v>
      </c>
      <c r="B1642">
        <v>1</v>
      </c>
      <c r="C1642" t="s">
        <v>80</v>
      </c>
      <c r="D1642" t="s">
        <v>95</v>
      </c>
      <c r="E1642" t="s">
        <v>132</v>
      </c>
      <c r="F1642" t="s">
        <v>4913</v>
      </c>
      <c r="G1642" t="s">
        <v>134</v>
      </c>
      <c r="H1642" t="s">
        <v>135</v>
      </c>
      <c r="I1642" t="s">
        <v>144</v>
      </c>
      <c r="J1642" t="s">
        <v>137</v>
      </c>
      <c r="K1642" t="s">
        <v>138</v>
      </c>
      <c r="L1642" t="s">
        <v>4975</v>
      </c>
      <c r="M1642" t="s">
        <v>4976</v>
      </c>
      <c r="N1642">
        <v>0.29194444400000003</v>
      </c>
      <c r="O1642">
        <v>0</v>
      </c>
      <c r="P1642">
        <v>97</v>
      </c>
      <c r="Q1642">
        <v>0</v>
      </c>
      <c r="R1642">
        <v>0</v>
      </c>
      <c r="S1642">
        <v>6</v>
      </c>
      <c r="T1642">
        <v>8</v>
      </c>
      <c r="U1642">
        <v>3</v>
      </c>
      <c r="V1642">
        <v>0</v>
      </c>
      <c r="W1642">
        <v>0</v>
      </c>
      <c r="X1642">
        <v>8.3479176430874453</v>
      </c>
      <c r="Y1642">
        <v>0</v>
      </c>
      <c r="Z1642">
        <v>0</v>
      </c>
      <c r="AA1642">
        <v>29.339185874639217</v>
      </c>
      <c r="AB1642">
        <v>2.7230637506098616</v>
      </c>
      <c r="AC1642">
        <v>136.36298444423852</v>
      </c>
      <c r="AD1642">
        <v>0</v>
      </c>
      <c r="AE1642">
        <v>176.77315171257504</v>
      </c>
    </row>
    <row r="1643" spans="1:31" x14ac:dyDescent="0.25">
      <c r="A1643">
        <v>2340290</v>
      </c>
      <c r="B1643">
        <v>1</v>
      </c>
      <c r="C1643" t="s">
        <v>80</v>
      </c>
      <c r="D1643" t="s">
        <v>83</v>
      </c>
      <c r="E1643" t="s">
        <v>141</v>
      </c>
      <c r="F1643" t="s">
        <v>4977</v>
      </c>
      <c r="G1643" t="s">
        <v>363</v>
      </c>
      <c r="H1643" t="s">
        <v>135</v>
      </c>
      <c r="I1643" t="s">
        <v>144</v>
      </c>
      <c r="J1643" t="s">
        <v>137</v>
      </c>
      <c r="K1643" t="s">
        <v>138</v>
      </c>
      <c r="L1643" t="s">
        <v>4978</v>
      </c>
      <c r="M1643" t="s">
        <v>4979</v>
      </c>
      <c r="N1643">
        <v>0.60916666600000002</v>
      </c>
      <c r="O1643">
        <v>0</v>
      </c>
      <c r="P1643">
        <v>0</v>
      </c>
      <c r="Q1643">
        <v>0</v>
      </c>
      <c r="R1643">
        <v>0</v>
      </c>
      <c r="S1643">
        <v>15</v>
      </c>
      <c r="T1643">
        <v>23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91.992291293806218</v>
      </c>
      <c r="AB1643">
        <v>190.88672691398534</v>
      </c>
      <c r="AC1643">
        <v>0</v>
      </c>
      <c r="AD1643">
        <v>0</v>
      </c>
      <c r="AE1643">
        <v>282.87901820779155</v>
      </c>
    </row>
    <row r="1644" spans="1:31" x14ac:dyDescent="0.25">
      <c r="A1644">
        <v>2340267</v>
      </c>
      <c r="B1644">
        <v>1</v>
      </c>
      <c r="C1644" t="s">
        <v>80</v>
      </c>
      <c r="D1644" t="s">
        <v>103</v>
      </c>
      <c r="E1644" t="s">
        <v>157</v>
      </c>
      <c r="F1644" t="s">
        <v>4980</v>
      </c>
      <c r="G1644" t="s">
        <v>204</v>
      </c>
      <c r="H1644" t="s">
        <v>154</v>
      </c>
      <c r="I1644" t="s">
        <v>144</v>
      </c>
      <c r="J1644" t="s">
        <v>137</v>
      </c>
      <c r="K1644" t="s">
        <v>138</v>
      </c>
      <c r="L1644" t="s">
        <v>4981</v>
      </c>
      <c r="M1644" t="s">
        <v>4982</v>
      </c>
      <c r="N1644">
        <v>1.041666666</v>
      </c>
      <c r="O1644">
        <v>0</v>
      </c>
      <c r="P1644">
        <v>1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3.2135264628817266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3.2135264628817266</v>
      </c>
    </row>
    <row r="1645" spans="1:31" x14ac:dyDescent="0.25">
      <c r="A1645">
        <v>2340416</v>
      </c>
      <c r="B1645">
        <v>1</v>
      </c>
      <c r="C1645" t="s">
        <v>81</v>
      </c>
      <c r="D1645" t="s">
        <v>127</v>
      </c>
      <c r="E1645" t="s">
        <v>141</v>
      </c>
      <c r="F1645" t="s">
        <v>4983</v>
      </c>
      <c r="G1645" t="s">
        <v>494</v>
      </c>
      <c r="H1645" t="s">
        <v>135</v>
      </c>
      <c r="I1645" t="s">
        <v>144</v>
      </c>
      <c r="J1645" t="s">
        <v>137</v>
      </c>
      <c r="K1645" t="s">
        <v>138</v>
      </c>
      <c r="L1645" t="s">
        <v>4984</v>
      </c>
      <c r="M1645" t="s">
        <v>4985</v>
      </c>
      <c r="N1645">
        <v>4.8288888879999998</v>
      </c>
      <c r="O1645">
        <v>5</v>
      </c>
      <c r="P1645">
        <v>74</v>
      </c>
      <c r="Q1645">
        <v>95</v>
      </c>
      <c r="R1645">
        <v>101</v>
      </c>
      <c r="S1645">
        <v>2</v>
      </c>
      <c r="T1645">
        <v>8</v>
      </c>
      <c r="U1645">
        <v>0</v>
      </c>
      <c r="V1645">
        <v>1</v>
      </c>
      <c r="W1645">
        <v>8.6056334721135617</v>
      </c>
      <c r="X1645">
        <v>130.24596111694089</v>
      </c>
      <c r="Y1645">
        <v>1668.444586879288</v>
      </c>
      <c r="Z1645">
        <v>1421.0885702650637</v>
      </c>
      <c r="AA1645">
        <v>73.186360641394629</v>
      </c>
      <c r="AB1645">
        <v>35.033666757557491</v>
      </c>
      <c r="AC1645">
        <v>0</v>
      </c>
      <c r="AD1645">
        <v>0</v>
      </c>
      <c r="AE1645">
        <v>3336.6047791323581</v>
      </c>
    </row>
    <row r="1646" spans="1:31" x14ac:dyDescent="0.25">
      <c r="A1646">
        <v>2340353</v>
      </c>
      <c r="B1646">
        <v>1</v>
      </c>
      <c r="C1646" t="s">
        <v>80</v>
      </c>
      <c r="D1646" t="s">
        <v>107</v>
      </c>
      <c r="E1646" t="s">
        <v>157</v>
      </c>
      <c r="F1646" t="s">
        <v>4986</v>
      </c>
      <c r="G1646" t="s">
        <v>204</v>
      </c>
      <c r="H1646" t="s">
        <v>154</v>
      </c>
      <c r="I1646" t="s">
        <v>144</v>
      </c>
      <c r="J1646" t="s">
        <v>137</v>
      </c>
      <c r="K1646" t="s">
        <v>138</v>
      </c>
      <c r="L1646" t="s">
        <v>4987</v>
      </c>
      <c r="M1646" t="s">
        <v>4988</v>
      </c>
      <c r="N1646">
        <v>3.8933333330000002</v>
      </c>
      <c r="O1646">
        <v>0</v>
      </c>
      <c r="P1646">
        <v>1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1.3317501327270735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1.3317501327270735</v>
      </c>
    </row>
    <row r="1647" spans="1:31" x14ac:dyDescent="0.25">
      <c r="A1647">
        <v>2340559</v>
      </c>
      <c r="B1647">
        <v>1</v>
      </c>
      <c r="C1647" t="s">
        <v>80</v>
      </c>
      <c r="D1647" t="s">
        <v>100</v>
      </c>
      <c r="E1647" t="s">
        <v>157</v>
      </c>
      <c r="F1647" t="s">
        <v>4989</v>
      </c>
      <c r="G1647" t="s">
        <v>159</v>
      </c>
      <c r="H1647" t="s">
        <v>154</v>
      </c>
      <c r="I1647" t="s">
        <v>144</v>
      </c>
      <c r="J1647" t="s">
        <v>137</v>
      </c>
      <c r="K1647" t="s">
        <v>138</v>
      </c>
      <c r="L1647" t="s">
        <v>4990</v>
      </c>
      <c r="M1647" t="s">
        <v>4991</v>
      </c>
      <c r="N1647">
        <v>2.3255555550000002</v>
      </c>
      <c r="O1647">
        <v>0</v>
      </c>
      <c r="P1647">
        <v>1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0.59926979938689007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0.59926979938689007</v>
      </c>
    </row>
    <row r="1648" spans="1:31" x14ac:dyDescent="0.25">
      <c r="A1648">
        <v>2340207</v>
      </c>
      <c r="B1648">
        <v>1</v>
      </c>
      <c r="C1648" t="s">
        <v>80</v>
      </c>
      <c r="D1648" t="s">
        <v>104</v>
      </c>
      <c r="E1648" t="s">
        <v>151</v>
      </c>
      <c r="F1648" t="s">
        <v>4992</v>
      </c>
      <c r="G1648" t="s">
        <v>194</v>
      </c>
      <c r="H1648" t="s">
        <v>154</v>
      </c>
      <c r="I1648" t="s">
        <v>144</v>
      </c>
      <c r="J1648" t="s">
        <v>137</v>
      </c>
      <c r="K1648" t="s">
        <v>138</v>
      </c>
      <c r="L1648" t="s">
        <v>4993</v>
      </c>
      <c r="M1648" t="s">
        <v>4994</v>
      </c>
      <c r="N1648">
        <v>1.3797222220000001</v>
      </c>
      <c r="O1648">
        <v>0</v>
      </c>
      <c r="P1648">
        <v>82</v>
      </c>
      <c r="Q1648">
        <v>0</v>
      </c>
      <c r="R1648">
        <v>0</v>
      </c>
      <c r="S1648">
        <v>0</v>
      </c>
      <c r="T1648">
        <v>4</v>
      </c>
      <c r="U1648">
        <v>0</v>
      </c>
      <c r="V1648">
        <v>0</v>
      </c>
      <c r="W1648">
        <v>0</v>
      </c>
      <c r="X1648">
        <v>28.292037479564218</v>
      </c>
      <c r="Y1648">
        <v>0</v>
      </c>
      <c r="Z1648">
        <v>0</v>
      </c>
      <c r="AA1648">
        <v>0</v>
      </c>
      <c r="AB1648">
        <v>3.5220515432115151</v>
      </c>
      <c r="AC1648">
        <v>0</v>
      </c>
      <c r="AD1648">
        <v>0</v>
      </c>
      <c r="AE1648">
        <v>31.814089022775732</v>
      </c>
    </row>
    <row r="1649" spans="1:31" x14ac:dyDescent="0.25">
      <c r="A1649">
        <v>2340230</v>
      </c>
      <c r="B1649">
        <v>1</v>
      </c>
      <c r="C1649" t="s">
        <v>80</v>
      </c>
      <c r="D1649" t="s">
        <v>101</v>
      </c>
      <c r="E1649" t="s">
        <v>151</v>
      </c>
      <c r="F1649" t="s">
        <v>4995</v>
      </c>
      <c r="G1649" t="s">
        <v>194</v>
      </c>
      <c r="H1649" t="s">
        <v>154</v>
      </c>
      <c r="I1649" t="s">
        <v>144</v>
      </c>
      <c r="J1649" t="s">
        <v>137</v>
      </c>
      <c r="K1649" t="s">
        <v>138</v>
      </c>
      <c r="L1649" t="s">
        <v>4996</v>
      </c>
      <c r="M1649" t="s">
        <v>4997</v>
      </c>
      <c r="N1649">
        <v>0.97694444400000002</v>
      </c>
      <c r="O1649">
        <v>0</v>
      </c>
      <c r="P1649">
        <v>9</v>
      </c>
      <c r="Q1649">
        <v>0</v>
      </c>
      <c r="R1649">
        <v>0</v>
      </c>
      <c r="S1649">
        <v>0</v>
      </c>
      <c r="T1649">
        <v>4</v>
      </c>
      <c r="U1649">
        <v>0</v>
      </c>
      <c r="V1649">
        <v>0</v>
      </c>
      <c r="W1649">
        <v>0</v>
      </c>
      <c r="X1649">
        <v>5.8704517121994719</v>
      </c>
      <c r="Y1649">
        <v>0</v>
      </c>
      <c r="Z1649">
        <v>0</v>
      </c>
      <c r="AA1649">
        <v>0</v>
      </c>
      <c r="AB1649">
        <v>5.9164816003074101</v>
      </c>
      <c r="AC1649">
        <v>0</v>
      </c>
      <c r="AD1649">
        <v>0</v>
      </c>
      <c r="AE1649">
        <v>11.786933312506882</v>
      </c>
    </row>
    <row r="1650" spans="1:31" x14ac:dyDescent="0.25">
      <c r="A1650">
        <v>2340562</v>
      </c>
      <c r="B1650">
        <v>1</v>
      </c>
      <c r="C1650" t="s">
        <v>80</v>
      </c>
      <c r="D1650" t="s">
        <v>89</v>
      </c>
      <c r="E1650" t="s">
        <v>157</v>
      </c>
      <c r="F1650" t="s">
        <v>4998</v>
      </c>
      <c r="G1650" t="s">
        <v>204</v>
      </c>
      <c r="H1650" t="s">
        <v>154</v>
      </c>
      <c r="I1650" t="s">
        <v>144</v>
      </c>
      <c r="J1650" t="s">
        <v>137</v>
      </c>
      <c r="K1650" t="s">
        <v>138</v>
      </c>
      <c r="L1650" t="s">
        <v>4999</v>
      </c>
      <c r="M1650" t="s">
        <v>5000</v>
      </c>
      <c r="N1650">
        <v>0.8</v>
      </c>
      <c r="O1650">
        <v>0</v>
      </c>
      <c r="P1650">
        <v>2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0.32227735600238749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0.32227735600238749</v>
      </c>
    </row>
    <row r="1651" spans="1:31" x14ac:dyDescent="0.25">
      <c r="A1651">
        <v>2340376</v>
      </c>
      <c r="B1651">
        <v>1</v>
      </c>
      <c r="C1651" t="s">
        <v>81</v>
      </c>
      <c r="D1651" t="s">
        <v>120</v>
      </c>
      <c r="E1651" t="s">
        <v>141</v>
      </c>
      <c r="F1651" t="s">
        <v>5001</v>
      </c>
      <c r="G1651" t="s">
        <v>134</v>
      </c>
      <c r="H1651" t="s">
        <v>135</v>
      </c>
      <c r="I1651" t="s">
        <v>144</v>
      </c>
      <c r="J1651" t="s">
        <v>137</v>
      </c>
      <c r="K1651" t="s">
        <v>138</v>
      </c>
      <c r="L1651" t="s">
        <v>5002</v>
      </c>
      <c r="M1651" t="s">
        <v>5003</v>
      </c>
      <c r="N1651">
        <v>1.2994444439999999</v>
      </c>
      <c r="O1651">
        <v>1</v>
      </c>
      <c r="P1651">
        <v>429</v>
      </c>
      <c r="Q1651">
        <v>30</v>
      </c>
      <c r="R1651">
        <v>42</v>
      </c>
      <c r="S1651">
        <v>7</v>
      </c>
      <c r="T1651">
        <v>31</v>
      </c>
      <c r="U1651">
        <v>1</v>
      </c>
      <c r="V1651">
        <v>0</v>
      </c>
      <c r="W1651">
        <v>0</v>
      </c>
      <c r="X1651">
        <v>92.286381166687406</v>
      </c>
      <c r="Y1651">
        <v>72.852412729789393</v>
      </c>
      <c r="Z1651">
        <v>27.976564697307065</v>
      </c>
      <c r="AA1651">
        <v>24.95749502066181</v>
      </c>
      <c r="AB1651">
        <v>20.678713776336188</v>
      </c>
      <c r="AC1651">
        <v>82.571196305609107</v>
      </c>
      <c r="AD1651">
        <v>0</v>
      </c>
      <c r="AE1651">
        <v>321.32276369639095</v>
      </c>
    </row>
    <row r="1652" spans="1:31" x14ac:dyDescent="0.25">
      <c r="A1652">
        <v>2340522</v>
      </c>
      <c r="B1652">
        <v>1</v>
      </c>
      <c r="C1652" t="s">
        <v>80</v>
      </c>
      <c r="D1652" t="s">
        <v>90</v>
      </c>
      <c r="E1652" t="s">
        <v>157</v>
      </c>
      <c r="F1652" t="s">
        <v>5004</v>
      </c>
      <c r="G1652" t="s">
        <v>204</v>
      </c>
      <c r="H1652" t="s">
        <v>154</v>
      </c>
      <c r="I1652" t="s">
        <v>144</v>
      </c>
      <c r="J1652" t="s">
        <v>137</v>
      </c>
      <c r="K1652" t="s">
        <v>138</v>
      </c>
      <c r="L1652" t="s">
        <v>5005</v>
      </c>
      <c r="M1652" t="s">
        <v>5006</v>
      </c>
      <c r="N1652">
        <v>1.8094444439999999</v>
      </c>
      <c r="O1652">
        <v>0</v>
      </c>
      <c r="P1652">
        <v>5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1.7429650366394751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1.7429650366394751</v>
      </c>
    </row>
    <row r="1653" spans="1:31" x14ac:dyDescent="0.25">
      <c r="A1653">
        <v>2339998</v>
      </c>
      <c r="B1653">
        <v>1</v>
      </c>
      <c r="C1653" t="s">
        <v>81</v>
      </c>
      <c r="D1653" t="s">
        <v>128</v>
      </c>
      <c r="E1653" t="s">
        <v>141</v>
      </c>
      <c r="F1653" t="s">
        <v>5007</v>
      </c>
      <c r="G1653" t="s">
        <v>134</v>
      </c>
      <c r="H1653" t="s">
        <v>135</v>
      </c>
      <c r="I1653" t="s">
        <v>144</v>
      </c>
      <c r="J1653" t="s">
        <v>137</v>
      </c>
      <c r="K1653" t="s">
        <v>138</v>
      </c>
      <c r="L1653" t="s">
        <v>5008</v>
      </c>
      <c r="M1653" t="s">
        <v>5009</v>
      </c>
      <c r="N1653">
        <v>1.362222222</v>
      </c>
      <c r="O1653">
        <v>0</v>
      </c>
      <c r="P1653">
        <v>0</v>
      </c>
      <c r="Q1653">
        <v>0</v>
      </c>
      <c r="R1653">
        <v>0</v>
      </c>
      <c r="S1653">
        <v>1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24.711614905393109</v>
      </c>
      <c r="AB1653">
        <v>0</v>
      </c>
      <c r="AC1653">
        <v>0</v>
      </c>
      <c r="AD1653">
        <v>0</v>
      </c>
      <c r="AE1653">
        <v>24.711614905393109</v>
      </c>
    </row>
    <row r="1654" spans="1:31" x14ac:dyDescent="0.25">
      <c r="A1654">
        <v>2340144</v>
      </c>
      <c r="B1654">
        <v>1</v>
      </c>
      <c r="C1654" t="s">
        <v>81</v>
      </c>
      <c r="D1654" t="s">
        <v>118</v>
      </c>
      <c r="E1654" t="s">
        <v>147</v>
      </c>
      <c r="F1654" t="s">
        <v>5010</v>
      </c>
      <c r="G1654" t="s">
        <v>134</v>
      </c>
      <c r="H1654" t="s">
        <v>135</v>
      </c>
      <c r="I1654" t="s">
        <v>136</v>
      </c>
      <c r="J1654" t="s">
        <v>137</v>
      </c>
      <c r="K1654" t="s">
        <v>138</v>
      </c>
      <c r="L1654" t="s">
        <v>5011</v>
      </c>
      <c r="M1654" t="s">
        <v>5012</v>
      </c>
      <c r="N1654">
        <v>2.1666666000000001E-2</v>
      </c>
      <c r="O1654">
        <v>3</v>
      </c>
      <c r="P1654">
        <v>257</v>
      </c>
      <c r="Q1654">
        <v>83</v>
      </c>
      <c r="R1654">
        <v>110</v>
      </c>
      <c r="S1654">
        <v>7</v>
      </c>
      <c r="T1654">
        <v>20</v>
      </c>
      <c r="U1654">
        <v>2</v>
      </c>
      <c r="V1654">
        <v>0</v>
      </c>
      <c r="W1654">
        <v>2.6874295490250002E-3</v>
      </c>
      <c r="X1654">
        <v>0.98794034315045309</v>
      </c>
      <c r="Y1654">
        <v>13.907411958342824</v>
      </c>
      <c r="Z1654">
        <v>6.7460714077803328</v>
      </c>
      <c r="AA1654">
        <v>1.0994400490286851</v>
      </c>
      <c r="AB1654">
        <v>0.36392721828606006</v>
      </c>
      <c r="AC1654">
        <v>1.2923555437331717</v>
      </c>
      <c r="AD1654">
        <v>0</v>
      </c>
      <c r="AE1654">
        <v>24.399833949870555</v>
      </c>
    </row>
    <row r="1655" spans="1:31" x14ac:dyDescent="0.25">
      <c r="A1655">
        <v>2340439</v>
      </c>
      <c r="B1655">
        <v>1</v>
      </c>
      <c r="C1655" t="s">
        <v>81</v>
      </c>
      <c r="D1655" t="s">
        <v>121</v>
      </c>
      <c r="E1655" t="s">
        <v>151</v>
      </c>
      <c r="F1655" t="s">
        <v>5013</v>
      </c>
      <c r="G1655" t="s">
        <v>153</v>
      </c>
      <c r="H1655" t="s">
        <v>154</v>
      </c>
      <c r="I1655" t="s">
        <v>144</v>
      </c>
      <c r="J1655" t="s">
        <v>137</v>
      </c>
      <c r="K1655" t="s">
        <v>138</v>
      </c>
      <c r="L1655" t="s">
        <v>5014</v>
      </c>
      <c r="M1655" t="s">
        <v>5015</v>
      </c>
      <c r="N1655">
        <v>2.0508333329999999</v>
      </c>
      <c r="O1655">
        <v>0</v>
      </c>
      <c r="P1655">
        <v>4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2.6809484964254104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2.6809484964254104</v>
      </c>
    </row>
    <row r="1656" spans="1:31" x14ac:dyDescent="0.25">
      <c r="A1656">
        <v>2340076</v>
      </c>
      <c r="B1656">
        <v>1</v>
      </c>
      <c r="C1656" t="s">
        <v>81</v>
      </c>
      <c r="D1656" t="s">
        <v>127</v>
      </c>
      <c r="E1656" t="s">
        <v>151</v>
      </c>
      <c r="F1656" t="s">
        <v>5016</v>
      </c>
      <c r="G1656" t="s">
        <v>451</v>
      </c>
      <c r="H1656" t="s">
        <v>154</v>
      </c>
      <c r="I1656" t="s">
        <v>144</v>
      </c>
      <c r="J1656" t="s">
        <v>137</v>
      </c>
      <c r="K1656" t="s">
        <v>138</v>
      </c>
      <c r="L1656" t="s">
        <v>5017</v>
      </c>
      <c r="M1656" t="s">
        <v>5018</v>
      </c>
      <c r="N1656">
        <v>1.6830555549999999</v>
      </c>
      <c r="O1656">
        <v>0</v>
      </c>
      <c r="P1656">
        <v>12</v>
      </c>
      <c r="Q1656">
        <v>0</v>
      </c>
      <c r="R1656">
        <v>0</v>
      </c>
      <c r="S1656">
        <v>0</v>
      </c>
      <c r="T1656">
        <v>1</v>
      </c>
      <c r="U1656">
        <v>0</v>
      </c>
      <c r="V1656">
        <v>0</v>
      </c>
      <c r="W1656">
        <v>0</v>
      </c>
      <c r="X1656">
        <v>5.0665903825354608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5.0665903825354608</v>
      </c>
    </row>
    <row r="1657" spans="1:31" x14ac:dyDescent="0.25">
      <c r="A1657">
        <v>2340617</v>
      </c>
      <c r="B1657">
        <v>1</v>
      </c>
      <c r="C1657" t="s">
        <v>80</v>
      </c>
      <c r="D1657" t="s">
        <v>93</v>
      </c>
      <c r="E1657" t="s">
        <v>151</v>
      </c>
      <c r="F1657" t="s">
        <v>419</v>
      </c>
      <c r="G1657" t="s">
        <v>153</v>
      </c>
      <c r="H1657" t="s">
        <v>154</v>
      </c>
      <c r="I1657" t="s">
        <v>144</v>
      </c>
      <c r="J1657" t="s">
        <v>137</v>
      </c>
      <c r="K1657" t="s">
        <v>138</v>
      </c>
      <c r="L1657" t="s">
        <v>5019</v>
      </c>
      <c r="M1657" t="s">
        <v>5020</v>
      </c>
      <c r="N1657">
        <v>0.67611111099999999</v>
      </c>
      <c r="O1657">
        <v>0</v>
      </c>
      <c r="P1657">
        <v>6</v>
      </c>
      <c r="Q1657">
        <v>0</v>
      </c>
      <c r="R1657">
        <v>10</v>
      </c>
      <c r="S1657">
        <v>0</v>
      </c>
      <c r="T1657">
        <v>1</v>
      </c>
      <c r="U1657">
        <v>0</v>
      </c>
      <c r="V1657">
        <v>0</v>
      </c>
      <c r="W1657">
        <v>0</v>
      </c>
      <c r="X1657">
        <v>1.9962895105800977</v>
      </c>
      <c r="Y1657">
        <v>0</v>
      </c>
      <c r="Z1657">
        <v>23.540478205995971</v>
      </c>
      <c r="AA1657">
        <v>0</v>
      </c>
      <c r="AB1657">
        <v>0.30575743801075389</v>
      </c>
      <c r="AC1657">
        <v>0</v>
      </c>
      <c r="AD1657">
        <v>0</v>
      </c>
      <c r="AE1657">
        <v>25.842525154586824</v>
      </c>
    </row>
    <row r="1658" spans="1:31" x14ac:dyDescent="0.25">
      <c r="A1658">
        <v>2340511</v>
      </c>
      <c r="B1658">
        <v>1</v>
      </c>
      <c r="C1658" t="s">
        <v>81</v>
      </c>
      <c r="D1658" t="s">
        <v>119</v>
      </c>
      <c r="E1658" t="s">
        <v>174</v>
      </c>
      <c r="F1658" t="s">
        <v>5021</v>
      </c>
      <c r="G1658" t="s">
        <v>176</v>
      </c>
      <c r="H1658" t="s">
        <v>154</v>
      </c>
      <c r="I1658" t="s">
        <v>144</v>
      </c>
      <c r="J1658" t="s">
        <v>137</v>
      </c>
      <c r="K1658" t="s">
        <v>138</v>
      </c>
      <c r="L1658" t="s">
        <v>5022</v>
      </c>
      <c r="M1658" t="s">
        <v>5023</v>
      </c>
      <c r="N1658">
        <v>2.4125000000000001</v>
      </c>
      <c r="O1658">
        <v>0</v>
      </c>
      <c r="P1658">
        <v>0</v>
      </c>
      <c r="Q1658">
        <v>0</v>
      </c>
      <c r="R1658">
        <v>9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104.37249360302854</v>
      </c>
      <c r="AA1658">
        <v>0</v>
      </c>
      <c r="AB1658">
        <v>0</v>
      </c>
      <c r="AC1658">
        <v>0</v>
      </c>
      <c r="AD1658">
        <v>0</v>
      </c>
      <c r="AE1658">
        <v>104.37249360302854</v>
      </c>
    </row>
    <row r="1659" spans="1:31" x14ac:dyDescent="0.25">
      <c r="A1659">
        <v>2340119</v>
      </c>
      <c r="B1659">
        <v>1</v>
      </c>
      <c r="C1659" t="s">
        <v>80</v>
      </c>
      <c r="D1659" t="s">
        <v>82</v>
      </c>
      <c r="E1659" t="s">
        <v>151</v>
      </c>
      <c r="F1659" t="s">
        <v>5024</v>
      </c>
      <c r="G1659" t="s">
        <v>269</v>
      </c>
      <c r="H1659" t="s">
        <v>154</v>
      </c>
      <c r="I1659" t="s">
        <v>144</v>
      </c>
      <c r="J1659" t="s">
        <v>137</v>
      </c>
      <c r="K1659" t="s">
        <v>209</v>
      </c>
      <c r="L1659" t="s">
        <v>5025</v>
      </c>
      <c r="M1659" t="s">
        <v>5026</v>
      </c>
      <c r="N1659">
        <v>7.4183333329999996</v>
      </c>
      <c r="O1659">
        <v>0</v>
      </c>
      <c r="P1659">
        <v>199</v>
      </c>
      <c r="Q1659">
        <v>0</v>
      </c>
      <c r="R1659">
        <v>0</v>
      </c>
      <c r="S1659">
        <v>0</v>
      </c>
      <c r="T1659">
        <v>23</v>
      </c>
      <c r="U1659">
        <v>0</v>
      </c>
      <c r="V1659">
        <v>0</v>
      </c>
      <c r="W1659">
        <v>0</v>
      </c>
      <c r="X1659">
        <v>403.6033465237486</v>
      </c>
      <c r="Y1659">
        <v>0</v>
      </c>
      <c r="Z1659">
        <v>0</v>
      </c>
      <c r="AA1659">
        <v>0</v>
      </c>
      <c r="AB1659">
        <v>191.24791146641559</v>
      </c>
      <c r="AC1659">
        <v>0</v>
      </c>
      <c r="AD1659">
        <v>0</v>
      </c>
      <c r="AE1659">
        <v>594.85125799016419</v>
      </c>
    </row>
    <row r="1660" spans="1:31" x14ac:dyDescent="0.25">
      <c r="A1660">
        <v>2340156</v>
      </c>
      <c r="B1660">
        <v>1</v>
      </c>
      <c r="C1660" t="s">
        <v>81</v>
      </c>
      <c r="D1660" t="s">
        <v>123</v>
      </c>
      <c r="E1660" t="s">
        <v>147</v>
      </c>
      <c r="F1660" t="s">
        <v>5027</v>
      </c>
      <c r="G1660" t="s">
        <v>134</v>
      </c>
      <c r="H1660" t="s">
        <v>135</v>
      </c>
      <c r="I1660" t="s">
        <v>144</v>
      </c>
      <c r="J1660" t="s">
        <v>137</v>
      </c>
      <c r="K1660" t="s">
        <v>138</v>
      </c>
      <c r="L1660" t="s">
        <v>5028</v>
      </c>
      <c r="M1660" t="s">
        <v>5029</v>
      </c>
      <c r="N1660">
        <v>1.685277777</v>
      </c>
      <c r="O1660">
        <v>9</v>
      </c>
      <c r="P1660">
        <v>12</v>
      </c>
      <c r="Q1660">
        <v>199</v>
      </c>
      <c r="R1660">
        <v>143</v>
      </c>
      <c r="S1660">
        <v>48</v>
      </c>
      <c r="T1660">
        <v>22</v>
      </c>
      <c r="U1660">
        <v>0</v>
      </c>
      <c r="V1660">
        <v>0</v>
      </c>
      <c r="W1660">
        <v>23.762741705234422</v>
      </c>
      <c r="X1660">
        <v>21.108675847719031</v>
      </c>
      <c r="Y1660">
        <v>714.9991747114484</v>
      </c>
      <c r="Z1660">
        <v>522.48410868038945</v>
      </c>
      <c r="AA1660">
        <v>163.10849493723603</v>
      </c>
      <c r="AB1660">
        <v>64.215956128357277</v>
      </c>
      <c r="AC1660">
        <v>0</v>
      </c>
      <c r="AD1660">
        <v>0</v>
      </c>
      <c r="AE1660">
        <v>1509.6791520103843</v>
      </c>
    </row>
    <row r="1661" spans="1:31" x14ac:dyDescent="0.25">
      <c r="A1661">
        <v>2340554</v>
      </c>
      <c r="B1661">
        <v>1</v>
      </c>
      <c r="C1661" t="s">
        <v>81</v>
      </c>
      <c r="D1661" t="s">
        <v>112</v>
      </c>
      <c r="E1661" t="s">
        <v>157</v>
      </c>
      <c r="F1661" t="s">
        <v>5030</v>
      </c>
      <c r="G1661" t="s">
        <v>159</v>
      </c>
      <c r="H1661" t="s">
        <v>154</v>
      </c>
      <c r="I1661" t="s">
        <v>144</v>
      </c>
      <c r="J1661" t="s">
        <v>137</v>
      </c>
      <c r="K1661" t="s">
        <v>138</v>
      </c>
      <c r="L1661" t="s">
        <v>5031</v>
      </c>
      <c r="M1661" t="s">
        <v>5032</v>
      </c>
      <c r="N1661">
        <v>2.5991666659999999</v>
      </c>
      <c r="O1661">
        <v>0</v>
      </c>
      <c r="P1661">
        <v>0</v>
      </c>
      <c r="Q1661">
        <v>0</v>
      </c>
      <c r="R1661">
        <v>1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1.5585080368124518</v>
      </c>
      <c r="AA1661">
        <v>0</v>
      </c>
      <c r="AB1661">
        <v>0</v>
      </c>
      <c r="AC1661">
        <v>0</v>
      </c>
      <c r="AD1661">
        <v>0</v>
      </c>
      <c r="AE1661">
        <v>1.5585080368124518</v>
      </c>
    </row>
    <row r="1662" spans="1:31" x14ac:dyDescent="0.25">
      <c r="A1662">
        <v>2340013</v>
      </c>
      <c r="B1662">
        <v>1</v>
      </c>
      <c r="C1662" t="s">
        <v>81</v>
      </c>
      <c r="D1662" t="s">
        <v>113</v>
      </c>
      <c r="E1662" t="s">
        <v>132</v>
      </c>
      <c r="F1662" t="s">
        <v>2527</v>
      </c>
      <c r="G1662" t="s">
        <v>134</v>
      </c>
      <c r="H1662" t="s">
        <v>135</v>
      </c>
      <c r="I1662" t="s">
        <v>144</v>
      </c>
      <c r="J1662" t="s">
        <v>137</v>
      </c>
      <c r="K1662" t="s">
        <v>138</v>
      </c>
      <c r="L1662" t="s">
        <v>5033</v>
      </c>
      <c r="M1662" t="s">
        <v>5034</v>
      </c>
      <c r="N1662">
        <v>1.044166666</v>
      </c>
      <c r="O1662">
        <v>0</v>
      </c>
      <c r="P1662">
        <v>1285</v>
      </c>
      <c r="Q1662">
        <v>2</v>
      </c>
      <c r="R1662">
        <v>423</v>
      </c>
      <c r="S1662">
        <v>5</v>
      </c>
      <c r="T1662">
        <v>73</v>
      </c>
      <c r="U1662">
        <v>0</v>
      </c>
      <c r="V1662">
        <v>2</v>
      </c>
      <c r="W1662">
        <v>0</v>
      </c>
      <c r="X1662">
        <v>149.34035159050515</v>
      </c>
      <c r="Y1662">
        <v>63.066377887272452</v>
      </c>
      <c r="Z1662">
        <v>292.5436830417849</v>
      </c>
      <c r="AA1662">
        <v>6.047318270760452</v>
      </c>
      <c r="AB1662">
        <v>30.65710879960087</v>
      </c>
      <c r="AC1662">
        <v>0</v>
      </c>
      <c r="AD1662">
        <v>72.384283364612031</v>
      </c>
      <c r="AE1662">
        <v>614.03912295453597</v>
      </c>
    </row>
    <row r="1663" spans="1:31" x14ac:dyDescent="0.25">
      <c r="A1663">
        <v>2340162</v>
      </c>
      <c r="B1663">
        <v>1</v>
      </c>
      <c r="C1663" t="s">
        <v>81</v>
      </c>
      <c r="D1663" t="s">
        <v>118</v>
      </c>
      <c r="E1663" t="s">
        <v>151</v>
      </c>
      <c r="F1663" t="s">
        <v>5035</v>
      </c>
      <c r="G1663" t="s">
        <v>269</v>
      </c>
      <c r="H1663" t="s">
        <v>154</v>
      </c>
      <c r="I1663" t="s">
        <v>144</v>
      </c>
      <c r="J1663" t="s">
        <v>137</v>
      </c>
      <c r="K1663" t="s">
        <v>209</v>
      </c>
      <c r="L1663" t="s">
        <v>5036</v>
      </c>
      <c r="M1663" t="s">
        <v>5037</v>
      </c>
      <c r="N1663">
        <v>7.86</v>
      </c>
      <c r="O1663">
        <v>0</v>
      </c>
      <c r="P1663">
        <v>15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23.388431902428174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23.388431902428174</v>
      </c>
    </row>
    <row r="1664" spans="1:31" x14ac:dyDescent="0.25">
      <c r="A1664">
        <v>2340254</v>
      </c>
      <c r="B1664">
        <v>1</v>
      </c>
      <c r="C1664" t="s">
        <v>80</v>
      </c>
      <c r="D1664" t="s">
        <v>108</v>
      </c>
      <c r="E1664" t="s">
        <v>151</v>
      </c>
      <c r="F1664" t="s">
        <v>5038</v>
      </c>
      <c r="G1664" t="s">
        <v>153</v>
      </c>
      <c r="H1664" t="s">
        <v>154</v>
      </c>
      <c r="I1664" t="s">
        <v>144</v>
      </c>
      <c r="J1664" t="s">
        <v>137</v>
      </c>
      <c r="K1664" t="s">
        <v>138</v>
      </c>
      <c r="L1664" t="s">
        <v>5039</v>
      </c>
      <c r="M1664" t="s">
        <v>5040</v>
      </c>
      <c r="N1664">
        <v>0.4425</v>
      </c>
      <c r="O1664">
        <v>0</v>
      </c>
      <c r="P1664">
        <v>4</v>
      </c>
      <c r="Q1664">
        <v>0</v>
      </c>
      <c r="R1664">
        <v>1</v>
      </c>
      <c r="S1664">
        <v>0</v>
      </c>
      <c r="T1664">
        <v>2</v>
      </c>
      <c r="U1664">
        <v>0</v>
      </c>
      <c r="V1664">
        <v>0</v>
      </c>
      <c r="W1664">
        <v>0</v>
      </c>
      <c r="X1664">
        <v>0.61806855378525005</v>
      </c>
      <c r="Y1664">
        <v>0</v>
      </c>
      <c r="Z1664">
        <v>6.1005521698800011E-3</v>
      </c>
      <c r="AA1664">
        <v>0</v>
      </c>
      <c r="AB1664">
        <v>0.98221651634075258</v>
      </c>
      <c r="AC1664">
        <v>0</v>
      </c>
      <c r="AD1664">
        <v>0</v>
      </c>
      <c r="AE1664">
        <v>1.6063856222958828</v>
      </c>
    </row>
    <row r="1665" spans="1:31" x14ac:dyDescent="0.25">
      <c r="A1665">
        <v>2340586</v>
      </c>
      <c r="B1665">
        <v>1</v>
      </c>
      <c r="C1665" t="s">
        <v>81</v>
      </c>
      <c r="D1665" t="s">
        <v>116</v>
      </c>
      <c r="E1665" t="s">
        <v>151</v>
      </c>
      <c r="F1665" t="s">
        <v>5041</v>
      </c>
      <c r="G1665" t="s">
        <v>153</v>
      </c>
      <c r="H1665" t="s">
        <v>154</v>
      </c>
      <c r="I1665" t="s">
        <v>144</v>
      </c>
      <c r="J1665" t="s">
        <v>137</v>
      </c>
      <c r="K1665" t="s">
        <v>138</v>
      </c>
      <c r="L1665" t="s">
        <v>5042</v>
      </c>
      <c r="M1665" t="s">
        <v>5043</v>
      </c>
      <c r="N1665">
        <v>1.682222222</v>
      </c>
      <c r="O1665">
        <v>0</v>
      </c>
      <c r="P1665">
        <v>2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0.9046472053751955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0.9046472053751955</v>
      </c>
    </row>
    <row r="1666" spans="1:31" x14ac:dyDescent="0.25">
      <c r="A1666">
        <v>2340400</v>
      </c>
      <c r="B1666">
        <v>1</v>
      </c>
      <c r="C1666" t="s">
        <v>81</v>
      </c>
      <c r="D1666" t="s">
        <v>127</v>
      </c>
      <c r="E1666" t="s">
        <v>174</v>
      </c>
      <c r="F1666" t="s">
        <v>5044</v>
      </c>
      <c r="G1666" t="s">
        <v>208</v>
      </c>
      <c r="H1666" t="s">
        <v>154</v>
      </c>
      <c r="I1666" t="s">
        <v>144</v>
      </c>
      <c r="J1666" t="s">
        <v>137</v>
      </c>
      <c r="K1666" t="s">
        <v>209</v>
      </c>
      <c r="L1666" t="s">
        <v>5045</v>
      </c>
      <c r="M1666" t="s">
        <v>5046</v>
      </c>
      <c r="N1666">
        <v>2.028888888</v>
      </c>
      <c r="O1666">
        <v>0</v>
      </c>
      <c r="P1666">
        <v>0</v>
      </c>
      <c r="Q1666">
        <v>0</v>
      </c>
      <c r="R1666">
        <v>10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19.859937016087883</v>
      </c>
      <c r="AA1666">
        <v>0</v>
      </c>
      <c r="AB1666">
        <v>0</v>
      </c>
      <c r="AC1666">
        <v>0</v>
      </c>
      <c r="AD1666">
        <v>0</v>
      </c>
      <c r="AE1666">
        <v>19.859937016087883</v>
      </c>
    </row>
    <row r="1667" spans="1:31" x14ac:dyDescent="0.25">
      <c r="A1667">
        <v>2340417</v>
      </c>
      <c r="B1667">
        <v>1</v>
      </c>
      <c r="C1667" t="s">
        <v>80</v>
      </c>
      <c r="D1667" t="s">
        <v>100</v>
      </c>
      <c r="E1667" t="s">
        <v>141</v>
      </c>
      <c r="F1667" t="s">
        <v>3570</v>
      </c>
      <c r="G1667" t="s">
        <v>494</v>
      </c>
      <c r="H1667" t="s">
        <v>135</v>
      </c>
      <c r="I1667" t="s">
        <v>144</v>
      </c>
      <c r="J1667" t="s">
        <v>137</v>
      </c>
      <c r="K1667" t="s">
        <v>138</v>
      </c>
      <c r="L1667" t="s">
        <v>5047</v>
      </c>
      <c r="M1667" t="s">
        <v>5048</v>
      </c>
      <c r="N1667">
        <v>4.5724999999999998</v>
      </c>
      <c r="O1667">
        <v>4</v>
      </c>
      <c r="P1667">
        <v>154</v>
      </c>
      <c r="Q1667">
        <v>6</v>
      </c>
      <c r="R1667">
        <v>60</v>
      </c>
      <c r="S1667">
        <v>13</v>
      </c>
      <c r="T1667">
        <v>60</v>
      </c>
      <c r="U1667">
        <v>2</v>
      </c>
      <c r="V1667">
        <v>1</v>
      </c>
      <c r="W1667">
        <v>17.991247898795969</v>
      </c>
      <c r="X1667">
        <v>229.79148627144843</v>
      </c>
      <c r="Y1667">
        <v>339.18366946254679</v>
      </c>
      <c r="Z1667">
        <v>294.34986968358271</v>
      </c>
      <c r="AA1667">
        <v>562.71658174051993</v>
      </c>
      <c r="AB1667">
        <v>251.48792338825513</v>
      </c>
      <c r="AC1667">
        <v>644.66368690358297</v>
      </c>
      <c r="AD1667">
        <v>48.530419211747379</v>
      </c>
      <c r="AE1667">
        <v>2388.7148845604793</v>
      </c>
    </row>
    <row r="1668" spans="1:31" x14ac:dyDescent="0.25">
      <c r="A1668">
        <v>2340440</v>
      </c>
      <c r="B1668">
        <v>1</v>
      </c>
      <c r="C1668" t="s">
        <v>80</v>
      </c>
      <c r="D1668" t="s">
        <v>100</v>
      </c>
      <c r="E1668" t="s">
        <v>157</v>
      </c>
      <c r="F1668" t="s">
        <v>5049</v>
      </c>
      <c r="G1668" t="s">
        <v>159</v>
      </c>
      <c r="H1668" t="s">
        <v>154</v>
      </c>
      <c r="I1668" t="s">
        <v>144</v>
      </c>
      <c r="J1668" t="s">
        <v>137</v>
      </c>
      <c r="K1668" t="s">
        <v>138</v>
      </c>
      <c r="L1668" t="s">
        <v>5050</v>
      </c>
      <c r="M1668" t="s">
        <v>5051</v>
      </c>
      <c r="N1668">
        <v>2.3086111109999998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1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1.4419072518154368</v>
      </c>
      <c r="AC1668">
        <v>0</v>
      </c>
      <c r="AD1668">
        <v>0</v>
      </c>
      <c r="AE1668">
        <v>1.4419072518154368</v>
      </c>
    </row>
    <row r="1669" spans="1:31" x14ac:dyDescent="0.25">
      <c r="A1669">
        <v>2340191</v>
      </c>
      <c r="B1669">
        <v>1</v>
      </c>
      <c r="C1669" t="s">
        <v>81</v>
      </c>
      <c r="D1669" t="s">
        <v>127</v>
      </c>
      <c r="E1669" t="s">
        <v>174</v>
      </c>
      <c r="F1669" t="s">
        <v>5052</v>
      </c>
      <c r="G1669" t="s">
        <v>208</v>
      </c>
      <c r="H1669" t="s">
        <v>154</v>
      </c>
      <c r="I1669" t="s">
        <v>144</v>
      </c>
      <c r="J1669" t="s">
        <v>137</v>
      </c>
      <c r="K1669" t="s">
        <v>209</v>
      </c>
      <c r="L1669" t="s">
        <v>5053</v>
      </c>
      <c r="M1669" t="s">
        <v>5054</v>
      </c>
      <c r="N1669">
        <v>1.608333333</v>
      </c>
      <c r="O1669">
        <v>0</v>
      </c>
      <c r="P1669">
        <v>240</v>
      </c>
      <c r="Q1669">
        <v>0</v>
      </c>
      <c r="R1669">
        <v>1</v>
      </c>
      <c r="S1669">
        <v>0</v>
      </c>
      <c r="T1669">
        <v>13</v>
      </c>
      <c r="U1669">
        <v>0</v>
      </c>
      <c r="V1669">
        <v>0</v>
      </c>
      <c r="W1669">
        <v>0</v>
      </c>
      <c r="X1669">
        <v>110.14435995527286</v>
      </c>
      <c r="Y1669">
        <v>0</v>
      </c>
      <c r="Z1669">
        <v>4.5600164224649999</v>
      </c>
      <c r="AA1669">
        <v>0</v>
      </c>
      <c r="AB1669">
        <v>76.323779333258884</v>
      </c>
      <c r="AC1669">
        <v>0</v>
      </c>
      <c r="AD1669">
        <v>0</v>
      </c>
      <c r="AE1669">
        <v>191.02815571099674</v>
      </c>
    </row>
    <row r="1670" spans="1:31" x14ac:dyDescent="0.25">
      <c r="A1670">
        <v>2340045</v>
      </c>
      <c r="B1670">
        <v>1</v>
      </c>
      <c r="C1670" t="s">
        <v>81</v>
      </c>
      <c r="D1670" t="s">
        <v>121</v>
      </c>
      <c r="E1670" t="s">
        <v>151</v>
      </c>
      <c r="F1670" t="s">
        <v>5055</v>
      </c>
      <c r="G1670" t="s">
        <v>153</v>
      </c>
      <c r="H1670" t="s">
        <v>154</v>
      </c>
      <c r="I1670" t="s">
        <v>144</v>
      </c>
      <c r="J1670" t="s">
        <v>137</v>
      </c>
      <c r="K1670" t="s">
        <v>138</v>
      </c>
      <c r="L1670" t="s">
        <v>5056</v>
      </c>
      <c r="M1670" t="s">
        <v>5057</v>
      </c>
      <c r="N1670">
        <v>0.90249999999999997</v>
      </c>
      <c r="O1670">
        <v>0</v>
      </c>
      <c r="P1670">
        <v>1</v>
      </c>
      <c r="Q1670">
        <v>0</v>
      </c>
      <c r="R1670">
        <v>21</v>
      </c>
      <c r="S1670">
        <v>0</v>
      </c>
      <c r="T1670">
        <v>2</v>
      </c>
      <c r="U1670">
        <v>0</v>
      </c>
      <c r="V1670">
        <v>0</v>
      </c>
      <c r="W1670">
        <v>0</v>
      </c>
      <c r="X1670">
        <v>0.44832816608375248</v>
      </c>
      <c r="Y1670">
        <v>0</v>
      </c>
      <c r="Z1670">
        <v>10.231845476089763</v>
      </c>
      <c r="AA1670">
        <v>0</v>
      </c>
      <c r="AB1670">
        <v>1.95940462749452</v>
      </c>
      <c r="AC1670">
        <v>0</v>
      </c>
      <c r="AD1670">
        <v>0</v>
      </c>
      <c r="AE1670">
        <v>12.639578269668036</v>
      </c>
    </row>
    <row r="1671" spans="1:31" x14ac:dyDescent="0.25">
      <c r="A1671">
        <v>2340477</v>
      </c>
      <c r="B1671">
        <v>1</v>
      </c>
      <c r="C1671" t="s">
        <v>80</v>
      </c>
      <c r="D1671" t="s">
        <v>98</v>
      </c>
      <c r="E1671" t="s">
        <v>151</v>
      </c>
      <c r="F1671" t="s">
        <v>5058</v>
      </c>
      <c r="G1671" t="s">
        <v>153</v>
      </c>
      <c r="H1671" t="s">
        <v>154</v>
      </c>
      <c r="I1671" t="s">
        <v>144</v>
      </c>
      <c r="J1671" t="s">
        <v>137</v>
      </c>
      <c r="K1671" t="s">
        <v>138</v>
      </c>
      <c r="L1671" t="s">
        <v>5059</v>
      </c>
      <c r="M1671" t="s">
        <v>5060</v>
      </c>
      <c r="N1671">
        <v>1.3302777770000001</v>
      </c>
      <c r="O1671">
        <v>0</v>
      </c>
      <c r="P1671">
        <v>7</v>
      </c>
      <c r="Q1671">
        <v>0</v>
      </c>
      <c r="R1671">
        <v>5</v>
      </c>
      <c r="S1671">
        <v>0</v>
      </c>
      <c r="T1671">
        <v>19</v>
      </c>
      <c r="U1671">
        <v>0</v>
      </c>
      <c r="V1671">
        <v>0</v>
      </c>
      <c r="W1671">
        <v>0</v>
      </c>
      <c r="X1671">
        <v>5.4975705179149044</v>
      </c>
      <c r="Y1671">
        <v>0</v>
      </c>
      <c r="Z1671">
        <v>15.591635529464432</v>
      </c>
      <c r="AA1671">
        <v>0</v>
      </c>
      <c r="AB1671">
        <v>46.891327971301216</v>
      </c>
      <c r="AC1671">
        <v>0</v>
      </c>
      <c r="AD1671">
        <v>0</v>
      </c>
      <c r="AE1671">
        <v>67.980534018680544</v>
      </c>
    </row>
    <row r="1672" spans="1:31" x14ac:dyDescent="0.25">
      <c r="A1672">
        <v>2340085</v>
      </c>
      <c r="B1672">
        <v>1</v>
      </c>
      <c r="C1672" t="s">
        <v>80</v>
      </c>
      <c r="D1672" t="s">
        <v>87</v>
      </c>
      <c r="E1672" t="s">
        <v>174</v>
      </c>
      <c r="F1672" t="s">
        <v>5061</v>
      </c>
      <c r="G1672" t="s">
        <v>208</v>
      </c>
      <c r="H1672" t="s">
        <v>154</v>
      </c>
      <c r="I1672" t="s">
        <v>144</v>
      </c>
      <c r="J1672" t="s">
        <v>137</v>
      </c>
      <c r="K1672" t="s">
        <v>209</v>
      </c>
      <c r="L1672" t="s">
        <v>5062</v>
      </c>
      <c r="M1672" t="s">
        <v>5063</v>
      </c>
      <c r="N1672">
        <v>3.2324999999999999</v>
      </c>
      <c r="O1672">
        <v>0</v>
      </c>
      <c r="P1672">
        <v>172</v>
      </c>
      <c r="Q1672">
        <v>0</v>
      </c>
      <c r="R1672">
        <v>0</v>
      </c>
      <c r="S1672">
        <v>0</v>
      </c>
      <c r="T1672">
        <v>8</v>
      </c>
      <c r="U1672">
        <v>0</v>
      </c>
      <c r="V1672">
        <v>0</v>
      </c>
      <c r="W1672">
        <v>0</v>
      </c>
      <c r="X1672">
        <v>188.42423078177231</v>
      </c>
      <c r="Y1672">
        <v>0</v>
      </c>
      <c r="Z1672">
        <v>0</v>
      </c>
      <c r="AA1672">
        <v>0</v>
      </c>
      <c r="AB1672">
        <v>51.811208275196115</v>
      </c>
      <c r="AC1672">
        <v>0</v>
      </c>
      <c r="AD1672">
        <v>0</v>
      </c>
      <c r="AE1672">
        <v>240.23543905696843</v>
      </c>
    </row>
    <row r="1673" spans="1:31" x14ac:dyDescent="0.25">
      <c r="A1673">
        <v>2340185</v>
      </c>
      <c r="B1673">
        <v>1</v>
      </c>
      <c r="C1673" t="s">
        <v>80</v>
      </c>
      <c r="D1673" t="s">
        <v>111</v>
      </c>
      <c r="E1673" t="s">
        <v>157</v>
      </c>
      <c r="F1673" t="s">
        <v>5064</v>
      </c>
      <c r="G1673" t="s">
        <v>204</v>
      </c>
      <c r="H1673" t="s">
        <v>154</v>
      </c>
      <c r="I1673" t="s">
        <v>144</v>
      </c>
      <c r="J1673" t="s">
        <v>137</v>
      </c>
      <c r="K1673" t="s">
        <v>138</v>
      </c>
      <c r="L1673" t="s">
        <v>5065</v>
      </c>
      <c r="M1673" t="s">
        <v>5066</v>
      </c>
      <c r="N1673">
        <v>0.64277777700000005</v>
      </c>
      <c r="O1673">
        <v>0</v>
      </c>
      <c r="P1673">
        <v>11</v>
      </c>
      <c r="Q1673">
        <v>0</v>
      </c>
      <c r="R1673">
        <v>0</v>
      </c>
      <c r="S1673">
        <v>0</v>
      </c>
      <c r="T1673">
        <v>3</v>
      </c>
      <c r="U1673">
        <v>0</v>
      </c>
      <c r="V1673">
        <v>0</v>
      </c>
      <c r="W1673">
        <v>0</v>
      </c>
      <c r="X1673">
        <v>2.4644776300080919</v>
      </c>
      <c r="Y1673">
        <v>0</v>
      </c>
      <c r="Z1673">
        <v>0</v>
      </c>
      <c r="AA1673">
        <v>0</v>
      </c>
      <c r="AB1673">
        <v>1.9224659389742071</v>
      </c>
      <c r="AC1673">
        <v>0</v>
      </c>
      <c r="AD1673">
        <v>0</v>
      </c>
      <c r="AE1673">
        <v>4.3869435689822991</v>
      </c>
    </row>
    <row r="1674" spans="1:31" x14ac:dyDescent="0.25">
      <c r="A1674">
        <v>2340580</v>
      </c>
      <c r="B1674">
        <v>1</v>
      </c>
      <c r="C1674" t="s">
        <v>81</v>
      </c>
      <c r="D1674" t="s">
        <v>115</v>
      </c>
      <c r="E1674" t="s">
        <v>174</v>
      </c>
      <c r="F1674" t="s">
        <v>394</v>
      </c>
      <c r="G1674" t="s">
        <v>176</v>
      </c>
      <c r="H1674" t="s">
        <v>154</v>
      </c>
      <c r="I1674" t="s">
        <v>144</v>
      </c>
      <c r="J1674" t="s">
        <v>137</v>
      </c>
      <c r="K1674" t="s">
        <v>138</v>
      </c>
      <c r="L1674" t="s">
        <v>5067</v>
      </c>
      <c r="M1674" t="s">
        <v>5068</v>
      </c>
      <c r="N1674">
        <v>2.2280555550000001</v>
      </c>
      <c r="O1674">
        <v>0</v>
      </c>
      <c r="P1674">
        <v>43</v>
      </c>
      <c r="Q1674">
        <v>0</v>
      </c>
      <c r="R1674">
        <v>5</v>
      </c>
      <c r="S1674">
        <v>0</v>
      </c>
      <c r="T1674">
        <v>6</v>
      </c>
      <c r="U1674">
        <v>0</v>
      </c>
      <c r="V1674">
        <v>0</v>
      </c>
      <c r="W1674">
        <v>0</v>
      </c>
      <c r="X1674">
        <v>16.428901589445847</v>
      </c>
      <c r="Y1674">
        <v>0</v>
      </c>
      <c r="Z1674">
        <v>19.674023844002008</v>
      </c>
      <c r="AA1674">
        <v>0</v>
      </c>
      <c r="AB1674">
        <v>10.211858566252674</v>
      </c>
      <c r="AC1674">
        <v>0</v>
      </c>
      <c r="AD1674">
        <v>0</v>
      </c>
      <c r="AE1674">
        <v>46.314783999700524</v>
      </c>
    </row>
    <row r="1675" spans="1:31" x14ac:dyDescent="0.25">
      <c r="A1675">
        <v>2340314</v>
      </c>
      <c r="B1675">
        <v>1</v>
      </c>
      <c r="C1675" t="s">
        <v>80</v>
      </c>
      <c r="D1675" t="s">
        <v>110</v>
      </c>
      <c r="E1675" t="s">
        <v>157</v>
      </c>
      <c r="F1675" t="s">
        <v>5069</v>
      </c>
      <c r="G1675" t="s">
        <v>204</v>
      </c>
      <c r="H1675" t="s">
        <v>154</v>
      </c>
      <c r="I1675" t="s">
        <v>144</v>
      </c>
      <c r="J1675" t="s">
        <v>137</v>
      </c>
      <c r="K1675" t="s">
        <v>138</v>
      </c>
      <c r="L1675" t="s">
        <v>5070</v>
      </c>
      <c r="M1675" t="s">
        <v>5071</v>
      </c>
      <c r="N1675">
        <v>1.0177777770000001</v>
      </c>
      <c r="O1675">
        <v>0</v>
      </c>
      <c r="P1675">
        <v>34</v>
      </c>
      <c r="Q1675">
        <v>0</v>
      </c>
      <c r="R1675">
        <v>0</v>
      </c>
      <c r="S1675">
        <v>0</v>
      </c>
      <c r="T1675">
        <v>6</v>
      </c>
      <c r="U1675">
        <v>0</v>
      </c>
      <c r="V1675">
        <v>0</v>
      </c>
      <c r="W1675">
        <v>0</v>
      </c>
      <c r="X1675">
        <v>12.344282577379161</v>
      </c>
      <c r="Y1675">
        <v>0</v>
      </c>
      <c r="Z1675">
        <v>0</v>
      </c>
      <c r="AA1675">
        <v>0</v>
      </c>
      <c r="AB1675">
        <v>7.8818318979818143</v>
      </c>
      <c r="AC1675">
        <v>0</v>
      </c>
      <c r="AD1675">
        <v>0</v>
      </c>
      <c r="AE1675">
        <v>20.226114475360976</v>
      </c>
    </row>
    <row r="1676" spans="1:31" x14ac:dyDescent="0.25">
      <c r="A1676">
        <v>2340171</v>
      </c>
      <c r="B1676">
        <v>1</v>
      </c>
      <c r="C1676" t="s">
        <v>80</v>
      </c>
      <c r="D1676" t="s">
        <v>93</v>
      </c>
      <c r="E1676" t="s">
        <v>132</v>
      </c>
      <c r="F1676" t="s">
        <v>5072</v>
      </c>
      <c r="G1676" t="s">
        <v>2880</v>
      </c>
      <c r="H1676" t="s">
        <v>135</v>
      </c>
      <c r="I1676" t="s">
        <v>144</v>
      </c>
      <c r="J1676" t="s">
        <v>137</v>
      </c>
      <c r="K1676" t="s">
        <v>138</v>
      </c>
      <c r="L1676" t="s">
        <v>5073</v>
      </c>
      <c r="M1676" t="s">
        <v>5074</v>
      </c>
      <c r="N1676">
        <v>1.706111111</v>
      </c>
      <c r="O1676">
        <v>0</v>
      </c>
      <c r="P1676">
        <v>56</v>
      </c>
      <c r="Q1676">
        <v>0</v>
      </c>
      <c r="R1676">
        <v>2</v>
      </c>
      <c r="S1676">
        <v>0</v>
      </c>
      <c r="T1676">
        <v>2</v>
      </c>
      <c r="U1676">
        <v>0</v>
      </c>
      <c r="V1676">
        <v>0</v>
      </c>
      <c r="W1676">
        <v>0</v>
      </c>
      <c r="X1676">
        <v>29.373725226731764</v>
      </c>
      <c r="Y1676">
        <v>0</v>
      </c>
      <c r="Z1676">
        <v>6.0907554208300194</v>
      </c>
      <c r="AA1676">
        <v>0</v>
      </c>
      <c r="AB1676">
        <v>38.245719722377153</v>
      </c>
      <c r="AC1676">
        <v>0</v>
      </c>
      <c r="AD1676">
        <v>0</v>
      </c>
      <c r="AE1676">
        <v>73.710200369938946</v>
      </c>
    </row>
    <row r="1677" spans="1:31" x14ac:dyDescent="0.25">
      <c r="A1677">
        <v>2340145</v>
      </c>
      <c r="B1677">
        <v>1</v>
      </c>
      <c r="C1677" t="s">
        <v>80</v>
      </c>
      <c r="D1677" t="s">
        <v>107</v>
      </c>
      <c r="E1677" t="s">
        <v>174</v>
      </c>
      <c r="F1677" t="s">
        <v>5075</v>
      </c>
      <c r="G1677" t="s">
        <v>176</v>
      </c>
      <c r="H1677" t="s">
        <v>154</v>
      </c>
      <c r="I1677" t="s">
        <v>144</v>
      </c>
      <c r="J1677" t="s">
        <v>137</v>
      </c>
      <c r="K1677" t="s">
        <v>138</v>
      </c>
      <c r="L1677" t="s">
        <v>5076</v>
      </c>
      <c r="M1677" t="s">
        <v>5077</v>
      </c>
      <c r="N1677">
        <v>2.1041666659999998</v>
      </c>
      <c r="O1677">
        <v>0</v>
      </c>
      <c r="P1677">
        <v>80</v>
      </c>
      <c r="Q1677">
        <v>0</v>
      </c>
      <c r="R1677">
        <v>7</v>
      </c>
      <c r="S1677">
        <v>0</v>
      </c>
      <c r="T1677">
        <v>28</v>
      </c>
      <c r="U1677">
        <v>0</v>
      </c>
      <c r="V1677">
        <v>0</v>
      </c>
      <c r="W1677">
        <v>0</v>
      </c>
      <c r="X1677">
        <v>41.232574056484751</v>
      </c>
      <c r="Y1677">
        <v>0</v>
      </c>
      <c r="Z1677">
        <v>8.6149884799222409</v>
      </c>
      <c r="AA1677">
        <v>0</v>
      </c>
      <c r="AB1677">
        <v>123.09284161777808</v>
      </c>
      <c r="AC1677">
        <v>0</v>
      </c>
      <c r="AD1677">
        <v>0</v>
      </c>
      <c r="AE1677">
        <v>172.94040415418507</v>
      </c>
    </row>
    <row r="1678" spans="1:31" x14ac:dyDescent="0.25">
      <c r="A1678">
        <v>2340128</v>
      </c>
      <c r="B1678">
        <v>1</v>
      </c>
      <c r="C1678" t="s">
        <v>80</v>
      </c>
      <c r="D1678" t="s">
        <v>100</v>
      </c>
      <c r="E1678" t="s">
        <v>157</v>
      </c>
      <c r="F1678" t="s">
        <v>5078</v>
      </c>
      <c r="G1678" t="s">
        <v>279</v>
      </c>
      <c r="H1678" t="s">
        <v>154</v>
      </c>
      <c r="I1678" t="s">
        <v>144</v>
      </c>
      <c r="J1678" t="s">
        <v>137</v>
      </c>
      <c r="K1678" t="s">
        <v>138</v>
      </c>
      <c r="L1678" t="s">
        <v>5079</v>
      </c>
      <c r="M1678" t="s">
        <v>5080</v>
      </c>
      <c r="N1678">
        <v>2.0350000000000001</v>
      </c>
      <c r="O1678">
        <v>0</v>
      </c>
      <c r="P1678">
        <v>2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0.21498685050750721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0.21498685050750721</v>
      </c>
    </row>
    <row r="1679" spans="1:31" x14ac:dyDescent="0.25">
      <c r="A1679">
        <v>2340102</v>
      </c>
      <c r="B1679">
        <v>1</v>
      </c>
      <c r="C1679" t="s">
        <v>80</v>
      </c>
      <c r="D1679" t="s">
        <v>87</v>
      </c>
      <c r="E1679" t="s">
        <v>147</v>
      </c>
      <c r="F1679" t="s">
        <v>5081</v>
      </c>
      <c r="G1679" t="s">
        <v>208</v>
      </c>
      <c r="H1679" t="s">
        <v>135</v>
      </c>
      <c r="I1679" t="s">
        <v>144</v>
      </c>
      <c r="J1679" t="s">
        <v>137</v>
      </c>
      <c r="K1679" t="s">
        <v>209</v>
      </c>
      <c r="L1679" t="s">
        <v>5082</v>
      </c>
      <c r="M1679" t="s">
        <v>5083</v>
      </c>
      <c r="N1679">
        <v>10.561944444</v>
      </c>
      <c r="O1679">
        <v>0</v>
      </c>
      <c r="P1679">
        <v>3068</v>
      </c>
      <c r="Q1679">
        <v>0</v>
      </c>
      <c r="R1679">
        <v>0</v>
      </c>
      <c r="S1679">
        <v>0</v>
      </c>
      <c r="T1679">
        <v>229</v>
      </c>
      <c r="U1679">
        <v>0</v>
      </c>
      <c r="V1679">
        <v>0</v>
      </c>
      <c r="W1679">
        <v>0</v>
      </c>
      <c r="X1679">
        <v>10460.082050782152</v>
      </c>
      <c r="Y1679">
        <v>0</v>
      </c>
      <c r="Z1679">
        <v>0</v>
      </c>
      <c r="AA1679">
        <v>0</v>
      </c>
      <c r="AB1679">
        <v>3613.1388550668094</v>
      </c>
      <c r="AC1679">
        <v>0</v>
      </c>
      <c r="AD1679">
        <v>0</v>
      </c>
      <c r="AE1679">
        <v>14073.220905848961</v>
      </c>
    </row>
    <row r="1680" spans="1:31" x14ac:dyDescent="0.25">
      <c r="A1680">
        <v>2340002</v>
      </c>
      <c r="B1680">
        <v>1</v>
      </c>
      <c r="C1680" t="s">
        <v>80</v>
      </c>
      <c r="D1680" t="s">
        <v>89</v>
      </c>
      <c r="E1680" t="s">
        <v>147</v>
      </c>
      <c r="F1680" t="s">
        <v>5084</v>
      </c>
      <c r="G1680" t="s">
        <v>363</v>
      </c>
      <c r="H1680" t="s">
        <v>135</v>
      </c>
      <c r="I1680" t="s">
        <v>144</v>
      </c>
      <c r="J1680" t="s">
        <v>137</v>
      </c>
      <c r="K1680" t="s">
        <v>209</v>
      </c>
      <c r="L1680" t="s">
        <v>5085</v>
      </c>
      <c r="M1680" t="s">
        <v>5086</v>
      </c>
      <c r="N1680">
        <v>0.230555555</v>
      </c>
      <c r="O1680">
        <v>0</v>
      </c>
      <c r="P1680">
        <v>78</v>
      </c>
      <c r="Q1680">
        <v>0</v>
      </c>
      <c r="R1680">
        <v>2</v>
      </c>
      <c r="S1680">
        <v>0</v>
      </c>
      <c r="T1680">
        <v>36</v>
      </c>
      <c r="U1680">
        <v>0</v>
      </c>
      <c r="V1680">
        <v>3</v>
      </c>
      <c r="W1680">
        <v>0</v>
      </c>
      <c r="X1680">
        <v>5.6946249237578117</v>
      </c>
      <c r="Y1680">
        <v>0</v>
      </c>
      <c r="Z1680">
        <v>0.26801205961775004</v>
      </c>
      <c r="AA1680">
        <v>0</v>
      </c>
      <c r="AB1680">
        <v>6.1553226699922075</v>
      </c>
      <c r="AC1680">
        <v>0</v>
      </c>
      <c r="AD1680">
        <v>18.460599823587046</v>
      </c>
      <c r="AE1680">
        <v>30.578559476954815</v>
      </c>
    </row>
    <row r="1681" spans="1:31" x14ac:dyDescent="0.25">
      <c r="A1681">
        <v>2340165</v>
      </c>
      <c r="B1681">
        <v>1</v>
      </c>
      <c r="C1681" t="s">
        <v>80</v>
      </c>
      <c r="D1681" t="s">
        <v>98</v>
      </c>
      <c r="E1681" t="s">
        <v>157</v>
      </c>
      <c r="F1681" t="s">
        <v>5087</v>
      </c>
      <c r="G1681" t="s">
        <v>159</v>
      </c>
      <c r="H1681" t="s">
        <v>154</v>
      </c>
      <c r="I1681" t="s">
        <v>144</v>
      </c>
      <c r="J1681" t="s">
        <v>137</v>
      </c>
      <c r="K1681" t="s">
        <v>138</v>
      </c>
      <c r="L1681" t="s">
        <v>5088</v>
      </c>
      <c r="M1681" t="s">
        <v>5089</v>
      </c>
      <c r="N1681">
        <v>4.2627777770000002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1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2.3747192440284124</v>
      </c>
      <c r="AC1681">
        <v>0</v>
      </c>
      <c r="AD1681">
        <v>0</v>
      </c>
      <c r="AE1681">
        <v>2.3747192440284124</v>
      </c>
    </row>
    <row r="1682" spans="1:31" x14ac:dyDescent="0.25">
      <c r="A1682">
        <v>2340022</v>
      </c>
      <c r="B1682">
        <v>1</v>
      </c>
      <c r="C1682" t="s">
        <v>80</v>
      </c>
      <c r="D1682" t="s">
        <v>83</v>
      </c>
      <c r="E1682" t="s">
        <v>147</v>
      </c>
      <c r="F1682" t="s">
        <v>5090</v>
      </c>
      <c r="G1682" t="s">
        <v>134</v>
      </c>
      <c r="H1682" t="s">
        <v>135</v>
      </c>
      <c r="I1682" t="s">
        <v>144</v>
      </c>
      <c r="J1682" t="s">
        <v>137</v>
      </c>
      <c r="K1682" t="s">
        <v>138</v>
      </c>
      <c r="L1682" t="s">
        <v>5091</v>
      </c>
      <c r="M1682" t="s">
        <v>5092</v>
      </c>
      <c r="N1682">
        <v>0.71805555499999996</v>
      </c>
      <c r="O1682">
        <v>0</v>
      </c>
      <c r="P1682">
        <v>3102</v>
      </c>
      <c r="Q1682">
        <v>1</v>
      </c>
      <c r="R1682">
        <v>3</v>
      </c>
      <c r="S1682">
        <v>12</v>
      </c>
      <c r="T1682">
        <v>1350</v>
      </c>
      <c r="U1682">
        <v>7</v>
      </c>
      <c r="V1682">
        <v>53</v>
      </c>
      <c r="W1682">
        <v>0</v>
      </c>
      <c r="X1682">
        <v>439.80173691219551</v>
      </c>
      <c r="Y1682">
        <v>126.54704473058727</v>
      </c>
      <c r="Z1682">
        <v>2.6110503613035418</v>
      </c>
      <c r="AA1682">
        <v>55.542210753281239</v>
      </c>
      <c r="AB1682">
        <v>564.96892294454881</v>
      </c>
      <c r="AC1682">
        <v>119.71222761773015</v>
      </c>
      <c r="AD1682">
        <v>696.7966517337054</v>
      </c>
      <c r="AE1682">
        <v>2005.9798450533519</v>
      </c>
    </row>
    <row r="1683" spans="1:31" x14ac:dyDescent="0.25">
      <c r="A1683">
        <v>2340108</v>
      </c>
      <c r="B1683">
        <v>1</v>
      </c>
      <c r="C1683" t="s">
        <v>80</v>
      </c>
      <c r="D1683" t="s">
        <v>103</v>
      </c>
      <c r="E1683" t="s">
        <v>157</v>
      </c>
      <c r="F1683" t="s">
        <v>5093</v>
      </c>
      <c r="G1683" t="s">
        <v>159</v>
      </c>
      <c r="H1683" t="s">
        <v>154</v>
      </c>
      <c r="I1683" t="s">
        <v>144</v>
      </c>
      <c r="J1683" t="s">
        <v>137</v>
      </c>
      <c r="K1683" t="s">
        <v>138</v>
      </c>
      <c r="L1683" t="s">
        <v>5094</v>
      </c>
      <c r="M1683" t="s">
        <v>5095</v>
      </c>
      <c r="N1683">
        <v>0.80249999999999999</v>
      </c>
      <c r="O1683">
        <v>0</v>
      </c>
      <c r="P1683">
        <v>1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0.13166679892368749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0.13166679892368749</v>
      </c>
    </row>
    <row r="1684" spans="1:31" x14ac:dyDescent="0.25">
      <c r="A1684">
        <v>2340606</v>
      </c>
      <c r="B1684">
        <v>1</v>
      </c>
      <c r="C1684" t="s">
        <v>81</v>
      </c>
      <c r="D1684" t="s">
        <v>113</v>
      </c>
      <c r="E1684" t="s">
        <v>157</v>
      </c>
      <c r="F1684" t="s">
        <v>5096</v>
      </c>
      <c r="G1684" t="s">
        <v>159</v>
      </c>
      <c r="H1684" t="s">
        <v>154</v>
      </c>
      <c r="I1684" t="s">
        <v>144</v>
      </c>
      <c r="J1684" t="s">
        <v>137</v>
      </c>
      <c r="K1684" t="s">
        <v>138</v>
      </c>
      <c r="L1684" t="s">
        <v>5097</v>
      </c>
      <c r="M1684" t="s">
        <v>5098</v>
      </c>
      <c r="N1684">
        <v>9.0141666659999995</v>
      </c>
      <c r="O1684">
        <v>0</v>
      </c>
      <c r="P1684">
        <v>1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0.55333546838497505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0.55333546838497505</v>
      </c>
    </row>
    <row r="1685" spans="1:31" x14ac:dyDescent="0.25">
      <c r="A1685">
        <v>2340357</v>
      </c>
      <c r="B1685">
        <v>1</v>
      </c>
      <c r="C1685" t="s">
        <v>80</v>
      </c>
      <c r="D1685" t="s">
        <v>107</v>
      </c>
      <c r="E1685" t="s">
        <v>157</v>
      </c>
      <c r="F1685" t="s">
        <v>5099</v>
      </c>
      <c r="G1685" t="s">
        <v>204</v>
      </c>
      <c r="H1685" t="s">
        <v>154</v>
      </c>
      <c r="I1685" t="s">
        <v>144</v>
      </c>
      <c r="J1685" t="s">
        <v>137</v>
      </c>
      <c r="K1685" t="s">
        <v>138</v>
      </c>
      <c r="L1685" t="s">
        <v>5100</v>
      </c>
      <c r="M1685" t="s">
        <v>5101</v>
      </c>
      <c r="N1685">
        <v>3.400555555</v>
      </c>
      <c r="O1685">
        <v>0</v>
      </c>
      <c r="P1685">
        <v>4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3.0119007260669783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3.0119007260669783</v>
      </c>
    </row>
    <row r="1686" spans="1:31" x14ac:dyDescent="0.25">
      <c r="A1686">
        <v>2340065</v>
      </c>
      <c r="B1686">
        <v>1</v>
      </c>
      <c r="C1686" t="s">
        <v>80</v>
      </c>
      <c r="D1686" t="s">
        <v>82</v>
      </c>
      <c r="E1686" t="s">
        <v>151</v>
      </c>
      <c r="F1686" t="s">
        <v>5102</v>
      </c>
      <c r="G1686" t="s">
        <v>153</v>
      </c>
      <c r="H1686" t="s">
        <v>154</v>
      </c>
      <c r="I1686" t="s">
        <v>144</v>
      </c>
      <c r="J1686" t="s">
        <v>137</v>
      </c>
      <c r="K1686" t="s">
        <v>138</v>
      </c>
      <c r="L1686" t="s">
        <v>5103</v>
      </c>
      <c r="M1686" t="s">
        <v>5104</v>
      </c>
      <c r="N1686">
        <v>1.859444444</v>
      </c>
      <c r="O1686">
        <v>0</v>
      </c>
      <c r="P1686">
        <v>49</v>
      </c>
      <c r="Q1686">
        <v>0</v>
      </c>
      <c r="R1686">
        <v>0</v>
      </c>
      <c r="S1686">
        <v>0</v>
      </c>
      <c r="T1686">
        <v>7</v>
      </c>
      <c r="U1686">
        <v>0</v>
      </c>
      <c r="V1686">
        <v>0</v>
      </c>
      <c r="W1686">
        <v>0</v>
      </c>
      <c r="X1686">
        <v>9.2361548006997882</v>
      </c>
      <c r="Y1686">
        <v>0</v>
      </c>
      <c r="Z1686">
        <v>0</v>
      </c>
      <c r="AA1686">
        <v>0</v>
      </c>
      <c r="AB1686">
        <v>9.0283883370728457</v>
      </c>
      <c r="AC1686">
        <v>0</v>
      </c>
      <c r="AD1686">
        <v>0</v>
      </c>
      <c r="AE1686">
        <v>18.264543137772634</v>
      </c>
    </row>
    <row r="1687" spans="1:31" x14ac:dyDescent="0.25">
      <c r="A1687">
        <v>2340019</v>
      </c>
      <c r="B1687">
        <v>1</v>
      </c>
      <c r="C1687" t="s">
        <v>80</v>
      </c>
      <c r="D1687" t="s">
        <v>108</v>
      </c>
      <c r="E1687" t="s">
        <v>174</v>
      </c>
      <c r="F1687" t="s">
        <v>5105</v>
      </c>
      <c r="G1687" t="s">
        <v>176</v>
      </c>
      <c r="H1687" t="s">
        <v>154</v>
      </c>
      <c r="I1687" t="s">
        <v>144</v>
      </c>
      <c r="J1687" t="s">
        <v>137</v>
      </c>
      <c r="K1687" t="s">
        <v>138</v>
      </c>
      <c r="L1687" t="s">
        <v>5106</v>
      </c>
      <c r="M1687" t="s">
        <v>5107</v>
      </c>
      <c r="N1687">
        <v>4.8180555549999999</v>
      </c>
      <c r="O1687">
        <v>0</v>
      </c>
      <c r="P1687">
        <v>34</v>
      </c>
      <c r="Q1687">
        <v>0</v>
      </c>
      <c r="R1687">
        <v>0</v>
      </c>
      <c r="S1687">
        <v>0</v>
      </c>
      <c r="T1687">
        <v>4</v>
      </c>
      <c r="U1687">
        <v>0</v>
      </c>
      <c r="V1687">
        <v>0</v>
      </c>
      <c r="W1687">
        <v>0</v>
      </c>
      <c r="X1687">
        <v>24.912144743378931</v>
      </c>
      <c r="Y1687">
        <v>0</v>
      </c>
      <c r="Z1687">
        <v>0</v>
      </c>
      <c r="AA1687">
        <v>0</v>
      </c>
      <c r="AB1687">
        <v>4.2134856061922301</v>
      </c>
      <c r="AC1687">
        <v>0</v>
      </c>
      <c r="AD1687">
        <v>0</v>
      </c>
      <c r="AE1687">
        <v>29.125630349571161</v>
      </c>
    </row>
    <row r="1688" spans="1:31" x14ac:dyDescent="0.25">
      <c r="A1688">
        <v>2340566</v>
      </c>
      <c r="B1688">
        <v>1</v>
      </c>
      <c r="C1688" t="s">
        <v>81</v>
      </c>
      <c r="D1688" t="s">
        <v>119</v>
      </c>
      <c r="E1688" t="s">
        <v>147</v>
      </c>
      <c r="F1688" t="s">
        <v>5108</v>
      </c>
      <c r="G1688" t="s">
        <v>134</v>
      </c>
      <c r="H1688" t="s">
        <v>135</v>
      </c>
      <c r="I1688" t="s">
        <v>144</v>
      </c>
      <c r="J1688" t="s">
        <v>137</v>
      </c>
      <c r="K1688" t="s">
        <v>138</v>
      </c>
      <c r="L1688" t="s">
        <v>5109</v>
      </c>
      <c r="M1688" t="s">
        <v>5110</v>
      </c>
      <c r="N1688">
        <v>1.3458333330000001</v>
      </c>
      <c r="O1688">
        <v>0</v>
      </c>
      <c r="P1688">
        <v>0</v>
      </c>
      <c r="Q1688">
        <v>0</v>
      </c>
      <c r="R1688">
        <v>0</v>
      </c>
      <c r="S1688">
        <v>3</v>
      </c>
      <c r="T1688">
        <v>113</v>
      </c>
      <c r="U1688">
        <v>0</v>
      </c>
      <c r="V1688">
        <v>2</v>
      </c>
      <c r="W1688">
        <v>0</v>
      </c>
      <c r="X1688">
        <v>0</v>
      </c>
      <c r="Y1688">
        <v>0</v>
      </c>
      <c r="Z1688">
        <v>0</v>
      </c>
      <c r="AA1688">
        <v>18.618435397479683</v>
      </c>
      <c r="AB1688">
        <v>44.234245481250156</v>
      </c>
      <c r="AC1688">
        <v>0</v>
      </c>
      <c r="AD1688">
        <v>10.274874933787679</v>
      </c>
      <c r="AE1688">
        <v>73.127555812517528</v>
      </c>
    </row>
    <row r="1689" spans="1:31" x14ac:dyDescent="0.25">
      <c r="A1689">
        <v>2340520</v>
      </c>
      <c r="B1689">
        <v>1</v>
      </c>
      <c r="C1689" t="s">
        <v>80</v>
      </c>
      <c r="D1689" t="s">
        <v>102</v>
      </c>
      <c r="E1689" t="s">
        <v>174</v>
      </c>
      <c r="F1689" t="s">
        <v>2005</v>
      </c>
      <c r="G1689" t="s">
        <v>176</v>
      </c>
      <c r="H1689" t="s">
        <v>154</v>
      </c>
      <c r="I1689" t="s">
        <v>144</v>
      </c>
      <c r="J1689" t="s">
        <v>137</v>
      </c>
      <c r="K1689" t="s">
        <v>138</v>
      </c>
      <c r="L1689" t="s">
        <v>5111</v>
      </c>
      <c r="M1689" t="s">
        <v>5112</v>
      </c>
      <c r="N1689">
        <v>0.83555555500000001</v>
      </c>
      <c r="O1689">
        <v>0</v>
      </c>
      <c r="P1689">
        <v>0</v>
      </c>
      <c r="Q1689">
        <v>0</v>
      </c>
      <c r="R1689">
        <v>14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37.261343599943295</v>
      </c>
      <c r="AA1689">
        <v>0</v>
      </c>
      <c r="AB1689">
        <v>0</v>
      </c>
      <c r="AC1689">
        <v>0</v>
      </c>
      <c r="AD1689">
        <v>0</v>
      </c>
      <c r="AE1689">
        <v>37.261343599943295</v>
      </c>
    </row>
    <row r="1690" spans="1:31" x14ac:dyDescent="0.25">
      <c r="A1690">
        <v>2340543</v>
      </c>
      <c r="B1690">
        <v>1</v>
      </c>
      <c r="C1690" t="s">
        <v>80</v>
      </c>
      <c r="D1690" t="s">
        <v>82</v>
      </c>
      <c r="E1690" t="s">
        <v>132</v>
      </c>
      <c r="F1690" t="s">
        <v>5113</v>
      </c>
      <c r="G1690" t="s">
        <v>1768</v>
      </c>
      <c r="H1690" t="s">
        <v>135</v>
      </c>
      <c r="I1690" t="s">
        <v>144</v>
      </c>
      <c r="J1690" t="s">
        <v>137</v>
      </c>
      <c r="K1690" t="s">
        <v>138</v>
      </c>
      <c r="L1690" t="s">
        <v>5114</v>
      </c>
      <c r="M1690" t="s">
        <v>5115</v>
      </c>
      <c r="N1690">
        <v>0.9</v>
      </c>
      <c r="O1690">
        <v>0</v>
      </c>
      <c r="P1690">
        <v>6464</v>
      </c>
      <c r="Q1690">
        <v>0</v>
      </c>
      <c r="R1690">
        <v>0</v>
      </c>
      <c r="S1690">
        <v>1</v>
      </c>
      <c r="T1690">
        <v>3804</v>
      </c>
      <c r="U1690">
        <v>0</v>
      </c>
      <c r="V1690">
        <v>6</v>
      </c>
      <c r="W1690">
        <v>0</v>
      </c>
      <c r="X1690">
        <v>1710.313609550976</v>
      </c>
      <c r="Y1690">
        <v>0</v>
      </c>
      <c r="Z1690">
        <v>0</v>
      </c>
      <c r="AA1690">
        <v>80.817350159084839</v>
      </c>
      <c r="AB1690">
        <v>2532.4642597033862</v>
      </c>
      <c r="AC1690">
        <v>0</v>
      </c>
      <c r="AD1690">
        <v>39.096962051125359</v>
      </c>
      <c r="AE1690">
        <v>4362.6921814645721</v>
      </c>
    </row>
    <row r="1691" spans="1:31" x14ac:dyDescent="0.25">
      <c r="A1691">
        <v>2340420</v>
      </c>
      <c r="B1691">
        <v>1</v>
      </c>
      <c r="C1691" t="s">
        <v>80</v>
      </c>
      <c r="D1691" t="s">
        <v>103</v>
      </c>
      <c r="E1691" t="s">
        <v>157</v>
      </c>
      <c r="F1691" t="s">
        <v>5116</v>
      </c>
      <c r="G1691" t="s">
        <v>159</v>
      </c>
      <c r="H1691" t="s">
        <v>154</v>
      </c>
      <c r="I1691" t="s">
        <v>144</v>
      </c>
      <c r="J1691" t="s">
        <v>137</v>
      </c>
      <c r="K1691" t="s">
        <v>138</v>
      </c>
      <c r="L1691" t="s">
        <v>5117</v>
      </c>
      <c r="M1691" t="s">
        <v>5118</v>
      </c>
      <c r="N1691">
        <v>0.76194444400000005</v>
      </c>
      <c r="O1691">
        <v>0</v>
      </c>
      <c r="P1691">
        <v>0</v>
      </c>
      <c r="Q1691">
        <v>1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2.2147083666864664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2.2147083666864664</v>
      </c>
    </row>
    <row r="1692" spans="1:31" x14ac:dyDescent="0.25">
      <c r="A1692">
        <v>2340437</v>
      </c>
      <c r="B1692">
        <v>1</v>
      </c>
      <c r="C1692" t="s">
        <v>81</v>
      </c>
      <c r="D1692" t="s">
        <v>118</v>
      </c>
      <c r="E1692" t="s">
        <v>151</v>
      </c>
      <c r="F1692" t="s">
        <v>5119</v>
      </c>
      <c r="G1692" t="s">
        <v>410</v>
      </c>
      <c r="H1692" t="s">
        <v>154</v>
      </c>
      <c r="I1692" t="s">
        <v>144</v>
      </c>
      <c r="J1692" t="s">
        <v>137</v>
      </c>
      <c r="K1692" t="s">
        <v>138</v>
      </c>
      <c r="L1692" t="s">
        <v>5120</v>
      </c>
      <c r="M1692" t="s">
        <v>5121</v>
      </c>
      <c r="N1692">
        <v>2.6477777769999999</v>
      </c>
      <c r="O1692">
        <v>0</v>
      </c>
      <c r="P1692">
        <v>37</v>
      </c>
      <c r="Q1692">
        <v>0</v>
      </c>
      <c r="R1692">
        <v>0</v>
      </c>
      <c r="S1692">
        <v>0</v>
      </c>
      <c r="T1692">
        <v>1</v>
      </c>
      <c r="U1692">
        <v>0</v>
      </c>
      <c r="V1692">
        <v>0</v>
      </c>
      <c r="W1692">
        <v>0</v>
      </c>
      <c r="X1692">
        <v>10.856981070590395</v>
      </c>
      <c r="Y1692">
        <v>0</v>
      </c>
      <c r="Z1692">
        <v>0</v>
      </c>
      <c r="AA1692">
        <v>0</v>
      </c>
      <c r="AB1692">
        <v>0.3979716407611289</v>
      </c>
      <c r="AC1692">
        <v>0</v>
      </c>
      <c r="AD1692">
        <v>0</v>
      </c>
      <c r="AE1692">
        <v>11.254952711351525</v>
      </c>
    </row>
    <row r="1693" spans="1:31" x14ac:dyDescent="0.25">
      <c r="A1693">
        <v>2340088</v>
      </c>
      <c r="B1693">
        <v>1</v>
      </c>
      <c r="C1693" t="s">
        <v>80</v>
      </c>
      <c r="D1693" t="s">
        <v>95</v>
      </c>
      <c r="E1693" t="s">
        <v>132</v>
      </c>
      <c r="F1693" t="s">
        <v>5122</v>
      </c>
      <c r="G1693" t="s">
        <v>134</v>
      </c>
      <c r="H1693" t="s">
        <v>135</v>
      </c>
      <c r="I1693" t="s">
        <v>144</v>
      </c>
      <c r="J1693" t="s">
        <v>137</v>
      </c>
      <c r="K1693" t="s">
        <v>138</v>
      </c>
      <c r="L1693" t="s">
        <v>5123</v>
      </c>
      <c r="M1693" t="s">
        <v>5124</v>
      </c>
      <c r="N1693">
        <v>0.18722222199999999</v>
      </c>
      <c r="O1693">
        <v>0</v>
      </c>
      <c r="P1693">
        <v>163</v>
      </c>
      <c r="Q1693">
        <v>0</v>
      </c>
      <c r="R1693">
        <v>1</v>
      </c>
      <c r="S1693">
        <v>1</v>
      </c>
      <c r="T1693">
        <v>11</v>
      </c>
      <c r="U1693">
        <v>2</v>
      </c>
      <c r="V1693">
        <v>0</v>
      </c>
      <c r="W1693">
        <v>0</v>
      </c>
      <c r="X1693">
        <v>7.4700900759401367</v>
      </c>
      <c r="Y1693">
        <v>0</v>
      </c>
      <c r="Z1693">
        <v>0.13012586261281447</v>
      </c>
      <c r="AA1693">
        <v>0.38803900090499449</v>
      </c>
      <c r="AB1693">
        <v>2.822691216558654</v>
      </c>
      <c r="AC1693">
        <v>55.97647004216546</v>
      </c>
      <c r="AD1693">
        <v>0</v>
      </c>
      <c r="AE1693">
        <v>66.787416198182058</v>
      </c>
    </row>
    <row r="1694" spans="1:31" x14ac:dyDescent="0.25">
      <c r="A1694">
        <v>2340623</v>
      </c>
      <c r="B1694">
        <v>1</v>
      </c>
      <c r="C1694" t="s">
        <v>81</v>
      </c>
      <c r="D1694" t="s">
        <v>128</v>
      </c>
      <c r="E1694" t="s">
        <v>174</v>
      </c>
      <c r="F1694" t="s">
        <v>5125</v>
      </c>
      <c r="G1694" t="s">
        <v>176</v>
      </c>
      <c r="H1694" t="s">
        <v>154</v>
      </c>
      <c r="I1694" t="s">
        <v>144</v>
      </c>
      <c r="J1694" t="s">
        <v>137</v>
      </c>
      <c r="K1694" t="s">
        <v>138</v>
      </c>
      <c r="L1694" t="s">
        <v>5126</v>
      </c>
      <c r="M1694" t="s">
        <v>5127</v>
      </c>
      <c r="N1694">
        <v>1.6091666659999999</v>
      </c>
      <c r="O1694">
        <v>0</v>
      </c>
      <c r="P1694">
        <v>307</v>
      </c>
      <c r="Q1694">
        <v>0</v>
      </c>
      <c r="R1694">
        <v>0</v>
      </c>
      <c r="S1694">
        <v>0</v>
      </c>
      <c r="T1694">
        <v>36</v>
      </c>
      <c r="U1694">
        <v>0</v>
      </c>
      <c r="V1694">
        <v>0</v>
      </c>
      <c r="W1694">
        <v>0</v>
      </c>
      <c r="X1694">
        <v>122.70625568426264</v>
      </c>
      <c r="Y1694">
        <v>0</v>
      </c>
      <c r="Z1694">
        <v>0</v>
      </c>
      <c r="AA1694">
        <v>0</v>
      </c>
      <c r="AB1694">
        <v>92.591940389936426</v>
      </c>
      <c r="AC1694">
        <v>0</v>
      </c>
      <c r="AD1694">
        <v>0</v>
      </c>
      <c r="AE1694">
        <v>215.29819607419907</v>
      </c>
    </row>
    <row r="1695" spans="1:31" x14ac:dyDescent="0.25">
      <c r="A1695">
        <v>2340025</v>
      </c>
      <c r="B1695">
        <v>1</v>
      </c>
      <c r="C1695" t="s">
        <v>80</v>
      </c>
      <c r="D1695" t="s">
        <v>87</v>
      </c>
      <c r="E1695" t="s">
        <v>132</v>
      </c>
      <c r="F1695" t="s">
        <v>5128</v>
      </c>
      <c r="G1695" t="s">
        <v>1416</v>
      </c>
      <c r="H1695" t="s">
        <v>135</v>
      </c>
      <c r="I1695" t="s">
        <v>144</v>
      </c>
      <c r="J1695" t="s">
        <v>137</v>
      </c>
      <c r="K1695" t="s">
        <v>138</v>
      </c>
      <c r="L1695" t="s">
        <v>5129</v>
      </c>
      <c r="M1695" t="s">
        <v>5130</v>
      </c>
      <c r="N1695">
        <v>1.596666666</v>
      </c>
      <c r="O1695">
        <v>0</v>
      </c>
      <c r="P1695">
        <v>2216</v>
      </c>
      <c r="Q1695">
        <v>0</v>
      </c>
      <c r="R1695">
        <v>0</v>
      </c>
      <c r="S1695">
        <v>0</v>
      </c>
      <c r="T1695">
        <v>185</v>
      </c>
      <c r="U1695">
        <v>0</v>
      </c>
      <c r="V1695">
        <v>0</v>
      </c>
      <c r="W1695">
        <v>0</v>
      </c>
      <c r="X1695">
        <v>796.91653934510703</v>
      </c>
      <c r="Y1695">
        <v>0</v>
      </c>
      <c r="Z1695">
        <v>0</v>
      </c>
      <c r="AA1695">
        <v>0</v>
      </c>
      <c r="AB1695">
        <v>262.35894167798244</v>
      </c>
      <c r="AC1695">
        <v>0</v>
      </c>
      <c r="AD1695">
        <v>0</v>
      </c>
      <c r="AE1695">
        <v>1059.2754810230895</v>
      </c>
    </row>
    <row r="1696" spans="1:31" x14ac:dyDescent="0.25">
      <c r="A1696">
        <v>2340248</v>
      </c>
      <c r="B1696">
        <v>1</v>
      </c>
      <c r="C1696" t="s">
        <v>80</v>
      </c>
      <c r="D1696" t="s">
        <v>88</v>
      </c>
      <c r="E1696" t="s">
        <v>147</v>
      </c>
      <c r="F1696" t="s">
        <v>5131</v>
      </c>
      <c r="G1696" t="s">
        <v>134</v>
      </c>
      <c r="H1696" t="s">
        <v>135</v>
      </c>
      <c r="I1696" t="s">
        <v>144</v>
      </c>
      <c r="J1696" t="s">
        <v>137</v>
      </c>
      <c r="K1696" t="s">
        <v>138</v>
      </c>
      <c r="L1696" t="s">
        <v>5132</v>
      </c>
      <c r="M1696" t="s">
        <v>5133</v>
      </c>
      <c r="N1696">
        <v>0.28388888800000001</v>
      </c>
      <c r="O1696">
        <v>1</v>
      </c>
      <c r="P1696">
        <v>496</v>
      </c>
      <c r="Q1696">
        <v>0</v>
      </c>
      <c r="R1696">
        <v>0</v>
      </c>
      <c r="S1696">
        <v>7</v>
      </c>
      <c r="T1696">
        <v>110</v>
      </c>
      <c r="U1696">
        <v>4</v>
      </c>
      <c r="V1696">
        <v>2</v>
      </c>
      <c r="W1696">
        <v>3.1616603490177</v>
      </c>
      <c r="X1696">
        <v>56.16755582330628</v>
      </c>
      <c r="Y1696">
        <v>0</v>
      </c>
      <c r="Z1696">
        <v>0</v>
      </c>
      <c r="AA1696">
        <v>29.52811469934954</v>
      </c>
      <c r="AB1696">
        <v>64.262712914325704</v>
      </c>
      <c r="AC1696">
        <v>58.037071543098541</v>
      </c>
      <c r="AD1696">
        <v>8.4271478794995929</v>
      </c>
      <c r="AE1696">
        <v>219.58426320859735</v>
      </c>
    </row>
    <row r="1697" spans="1:31" x14ac:dyDescent="0.25">
      <c r="A1697">
        <v>2340497</v>
      </c>
      <c r="B1697">
        <v>1</v>
      </c>
      <c r="C1697" t="s">
        <v>81</v>
      </c>
      <c r="D1697" t="s">
        <v>119</v>
      </c>
      <c r="E1697" t="s">
        <v>151</v>
      </c>
      <c r="F1697" t="s">
        <v>5134</v>
      </c>
      <c r="G1697" t="s">
        <v>153</v>
      </c>
      <c r="H1697" t="s">
        <v>154</v>
      </c>
      <c r="I1697" t="s">
        <v>144</v>
      </c>
      <c r="J1697" t="s">
        <v>137</v>
      </c>
      <c r="K1697" t="s">
        <v>138</v>
      </c>
      <c r="L1697" t="s">
        <v>440</v>
      </c>
      <c r="M1697" t="s">
        <v>5135</v>
      </c>
      <c r="N1697">
        <v>2.0208333330000001</v>
      </c>
      <c r="O1697">
        <v>0</v>
      </c>
      <c r="P1697">
        <v>16</v>
      </c>
      <c r="Q1697">
        <v>0</v>
      </c>
      <c r="R1697">
        <v>3</v>
      </c>
      <c r="S1697">
        <v>0</v>
      </c>
      <c r="T1697">
        <v>1</v>
      </c>
      <c r="U1697">
        <v>0</v>
      </c>
      <c r="V1697">
        <v>0</v>
      </c>
      <c r="W1697">
        <v>0</v>
      </c>
      <c r="X1697">
        <v>2.6621394134533123</v>
      </c>
      <c r="Y1697">
        <v>0</v>
      </c>
      <c r="Z1697">
        <v>42.12603502378601</v>
      </c>
      <c r="AA1697">
        <v>0</v>
      </c>
      <c r="AB1697">
        <v>0</v>
      </c>
      <c r="AC1697">
        <v>0</v>
      </c>
      <c r="AD1697">
        <v>0</v>
      </c>
      <c r="AE1697">
        <v>44.78817443723932</v>
      </c>
    </row>
    <row r="1698" spans="1:31" x14ac:dyDescent="0.25">
      <c r="A1698">
        <v>2340546</v>
      </c>
      <c r="B1698">
        <v>1</v>
      </c>
      <c r="C1698" t="s">
        <v>80</v>
      </c>
      <c r="D1698" t="s">
        <v>97</v>
      </c>
      <c r="E1698" t="s">
        <v>147</v>
      </c>
      <c r="F1698" t="s">
        <v>422</v>
      </c>
      <c r="G1698" t="s">
        <v>184</v>
      </c>
      <c r="H1698" t="s">
        <v>135</v>
      </c>
      <c r="I1698" t="s">
        <v>144</v>
      </c>
      <c r="J1698" t="s">
        <v>137</v>
      </c>
      <c r="K1698" t="s">
        <v>138</v>
      </c>
      <c r="L1698" t="s">
        <v>5136</v>
      </c>
      <c r="M1698" t="s">
        <v>5137</v>
      </c>
      <c r="N1698">
        <v>0.69194444399999999</v>
      </c>
      <c r="O1698">
        <v>0</v>
      </c>
      <c r="P1698">
        <v>162</v>
      </c>
      <c r="Q1698">
        <v>0</v>
      </c>
      <c r="R1698">
        <v>11</v>
      </c>
      <c r="S1698">
        <v>2</v>
      </c>
      <c r="T1698">
        <v>24</v>
      </c>
      <c r="U1698">
        <v>0</v>
      </c>
      <c r="V1698">
        <v>0</v>
      </c>
      <c r="W1698">
        <v>0</v>
      </c>
      <c r="X1698">
        <v>29.545635991628998</v>
      </c>
      <c r="Y1698">
        <v>0</v>
      </c>
      <c r="Z1698">
        <v>8.1860804778859517</v>
      </c>
      <c r="AA1698">
        <v>2.4667197044971836</v>
      </c>
      <c r="AB1698">
        <v>12.922809467798535</v>
      </c>
      <c r="AC1698">
        <v>0</v>
      </c>
      <c r="AD1698">
        <v>0</v>
      </c>
      <c r="AE1698">
        <v>53.121245641810667</v>
      </c>
    </row>
    <row r="1699" spans="1:31" x14ac:dyDescent="0.25">
      <c r="A1699">
        <v>2340105</v>
      </c>
      <c r="B1699">
        <v>1</v>
      </c>
      <c r="C1699" t="s">
        <v>80</v>
      </c>
      <c r="D1699" t="s">
        <v>109</v>
      </c>
      <c r="E1699" t="s">
        <v>174</v>
      </c>
      <c r="F1699" t="s">
        <v>5138</v>
      </c>
      <c r="G1699" t="s">
        <v>208</v>
      </c>
      <c r="H1699" t="s">
        <v>154</v>
      </c>
      <c r="I1699" t="s">
        <v>144</v>
      </c>
      <c r="J1699" t="s">
        <v>137</v>
      </c>
      <c r="K1699" t="s">
        <v>209</v>
      </c>
      <c r="L1699" t="s">
        <v>5139</v>
      </c>
      <c r="M1699" t="s">
        <v>5140</v>
      </c>
      <c r="N1699">
        <v>2.1383333329999998</v>
      </c>
      <c r="O1699">
        <v>0</v>
      </c>
      <c r="P1699">
        <v>35</v>
      </c>
      <c r="Q1699">
        <v>0</v>
      </c>
      <c r="R1699">
        <v>8</v>
      </c>
      <c r="S1699">
        <v>0</v>
      </c>
      <c r="T1699">
        <v>5</v>
      </c>
      <c r="U1699">
        <v>0</v>
      </c>
      <c r="V1699">
        <v>0</v>
      </c>
      <c r="W1699">
        <v>0</v>
      </c>
      <c r="X1699">
        <v>14.03263296184384</v>
      </c>
      <c r="Y1699">
        <v>0</v>
      </c>
      <c r="Z1699">
        <v>10.72453963671677</v>
      </c>
      <c r="AA1699">
        <v>0</v>
      </c>
      <c r="AB1699">
        <v>11.356319819044282</v>
      </c>
      <c r="AC1699">
        <v>0</v>
      </c>
      <c r="AD1699">
        <v>0</v>
      </c>
      <c r="AE1699">
        <v>36.113492417604888</v>
      </c>
    </row>
    <row r="1700" spans="1:31" x14ac:dyDescent="0.25">
      <c r="A1700">
        <v>2340062</v>
      </c>
      <c r="B1700">
        <v>1</v>
      </c>
      <c r="C1700" t="s">
        <v>81</v>
      </c>
      <c r="D1700" t="s">
        <v>128</v>
      </c>
      <c r="E1700" t="s">
        <v>132</v>
      </c>
      <c r="F1700" t="s">
        <v>5141</v>
      </c>
      <c r="G1700" t="s">
        <v>134</v>
      </c>
      <c r="H1700" t="s">
        <v>135</v>
      </c>
      <c r="I1700" t="s">
        <v>144</v>
      </c>
      <c r="J1700" t="s">
        <v>137</v>
      </c>
      <c r="K1700" t="s">
        <v>138</v>
      </c>
      <c r="L1700" t="s">
        <v>389</v>
      </c>
      <c r="M1700" t="s">
        <v>5142</v>
      </c>
      <c r="N1700">
        <v>0.67138888799999996</v>
      </c>
      <c r="O1700">
        <v>0</v>
      </c>
      <c r="P1700">
        <v>1164</v>
      </c>
      <c r="Q1700">
        <v>0</v>
      </c>
      <c r="R1700">
        <v>0</v>
      </c>
      <c r="S1700">
        <v>1</v>
      </c>
      <c r="T1700">
        <v>22</v>
      </c>
      <c r="U1700">
        <v>2</v>
      </c>
      <c r="V1700">
        <v>0</v>
      </c>
      <c r="W1700">
        <v>0</v>
      </c>
      <c r="X1700">
        <v>232.7768288312964</v>
      </c>
      <c r="Y1700">
        <v>0</v>
      </c>
      <c r="Z1700">
        <v>0</v>
      </c>
      <c r="AA1700">
        <v>38.590139358559661</v>
      </c>
      <c r="AB1700">
        <v>43.688344694134898</v>
      </c>
      <c r="AC1700">
        <v>6.3139767499507844</v>
      </c>
      <c r="AD1700">
        <v>0</v>
      </c>
      <c r="AE1700">
        <v>321.36928963394172</v>
      </c>
    </row>
    <row r="1701" spans="1:31" x14ac:dyDescent="0.25">
      <c r="A1701">
        <v>2340603</v>
      </c>
      <c r="B1701">
        <v>1</v>
      </c>
      <c r="C1701" t="s">
        <v>80</v>
      </c>
      <c r="D1701" t="s">
        <v>106</v>
      </c>
      <c r="E1701" t="s">
        <v>141</v>
      </c>
      <c r="F1701" t="s">
        <v>5143</v>
      </c>
      <c r="G1701" t="s">
        <v>134</v>
      </c>
      <c r="H1701" t="s">
        <v>135</v>
      </c>
      <c r="I1701" t="s">
        <v>144</v>
      </c>
      <c r="J1701" t="s">
        <v>137</v>
      </c>
      <c r="K1701" t="s">
        <v>138</v>
      </c>
      <c r="L1701" t="s">
        <v>5144</v>
      </c>
      <c r="M1701" t="s">
        <v>5145</v>
      </c>
      <c r="N1701">
        <v>1.0525</v>
      </c>
      <c r="O1701">
        <v>0</v>
      </c>
      <c r="P1701">
        <v>32</v>
      </c>
      <c r="Q1701">
        <v>17</v>
      </c>
      <c r="R1701">
        <v>66</v>
      </c>
      <c r="S1701">
        <v>6</v>
      </c>
      <c r="T1701">
        <v>26</v>
      </c>
      <c r="U1701">
        <v>0</v>
      </c>
      <c r="V1701">
        <v>0</v>
      </c>
      <c r="W1701">
        <v>0</v>
      </c>
      <c r="X1701">
        <v>14.020014884012996</v>
      </c>
      <c r="Y1701">
        <v>165.44294016158318</v>
      </c>
      <c r="Z1701">
        <v>227.09357795976905</v>
      </c>
      <c r="AA1701">
        <v>28.973526794842076</v>
      </c>
      <c r="AB1701">
        <v>59.594661946011513</v>
      </c>
      <c r="AC1701">
        <v>0</v>
      </c>
      <c r="AD1701">
        <v>0</v>
      </c>
      <c r="AE1701">
        <v>495.12472174621882</v>
      </c>
    </row>
    <row r="1702" spans="1:31" x14ac:dyDescent="0.25">
      <c r="A1702">
        <v>2340211</v>
      </c>
      <c r="B1702">
        <v>1</v>
      </c>
      <c r="C1702" t="s">
        <v>80</v>
      </c>
      <c r="D1702" t="s">
        <v>99</v>
      </c>
      <c r="E1702" t="s">
        <v>157</v>
      </c>
      <c r="F1702" t="s">
        <v>5146</v>
      </c>
      <c r="G1702" t="s">
        <v>159</v>
      </c>
      <c r="H1702" t="s">
        <v>154</v>
      </c>
      <c r="I1702" t="s">
        <v>144</v>
      </c>
      <c r="J1702" t="s">
        <v>137</v>
      </c>
      <c r="K1702" t="s">
        <v>138</v>
      </c>
      <c r="L1702" t="s">
        <v>5147</v>
      </c>
      <c r="M1702" t="s">
        <v>5148</v>
      </c>
      <c r="N1702">
        <v>7.1402777769999997</v>
      </c>
      <c r="O1702">
        <v>0</v>
      </c>
      <c r="P1702">
        <v>0</v>
      </c>
      <c r="Q1702">
        <v>0</v>
      </c>
      <c r="R1702">
        <v>1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</row>
    <row r="1703" spans="1:31" x14ac:dyDescent="0.25">
      <c r="A1703">
        <v>2340277</v>
      </c>
      <c r="B1703">
        <v>1</v>
      </c>
      <c r="C1703" t="s">
        <v>81</v>
      </c>
      <c r="D1703" t="s">
        <v>119</v>
      </c>
      <c r="E1703" t="s">
        <v>141</v>
      </c>
      <c r="F1703" t="s">
        <v>4362</v>
      </c>
      <c r="G1703" t="s">
        <v>208</v>
      </c>
      <c r="H1703" t="s">
        <v>135</v>
      </c>
      <c r="I1703" t="s">
        <v>144</v>
      </c>
      <c r="J1703" t="s">
        <v>137</v>
      </c>
      <c r="K1703" t="s">
        <v>209</v>
      </c>
      <c r="L1703" t="s">
        <v>5149</v>
      </c>
      <c r="M1703" t="s">
        <v>5150</v>
      </c>
      <c r="N1703">
        <v>4.3644444440000001</v>
      </c>
      <c r="O1703">
        <v>0</v>
      </c>
      <c r="P1703">
        <v>983</v>
      </c>
      <c r="Q1703">
        <v>66</v>
      </c>
      <c r="R1703">
        <v>60</v>
      </c>
      <c r="S1703">
        <v>4</v>
      </c>
      <c r="T1703">
        <v>70</v>
      </c>
      <c r="U1703">
        <v>0</v>
      </c>
      <c r="V1703">
        <v>2</v>
      </c>
      <c r="W1703">
        <v>0</v>
      </c>
      <c r="X1703">
        <v>702.97136489711738</v>
      </c>
      <c r="Y1703">
        <v>2067.5786979558029</v>
      </c>
      <c r="Z1703">
        <v>899.6163345819067</v>
      </c>
      <c r="AA1703">
        <v>42.065771861034115</v>
      </c>
      <c r="AB1703">
        <v>142.85128145949085</v>
      </c>
      <c r="AC1703">
        <v>0</v>
      </c>
      <c r="AD1703">
        <v>1530.480416440723</v>
      </c>
      <c r="AE1703">
        <v>5385.5638671960751</v>
      </c>
    </row>
    <row r="1704" spans="1:31" x14ac:dyDescent="0.25">
      <c r="A1704">
        <v>2340609</v>
      </c>
      <c r="B1704">
        <v>1</v>
      </c>
      <c r="C1704" t="s">
        <v>80</v>
      </c>
      <c r="D1704" t="s">
        <v>108</v>
      </c>
      <c r="E1704" t="s">
        <v>174</v>
      </c>
      <c r="F1704" t="s">
        <v>5151</v>
      </c>
      <c r="G1704" t="s">
        <v>299</v>
      </c>
      <c r="H1704" t="s">
        <v>154</v>
      </c>
      <c r="I1704" t="s">
        <v>144</v>
      </c>
      <c r="J1704" t="s">
        <v>137</v>
      </c>
      <c r="K1704" t="s">
        <v>138</v>
      </c>
      <c r="L1704" t="s">
        <v>5152</v>
      </c>
      <c r="M1704" t="s">
        <v>5153</v>
      </c>
      <c r="N1704">
        <v>0.74250000000000005</v>
      </c>
      <c r="O1704">
        <v>0</v>
      </c>
      <c r="P1704">
        <v>15</v>
      </c>
      <c r="Q1704">
        <v>0</v>
      </c>
      <c r="R1704">
        <v>2</v>
      </c>
      <c r="S1704">
        <v>0</v>
      </c>
      <c r="T1704">
        <v>5</v>
      </c>
      <c r="U1704">
        <v>0</v>
      </c>
      <c r="V1704">
        <v>0</v>
      </c>
      <c r="W1704">
        <v>0</v>
      </c>
      <c r="X1704">
        <v>3.3628818318236875</v>
      </c>
      <c r="Y1704">
        <v>0</v>
      </c>
      <c r="Z1704">
        <v>0.29240922132324809</v>
      </c>
      <c r="AA1704">
        <v>0</v>
      </c>
      <c r="AB1704">
        <v>7.574428177789855</v>
      </c>
      <c r="AC1704">
        <v>0</v>
      </c>
      <c r="AD1704">
        <v>0</v>
      </c>
      <c r="AE1704">
        <v>11.229719230936791</v>
      </c>
    </row>
    <row r="1705" spans="1:31" x14ac:dyDescent="0.25">
      <c r="A1705">
        <v>2340300</v>
      </c>
      <c r="B1705">
        <v>1</v>
      </c>
      <c r="C1705" t="s">
        <v>80</v>
      </c>
      <c r="D1705" t="s">
        <v>84</v>
      </c>
      <c r="E1705" t="s">
        <v>174</v>
      </c>
      <c r="F1705" t="s">
        <v>5154</v>
      </c>
      <c r="G1705" t="s">
        <v>208</v>
      </c>
      <c r="H1705" t="s">
        <v>154</v>
      </c>
      <c r="I1705" t="s">
        <v>144</v>
      </c>
      <c r="J1705" t="s">
        <v>137</v>
      </c>
      <c r="K1705" t="s">
        <v>209</v>
      </c>
      <c r="L1705" t="s">
        <v>5155</v>
      </c>
      <c r="M1705" t="s">
        <v>5156</v>
      </c>
      <c r="N1705">
        <v>1.2127777769999999</v>
      </c>
      <c r="O1705">
        <v>0</v>
      </c>
      <c r="P1705">
        <v>435</v>
      </c>
      <c r="Q1705">
        <v>0</v>
      </c>
      <c r="R1705">
        <v>0</v>
      </c>
      <c r="S1705">
        <v>0</v>
      </c>
      <c r="T1705">
        <v>31</v>
      </c>
      <c r="U1705">
        <v>0</v>
      </c>
      <c r="V1705">
        <v>0</v>
      </c>
      <c r="W1705">
        <v>0</v>
      </c>
      <c r="X1705">
        <v>160.90543111254377</v>
      </c>
      <c r="Y1705">
        <v>0</v>
      </c>
      <c r="Z1705">
        <v>0</v>
      </c>
      <c r="AA1705">
        <v>0</v>
      </c>
      <c r="AB1705">
        <v>118.40386091723535</v>
      </c>
      <c r="AC1705">
        <v>0</v>
      </c>
      <c r="AD1705">
        <v>0</v>
      </c>
      <c r="AE1705">
        <v>279.3092920297791</v>
      </c>
    </row>
    <row r="1706" spans="1:31" x14ac:dyDescent="0.25">
      <c r="A1706">
        <v>2340423</v>
      </c>
      <c r="B1706">
        <v>1</v>
      </c>
      <c r="C1706" t="s">
        <v>81</v>
      </c>
      <c r="D1706" t="s">
        <v>127</v>
      </c>
      <c r="E1706" t="s">
        <v>132</v>
      </c>
      <c r="F1706" t="s">
        <v>5157</v>
      </c>
      <c r="G1706" t="s">
        <v>208</v>
      </c>
      <c r="H1706" t="s">
        <v>135</v>
      </c>
      <c r="I1706" t="s">
        <v>144</v>
      </c>
      <c r="J1706" t="s">
        <v>137</v>
      </c>
      <c r="K1706" t="s">
        <v>209</v>
      </c>
      <c r="L1706" t="s">
        <v>5158</v>
      </c>
      <c r="M1706" t="s">
        <v>5159</v>
      </c>
      <c r="N1706">
        <v>0.73444444399999997</v>
      </c>
      <c r="O1706">
        <v>0</v>
      </c>
      <c r="P1706">
        <v>0</v>
      </c>
      <c r="Q1706">
        <v>0</v>
      </c>
      <c r="R1706">
        <v>2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2.6382939529906699</v>
      </c>
      <c r="AA1706">
        <v>0</v>
      </c>
      <c r="AB1706">
        <v>0</v>
      </c>
      <c r="AC1706">
        <v>0</v>
      </c>
      <c r="AD1706">
        <v>0</v>
      </c>
      <c r="AE1706">
        <v>2.6382939529906699</v>
      </c>
    </row>
    <row r="1707" spans="1:31" x14ac:dyDescent="0.25">
      <c r="A1707">
        <v>2340615</v>
      </c>
      <c r="B1707">
        <v>1</v>
      </c>
      <c r="C1707" t="s">
        <v>81</v>
      </c>
      <c r="D1707" t="s">
        <v>127</v>
      </c>
      <c r="E1707" t="s">
        <v>151</v>
      </c>
      <c r="F1707" t="s">
        <v>5160</v>
      </c>
      <c r="G1707" t="s">
        <v>153</v>
      </c>
      <c r="H1707" t="s">
        <v>154</v>
      </c>
      <c r="I1707" t="s">
        <v>144</v>
      </c>
      <c r="J1707" t="s">
        <v>137</v>
      </c>
      <c r="K1707" t="s">
        <v>138</v>
      </c>
      <c r="L1707" t="s">
        <v>5161</v>
      </c>
      <c r="M1707" t="s">
        <v>5162</v>
      </c>
      <c r="N1707">
        <v>2.0322222220000001</v>
      </c>
      <c r="O1707">
        <v>0</v>
      </c>
      <c r="P1707">
        <v>25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10.208334340429859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10.208334340429859</v>
      </c>
    </row>
    <row r="1708" spans="1:31" x14ac:dyDescent="0.25">
      <c r="A1708">
        <v>2340177</v>
      </c>
      <c r="B1708">
        <v>1</v>
      </c>
      <c r="C1708" t="s">
        <v>81</v>
      </c>
      <c r="D1708" t="s">
        <v>113</v>
      </c>
      <c r="E1708" t="s">
        <v>141</v>
      </c>
      <c r="F1708" t="s">
        <v>5163</v>
      </c>
      <c r="G1708" t="s">
        <v>269</v>
      </c>
      <c r="H1708" t="s">
        <v>135</v>
      </c>
      <c r="I1708" t="s">
        <v>144</v>
      </c>
      <c r="J1708" t="s">
        <v>137</v>
      </c>
      <c r="K1708" t="s">
        <v>209</v>
      </c>
      <c r="L1708" t="s">
        <v>5164</v>
      </c>
      <c r="M1708" t="s">
        <v>5165</v>
      </c>
      <c r="N1708">
        <v>2.7511111110000002</v>
      </c>
      <c r="O1708">
        <v>0</v>
      </c>
      <c r="P1708">
        <v>125</v>
      </c>
      <c r="Q1708">
        <v>0</v>
      </c>
      <c r="R1708">
        <v>10</v>
      </c>
      <c r="S1708">
        <v>0</v>
      </c>
      <c r="T1708">
        <v>10</v>
      </c>
      <c r="U1708">
        <v>0</v>
      </c>
      <c r="V1708">
        <v>0</v>
      </c>
      <c r="W1708">
        <v>0</v>
      </c>
      <c r="X1708">
        <v>71.916891440085521</v>
      </c>
      <c r="Y1708">
        <v>0</v>
      </c>
      <c r="Z1708">
        <v>33.212687778158347</v>
      </c>
      <c r="AA1708">
        <v>0</v>
      </c>
      <c r="AB1708">
        <v>22.232763834015</v>
      </c>
      <c r="AC1708">
        <v>0</v>
      </c>
      <c r="AD1708">
        <v>0</v>
      </c>
      <c r="AE1708">
        <v>127.36234305225886</v>
      </c>
    </row>
    <row r="1709" spans="1:31" x14ac:dyDescent="0.25">
      <c r="A1709">
        <v>2340131</v>
      </c>
      <c r="B1709">
        <v>1</v>
      </c>
      <c r="C1709" t="s">
        <v>80</v>
      </c>
      <c r="D1709" t="s">
        <v>95</v>
      </c>
      <c r="E1709" t="s">
        <v>147</v>
      </c>
      <c r="F1709" t="s">
        <v>5166</v>
      </c>
      <c r="G1709" t="s">
        <v>184</v>
      </c>
      <c r="H1709" t="s">
        <v>135</v>
      </c>
      <c r="I1709" t="s">
        <v>144</v>
      </c>
      <c r="J1709" t="s">
        <v>137</v>
      </c>
      <c r="K1709" t="s">
        <v>138</v>
      </c>
      <c r="L1709" t="s">
        <v>5167</v>
      </c>
      <c r="M1709" t="s">
        <v>5168</v>
      </c>
      <c r="N1709">
        <v>1.564444444</v>
      </c>
      <c r="O1709">
        <v>0</v>
      </c>
      <c r="P1709">
        <v>2</v>
      </c>
      <c r="Q1709">
        <v>0</v>
      </c>
      <c r="R1709">
        <v>1</v>
      </c>
      <c r="S1709">
        <v>0</v>
      </c>
      <c r="T1709">
        <v>1</v>
      </c>
      <c r="U1709">
        <v>1</v>
      </c>
      <c r="V1709">
        <v>0</v>
      </c>
      <c r="W1709">
        <v>0</v>
      </c>
      <c r="X1709">
        <v>0.61572959761402335</v>
      </c>
      <c r="Y1709">
        <v>0</v>
      </c>
      <c r="Z1709">
        <v>1.1080671662891601</v>
      </c>
      <c r="AA1709">
        <v>0</v>
      </c>
      <c r="AB1709">
        <v>2.9976912197580553E-3</v>
      </c>
      <c r="AC1709">
        <v>233.60140918587194</v>
      </c>
      <c r="AD1709">
        <v>0</v>
      </c>
      <c r="AE1709">
        <v>235.32820364099487</v>
      </c>
    </row>
    <row r="1710" spans="1:31" x14ac:dyDescent="0.25">
      <c r="A1710">
        <v>2339991</v>
      </c>
      <c r="B1710">
        <v>1</v>
      </c>
      <c r="C1710" t="s">
        <v>81</v>
      </c>
      <c r="D1710" t="s">
        <v>127</v>
      </c>
      <c r="E1710" t="s">
        <v>157</v>
      </c>
      <c r="F1710" t="s">
        <v>5169</v>
      </c>
      <c r="G1710" t="s">
        <v>159</v>
      </c>
      <c r="H1710" t="s">
        <v>154</v>
      </c>
      <c r="I1710" t="s">
        <v>144</v>
      </c>
      <c r="J1710" t="s">
        <v>137</v>
      </c>
      <c r="K1710" t="s">
        <v>138</v>
      </c>
      <c r="L1710" t="s">
        <v>5170</v>
      </c>
      <c r="M1710" t="s">
        <v>5171</v>
      </c>
      <c r="N1710">
        <v>1.8811111110000001</v>
      </c>
      <c r="O1710">
        <v>0</v>
      </c>
      <c r="P1710">
        <v>1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0.1348248347679889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0.1348248347679889</v>
      </c>
    </row>
    <row r="1711" spans="1:31" x14ac:dyDescent="0.25">
      <c r="A1711">
        <v>2339985</v>
      </c>
      <c r="B1711">
        <v>1</v>
      </c>
      <c r="C1711" t="s">
        <v>80</v>
      </c>
      <c r="D1711" t="s">
        <v>93</v>
      </c>
      <c r="E1711" t="s">
        <v>151</v>
      </c>
      <c r="F1711" t="s">
        <v>5172</v>
      </c>
      <c r="G1711" t="s">
        <v>153</v>
      </c>
      <c r="H1711" t="s">
        <v>154</v>
      </c>
      <c r="I1711" t="s">
        <v>144</v>
      </c>
      <c r="J1711" t="s">
        <v>137</v>
      </c>
      <c r="K1711" t="s">
        <v>138</v>
      </c>
      <c r="L1711" t="s">
        <v>5173</v>
      </c>
      <c r="M1711" t="s">
        <v>5174</v>
      </c>
      <c r="N1711">
        <v>2.5447222219999999</v>
      </c>
      <c r="O1711">
        <v>0</v>
      </c>
      <c r="P1711">
        <v>1</v>
      </c>
      <c r="Q1711">
        <v>0</v>
      </c>
      <c r="R1711">
        <v>2</v>
      </c>
      <c r="S1711">
        <v>0</v>
      </c>
      <c r="T1711">
        <v>1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7.1968366146921809</v>
      </c>
      <c r="AA1711">
        <v>0</v>
      </c>
      <c r="AB1711">
        <v>2.8153841929197618</v>
      </c>
      <c r="AC1711">
        <v>0</v>
      </c>
      <c r="AD1711">
        <v>0</v>
      </c>
      <c r="AE1711">
        <v>10.012220807611943</v>
      </c>
    </row>
    <row r="1712" spans="1:31" x14ac:dyDescent="0.25">
      <c r="A1712">
        <v>2340386</v>
      </c>
      <c r="B1712">
        <v>1</v>
      </c>
      <c r="C1712" t="s">
        <v>81</v>
      </c>
      <c r="D1712" t="s">
        <v>128</v>
      </c>
      <c r="E1712" t="s">
        <v>157</v>
      </c>
      <c r="F1712" t="s">
        <v>5175</v>
      </c>
      <c r="G1712" t="s">
        <v>352</v>
      </c>
      <c r="H1712" t="s">
        <v>154</v>
      </c>
      <c r="I1712" t="s">
        <v>144</v>
      </c>
      <c r="J1712" t="s">
        <v>3</v>
      </c>
      <c r="K1712" t="s">
        <v>138</v>
      </c>
      <c r="L1712" t="s">
        <v>5176</v>
      </c>
      <c r="M1712" t="s">
        <v>5177</v>
      </c>
      <c r="N1712">
        <v>3.9188888880000001</v>
      </c>
      <c r="O1712">
        <v>0</v>
      </c>
      <c r="P1712">
        <v>1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0.8113801286848199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0.8113801286848199</v>
      </c>
    </row>
    <row r="1713" spans="1:31" x14ac:dyDescent="0.25">
      <c r="A1713">
        <v>2340363</v>
      </c>
      <c r="B1713">
        <v>1</v>
      </c>
      <c r="C1713" t="s">
        <v>81</v>
      </c>
      <c r="D1713" t="s">
        <v>127</v>
      </c>
      <c r="E1713" t="s">
        <v>174</v>
      </c>
      <c r="F1713" t="s">
        <v>5178</v>
      </c>
      <c r="G1713" t="s">
        <v>208</v>
      </c>
      <c r="H1713" t="s">
        <v>154</v>
      </c>
      <c r="I1713" t="s">
        <v>144</v>
      </c>
      <c r="J1713" t="s">
        <v>137</v>
      </c>
      <c r="K1713" t="s">
        <v>209</v>
      </c>
      <c r="L1713" t="s">
        <v>5179</v>
      </c>
      <c r="M1713" t="s">
        <v>5180</v>
      </c>
      <c r="N1713">
        <v>0.78027777700000001</v>
      </c>
      <c r="O1713">
        <v>0</v>
      </c>
      <c r="P1713">
        <v>1</v>
      </c>
      <c r="Q1713">
        <v>0</v>
      </c>
      <c r="R1713">
        <v>0</v>
      </c>
      <c r="S1713">
        <v>0</v>
      </c>
      <c r="T1713">
        <v>46</v>
      </c>
      <c r="U1713">
        <v>0</v>
      </c>
      <c r="V1713">
        <v>0</v>
      </c>
      <c r="W1713">
        <v>0</v>
      </c>
      <c r="X1713">
        <v>0.23847186474272219</v>
      </c>
      <c r="Y1713">
        <v>0</v>
      </c>
      <c r="Z1713">
        <v>0</v>
      </c>
      <c r="AA1713">
        <v>0</v>
      </c>
      <c r="AB1713">
        <v>37.760483815742568</v>
      </c>
      <c r="AC1713">
        <v>0</v>
      </c>
      <c r="AD1713">
        <v>0</v>
      </c>
      <c r="AE1713">
        <v>37.998955680485288</v>
      </c>
    </row>
    <row r="1714" spans="1:31" x14ac:dyDescent="0.25">
      <c r="A1714">
        <v>2340194</v>
      </c>
      <c r="B1714">
        <v>1</v>
      </c>
      <c r="C1714" t="s">
        <v>80</v>
      </c>
      <c r="D1714" t="s">
        <v>109</v>
      </c>
      <c r="E1714" t="s">
        <v>157</v>
      </c>
      <c r="F1714" t="s">
        <v>5181</v>
      </c>
      <c r="G1714" t="s">
        <v>159</v>
      </c>
      <c r="H1714" t="s">
        <v>154</v>
      </c>
      <c r="I1714" t="s">
        <v>144</v>
      </c>
      <c r="J1714" t="s">
        <v>137</v>
      </c>
      <c r="K1714" t="s">
        <v>138</v>
      </c>
      <c r="L1714" t="s">
        <v>5182</v>
      </c>
      <c r="M1714" t="s">
        <v>5183</v>
      </c>
      <c r="N1714">
        <v>1.6944444439999999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2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5.1766771125642679</v>
      </c>
      <c r="AC1714">
        <v>0</v>
      </c>
      <c r="AD1714">
        <v>0</v>
      </c>
      <c r="AE1714">
        <v>5.1766771125642679</v>
      </c>
    </row>
    <row r="1715" spans="1:31" x14ac:dyDescent="0.25">
      <c r="A1715">
        <v>2340151</v>
      </c>
      <c r="B1715">
        <v>1</v>
      </c>
      <c r="C1715" t="s">
        <v>80</v>
      </c>
      <c r="D1715" t="s">
        <v>103</v>
      </c>
      <c r="E1715" t="s">
        <v>141</v>
      </c>
      <c r="F1715" t="s">
        <v>5184</v>
      </c>
      <c r="G1715" t="s">
        <v>269</v>
      </c>
      <c r="H1715" t="s">
        <v>135</v>
      </c>
      <c r="I1715" t="s">
        <v>144</v>
      </c>
      <c r="J1715" t="s">
        <v>137</v>
      </c>
      <c r="K1715" t="s">
        <v>209</v>
      </c>
      <c r="L1715" t="s">
        <v>5185</v>
      </c>
      <c r="M1715" t="s">
        <v>5186</v>
      </c>
      <c r="N1715">
        <v>1.9766666660000001</v>
      </c>
      <c r="O1715">
        <v>0</v>
      </c>
      <c r="P1715">
        <v>540</v>
      </c>
      <c r="Q1715">
        <v>20</v>
      </c>
      <c r="R1715">
        <v>2</v>
      </c>
      <c r="S1715">
        <v>3</v>
      </c>
      <c r="T1715">
        <v>63</v>
      </c>
      <c r="U1715">
        <v>1</v>
      </c>
      <c r="V1715">
        <v>1</v>
      </c>
      <c r="W1715">
        <v>0</v>
      </c>
      <c r="X1715">
        <v>284.70621746666723</v>
      </c>
      <c r="Y1715">
        <v>443.10134431500677</v>
      </c>
      <c r="Z1715">
        <v>1.9179548554792736</v>
      </c>
      <c r="AA1715">
        <v>225.16066541617451</v>
      </c>
      <c r="AB1715">
        <v>108.95249220570275</v>
      </c>
      <c r="AC1715">
        <v>262.586611356209</v>
      </c>
      <c r="AD1715">
        <v>158.48612743480572</v>
      </c>
      <c r="AE1715">
        <v>1484.9114130500452</v>
      </c>
    </row>
    <row r="1716" spans="1:31" x14ac:dyDescent="0.25">
      <c r="A1716">
        <v>2340028</v>
      </c>
      <c r="B1716">
        <v>1</v>
      </c>
      <c r="C1716" t="s">
        <v>81</v>
      </c>
      <c r="D1716" t="s">
        <v>127</v>
      </c>
      <c r="E1716" t="s">
        <v>240</v>
      </c>
      <c r="F1716" t="s">
        <v>5187</v>
      </c>
      <c r="G1716" t="s">
        <v>134</v>
      </c>
      <c r="H1716" t="s">
        <v>135</v>
      </c>
      <c r="I1716" t="s">
        <v>144</v>
      </c>
      <c r="J1716" t="s">
        <v>137</v>
      </c>
      <c r="K1716" t="s">
        <v>138</v>
      </c>
      <c r="L1716" t="s">
        <v>5188</v>
      </c>
      <c r="M1716" t="s">
        <v>5189</v>
      </c>
      <c r="N1716">
        <v>0.66555555499999997</v>
      </c>
      <c r="O1716">
        <v>0</v>
      </c>
      <c r="P1716">
        <v>98</v>
      </c>
      <c r="Q1716">
        <v>0</v>
      </c>
      <c r="R1716">
        <v>0</v>
      </c>
      <c r="S1716">
        <v>189</v>
      </c>
      <c r="T1716">
        <v>5</v>
      </c>
      <c r="U1716">
        <v>67</v>
      </c>
      <c r="V1716">
        <v>2</v>
      </c>
      <c r="W1716">
        <v>0</v>
      </c>
      <c r="X1716">
        <v>25.61813390868215</v>
      </c>
      <c r="Y1716">
        <v>0</v>
      </c>
      <c r="Z1716">
        <v>0</v>
      </c>
      <c r="AA1716">
        <v>535.29460384436015</v>
      </c>
      <c r="AB1716">
        <v>13.245070237603334</v>
      </c>
      <c r="AC1716">
        <v>3478.9488282133907</v>
      </c>
      <c r="AD1716">
        <v>81.834273985142985</v>
      </c>
      <c r="AE1716">
        <v>4134.9409101891797</v>
      </c>
    </row>
    <row r="1717" spans="1:31" x14ac:dyDescent="0.25">
      <c r="A1717">
        <v>2340449</v>
      </c>
      <c r="B1717">
        <v>1</v>
      </c>
      <c r="C1717" t="s">
        <v>81</v>
      </c>
      <c r="D1717" t="s">
        <v>128</v>
      </c>
      <c r="E1717" t="s">
        <v>151</v>
      </c>
      <c r="F1717" t="s">
        <v>5190</v>
      </c>
      <c r="G1717" t="s">
        <v>451</v>
      </c>
      <c r="H1717" t="s">
        <v>154</v>
      </c>
      <c r="I1717" t="s">
        <v>144</v>
      </c>
      <c r="J1717" t="s">
        <v>137</v>
      </c>
      <c r="K1717" t="s">
        <v>138</v>
      </c>
      <c r="L1717" t="s">
        <v>5191</v>
      </c>
      <c r="M1717" t="s">
        <v>5192</v>
      </c>
      <c r="N1717">
        <v>3.9941666659999999</v>
      </c>
      <c r="O1717">
        <v>0</v>
      </c>
      <c r="P1717">
        <v>12</v>
      </c>
      <c r="Q1717">
        <v>0</v>
      </c>
      <c r="R1717">
        <v>5</v>
      </c>
      <c r="S1717">
        <v>0</v>
      </c>
      <c r="T1717">
        <v>4</v>
      </c>
      <c r="U1717">
        <v>0</v>
      </c>
      <c r="V1717">
        <v>0</v>
      </c>
      <c r="W1717">
        <v>0</v>
      </c>
      <c r="X1717">
        <v>6.4447575054215163</v>
      </c>
      <c r="Y1717">
        <v>0</v>
      </c>
      <c r="Z1717">
        <v>5.4243538147901607</v>
      </c>
      <c r="AA1717">
        <v>0</v>
      </c>
      <c r="AB1717">
        <v>13.10866718018373</v>
      </c>
      <c r="AC1717">
        <v>0</v>
      </c>
      <c r="AD1717">
        <v>0</v>
      </c>
      <c r="AE1717">
        <v>24.977778500395406</v>
      </c>
    </row>
    <row r="1718" spans="1:31" x14ac:dyDescent="0.25">
      <c r="A1718">
        <v>2340512</v>
      </c>
      <c r="B1718">
        <v>1</v>
      </c>
      <c r="C1718" t="s">
        <v>81</v>
      </c>
      <c r="D1718" t="s">
        <v>118</v>
      </c>
      <c r="E1718" t="s">
        <v>174</v>
      </c>
      <c r="F1718" t="s">
        <v>5193</v>
      </c>
      <c r="G1718" t="s">
        <v>176</v>
      </c>
      <c r="H1718" t="s">
        <v>154</v>
      </c>
      <c r="I1718" t="s">
        <v>144</v>
      </c>
      <c r="J1718" t="s">
        <v>137</v>
      </c>
      <c r="K1718" t="s">
        <v>138</v>
      </c>
      <c r="L1718" t="s">
        <v>5194</v>
      </c>
      <c r="M1718" t="s">
        <v>5195</v>
      </c>
      <c r="N1718">
        <v>1.8205555550000001</v>
      </c>
      <c r="O1718">
        <v>0</v>
      </c>
      <c r="P1718">
        <v>10</v>
      </c>
      <c r="Q1718">
        <v>0</v>
      </c>
      <c r="R1718">
        <v>12</v>
      </c>
      <c r="S1718">
        <v>0</v>
      </c>
      <c r="T1718">
        <v>7</v>
      </c>
      <c r="U1718">
        <v>0</v>
      </c>
      <c r="V1718">
        <v>0</v>
      </c>
      <c r="W1718">
        <v>0</v>
      </c>
      <c r="X1718">
        <v>5.8732090601793301</v>
      </c>
      <c r="Y1718">
        <v>0</v>
      </c>
      <c r="Z1718">
        <v>55.150720087488999</v>
      </c>
      <c r="AA1718">
        <v>0</v>
      </c>
      <c r="AB1718">
        <v>16.098318165424089</v>
      </c>
      <c r="AC1718">
        <v>0</v>
      </c>
      <c r="AD1718">
        <v>0</v>
      </c>
      <c r="AE1718">
        <v>77.122247313092416</v>
      </c>
    </row>
    <row r="1719" spans="1:31" x14ac:dyDescent="0.25">
      <c r="A1719">
        <v>2340406</v>
      </c>
      <c r="B1719">
        <v>1</v>
      </c>
      <c r="C1719" t="s">
        <v>80</v>
      </c>
      <c r="D1719" t="s">
        <v>92</v>
      </c>
      <c r="E1719" t="s">
        <v>157</v>
      </c>
      <c r="F1719" t="s">
        <v>5196</v>
      </c>
      <c r="G1719" t="s">
        <v>159</v>
      </c>
      <c r="H1719" t="s">
        <v>154</v>
      </c>
      <c r="I1719" t="s">
        <v>144</v>
      </c>
      <c r="J1719" t="s">
        <v>137</v>
      </c>
      <c r="K1719" t="s">
        <v>138</v>
      </c>
      <c r="L1719" t="s">
        <v>5197</v>
      </c>
      <c r="M1719" t="s">
        <v>5198</v>
      </c>
      <c r="N1719">
        <v>3.3541666659999998</v>
      </c>
      <c r="O1719">
        <v>0</v>
      </c>
      <c r="P1719">
        <v>1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2.8071078083304366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2.8071078083304366</v>
      </c>
    </row>
    <row r="1720" spans="1:31" x14ac:dyDescent="0.25">
      <c r="A1720">
        <v>2340257</v>
      </c>
      <c r="B1720">
        <v>1</v>
      </c>
      <c r="C1720" t="s">
        <v>81</v>
      </c>
      <c r="D1720" t="s">
        <v>118</v>
      </c>
      <c r="E1720" t="s">
        <v>141</v>
      </c>
      <c r="F1720" t="s">
        <v>5199</v>
      </c>
      <c r="G1720" t="s">
        <v>134</v>
      </c>
      <c r="H1720" t="s">
        <v>135</v>
      </c>
      <c r="I1720" t="s">
        <v>144</v>
      </c>
      <c r="J1720" t="s">
        <v>137</v>
      </c>
      <c r="K1720" t="s">
        <v>138</v>
      </c>
      <c r="L1720" t="s">
        <v>4896</v>
      </c>
      <c r="M1720" t="s">
        <v>5200</v>
      </c>
      <c r="N1720">
        <v>0.65249999999999997</v>
      </c>
      <c r="O1720">
        <v>1</v>
      </c>
      <c r="P1720">
        <v>165</v>
      </c>
      <c r="Q1720">
        <v>103</v>
      </c>
      <c r="R1720">
        <v>104</v>
      </c>
      <c r="S1720">
        <v>10</v>
      </c>
      <c r="T1720">
        <v>17</v>
      </c>
      <c r="U1720">
        <v>1</v>
      </c>
      <c r="V1720">
        <v>0</v>
      </c>
      <c r="W1720">
        <v>0.80458855755520498</v>
      </c>
      <c r="X1720">
        <v>24.445030376950204</v>
      </c>
      <c r="Y1720">
        <v>586.66429690172504</v>
      </c>
      <c r="Z1720">
        <v>354.29719612969279</v>
      </c>
      <c r="AA1720">
        <v>31.19734456200954</v>
      </c>
      <c r="AB1720">
        <v>33.357286080522407</v>
      </c>
      <c r="AC1720">
        <v>18.250256829897406</v>
      </c>
      <c r="AD1720">
        <v>0</v>
      </c>
      <c r="AE1720">
        <v>1049.0159994383525</v>
      </c>
    </row>
    <row r="1721" spans="1:31" x14ac:dyDescent="0.25">
      <c r="A1721">
        <v>2340506</v>
      </c>
      <c r="B1721">
        <v>1</v>
      </c>
      <c r="C1721" t="s">
        <v>80</v>
      </c>
      <c r="D1721" t="s">
        <v>93</v>
      </c>
      <c r="E1721" t="s">
        <v>157</v>
      </c>
      <c r="F1721" t="s">
        <v>5201</v>
      </c>
      <c r="G1721" t="s">
        <v>159</v>
      </c>
      <c r="H1721" t="s">
        <v>154</v>
      </c>
      <c r="I1721" t="s">
        <v>144</v>
      </c>
      <c r="J1721" t="s">
        <v>137</v>
      </c>
      <c r="K1721" t="s">
        <v>138</v>
      </c>
      <c r="L1721" t="s">
        <v>5202</v>
      </c>
      <c r="M1721" t="s">
        <v>5203</v>
      </c>
      <c r="N1721">
        <v>0.67777777699999997</v>
      </c>
      <c r="O1721">
        <v>0</v>
      </c>
      <c r="P1721">
        <v>8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0.96392377793775419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0.96392377793775419</v>
      </c>
    </row>
    <row r="1722" spans="1:31" x14ac:dyDescent="0.25">
      <c r="A1722">
        <v>2340280</v>
      </c>
      <c r="B1722">
        <v>1</v>
      </c>
      <c r="C1722" t="s">
        <v>80</v>
      </c>
      <c r="D1722" t="s">
        <v>84</v>
      </c>
      <c r="E1722" t="s">
        <v>157</v>
      </c>
      <c r="F1722" t="s">
        <v>5204</v>
      </c>
      <c r="G1722" t="s">
        <v>279</v>
      </c>
      <c r="H1722" t="s">
        <v>154</v>
      </c>
      <c r="I1722" t="s">
        <v>144</v>
      </c>
      <c r="J1722" t="s">
        <v>137</v>
      </c>
      <c r="K1722" t="s">
        <v>138</v>
      </c>
      <c r="L1722" t="s">
        <v>5205</v>
      </c>
      <c r="M1722" t="s">
        <v>5206</v>
      </c>
      <c r="N1722">
        <v>4.3263888880000003</v>
      </c>
      <c r="O1722">
        <v>0</v>
      </c>
      <c r="P1722">
        <v>1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1.6644605112976556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1.6644605112976556</v>
      </c>
    </row>
    <row r="1723" spans="1:31" x14ac:dyDescent="0.25">
      <c r="A1723">
        <v>2340612</v>
      </c>
      <c r="B1723">
        <v>1</v>
      </c>
      <c r="C1723" t="s">
        <v>80</v>
      </c>
      <c r="D1723" t="s">
        <v>96</v>
      </c>
      <c r="E1723" t="s">
        <v>157</v>
      </c>
      <c r="F1723" t="s">
        <v>5207</v>
      </c>
      <c r="G1723" t="s">
        <v>279</v>
      </c>
      <c r="H1723" t="s">
        <v>154</v>
      </c>
      <c r="I1723" t="s">
        <v>144</v>
      </c>
      <c r="J1723" t="s">
        <v>137</v>
      </c>
      <c r="K1723" t="s">
        <v>138</v>
      </c>
      <c r="L1723" t="s">
        <v>5208</v>
      </c>
      <c r="M1723" t="s">
        <v>5209</v>
      </c>
      <c r="N1723">
        <v>1.9838888880000001</v>
      </c>
      <c r="O1723">
        <v>0</v>
      </c>
      <c r="P1723">
        <v>1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0.54122630825688534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0.54122630825688534</v>
      </c>
    </row>
    <row r="1724" spans="1:31" x14ac:dyDescent="0.25">
      <c r="A1724">
        <v>2340303</v>
      </c>
      <c r="B1724">
        <v>1</v>
      </c>
      <c r="C1724" t="s">
        <v>81</v>
      </c>
      <c r="D1724" t="s">
        <v>127</v>
      </c>
      <c r="E1724" t="s">
        <v>174</v>
      </c>
      <c r="F1724" t="s">
        <v>5210</v>
      </c>
      <c r="G1724" t="s">
        <v>208</v>
      </c>
      <c r="H1724" t="s">
        <v>154</v>
      </c>
      <c r="I1724" t="s">
        <v>144</v>
      </c>
      <c r="J1724" t="s">
        <v>137</v>
      </c>
      <c r="K1724" t="s">
        <v>209</v>
      </c>
      <c r="L1724" t="s">
        <v>5211</v>
      </c>
      <c r="M1724" t="s">
        <v>5212</v>
      </c>
      <c r="N1724">
        <v>0.85361111099999998</v>
      </c>
      <c r="O1724">
        <v>0</v>
      </c>
      <c r="P1724">
        <v>266</v>
      </c>
      <c r="Q1724">
        <v>0</v>
      </c>
      <c r="R1724">
        <v>0</v>
      </c>
      <c r="S1724">
        <v>0</v>
      </c>
      <c r="T1724">
        <v>32</v>
      </c>
      <c r="U1724">
        <v>0</v>
      </c>
      <c r="V1724">
        <v>1</v>
      </c>
      <c r="W1724">
        <v>0</v>
      </c>
      <c r="X1724">
        <v>61.068007656317477</v>
      </c>
      <c r="Y1724">
        <v>0</v>
      </c>
      <c r="Z1724">
        <v>0</v>
      </c>
      <c r="AA1724">
        <v>0</v>
      </c>
      <c r="AB1724">
        <v>33.384176104451569</v>
      </c>
      <c r="AC1724">
        <v>0</v>
      </c>
      <c r="AD1724">
        <v>145.62777586613808</v>
      </c>
      <c r="AE1724">
        <v>240.07995962690711</v>
      </c>
    </row>
    <row r="1725" spans="1:31" x14ac:dyDescent="0.25">
      <c r="A1725">
        <v>2340589</v>
      </c>
      <c r="B1725">
        <v>1</v>
      </c>
      <c r="C1725" t="s">
        <v>80</v>
      </c>
      <c r="D1725" t="s">
        <v>96</v>
      </c>
      <c r="E1725" t="s">
        <v>157</v>
      </c>
      <c r="F1725" t="s">
        <v>5213</v>
      </c>
      <c r="G1725" t="s">
        <v>159</v>
      </c>
      <c r="H1725" t="s">
        <v>154</v>
      </c>
      <c r="I1725" t="s">
        <v>144</v>
      </c>
      <c r="J1725" t="s">
        <v>137</v>
      </c>
      <c r="K1725" t="s">
        <v>138</v>
      </c>
      <c r="L1725" t="s">
        <v>5214</v>
      </c>
      <c r="M1725" t="s">
        <v>5215</v>
      </c>
      <c r="N1725">
        <v>0.63527777699999999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1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0.76647687999128</v>
      </c>
      <c r="AC1725">
        <v>0</v>
      </c>
      <c r="AD1725">
        <v>0</v>
      </c>
      <c r="AE1725">
        <v>0.76647687999128</v>
      </c>
    </row>
    <row r="1726" spans="1:31" x14ac:dyDescent="0.25">
      <c r="A1726">
        <v>2340466</v>
      </c>
      <c r="B1726">
        <v>1</v>
      </c>
      <c r="C1726" t="s">
        <v>80</v>
      </c>
      <c r="D1726" t="s">
        <v>98</v>
      </c>
      <c r="E1726" t="s">
        <v>147</v>
      </c>
      <c r="F1726" t="s">
        <v>5216</v>
      </c>
      <c r="G1726" t="s">
        <v>184</v>
      </c>
      <c r="H1726" t="s">
        <v>135</v>
      </c>
      <c r="I1726" t="s">
        <v>144</v>
      </c>
      <c r="J1726" t="s">
        <v>137</v>
      </c>
      <c r="K1726" t="s">
        <v>138</v>
      </c>
      <c r="L1726" t="s">
        <v>5217</v>
      </c>
      <c r="M1726" t="s">
        <v>5218</v>
      </c>
      <c r="N1726">
        <v>3.0727777770000002</v>
      </c>
      <c r="O1726">
        <v>0</v>
      </c>
      <c r="P1726">
        <v>0</v>
      </c>
      <c r="Q1726">
        <v>0</v>
      </c>
      <c r="R1726">
        <v>16</v>
      </c>
      <c r="S1726">
        <v>0</v>
      </c>
      <c r="T1726">
        <v>1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379.12457983229655</v>
      </c>
      <c r="AA1726">
        <v>0</v>
      </c>
      <c r="AB1726">
        <v>7.2782782177578538</v>
      </c>
      <c r="AC1726">
        <v>0</v>
      </c>
      <c r="AD1726">
        <v>0</v>
      </c>
      <c r="AE1726">
        <v>386.40285805005442</v>
      </c>
    </row>
    <row r="1727" spans="1:31" x14ac:dyDescent="0.25">
      <c r="A1727">
        <v>2340443</v>
      </c>
      <c r="B1727">
        <v>1</v>
      </c>
      <c r="C1727" t="s">
        <v>81</v>
      </c>
      <c r="D1727" t="s">
        <v>112</v>
      </c>
      <c r="E1727" t="s">
        <v>157</v>
      </c>
      <c r="F1727" t="s">
        <v>5219</v>
      </c>
      <c r="G1727" t="s">
        <v>204</v>
      </c>
      <c r="H1727" t="s">
        <v>154</v>
      </c>
      <c r="I1727" t="s">
        <v>144</v>
      </c>
      <c r="J1727" t="s">
        <v>137</v>
      </c>
      <c r="K1727" t="s">
        <v>138</v>
      </c>
      <c r="L1727" t="s">
        <v>5220</v>
      </c>
      <c r="M1727" t="s">
        <v>5221</v>
      </c>
      <c r="N1727">
        <v>1.4455555550000001</v>
      </c>
      <c r="O1727">
        <v>0</v>
      </c>
      <c r="P1727">
        <v>1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0.26890869269676004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0.26890869269676004</v>
      </c>
    </row>
    <row r="1728" spans="1:31" x14ac:dyDescent="0.25">
      <c r="A1728">
        <v>2340380</v>
      </c>
      <c r="B1728">
        <v>1</v>
      </c>
      <c r="C1728" t="s">
        <v>80</v>
      </c>
      <c r="D1728" t="s">
        <v>110</v>
      </c>
      <c r="E1728" t="s">
        <v>157</v>
      </c>
      <c r="F1728" t="s">
        <v>5222</v>
      </c>
      <c r="G1728" t="s">
        <v>159</v>
      </c>
      <c r="H1728" t="s">
        <v>154</v>
      </c>
      <c r="I1728" t="s">
        <v>144</v>
      </c>
      <c r="J1728" t="s">
        <v>137</v>
      </c>
      <c r="K1728" t="s">
        <v>138</v>
      </c>
      <c r="L1728" t="s">
        <v>5223</v>
      </c>
      <c r="M1728" t="s">
        <v>5224</v>
      </c>
      <c r="N1728">
        <v>2.5508333329999999</v>
      </c>
      <c r="O1728">
        <v>0</v>
      </c>
      <c r="P1728">
        <v>6</v>
      </c>
      <c r="Q1728">
        <v>0</v>
      </c>
      <c r="R1728">
        <v>0</v>
      </c>
      <c r="S1728">
        <v>0</v>
      </c>
      <c r="T1728">
        <v>3</v>
      </c>
      <c r="U1728">
        <v>0</v>
      </c>
      <c r="V1728">
        <v>0</v>
      </c>
      <c r="W1728">
        <v>0</v>
      </c>
      <c r="X1728">
        <v>5.3153895102955708</v>
      </c>
      <c r="Y1728">
        <v>0</v>
      </c>
      <c r="Z1728">
        <v>0</v>
      </c>
      <c r="AA1728">
        <v>0</v>
      </c>
      <c r="AB1728">
        <v>2.8473164219615703</v>
      </c>
      <c r="AC1728">
        <v>0</v>
      </c>
      <c r="AD1728">
        <v>0</v>
      </c>
      <c r="AE1728">
        <v>8.1627059322571416</v>
      </c>
    </row>
    <row r="1729" spans="1:31" x14ac:dyDescent="0.25">
      <c r="A1729">
        <v>2340094</v>
      </c>
      <c r="B1729">
        <v>1</v>
      </c>
      <c r="C1729" t="s">
        <v>80</v>
      </c>
      <c r="D1729" t="s">
        <v>100</v>
      </c>
      <c r="E1729" t="s">
        <v>132</v>
      </c>
      <c r="F1729" t="s">
        <v>5225</v>
      </c>
      <c r="G1729" t="s">
        <v>208</v>
      </c>
      <c r="H1729" t="s">
        <v>135</v>
      </c>
      <c r="I1729" t="s">
        <v>144</v>
      </c>
      <c r="J1729" t="s">
        <v>137</v>
      </c>
      <c r="K1729" t="s">
        <v>209</v>
      </c>
      <c r="L1729" t="s">
        <v>5226</v>
      </c>
      <c r="M1729" t="s">
        <v>5227</v>
      </c>
      <c r="N1729">
        <v>9.1694444439999998</v>
      </c>
      <c r="O1729">
        <v>2</v>
      </c>
      <c r="P1729">
        <v>1331</v>
      </c>
      <c r="Q1729">
        <v>14</v>
      </c>
      <c r="R1729">
        <v>143</v>
      </c>
      <c r="S1729">
        <v>28</v>
      </c>
      <c r="T1729">
        <v>114</v>
      </c>
      <c r="U1729">
        <v>2</v>
      </c>
      <c r="V1729">
        <v>0</v>
      </c>
      <c r="W1729">
        <v>3.1870584239111484</v>
      </c>
      <c r="X1729">
        <v>5816.0498445639269</v>
      </c>
      <c r="Y1729">
        <v>500.62282348296827</v>
      </c>
      <c r="Z1729">
        <v>1372.887461870173</v>
      </c>
      <c r="AA1729">
        <v>2071.3525683567509</v>
      </c>
      <c r="AB1729">
        <v>1789.223788364905</v>
      </c>
      <c r="AC1729">
        <v>985.80961763187258</v>
      </c>
      <c r="AD1729">
        <v>0</v>
      </c>
      <c r="AE1729">
        <v>12539.133162694508</v>
      </c>
    </row>
    <row r="1730" spans="1:31" x14ac:dyDescent="0.25">
      <c r="A1730">
        <v>2340134</v>
      </c>
      <c r="B1730">
        <v>1</v>
      </c>
      <c r="C1730" t="s">
        <v>80</v>
      </c>
      <c r="D1730" t="s">
        <v>83</v>
      </c>
      <c r="E1730" t="s">
        <v>174</v>
      </c>
      <c r="F1730" t="s">
        <v>5228</v>
      </c>
      <c r="G1730" t="s">
        <v>269</v>
      </c>
      <c r="H1730" t="s">
        <v>154</v>
      </c>
      <c r="I1730" t="s">
        <v>144</v>
      </c>
      <c r="J1730" t="s">
        <v>137</v>
      </c>
      <c r="K1730" t="s">
        <v>209</v>
      </c>
      <c r="L1730" t="s">
        <v>5229</v>
      </c>
      <c r="M1730" t="s">
        <v>5230</v>
      </c>
      <c r="N1730">
        <v>3.0188888880000002</v>
      </c>
      <c r="O1730">
        <v>0</v>
      </c>
      <c r="P1730">
        <v>818</v>
      </c>
      <c r="Q1730">
        <v>0</v>
      </c>
      <c r="R1730">
        <v>0</v>
      </c>
      <c r="S1730">
        <v>0</v>
      </c>
      <c r="T1730">
        <v>19</v>
      </c>
      <c r="U1730">
        <v>0</v>
      </c>
      <c r="V1730">
        <v>0</v>
      </c>
      <c r="W1730">
        <v>0</v>
      </c>
      <c r="X1730">
        <v>792.24404222485157</v>
      </c>
      <c r="Y1730">
        <v>0</v>
      </c>
      <c r="Z1730">
        <v>0</v>
      </c>
      <c r="AA1730">
        <v>0</v>
      </c>
      <c r="AB1730">
        <v>80.515022852517461</v>
      </c>
      <c r="AC1730">
        <v>0</v>
      </c>
      <c r="AD1730">
        <v>0</v>
      </c>
      <c r="AE1730">
        <v>872.75906507736909</v>
      </c>
    </row>
    <row r="1731" spans="1:31" x14ac:dyDescent="0.25">
      <c r="A1731">
        <v>2340054</v>
      </c>
      <c r="B1731">
        <v>1</v>
      </c>
      <c r="C1731" t="s">
        <v>81</v>
      </c>
      <c r="D1731" t="s">
        <v>119</v>
      </c>
      <c r="E1731" t="s">
        <v>151</v>
      </c>
      <c r="F1731" t="s">
        <v>5231</v>
      </c>
      <c r="G1731" t="s">
        <v>331</v>
      </c>
      <c r="H1731" t="s">
        <v>154</v>
      </c>
      <c r="I1731" t="s">
        <v>144</v>
      </c>
      <c r="J1731" t="s">
        <v>137</v>
      </c>
      <c r="K1731" t="s">
        <v>138</v>
      </c>
      <c r="L1731" t="s">
        <v>5232</v>
      </c>
      <c r="M1731" t="s">
        <v>5233</v>
      </c>
      <c r="N1731">
        <v>3.7180555549999998</v>
      </c>
      <c r="O1731">
        <v>0</v>
      </c>
      <c r="P1731">
        <v>9</v>
      </c>
      <c r="Q1731">
        <v>0</v>
      </c>
      <c r="R1731">
        <v>3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8.3403068202565667</v>
      </c>
      <c r="Y1731">
        <v>0</v>
      </c>
      <c r="Z1731">
        <v>31.089474525138939</v>
      </c>
      <c r="AA1731">
        <v>0</v>
      </c>
      <c r="AB1731">
        <v>0</v>
      </c>
      <c r="AC1731">
        <v>0</v>
      </c>
      <c r="AD1731">
        <v>0</v>
      </c>
      <c r="AE1731">
        <v>39.429781345395504</v>
      </c>
    </row>
    <row r="1732" spans="1:31" x14ac:dyDescent="0.25">
      <c r="A1732">
        <v>2340572</v>
      </c>
      <c r="B1732">
        <v>1</v>
      </c>
      <c r="C1732" t="s">
        <v>81</v>
      </c>
      <c r="D1732" t="s">
        <v>120</v>
      </c>
      <c r="E1732" t="s">
        <v>151</v>
      </c>
      <c r="F1732" t="s">
        <v>5234</v>
      </c>
      <c r="G1732" t="s">
        <v>153</v>
      </c>
      <c r="H1732" t="s">
        <v>154</v>
      </c>
      <c r="I1732" t="s">
        <v>144</v>
      </c>
      <c r="J1732" t="s">
        <v>137</v>
      </c>
      <c r="K1732" t="s">
        <v>138</v>
      </c>
      <c r="L1732" t="s">
        <v>5235</v>
      </c>
      <c r="M1732" t="s">
        <v>5236</v>
      </c>
      <c r="N1732">
        <v>1.4694444440000001</v>
      </c>
      <c r="O1732">
        <v>0</v>
      </c>
      <c r="P1732">
        <v>89</v>
      </c>
      <c r="Q1732">
        <v>0</v>
      </c>
      <c r="R1732">
        <v>0</v>
      </c>
      <c r="S1732">
        <v>0</v>
      </c>
      <c r="T1732">
        <v>10</v>
      </c>
      <c r="U1732">
        <v>0</v>
      </c>
      <c r="V1732">
        <v>0</v>
      </c>
      <c r="W1732">
        <v>0</v>
      </c>
      <c r="X1732">
        <v>36.78329770309977</v>
      </c>
      <c r="Y1732">
        <v>0</v>
      </c>
      <c r="Z1732">
        <v>0</v>
      </c>
      <c r="AA1732">
        <v>0</v>
      </c>
      <c r="AB1732">
        <v>10.56577877537479</v>
      </c>
      <c r="AC1732">
        <v>0</v>
      </c>
      <c r="AD1732">
        <v>0</v>
      </c>
      <c r="AE1732">
        <v>47.349076478474558</v>
      </c>
    </row>
    <row r="1733" spans="1:31" x14ac:dyDescent="0.25">
      <c r="A1733">
        <v>2340074</v>
      </c>
      <c r="B1733">
        <v>1</v>
      </c>
      <c r="C1733" t="s">
        <v>80</v>
      </c>
      <c r="D1733" t="s">
        <v>104</v>
      </c>
      <c r="E1733" t="s">
        <v>141</v>
      </c>
      <c r="F1733" t="s">
        <v>2426</v>
      </c>
      <c r="G1733" t="s">
        <v>134</v>
      </c>
      <c r="H1733" t="s">
        <v>135</v>
      </c>
      <c r="I1733" t="s">
        <v>144</v>
      </c>
      <c r="J1733" t="s">
        <v>137</v>
      </c>
      <c r="K1733" t="s">
        <v>138</v>
      </c>
      <c r="L1733" t="s">
        <v>5237</v>
      </c>
      <c r="M1733" t="s">
        <v>5238</v>
      </c>
      <c r="N1733">
        <v>0.66388888800000001</v>
      </c>
      <c r="O1733">
        <v>12</v>
      </c>
      <c r="P1733">
        <v>221</v>
      </c>
      <c r="Q1733">
        <v>37</v>
      </c>
      <c r="R1733">
        <v>16</v>
      </c>
      <c r="S1733">
        <v>50</v>
      </c>
      <c r="T1733">
        <v>41</v>
      </c>
      <c r="U1733">
        <v>13</v>
      </c>
      <c r="V1733">
        <v>0</v>
      </c>
      <c r="W1733">
        <v>3.4191987787895131</v>
      </c>
      <c r="X1733">
        <v>45.402833294425839</v>
      </c>
      <c r="Y1733">
        <v>44.101930375780952</v>
      </c>
      <c r="Z1733">
        <v>9.2761464762495862</v>
      </c>
      <c r="AA1733">
        <v>214.12085027513746</v>
      </c>
      <c r="AB1733">
        <v>31.105520351101504</v>
      </c>
      <c r="AC1733">
        <v>2172.9726407910152</v>
      </c>
      <c r="AD1733">
        <v>0</v>
      </c>
      <c r="AE1733">
        <v>2520.3991203425003</v>
      </c>
    </row>
    <row r="1734" spans="1:31" x14ac:dyDescent="0.25">
      <c r="A1734">
        <v>2340197</v>
      </c>
      <c r="B1734">
        <v>1</v>
      </c>
      <c r="C1734" t="s">
        <v>81</v>
      </c>
      <c r="D1734" t="s">
        <v>112</v>
      </c>
      <c r="E1734" t="s">
        <v>157</v>
      </c>
      <c r="F1734" t="s">
        <v>5239</v>
      </c>
      <c r="G1734" t="s">
        <v>159</v>
      </c>
      <c r="H1734" t="s">
        <v>154</v>
      </c>
      <c r="I1734" t="s">
        <v>144</v>
      </c>
      <c r="J1734" t="s">
        <v>137</v>
      </c>
      <c r="K1734" t="s">
        <v>138</v>
      </c>
      <c r="L1734" t="s">
        <v>5240</v>
      </c>
      <c r="M1734" t="s">
        <v>5241</v>
      </c>
      <c r="N1734">
        <v>1.9002777769999999</v>
      </c>
      <c r="O1734">
        <v>0</v>
      </c>
      <c r="P1734">
        <v>1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0.37072903427112003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0.37072903427112003</v>
      </c>
    </row>
    <row r="1735" spans="1:31" x14ac:dyDescent="0.25">
      <c r="A1735">
        <v>2340174</v>
      </c>
      <c r="B1735">
        <v>1</v>
      </c>
      <c r="C1735" t="s">
        <v>80</v>
      </c>
      <c r="D1735" t="s">
        <v>99</v>
      </c>
      <c r="E1735" t="s">
        <v>147</v>
      </c>
      <c r="F1735" t="s">
        <v>5242</v>
      </c>
      <c r="G1735" t="s">
        <v>208</v>
      </c>
      <c r="H1735" t="s">
        <v>135</v>
      </c>
      <c r="I1735" t="s">
        <v>144</v>
      </c>
      <c r="J1735" t="s">
        <v>137</v>
      </c>
      <c r="K1735" t="s">
        <v>209</v>
      </c>
      <c r="L1735" t="s">
        <v>5243</v>
      </c>
      <c r="M1735" t="s">
        <v>5244</v>
      </c>
      <c r="N1735">
        <v>2.2183333329999999</v>
      </c>
      <c r="O1735">
        <v>0</v>
      </c>
      <c r="P1735">
        <v>132</v>
      </c>
      <c r="Q1735">
        <v>0</v>
      </c>
      <c r="R1735">
        <v>2</v>
      </c>
      <c r="S1735">
        <v>1</v>
      </c>
      <c r="T1735">
        <v>10</v>
      </c>
      <c r="U1735">
        <v>0</v>
      </c>
      <c r="V1735">
        <v>0</v>
      </c>
      <c r="W1735">
        <v>0</v>
      </c>
      <c r="X1735">
        <v>91.785512849599897</v>
      </c>
      <c r="Y1735">
        <v>0</v>
      </c>
      <c r="Z1735">
        <v>0.54286604863839338</v>
      </c>
      <c r="AA1735">
        <v>4.9487068085781676</v>
      </c>
      <c r="AB1735">
        <v>13.007067123599921</v>
      </c>
      <c r="AC1735">
        <v>0</v>
      </c>
      <c r="AD1735">
        <v>0</v>
      </c>
      <c r="AE1735">
        <v>110.28415283041637</v>
      </c>
    </row>
    <row r="1736" spans="1:31" x14ac:dyDescent="0.25">
      <c r="A1736">
        <v>2340154</v>
      </c>
      <c r="B1736">
        <v>1</v>
      </c>
      <c r="C1736" t="s">
        <v>80</v>
      </c>
      <c r="D1736" t="s">
        <v>100</v>
      </c>
      <c r="E1736" t="s">
        <v>132</v>
      </c>
      <c r="F1736" t="s">
        <v>5245</v>
      </c>
      <c r="G1736" t="s">
        <v>208</v>
      </c>
      <c r="H1736" t="s">
        <v>135</v>
      </c>
      <c r="I1736" t="s">
        <v>144</v>
      </c>
      <c r="J1736" t="s">
        <v>137</v>
      </c>
      <c r="K1736" t="s">
        <v>209</v>
      </c>
      <c r="L1736" t="s">
        <v>5246</v>
      </c>
      <c r="M1736" t="s">
        <v>5247</v>
      </c>
      <c r="N1736">
        <v>1.382222222</v>
      </c>
      <c r="O1736">
        <v>6</v>
      </c>
      <c r="P1736">
        <v>27</v>
      </c>
      <c r="Q1736">
        <v>59</v>
      </c>
      <c r="R1736">
        <v>39</v>
      </c>
      <c r="S1736">
        <v>8</v>
      </c>
      <c r="T1736">
        <v>17</v>
      </c>
      <c r="U1736">
        <v>0</v>
      </c>
      <c r="V1736">
        <v>0</v>
      </c>
      <c r="W1736">
        <v>7.6171726993537501</v>
      </c>
      <c r="X1736">
        <v>11.760960476259955</v>
      </c>
      <c r="Y1736">
        <v>168.96463522689677</v>
      </c>
      <c r="Z1736">
        <v>69.879107563979261</v>
      </c>
      <c r="AA1736">
        <v>43.127765842228619</v>
      </c>
      <c r="AB1736">
        <v>23.119963412614208</v>
      </c>
      <c r="AC1736">
        <v>0</v>
      </c>
      <c r="AD1736">
        <v>0</v>
      </c>
      <c r="AE1736">
        <v>324.46960522133253</v>
      </c>
    </row>
    <row r="1737" spans="1:31" x14ac:dyDescent="0.25">
      <c r="A1737">
        <v>2340403</v>
      </c>
      <c r="B1737">
        <v>1</v>
      </c>
      <c r="C1737" t="s">
        <v>80</v>
      </c>
      <c r="D1737" t="s">
        <v>93</v>
      </c>
      <c r="E1737" t="s">
        <v>174</v>
      </c>
      <c r="F1737" t="s">
        <v>5248</v>
      </c>
      <c r="G1737" t="s">
        <v>299</v>
      </c>
      <c r="H1737" t="s">
        <v>154</v>
      </c>
      <c r="I1737" t="s">
        <v>144</v>
      </c>
      <c r="J1737" t="s">
        <v>137</v>
      </c>
      <c r="K1737" t="s">
        <v>138</v>
      </c>
      <c r="L1737" t="s">
        <v>5249</v>
      </c>
      <c r="M1737" t="s">
        <v>5250</v>
      </c>
      <c r="N1737">
        <v>0.41055555500000002</v>
      </c>
      <c r="O1737">
        <v>0</v>
      </c>
      <c r="P1737">
        <v>13</v>
      </c>
      <c r="Q1737">
        <v>0</v>
      </c>
      <c r="R1737">
        <v>8</v>
      </c>
      <c r="S1737">
        <v>0</v>
      </c>
      <c r="T1737">
        <v>10</v>
      </c>
      <c r="U1737">
        <v>0</v>
      </c>
      <c r="V1737">
        <v>0</v>
      </c>
      <c r="W1737">
        <v>0</v>
      </c>
      <c r="X1737">
        <v>2.3981372140332837</v>
      </c>
      <c r="Y1737">
        <v>0</v>
      </c>
      <c r="Z1737">
        <v>5.2599565029354896</v>
      </c>
      <c r="AA1737">
        <v>0</v>
      </c>
      <c r="AB1737">
        <v>6.0819902614520309</v>
      </c>
      <c r="AC1737">
        <v>0</v>
      </c>
      <c r="AD1737">
        <v>0</v>
      </c>
      <c r="AE1737">
        <v>13.740083978420804</v>
      </c>
    </row>
    <row r="1738" spans="1:31" x14ac:dyDescent="0.25">
      <c r="A1738">
        <v>2340366</v>
      </c>
      <c r="B1738">
        <v>1</v>
      </c>
      <c r="C1738" t="s">
        <v>80</v>
      </c>
      <c r="D1738" t="s">
        <v>110</v>
      </c>
      <c r="E1738" t="s">
        <v>174</v>
      </c>
      <c r="F1738" t="s">
        <v>2991</v>
      </c>
      <c r="G1738" t="s">
        <v>352</v>
      </c>
      <c r="H1738" t="s">
        <v>154</v>
      </c>
      <c r="I1738" t="s">
        <v>144</v>
      </c>
      <c r="J1738" t="s">
        <v>137</v>
      </c>
      <c r="K1738" t="s">
        <v>138</v>
      </c>
      <c r="L1738" t="s">
        <v>5251</v>
      </c>
      <c r="M1738" t="s">
        <v>5252</v>
      </c>
      <c r="N1738">
        <v>2.4533333329999998</v>
      </c>
      <c r="O1738">
        <v>0</v>
      </c>
      <c r="P1738">
        <v>404</v>
      </c>
      <c r="Q1738">
        <v>0</v>
      </c>
      <c r="R1738">
        <v>0</v>
      </c>
      <c r="S1738">
        <v>0</v>
      </c>
      <c r="T1738">
        <v>37</v>
      </c>
      <c r="U1738">
        <v>0</v>
      </c>
      <c r="V1738">
        <v>0</v>
      </c>
      <c r="W1738">
        <v>0</v>
      </c>
      <c r="X1738">
        <v>349.2022788868419</v>
      </c>
      <c r="Y1738">
        <v>0</v>
      </c>
      <c r="Z1738">
        <v>0</v>
      </c>
      <c r="AA1738">
        <v>0</v>
      </c>
      <c r="AB1738">
        <v>185.90141306360889</v>
      </c>
      <c r="AC1738">
        <v>0</v>
      </c>
      <c r="AD1738">
        <v>0</v>
      </c>
      <c r="AE1738">
        <v>535.10369195045075</v>
      </c>
    </row>
    <row r="1739" spans="1:31" x14ac:dyDescent="0.25">
      <c r="A1739">
        <v>2340360</v>
      </c>
      <c r="B1739">
        <v>1</v>
      </c>
      <c r="C1739" t="s">
        <v>80</v>
      </c>
      <c r="D1739" t="s">
        <v>98</v>
      </c>
      <c r="E1739" t="s">
        <v>132</v>
      </c>
      <c r="F1739" t="s">
        <v>4415</v>
      </c>
      <c r="G1739" t="s">
        <v>134</v>
      </c>
      <c r="H1739" t="s">
        <v>135</v>
      </c>
      <c r="I1739" t="s">
        <v>144</v>
      </c>
      <c r="J1739" t="s">
        <v>137</v>
      </c>
      <c r="K1739" t="s">
        <v>138</v>
      </c>
      <c r="L1739" t="s">
        <v>5253</v>
      </c>
      <c r="M1739" t="s">
        <v>5254</v>
      </c>
      <c r="N1739">
        <v>0.206666666</v>
      </c>
      <c r="O1739">
        <v>0</v>
      </c>
      <c r="P1739">
        <v>21</v>
      </c>
      <c r="Q1739">
        <v>29</v>
      </c>
      <c r="R1739">
        <v>189</v>
      </c>
      <c r="S1739">
        <v>11</v>
      </c>
      <c r="T1739">
        <v>65</v>
      </c>
      <c r="U1739">
        <v>2</v>
      </c>
      <c r="V1739">
        <v>0</v>
      </c>
      <c r="W1739">
        <v>0</v>
      </c>
      <c r="X1739">
        <v>4.0588372827493995</v>
      </c>
      <c r="Y1739">
        <v>84.089842714857411</v>
      </c>
      <c r="Z1739">
        <v>251.42447248288707</v>
      </c>
      <c r="AA1739">
        <v>31.267771375746399</v>
      </c>
      <c r="AB1739">
        <v>78.396985904929693</v>
      </c>
      <c r="AC1739">
        <v>59.158907929136213</v>
      </c>
      <c r="AD1739">
        <v>0</v>
      </c>
      <c r="AE1739">
        <v>508.39681769030619</v>
      </c>
    </row>
    <row r="1740" spans="1:31" x14ac:dyDescent="0.25">
      <c r="A1740">
        <v>2340111</v>
      </c>
      <c r="B1740">
        <v>1</v>
      </c>
      <c r="C1740" t="s">
        <v>81</v>
      </c>
      <c r="D1740" t="s">
        <v>127</v>
      </c>
      <c r="E1740" t="s">
        <v>141</v>
      </c>
      <c r="F1740" t="s">
        <v>5255</v>
      </c>
      <c r="G1740" t="s">
        <v>134</v>
      </c>
      <c r="H1740" t="s">
        <v>135</v>
      </c>
      <c r="I1740" t="s">
        <v>144</v>
      </c>
      <c r="J1740" t="s">
        <v>137</v>
      </c>
      <c r="K1740" t="s">
        <v>138</v>
      </c>
      <c r="L1740" t="s">
        <v>5256</v>
      </c>
      <c r="M1740" t="s">
        <v>5257</v>
      </c>
      <c r="N1740">
        <v>1.910555555</v>
      </c>
      <c r="O1740">
        <v>0</v>
      </c>
      <c r="P1740">
        <v>0</v>
      </c>
      <c r="Q1740">
        <v>2</v>
      </c>
      <c r="R1740">
        <v>0</v>
      </c>
      <c r="S1740">
        <v>13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31.706905511820928</v>
      </c>
      <c r="Z1740">
        <v>0</v>
      </c>
      <c r="AA1740">
        <v>149.87646729654574</v>
      </c>
      <c r="AB1740">
        <v>0</v>
      </c>
      <c r="AC1740">
        <v>0</v>
      </c>
      <c r="AD1740">
        <v>0</v>
      </c>
      <c r="AE1740">
        <v>181.58337280836668</v>
      </c>
    </row>
    <row r="1741" spans="1:31" x14ac:dyDescent="0.25">
      <c r="A1741">
        <v>2340260</v>
      </c>
      <c r="B1741">
        <v>1</v>
      </c>
      <c r="C1741" t="s">
        <v>80</v>
      </c>
      <c r="D1741" t="s">
        <v>97</v>
      </c>
      <c r="E1741" t="s">
        <v>157</v>
      </c>
      <c r="F1741" t="s">
        <v>5258</v>
      </c>
      <c r="G1741" t="s">
        <v>279</v>
      </c>
      <c r="H1741" t="s">
        <v>154</v>
      </c>
      <c r="I1741" t="s">
        <v>144</v>
      </c>
      <c r="J1741" t="s">
        <v>137</v>
      </c>
      <c r="K1741" t="s">
        <v>138</v>
      </c>
      <c r="L1741" t="s">
        <v>5259</v>
      </c>
      <c r="M1741" t="s">
        <v>5260</v>
      </c>
      <c r="N1741">
        <v>1.383611111</v>
      </c>
      <c r="O1741">
        <v>0</v>
      </c>
      <c r="P1741">
        <v>1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0.41527590314964447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0.41527590314964447</v>
      </c>
    </row>
    <row r="1742" spans="1:31" x14ac:dyDescent="0.25">
      <c r="A1742">
        <v>2340160</v>
      </c>
      <c r="B1742">
        <v>1</v>
      </c>
      <c r="C1742" t="s">
        <v>81</v>
      </c>
      <c r="D1742" t="s">
        <v>120</v>
      </c>
      <c r="E1742" t="s">
        <v>174</v>
      </c>
      <c r="F1742" t="s">
        <v>4948</v>
      </c>
      <c r="G1742" t="s">
        <v>176</v>
      </c>
      <c r="H1742" t="s">
        <v>154</v>
      </c>
      <c r="I1742" t="s">
        <v>144</v>
      </c>
      <c r="J1742" t="s">
        <v>137</v>
      </c>
      <c r="K1742" t="s">
        <v>138</v>
      </c>
      <c r="L1742" t="s">
        <v>5261</v>
      </c>
      <c r="M1742" t="s">
        <v>5262</v>
      </c>
      <c r="N1742">
        <v>0.81</v>
      </c>
      <c r="O1742">
        <v>0</v>
      </c>
      <c r="P1742">
        <v>129</v>
      </c>
      <c r="Q1742">
        <v>0</v>
      </c>
      <c r="R1742">
        <v>3</v>
      </c>
      <c r="S1742">
        <v>0</v>
      </c>
      <c r="T1742">
        <v>16</v>
      </c>
      <c r="U1742">
        <v>0</v>
      </c>
      <c r="V1742">
        <v>0</v>
      </c>
      <c r="W1742">
        <v>0</v>
      </c>
      <c r="X1742">
        <v>25.814953141911747</v>
      </c>
      <c r="Y1742">
        <v>0</v>
      </c>
      <c r="Z1742">
        <v>4.3492384696998592</v>
      </c>
      <c r="AA1742">
        <v>0</v>
      </c>
      <c r="AB1742">
        <v>16.32631884588557</v>
      </c>
      <c r="AC1742">
        <v>0</v>
      </c>
      <c r="AD1742">
        <v>0</v>
      </c>
      <c r="AE1742">
        <v>46.49051045749718</v>
      </c>
    </row>
    <row r="1743" spans="1:31" x14ac:dyDescent="0.25">
      <c r="A1743">
        <v>2340492</v>
      </c>
      <c r="B1743">
        <v>1</v>
      </c>
      <c r="C1743" t="s">
        <v>80</v>
      </c>
      <c r="D1743" t="s">
        <v>107</v>
      </c>
      <c r="E1743" t="s">
        <v>151</v>
      </c>
      <c r="F1743" t="s">
        <v>970</v>
      </c>
      <c r="G1743" t="s">
        <v>194</v>
      </c>
      <c r="H1743" t="s">
        <v>154</v>
      </c>
      <c r="I1743" t="s">
        <v>144</v>
      </c>
      <c r="J1743" t="s">
        <v>137</v>
      </c>
      <c r="K1743" t="s">
        <v>138</v>
      </c>
      <c r="L1743" t="s">
        <v>5263</v>
      </c>
      <c r="M1743" t="s">
        <v>5264</v>
      </c>
      <c r="N1743">
        <v>1.119444444</v>
      </c>
      <c r="O1743">
        <v>0</v>
      </c>
      <c r="P1743">
        <v>26</v>
      </c>
      <c r="Q1743">
        <v>0</v>
      </c>
      <c r="R1743">
        <v>0</v>
      </c>
      <c r="S1743">
        <v>0</v>
      </c>
      <c r="T1743">
        <v>8</v>
      </c>
      <c r="U1743">
        <v>0</v>
      </c>
      <c r="V1743">
        <v>0</v>
      </c>
      <c r="W1743">
        <v>0</v>
      </c>
      <c r="X1743">
        <v>13.755655032767658</v>
      </c>
      <c r="Y1743">
        <v>0</v>
      </c>
      <c r="Z1743">
        <v>0</v>
      </c>
      <c r="AA1743">
        <v>0</v>
      </c>
      <c r="AB1743">
        <v>11.283929162268532</v>
      </c>
      <c r="AC1743">
        <v>0</v>
      </c>
      <c r="AD1743">
        <v>0</v>
      </c>
      <c r="AE1743">
        <v>25.039584195036191</v>
      </c>
    </row>
    <row r="1744" spans="1:31" x14ac:dyDescent="0.25">
      <c r="A1744">
        <v>2340515</v>
      </c>
      <c r="B1744">
        <v>1</v>
      </c>
      <c r="C1744" t="s">
        <v>80</v>
      </c>
      <c r="D1744" t="s">
        <v>108</v>
      </c>
      <c r="E1744" t="s">
        <v>147</v>
      </c>
      <c r="F1744" t="s">
        <v>5265</v>
      </c>
      <c r="G1744" t="s">
        <v>184</v>
      </c>
      <c r="H1744" t="s">
        <v>135</v>
      </c>
      <c r="I1744" t="s">
        <v>144</v>
      </c>
      <c r="J1744" t="s">
        <v>137</v>
      </c>
      <c r="K1744" t="s">
        <v>138</v>
      </c>
      <c r="L1744" t="s">
        <v>5266</v>
      </c>
      <c r="M1744" t="s">
        <v>5267</v>
      </c>
      <c r="N1744">
        <v>2.5188888880000002</v>
      </c>
      <c r="O1744">
        <v>0</v>
      </c>
      <c r="P1744">
        <v>31</v>
      </c>
      <c r="Q1744">
        <v>0</v>
      </c>
      <c r="R1744">
        <v>44</v>
      </c>
      <c r="S1744">
        <v>0</v>
      </c>
      <c r="T1744">
        <v>21</v>
      </c>
      <c r="U1744">
        <v>0</v>
      </c>
      <c r="V1744">
        <v>0</v>
      </c>
      <c r="W1744">
        <v>0</v>
      </c>
      <c r="X1744">
        <v>18.091673875220028</v>
      </c>
      <c r="Y1744">
        <v>0</v>
      </c>
      <c r="Z1744">
        <v>518.29772516782225</v>
      </c>
      <c r="AA1744">
        <v>0</v>
      </c>
      <c r="AB1744">
        <v>140.0903028307275</v>
      </c>
      <c r="AC1744">
        <v>0</v>
      </c>
      <c r="AD1744">
        <v>0</v>
      </c>
      <c r="AE1744">
        <v>676.47970187376984</v>
      </c>
    </row>
    <row r="1745" spans="1:31" x14ac:dyDescent="0.25">
      <c r="A1745">
        <v>2340183</v>
      </c>
      <c r="B1745">
        <v>1</v>
      </c>
      <c r="C1745" t="s">
        <v>81</v>
      </c>
      <c r="D1745" t="s">
        <v>118</v>
      </c>
      <c r="E1745" t="s">
        <v>147</v>
      </c>
      <c r="F1745" t="s">
        <v>5268</v>
      </c>
      <c r="G1745" t="s">
        <v>184</v>
      </c>
      <c r="H1745" t="s">
        <v>135</v>
      </c>
      <c r="I1745" t="s">
        <v>144</v>
      </c>
      <c r="J1745" t="s">
        <v>137</v>
      </c>
      <c r="K1745" t="s">
        <v>138</v>
      </c>
      <c r="L1745" t="s">
        <v>5269</v>
      </c>
      <c r="M1745" t="s">
        <v>5270</v>
      </c>
      <c r="N1745">
        <v>0.46194444400000001</v>
      </c>
      <c r="O1745">
        <v>1</v>
      </c>
      <c r="P1745">
        <v>99</v>
      </c>
      <c r="Q1745">
        <v>21</v>
      </c>
      <c r="R1745">
        <v>20</v>
      </c>
      <c r="S1745">
        <v>6</v>
      </c>
      <c r="T1745">
        <v>9</v>
      </c>
      <c r="U1745">
        <v>0</v>
      </c>
      <c r="V1745">
        <v>0</v>
      </c>
      <c r="W1745">
        <v>1.0565650296933335E-2</v>
      </c>
      <c r="X1745">
        <v>8.952409816331004</v>
      </c>
      <c r="Y1745">
        <v>117.34223963373339</v>
      </c>
      <c r="Z1745">
        <v>14.05355140420537</v>
      </c>
      <c r="AA1745">
        <v>23.937249045407086</v>
      </c>
      <c r="AB1745">
        <v>2.7412277702360353</v>
      </c>
      <c r="AC1745">
        <v>0</v>
      </c>
      <c r="AD1745">
        <v>0</v>
      </c>
      <c r="AE1745">
        <v>167.03724332020983</v>
      </c>
    </row>
    <row r="1746" spans="1:31" x14ac:dyDescent="0.25">
      <c r="A1746">
        <v>2340538</v>
      </c>
      <c r="B1746">
        <v>1</v>
      </c>
      <c r="C1746" t="s">
        <v>80</v>
      </c>
      <c r="D1746" t="s">
        <v>98</v>
      </c>
      <c r="E1746" t="s">
        <v>151</v>
      </c>
      <c r="F1746" t="s">
        <v>5271</v>
      </c>
      <c r="G1746" t="s">
        <v>153</v>
      </c>
      <c r="H1746" t="s">
        <v>154</v>
      </c>
      <c r="I1746" t="s">
        <v>144</v>
      </c>
      <c r="J1746" t="s">
        <v>137</v>
      </c>
      <c r="K1746" t="s">
        <v>138</v>
      </c>
      <c r="L1746" t="s">
        <v>5272</v>
      </c>
      <c r="M1746" t="s">
        <v>5273</v>
      </c>
      <c r="N1746">
        <v>1.5155555549999999</v>
      </c>
      <c r="O1746">
        <v>0</v>
      </c>
      <c r="P1746">
        <v>112</v>
      </c>
      <c r="Q1746">
        <v>0</v>
      </c>
      <c r="R1746">
        <v>4</v>
      </c>
      <c r="S1746">
        <v>0</v>
      </c>
      <c r="T1746">
        <v>31</v>
      </c>
      <c r="U1746">
        <v>0</v>
      </c>
      <c r="V1746">
        <v>0</v>
      </c>
      <c r="W1746">
        <v>0</v>
      </c>
      <c r="X1746">
        <v>62.729361922836368</v>
      </c>
      <c r="Y1746">
        <v>0</v>
      </c>
      <c r="Z1746">
        <v>7.6874806171541152</v>
      </c>
      <c r="AA1746">
        <v>0</v>
      </c>
      <c r="AB1746">
        <v>36.441927093362075</v>
      </c>
      <c r="AC1746">
        <v>0</v>
      </c>
      <c r="AD1746">
        <v>0</v>
      </c>
      <c r="AE1746">
        <v>106.85876963335255</v>
      </c>
    </row>
    <row r="1747" spans="1:31" x14ac:dyDescent="0.25">
      <c r="A1747">
        <v>2340020</v>
      </c>
      <c r="B1747">
        <v>1</v>
      </c>
      <c r="C1747" t="s">
        <v>81</v>
      </c>
      <c r="D1747" t="s">
        <v>115</v>
      </c>
      <c r="E1747" t="s">
        <v>132</v>
      </c>
      <c r="F1747" t="s">
        <v>5274</v>
      </c>
      <c r="G1747" t="s">
        <v>134</v>
      </c>
      <c r="H1747" t="s">
        <v>135</v>
      </c>
      <c r="I1747" t="s">
        <v>144</v>
      </c>
      <c r="J1747" t="s">
        <v>137</v>
      </c>
      <c r="K1747" t="s">
        <v>138</v>
      </c>
      <c r="L1747" t="s">
        <v>5275</v>
      </c>
      <c r="M1747" t="s">
        <v>5276</v>
      </c>
      <c r="N1747">
        <v>0.58305555499999995</v>
      </c>
      <c r="O1747">
        <v>0</v>
      </c>
      <c r="P1747">
        <v>4552</v>
      </c>
      <c r="Q1747">
        <v>2</v>
      </c>
      <c r="R1747">
        <v>186</v>
      </c>
      <c r="S1747">
        <v>21</v>
      </c>
      <c r="T1747">
        <v>470</v>
      </c>
      <c r="U1747">
        <v>2</v>
      </c>
      <c r="V1747">
        <v>1</v>
      </c>
      <c r="W1747">
        <v>0</v>
      </c>
      <c r="X1747">
        <v>219.65222455774173</v>
      </c>
      <c r="Y1747">
        <v>3.2570245655150001</v>
      </c>
      <c r="Z1747">
        <v>56.116894328806353</v>
      </c>
      <c r="AA1747">
        <v>14.185521675831444</v>
      </c>
      <c r="AB1747">
        <v>63.936833235569175</v>
      </c>
      <c r="AC1747">
        <v>29.3798290381988</v>
      </c>
      <c r="AD1747">
        <v>40.81106935051254</v>
      </c>
      <c r="AE1747">
        <v>427.33939675217505</v>
      </c>
    </row>
    <row r="1748" spans="1:31" x14ac:dyDescent="0.25">
      <c r="A1748">
        <v>2340561</v>
      </c>
      <c r="B1748">
        <v>1</v>
      </c>
      <c r="C1748" t="s">
        <v>80</v>
      </c>
      <c r="D1748" t="s">
        <v>99</v>
      </c>
      <c r="E1748" t="s">
        <v>157</v>
      </c>
      <c r="F1748" t="s">
        <v>5277</v>
      </c>
      <c r="G1748" t="s">
        <v>159</v>
      </c>
      <c r="H1748" t="s">
        <v>154</v>
      </c>
      <c r="I1748" t="s">
        <v>144</v>
      </c>
      <c r="J1748" t="s">
        <v>137</v>
      </c>
      <c r="K1748" t="s">
        <v>138</v>
      </c>
      <c r="L1748" t="s">
        <v>5278</v>
      </c>
      <c r="M1748" t="s">
        <v>5279</v>
      </c>
      <c r="N1748">
        <v>2.3824999999999998</v>
      </c>
      <c r="O1748">
        <v>0</v>
      </c>
      <c r="P1748">
        <v>2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0.90163982429422806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0.90163982429422806</v>
      </c>
    </row>
    <row r="1749" spans="1:31" x14ac:dyDescent="0.25">
      <c r="A1749">
        <v>2339997</v>
      </c>
      <c r="B1749">
        <v>1</v>
      </c>
      <c r="C1749" t="s">
        <v>80</v>
      </c>
      <c r="D1749" t="s">
        <v>108</v>
      </c>
      <c r="E1749" t="s">
        <v>151</v>
      </c>
      <c r="F1749" t="s">
        <v>260</v>
      </c>
      <c r="G1749" t="s">
        <v>153</v>
      </c>
      <c r="H1749" t="s">
        <v>154</v>
      </c>
      <c r="I1749" t="s">
        <v>144</v>
      </c>
      <c r="J1749" t="s">
        <v>137</v>
      </c>
      <c r="K1749" t="s">
        <v>138</v>
      </c>
      <c r="L1749" t="s">
        <v>5280</v>
      </c>
      <c r="M1749" t="s">
        <v>5281</v>
      </c>
      <c r="N1749">
        <v>1.4175</v>
      </c>
      <c r="O1749">
        <v>0</v>
      </c>
      <c r="P1749">
        <v>45</v>
      </c>
      <c r="Q1749">
        <v>0</v>
      </c>
      <c r="R1749">
        <v>0</v>
      </c>
      <c r="S1749">
        <v>0</v>
      </c>
      <c r="T1749">
        <v>3</v>
      </c>
      <c r="U1749">
        <v>0</v>
      </c>
      <c r="V1749">
        <v>0</v>
      </c>
      <c r="W1749">
        <v>0</v>
      </c>
      <c r="X1749">
        <v>9.0096811359604807</v>
      </c>
      <c r="Y1749">
        <v>0</v>
      </c>
      <c r="Z1749">
        <v>0</v>
      </c>
      <c r="AA1749">
        <v>0</v>
      </c>
      <c r="AB1749">
        <v>0.103138780867695</v>
      </c>
      <c r="AC1749">
        <v>0</v>
      </c>
      <c r="AD1749">
        <v>0</v>
      </c>
      <c r="AE1749">
        <v>9.112819916828176</v>
      </c>
    </row>
    <row r="1750" spans="1:31" x14ac:dyDescent="0.25">
      <c r="A1750">
        <v>2340346</v>
      </c>
      <c r="B1750">
        <v>1</v>
      </c>
      <c r="C1750" t="s">
        <v>80</v>
      </c>
      <c r="D1750" t="s">
        <v>102</v>
      </c>
      <c r="E1750" t="s">
        <v>132</v>
      </c>
      <c r="F1750" t="s">
        <v>5282</v>
      </c>
      <c r="G1750" t="s">
        <v>134</v>
      </c>
      <c r="H1750" t="s">
        <v>135</v>
      </c>
      <c r="I1750" t="s">
        <v>144</v>
      </c>
      <c r="J1750" t="s">
        <v>137</v>
      </c>
      <c r="K1750" t="s">
        <v>138</v>
      </c>
      <c r="L1750" t="s">
        <v>5283</v>
      </c>
      <c r="M1750" t="s">
        <v>5284</v>
      </c>
      <c r="N1750">
        <v>1.2691666660000001</v>
      </c>
      <c r="O1750">
        <v>0</v>
      </c>
      <c r="P1750">
        <v>1076</v>
      </c>
      <c r="Q1750">
        <v>6</v>
      </c>
      <c r="R1750">
        <v>206</v>
      </c>
      <c r="S1750">
        <v>4</v>
      </c>
      <c r="T1750">
        <v>147</v>
      </c>
      <c r="U1750">
        <v>0</v>
      </c>
      <c r="V1750">
        <v>0</v>
      </c>
      <c r="W1750">
        <v>0</v>
      </c>
      <c r="X1750">
        <v>285.47759188546524</v>
      </c>
      <c r="Y1750">
        <v>60.186571493738569</v>
      </c>
      <c r="Z1750">
        <v>613.89277314760318</v>
      </c>
      <c r="AA1750">
        <v>22.6434500137192</v>
      </c>
      <c r="AB1750">
        <v>497.68361770985911</v>
      </c>
      <c r="AC1750">
        <v>0</v>
      </c>
      <c r="AD1750">
        <v>0</v>
      </c>
      <c r="AE1750">
        <v>1479.8840042503853</v>
      </c>
    </row>
    <row r="1751" spans="1:31" x14ac:dyDescent="0.25">
      <c r="A1751">
        <v>2340083</v>
      </c>
      <c r="B1751">
        <v>1</v>
      </c>
      <c r="C1751" t="s">
        <v>80</v>
      </c>
      <c r="D1751" t="s">
        <v>82</v>
      </c>
      <c r="E1751" t="s">
        <v>151</v>
      </c>
      <c r="F1751" t="s">
        <v>5285</v>
      </c>
      <c r="G1751" t="s">
        <v>269</v>
      </c>
      <c r="H1751" t="s">
        <v>154</v>
      </c>
      <c r="I1751" t="s">
        <v>144</v>
      </c>
      <c r="J1751" t="s">
        <v>137</v>
      </c>
      <c r="K1751" t="s">
        <v>209</v>
      </c>
      <c r="L1751" t="s">
        <v>5286</v>
      </c>
      <c r="M1751" t="s">
        <v>5287</v>
      </c>
      <c r="N1751">
        <v>7.3744444439999999</v>
      </c>
      <c r="O1751">
        <v>0</v>
      </c>
      <c r="P1751">
        <v>239</v>
      </c>
      <c r="Q1751">
        <v>0</v>
      </c>
      <c r="R1751">
        <v>0</v>
      </c>
      <c r="S1751">
        <v>0</v>
      </c>
      <c r="T1751">
        <v>7</v>
      </c>
      <c r="U1751">
        <v>0</v>
      </c>
      <c r="V1751">
        <v>0</v>
      </c>
      <c r="W1751">
        <v>0</v>
      </c>
      <c r="X1751">
        <v>495.40232024961847</v>
      </c>
      <c r="Y1751">
        <v>0</v>
      </c>
      <c r="Z1751">
        <v>0</v>
      </c>
      <c r="AA1751">
        <v>0</v>
      </c>
      <c r="AB1751">
        <v>43.392665877533204</v>
      </c>
      <c r="AC1751">
        <v>0</v>
      </c>
      <c r="AD1751">
        <v>0</v>
      </c>
      <c r="AE1751">
        <v>538.79498612715167</v>
      </c>
    </row>
    <row r="1752" spans="1:31" x14ac:dyDescent="0.25">
      <c r="A1752">
        <v>2340392</v>
      </c>
      <c r="B1752">
        <v>1</v>
      </c>
      <c r="C1752" t="s">
        <v>81</v>
      </c>
      <c r="D1752" t="s">
        <v>121</v>
      </c>
      <c r="E1752" t="s">
        <v>151</v>
      </c>
      <c r="F1752" t="s">
        <v>5288</v>
      </c>
      <c r="G1752" t="s">
        <v>1532</v>
      </c>
      <c r="H1752" t="s">
        <v>154</v>
      </c>
      <c r="I1752" t="s">
        <v>144</v>
      </c>
      <c r="J1752" t="s">
        <v>137</v>
      </c>
      <c r="K1752" t="s">
        <v>138</v>
      </c>
      <c r="L1752" t="s">
        <v>5289</v>
      </c>
      <c r="M1752" t="s">
        <v>5290</v>
      </c>
      <c r="N1752">
        <v>1.123611111</v>
      </c>
      <c r="O1752">
        <v>0</v>
      </c>
      <c r="P1752">
        <v>7</v>
      </c>
      <c r="Q1752">
        <v>0</v>
      </c>
      <c r="R1752">
        <v>2</v>
      </c>
      <c r="S1752">
        <v>0</v>
      </c>
      <c r="T1752">
        <v>1</v>
      </c>
      <c r="U1752">
        <v>0</v>
      </c>
      <c r="V1752">
        <v>0</v>
      </c>
      <c r="W1752">
        <v>0</v>
      </c>
      <c r="X1752">
        <v>0.85659370332910012</v>
      </c>
      <c r="Y1752">
        <v>0</v>
      </c>
      <c r="Z1752">
        <v>1.8363172441161112E-2</v>
      </c>
      <c r="AA1752">
        <v>0</v>
      </c>
      <c r="AB1752">
        <v>0</v>
      </c>
      <c r="AC1752">
        <v>0</v>
      </c>
      <c r="AD1752">
        <v>0</v>
      </c>
      <c r="AE1752">
        <v>0.87495687577026127</v>
      </c>
    </row>
    <row r="1753" spans="1:31" x14ac:dyDescent="0.25">
      <c r="A1753">
        <v>2340578</v>
      </c>
      <c r="B1753">
        <v>1</v>
      </c>
      <c r="C1753" t="s">
        <v>80</v>
      </c>
      <c r="D1753" t="s">
        <v>82</v>
      </c>
      <c r="E1753" t="s">
        <v>157</v>
      </c>
      <c r="F1753" t="s">
        <v>5291</v>
      </c>
      <c r="G1753" t="s">
        <v>204</v>
      </c>
      <c r="H1753" t="s">
        <v>154</v>
      </c>
      <c r="I1753" t="s">
        <v>144</v>
      </c>
      <c r="J1753" t="s">
        <v>137</v>
      </c>
      <c r="K1753" t="s">
        <v>138</v>
      </c>
      <c r="L1753" t="s">
        <v>5292</v>
      </c>
      <c r="M1753" t="s">
        <v>5293</v>
      </c>
      <c r="N1753">
        <v>1.618055555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1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0.38727299749377558</v>
      </c>
      <c r="AC1753">
        <v>0</v>
      </c>
      <c r="AD1753">
        <v>0</v>
      </c>
      <c r="AE1753">
        <v>0.38727299749377558</v>
      </c>
    </row>
    <row r="1754" spans="1:31" x14ac:dyDescent="0.25">
      <c r="A1754">
        <v>2340037</v>
      </c>
      <c r="B1754">
        <v>1</v>
      </c>
      <c r="C1754" t="s">
        <v>80</v>
      </c>
      <c r="D1754" t="s">
        <v>88</v>
      </c>
      <c r="E1754" t="s">
        <v>147</v>
      </c>
      <c r="F1754" t="s">
        <v>5131</v>
      </c>
      <c r="G1754" t="s">
        <v>134</v>
      </c>
      <c r="H1754" t="s">
        <v>135</v>
      </c>
      <c r="I1754" t="s">
        <v>144</v>
      </c>
      <c r="J1754" t="s">
        <v>137</v>
      </c>
      <c r="K1754" t="s">
        <v>138</v>
      </c>
      <c r="L1754" t="s">
        <v>5294</v>
      </c>
      <c r="M1754" t="s">
        <v>5295</v>
      </c>
      <c r="N1754">
        <v>0.51055555500000005</v>
      </c>
      <c r="O1754">
        <v>1</v>
      </c>
      <c r="P1754">
        <v>495</v>
      </c>
      <c r="Q1754">
        <v>0</v>
      </c>
      <c r="R1754">
        <v>0</v>
      </c>
      <c r="S1754">
        <v>7</v>
      </c>
      <c r="T1754">
        <v>109</v>
      </c>
      <c r="U1754">
        <v>4</v>
      </c>
      <c r="V1754">
        <v>2</v>
      </c>
      <c r="W1754">
        <v>3.7949860300882277</v>
      </c>
      <c r="X1754">
        <v>75.326019254788093</v>
      </c>
      <c r="Y1754">
        <v>0</v>
      </c>
      <c r="Z1754">
        <v>0</v>
      </c>
      <c r="AA1754">
        <v>32.223069453755919</v>
      </c>
      <c r="AB1754">
        <v>59.126538876466334</v>
      </c>
      <c r="AC1754">
        <v>55.764286596996904</v>
      </c>
      <c r="AD1754">
        <v>7.5641366757418318</v>
      </c>
      <c r="AE1754">
        <v>233.79903688783727</v>
      </c>
    </row>
    <row r="1755" spans="1:31" x14ac:dyDescent="0.25">
      <c r="A1755">
        <v>2340243</v>
      </c>
      <c r="B1755">
        <v>1</v>
      </c>
      <c r="C1755" t="s">
        <v>80</v>
      </c>
      <c r="D1755" t="s">
        <v>108</v>
      </c>
      <c r="E1755" t="s">
        <v>151</v>
      </c>
      <c r="F1755" t="s">
        <v>260</v>
      </c>
      <c r="G1755" t="s">
        <v>391</v>
      </c>
      <c r="H1755" t="s">
        <v>154</v>
      </c>
      <c r="I1755" t="s">
        <v>144</v>
      </c>
      <c r="J1755" t="s">
        <v>137</v>
      </c>
      <c r="K1755" t="s">
        <v>138</v>
      </c>
      <c r="L1755" t="s">
        <v>5296</v>
      </c>
      <c r="M1755" t="s">
        <v>5297</v>
      </c>
      <c r="N1755">
        <v>7.6111111109999996</v>
      </c>
      <c r="O1755">
        <v>0</v>
      </c>
      <c r="P1755">
        <v>45</v>
      </c>
      <c r="Q1755">
        <v>0</v>
      </c>
      <c r="R1755">
        <v>0</v>
      </c>
      <c r="S1755">
        <v>0</v>
      </c>
      <c r="T1755">
        <v>3</v>
      </c>
      <c r="U1755">
        <v>0</v>
      </c>
      <c r="V1755">
        <v>0</v>
      </c>
      <c r="W1755">
        <v>0</v>
      </c>
      <c r="X1755">
        <v>64.515388163912561</v>
      </c>
      <c r="Y1755">
        <v>0</v>
      </c>
      <c r="Z1755">
        <v>0</v>
      </c>
      <c r="AA1755">
        <v>0</v>
      </c>
      <c r="AB1755">
        <v>1.2430942203332711</v>
      </c>
      <c r="AC1755">
        <v>0</v>
      </c>
      <c r="AD1755">
        <v>0</v>
      </c>
      <c r="AE1755">
        <v>65.758482384245838</v>
      </c>
    </row>
    <row r="1756" spans="1:31" x14ac:dyDescent="0.25">
      <c r="A1756">
        <v>2340598</v>
      </c>
      <c r="B1756">
        <v>1</v>
      </c>
      <c r="C1756" t="s">
        <v>80</v>
      </c>
      <c r="D1756" t="s">
        <v>107</v>
      </c>
      <c r="E1756" t="s">
        <v>151</v>
      </c>
      <c r="F1756" t="s">
        <v>5298</v>
      </c>
      <c r="G1756" t="s">
        <v>194</v>
      </c>
      <c r="H1756" t="s">
        <v>154</v>
      </c>
      <c r="I1756" t="s">
        <v>144</v>
      </c>
      <c r="J1756" t="s">
        <v>137</v>
      </c>
      <c r="K1756" t="s">
        <v>138</v>
      </c>
      <c r="L1756" t="s">
        <v>5299</v>
      </c>
      <c r="M1756" t="s">
        <v>5300</v>
      </c>
      <c r="N1756">
        <v>0.95805555499999995</v>
      </c>
      <c r="O1756">
        <v>0</v>
      </c>
      <c r="P1756">
        <v>16</v>
      </c>
      <c r="Q1756">
        <v>0</v>
      </c>
      <c r="R1756">
        <v>1</v>
      </c>
      <c r="S1756">
        <v>0</v>
      </c>
      <c r="T1756">
        <v>1</v>
      </c>
      <c r="U1756">
        <v>0</v>
      </c>
      <c r="V1756">
        <v>0</v>
      </c>
      <c r="W1756">
        <v>0</v>
      </c>
      <c r="X1756">
        <v>2.460720255948686</v>
      </c>
      <c r="Y1756">
        <v>0</v>
      </c>
      <c r="Z1756">
        <v>2.5541390369168497</v>
      </c>
      <c r="AA1756">
        <v>0</v>
      </c>
      <c r="AB1756">
        <v>1.3831564054501471</v>
      </c>
      <c r="AC1756">
        <v>0</v>
      </c>
      <c r="AD1756">
        <v>0</v>
      </c>
      <c r="AE1756">
        <v>6.3980156983156826</v>
      </c>
    </row>
    <row r="1757" spans="1:31" x14ac:dyDescent="0.25">
      <c r="A1757">
        <v>2340100</v>
      </c>
      <c r="B1757">
        <v>1</v>
      </c>
      <c r="C1757" t="s">
        <v>81</v>
      </c>
      <c r="D1757" t="s">
        <v>120</v>
      </c>
      <c r="E1757" t="s">
        <v>174</v>
      </c>
      <c r="F1757" t="s">
        <v>5301</v>
      </c>
      <c r="G1757" t="s">
        <v>176</v>
      </c>
      <c r="H1757" t="s">
        <v>154</v>
      </c>
      <c r="I1757" t="s">
        <v>144</v>
      </c>
      <c r="J1757" t="s">
        <v>137</v>
      </c>
      <c r="K1757" t="s">
        <v>138</v>
      </c>
      <c r="L1757" t="s">
        <v>5302</v>
      </c>
      <c r="M1757" t="s">
        <v>5303</v>
      </c>
      <c r="N1757">
        <v>1.823611111</v>
      </c>
      <c r="O1757">
        <v>0</v>
      </c>
      <c r="P1757">
        <v>0</v>
      </c>
      <c r="Q1757">
        <v>0</v>
      </c>
      <c r="R1757">
        <v>9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89.67138587212547</v>
      </c>
      <c r="AA1757">
        <v>0</v>
      </c>
      <c r="AB1757">
        <v>0</v>
      </c>
      <c r="AC1757">
        <v>0</v>
      </c>
      <c r="AD1757">
        <v>0</v>
      </c>
      <c r="AE1757">
        <v>89.67138587212547</v>
      </c>
    </row>
    <row r="1758" spans="1:31" x14ac:dyDescent="0.25">
      <c r="A1758">
        <v>2340249</v>
      </c>
      <c r="B1758">
        <v>1</v>
      </c>
      <c r="C1758" t="s">
        <v>80</v>
      </c>
      <c r="D1758" t="s">
        <v>99</v>
      </c>
      <c r="E1758" t="s">
        <v>151</v>
      </c>
      <c r="F1758" t="s">
        <v>5304</v>
      </c>
      <c r="G1758" t="s">
        <v>410</v>
      </c>
      <c r="H1758" t="s">
        <v>154</v>
      </c>
      <c r="I1758" t="s">
        <v>144</v>
      </c>
      <c r="J1758" t="s">
        <v>137</v>
      </c>
      <c r="K1758" t="s">
        <v>138</v>
      </c>
      <c r="L1758" t="s">
        <v>5305</v>
      </c>
      <c r="M1758" t="s">
        <v>5306</v>
      </c>
      <c r="N1758">
        <v>2.341111111</v>
      </c>
      <c r="O1758">
        <v>0</v>
      </c>
      <c r="P1758">
        <v>31</v>
      </c>
      <c r="Q1758">
        <v>0</v>
      </c>
      <c r="R1758">
        <v>0</v>
      </c>
      <c r="S1758">
        <v>0</v>
      </c>
      <c r="T1758">
        <v>1</v>
      </c>
      <c r="U1758">
        <v>0</v>
      </c>
      <c r="V1758">
        <v>0</v>
      </c>
      <c r="W1758">
        <v>0</v>
      </c>
      <c r="X1758">
        <v>15.588002273569353</v>
      </c>
      <c r="Y1758">
        <v>0</v>
      </c>
      <c r="Z1758">
        <v>0</v>
      </c>
      <c r="AA1758">
        <v>0</v>
      </c>
      <c r="AB1758">
        <v>5.8338649732567553</v>
      </c>
      <c r="AC1758">
        <v>0</v>
      </c>
      <c r="AD1758">
        <v>0</v>
      </c>
      <c r="AE1758">
        <v>21.42186724682611</v>
      </c>
    </row>
    <row r="1759" spans="1:31" x14ac:dyDescent="0.25">
      <c r="A1759">
        <v>2340498</v>
      </c>
      <c r="B1759">
        <v>1</v>
      </c>
      <c r="C1759" t="s">
        <v>80</v>
      </c>
      <c r="D1759" t="s">
        <v>97</v>
      </c>
      <c r="E1759" t="s">
        <v>151</v>
      </c>
      <c r="F1759" t="s">
        <v>5307</v>
      </c>
      <c r="G1759" t="s">
        <v>153</v>
      </c>
      <c r="H1759" t="s">
        <v>154</v>
      </c>
      <c r="I1759" t="s">
        <v>144</v>
      </c>
      <c r="J1759" t="s">
        <v>137</v>
      </c>
      <c r="K1759" t="s">
        <v>138</v>
      </c>
      <c r="L1759" t="s">
        <v>5308</v>
      </c>
      <c r="M1759" t="s">
        <v>5309</v>
      </c>
      <c r="N1759">
        <v>1.383888888</v>
      </c>
      <c r="O1759">
        <v>0</v>
      </c>
      <c r="P1759">
        <v>7</v>
      </c>
      <c r="Q1759">
        <v>0</v>
      </c>
      <c r="R1759">
        <v>4</v>
      </c>
      <c r="S1759">
        <v>0</v>
      </c>
      <c r="T1759">
        <v>5</v>
      </c>
      <c r="U1759">
        <v>0</v>
      </c>
      <c r="V1759">
        <v>0</v>
      </c>
      <c r="W1759">
        <v>0</v>
      </c>
      <c r="X1759">
        <v>7.3301652186546535</v>
      </c>
      <c r="Y1759">
        <v>0</v>
      </c>
      <c r="Z1759">
        <v>0.69787194963051125</v>
      </c>
      <c r="AA1759">
        <v>0</v>
      </c>
      <c r="AB1759">
        <v>10.978386568854342</v>
      </c>
      <c r="AC1759">
        <v>0</v>
      </c>
      <c r="AD1759">
        <v>0</v>
      </c>
      <c r="AE1759">
        <v>19.006423737139507</v>
      </c>
    </row>
    <row r="1760" spans="1:31" x14ac:dyDescent="0.25">
      <c r="A1760">
        <v>2340057</v>
      </c>
      <c r="B1760">
        <v>1</v>
      </c>
      <c r="C1760" t="s">
        <v>81</v>
      </c>
      <c r="D1760" t="s">
        <v>128</v>
      </c>
      <c r="E1760" t="s">
        <v>174</v>
      </c>
      <c r="F1760" t="s">
        <v>5310</v>
      </c>
      <c r="G1760" t="s">
        <v>176</v>
      </c>
      <c r="H1760" t="s">
        <v>154</v>
      </c>
      <c r="I1760" t="s">
        <v>144</v>
      </c>
      <c r="J1760" t="s">
        <v>137</v>
      </c>
      <c r="K1760" t="s">
        <v>138</v>
      </c>
      <c r="L1760" t="s">
        <v>5311</v>
      </c>
      <c r="M1760" t="s">
        <v>5312</v>
      </c>
      <c r="N1760">
        <v>3.8050000000000002</v>
      </c>
      <c r="O1760">
        <v>0</v>
      </c>
      <c r="P1760">
        <v>1</v>
      </c>
      <c r="Q1760">
        <v>0</v>
      </c>
      <c r="R1760">
        <v>12</v>
      </c>
      <c r="S1760">
        <v>0</v>
      </c>
      <c r="T1760">
        <v>1</v>
      </c>
      <c r="U1760">
        <v>0</v>
      </c>
      <c r="V1760">
        <v>0</v>
      </c>
      <c r="W1760">
        <v>0</v>
      </c>
      <c r="X1760">
        <v>0.55073841706668969</v>
      </c>
      <c r="Y1760">
        <v>0</v>
      </c>
      <c r="Z1760">
        <v>37.598759127387623</v>
      </c>
      <c r="AA1760">
        <v>0</v>
      </c>
      <c r="AB1760">
        <v>15.046916175286476</v>
      </c>
      <c r="AC1760">
        <v>0</v>
      </c>
      <c r="AD1760">
        <v>0</v>
      </c>
      <c r="AE1760">
        <v>53.196413719740789</v>
      </c>
    </row>
    <row r="1761" spans="1:31" x14ac:dyDescent="0.25">
      <c r="A1761">
        <v>2340555</v>
      </c>
      <c r="B1761">
        <v>1</v>
      </c>
      <c r="C1761" t="s">
        <v>81</v>
      </c>
      <c r="D1761" t="s">
        <v>115</v>
      </c>
      <c r="E1761" t="s">
        <v>151</v>
      </c>
      <c r="F1761" t="s">
        <v>5313</v>
      </c>
      <c r="G1761" t="s">
        <v>153</v>
      </c>
      <c r="H1761" t="s">
        <v>154</v>
      </c>
      <c r="I1761" t="s">
        <v>144</v>
      </c>
      <c r="J1761" t="s">
        <v>137</v>
      </c>
      <c r="K1761" t="s">
        <v>138</v>
      </c>
      <c r="L1761" t="s">
        <v>5314</v>
      </c>
      <c r="M1761" t="s">
        <v>5315</v>
      </c>
      <c r="N1761">
        <v>1.6688888879999999</v>
      </c>
      <c r="O1761">
        <v>0</v>
      </c>
      <c r="P1761">
        <v>9</v>
      </c>
      <c r="Q1761">
        <v>0</v>
      </c>
      <c r="R1761">
        <v>7</v>
      </c>
      <c r="S1761">
        <v>0</v>
      </c>
      <c r="T1761">
        <v>1</v>
      </c>
      <c r="U1761">
        <v>0</v>
      </c>
      <c r="V1761">
        <v>0</v>
      </c>
      <c r="W1761">
        <v>0</v>
      </c>
      <c r="X1761">
        <v>1.2816111918367636</v>
      </c>
      <c r="Y1761">
        <v>0</v>
      </c>
      <c r="Z1761">
        <v>14.146628094829554</v>
      </c>
      <c r="AA1761">
        <v>0</v>
      </c>
      <c r="AB1761">
        <v>6.3348407785333322E-2</v>
      </c>
      <c r="AC1761">
        <v>0</v>
      </c>
      <c r="AD1761">
        <v>0</v>
      </c>
      <c r="AE1761">
        <v>15.491587694451651</v>
      </c>
    </row>
    <row r="1762" spans="1:31" x14ac:dyDescent="0.25">
      <c r="A1762">
        <v>2340014</v>
      </c>
      <c r="B1762">
        <v>1</v>
      </c>
      <c r="C1762" t="s">
        <v>81</v>
      </c>
      <c r="D1762" t="s">
        <v>119</v>
      </c>
      <c r="E1762" t="s">
        <v>132</v>
      </c>
      <c r="F1762" t="s">
        <v>2299</v>
      </c>
      <c r="G1762" t="s">
        <v>134</v>
      </c>
      <c r="H1762" t="s">
        <v>135</v>
      </c>
      <c r="I1762" t="s">
        <v>144</v>
      </c>
      <c r="J1762" t="s">
        <v>137</v>
      </c>
      <c r="K1762" t="s">
        <v>138</v>
      </c>
      <c r="L1762" t="s">
        <v>5316</v>
      </c>
      <c r="M1762" t="s">
        <v>5317</v>
      </c>
      <c r="N1762">
        <v>0.74416666600000003</v>
      </c>
      <c r="O1762">
        <v>3</v>
      </c>
      <c r="P1762">
        <v>1446</v>
      </c>
      <c r="Q1762">
        <v>29</v>
      </c>
      <c r="R1762">
        <v>132</v>
      </c>
      <c r="S1762">
        <v>12</v>
      </c>
      <c r="T1762">
        <v>208</v>
      </c>
      <c r="U1762">
        <v>0</v>
      </c>
      <c r="V1762">
        <v>1</v>
      </c>
      <c r="W1762">
        <v>0.57426191504591995</v>
      </c>
      <c r="X1762">
        <v>108.58928284537012</v>
      </c>
      <c r="Y1762">
        <v>75.651270247284202</v>
      </c>
      <c r="Z1762">
        <v>257.67411535689894</v>
      </c>
      <c r="AA1762">
        <v>71.241507153014553</v>
      </c>
      <c r="AB1762">
        <v>37.739441280134649</v>
      </c>
      <c r="AC1762">
        <v>0</v>
      </c>
      <c r="AD1762">
        <v>0.29468446604250004</v>
      </c>
      <c r="AE1762">
        <v>551.76456326379093</v>
      </c>
    </row>
    <row r="1763" spans="1:31" x14ac:dyDescent="0.25">
      <c r="A1763">
        <v>2339994</v>
      </c>
      <c r="B1763">
        <v>1</v>
      </c>
      <c r="C1763" t="s">
        <v>80</v>
      </c>
      <c r="D1763" t="s">
        <v>96</v>
      </c>
      <c r="E1763" t="s">
        <v>326</v>
      </c>
      <c r="F1763" t="s">
        <v>390</v>
      </c>
      <c r="G1763" t="s">
        <v>391</v>
      </c>
      <c r="H1763" t="s">
        <v>154</v>
      </c>
      <c r="I1763" t="s">
        <v>144</v>
      </c>
      <c r="J1763" t="s">
        <v>137</v>
      </c>
      <c r="K1763" t="s">
        <v>138</v>
      </c>
      <c r="L1763" t="s">
        <v>5318</v>
      </c>
      <c r="M1763" t="s">
        <v>5319</v>
      </c>
      <c r="N1763">
        <v>1.4202777769999999</v>
      </c>
      <c r="O1763">
        <v>0</v>
      </c>
      <c r="P1763">
        <v>10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16.533131167057288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16.533131167057288</v>
      </c>
    </row>
    <row r="1764" spans="1:31" x14ac:dyDescent="0.25">
      <c r="A1764">
        <v>2340326</v>
      </c>
      <c r="B1764">
        <v>1</v>
      </c>
      <c r="C1764" t="s">
        <v>80</v>
      </c>
      <c r="D1764" t="s">
        <v>82</v>
      </c>
      <c r="E1764" t="s">
        <v>157</v>
      </c>
      <c r="F1764" t="s">
        <v>5320</v>
      </c>
      <c r="G1764" t="s">
        <v>159</v>
      </c>
      <c r="H1764" t="s">
        <v>154</v>
      </c>
      <c r="I1764" t="s">
        <v>144</v>
      </c>
      <c r="J1764" t="s">
        <v>137</v>
      </c>
      <c r="K1764" t="s">
        <v>138</v>
      </c>
      <c r="L1764" t="s">
        <v>5321</v>
      </c>
      <c r="M1764" t="s">
        <v>5322</v>
      </c>
      <c r="N1764">
        <v>2.645</v>
      </c>
      <c r="O1764">
        <v>0</v>
      </c>
      <c r="P1764">
        <v>1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0.7650773058767999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0.7650773058767999</v>
      </c>
    </row>
    <row r="1765" spans="1:31" x14ac:dyDescent="0.25">
      <c r="A1765">
        <v>2340017</v>
      </c>
      <c r="B1765">
        <v>1</v>
      </c>
      <c r="C1765" t="s">
        <v>80</v>
      </c>
      <c r="D1765" t="s">
        <v>108</v>
      </c>
      <c r="E1765" t="s">
        <v>151</v>
      </c>
      <c r="F1765" t="s">
        <v>260</v>
      </c>
      <c r="G1765" t="s">
        <v>153</v>
      </c>
      <c r="H1765" t="s">
        <v>154</v>
      </c>
      <c r="I1765" t="s">
        <v>144</v>
      </c>
      <c r="J1765" t="s">
        <v>137</v>
      </c>
      <c r="K1765" t="s">
        <v>138</v>
      </c>
      <c r="L1765" t="s">
        <v>5323</v>
      </c>
      <c r="M1765" t="s">
        <v>5324</v>
      </c>
      <c r="N1765">
        <v>5.1208333330000002</v>
      </c>
      <c r="O1765">
        <v>0</v>
      </c>
      <c r="P1765">
        <v>45</v>
      </c>
      <c r="Q1765">
        <v>0</v>
      </c>
      <c r="R1765">
        <v>0</v>
      </c>
      <c r="S1765">
        <v>0</v>
      </c>
      <c r="T1765">
        <v>3</v>
      </c>
      <c r="U1765">
        <v>0</v>
      </c>
      <c r="V1765">
        <v>0</v>
      </c>
      <c r="W1765">
        <v>0</v>
      </c>
      <c r="X1765">
        <v>33.961287972170226</v>
      </c>
      <c r="Y1765">
        <v>0</v>
      </c>
      <c r="Z1765">
        <v>0</v>
      </c>
      <c r="AA1765">
        <v>0</v>
      </c>
      <c r="AB1765">
        <v>0.58746504639301667</v>
      </c>
      <c r="AC1765">
        <v>0</v>
      </c>
      <c r="AD1765">
        <v>0</v>
      </c>
      <c r="AE1765">
        <v>34.548753018563239</v>
      </c>
    </row>
    <row r="1766" spans="1:31" x14ac:dyDescent="0.25">
      <c r="A1766">
        <v>2340349</v>
      </c>
      <c r="B1766">
        <v>1</v>
      </c>
      <c r="C1766" t="s">
        <v>81</v>
      </c>
      <c r="D1766" t="s">
        <v>113</v>
      </c>
      <c r="E1766" t="s">
        <v>174</v>
      </c>
      <c r="F1766" t="s">
        <v>5325</v>
      </c>
      <c r="G1766" t="s">
        <v>344</v>
      </c>
      <c r="H1766" t="s">
        <v>154</v>
      </c>
      <c r="I1766" t="s">
        <v>144</v>
      </c>
      <c r="J1766" t="s">
        <v>137</v>
      </c>
      <c r="K1766" t="s">
        <v>138</v>
      </c>
      <c r="L1766" t="s">
        <v>5326</v>
      </c>
      <c r="M1766" t="s">
        <v>5327</v>
      </c>
      <c r="N1766">
        <v>1.8105555550000001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12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63.586354446401216</v>
      </c>
      <c r="AC1766">
        <v>0</v>
      </c>
      <c r="AD1766">
        <v>0</v>
      </c>
      <c r="AE1766">
        <v>63.586354446401216</v>
      </c>
    </row>
    <row r="1767" spans="1:31" x14ac:dyDescent="0.25">
      <c r="A1767">
        <v>2340472</v>
      </c>
      <c r="B1767">
        <v>1</v>
      </c>
      <c r="C1767" t="s">
        <v>80</v>
      </c>
      <c r="D1767" t="s">
        <v>111</v>
      </c>
      <c r="E1767" t="s">
        <v>174</v>
      </c>
      <c r="F1767" t="s">
        <v>5328</v>
      </c>
      <c r="G1767" t="s">
        <v>299</v>
      </c>
      <c r="H1767" t="s">
        <v>154</v>
      </c>
      <c r="I1767" t="s">
        <v>144</v>
      </c>
      <c r="J1767" t="s">
        <v>137</v>
      </c>
      <c r="K1767" t="s">
        <v>138</v>
      </c>
      <c r="L1767" t="s">
        <v>5329</v>
      </c>
      <c r="M1767" t="s">
        <v>5330</v>
      </c>
      <c r="N1767">
        <v>1.420555555</v>
      </c>
      <c r="O1767">
        <v>0</v>
      </c>
      <c r="P1767">
        <v>682</v>
      </c>
      <c r="Q1767">
        <v>0</v>
      </c>
      <c r="R1767">
        <v>0</v>
      </c>
      <c r="S1767">
        <v>0</v>
      </c>
      <c r="T1767">
        <v>110</v>
      </c>
      <c r="U1767">
        <v>0</v>
      </c>
      <c r="V1767">
        <v>0</v>
      </c>
      <c r="W1767">
        <v>0</v>
      </c>
      <c r="X1767">
        <v>269.89984426881188</v>
      </c>
      <c r="Y1767">
        <v>0</v>
      </c>
      <c r="Z1767">
        <v>0</v>
      </c>
      <c r="AA1767">
        <v>0</v>
      </c>
      <c r="AB1767">
        <v>126.66293921480586</v>
      </c>
      <c r="AC1767">
        <v>0</v>
      </c>
      <c r="AD1767">
        <v>0</v>
      </c>
      <c r="AE1767">
        <v>396.56278348361775</v>
      </c>
    </row>
    <row r="1768" spans="1:31" x14ac:dyDescent="0.25">
      <c r="A1768">
        <v>2340372</v>
      </c>
      <c r="B1768">
        <v>1</v>
      </c>
      <c r="C1768" t="s">
        <v>80</v>
      </c>
      <c r="D1768" t="s">
        <v>82</v>
      </c>
      <c r="E1768" t="s">
        <v>157</v>
      </c>
      <c r="F1768" t="s">
        <v>5331</v>
      </c>
      <c r="G1768" t="s">
        <v>194</v>
      </c>
      <c r="H1768" t="s">
        <v>154</v>
      </c>
      <c r="I1768" t="s">
        <v>144</v>
      </c>
      <c r="J1768" t="s">
        <v>137</v>
      </c>
      <c r="K1768" t="s">
        <v>138</v>
      </c>
      <c r="L1768" t="s">
        <v>5332</v>
      </c>
      <c r="M1768" t="s">
        <v>5333</v>
      </c>
      <c r="N1768">
        <v>3.5191666659999998</v>
      </c>
      <c r="O1768">
        <v>0</v>
      </c>
      <c r="P1768">
        <v>3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3.6350763362455898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3.6350763362455898</v>
      </c>
    </row>
    <row r="1769" spans="1:31" x14ac:dyDescent="0.25">
      <c r="A1769">
        <v>2340518</v>
      </c>
      <c r="B1769">
        <v>1</v>
      </c>
      <c r="C1769" t="s">
        <v>80</v>
      </c>
      <c r="D1769" t="s">
        <v>83</v>
      </c>
      <c r="E1769" t="s">
        <v>157</v>
      </c>
      <c r="F1769" t="s">
        <v>5334</v>
      </c>
      <c r="G1769" t="s">
        <v>159</v>
      </c>
      <c r="H1769" t="s">
        <v>154</v>
      </c>
      <c r="I1769" t="s">
        <v>144</v>
      </c>
      <c r="J1769" t="s">
        <v>137</v>
      </c>
      <c r="K1769" t="s">
        <v>138</v>
      </c>
      <c r="L1769" t="s">
        <v>5335</v>
      </c>
      <c r="M1769" t="s">
        <v>5336</v>
      </c>
      <c r="N1769">
        <v>1.9516666659999999</v>
      </c>
      <c r="O1769">
        <v>0</v>
      </c>
      <c r="P1769">
        <v>1</v>
      </c>
      <c r="Q1769">
        <v>0</v>
      </c>
      <c r="R1769">
        <v>0</v>
      </c>
      <c r="S1769">
        <v>0</v>
      </c>
      <c r="T1769">
        <v>1</v>
      </c>
      <c r="U1769">
        <v>0</v>
      </c>
      <c r="V1769">
        <v>0</v>
      </c>
      <c r="W1769">
        <v>0</v>
      </c>
      <c r="X1769">
        <v>1.0347045392948551</v>
      </c>
      <c r="Y1769">
        <v>0</v>
      </c>
      <c r="Z1769">
        <v>0</v>
      </c>
      <c r="AA1769">
        <v>0</v>
      </c>
      <c r="AB1769">
        <v>3.0388389602416002</v>
      </c>
      <c r="AC1769">
        <v>0</v>
      </c>
      <c r="AD1769">
        <v>0</v>
      </c>
      <c r="AE1769">
        <v>4.0735434995364557</v>
      </c>
    </row>
    <row r="1770" spans="1:31" x14ac:dyDescent="0.25">
      <c r="A1770">
        <v>2340581</v>
      </c>
      <c r="B1770">
        <v>1</v>
      </c>
      <c r="C1770" t="s">
        <v>80</v>
      </c>
      <c r="D1770" t="s">
        <v>98</v>
      </c>
      <c r="E1770" t="s">
        <v>147</v>
      </c>
      <c r="F1770" t="s">
        <v>5337</v>
      </c>
      <c r="G1770" t="s">
        <v>184</v>
      </c>
      <c r="H1770" t="s">
        <v>135</v>
      </c>
      <c r="I1770" t="s">
        <v>144</v>
      </c>
      <c r="J1770" t="s">
        <v>137</v>
      </c>
      <c r="K1770" t="s">
        <v>138</v>
      </c>
      <c r="L1770" t="s">
        <v>5338</v>
      </c>
      <c r="M1770" t="s">
        <v>5339</v>
      </c>
      <c r="N1770">
        <v>2.392222222</v>
      </c>
      <c r="O1770">
        <v>0</v>
      </c>
      <c r="P1770">
        <v>0</v>
      </c>
      <c r="Q1770">
        <v>0</v>
      </c>
      <c r="R1770">
        <v>10</v>
      </c>
      <c r="S1770">
        <v>0</v>
      </c>
      <c r="T1770">
        <v>7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85.39449501077182</v>
      </c>
      <c r="AA1770">
        <v>0</v>
      </c>
      <c r="AB1770">
        <v>45.655652983981703</v>
      </c>
      <c r="AC1770">
        <v>0</v>
      </c>
      <c r="AD1770">
        <v>0</v>
      </c>
      <c r="AE1770">
        <v>131.05014799475353</v>
      </c>
    </row>
    <row r="1771" spans="1:31" x14ac:dyDescent="0.25">
      <c r="A1771">
        <v>2340034</v>
      </c>
      <c r="B1771">
        <v>1</v>
      </c>
      <c r="C1771" t="s">
        <v>80</v>
      </c>
      <c r="D1771" t="s">
        <v>104</v>
      </c>
      <c r="E1771" t="s">
        <v>132</v>
      </c>
      <c r="F1771" t="s">
        <v>5340</v>
      </c>
      <c r="G1771" t="s">
        <v>134</v>
      </c>
      <c r="H1771" t="s">
        <v>135</v>
      </c>
      <c r="I1771" t="s">
        <v>144</v>
      </c>
      <c r="J1771" t="s">
        <v>137</v>
      </c>
      <c r="K1771" t="s">
        <v>138</v>
      </c>
      <c r="L1771" t="s">
        <v>5341</v>
      </c>
      <c r="M1771" t="s">
        <v>5342</v>
      </c>
      <c r="N1771">
        <v>0.245277777</v>
      </c>
      <c r="O1771">
        <v>101</v>
      </c>
      <c r="P1771">
        <v>6378</v>
      </c>
      <c r="Q1771">
        <v>101</v>
      </c>
      <c r="R1771">
        <v>169</v>
      </c>
      <c r="S1771">
        <v>38</v>
      </c>
      <c r="T1771">
        <v>925</v>
      </c>
      <c r="U1771">
        <v>9</v>
      </c>
      <c r="V1771">
        <v>1</v>
      </c>
      <c r="W1771">
        <v>9.3369496936022447</v>
      </c>
      <c r="X1771">
        <v>299.75179796786097</v>
      </c>
      <c r="Y1771">
        <v>39.346319722244708</v>
      </c>
      <c r="Z1771">
        <v>28.566333353173285</v>
      </c>
      <c r="AA1771">
        <v>9.8174782628289545</v>
      </c>
      <c r="AB1771">
        <v>111.05172225045554</v>
      </c>
      <c r="AC1771">
        <v>137.62787079716458</v>
      </c>
      <c r="AD1771">
        <v>1.6917580026277779E-4</v>
      </c>
      <c r="AE1771">
        <v>635.49864122313056</v>
      </c>
    </row>
    <row r="1772" spans="1:31" x14ac:dyDescent="0.25">
      <c r="A1772">
        <v>2340535</v>
      </c>
      <c r="B1772">
        <v>1</v>
      </c>
      <c r="C1772" t="s">
        <v>80</v>
      </c>
      <c r="D1772" t="s">
        <v>110</v>
      </c>
      <c r="E1772" t="s">
        <v>326</v>
      </c>
      <c r="F1772" t="s">
        <v>5343</v>
      </c>
      <c r="G1772" t="s">
        <v>1274</v>
      </c>
      <c r="H1772" t="s">
        <v>154</v>
      </c>
      <c r="I1772" t="s">
        <v>144</v>
      </c>
      <c r="J1772" t="s">
        <v>3</v>
      </c>
      <c r="K1772" t="s">
        <v>138</v>
      </c>
      <c r="L1772" t="s">
        <v>5344</v>
      </c>
      <c r="M1772" t="s">
        <v>5345</v>
      </c>
      <c r="N1772">
        <v>8.1322222219999993</v>
      </c>
      <c r="O1772">
        <v>0</v>
      </c>
      <c r="P1772">
        <v>78</v>
      </c>
      <c r="Q1772">
        <v>0</v>
      </c>
      <c r="R1772">
        <v>0</v>
      </c>
      <c r="S1772">
        <v>0</v>
      </c>
      <c r="T1772">
        <v>26</v>
      </c>
      <c r="U1772">
        <v>0</v>
      </c>
      <c r="V1772">
        <v>0</v>
      </c>
      <c r="W1772">
        <v>0</v>
      </c>
      <c r="X1772">
        <v>177.60625035966029</v>
      </c>
      <c r="Y1772">
        <v>0</v>
      </c>
      <c r="Z1772">
        <v>0</v>
      </c>
      <c r="AA1772">
        <v>0</v>
      </c>
      <c r="AB1772">
        <v>110.32688220831575</v>
      </c>
      <c r="AC1772">
        <v>0</v>
      </c>
      <c r="AD1772">
        <v>0</v>
      </c>
      <c r="AE1772">
        <v>287.93313256797603</v>
      </c>
    </row>
    <row r="1773" spans="1:31" x14ac:dyDescent="0.25">
      <c r="A1773">
        <v>2340389</v>
      </c>
      <c r="B1773">
        <v>1</v>
      </c>
      <c r="C1773" t="s">
        <v>80</v>
      </c>
      <c r="D1773" t="s">
        <v>90</v>
      </c>
      <c r="E1773" t="s">
        <v>151</v>
      </c>
      <c r="F1773" t="s">
        <v>5346</v>
      </c>
      <c r="G1773" t="s">
        <v>153</v>
      </c>
      <c r="H1773" t="s">
        <v>154</v>
      </c>
      <c r="I1773" t="s">
        <v>144</v>
      </c>
      <c r="J1773" t="s">
        <v>137</v>
      </c>
      <c r="K1773" t="s">
        <v>138</v>
      </c>
      <c r="L1773" t="s">
        <v>5347</v>
      </c>
      <c r="M1773" t="s">
        <v>5348</v>
      </c>
      <c r="N1773">
        <v>3.483055555</v>
      </c>
      <c r="O1773">
        <v>0</v>
      </c>
      <c r="P1773">
        <v>6</v>
      </c>
      <c r="Q1773">
        <v>0</v>
      </c>
      <c r="R1773">
        <v>0</v>
      </c>
      <c r="S1773">
        <v>0</v>
      </c>
      <c r="T1773">
        <v>2</v>
      </c>
      <c r="U1773">
        <v>0</v>
      </c>
      <c r="V1773">
        <v>0</v>
      </c>
      <c r="W1773">
        <v>0</v>
      </c>
      <c r="X1773">
        <v>6.8038846141230831</v>
      </c>
      <c r="Y1773">
        <v>0</v>
      </c>
      <c r="Z1773">
        <v>0</v>
      </c>
      <c r="AA1773">
        <v>0</v>
      </c>
      <c r="AB1773">
        <v>82.673040773774574</v>
      </c>
      <c r="AC1773">
        <v>0</v>
      </c>
      <c r="AD1773">
        <v>0</v>
      </c>
      <c r="AE1773">
        <v>89.476925387897651</v>
      </c>
    </row>
    <row r="1774" spans="1:31" x14ac:dyDescent="0.25">
      <c r="A1774">
        <v>2340435</v>
      </c>
      <c r="B1774">
        <v>1</v>
      </c>
      <c r="C1774" t="s">
        <v>81</v>
      </c>
      <c r="D1774" t="s">
        <v>113</v>
      </c>
      <c r="E1774" t="s">
        <v>157</v>
      </c>
      <c r="F1774" t="s">
        <v>5349</v>
      </c>
      <c r="G1774" t="s">
        <v>159</v>
      </c>
      <c r="H1774" t="s">
        <v>154</v>
      </c>
      <c r="I1774" t="s">
        <v>144</v>
      </c>
      <c r="J1774" t="s">
        <v>137</v>
      </c>
      <c r="K1774" t="s">
        <v>138</v>
      </c>
      <c r="L1774" t="s">
        <v>5350</v>
      </c>
      <c r="M1774" t="s">
        <v>5351</v>
      </c>
      <c r="N1774">
        <v>2.957777777</v>
      </c>
      <c r="O1774">
        <v>0</v>
      </c>
      <c r="P1774">
        <v>1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0.14224369324235778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0.14224369324235778</v>
      </c>
    </row>
    <row r="1775" spans="1:31" x14ac:dyDescent="0.25">
      <c r="A1775">
        <v>2340186</v>
      </c>
      <c r="B1775">
        <v>1</v>
      </c>
      <c r="C1775" t="s">
        <v>80</v>
      </c>
      <c r="D1775" t="s">
        <v>100</v>
      </c>
      <c r="E1775" t="s">
        <v>132</v>
      </c>
      <c r="F1775" t="s">
        <v>770</v>
      </c>
      <c r="G1775" t="s">
        <v>208</v>
      </c>
      <c r="H1775" t="s">
        <v>135</v>
      </c>
      <c r="I1775" t="s">
        <v>144</v>
      </c>
      <c r="J1775" t="s">
        <v>137</v>
      </c>
      <c r="K1775" t="s">
        <v>209</v>
      </c>
      <c r="L1775" t="s">
        <v>5352</v>
      </c>
      <c r="M1775" t="s">
        <v>5353</v>
      </c>
      <c r="N1775">
        <v>7.4727777770000001</v>
      </c>
      <c r="O1775">
        <v>1</v>
      </c>
      <c r="P1775">
        <v>1345</v>
      </c>
      <c r="Q1775">
        <v>18</v>
      </c>
      <c r="R1775">
        <v>435</v>
      </c>
      <c r="S1775">
        <v>13</v>
      </c>
      <c r="T1775">
        <v>303</v>
      </c>
      <c r="U1775">
        <v>0</v>
      </c>
      <c r="V1775">
        <v>1</v>
      </c>
      <c r="W1775">
        <v>5.4305615260965308</v>
      </c>
      <c r="X1775">
        <v>3596.4405713171341</v>
      </c>
      <c r="Y1775">
        <v>3531.3856007327704</v>
      </c>
      <c r="Z1775">
        <v>4089.7379154480923</v>
      </c>
      <c r="AA1775">
        <v>948.53360026383848</v>
      </c>
      <c r="AB1775">
        <v>2916.0734655744463</v>
      </c>
      <c r="AC1775">
        <v>0</v>
      </c>
      <c r="AD1775">
        <v>21.123885957795295</v>
      </c>
      <c r="AE1775">
        <v>15108.725600820175</v>
      </c>
    </row>
    <row r="1776" spans="1:31" x14ac:dyDescent="0.25">
      <c r="A1776">
        <v>2340621</v>
      </c>
      <c r="B1776">
        <v>1</v>
      </c>
      <c r="C1776" t="s">
        <v>80</v>
      </c>
      <c r="D1776" t="s">
        <v>82</v>
      </c>
      <c r="E1776" t="s">
        <v>151</v>
      </c>
      <c r="F1776" t="s">
        <v>5354</v>
      </c>
      <c r="G1776" t="s">
        <v>153</v>
      </c>
      <c r="H1776" t="s">
        <v>154</v>
      </c>
      <c r="I1776" t="s">
        <v>144</v>
      </c>
      <c r="J1776" t="s">
        <v>137</v>
      </c>
      <c r="K1776" t="s">
        <v>138</v>
      </c>
      <c r="L1776" t="s">
        <v>5355</v>
      </c>
      <c r="M1776" t="s">
        <v>5356</v>
      </c>
      <c r="N1776">
        <v>0.64277777700000005</v>
      </c>
      <c r="O1776">
        <v>0</v>
      </c>
      <c r="P1776">
        <v>253</v>
      </c>
      <c r="Q1776">
        <v>0</v>
      </c>
      <c r="R1776">
        <v>0</v>
      </c>
      <c r="S1776">
        <v>0</v>
      </c>
      <c r="T1776">
        <v>11</v>
      </c>
      <c r="U1776">
        <v>0</v>
      </c>
      <c r="V1776">
        <v>0</v>
      </c>
      <c r="W1776">
        <v>0</v>
      </c>
      <c r="X1776">
        <v>37.585463474899015</v>
      </c>
      <c r="Y1776">
        <v>0</v>
      </c>
      <c r="Z1776">
        <v>0</v>
      </c>
      <c r="AA1776">
        <v>0</v>
      </c>
      <c r="AB1776">
        <v>3.3259466588929509</v>
      </c>
      <c r="AC1776">
        <v>0</v>
      </c>
      <c r="AD1776">
        <v>0</v>
      </c>
      <c r="AE1776">
        <v>40.911410133791968</v>
      </c>
    </row>
    <row r="1777" spans="1:31" x14ac:dyDescent="0.25">
      <c r="A1777">
        <v>2340266</v>
      </c>
      <c r="B1777">
        <v>1</v>
      </c>
      <c r="C1777" t="s">
        <v>80</v>
      </c>
      <c r="D1777" t="s">
        <v>93</v>
      </c>
      <c r="E1777" t="s">
        <v>151</v>
      </c>
      <c r="F1777" t="s">
        <v>419</v>
      </c>
      <c r="G1777" t="s">
        <v>153</v>
      </c>
      <c r="H1777" t="s">
        <v>154</v>
      </c>
      <c r="I1777" t="s">
        <v>144</v>
      </c>
      <c r="J1777" t="s">
        <v>137</v>
      </c>
      <c r="K1777" t="s">
        <v>138</v>
      </c>
      <c r="L1777" t="s">
        <v>5357</v>
      </c>
      <c r="M1777" t="s">
        <v>5358</v>
      </c>
      <c r="N1777">
        <v>5.3366666660000002</v>
      </c>
      <c r="O1777">
        <v>0</v>
      </c>
      <c r="P1777">
        <v>6</v>
      </c>
      <c r="Q1777">
        <v>0</v>
      </c>
      <c r="R1777">
        <v>10</v>
      </c>
      <c r="S1777">
        <v>0</v>
      </c>
      <c r="T1777">
        <v>1</v>
      </c>
      <c r="U1777">
        <v>0</v>
      </c>
      <c r="V1777">
        <v>0</v>
      </c>
      <c r="W1777">
        <v>0</v>
      </c>
      <c r="X1777">
        <v>17.316681257955622</v>
      </c>
      <c r="Y1777">
        <v>0</v>
      </c>
      <c r="Z1777">
        <v>205.28915269456755</v>
      </c>
      <c r="AA1777">
        <v>0</v>
      </c>
      <c r="AB1777">
        <v>4.6138668455345329</v>
      </c>
      <c r="AC1777">
        <v>0</v>
      </c>
      <c r="AD1777">
        <v>0</v>
      </c>
      <c r="AE1777">
        <v>227.21970079805772</v>
      </c>
    </row>
    <row r="1778" spans="1:31" x14ac:dyDescent="0.25">
      <c r="A1778">
        <v>2340080</v>
      </c>
      <c r="B1778">
        <v>1</v>
      </c>
      <c r="C1778" t="s">
        <v>80</v>
      </c>
      <c r="D1778" t="s">
        <v>94</v>
      </c>
      <c r="E1778" t="s">
        <v>132</v>
      </c>
      <c r="F1778" t="s">
        <v>5359</v>
      </c>
      <c r="G1778" t="s">
        <v>208</v>
      </c>
      <c r="H1778" t="s">
        <v>135</v>
      </c>
      <c r="I1778" t="s">
        <v>144</v>
      </c>
      <c r="J1778" t="s">
        <v>137</v>
      </c>
      <c r="K1778" t="s">
        <v>209</v>
      </c>
      <c r="L1778" t="s">
        <v>5360</v>
      </c>
      <c r="M1778" t="s">
        <v>5361</v>
      </c>
      <c r="N1778">
        <v>8.0452777770000008</v>
      </c>
      <c r="O1778">
        <v>0</v>
      </c>
      <c r="P1778">
        <v>0</v>
      </c>
      <c r="Q1778">
        <v>10</v>
      </c>
      <c r="R1778">
        <v>114</v>
      </c>
      <c r="S1778">
        <v>1</v>
      </c>
      <c r="T1778">
        <v>8</v>
      </c>
      <c r="U1778">
        <v>0</v>
      </c>
      <c r="V1778">
        <v>0</v>
      </c>
      <c r="W1778">
        <v>0</v>
      </c>
      <c r="X1778">
        <v>0</v>
      </c>
      <c r="Y1778">
        <v>64.579724863349696</v>
      </c>
      <c r="Z1778">
        <v>1289.193678190639</v>
      </c>
      <c r="AA1778">
        <v>29.69159749493047</v>
      </c>
      <c r="AB1778">
        <v>121.38429799622376</v>
      </c>
      <c r="AC1778">
        <v>0</v>
      </c>
      <c r="AD1778">
        <v>0</v>
      </c>
      <c r="AE1778">
        <v>1504.8492985451428</v>
      </c>
    </row>
    <row r="1779" spans="1:31" x14ac:dyDescent="0.25">
      <c r="A1779">
        <v>2340246</v>
      </c>
      <c r="B1779">
        <v>1</v>
      </c>
      <c r="C1779" t="s">
        <v>81</v>
      </c>
      <c r="D1779" t="s">
        <v>116</v>
      </c>
      <c r="E1779" t="s">
        <v>151</v>
      </c>
      <c r="F1779" t="s">
        <v>5362</v>
      </c>
      <c r="G1779" t="s">
        <v>410</v>
      </c>
      <c r="H1779" t="s">
        <v>154</v>
      </c>
      <c r="I1779" t="s">
        <v>144</v>
      </c>
      <c r="J1779" t="s">
        <v>137</v>
      </c>
      <c r="K1779" t="s">
        <v>138</v>
      </c>
      <c r="L1779" t="s">
        <v>5363</v>
      </c>
      <c r="M1779" t="s">
        <v>5364</v>
      </c>
      <c r="N1779">
        <v>1.028888888</v>
      </c>
      <c r="O1779">
        <v>0</v>
      </c>
      <c r="P1779">
        <v>26</v>
      </c>
      <c r="Q1779">
        <v>0</v>
      </c>
      <c r="R1779">
        <v>15</v>
      </c>
      <c r="S1779">
        <v>0</v>
      </c>
      <c r="T1779">
        <v>4</v>
      </c>
      <c r="U1779">
        <v>0</v>
      </c>
      <c r="V1779">
        <v>0</v>
      </c>
      <c r="W1779">
        <v>0</v>
      </c>
      <c r="X1779">
        <v>5.0790356009838273</v>
      </c>
      <c r="Y1779">
        <v>0</v>
      </c>
      <c r="Z1779">
        <v>7.2844415875566382</v>
      </c>
      <c r="AA1779">
        <v>0</v>
      </c>
      <c r="AB1779">
        <v>3.6991211821617531</v>
      </c>
      <c r="AC1779">
        <v>0</v>
      </c>
      <c r="AD1779">
        <v>0</v>
      </c>
      <c r="AE1779">
        <v>16.062598370702219</v>
      </c>
    </row>
    <row r="1780" spans="1:31" x14ac:dyDescent="0.25">
      <c r="A1780">
        <v>2340103</v>
      </c>
      <c r="B1780">
        <v>1</v>
      </c>
      <c r="C1780" t="s">
        <v>80</v>
      </c>
      <c r="D1780" t="s">
        <v>90</v>
      </c>
      <c r="E1780" t="s">
        <v>151</v>
      </c>
      <c r="F1780" t="s">
        <v>5365</v>
      </c>
      <c r="G1780" t="s">
        <v>269</v>
      </c>
      <c r="H1780" t="s">
        <v>154</v>
      </c>
      <c r="I1780" t="s">
        <v>144</v>
      </c>
      <c r="J1780" t="s">
        <v>137</v>
      </c>
      <c r="K1780" t="s">
        <v>209</v>
      </c>
      <c r="L1780" t="s">
        <v>5366</v>
      </c>
      <c r="M1780" t="s">
        <v>5367</v>
      </c>
      <c r="N1780">
        <v>7.9019444439999997</v>
      </c>
      <c r="O1780">
        <v>0</v>
      </c>
      <c r="P1780">
        <v>125</v>
      </c>
      <c r="Q1780">
        <v>0</v>
      </c>
      <c r="R1780">
        <v>0</v>
      </c>
      <c r="S1780">
        <v>0</v>
      </c>
      <c r="T1780">
        <v>1</v>
      </c>
      <c r="U1780">
        <v>0</v>
      </c>
      <c r="V1780">
        <v>0</v>
      </c>
      <c r="W1780">
        <v>0</v>
      </c>
      <c r="X1780">
        <v>293.9763721557494</v>
      </c>
      <c r="Y1780">
        <v>0</v>
      </c>
      <c r="Z1780">
        <v>0</v>
      </c>
      <c r="AA1780">
        <v>0</v>
      </c>
      <c r="AB1780">
        <v>2.089165046798243</v>
      </c>
      <c r="AC1780">
        <v>0</v>
      </c>
      <c r="AD1780">
        <v>0</v>
      </c>
      <c r="AE1780">
        <v>296.06553720254766</v>
      </c>
    </row>
    <row r="1781" spans="1:31" x14ac:dyDescent="0.25">
      <c r="A1781">
        <v>2340223</v>
      </c>
      <c r="B1781">
        <v>1</v>
      </c>
      <c r="C1781" t="s">
        <v>80</v>
      </c>
      <c r="D1781" t="s">
        <v>98</v>
      </c>
      <c r="E1781" t="s">
        <v>132</v>
      </c>
      <c r="F1781" t="s">
        <v>5368</v>
      </c>
      <c r="G1781" t="s">
        <v>134</v>
      </c>
      <c r="H1781" t="s">
        <v>135</v>
      </c>
      <c r="I1781" t="s">
        <v>144</v>
      </c>
      <c r="J1781" t="s">
        <v>137</v>
      </c>
      <c r="K1781" t="s">
        <v>138</v>
      </c>
      <c r="L1781" t="s">
        <v>5369</v>
      </c>
      <c r="M1781" t="s">
        <v>5370</v>
      </c>
      <c r="N1781">
        <v>1.5277777770000001</v>
      </c>
      <c r="O1781">
        <v>1</v>
      </c>
      <c r="P1781">
        <v>212</v>
      </c>
      <c r="Q1781">
        <v>7</v>
      </c>
      <c r="R1781">
        <v>1</v>
      </c>
      <c r="S1781">
        <v>4</v>
      </c>
      <c r="T1781">
        <v>22</v>
      </c>
      <c r="U1781">
        <v>0</v>
      </c>
      <c r="V1781">
        <v>0</v>
      </c>
      <c r="W1781">
        <v>0.38674899163328891</v>
      </c>
      <c r="X1781">
        <v>79.903455629674511</v>
      </c>
      <c r="Y1781">
        <v>47.350142724503272</v>
      </c>
      <c r="Z1781">
        <v>0.4848660969540266</v>
      </c>
      <c r="AA1781">
        <v>136.08136443525541</v>
      </c>
      <c r="AB1781">
        <v>11.662153301759954</v>
      </c>
      <c r="AC1781">
        <v>0</v>
      </c>
      <c r="AD1781">
        <v>0</v>
      </c>
      <c r="AE1781">
        <v>275.86873117978047</v>
      </c>
    </row>
    <row r="1782" spans="1:31" x14ac:dyDescent="0.25">
      <c r="A1782">
        <v>2340415</v>
      </c>
      <c r="B1782">
        <v>1</v>
      </c>
      <c r="C1782" t="s">
        <v>81</v>
      </c>
      <c r="D1782" t="s">
        <v>115</v>
      </c>
      <c r="E1782" t="s">
        <v>174</v>
      </c>
      <c r="F1782" t="s">
        <v>5371</v>
      </c>
      <c r="G1782" t="s">
        <v>176</v>
      </c>
      <c r="H1782" t="s">
        <v>154</v>
      </c>
      <c r="I1782" t="s">
        <v>144</v>
      </c>
      <c r="J1782" t="s">
        <v>137</v>
      </c>
      <c r="K1782" t="s">
        <v>138</v>
      </c>
      <c r="L1782" t="s">
        <v>5372</v>
      </c>
      <c r="M1782" t="s">
        <v>5373</v>
      </c>
      <c r="N1782">
        <v>0.93472222199999999</v>
      </c>
      <c r="O1782">
        <v>0</v>
      </c>
      <c r="P1782">
        <v>333</v>
      </c>
      <c r="Q1782">
        <v>0</v>
      </c>
      <c r="R1782">
        <v>0</v>
      </c>
      <c r="S1782">
        <v>0</v>
      </c>
      <c r="T1782">
        <v>14</v>
      </c>
      <c r="U1782">
        <v>0</v>
      </c>
      <c r="V1782">
        <v>0</v>
      </c>
      <c r="W1782">
        <v>0</v>
      </c>
      <c r="X1782">
        <v>44.158461660717485</v>
      </c>
      <c r="Y1782">
        <v>0</v>
      </c>
      <c r="Z1782">
        <v>0</v>
      </c>
      <c r="AA1782">
        <v>0</v>
      </c>
      <c r="AB1782">
        <v>4.3382240429523344</v>
      </c>
      <c r="AC1782">
        <v>0</v>
      </c>
      <c r="AD1782">
        <v>0</v>
      </c>
      <c r="AE1782">
        <v>48.496685703669819</v>
      </c>
    </row>
    <row r="1783" spans="1:31" x14ac:dyDescent="0.25">
      <c r="A1783">
        <v>2340558</v>
      </c>
      <c r="B1783">
        <v>1</v>
      </c>
      <c r="C1783" t="s">
        <v>80</v>
      </c>
      <c r="D1783" t="s">
        <v>97</v>
      </c>
      <c r="E1783" t="s">
        <v>132</v>
      </c>
      <c r="F1783" t="s">
        <v>552</v>
      </c>
      <c r="G1783" t="s">
        <v>134</v>
      </c>
      <c r="H1783" t="s">
        <v>135</v>
      </c>
      <c r="I1783" t="s">
        <v>144</v>
      </c>
      <c r="J1783" t="s">
        <v>137</v>
      </c>
      <c r="K1783" t="s">
        <v>138</v>
      </c>
      <c r="L1783" t="s">
        <v>5374</v>
      </c>
      <c r="M1783" t="s">
        <v>5375</v>
      </c>
      <c r="N1783">
        <v>0.17249999999999999</v>
      </c>
      <c r="O1783">
        <v>13</v>
      </c>
      <c r="P1783">
        <v>1179</v>
      </c>
      <c r="Q1783">
        <v>12</v>
      </c>
      <c r="R1783">
        <v>166</v>
      </c>
      <c r="S1783">
        <v>30</v>
      </c>
      <c r="T1783">
        <v>222</v>
      </c>
      <c r="U1783">
        <v>2</v>
      </c>
      <c r="V1783">
        <v>1</v>
      </c>
      <c r="W1783">
        <v>3.6372953751871497</v>
      </c>
      <c r="X1783">
        <v>64.507408656415947</v>
      </c>
      <c r="Y1783">
        <v>3.6670143136682998</v>
      </c>
      <c r="Z1783">
        <v>22.859337223326452</v>
      </c>
      <c r="AA1783">
        <v>20.131806944729984</v>
      </c>
      <c r="AB1783">
        <v>33.321965994328892</v>
      </c>
      <c r="AC1783">
        <v>31.686242726302645</v>
      </c>
      <c r="AD1783">
        <v>1.60597194051792</v>
      </c>
      <c r="AE1783">
        <v>181.4170431744773</v>
      </c>
    </row>
    <row r="1784" spans="1:31" x14ac:dyDescent="0.25">
      <c r="A1784">
        <v>2340601</v>
      </c>
      <c r="B1784">
        <v>1</v>
      </c>
      <c r="C1784" t="s">
        <v>81</v>
      </c>
      <c r="D1784" t="s">
        <v>112</v>
      </c>
      <c r="E1784" t="s">
        <v>157</v>
      </c>
      <c r="F1784" t="s">
        <v>5376</v>
      </c>
      <c r="G1784" t="s">
        <v>159</v>
      </c>
      <c r="H1784" t="s">
        <v>154</v>
      </c>
      <c r="I1784" t="s">
        <v>144</v>
      </c>
      <c r="J1784" t="s">
        <v>137</v>
      </c>
      <c r="K1784" t="s">
        <v>138</v>
      </c>
      <c r="L1784" t="s">
        <v>5377</v>
      </c>
      <c r="M1784" t="s">
        <v>5378</v>
      </c>
      <c r="N1784">
        <v>1.7094444440000001</v>
      </c>
      <c r="O1784">
        <v>0</v>
      </c>
      <c r="P1784">
        <v>1</v>
      </c>
      <c r="Q1784">
        <v>0</v>
      </c>
      <c r="R1784">
        <v>1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4.1287927096000003E-3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4.1287927096000003E-3</v>
      </c>
    </row>
    <row r="1785" spans="1:31" x14ac:dyDescent="0.25">
      <c r="A1785">
        <v>2340421</v>
      </c>
      <c r="B1785">
        <v>1</v>
      </c>
      <c r="C1785" t="s">
        <v>80</v>
      </c>
      <c r="D1785" t="s">
        <v>104</v>
      </c>
      <c r="E1785" t="s">
        <v>147</v>
      </c>
      <c r="F1785" t="s">
        <v>5379</v>
      </c>
      <c r="G1785" t="s">
        <v>184</v>
      </c>
      <c r="H1785" t="s">
        <v>135</v>
      </c>
      <c r="I1785" t="s">
        <v>144</v>
      </c>
      <c r="J1785" t="s">
        <v>137</v>
      </c>
      <c r="K1785" t="s">
        <v>138</v>
      </c>
      <c r="L1785" t="s">
        <v>5380</v>
      </c>
      <c r="M1785" t="s">
        <v>5381</v>
      </c>
      <c r="N1785">
        <v>3.4172222219999999</v>
      </c>
      <c r="O1785">
        <v>0</v>
      </c>
      <c r="P1785">
        <v>0</v>
      </c>
      <c r="Q1785">
        <v>0</v>
      </c>
      <c r="R1785">
        <v>7</v>
      </c>
      <c r="S1785">
        <v>0</v>
      </c>
      <c r="T1785">
        <v>3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42.058617401012448</v>
      </c>
      <c r="AA1785">
        <v>0</v>
      </c>
      <c r="AB1785">
        <v>9.8500106926940898</v>
      </c>
      <c r="AC1785">
        <v>0</v>
      </c>
      <c r="AD1785">
        <v>0</v>
      </c>
      <c r="AE1785">
        <v>51.90862809370654</v>
      </c>
    </row>
    <row r="1786" spans="1:31" x14ac:dyDescent="0.25">
      <c r="A1786">
        <v>2340066</v>
      </c>
      <c r="B1786">
        <v>1</v>
      </c>
      <c r="C1786" t="s">
        <v>81</v>
      </c>
      <c r="D1786" t="s">
        <v>117</v>
      </c>
      <c r="E1786" t="s">
        <v>141</v>
      </c>
      <c r="F1786" t="s">
        <v>5382</v>
      </c>
      <c r="G1786" t="s">
        <v>134</v>
      </c>
      <c r="H1786" t="s">
        <v>135</v>
      </c>
      <c r="I1786" t="s">
        <v>136</v>
      </c>
      <c r="J1786" t="s">
        <v>137</v>
      </c>
      <c r="K1786" t="s">
        <v>138</v>
      </c>
      <c r="L1786" t="s">
        <v>5383</v>
      </c>
      <c r="M1786" t="s">
        <v>5384</v>
      </c>
      <c r="N1786">
        <v>3.7499999999999999E-2</v>
      </c>
      <c r="O1786">
        <v>0</v>
      </c>
      <c r="P1786">
        <v>1049</v>
      </c>
      <c r="Q1786">
        <v>8</v>
      </c>
      <c r="R1786">
        <v>54</v>
      </c>
      <c r="S1786">
        <v>6</v>
      </c>
      <c r="T1786">
        <v>123</v>
      </c>
      <c r="U1786">
        <v>2</v>
      </c>
      <c r="V1786">
        <v>0</v>
      </c>
      <c r="W1786">
        <v>0</v>
      </c>
      <c r="X1786">
        <v>4.2439555123917065</v>
      </c>
      <c r="Y1786">
        <v>5.8163849747392504</v>
      </c>
      <c r="Z1786">
        <v>0.94497281764792507</v>
      </c>
      <c r="AA1786">
        <v>0.96715935576187495</v>
      </c>
      <c r="AB1786">
        <v>2.8240744963504119</v>
      </c>
      <c r="AC1786">
        <v>4.2740099414105996</v>
      </c>
      <c r="AD1786">
        <v>0</v>
      </c>
      <c r="AE1786">
        <v>19.070557098301769</v>
      </c>
    </row>
    <row r="1787" spans="1:31" x14ac:dyDescent="0.25">
      <c r="A1787">
        <v>2340043</v>
      </c>
      <c r="B1787">
        <v>1</v>
      </c>
      <c r="C1787" t="s">
        <v>80</v>
      </c>
      <c r="D1787" t="s">
        <v>82</v>
      </c>
      <c r="E1787" t="s">
        <v>151</v>
      </c>
      <c r="F1787" t="s">
        <v>5385</v>
      </c>
      <c r="G1787" t="s">
        <v>1274</v>
      </c>
      <c r="H1787" t="s">
        <v>154</v>
      </c>
      <c r="I1787" t="s">
        <v>144</v>
      </c>
      <c r="J1787" t="s">
        <v>137</v>
      </c>
      <c r="K1787" t="s">
        <v>138</v>
      </c>
      <c r="L1787" t="s">
        <v>5386</v>
      </c>
      <c r="M1787" t="s">
        <v>5387</v>
      </c>
      <c r="N1787">
        <v>5.2702777770000004</v>
      </c>
      <c r="O1787">
        <v>0</v>
      </c>
      <c r="P1787">
        <v>164</v>
      </c>
      <c r="Q1787">
        <v>0</v>
      </c>
      <c r="R1787">
        <v>0</v>
      </c>
      <c r="S1787">
        <v>0</v>
      </c>
      <c r="T1787">
        <v>3</v>
      </c>
      <c r="U1787">
        <v>0</v>
      </c>
      <c r="V1787">
        <v>0</v>
      </c>
      <c r="W1787">
        <v>0</v>
      </c>
      <c r="X1787">
        <v>171.45311356153078</v>
      </c>
      <c r="Y1787">
        <v>0</v>
      </c>
      <c r="Z1787">
        <v>0</v>
      </c>
      <c r="AA1787">
        <v>0</v>
      </c>
      <c r="AB1787">
        <v>0.99558246698995534</v>
      </c>
      <c r="AC1787">
        <v>0</v>
      </c>
      <c r="AD1787">
        <v>0</v>
      </c>
      <c r="AE1787">
        <v>172.44869602852074</v>
      </c>
    </row>
    <row r="1788" spans="1:31" x14ac:dyDescent="0.25">
      <c r="A1788">
        <v>2340375</v>
      </c>
      <c r="B1788">
        <v>1</v>
      </c>
      <c r="C1788" t="s">
        <v>80</v>
      </c>
      <c r="D1788" t="s">
        <v>98</v>
      </c>
      <c r="E1788" t="s">
        <v>157</v>
      </c>
      <c r="F1788" t="s">
        <v>5388</v>
      </c>
      <c r="G1788" t="s">
        <v>279</v>
      </c>
      <c r="H1788" t="s">
        <v>154</v>
      </c>
      <c r="I1788" t="s">
        <v>144</v>
      </c>
      <c r="J1788" t="s">
        <v>137</v>
      </c>
      <c r="K1788" t="s">
        <v>138</v>
      </c>
      <c r="L1788" t="s">
        <v>5389</v>
      </c>
      <c r="M1788" t="s">
        <v>5390</v>
      </c>
      <c r="N1788">
        <v>3.395277777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15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47.753391526515472</v>
      </c>
      <c r="AC1788">
        <v>0</v>
      </c>
      <c r="AD1788">
        <v>0</v>
      </c>
      <c r="AE1788">
        <v>47.753391526515472</v>
      </c>
    </row>
    <row r="1789" spans="1:31" x14ac:dyDescent="0.25">
      <c r="A1789">
        <v>2340229</v>
      </c>
      <c r="B1789">
        <v>1</v>
      </c>
      <c r="C1789" t="s">
        <v>80</v>
      </c>
      <c r="D1789" t="s">
        <v>104</v>
      </c>
      <c r="E1789" t="s">
        <v>157</v>
      </c>
      <c r="F1789" t="s">
        <v>5391</v>
      </c>
      <c r="G1789" t="s">
        <v>159</v>
      </c>
      <c r="H1789" t="s">
        <v>154</v>
      </c>
      <c r="I1789" t="s">
        <v>144</v>
      </c>
      <c r="J1789" t="s">
        <v>137</v>
      </c>
      <c r="K1789" t="s">
        <v>138</v>
      </c>
      <c r="L1789" t="s">
        <v>5392</v>
      </c>
      <c r="M1789" t="s">
        <v>5393</v>
      </c>
      <c r="N1789">
        <v>7.9541666659999999</v>
      </c>
      <c r="O1789">
        <v>0</v>
      </c>
      <c r="P1789">
        <v>1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6.5607944500471493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6.5607944500471493</v>
      </c>
    </row>
    <row r="1790" spans="1:31" x14ac:dyDescent="0.25">
      <c r="A1790">
        <v>2340252</v>
      </c>
      <c r="B1790">
        <v>1</v>
      </c>
      <c r="C1790" t="s">
        <v>81</v>
      </c>
      <c r="D1790" t="s">
        <v>115</v>
      </c>
      <c r="E1790" t="s">
        <v>157</v>
      </c>
      <c r="F1790" t="s">
        <v>5394</v>
      </c>
      <c r="G1790" t="s">
        <v>159</v>
      </c>
      <c r="H1790" t="s">
        <v>154</v>
      </c>
      <c r="I1790" t="s">
        <v>144</v>
      </c>
      <c r="J1790" t="s">
        <v>137</v>
      </c>
      <c r="K1790" t="s">
        <v>138</v>
      </c>
      <c r="L1790" t="s">
        <v>5395</v>
      </c>
      <c r="M1790" t="s">
        <v>5396</v>
      </c>
      <c r="N1790">
        <v>1.1688888879999999</v>
      </c>
      <c r="O1790">
        <v>0</v>
      </c>
      <c r="P1790">
        <v>1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4.105434375071112E-3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4.105434375071112E-3</v>
      </c>
    </row>
    <row r="1791" spans="1:31" x14ac:dyDescent="0.25">
      <c r="A1791">
        <v>2340298</v>
      </c>
      <c r="B1791">
        <v>1</v>
      </c>
      <c r="C1791" t="s">
        <v>81</v>
      </c>
      <c r="D1791" t="s">
        <v>118</v>
      </c>
      <c r="E1791" t="s">
        <v>147</v>
      </c>
      <c r="F1791" t="s">
        <v>5397</v>
      </c>
      <c r="G1791" t="s">
        <v>134</v>
      </c>
      <c r="H1791" t="s">
        <v>135</v>
      </c>
      <c r="I1791" t="s">
        <v>144</v>
      </c>
      <c r="J1791" t="s">
        <v>137</v>
      </c>
      <c r="K1791" t="s">
        <v>138</v>
      </c>
      <c r="L1791" t="s">
        <v>5398</v>
      </c>
      <c r="M1791" t="s">
        <v>5399</v>
      </c>
      <c r="N1791">
        <v>0.36805555499999998</v>
      </c>
      <c r="O1791">
        <v>1</v>
      </c>
      <c r="P1791">
        <v>26</v>
      </c>
      <c r="Q1791">
        <v>14</v>
      </c>
      <c r="R1791">
        <v>6</v>
      </c>
      <c r="S1791">
        <v>8</v>
      </c>
      <c r="T1791">
        <v>27</v>
      </c>
      <c r="U1791">
        <v>2</v>
      </c>
      <c r="V1791">
        <v>0</v>
      </c>
      <c r="W1791">
        <v>0.83720071371729188</v>
      </c>
      <c r="X1791">
        <v>2.8673249347406946</v>
      </c>
      <c r="Y1791">
        <v>21.217550822007947</v>
      </c>
      <c r="Z1791">
        <v>9.5143664338946685</v>
      </c>
      <c r="AA1791">
        <v>95.80762270868108</v>
      </c>
      <c r="AB1791">
        <v>7.5379121540896685</v>
      </c>
      <c r="AC1791">
        <v>392.25910840179353</v>
      </c>
      <c r="AD1791">
        <v>0</v>
      </c>
      <c r="AE1791">
        <v>530.04108616892495</v>
      </c>
    </row>
    <row r="1792" spans="1:31" x14ac:dyDescent="0.25">
      <c r="A1792">
        <v>2340544</v>
      </c>
      <c r="B1792">
        <v>1</v>
      </c>
      <c r="C1792" t="s">
        <v>81</v>
      </c>
      <c r="D1792" t="s">
        <v>118</v>
      </c>
      <c r="E1792" t="s">
        <v>157</v>
      </c>
      <c r="F1792" t="s">
        <v>5400</v>
      </c>
      <c r="G1792" t="s">
        <v>194</v>
      </c>
      <c r="H1792" t="s">
        <v>154</v>
      </c>
      <c r="I1792" t="s">
        <v>144</v>
      </c>
      <c r="J1792" t="s">
        <v>137</v>
      </c>
      <c r="K1792" t="s">
        <v>138</v>
      </c>
      <c r="L1792" t="s">
        <v>5401</v>
      </c>
      <c r="M1792" t="s">
        <v>5402</v>
      </c>
      <c r="N1792">
        <v>2.5155555550000002</v>
      </c>
      <c r="O1792">
        <v>0</v>
      </c>
      <c r="P1792">
        <v>1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0.37948128988786667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0.37948128988786667</v>
      </c>
    </row>
    <row r="1793" spans="1:31" x14ac:dyDescent="0.25">
      <c r="A1793">
        <v>2340444</v>
      </c>
      <c r="B1793">
        <v>1</v>
      </c>
      <c r="C1793" t="s">
        <v>80</v>
      </c>
      <c r="D1793" t="s">
        <v>100</v>
      </c>
      <c r="E1793" t="s">
        <v>240</v>
      </c>
      <c r="F1793" t="s">
        <v>366</v>
      </c>
      <c r="G1793" t="s">
        <v>208</v>
      </c>
      <c r="H1793" t="s">
        <v>135</v>
      </c>
      <c r="I1793" t="s">
        <v>144</v>
      </c>
      <c r="J1793" t="s">
        <v>137</v>
      </c>
      <c r="K1793" t="s">
        <v>209</v>
      </c>
      <c r="L1793" t="s">
        <v>5403</v>
      </c>
      <c r="M1793" t="s">
        <v>5404</v>
      </c>
      <c r="N1793">
        <v>1.1372222219999999</v>
      </c>
      <c r="O1793">
        <v>13</v>
      </c>
      <c r="P1793">
        <v>5563</v>
      </c>
      <c r="Q1793">
        <v>319</v>
      </c>
      <c r="R1793">
        <v>1305</v>
      </c>
      <c r="S1793">
        <v>60</v>
      </c>
      <c r="T1793">
        <v>1011</v>
      </c>
      <c r="U1793">
        <v>1</v>
      </c>
      <c r="V1793">
        <v>1</v>
      </c>
      <c r="W1793">
        <v>44.568989856078488</v>
      </c>
      <c r="X1793">
        <v>2267.1113846574426</v>
      </c>
      <c r="Y1793">
        <v>3332.4519540421179</v>
      </c>
      <c r="Z1793">
        <v>3380.6105636704224</v>
      </c>
      <c r="AA1793">
        <v>523.4159514432979</v>
      </c>
      <c r="AB1793">
        <v>1473.0875590100588</v>
      </c>
      <c r="AC1793">
        <v>183.92624009383943</v>
      </c>
      <c r="AD1793">
        <v>2.8777941145896873</v>
      </c>
      <c r="AE1793">
        <v>11208.050436887846</v>
      </c>
    </row>
    <row r="1794" spans="1:31" x14ac:dyDescent="0.25">
      <c r="A1794">
        <v>2340567</v>
      </c>
      <c r="B1794">
        <v>1</v>
      </c>
      <c r="C1794" t="s">
        <v>81</v>
      </c>
      <c r="D1794" t="s">
        <v>118</v>
      </c>
      <c r="E1794" t="s">
        <v>151</v>
      </c>
      <c r="F1794" t="s">
        <v>816</v>
      </c>
      <c r="G1794" t="s">
        <v>153</v>
      </c>
      <c r="H1794" t="s">
        <v>154</v>
      </c>
      <c r="I1794" t="s">
        <v>144</v>
      </c>
      <c r="J1794" t="s">
        <v>137</v>
      </c>
      <c r="K1794" t="s">
        <v>138</v>
      </c>
      <c r="L1794" t="s">
        <v>5405</v>
      </c>
      <c r="M1794" t="s">
        <v>5406</v>
      </c>
      <c r="N1794">
        <v>0.97722222199999997</v>
      </c>
      <c r="O1794">
        <v>0</v>
      </c>
      <c r="P1794">
        <v>68</v>
      </c>
      <c r="Q1794">
        <v>0</v>
      </c>
      <c r="R1794">
        <v>2</v>
      </c>
      <c r="S1794">
        <v>0</v>
      </c>
      <c r="T1794">
        <v>5</v>
      </c>
      <c r="U1794">
        <v>0</v>
      </c>
      <c r="V1794">
        <v>0</v>
      </c>
      <c r="W1794">
        <v>0</v>
      </c>
      <c r="X1794">
        <v>13.297830183166891</v>
      </c>
      <c r="Y1794">
        <v>0</v>
      </c>
      <c r="Z1794">
        <v>4.065878763116384</v>
      </c>
      <c r="AA1794">
        <v>0</v>
      </c>
      <c r="AB1794">
        <v>1.2241191757110168</v>
      </c>
      <c r="AC1794">
        <v>0</v>
      </c>
      <c r="AD1794">
        <v>0</v>
      </c>
      <c r="AE1794">
        <v>18.587828121994292</v>
      </c>
    </row>
    <row r="1795" spans="1:31" x14ac:dyDescent="0.25">
      <c r="A1795">
        <v>2340189</v>
      </c>
      <c r="B1795">
        <v>1</v>
      </c>
      <c r="C1795" t="s">
        <v>80</v>
      </c>
      <c r="D1795" t="s">
        <v>82</v>
      </c>
      <c r="E1795" t="s">
        <v>157</v>
      </c>
      <c r="F1795" t="s">
        <v>5407</v>
      </c>
      <c r="G1795" t="s">
        <v>204</v>
      </c>
      <c r="H1795" t="s">
        <v>154</v>
      </c>
      <c r="I1795" t="s">
        <v>144</v>
      </c>
      <c r="J1795" t="s">
        <v>137</v>
      </c>
      <c r="K1795" t="s">
        <v>138</v>
      </c>
      <c r="L1795" t="s">
        <v>5408</v>
      </c>
      <c r="M1795" t="s">
        <v>5409</v>
      </c>
      <c r="N1795">
        <v>1.250555555</v>
      </c>
      <c r="O1795">
        <v>0</v>
      </c>
      <c r="P1795">
        <v>1</v>
      </c>
      <c r="Q1795">
        <v>0</v>
      </c>
      <c r="R1795">
        <v>0</v>
      </c>
      <c r="S1795">
        <v>0</v>
      </c>
      <c r="T1795">
        <v>1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</row>
    <row r="1796" spans="1:31" x14ac:dyDescent="0.25">
      <c r="A1796">
        <v>2340521</v>
      </c>
      <c r="B1796">
        <v>1</v>
      </c>
      <c r="C1796" t="s">
        <v>80</v>
      </c>
      <c r="D1796" t="s">
        <v>108</v>
      </c>
      <c r="E1796" t="s">
        <v>151</v>
      </c>
      <c r="F1796" t="s">
        <v>5410</v>
      </c>
      <c r="G1796" t="s">
        <v>153</v>
      </c>
      <c r="H1796" t="s">
        <v>154</v>
      </c>
      <c r="I1796" t="s">
        <v>144</v>
      </c>
      <c r="J1796" t="s">
        <v>137</v>
      </c>
      <c r="K1796" t="s">
        <v>138</v>
      </c>
      <c r="L1796" t="s">
        <v>5411</v>
      </c>
      <c r="M1796" t="s">
        <v>5412</v>
      </c>
      <c r="N1796">
        <v>1.0566666659999999</v>
      </c>
      <c r="O1796">
        <v>0</v>
      </c>
      <c r="P1796">
        <v>41</v>
      </c>
      <c r="Q1796">
        <v>0</v>
      </c>
      <c r="R1796">
        <v>2</v>
      </c>
      <c r="S1796">
        <v>0</v>
      </c>
      <c r="T1796">
        <v>4</v>
      </c>
      <c r="U1796">
        <v>0</v>
      </c>
      <c r="V1796">
        <v>0</v>
      </c>
      <c r="W1796">
        <v>0</v>
      </c>
      <c r="X1796">
        <v>10.059802420390049</v>
      </c>
      <c r="Y1796">
        <v>0</v>
      </c>
      <c r="Z1796">
        <v>1.2850560502780444</v>
      </c>
      <c r="AA1796">
        <v>0</v>
      </c>
      <c r="AB1796">
        <v>5.0094188422047212</v>
      </c>
      <c r="AC1796">
        <v>0</v>
      </c>
      <c r="AD1796">
        <v>0</v>
      </c>
      <c r="AE1796">
        <v>16.354277312872814</v>
      </c>
    </row>
    <row r="1797" spans="1:31" x14ac:dyDescent="0.25">
      <c r="A1797">
        <v>2340129</v>
      </c>
      <c r="B1797">
        <v>1</v>
      </c>
      <c r="C1797" t="s">
        <v>80</v>
      </c>
      <c r="D1797" t="s">
        <v>91</v>
      </c>
      <c r="E1797" t="s">
        <v>157</v>
      </c>
      <c r="F1797" t="s">
        <v>5413</v>
      </c>
      <c r="G1797" t="s">
        <v>204</v>
      </c>
      <c r="H1797" t="s">
        <v>154</v>
      </c>
      <c r="I1797" t="s">
        <v>144</v>
      </c>
      <c r="J1797" t="s">
        <v>137</v>
      </c>
      <c r="K1797" t="s">
        <v>138</v>
      </c>
      <c r="L1797" t="s">
        <v>5414</v>
      </c>
      <c r="M1797" t="s">
        <v>5415</v>
      </c>
      <c r="N1797">
        <v>0.38916666599999999</v>
      </c>
      <c r="O1797">
        <v>0</v>
      </c>
      <c r="P1797">
        <v>1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0.14605505469314833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0.14605505469314833</v>
      </c>
    </row>
    <row r="1798" spans="1:31" x14ac:dyDescent="0.25">
      <c r="A1798">
        <v>2340438</v>
      </c>
      <c r="B1798">
        <v>1</v>
      </c>
      <c r="C1798" t="s">
        <v>80</v>
      </c>
      <c r="D1798" t="s">
        <v>108</v>
      </c>
      <c r="E1798" t="s">
        <v>151</v>
      </c>
      <c r="F1798" t="s">
        <v>5416</v>
      </c>
      <c r="G1798" t="s">
        <v>153</v>
      </c>
      <c r="H1798" t="s">
        <v>154</v>
      </c>
      <c r="I1798" t="s">
        <v>144</v>
      </c>
      <c r="J1798" t="s">
        <v>137</v>
      </c>
      <c r="K1798" t="s">
        <v>138</v>
      </c>
      <c r="L1798" t="s">
        <v>5417</v>
      </c>
      <c r="M1798" t="s">
        <v>5418</v>
      </c>
      <c r="N1798">
        <v>2.7619444440000001</v>
      </c>
      <c r="O1798">
        <v>0</v>
      </c>
      <c r="P1798">
        <v>3</v>
      </c>
      <c r="Q1798">
        <v>0</v>
      </c>
      <c r="R1798">
        <v>2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3.7174119870890503</v>
      </c>
      <c r="Y1798">
        <v>0</v>
      </c>
      <c r="Z1798">
        <v>32.484989897220849</v>
      </c>
      <c r="AA1798">
        <v>0</v>
      </c>
      <c r="AB1798">
        <v>0</v>
      </c>
      <c r="AC1798">
        <v>0</v>
      </c>
      <c r="AD1798">
        <v>0</v>
      </c>
      <c r="AE1798">
        <v>36.2024018843099</v>
      </c>
    </row>
    <row r="1799" spans="1:31" x14ac:dyDescent="0.25">
      <c r="A1799">
        <v>2340335</v>
      </c>
      <c r="B1799">
        <v>1</v>
      </c>
      <c r="C1799" t="s">
        <v>81</v>
      </c>
      <c r="D1799" t="s">
        <v>126</v>
      </c>
      <c r="E1799" t="s">
        <v>151</v>
      </c>
      <c r="F1799" t="s">
        <v>5419</v>
      </c>
      <c r="G1799" t="s">
        <v>410</v>
      </c>
      <c r="H1799" t="s">
        <v>154</v>
      </c>
      <c r="I1799" t="s">
        <v>144</v>
      </c>
      <c r="J1799" t="s">
        <v>137</v>
      </c>
      <c r="K1799" t="s">
        <v>138</v>
      </c>
      <c r="L1799" t="s">
        <v>5420</v>
      </c>
      <c r="M1799" t="s">
        <v>5421</v>
      </c>
      <c r="N1799">
        <v>2.1127777769999998</v>
      </c>
      <c r="O1799">
        <v>0</v>
      </c>
      <c r="P1799">
        <v>22</v>
      </c>
      <c r="Q1799">
        <v>0</v>
      </c>
      <c r="R1799">
        <v>0</v>
      </c>
      <c r="S1799">
        <v>0</v>
      </c>
      <c r="T1799">
        <v>1</v>
      </c>
      <c r="U1799">
        <v>0</v>
      </c>
      <c r="V1799">
        <v>0</v>
      </c>
      <c r="W1799">
        <v>0</v>
      </c>
      <c r="X1799">
        <v>4.5272624369329044</v>
      </c>
      <c r="Y1799">
        <v>0</v>
      </c>
      <c r="Z1799">
        <v>0</v>
      </c>
      <c r="AA1799">
        <v>0</v>
      </c>
      <c r="AB1799">
        <v>0.11717949607736446</v>
      </c>
      <c r="AC1799">
        <v>0</v>
      </c>
      <c r="AD1799">
        <v>0</v>
      </c>
      <c r="AE1799">
        <v>4.6444419330102686</v>
      </c>
    </row>
    <row r="1800" spans="1:31" x14ac:dyDescent="0.25">
      <c r="A1800">
        <v>2340584</v>
      </c>
      <c r="B1800">
        <v>1</v>
      </c>
      <c r="C1800" t="s">
        <v>80</v>
      </c>
      <c r="D1800" t="s">
        <v>85</v>
      </c>
      <c r="E1800" t="s">
        <v>174</v>
      </c>
      <c r="F1800" t="s">
        <v>5422</v>
      </c>
      <c r="G1800" t="s">
        <v>194</v>
      </c>
      <c r="H1800" t="s">
        <v>154</v>
      </c>
      <c r="I1800" t="s">
        <v>144</v>
      </c>
      <c r="J1800" t="s">
        <v>137</v>
      </c>
      <c r="K1800" t="s">
        <v>138</v>
      </c>
      <c r="L1800" t="s">
        <v>5423</v>
      </c>
      <c r="M1800" t="s">
        <v>5424</v>
      </c>
      <c r="N1800">
        <v>0.76055555500000005</v>
      </c>
      <c r="O1800">
        <v>0</v>
      </c>
      <c r="P1800">
        <v>364</v>
      </c>
      <c r="Q1800">
        <v>0</v>
      </c>
      <c r="R1800">
        <v>0</v>
      </c>
      <c r="S1800">
        <v>0</v>
      </c>
      <c r="T1800">
        <v>15</v>
      </c>
      <c r="U1800">
        <v>0</v>
      </c>
      <c r="V1800">
        <v>0</v>
      </c>
      <c r="W1800">
        <v>0</v>
      </c>
      <c r="X1800">
        <v>98.139698841457744</v>
      </c>
      <c r="Y1800">
        <v>0</v>
      </c>
      <c r="Z1800">
        <v>0</v>
      </c>
      <c r="AA1800">
        <v>0</v>
      </c>
      <c r="AB1800">
        <v>18.45874853017547</v>
      </c>
      <c r="AC1800">
        <v>0</v>
      </c>
      <c r="AD1800">
        <v>0</v>
      </c>
      <c r="AE1800">
        <v>116.59844737163321</v>
      </c>
    </row>
    <row r="1801" spans="1:31" x14ac:dyDescent="0.25">
      <c r="A1801">
        <v>2340381</v>
      </c>
      <c r="B1801">
        <v>1</v>
      </c>
      <c r="C1801" t="s">
        <v>80</v>
      </c>
      <c r="D1801" t="s">
        <v>100</v>
      </c>
      <c r="E1801" t="s">
        <v>147</v>
      </c>
      <c r="F1801" t="s">
        <v>5425</v>
      </c>
      <c r="G1801" t="s">
        <v>494</v>
      </c>
      <c r="H1801" t="s">
        <v>135</v>
      </c>
      <c r="I1801" t="s">
        <v>144</v>
      </c>
      <c r="J1801" t="s">
        <v>137</v>
      </c>
      <c r="K1801" t="s">
        <v>138</v>
      </c>
      <c r="L1801" t="s">
        <v>5426</v>
      </c>
      <c r="M1801" t="s">
        <v>5427</v>
      </c>
      <c r="N1801">
        <v>3.3177777769999999</v>
      </c>
      <c r="O1801">
        <v>0</v>
      </c>
      <c r="P1801">
        <v>57</v>
      </c>
      <c r="Q1801">
        <v>0</v>
      </c>
      <c r="R1801">
        <v>4</v>
      </c>
      <c r="S1801">
        <v>0</v>
      </c>
      <c r="T1801">
        <v>8</v>
      </c>
      <c r="U1801">
        <v>0</v>
      </c>
      <c r="V1801">
        <v>0</v>
      </c>
      <c r="W1801">
        <v>0</v>
      </c>
      <c r="X1801">
        <v>89.521604091713044</v>
      </c>
      <c r="Y1801">
        <v>0</v>
      </c>
      <c r="Z1801">
        <v>30.744269715656557</v>
      </c>
      <c r="AA1801">
        <v>0</v>
      </c>
      <c r="AB1801">
        <v>72.107428181504531</v>
      </c>
      <c r="AC1801">
        <v>0</v>
      </c>
      <c r="AD1801">
        <v>0</v>
      </c>
      <c r="AE1801">
        <v>192.37330198887412</v>
      </c>
    </row>
    <row r="1802" spans="1:31" x14ac:dyDescent="0.25">
      <c r="A1802">
        <v>2359170</v>
      </c>
      <c r="B1802">
        <v>1</v>
      </c>
      <c r="C1802" t="s">
        <v>81</v>
      </c>
      <c r="D1802" t="s">
        <v>120</v>
      </c>
      <c r="E1802" t="s">
        <v>132</v>
      </c>
      <c r="F1802" t="s">
        <v>5428</v>
      </c>
      <c r="G1802" t="s">
        <v>134</v>
      </c>
      <c r="H1802" t="s">
        <v>135</v>
      </c>
      <c r="I1802" t="s">
        <v>136</v>
      </c>
      <c r="J1802" t="s">
        <v>137</v>
      </c>
      <c r="K1802" t="s">
        <v>138</v>
      </c>
      <c r="L1802" t="s">
        <v>5429</v>
      </c>
      <c r="M1802" t="s">
        <v>5430</v>
      </c>
      <c r="N1802">
        <v>4.9722222000000003E-2</v>
      </c>
      <c r="O1802">
        <v>10</v>
      </c>
      <c r="P1802">
        <v>1142</v>
      </c>
      <c r="Q1802">
        <v>427</v>
      </c>
      <c r="R1802">
        <v>137</v>
      </c>
      <c r="S1802">
        <v>40</v>
      </c>
      <c r="T1802">
        <v>140</v>
      </c>
      <c r="U1802">
        <v>3</v>
      </c>
      <c r="V1802">
        <v>2</v>
      </c>
      <c r="W1802">
        <v>0.31648777997949001</v>
      </c>
      <c r="X1802">
        <v>10.874137359826078</v>
      </c>
      <c r="Y1802">
        <v>135.72653371693409</v>
      </c>
      <c r="Z1802">
        <v>31.241145610663128</v>
      </c>
      <c r="AA1802">
        <v>12.811743439325943</v>
      </c>
      <c r="AB1802">
        <v>5.1810574199494974</v>
      </c>
      <c r="AC1802">
        <v>14.799249118542269</v>
      </c>
      <c r="AD1802">
        <v>14.931298098503007</v>
      </c>
      <c r="AE1802">
        <v>225.88165254372348</v>
      </c>
    </row>
    <row r="1803" spans="1:31" x14ac:dyDescent="0.25">
      <c r="A1803">
        <v>2340006</v>
      </c>
      <c r="B1803">
        <v>1</v>
      </c>
      <c r="C1803" t="s">
        <v>81</v>
      </c>
      <c r="D1803" t="s">
        <v>123</v>
      </c>
      <c r="E1803" t="s">
        <v>151</v>
      </c>
      <c r="F1803" t="s">
        <v>5431</v>
      </c>
      <c r="G1803" t="s">
        <v>1274</v>
      </c>
      <c r="H1803" t="s">
        <v>154</v>
      </c>
      <c r="I1803" t="s">
        <v>144</v>
      </c>
      <c r="J1803" t="s">
        <v>137</v>
      </c>
      <c r="K1803" t="s">
        <v>138</v>
      </c>
      <c r="L1803" t="s">
        <v>5432</v>
      </c>
      <c r="M1803" t="s">
        <v>5433</v>
      </c>
      <c r="N1803">
        <v>2.869722222</v>
      </c>
      <c r="O1803">
        <v>0</v>
      </c>
      <c r="P1803">
        <v>0</v>
      </c>
      <c r="Q1803">
        <v>0</v>
      </c>
      <c r="R1803">
        <v>8</v>
      </c>
      <c r="S1803">
        <v>0</v>
      </c>
      <c r="T1803">
        <v>7</v>
      </c>
      <c r="U1803">
        <v>0</v>
      </c>
      <c r="V1803">
        <v>1</v>
      </c>
      <c r="W1803">
        <v>0</v>
      </c>
      <c r="X1803">
        <v>0</v>
      </c>
      <c r="Y1803">
        <v>0</v>
      </c>
      <c r="Z1803">
        <v>16.641092117544801</v>
      </c>
      <c r="AA1803">
        <v>0</v>
      </c>
      <c r="AB1803">
        <v>22.056157331834271</v>
      </c>
      <c r="AC1803">
        <v>0</v>
      </c>
      <c r="AD1803">
        <v>21.754961974234128</v>
      </c>
      <c r="AE1803">
        <v>60.4522114236132</v>
      </c>
    </row>
    <row r="1804" spans="1:31" x14ac:dyDescent="0.25">
      <c r="A1804">
        <v>2340361</v>
      </c>
      <c r="B1804">
        <v>1</v>
      </c>
      <c r="C1804" t="s">
        <v>81</v>
      </c>
      <c r="D1804" t="s">
        <v>127</v>
      </c>
      <c r="E1804" t="s">
        <v>174</v>
      </c>
      <c r="F1804" t="s">
        <v>5434</v>
      </c>
      <c r="G1804" t="s">
        <v>208</v>
      </c>
      <c r="H1804" t="s">
        <v>154</v>
      </c>
      <c r="I1804" t="s">
        <v>144</v>
      </c>
      <c r="J1804" t="s">
        <v>137</v>
      </c>
      <c r="K1804" t="s">
        <v>209</v>
      </c>
      <c r="L1804" t="s">
        <v>5435</v>
      </c>
      <c r="M1804" t="s">
        <v>5436</v>
      </c>
      <c r="N1804">
        <v>1.2963888880000001</v>
      </c>
      <c r="O1804">
        <v>0</v>
      </c>
      <c r="P1804">
        <v>855</v>
      </c>
      <c r="Q1804">
        <v>0</v>
      </c>
      <c r="R1804">
        <v>0</v>
      </c>
      <c r="S1804">
        <v>0</v>
      </c>
      <c r="T1804">
        <v>96</v>
      </c>
      <c r="U1804">
        <v>0</v>
      </c>
      <c r="V1804">
        <v>0</v>
      </c>
      <c r="W1804">
        <v>0</v>
      </c>
      <c r="X1804">
        <v>319.4695434963636</v>
      </c>
      <c r="Y1804">
        <v>0</v>
      </c>
      <c r="Z1804">
        <v>0</v>
      </c>
      <c r="AA1804">
        <v>0</v>
      </c>
      <c r="AB1804">
        <v>183.72704724678178</v>
      </c>
      <c r="AC1804">
        <v>0</v>
      </c>
      <c r="AD1804">
        <v>0</v>
      </c>
      <c r="AE1804">
        <v>503.19659074314541</v>
      </c>
    </row>
    <row r="1805" spans="1:31" x14ac:dyDescent="0.25">
      <c r="A1805">
        <v>2340292</v>
      </c>
      <c r="B1805">
        <v>1</v>
      </c>
      <c r="C1805" t="s">
        <v>80</v>
      </c>
      <c r="D1805" t="s">
        <v>109</v>
      </c>
      <c r="E1805" t="s">
        <v>174</v>
      </c>
      <c r="F1805" t="s">
        <v>5437</v>
      </c>
      <c r="G1805" t="s">
        <v>208</v>
      </c>
      <c r="H1805" t="s">
        <v>154</v>
      </c>
      <c r="I1805" t="s">
        <v>144</v>
      </c>
      <c r="J1805" t="s">
        <v>137</v>
      </c>
      <c r="K1805" t="s">
        <v>209</v>
      </c>
      <c r="L1805" t="s">
        <v>5438</v>
      </c>
      <c r="M1805" t="s">
        <v>5439</v>
      </c>
      <c r="N1805">
        <v>1.6602777769999999</v>
      </c>
      <c r="O1805">
        <v>0</v>
      </c>
      <c r="P1805">
        <v>16</v>
      </c>
      <c r="Q1805">
        <v>0</v>
      </c>
      <c r="R1805">
        <v>4</v>
      </c>
      <c r="S1805">
        <v>0</v>
      </c>
      <c r="T1805">
        <v>7</v>
      </c>
      <c r="U1805">
        <v>0</v>
      </c>
      <c r="V1805">
        <v>0</v>
      </c>
      <c r="W1805">
        <v>0</v>
      </c>
      <c r="X1805">
        <v>3.9341436430674905</v>
      </c>
      <c r="Y1805">
        <v>0</v>
      </c>
      <c r="Z1805">
        <v>18.291777945217042</v>
      </c>
      <c r="AA1805">
        <v>0</v>
      </c>
      <c r="AB1805">
        <v>26.067390444137729</v>
      </c>
      <c r="AC1805">
        <v>0</v>
      </c>
      <c r="AD1805">
        <v>0</v>
      </c>
      <c r="AE1805">
        <v>48.293312032422264</v>
      </c>
    </row>
    <row r="1806" spans="1:31" x14ac:dyDescent="0.25">
      <c r="A1806">
        <v>2339983</v>
      </c>
      <c r="B1806">
        <v>1</v>
      </c>
      <c r="C1806" t="s">
        <v>80</v>
      </c>
      <c r="D1806" t="s">
        <v>96</v>
      </c>
      <c r="E1806" t="s">
        <v>151</v>
      </c>
      <c r="F1806" t="s">
        <v>5440</v>
      </c>
      <c r="G1806" t="s">
        <v>451</v>
      </c>
      <c r="H1806" t="s">
        <v>154</v>
      </c>
      <c r="I1806" t="s">
        <v>144</v>
      </c>
      <c r="J1806" t="s">
        <v>137</v>
      </c>
      <c r="K1806" t="s">
        <v>138</v>
      </c>
      <c r="L1806" t="s">
        <v>5441</v>
      </c>
      <c r="M1806" t="s">
        <v>5442</v>
      </c>
      <c r="N1806">
        <v>2.8319444439999999</v>
      </c>
      <c r="O1806">
        <v>0</v>
      </c>
      <c r="P1806">
        <v>3</v>
      </c>
      <c r="Q1806">
        <v>0</v>
      </c>
      <c r="R1806">
        <v>0</v>
      </c>
      <c r="S1806">
        <v>0</v>
      </c>
      <c r="T1806">
        <v>1</v>
      </c>
      <c r="U1806">
        <v>0</v>
      </c>
      <c r="V1806">
        <v>0</v>
      </c>
      <c r="W1806">
        <v>0</v>
      </c>
      <c r="X1806">
        <v>1.5036529222009749</v>
      </c>
      <c r="Y1806">
        <v>0</v>
      </c>
      <c r="Z1806">
        <v>0</v>
      </c>
      <c r="AA1806">
        <v>0</v>
      </c>
      <c r="AB1806">
        <v>0.1716388818467125</v>
      </c>
      <c r="AC1806">
        <v>0</v>
      </c>
      <c r="AD1806">
        <v>0</v>
      </c>
      <c r="AE1806">
        <v>1.6752918040476874</v>
      </c>
    </row>
    <row r="1807" spans="1:31" x14ac:dyDescent="0.25">
      <c r="A1807">
        <v>2340169</v>
      </c>
      <c r="B1807">
        <v>1</v>
      </c>
      <c r="C1807" t="s">
        <v>80</v>
      </c>
      <c r="D1807" t="s">
        <v>107</v>
      </c>
      <c r="E1807" t="s">
        <v>151</v>
      </c>
      <c r="F1807" t="s">
        <v>5443</v>
      </c>
      <c r="G1807" t="s">
        <v>153</v>
      </c>
      <c r="H1807" t="s">
        <v>154</v>
      </c>
      <c r="I1807" t="s">
        <v>144</v>
      </c>
      <c r="J1807" t="s">
        <v>137</v>
      </c>
      <c r="K1807" t="s">
        <v>138</v>
      </c>
      <c r="L1807" t="s">
        <v>5444</v>
      </c>
      <c r="M1807" t="s">
        <v>5445</v>
      </c>
      <c r="N1807">
        <v>2.6911111110000001</v>
      </c>
      <c r="O1807">
        <v>0</v>
      </c>
      <c r="P1807">
        <v>19</v>
      </c>
      <c r="Q1807">
        <v>0</v>
      </c>
      <c r="R1807">
        <v>0</v>
      </c>
      <c r="S1807">
        <v>0</v>
      </c>
      <c r="T1807">
        <v>8</v>
      </c>
      <c r="U1807">
        <v>0</v>
      </c>
      <c r="V1807">
        <v>0</v>
      </c>
      <c r="W1807">
        <v>0</v>
      </c>
      <c r="X1807">
        <v>17.07418372844128</v>
      </c>
      <c r="Y1807">
        <v>0</v>
      </c>
      <c r="Z1807">
        <v>0</v>
      </c>
      <c r="AA1807">
        <v>0</v>
      </c>
      <c r="AB1807">
        <v>28.981248752405183</v>
      </c>
      <c r="AC1807">
        <v>0</v>
      </c>
      <c r="AD1807">
        <v>0</v>
      </c>
      <c r="AE1807">
        <v>46.055432480846463</v>
      </c>
    </row>
    <row r="1808" spans="1:31" x14ac:dyDescent="0.25">
      <c r="A1808">
        <v>2340049</v>
      </c>
      <c r="B1808">
        <v>1</v>
      </c>
      <c r="C1808" t="s">
        <v>80</v>
      </c>
      <c r="D1808" t="s">
        <v>96</v>
      </c>
      <c r="E1808" t="s">
        <v>151</v>
      </c>
      <c r="F1808" t="s">
        <v>5446</v>
      </c>
      <c r="G1808" t="s">
        <v>410</v>
      </c>
      <c r="H1808" t="s">
        <v>154</v>
      </c>
      <c r="I1808" t="s">
        <v>144</v>
      </c>
      <c r="J1808" t="s">
        <v>137</v>
      </c>
      <c r="K1808" t="s">
        <v>138</v>
      </c>
      <c r="L1808" t="s">
        <v>5447</v>
      </c>
      <c r="M1808" t="s">
        <v>5448</v>
      </c>
      <c r="N1808">
        <v>2.2655555550000002</v>
      </c>
      <c r="O1808">
        <v>0</v>
      </c>
      <c r="P1808">
        <v>16</v>
      </c>
      <c r="Q1808">
        <v>0</v>
      </c>
      <c r="R1808">
        <v>1</v>
      </c>
      <c r="S1808">
        <v>0</v>
      </c>
      <c r="T1808">
        <v>2</v>
      </c>
      <c r="U1808">
        <v>0</v>
      </c>
      <c r="V1808">
        <v>0</v>
      </c>
      <c r="W1808">
        <v>0</v>
      </c>
      <c r="X1808">
        <v>12.850586399048437</v>
      </c>
      <c r="Y1808">
        <v>0</v>
      </c>
      <c r="Z1808">
        <v>0.15587211634698667</v>
      </c>
      <c r="AA1808">
        <v>0</v>
      </c>
      <c r="AB1808">
        <v>6.3066887606339925</v>
      </c>
      <c r="AC1808">
        <v>0</v>
      </c>
      <c r="AD1808">
        <v>0</v>
      </c>
      <c r="AE1808">
        <v>19.313147276029415</v>
      </c>
    </row>
    <row r="1809" spans="1:31" x14ac:dyDescent="0.25">
      <c r="A1809">
        <v>2340126</v>
      </c>
      <c r="B1809">
        <v>1</v>
      </c>
      <c r="C1809" t="s">
        <v>80</v>
      </c>
      <c r="D1809" t="s">
        <v>94</v>
      </c>
      <c r="E1809" t="s">
        <v>132</v>
      </c>
      <c r="F1809" t="s">
        <v>5449</v>
      </c>
      <c r="G1809" t="s">
        <v>208</v>
      </c>
      <c r="H1809" t="s">
        <v>135</v>
      </c>
      <c r="I1809" t="s">
        <v>144</v>
      </c>
      <c r="J1809" t="s">
        <v>137</v>
      </c>
      <c r="K1809" t="s">
        <v>209</v>
      </c>
      <c r="L1809" t="s">
        <v>5450</v>
      </c>
      <c r="M1809" t="s">
        <v>5451</v>
      </c>
      <c r="N1809">
        <v>7.7619444440000001</v>
      </c>
      <c r="O1809">
        <v>0</v>
      </c>
      <c r="P1809">
        <v>1</v>
      </c>
      <c r="Q1809">
        <v>4</v>
      </c>
      <c r="R1809">
        <v>59</v>
      </c>
      <c r="S1809">
        <v>1</v>
      </c>
      <c r="T1809">
        <v>4</v>
      </c>
      <c r="U1809">
        <v>0</v>
      </c>
      <c r="V1809">
        <v>0</v>
      </c>
      <c r="W1809">
        <v>0</v>
      </c>
      <c r="X1809">
        <v>5.657109543514423</v>
      </c>
      <c r="Y1809">
        <v>152.96641486045709</v>
      </c>
      <c r="Z1809">
        <v>1045.4453532810085</v>
      </c>
      <c r="AA1809">
        <v>17.566222918175612</v>
      </c>
      <c r="AB1809">
        <v>207.28183321869452</v>
      </c>
      <c r="AC1809">
        <v>0</v>
      </c>
      <c r="AD1809">
        <v>0</v>
      </c>
      <c r="AE1809">
        <v>1428.9169338218501</v>
      </c>
    </row>
    <row r="1810" spans="1:31" x14ac:dyDescent="0.25">
      <c r="A1810">
        <v>2340026</v>
      </c>
      <c r="B1810">
        <v>1</v>
      </c>
      <c r="C1810" t="s">
        <v>80</v>
      </c>
      <c r="D1810" t="s">
        <v>98</v>
      </c>
      <c r="E1810" t="s">
        <v>132</v>
      </c>
      <c r="F1810" t="s">
        <v>5452</v>
      </c>
      <c r="G1810" t="s">
        <v>134</v>
      </c>
      <c r="H1810" t="s">
        <v>135</v>
      </c>
      <c r="I1810" t="s">
        <v>144</v>
      </c>
      <c r="J1810" t="s">
        <v>137</v>
      </c>
      <c r="K1810" t="s">
        <v>138</v>
      </c>
      <c r="L1810" t="s">
        <v>5453</v>
      </c>
      <c r="M1810" t="s">
        <v>5454</v>
      </c>
      <c r="N1810">
        <v>0.26527777699999999</v>
      </c>
      <c r="O1810">
        <v>0</v>
      </c>
      <c r="P1810">
        <v>2311</v>
      </c>
      <c r="Q1810">
        <v>25</v>
      </c>
      <c r="R1810">
        <v>691</v>
      </c>
      <c r="S1810">
        <v>41</v>
      </c>
      <c r="T1810">
        <v>667</v>
      </c>
      <c r="U1810">
        <v>3</v>
      </c>
      <c r="V1810">
        <v>0</v>
      </c>
      <c r="W1810">
        <v>0</v>
      </c>
      <c r="X1810">
        <v>129.62102392186941</v>
      </c>
      <c r="Y1810">
        <v>33.74386900213689</v>
      </c>
      <c r="Z1810">
        <v>289.01989567903922</v>
      </c>
      <c r="AA1810">
        <v>28.14567537136983</v>
      </c>
      <c r="AB1810">
        <v>117.40617160702028</v>
      </c>
      <c r="AC1810">
        <v>71.513314029205247</v>
      </c>
      <c r="AD1810">
        <v>0</v>
      </c>
      <c r="AE1810">
        <v>669.44994961064094</v>
      </c>
    </row>
    <row r="1811" spans="1:31" x14ac:dyDescent="0.25">
      <c r="A1811">
        <v>2340149</v>
      </c>
      <c r="B1811">
        <v>1</v>
      </c>
      <c r="C1811" t="s">
        <v>80</v>
      </c>
      <c r="D1811" t="s">
        <v>110</v>
      </c>
      <c r="E1811" t="s">
        <v>174</v>
      </c>
      <c r="F1811" t="s">
        <v>5455</v>
      </c>
      <c r="G1811" t="s">
        <v>208</v>
      </c>
      <c r="H1811" t="s">
        <v>154</v>
      </c>
      <c r="I1811" t="s">
        <v>144</v>
      </c>
      <c r="J1811" t="s">
        <v>137</v>
      </c>
      <c r="K1811" t="s">
        <v>209</v>
      </c>
      <c r="L1811" t="s">
        <v>5456</v>
      </c>
      <c r="M1811" t="s">
        <v>5457</v>
      </c>
      <c r="N1811">
        <v>3.8963888880000002</v>
      </c>
      <c r="O1811">
        <v>0</v>
      </c>
      <c r="P1811">
        <v>685</v>
      </c>
      <c r="Q1811">
        <v>0</v>
      </c>
      <c r="R1811">
        <v>0</v>
      </c>
      <c r="S1811">
        <v>0</v>
      </c>
      <c r="T1811">
        <v>7</v>
      </c>
      <c r="U1811">
        <v>0</v>
      </c>
      <c r="V1811">
        <v>0</v>
      </c>
      <c r="W1811">
        <v>0</v>
      </c>
      <c r="X1811">
        <v>982.09216601421394</v>
      </c>
      <c r="Y1811">
        <v>0</v>
      </c>
      <c r="Z1811">
        <v>0</v>
      </c>
      <c r="AA1811">
        <v>0</v>
      </c>
      <c r="AB1811">
        <v>29.977654108051755</v>
      </c>
      <c r="AC1811">
        <v>0</v>
      </c>
      <c r="AD1811">
        <v>0</v>
      </c>
      <c r="AE1811">
        <v>1012.0698201222657</v>
      </c>
    </row>
    <row r="1812" spans="1:31" x14ac:dyDescent="0.25">
      <c r="A1812">
        <v>2340106</v>
      </c>
      <c r="B1812">
        <v>1</v>
      </c>
      <c r="C1812" t="s">
        <v>81</v>
      </c>
      <c r="D1812" t="s">
        <v>117</v>
      </c>
      <c r="E1812" t="s">
        <v>141</v>
      </c>
      <c r="F1812" t="s">
        <v>5458</v>
      </c>
      <c r="G1812" t="s">
        <v>134</v>
      </c>
      <c r="H1812" t="s">
        <v>135</v>
      </c>
      <c r="I1812" t="s">
        <v>144</v>
      </c>
      <c r="J1812" t="s">
        <v>137</v>
      </c>
      <c r="K1812" t="s">
        <v>138</v>
      </c>
      <c r="L1812" t="s">
        <v>5459</v>
      </c>
      <c r="M1812" t="s">
        <v>5460</v>
      </c>
      <c r="N1812">
        <v>0.74805555499999998</v>
      </c>
      <c r="O1812">
        <v>2</v>
      </c>
      <c r="P1812">
        <v>747</v>
      </c>
      <c r="Q1812">
        <v>97</v>
      </c>
      <c r="R1812">
        <v>223</v>
      </c>
      <c r="S1812">
        <v>16</v>
      </c>
      <c r="T1812">
        <v>80</v>
      </c>
      <c r="U1812">
        <v>0</v>
      </c>
      <c r="V1812">
        <v>0</v>
      </c>
      <c r="W1812">
        <v>0.26173951154405839</v>
      </c>
      <c r="X1812">
        <v>104.31101608279656</v>
      </c>
      <c r="Y1812">
        <v>526.90123676429994</v>
      </c>
      <c r="Z1812">
        <v>503.39842470456995</v>
      </c>
      <c r="AA1812">
        <v>85.670759462690711</v>
      </c>
      <c r="AB1812">
        <v>73.767651083984802</v>
      </c>
      <c r="AC1812">
        <v>0</v>
      </c>
      <c r="AD1812">
        <v>0</v>
      </c>
      <c r="AE1812">
        <v>1294.310827609886</v>
      </c>
    </row>
    <row r="1813" spans="1:31" x14ac:dyDescent="0.25">
      <c r="A1813">
        <v>2340604</v>
      </c>
      <c r="B1813">
        <v>1</v>
      </c>
      <c r="C1813" t="s">
        <v>80</v>
      </c>
      <c r="D1813" t="s">
        <v>82</v>
      </c>
      <c r="E1813" t="s">
        <v>174</v>
      </c>
      <c r="F1813" t="s">
        <v>5461</v>
      </c>
      <c r="G1813" t="s">
        <v>299</v>
      </c>
      <c r="H1813" t="s">
        <v>154</v>
      </c>
      <c r="I1813" t="s">
        <v>144</v>
      </c>
      <c r="J1813" t="s">
        <v>137</v>
      </c>
      <c r="K1813" t="s">
        <v>138</v>
      </c>
      <c r="L1813" t="s">
        <v>5462</v>
      </c>
      <c r="M1813" t="s">
        <v>5463</v>
      </c>
      <c r="N1813">
        <v>0.35333333300000003</v>
      </c>
      <c r="O1813">
        <v>0</v>
      </c>
      <c r="P1813">
        <v>173</v>
      </c>
      <c r="Q1813">
        <v>0</v>
      </c>
      <c r="R1813">
        <v>0</v>
      </c>
      <c r="S1813">
        <v>0</v>
      </c>
      <c r="T1813">
        <v>143</v>
      </c>
      <c r="U1813">
        <v>0</v>
      </c>
      <c r="V1813">
        <v>3</v>
      </c>
      <c r="W1813">
        <v>0</v>
      </c>
      <c r="X1813">
        <v>13.028925670256783</v>
      </c>
      <c r="Y1813">
        <v>0</v>
      </c>
      <c r="Z1813">
        <v>0</v>
      </c>
      <c r="AA1813">
        <v>0</v>
      </c>
      <c r="AB1813">
        <v>16.461156680299322</v>
      </c>
      <c r="AC1813">
        <v>0</v>
      </c>
      <c r="AD1813">
        <v>0.11717594471949999</v>
      </c>
      <c r="AE1813">
        <v>29.607258295275603</v>
      </c>
    </row>
    <row r="1814" spans="1:31" x14ac:dyDescent="0.25">
      <c r="A1814">
        <v>2340255</v>
      </c>
      <c r="B1814">
        <v>1</v>
      </c>
      <c r="C1814" t="s">
        <v>80</v>
      </c>
      <c r="D1814" t="s">
        <v>99</v>
      </c>
      <c r="E1814" t="s">
        <v>157</v>
      </c>
      <c r="F1814" t="s">
        <v>5464</v>
      </c>
      <c r="G1814" t="s">
        <v>194</v>
      </c>
      <c r="H1814" t="s">
        <v>154</v>
      </c>
      <c r="I1814" t="s">
        <v>144</v>
      </c>
      <c r="J1814" t="s">
        <v>137</v>
      </c>
      <c r="K1814" t="s">
        <v>138</v>
      </c>
      <c r="L1814" t="s">
        <v>5465</v>
      </c>
      <c r="M1814" t="s">
        <v>5466</v>
      </c>
      <c r="N1814">
        <v>3.8358333330000001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1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9.7059122602608845</v>
      </c>
      <c r="AC1814">
        <v>0</v>
      </c>
      <c r="AD1814">
        <v>0</v>
      </c>
      <c r="AE1814">
        <v>9.7059122602608845</v>
      </c>
    </row>
    <row r="1815" spans="1:31" x14ac:dyDescent="0.25">
      <c r="A1815">
        <v>2340232</v>
      </c>
      <c r="B1815">
        <v>1</v>
      </c>
      <c r="C1815" t="s">
        <v>81</v>
      </c>
      <c r="D1815" t="s">
        <v>120</v>
      </c>
      <c r="E1815" t="s">
        <v>326</v>
      </c>
      <c r="F1815" t="s">
        <v>5467</v>
      </c>
      <c r="G1815" t="s">
        <v>667</v>
      </c>
      <c r="H1815" t="s">
        <v>154</v>
      </c>
      <c r="I1815" t="s">
        <v>144</v>
      </c>
      <c r="J1815" t="s">
        <v>137</v>
      </c>
      <c r="K1815" t="s">
        <v>138</v>
      </c>
      <c r="L1815" t="s">
        <v>5468</v>
      </c>
      <c r="M1815" t="s">
        <v>5469</v>
      </c>
      <c r="N1815">
        <v>1.9969444439999999</v>
      </c>
      <c r="O1815">
        <v>0</v>
      </c>
      <c r="P1815">
        <v>15</v>
      </c>
      <c r="Q1815">
        <v>0</v>
      </c>
      <c r="R1815">
        <v>0</v>
      </c>
      <c r="S1815">
        <v>0</v>
      </c>
      <c r="T1815">
        <v>1</v>
      </c>
      <c r="U1815">
        <v>0</v>
      </c>
      <c r="V1815">
        <v>0</v>
      </c>
      <c r="W1815">
        <v>0</v>
      </c>
      <c r="X1815">
        <v>8.9557432096484426</v>
      </c>
      <c r="Y1815">
        <v>0</v>
      </c>
      <c r="Z1815">
        <v>0</v>
      </c>
      <c r="AA1815">
        <v>0</v>
      </c>
      <c r="AB1815">
        <v>0.22456312750530999</v>
      </c>
      <c r="AC1815">
        <v>0</v>
      </c>
      <c r="AD1815">
        <v>0</v>
      </c>
      <c r="AE1815">
        <v>9.1803063371537519</v>
      </c>
    </row>
    <row r="1816" spans="1:31" x14ac:dyDescent="0.25">
      <c r="A1816">
        <v>2340610</v>
      </c>
      <c r="B1816">
        <v>1</v>
      </c>
      <c r="C1816" t="s">
        <v>80</v>
      </c>
      <c r="D1816" t="s">
        <v>108</v>
      </c>
      <c r="E1816" t="s">
        <v>151</v>
      </c>
      <c r="F1816" t="s">
        <v>5470</v>
      </c>
      <c r="G1816" t="s">
        <v>153</v>
      </c>
      <c r="H1816" t="s">
        <v>154</v>
      </c>
      <c r="I1816" t="s">
        <v>144</v>
      </c>
      <c r="J1816" t="s">
        <v>137</v>
      </c>
      <c r="K1816" t="s">
        <v>138</v>
      </c>
      <c r="L1816" t="s">
        <v>5471</v>
      </c>
      <c r="M1816" t="s">
        <v>5472</v>
      </c>
      <c r="N1816">
        <v>2.6558333329999999</v>
      </c>
      <c r="O1816">
        <v>0</v>
      </c>
      <c r="P1816">
        <v>1</v>
      </c>
      <c r="Q1816">
        <v>0</v>
      </c>
      <c r="R1816">
        <v>2</v>
      </c>
      <c r="S1816">
        <v>0</v>
      </c>
      <c r="T1816">
        <v>1</v>
      </c>
      <c r="U1816">
        <v>0</v>
      </c>
      <c r="V1816">
        <v>0</v>
      </c>
      <c r="W1816">
        <v>0</v>
      </c>
      <c r="X1816">
        <v>1.1177122454913784</v>
      </c>
      <c r="Y1816">
        <v>0</v>
      </c>
      <c r="Z1816">
        <v>10.613836394292939</v>
      </c>
      <c r="AA1816">
        <v>0</v>
      </c>
      <c r="AB1816">
        <v>10.968317533858599</v>
      </c>
      <c r="AC1816">
        <v>0</v>
      </c>
      <c r="AD1816">
        <v>0</v>
      </c>
      <c r="AE1816">
        <v>22.699866173642917</v>
      </c>
    </row>
    <row r="1817" spans="1:31" x14ac:dyDescent="0.25">
      <c r="A1817">
        <v>2340418</v>
      </c>
      <c r="B1817">
        <v>1</v>
      </c>
      <c r="C1817" t="s">
        <v>81</v>
      </c>
      <c r="D1817" t="s">
        <v>112</v>
      </c>
      <c r="E1817" t="s">
        <v>157</v>
      </c>
      <c r="F1817" t="s">
        <v>5473</v>
      </c>
      <c r="G1817" t="s">
        <v>204</v>
      </c>
      <c r="H1817" t="s">
        <v>154</v>
      </c>
      <c r="I1817" t="s">
        <v>144</v>
      </c>
      <c r="J1817" t="s">
        <v>137</v>
      </c>
      <c r="K1817" t="s">
        <v>138</v>
      </c>
      <c r="L1817" t="s">
        <v>5474</v>
      </c>
      <c r="M1817" t="s">
        <v>5475</v>
      </c>
      <c r="N1817">
        <v>0.72388888799999995</v>
      </c>
      <c r="O1817">
        <v>0</v>
      </c>
      <c r="P1817">
        <v>5</v>
      </c>
      <c r="Q1817">
        <v>0</v>
      </c>
      <c r="R1817">
        <v>0</v>
      </c>
      <c r="S1817">
        <v>0</v>
      </c>
      <c r="T1817">
        <v>2</v>
      </c>
      <c r="U1817">
        <v>0</v>
      </c>
      <c r="V1817">
        <v>0</v>
      </c>
      <c r="W1817">
        <v>0</v>
      </c>
      <c r="X1817">
        <v>0.88991289533696005</v>
      </c>
      <c r="Y1817">
        <v>0</v>
      </c>
      <c r="Z1817">
        <v>0</v>
      </c>
      <c r="AA1817">
        <v>0</v>
      </c>
      <c r="AB1817">
        <v>0.3892684432601542</v>
      </c>
      <c r="AC1817">
        <v>0</v>
      </c>
      <c r="AD1817">
        <v>0</v>
      </c>
      <c r="AE1817">
        <v>1.2791813385971142</v>
      </c>
    </row>
    <row r="1818" spans="1:31" x14ac:dyDescent="0.25">
      <c r="A1818">
        <v>2340441</v>
      </c>
      <c r="B1818">
        <v>1</v>
      </c>
      <c r="C1818" t="s">
        <v>81</v>
      </c>
      <c r="D1818" t="s">
        <v>118</v>
      </c>
      <c r="E1818" t="s">
        <v>147</v>
      </c>
      <c r="F1818" t="s">
        <v>187</v>
      </c>
      <c r="G1818" t="s">
        <v>184</v>
      </c>
      <c r="H1818" t="s">
        <v>135</v>
      </c>
      <c r="I1818" t="s">
        <v>144</v>
      </c>
      <c r="J1818" t="s">
        <v>137</v>
      </c>
      <c r="K1818" t="s">
        <v>138</v>
      </c>
      <c r="L1818" t="s">
        <v>5476</v>
      </c>
      <c r="M1818" t="s">
        <v>5477</v>
      </c>
      <c r="N1818">
        <v>1.660555555</v>
      </c>
      <c r="O1818">
        <v>1</v>
      </c>
      <c r="P1818">
        <v>0</v>
      </c>
      <c r="Q1818">
        <v>5</v>
      </c>
      <c r="R1818">
        <v>0</v>
      </c>
      <c r="S1818">
        <v>1</v>
      </c>
      <c r="T1818">
        <v>0</v>
      </c>
      <c r="U1818">
        <v>0</v>
      </c>
      <c r="V1818">
        <v>0</v>
      </c>
      <c r="W1818">
        <v>1.30323282479146</v>
      </c>
      <c r="X1818">
        <v>0</v>
      </c>
      <c r="Y1818">
        <v>202.28823434906909</v>
      </c>
      <c r="Z1818">
        <v>0</v>
      </c>
      <c r="AA1818">
        <v>1.0605462346934542</v>
      </c>
      <c r="AB1818">
        <v>0</v>
      </c>
      <c r="AC1818">
        <v>0</v>
      </c>
      <c r="AD1818">
        <v>0</v>
      </c>
      <c r="AE1818">
        <v>204.65201340855398</v>
      </c>
    </row>
    <row r="1819" spans="1:31" x14ac:dyDescent="0.25">
      <c r="A1819">
        <v>2340541</v>
      </c>
      <c r="B1819">
        <v>1</v>
      </c>
      <c r="C1819" t="s">
        <v>80</v>
      </c>
      <c r="D1819" t="s">
        <v>92</v>
      </c>
      <c r="E1819" t="s">
        <v>157</v>
      </c>
      <c r="F1819" t="s">
        <v>5478</v>
      </c>
      <c r="G1819" t="s">
        <v>159</v>
      </c>
      <c r="H1819" t="s">
        <v>154</v>
      </c>
      <c r="I1819" t="s">
        <v>144</v>
      </c>
      <c r="J1819" t="s">
        <v>137</v>
      </c>
      <c r="K1819" t="s">
        <v>138</v>
      </c>
      <c r="L1819" t="s">
        <v>5479</v>
      </c>
      <c r="M1819" t="s">
        <v>5480</v>
      </c>
      <c r="N1819">
        <v>1.6844444439999999</v>
      </c>
      <c r="O1819">
        <v>0</v>
      </c>
      <c r="P1819">
        <v>1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0.4110054890413542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0.4110054890413542</v>
      </c>
    </row>
    <row r="1820" spans="1:31" x14ac:dyDescent="0.25">
      <c r="A1820">
        <v>2340000</v>
      </c>
      <c r="B1820">
        <v>1</v>
      </c>
      <c r="C1820" t="s">
        <v>80</v>
      </c>
      <c r="D1820" t="s">
        <v>108</v>
      </c>
      <c r="E1820" t="s">
        <v>151</v>
      </c>
      <c r="F1820" t="s">
        <v>2829</v>
      </c>
      <c r="G1820" t="s">
        <v>153</v>
      </c>
      <c r="H1820" t="s">
        <v>154</v>
      </c>
      <c r="I1820" t="s">
        <v>144</v>
      </c>
      <c r="J1820" t="s">
        <v>137</v>
      </c>
      <c r="K1820" t="s">
        <v>138</v>
      </c>
      <c r="L1820" t="s">
        <v>5481</v>
      </c>
      <c r="M1820" t="s">
        <v>5482</v>
      </c>
      <c r="N1820">
        <v>2.0663888880000001</v>
      </c>
      <c r="O1820">
        <v>0</v>
      </c>
      <c r="P1820">
        <v>11</v>
      </c>
      <c r="Q1820">
        <v>0</v>
      </c>
      <c r="R1820">
        <v>8</v>
      </c>
      <c r="S1820">
        <v>0</v>
      </c>
      <c r="T1820">
        <v>7</v>
      </c>
      <c r="U1820">
        <v>0</v>
      </c>
      <c r="V1820">
        <v>0</v>
      </c>
      <c r="W1820">
        <v>0</v>
      </c>
      <c r="X1820">
        <v>8.720336913142317</v>
      </c>
      <c r="Y1820">
        <v>0</v>
      </c>
      <c r="Z1820">
        <v>102.6132777875514</v>
      </c>
      <c r="AA1820">
        <v>0</v>
      </c>
      <c r="AB1820">
        <v>26.104677095910361</v>
      </c>
      <c r="AC1820">
        <v>0</v>
      </c>
      <c r="AD1820">
        <v>0</v>
      </c>
      <c r="AE1820">
        <v>137.43829179660406</v>
      </c>
    </row>
    <row r="1821" spans="1:31" x14ac:dyDescent="0.25">
      <c r="A1821">
        <v>2340132</v>
      </c>
      <c r="B1821">
        <v>1</v>
      </c>
      <c r="C1821" t="s">
        <v>81</v>
      </c>
      <c r="D1821" t="s">
        <v>113</v>
      </c>
      <c r="E1821" t="s">
        <v>141</v>
      </c>
      <c r="F1821" t="s">
        <v>5483</v>
      </c>
      <c r="G1821" t="s">
        <v>208</v>
      </c>
      <c r="H1821" t="s">
        <v>135</v>
      </c>
      <c r="I1821" t="s">
        <v>144</v>
      </c>
      <c r="J1821" t="s">
        <v>137</v>
      </c>
      <c r="K1821" t="s">
        <v>209</v>
      </c>
      <c r="L1821" t="s">
        <v>5484</v>
      </c>
      <c r="M1821" t="s">
        <v>5485</v>
      </c>
      <c r="N1821">
        <v>6.5977777770000001</v>
      </c>
      <c r="O1821">
        <v>0</v>
      </c>
      <c r="P1821">
        <v>1023</v>
      </c>
      <c r="Q1821">
        <v>5</v>
      </c>
      <c r="R1821">
        <v>20</v>
      </c>
      <c r="S1821">
        <v>0</v>
      </c>
      <c r="T1821">
        <v>119</v>
      </c>
      <c r="U1821">
        <v>0</v>
      </c>
      <c r="V1821">
        <v>0</v>
      </c>
      <c r="W1821">
        <v>0</v>
      </c>
      <c r="X1821">
        <v>1549.3706657287235</v>
      </c>
      <c r="Y1821">
        <v>250.27312164645994</v>
      </c>
      <c r="Z1821">
        <v>705.66290313455943</v>
      </c>
      <c r="AA1821">
        <v>0</v>
      </c>
      <c r="AB1821">
        <v>568.73531952246844</v>
      </c>
      <c r="AC1821">
        <v>0</v>
      </c>
      <c r="AD1821">
        <v>0</v>
      </c>
      <c r="AE1821">
        <v>3074.0420100322117</v>
      </c>
    </row>
    <row r="1822" spans="1:31" x14ac:dyDescent="0.25">
      <c r="A1822">
        <v>2340481</v>
      </c>
      <c r="B1822">
        <v>1</v>
      </c>
      <c r="C1822" t="s">
        <v>81</v>
      </c>
      <c r="D1822" t="s">
        <v>123</v>
      </c>
      <c r="E1822" t="s">
        <v>141</v>
      </c>
      <c r="F1822" t="s">
        <v>5486</v>
      </c>
      <c r="G1822" t="s">
        <v>134</v>
      </c>
      <c r="H1822" t="s">
        <v>135</v>
      </c>
      <c r="I1822" t="s">
        <v>144</v>
      </c>
      <c r="J1822" t="s">
        <v>137</v>
      </c>
      <c r="K1822" t="s">
        <v>138</v>
      </c>
      <c r="L1822" t="s">
        <v>5487</v>
      </c>
      <c r="M1822" t="s">
        <v>5488</v>
      </c>
      <c r="N1822">
        <v>0.65138888800000005</v>
      </c>
      <c r="O1822">
        <v>0</v>
      </c>
      <c r="P1822">
        <v>1</v>
      </c>
      <c r="Q1822">
        <v>0</v>
      </c>
      <c r="R1822">
        <v>35</v>
      </c>
      <c r="S1822">
        <v>0</v>
      </c>
      <c r="T1822">
        <v>6</v>
      </c>
      <c r="U1822">
        <v>0</v>
      </c>
      <c r="V1822">
        <v>0</v>
      </c>
      <c r="W1822">
        <v>0</v>
      </c>
      <c r="X1822">
        <v>2.0777730993476333</v>
      </c>
      <c r="Y1822">
        <v>0</v>
      </c>
      <c r="Z1822">
        <v>42.517126783497289</v>
      </c>
      <c r="AA1822">
        <v>0</v>
      </c>
      <c r="AB1822">
        <v>4.0315906668335675</v>
      </c>
      <c r="AC1822">
        <v>0</v>
      </c>
      <c r="AD1822">
        <v>0</v>
      </c>
      <c r="AE1822">
        <v>48.626490549678486</v>
      </c>
    </row>
    <row r="1823" spans="1:31" x14ac:dyDescent="0.25">
      <c r="A1823">
        <v>2340172</v>
      </c>
      <c r="B1823">
        <v>1</v>
      </c>
      <c r="C1823" t="s">
        <v>80</v>
      </c>
      <c r="D1823" t="s">
        <v>83</v>
      </c>
      <c r="E1823" t="s">
        <v>157</v>
      </c>
      <c r="F1823" t="s">
        <v>5489</v>
      </c>
      <c r="G1823" t="s">
        <v>204</v>
      </c>
      <c r="H1823" t="s">
        <v>154</v>
      </c>
      <c r="I1823" t="s">
        <v>144</v>
      </c>
      <c r="J1823" t="s">
        <v>137</v>
      </c>
      <c r="K1823" t="s">
        <v>138</v>
      </c>
      <c r="L1823" t="s">
        <v>5490</v>
      </c>
      <c r="M1823" t="s">
        <v>5491</v>
      </c>
      <c r="N1823">
        <v>1.988611111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1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4.7530876168081644</v>
      </c>
      <c r="AC1823">
        <v>0</v>
      </c>
      <c r="AD1823">
        <v>0</v>
      </c>
      <c r="AE1823">
        <v>4.7530876168081644</v>
      </c>
    </row>
    <row r="1824" spans="1:31" x14ac:dyDescent="0.25">
      <c r="A1824">
        <v>2340527</v>
      </c>
      <c r="B1824">
        <v>1</v>
      </c>
      <c r="C1824" t="s">
        <v>81</v>
      </c>
      <c r="D1824" t="s">
        <v>117</v>
      </c>
      <c r="E1824" t="s">
        <v>157</v>
      </c>
      <c r="F1824" t="s">
        <v>5492</v>
      </c>
      <c r="G1824" t="s">
        <v>204</v>
      </c>
      <c r="H1824" t="s">
        <v>154</v>
      </c>
      <c r="I1824" t="s">
        <v>144</v>
      </c>
      <c r="J1824" t="s">
        <v>137</v>
      </c>
      <c r="K1824" t="s">
        <v>138</v>
      </c>
      <c r="L1824" t="s">
        <v>5493</v>
      </c>
      <c r="M1824" t="s">
        <v>5494</v>
      </c>
      <c r="N1824">
        <v>1.0449999999999999</v>
      </c>
      <c r="O1824">
        <v>0</v>
      </c>
      <c r="P1824">
        <v>7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1.3790206019435667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1.3790206019435667</v>
      </c>
    </row>
    <row r="1825" spans="1:31" x14ac:dyDescent="0.25">
      <c r="A1825">
        <v>2340003</v>
      </c>
      <c r="B1825">
        <v>1</v>
      </c>
      <c r="C1825" t="s">
        <v>81</v>
      </c>
      <c r="D1825" t="s">
        <v>127</v>
      </c>
      <c r="E1825" t="s">
        <v>132</v>
      </c>
      <c r="F1825" t="s">
        <v>5495</v>
      </c>
      <c r="G1825" t="s">
        <v>1209</v>
      </c>
      <c r="H1825" t="s">
        <v>135</v>
      </c>
      <c r="I1825" t="s">
        <v>144</v>
      </c>
      <c r="J1825" t="s">
        <v>137</v>
      </c>
      <c r="K1825" t="s">
        <v>138</v>
      </c>
      <c r="L1825" t="s">
        <v>5496</v>
      </c>
      <c r="M1825" t="s">
        <v>5497</v>
      </c>
      <c r="N1825">
        <v>0.54944444400000003</v>
      </c>
      <c r="O1825">
        <v>0</v>
      </c>
      <c r="P1825">
        <v>402</v>
      </c>
      <c r="Q1825">
        <v>0</v>
      </c>
      <c r="R1825">
        <v>0</v>
      </c>
      <c r="S1825">
        <v>0</v>
      </c>
      <c r="T1825">
        <v>20</v>
      </c>
      <c r="U1825">
        <v>0</v>
      </c>
      <c r="V1825">
        <v>0</v>
      </c>
      <c r="W1825">
        <v>0</v>
      </c>
      <c r="X1825">
        <v>45.148489661304097</v>
      </c>
      <c r="Y1825">
        <v>0</v>
      </c>
      <c r="Z1825">
        <v>0</v>
      </c>
      <c r="AA1825">
        <v>0</v>
      </c>
      <c r="AB1825">
        <v>5.8184341781641198</v>
      </c>
      <c r="AC1825">
        <v>0</v>
      </c>
      <c r="AD1825">
        <v>0</v>
      </c>
      <c r="AE1825">
        <v>50.966923839468215</v>
      </c>
    </row>
    <row r="1826" spans="1:31" x14ac:dyDescent="0.25">
      <c r="A1826">
        <v>2340152</v>
      </c>
      <c r="B1826">
        <v>1</v>
      </c>
      <c r="C1826" t="s">
        <v>80</v>
      </c>
      <c r="D1826" t="s">
        <v>91</v>
      </c>
      <c r="E1826" t="s">
        <v>132</v>
      </c>
      <c r="F1826" t="s">
        <v>5498</v>
      </c>
      <c r="G1826" t="s">
        <v>134</v>
      </c>
      <c r="H1826" t="s">
        <v>135</v>
      </c>
      <c r="I1826" t="s">
        <v>144</v>
      </c>
      <c r="J1826" t="s">
        <v>137</v>
      </c>
      <c r="K1826" t="s">
        <v>138</v>
      </c>
      <c r="L1826" t="s">
        <v>5499</v>
      </c>
      <c r="M1826" t="s">
        <v>5500</v>
      </c>
      <c r="N1826">
        <v>8.9722222000000004E-2</v>
      </c>
      <c r="O1826">
        <v>24</v>
      </c>
      <c r="P1826">
        <v>235</v>
      </c>
      <c r="Q1826">
        <v>41</v>
      </c>
      <c r="R1826">
        <v>65</v>
      </c>
      <c r="S1826">
        <v>30</v>
      </c>
      <c r="T1826">
        <v>210</v>
      </c>
      <c r="U1826">
        <v>1</v>
      </c>
      <c r="V1826">
        <v>0</v>
      </c>
      <c r="W1826">
        <v>2.3869771635559078</v>
      </c>
      <c r="X1826">
        <v>5.9404006366313435</v>
      </c>
      <c r="Y1826">
        <v>5.0599830361168596</v>
      </c>
      <c r="Z1826">
        <v>6.3029628647115681</v>
      </c>
      <c r="AA1826">
        <v>18.936912682178615</v>
      </c>
      <c r="AB1826">
        <v>31.243063375644805</v>
      </c>
      <c r="AC1826">
        <v>0.11009193881497416</v>
      </c>
      <c r="AD1826">
        <v>0</v>
      </c>
      <c r="AE1826">
        <v>69.980391697654071</v>
      </c>
    </row>
    <row r="1827" spans="1:31" x14ac:dyDescent="0.25">
      <c r="A1827">
        <v>2340295</v>
      </c>
      <c r="B1827">
        <v>1</v>
      </c>
      <c r="C1827" t="s">
        <v>80</v>
      </c>
      <c r="D1827" t="s">
        <v>90</v>
      </c>
      <c r="E1827" t="s">
        <v>151</v>
      </c>
      <c r="F1827" t="s">
        <v>5501</v>
      </c>
      <c r="G1827" t="s">
        <v>797</v>
      </c>
      <c r="H1827" t="s">
        <v>154</v>
      </c>
      <c r="I1827" t="s">
        <v>144</v>
      </c>
      <c r="J1827" t="s">
        <v>137</v>
      </c>
      <c r="K1827" t="s">
        <v>138</v>
      </c>
      <c r="L1827" t="s">
        <v>5502</v>
      </c>
      <c r="M1827" t="s">
        <v>5503</v>
      </c>
      <c r="N1827">
        <v>1.066944444</v>
      </c>
      <c r="O1827">
        <v>0</v>
      </c>
      <c r="P1827">
        <v>312</v>
      </c>
      <c r="Q1827">
        <v>0</v>
      </c>
      <c r="R1827">
        <v>0</v>
      </c>
      <c r="S1827">
        <v>0</v>
      </c>
      <c r="T1827">
        <v>6</v>
      </c>
      <c r="U1827">
        <v>0</v>
      </c>
      <c r="V1827">
        <v>0</v>
      </c>
      <c r="W1827">
        <v>0</v>
      </c>
      <c r="X1827">
        <v>87.767325113752932</v>
      </c>
      <c r="Y1827">
        <v>0</v>
      </c>
      <c r="Z1827">
        <v>0</v>
      </c>
      <c r="AA1827">
        <v>0</v>
      </c>
      <c r="AB1827">
        <v>3.7856234968830309</v>
      </c>
      <c r="AC1827">
        <v>0</v>
      </c>
      <c r="AD1827">
        <v>0</v>
      </c>
      <c r="AE1827">
        <v>91.552948610635966</v>
      </c>
    </row>
    <row r="1828" spans="1:31" x14ac:dyDescent="0.25">
      <c r="A1828">
        <v>2340272</v>
      </c>
      <c r="B1828">
        <v>1</v>
      </c>
      <c r="C1828" t="s">
        <v>80</v>
      </c>
      <c r="D1828" t="s">
        <v>98</v>
      </c>
      <c r="E1828" t="s">
        <v>151</v>
      </c>
      <c r="F1828" t="s">
        <v>5504</v>
      </c>
      <c r="G1828" t="s">
        <v>410</v>
      </c>
      <c r="H1828" t="s">
        <v>154</v>
      </c>
      <c r="I1828" t="s">
        <v>144</v>
      </c>
      <c r="J1828" t="s">
        <v>137</v>
      </c>
      <c r="K1828" t="s">
        <v>138</v>
      </c>
      <c r="L1828" t="s">
        <v>5505</v>
      </c>
      <c r="M1828" t="s">
        <v>5506</v>
      </c>
      <c r="N1828">
        <v>3.3705555550000001</v>
      </c>
      <c r="O1828">
        <v>0</v>
      </c>
      <c r="P1828">
        <v>0</v>
      </c>
      <c r="Q1828">
        <v>0</v>
      </c>
      <c r="R1828">
        <v>3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33.933156115604241</v>
      </c>
      <c r="AA1828">
        <v>0</v>
      </c>
      <c r="AB1828">
        <v>0</v>
      </c>
      <c r="AC1828">
        <v>0</v>
      </c>
      <c r="AD1828">
        <v>0</v>
      </c>
      <c r="AE1828">
        <v>33.933156115604241</v>
      </c>
    </row>
    <row r="1829" spans="1:31" x14ac:dyDescent="0.25">
      <c r="A1829">
        <v>2340023</v>
      </c>
      <c r="B1829">
        <v>1</v>
      </c>
      <c r="C1829" t="s">
        <v>80</v>
      </c>
      <c r="D1829" t="s">
        <v>103</v>
      </c>
      <c r="E1829" t="s">
        <v>132</v>
      </c>
      <c r="F1829" t="s">
        <v>5507</v>
      </c>
      <c r="G1829" t="s">
        <v>134</v>
      </c>
      <c r="H1829" t="s">
        <v>135</v>
      </c>
      <c r="I1829" t="s">
        <v>144</v>
      </c>
      <c r="J1829" t="s">
        <v>137</v>
      </c>
      <c r="K1829" t="s">
        <v>138</v>
      </c>
      <c r="L1829" t="s">
        <v>5508</v>
      </c>
      <c r="M1829" t="s">
        <v>5509</v>
      </c>
      <c r="N1829">
        <v>0.77944444400000001</v>
      </c>
      <c r="O1829">
        <v>0</v>
      </c>
      <c r="P1829">
        <v>0</v>
      </c>
      <c r="Q1829">
        <v>0</v>
      </c>
      <c r="R1829">
        <v>0</v>
      </c>
      <c r="S1829">
        <v>35</v>
      </c>
      <c r="T1829">
        <v>1</v>
      </c>
      <c r="U1829">
        <v>45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132.87769361001301</v>
      </c>
      <c r="AB1829">
        <v>0.46684055775121774</v>
      </c>
      <c r="AC1829">
        <v>1852.6016031409763</v>
      </c>
      <c r="AD1829">
        <v>0</v>
      </c>
      <c r="AE1829">
        <v>1985.9461373087406</v>
      </c>
    </row>
    <row r="1830" spans="1:31" x14ac:dyDescent="0.25">
      <c r="A1830">
        <v>2340464</v>
      </c>
      <c r="B1830">
        <v>1</v>
      </c>
      <c r="C1830" t="s">
        <v>80</v>
      </c>
      <c r="D1830" t="s">
        <v>97</v>
      </c>
      <c r="E1830" t="s">
        <v>157</v>
      </c>
      <c r="F1830" t="s">
        <v>5510</v>
      </c>
      <c r="G1830" t="s">
        <v>279</v>
      </c>
      <c r="H1830" t="s">
        <v>154</v>
      </c>
      <c r="I1830" t="s">
        <v>144</v>
      </c>
      <c r="J1830" t="s">
        <v>137</v>
      </c>
      <c r="K1830" t="s">
        <v>138</v>
      </c>
      <c r="L1830" t="s">
        <v>5511</v>
      </c>
      <c r="M1830" t="s">
        <v>5512</v>
      </c>
      <c r="N1830">
        <v>1.3572222220000001</v>
      </c>
      <c r="O1830">
        <v>0</v>
      </c>
      <c r="P1830">
        <v>12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15.121855328419015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15.121855328419015</v>
      </c>
    </row>
    <row r="1831" spans="1:31" x14ac:dyDescent="0.25">
      <c r="A1831">
        <v>2340215</v>
      </c>
      <c r="B1831">
        <v>1</v>
      </c>
      <c r="C1831" t="s">
        <v>80</v>
      </c>
      <c r="D1831" t="s">
        <v>102</v>
      </c>
      <c r="E1831" t="s">
        <v>151</v>
      </c>
      <c r="F1831" t="s">
        <v>5513</v>
      </c>
      <c r="G1831" t="s">
        <v>153</v>
      </c>
      <c r="H1831" t="s">
        <v>154</v>
      </c>
      <c r="I1831" t="s">
        <v>144</v>
      </c>
      <c r="J1831" t="s">
        <v>137</v>
      </c>
      <c r="K1831" t="s">
        <v>138</v>
      </c>
      <c r="L1831" t="s">
        <v>5514</v>
      </c>
      <c r="M1831" t="s">
        <v>5515</v>
      </c>
      <c r="N1831">
        <v>1.821111111</v>
      </c>
      <c r="O1831">
        <v>0</v>
      </c>
      <c r="P1831">
        <v>4</v>
      </c>
      <c r="Q1831">
        <v>0</v>
      </c>
      <c r="R1831">
        <v>0</v>
      </c>
      <c r="S1831">
        <v>0</v>
      </c>
      <c r="T1831">
        <v>1</v>
      </c>
      <c r="U1831">
        <v>0</v>
      </c>
      <c r="V1831">
        <v>0</v>
      </c>
      <c r="W1831">
        <v>0</v>
      </c>
      <c r="X1831">
        <v>6.7097371357896529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6.7097371357896529</v>
      </c>
    </row>
    <row r="1832" spans="1:31" x14ac:dyDescent="0.25">
      <c r="A1832">
        <v>2340401</v>
      </c>
      <c r="B1832">
        <v>1</v>
      </c>
      <c r="C1832" t="s">
        <v>80</v>
      </c>
      <c r="D1832" t="s">
        <v>103</v>
      </c>
      <c r="E1832" t="s">
        <v>147</v>
      </c>
      <c r="F1832" t="s">
        <v>5516</v>
      </c>
      <c r="G1832" t="s">
        <v>184</v>
      </c>
      <c r="H1832" t="s">
        <v>135</v>
      </c>
      <c r="I1832" t="s">
        <v>144</v>
      </c>
      <c r="J1832" t="s">
        <v>137</v>
      </c>
      <c r="K1832" t="s">
        <v>138</v>
      </c>
      <c r="L1832" t="s">
        <v>5517</v>
      </c>
      <c r="M1832" t="s">
        <v>5518</v>
      </c>
      <c r="N1832">
        <v>2.2222222220000001</v>
      </c>
      <c r="O1832">
        <v>0</v>
      </c>
      <c r="P1832">
        <v>1</v>
      </c>
      <c r="Q1832">
        <v>0</v>
      </c>
      <c r="R1832">
        <v>12</v>
      </c>
      <c r="S1832">
        <v>0</v>
      </c>
      <c r="T1832">
        <v>3</v>
      </c>
      <c r="U1832">
        <v>0</v>
      </c>
      <c r="V1832">
        <v>0</v>
      </c>
      <c r="W1832">
        <v>0</v>
      </c>
      <c r="X1832">
        <v>0.46403809923041667</v>
      </c>
      <c r="Y1832">
        <v>0</v>
      </c>
      <c r="Z1832">
        <v>133.14194697313752</v>
      </c>
      <c r="AA1832">
        <v>0</v>
      </c>
      <c r="AB1832">
        <v>1.0187276975099777</v>
      </c>
      <c r="AC1832">
        <v>0</v>
      </c>
      <c r="AD1832">
        <v>0</v>
      </c>
      <c r="AE1832">
        <v>134.6247127698779</v>
      </c>
    </row>
    <row r="1833" spans="1:31" x14ac:dyDescent="0.25">
      <c r="A1833">
        <v>2340501</v>
      </c>
      <c r="B1833">
        <v>1</v>
      </c>
      <c r="C1833" t="s">
        <v>81</v>
      </c>
      <c r="D1833" t="s">
        <v>123</v>
      </c>
      <c r="E1833" t="s">
        <v>141</v>
      </c>
      <c r="F1833" t="s">
        <v>5519</v>
      </c>
      <c r="G1833" t="s">
        <v>134</v>
      </c>
      <c r="H1833" t="s">
        <v>135</v>
      </c>
      <c r="I1833" t="s">
        <v>144</v>
      </c>
      <c r="J1833" t="s">
        <v>137</v>
      </c>
      <c r="K1833" t="s">
        <v>138</v>
      </c>
      <c r="L1833" t="s">
        <v>5520</v>
      </c>
      <c r="M1833" t="s">
        <v>5521</v>
      </c>
      <c r="N1833">
        <v>1.2024999999999999</v>
      </c>
      <c r="O1833">
        <v>2</v>
      </c>
      <c r="P1833">
        <v>0</v>
      </c>
      <c r="Q1833">
        <v>60</v>
      </c>
      <c r="R1833">
        <v>0</v>
      </c>
      <c r="S1833">
        <v>10</v>
      </c>
      <c r="T1833">
        <v>0</v>
      </c>
      <c r="U1833">
        <v>0</v>
      </c>
      <c r="V1833">
        <v>0</v>
      </c>
      <c r="W1833">
        <v>0.67309610625154337</v>
      </c>
      <c r="X1833">
        <v>0</v>
      </c>
      <c r="Y1833">
        <v>187.6941858927805</v>
      </c>
      <c r="Z1833">
        <v>0</v>
      </c>
      <c r="AA1833">
        <v>8.1143932058479251</v>
      </c>
      <c r="AB1833">
        <v>0</v>
      </c>
      <c r="AC1833">
        <v>0</v>
      </c>
      <c r="AD1833">
        <v>0</v>
      </c>
      <c r="AE1833">
        <v>196.48167520487996</v>
      </c>
    </row>
    <row r="1834" spans="1:31" x14ac:dyDescent="0.25">
      <c r="A1834">
        <v>2340109</v>
      </c>
      <c r="B1834">
        <v>1</v>
      </c>
      <c r="C1834" t="s">
        <v>80</v>
      </c>
      <c r="D1834" t="s">
        <v>82</v>
      </c>
      <c r="E1834" t="s">
        <v>151</v>
      </c>
      <c r="F1834" t="s">
        <v>5522</v>
      </c>
      <c r="G1834" t="s">
        <v>269</v>
      </c>
      <c r="H1834" t="s">
        <v>154</v>
      </c>
      <c r="I1834" t="s">
        <v>144</v>
      </c>
      <c r="J1834" t="s">
        <v>137</v>
      </c>
      <c r="K1834" t="s">
        <v>209</v>
      </c>
      <c r="L1834" t="s">
        <v>5523</v>
      </c>
      <c r="M1834" t="s">
        <v>5524</v>
      </c>
      <c r="N1834">
        <v>7.483055555</v>
      </c>
      <c r="O1834">
        <v>0</v>
      </c>
      <c r="P1834">
        <v>73</v>
      </c>
      <c r="Q1834">
        <v>0</v>
      </c>
      <c r="R1834">
        <v>0</v>
      </c>
      <c r="S1834">
        <v>0</v>
      </c>
      <c r="T1834">
        <v>6</v>
      </c>
      <c r="U1834">
        <v>0</v>
      </c>
      <c r="V1834">
        <v>0</v>
      </c>
      <c r="W1834">
        <v>0</v>
      </c>
      <c r="X1834">
        <v>161.66912141488899</v>
      </c>
      <c r="Y1834">
        <v>0</v>
      </c>
      <c r="Z1834">
        <v>0</v>
      </c>
      <c r="AA1834">
        <v>0</v>
      </c>
      <c r="AB1834">
        <v>79.907903746961424</v>
      </c>
      <c r="AC1834">
        <v>0</v>
      </c>
      <c r="AD1834">
        <v>0</v>
      </c>
      <c r="AE1834">
        <v>241.57702516185043</v>
      </c>
    </row>
    <row r="1835" spans="1:31" x14ac:dyDescent="0.25">
      <c r="A1835">
        <v>2340607</v>
      </c>
      <c r="B1835">
        <v>1</v>
      </c>
      <c r="C1835" t="s">
        <v>80</v>
      </c>
      <c r="D1835" t="s">
        <v>107</v>
      </c>
      <c r="E1835" t="s">
        <v>151</v>
      </c>
      <c r="F1835" t="s">
        <v>5525</v>
      </c>
      <c r="G1835" t="s">
        <v>194</v>
      </c>
      <c r="H1835" t="s">
        <v>154</v>
      </c>
      <c r="I1835" t="s">
        <v>144</v>
      </c>
      <c r="J1835" t="s">
        <v>137</v>
      </c>
      <c r="K1835" t="s">
        <v>138</v>
      </c>
      <c r="L1835" t="s">
        <v>5526</v>
      </c>
      <c r="M1835" t="s">
        <v>5527</v>
      </c>
      <c r="N1835">
        <v>0.57805555500000005</v>
      </c>
      <c r="O1835">
        <v>0</v>
      </c>
      <c r="P1835">
        <v>37</v>
      </c>
      <c r="Q1835">
        <v>0</v>
      </c>
      <c r="R1835">
        <v>0</v>
      </c>
      <c r="S1835">
        <v>0</v>
      </c>
      <c r="T1835">
        <v>11</v>
      </c>
      <c r="U1835">
        <v>0</v>
      </c>
      <c r="V1835">
        <v>0</v>
      </c>
      <c r="W1835">
        <v>0</v>
      </c>
      <c r="X1835">
        <v>5.700220554505953</v>
      </c>
      <c r="Y1835">
        <v>0</v>
      </c>
      <c r="Z1835">
        <v>0</v>
      </c>
      <c r="AA1835">
        <v>0</v>
      </c>
      <c r="AB1835">
        <v>10.591563613324073</v>
      </c>
      <c r="AC1835">
        <v>0</v>
      </c>
      <c r="AD1835">
        <v>0</v>
      </c>
      <c r="AE1835">
        <v>16.291784167830027</v>
      </c>
    </row>
    <row r="1836" spans="1:31" x14ac:dyDescent="0.25">
      <c r="A1836">
        <v>2340209</v>
      </c>
      <c r="B1836">
        <v>1</v>
      </c>
      <c r="C1836" t="s">
        <v>81</v>
      </c>
      <c r="D1836" t="s">
        <v>123</v>
      </c>
      <c r="E1836" t="s">
        <v>240</v>
      </c>
      <c r="F1836" t="s">
        <v>4966</v>
      </c>
      <c r="G1836" t="s">
        <v>134</v>
      </c>
      <c r="H1836" t="s">
        <v>135</v>
      </c>
      <c r="I1836" t="s">
        <v>144</v>
      </c>
      <c r="J1836" t="s">
        <v>137</v>
      </c>
      <c r="K1836" t="s">
        <v>138</v>
      </c>
      <c r="L1836" t="s">
        <v>5528</v>
      </c>
      <c r="M1836" t="s">
        <v>5529</v>
      </c>
      <c r="N1836">
        <v>1.3617349999999999</v>
      </c>
      <c r="O1836">
        <v>0</v>
      </c>
      <c r="P1836">
        <v>2361</v>
      </c>
      <c r="Q1836">
        <v>0</v>
      </c>
      <c r="R1836">
        <v>175</v>
      </c>
      <c r="S1836">
        <v>22</v>
      </c>
      <c r="T1836">
        <v>530</v>
      </c>
      <c r="U1836">
        <v>21</v>
      </c>
      <c r="V1836">
        <v>15</v>
      </c>
      <c r="W1836">
        <v>0</v>
      </c>
      <c r="X1836">
        <v>839.77524980190083</v>
      </c>
      <c r="Y1836">
        <v>0</v>
      </c>
      <c r="Z1836">
        <v>238.66079836567729</v>
      </c>
      <c r="AA1836">
        <v>631.79523258587574</v>
      </c>
      <c r="AB1836">
        <v>1211.6421965389834</v>
      </c>
      <c r="AC1836">
        <v>4299.3404111203081</v>
      </c>
      <c r="AD1836">
        <v>678.91923733724991</v>
      </c>
      <c r="AE1836">
        <v>7900.1331257499951</v>
      </c>
    </row>
    <row r="1837" spans="1:31" x14ac:dyDescent="0.25">
      <c r="A1837">
        <v>2340358</v>
      </c>
      <c r="B1837">
        <v>1</v>
      </c>
      <c r="C1837" t="s">
        <v>81</v>
      </c>
      <c r="D1837" t="s">
        <v>118</v>
      </c>
      <c r="E1837" t="s">
        <v>326</v>
      </c>
      <c r="F1837" t="s">
        <v>5530</v>
      </c>
      <c r="G1837" t="s">
        <v>352</v>
      </c>
      <c r="H1837" t="s">
        <v>154</v>
      </c>
      <c r="I1837" t="s">
        <v>144</v>
      </c>
      <c r="J1837" t="s">
        <v>3</v>
      </c>
      <c r="K1837" t="s">
        <v>138</v>
      </c>
      <c r="L1837" t="s">
        <v>5531</v>
      </c>
      <c r="M1837" t="s">
        <v>5532</v>
      </c>
      <c r="N1837">
        <v>3.0950000000000002</v>
      </c>
      <c r="O1837">
        <v>0</v>
      </c>
      <c r="P1837">
        <v>12</v>
      </c>
      <c r="Q1837">
        <v>0</v>
      </c>
      <c r="R1837">
        <v>0</v>
      </c>
      <c r="S1837">
        <v>0</v>
      </c>
      <c r="T1837">
        <v>2</v>
      </c>
      <c r="U1837">
        <v>0</v>
      </c>
      <c r="V1837">
        <v>0</v>
      </c>
      <c r="W1837">
        <v>0</v>
      </c>
      <c r="X1837">
        <v>15.940817239527879</v>
      </c>
      <c r="Y1837">
        <v>0</v>
      </c>
      <c r="Z1837">
        <v>0</v>
      </c>
      <c r="AA1837">
        <v>0</v>
      </c>
      <c r="AB1837">
        <v>18.242205948617457</v>
      </c>
      <c r="AC1837">
        <v>0</v>
      </c>
      <c r="AD1837">
        <v>0</v>
      </c>
      <c r="AE1837">
        <v>34.183023188145334</v>
      </c>
    </row>
    <row r="1838" spans="1:31" x14ac:dyDescent="0.25">
      <c r="A1838">
        <v>2340799</v>
      </c>
      <c r="B1838">
        <v>1</v>
      </c>
      <c r="C1838" t="s">
        <v>80</v>
      </c>
      <c r="D1838" t="s">
        <v>103</v>
      </c>
      <c r="E1838" t="s">
        <v>141</v>
      </c>
      <c r="F1838" t="s">
        <v>5533</v>
      </c>
      <c r="G1838" t="s">
        <v>134</v>
      </c>
      <c r="H1838" t="s">
        <v>135</v>
      </c>
      <c r="I1838" t="s">
        <v>144</v>
      </c>
      <c r="J1838" t="s">
        <v>137</v>
      </c>
      <c r="K1838" t="s">
        <v>138</v>
      </c>
      <c r="L1838" t="s">
        <v>5534</v>
      </c>
      <c r="M1838" t="s">
        <v>5535</v>
      </c>
      <c r="N1838">
        <v>0.79222222200000003</v>
      </c>
      <c r="O1838">
        <v>0</v>
      </c>
      <c r="P1838">
        <v>2</v>
      </c>
      <c r="Q1838">
        <v>5</v>
      </c>
      <c r="R1838">
        <v>10</v>
      </c>
      <c r="S1838">
        <v>12</v>
      </c>
      <c r="T1838">
        <v>10</v>
      </c>
      <c r="U1838">
        <v>21</v>
      </c>
      <c r="V1838">
        <v>1</v>
      </c>
      <c r="W1838">
        <v>0</v>
      </c>
      <c r="X1838">
        <v>0.98178504495341123</v>
      </c>
      <c r="Y1838">
        <v>63.205443636906388</v>
      </c>
      <c r="Z1838">
        <v>60.876735073243033</v>
      </c>
      <c r="AA1838">
        <v>46.120597440389837</v>
      </c>
      <c r="AB1838">
        <v>115.23233845335105</v>
      </c>
      <c r="AC1838">
        <v>2555.3887614129835</v>
      </c>
      <c r="AD1838">
        <v>68.094370898714629</v>
      </c>
      <c r="AE1838">
        <v>2909.900031960542</v>
      </c>
    </row>
    <row r="1839" spans="1:31" x14ac:dyDescent="0.25">
      <c r="A1839">
        <v>2341154</v>
      </c>
      <c r="B1839">
        <v>1</v>
      </c>
      <c r="C1839" t="s">
        <v>80</v>
      </c>
      <c r="D1839" t="s">
        <v>87</v>
      </c>
      <c r="E1839" t="s">
        <v>132</v>
      </c>
      <c r="F1839" t="s">
        <v>5536</v>
      </c>
      <c r="G1839" t="s">
        <v>1416</v>
      </c>
      <c r="H1839" t="s">
        <v>135</v>
      </c>
      <c r="I1839" t="s">
        <v>144</v>
      </c>
      <c r="J1839" t="s">
        <v>137</v>
      </c>
      <c r="K1839" t="s">
        <v>138</v>
      </c>
      <c r="L1839" t="s">
        <v>5537</v>
      </c>
      <c r="M1839" t="s">
        <v>5538</v>
      </c>
      <c r="N1839">
        <v>1.611111111</v>
      </c>
      <c r="O1839">
        <v>0</v>
      </c>
      <c r="P1839">
        <v>3102</v>
      </c>
      <c r="Q1839">
        <v>0</v>
      </c>
      <c r="R1839">
        <v>0</v>
      </c>
      <c r="S1839">
        <v>2</v>
      </c>
      <c r="T1839">
        <v>108</v>
      </c>
      <c r="U1839">
        <v>0</v>
      </c>
      <c r="V1839">
        <v>2</v>
      </c>
      <c r="W1839">
        <v>0</v>
      </c>
      <c r="X1839">
        <v>1454.039038805962</v>
      </c>
      <c r="Y1839">
        <v>0</v>
      </c>
      <c r="Z1839">
        <v>0</v>
      </c>
      <c r="AA1839">
        <v>14.494686774408244</v>
      </c>
      <c r="AB1839">
        <v>331.07756927475225</v>
      </c>
      <c r="AC1839">
        <v>0</v>
      </c>
      <c r="AD1839">
        <v>265.33744868004123</v>
      </c>
      <c r="AE1839">
        <v>2064.9487435351639</v>
      </c>
    </row>
    <row r="1840" spans="1:31" x14ac:dyDescent="0.25">
      <c r="A1840">
        <v>2340636</v>
      </c>
      <c r="B1840">
        <v>1</v>
      </c>
      <c r="C1840" t="s">
        <v>80</v>
      </c>
      <c r="D1840" t="s">
        <v>106</v>
      </c>
      <c r="E1840" t="s">
        <v>132</v>
      </c>
      <c r="F1840" t="s">
        <v>5539</v>
      </c>
      <c r="G1840" t="s">
        <v>5540</v>
      </c>
      <c r="H1840" t="s">
        <v>135</v>
      </c>
      <c r="I1840" t="s">
        <v>144</v>
      </c>
      <c r="J1840" t="s">
        <v>137</v>
      </c>
      <c r="K1840" t="s">
        <v>138</v>
      </c>
      <c r="L1840" t="s">
        <v>5541</v>
      </c>
      <c r="M1840" t="s">
        <v>5542</v>
      </c>
      <c r="N1840">
        <v>3.1088888880000001</v>
      </c>
      <c r="O1840">
        <v>1</v>
      </c>
      <c r="P1840">
        <v>38</v>
      </c>
      <c r="Q1840">
        <v>17</v>
      </c>
      <c r="R1840">
        <v>47</v>
      </c>
      <c r="S1840">
        <v>13</v>
      </c>
      <c r="T1840">
        <v>30</v>
      </c>
      <c r="U1840">
        <v>6</v>
      </c>
      <c r="V1840">
        <v>0</v>
      </c>
      <c r="W1840">
        <v>0.83536614602740911</v>
      </c>
      <c r="X1840">
        <v>65.902634919619885</v>
      </c>
      <c r="Y1840">
        <v>617.12859712544184</v>
      </c>
      <c r="Z1840">
        <v>392.02916009754392</v>
      </c>
      <c r="AA1840">
        <v>278.06752897000553</v>
      </c>
      <c r="AB1840">
        <v>176.27223558484175</v>
      </c>
      <c r="AC1840">
        <v>718.47675764846053</v>
      </c>
      <c r="AD1840">
        <v>0</v>
      </c>
      <c r="AE1840">
        <v>2248.7122804919409</v>
      </c>
    </row>
    <row r="1841" spans="1:31" x14ac:dyDescent="0.25">
      <c r="A1841">
        <v>2340845</v>
      </c>
      <c r="B1841">
        <v>1</v>
      </c>
      <c r="C1841" t="s">
        <v>80</v>
      </c>
      <c r="D1841" t="s">
        <v>82</v>
      </c>
      <c r="E1841" t="s">
        <v>157</v>
      </c>
      <c r="F1841" t="s">
        <v>5543</v>
      </c>
      <c r="G1841" t="s">
        <v>204</v>
      </c>
      <c r="H1841" t="s">
        <v>154</v>
      </c>
      <c r="I1841" t="s">
        <v>144</v>
      </c>
      <c r="J1841" t="s">
        <v>137</v>
      </c>
      <c r="K1841" t="s">
        <v>138</v>
      </c>
      <c r="L1841" t="s">
        <v>5544</v>
      </c>
      <c r="M1841" t="s">
        <v>5545</v>
      </c>
      <c r="N1841">
        <v>1.861111111</v>
      </c>
      <c r="O1841">
        <v>0</v>
      </c>
      <c r="P1841">
        <v>6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3.5810197442102942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3.5810197442102942</v>
      </c>
    </row>
    <row r="1842" spans="1:31" x14ac:dyDescent="0.25">
      <c r="A1842">
        <v>2341114</v>
      </c>
      <c r="B1842">
        <v>1</v>
      </c>
      <c r="C1842" t="s">
        <v>81</v>
      </c>
      <c r="D1842" t="s">
        <v>127</v>
      </c>
      <c r="E1842" t="s">
        <v>141</v>
      </c>
      <c r="F1842" t="s">
        <v>5546</v>
      </c>
      <c r="G1842" t="s">
        <v>5547</v>
      </c>
      <c r="H1842" t="s">
        <v>135</v>
      </c>
      <c r="I1842" t="s">
        <v>144</v>
      </c>
      <c r="J1842" t="s">
        <v>137</v>
      </c>
      <c r="K1842" t="s">
        <v>138</v>
      </c>
      <c r="L1842" t="s">
        <v>5548</v>
      </c>
      <c r="M1842" t="s">
        <v>5549</v>
      </c>
      <c r="N1842">
        <v>1.3361111109999999</v>
      </c>
      <c r="O1842">
        <v>0</v>
      </c>
      <c r="P1842">
        <v>0</v>
      </c>
      <c r="Q1842">
        <v>28</v>
      </c>
      <c r="R1842">
        <v>7</v>
      </c>
      <c r="S1842">
        <v>3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245.20810790751224</v>
      </c>
      <c r="Z1842">
        <v>12.940729211632846</v>
      </c>
      <c r="AA1842">
        <v>12.320750312272009</v>
      </c>
      <c r="AB1842">
        <v>0</v>
      </c>
      <c r="AC1842">
        <v>0</v>
      </c>
      <c r="AD1842">
        <v>0</v>
      </c>
      <c r="AE1842">
        <v>270.4695874314171</v>
      </c>
    </row>
    <row r="1843" spans="1:31" x14ac:dyDescent="0.25">
      <c r="A1843">
        <v>2341031</v>
      </c>
      <c r="B1843">
        <v>1</v>
      </c>
      <c r="C1843" t="s">
        <v>80</v>
      </c>
      <c r="D1843" t="s">
        <v>94</v>
      </c>
      <c r="E1843" t="s">
        <v>151</v>
      </c>
      <c r="F1843" t="s">
        <v>5550</v>
      </c>
      <c r="G1843" t="s">
        <v>194</v>
      </c>
      <c r="H1843" t="s">
        <v>154</v>
      </c>
      <c r="I1843" t="s">
        <v>144</v>
      </c>
      <c r="J1843" t="s">
        <v>137</v>
      </c>
      <c r="K1843" t="s">
        <v>138</v>
      </c>
      <c r="L1843" t="s">
        <v>5551</v>
      </c>
      <c r="M1843" t="s">
        <v>5552</v>
      </c>
      <c r="N1843">
        <v>0.51916666600000005</v>
      </c>
      <c r="O1843">
        <v>0</v>
      </c>
      <c r="P1843">
        <v>83</v>
      </c>
      <c r="Q1843">
        <v>0</v>
      </c>
      <c r="R1843">
        <v>0</v>
      </c>
      <c r="S1843">
        <v>0</v>
      </c>
      <c r="T1843">
        <v>13</v>
      </c>
      <c r="U1843">
        <v>0</v>
      </c>
      <c r="V1843">
        <v>0</v>
      </c>
      <c r="W1843">
        <v>0</v>
      </c>
      <c r="X1843">
        <v>12.363393681129654</v>
      </c>
      <c r="Y1843">
        <v>0</v>
      </c>
      <c r="Z1843">
        <v>0</v>
      </c>
      <c r="AA1843">
        <v>0</v>
      </c>
      <c r="AB1843">
        <v>6.2231974612974001</v>
      </c>
      <c r="AC1843">
        <v>0</v>
      </c>
      <c r="AD1843">
        <v>0</v>
      </c>
      <c r="AE1843">
        <v>18.586591142427054</v>
      </c>
    </row>
    <row r="1844" spans="1:31" x14ac:dyDescent="0.25">
      <c r="A1844">
        <v>2340676</v>
      </c>
      <c r="B1844">
        <v>1</v>
      </c>
      <c r="C1844" t="s">
        <v>80</v>
      </c>
      <c r="D1844" t="s">
        <v>92</v>
      </c>
      <c r="E1844" t="s">
        <v>157</v>
      </c>
      <c r="F1844" t="s">
        <v>5553</v>
      </c>
      <c r="G1844" t="s">
        <v>159</v>
      </c>
      <c r="H1844" t="s">
        <v>154</v>
      </c>
      <c r="I1844" t="s">
        <v>144</v>
      </c>
      <c r="J1844" t="s">
        <v>137</v>
      </c>
      <c r="K1844" t="s">
        <v>138</v>
      </c>
      <c r="L1844" t="s">
        <v>5554</v>
      </c>
      <c r="M1844" t="s">
        <v>5555</v>
      </c>
      <c r="N1844">
        <v>2.148055555</v>
      </c>
      <c r="O1844">
        <v>0</v>
      </c>
      <c r="P1844">
        <v>1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0.64707597371754255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0.64707597371754255</v>
      </c>
    </row>
    <row r="1845" spans="1:31" x14ac:dyDescent="0.25">
      <c r="A1845">
        <v>2340722</v>
      </c>
      <c r="B1845">
        <v>1</v>
      </c>
      <c r="C1845" t="s">
        <v>80</v>
      </c>
      <c r="D1845" t="s">
        <v>100</v>
      </c>
      <c r="E1845" t="s">
        <v>132</v>
      </c>
      <c r="F1845" t="s">
        <v>5556</v>
      </c>
      <c r="G1845" t="s">
        <v>208</v>
      </c>
      <c r="H1845" t="s">
        <v>135</v>
      </c>
      <c r="I1845" t="s">
        <v>144</v>
      </c>
      <c r="J1845" t="s">
        <v>137</v>
      </c>
      <c r="K1845" t="s">
        <v>209</v>
      </c>
      <c r="L1845" t="s">
        <v>5557</v>
      </c>
      <c r="M1845" t="s">
        <v>5558</v>
      </c>
      <c r="N1845">
        <v>7.7936111109999997</v>
      </c>
      <c r="O1845">
        <v>4</v>
      </c>
      <c r="P1845">
        <v>933</v>
      </c>
      <c r="Q1845">
        <v>26</v>
      </c>
      <c r="R1845">
        <v>382</v>
      </c>
      <c r="S1845">
        <v>14</v>
      </c>
      <c r="T1845">
        <v>193</v>
      </c>
      <c r="U1845">
        <v>2</v>
      </c>
      <c r="V1845">
        <v>0</v>
      </c>
      <c r="W1845">
        <v>22.195186027406635</v>
      </c>
      <c r="X1845">
        <v>1960.5763452652436</v>
      </c>
      <c r="Y1845">
        <v>145.03347020821155</v>
      </c>
      <c r="Z1845">
        <v>1464.6598529636483</v>
      </c>
      <c r="AA1845">
        <v>2030.9897253544896</v>
      </c>
      <c r="AB1845">
        <v>1594.124069048615</v>
      </c>
      <c r="AC1845">
        <v>203.55035306167554</v>
      </c>
      <c r="AD1845">
        <v>0</v>
      </c>
      <c r="AE1845">
        <v>7421.1290019292892</v>
      </c>
    </row>
    <row r="1846" spans="1:31" x14ac:dyDescent="0.25">
      <c r="A1846">
        <v>2340696</v>
      </c>
      <c r="B1846">
        <v>1</v>
      </c>
      <c r="C1846" t="s">
        <v>80</v>
      </c>
      <c r="D1846" t="s">
        <v>84</v>
      </c>
      <c r="E1846" t="s">
        <v>151</v>
      </c>
      <c r="F1846" t="s">
        <v>5559</v>
      </c>
      <c r="G1846" t="s">
        <v>153</v>
      </c>
      <c r="H1846" t="s">
        <v>154</v>
      </c>
      <c r="I1846" t="s">
        <v>144</v>
      </c>
      <c r="J1846" t="s">
        <v>137</v>
      </c>
      <c r="K1846" t="s">
        <v>138</v>
      </c>
      <c r="L1846" t="s">
        <v>5560</v>
      </c>
      <c r="M1846" t="s">
        <v>5561</v>
      </c>
      <c r="N1846">
        <v>0.62416666600000004</v>
      </c>
      <c r="O1846">
        <v>0</v>
      </c>
      <c r="P1846">
        <v>1</v>
      </c>
      <c r="Q1846">
        <v>0</v>
      </c>
      <c r="R1846">
        <v>0</v>
      </c>
      <c r="S1846">
        <v>0</v>
      </c>
      <c r="T1846">
        <v>79</v>
      </c>
      <c r="U1846">
        <v>0</v>
      </c>
      <c r="V1846">
        <v>1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38.407424289930006</v>
      </c>
      <c r="AC1846">
        <v>0</v>
      </c>
      <c r="AD1846">
        <v>10.198603471890287</v>
      </c>
      <c r="AE1846">
        <v>48.606027761820293</v>
      </c>
    </row>
    <row r="1847" spans="1:31" x14ac:dyDescent="0.25">
      <c r="A1847">
        <v>2340716</v>
      </c>
      <c r="B1847">
        <v>1</v>
      </c>
      <c r="C1847" t="s">
        <v>81</v>
      </c>
      <c r="D1847" t="s">
        <v>115</v>
      </c>
      <c r="E1847" t="s">
        <v>141</v>
      </c>
      <c r="F1847" t="s">
        <v>5562</v>
      </c>
      <c r="G1847" t="s">
        <v>208</v>
      </c>
      <c r="H1847" t="s">
        <v>135</v>
      </c>
      <c r="I1847" t="s">
        <v>144</v>
      </c>
      <c r="J1847" t="s">
        <v>137</v>
      </c>
      <c r="K1847" t="s">
        <v>209</v>
      </c>
      <c r="L1847" t="s">
        <v>5563</v>
      </c>
      <c r="M1847" t="s">
        <v>5564</v>
      </c>
      <c r="N1847">
        <v>7.5997222219999996</v>
      </c>
      <c r="O1847">
        <v>0</v>
      </c>
      <c r="P1847">
        <v>784</v>
      </c>
      <c r="Q1847">
        <v>0</v>
      </c>
      <c r="R1847">
        <v>8</v>
      </c>
      <c r="S1847">
        <v>2</v>
      </c>
      <c r="T1847">
        <v>48</v>
      </c>
      <c r="U1847">
        <v>0</v>
      </c>
      <c r="V1847">
        <v>0</v>
      </c>
      <c r="W1847">
        <v>0</v>
      </c>
      <c r="X1847">
        <v>606.85182607086108</v>
      </c>
      <c r="Y1847">
        <v>0</v>
      </c>
      <c r="Z1847">
        <v>56.978777024169695</v>
      </c>
      <c r="AA1847">
        <v>17.482089327041212</v>
      </c>
      <c r="AB1847">
        <v>245.73865777761299</v>
      </c>
      <c r="AC1847">
        <v>0</v>
      </c>
      <c r="AD1847">
        <v>0</v>
      </c>
      <c r="AE1847">
        <v>927.05135019968498</v>
      </c>
    </row>
    <row r="1848" spans="1:31" x14ac:dyDescent="0.25">
      <c r="A1848">
        <v>2340759</v>
      </c>
      <c r="B1848">
        <v>1</v>
      </c>
      <c r="C1848" t="s">
        <v>80</v>
      </c>
      <c r="D1848" t="s">
        <v>91</v>
      </c>
      <c r="E1848" t="s">
        <v>151</v>
      </c>
      <c r="F1848" t="s">
        <v>5565</v>
      </c>
      <c r="G1848" t="s">
        <v>498</v>
      </c>
      <c r="H1848" t="s">
        <v>154</v>
      </c>
      <c r="I1848" t="s">
        <v>144</v>
      </c>
      <c r="J1848" t="s">
        <v>137</v>
      </c>
      <c r="K1848" t="s">
        <v>138</v>
      </c>
      <c r="L1848" t="s">
        <v>5566</v>
      </c>
      <c r="M1848" t="s">
        <v>5567</v>
      </c>
      <c r="N1848">
        <v>2.8633333329999999</v>
      </c>
      <c r="O1848">
        <v>0</v>
      </c>
      <c r="P1848">
        <v>4</v>
      </c>
      <c r="Q1848">
        <v>0</v>
      </c>
      <c r="R1848">
        <v>3</v>
      </c>
      <c r="S1848">
        <v>0</v>
      </c>
      <c r="T1848">
        <v>1</v>
      </c>
      <c r="U1848">
        <v>0</v>
      </c>
      <c r="V1848">
        <v>0</v>
      </c>
      <c r="W1848">
        <v>0</v>
      </c>
      <c r="X1848">
        <v>1.6848034111625165</v>
      </c>
      <c r="Y1848">
        <v>0</v>
      </c>
      <c r="Z1848">
        <v>3.3151487964354573</v>
      </c>
      <c r="AA1848">
        <v>0</v>
      </c>
      <c r="AB1848">
        <v>1.9201931281790268</v>
      </c>
      <c r="AC1848">
        <v>0</v>
      </c>
      <c r="AD1848">
        <v>0</v>
      </c>
      <c r="AE1848">
        <v>6.9201453357770006</v>
      </c>
    </row>
    <row r="1849" spans="1:31" x14ac:dyDescent="0.25">
      <c r="A1849">
        <v>2340702</v>
      </c>
      <c r="B1849">
        <v>1</v>
      </c>
      <c r="C1849" t="s">
        <v>81</v>
      </c>
      <c r="D1849" t="s">
        <v>122</v>
      </c>
      <c r="E1849" t="s">
        <v>141</v>
      </c>
      <c r="F1849" t="s">
        <v>5568</v>
      </c>
      <c r="G1849" t="s">
        <v>208</v>
      </c>
      <c r="H1849" t="s">
        <v>135</v>
      </c>
      <c r="I1849" t="s">
        <v>144</v>
      </c>
      <c r="J1849" t="s">
        <v>137</v>
      </c>
      <c r="K1849" t="s">
        <v>209</v>
      </c>
      <c r="L1849" t="s">
        <v>5569</v>
      </c>
      <c r="M1849" t="s">
        <v>5570</v>
      </c>
      <c r="N1849">
        <v>2.6225000000000001</v>
      </c>
      <c r="O1849">
        <v>0</v>
      </c>
      <c r="P1849">
        <v>925</v>
      </c>
      <c r="Q1849">
        <v>0</v>
      </c>
      <c r="R1849">
        <v>9</v>
      </c>
      <c r="S1849">
        <v>2</v>
      </c>
      <c r="T1849">
        <v>109</v>
      </c>
      <c r="U1849">
        <v>0</v>
      </c>
      <c r="V1849">
        <v>1</v>
      </c>
      <c r="W1849">
        <v>0</v>
      </c>
      <c r="X1849">
        <v>404.13570256324527</v>
      </c>
      <c r="Y1849">
        <v>0</v>
      </c>
      <c r="Z1849">
        <v>27.056786150052368</v>
      </c>
      <c r="AA1849">
        <v>7.1648363228538754</v>
      </c>
      <c r="AB1849">
        <v>236.66359692477565</v>
      </c>
      <c r="AC1849">
        <v>0</v>
      </c>
      <c r="AD1849">
        <v>468.9479179236011</v>
      </c>
      <c r="AE1849">
        <v>1143.9688398845283</v>
      </c>
    </row>
    <row r="1850" spans="1:31" x14ac:dyDescent="0.25">
      <c r="A1850">
        <v>2341051</v>
      </c>
      <c r="B1850">
        <v>1</v>
      </c>
      <c r="C1850" t="s">
        <v>80</v>
      </c>
      <c r="D1850" t="s">
        <v>83</v>
      </c>
      <c r="E1850" t="s">
        <v>147</v>
      </c>
      <c r="F1850" t="s">
        <v>5571</v>
      </c>
      <c r="G1850" t="s">
        <v>134</v>
      </c>
      <c r="H1850" t="s">
        <v>135</v>
      </c>
      <c r="I1850" t="s">
        <v>144</v>
      </c>
      <c r="J1850" t="s">
        <v>137</v>
      </c>
      <c r="K1850" t="s">
        <v>138</v>
      </c>
      <c r="L1850" t="s">
        <v>5572</v>
      </c>
      <c r="M1850" t="s">
        <v>5573</v>
      </c>
      <c r="N1850">
        <v>0.52222222200000001</v>
      </c>
      <c r="O1850">
        <v>0</v>
      </c>
      <c r="P1850">
        <v>0</v>
      </c>
      <c r="Q1850">
        <v>0</v>
      </c>
      <c r="R1850">
        <v>1</v>
      </c>
      <c r="S1850">
        <v>3</v>
      </c>
      <c r="T1850">
        <v>492</v>
      </c>
      <c r="U1850">
        <v>1</v>
      </c>
      <c r="V1850">
        <v>30</v>
      </c>
      <c r="W1850">
        <v>0</v>
      </c>
      <c r="X1850">
        <v>0</v>
      </c>
      <c r="Y1850">
        <v>0</v>
      </c>
      <c r="Z1850">
        <v>0.57577740307622893</v>
      </c>
      <c r="AA1850">
        <v>47.162001148277277</v>
      </c>
      <c r="AB1850">
        <v>779.12344462709098</v>
      </c>
      <c r="AC1850">
        <v>12.674322827747579</v>
      </c>
      <c r="AD1850">
        <v>401.64761303092109</v>
      </c>
      <c r="AE1850">
        <v>1241.183159037113</v>
      </c>
    </row>
    <row r="1851" spans="1:31" x14ac:dyDescent="0.25">
      <c r="A1851">
        <v>2340633</v>
      </c>
      <c r="B1851">
        <v>1</v>
      </c>
      <c r="C1851" t="s">
        <v>80</v>
      </c>
      <c r="D1851" t="s">
        <v>108</v>
      </c>
      <c r="E1851" t="s">
        <v>174</v>
      </c>
      <c r="F1851" t="s">
        <v>3499</v>
      </c>
      <c r="G1851" t="s">
        <v>176</v>
      </c>
      <c r="H1851" t="s">
        <v>154</v>
      </c>
      <c r="I1851" t="s">
        <v>144</v>
      </c>
      <c r="J1851" t="s">
        <v>137</v>
      </c>
      <c r="K1851" t="s">
        <v>138</v>
      </c>
      <c r="L1851" t="s">
        <v>5574</v>
      </c>
      <c r="M1851" t="s">
        <v>5575</v>
      </c>
      <c r="N1851">
        <v>1.0294444439999999</v>
      </c>
      <c r="O1851">
        <v>0</v>
      </c>
      <c r="P1851">
        <v>29</v>
      </c>
      <c r="Q1851">
        <v>0</v>
      </c>
      <c r="R1851">
        <v>11</v>
      </c>
      <c r="S1851">
        <v>0</v>
      </c>
      <c r="T1851">
        <v>5</v>
      </c>
      <c r="U1851">
        <v>0</v>
      </c>
      <c r="V1851">
        <v>0</v>
      </c>
      <c r="W1851">
        <v>0</v>
      </c>
      <c r="X1851">
        <v>14.039534659266032</v>
      </c>
      <c r="Y1851">
        <v>0</v>
      </c>
      <c r="Z1851">
        <v>24.279038028825614</v>
      </c>
      <c r="AA1851">
        <v>0</v>
      </c>
      <c r="AB1851">
        <v>1.3376334645112136</v>
      </c>
      <c r="AC1851">
        <v>0</v>
      </c>
      <c r="AD1851">
        <v>0</v>
      </c>
      <c r="AE1851">
        <v>39.656206152602863</v>
      </c>
    </row>
    <row r="1852" spans="1:31" x14ac:dyDescent="0.25">
      <c r="A1852">
        <v>2341034</v>
      </c>
      <c r="B1852">
        <v>1</v>
      </c>
      <c r="C1852" t="s">
        <v>80</v>
      </c>
      <c r="D1852" t="s">
        <v>103</v>
      </c>
      <c r="E1852" t="s">
        <v>157</v>
      </c>
      <c r="F1852" t="s">
        <v>5576</v>
      </c>
      <c r="G1852" t="s">
        <v>159</v>
      </c>
      <c r="H1852" t="s">
        <v>154</v>
      </c>
      <c r="I1852" t="s">
        <v>144</v>
      </c>
      <c r="J1852" t="s">
        <v>137</v>
      </c>
      <c r="K1852" t="s">
        <v>138</v>
      </c>
      <c r="L1852" t="s">
        <v>5577</v>
      </c>
      <c r="M1852" t="s">
        <v>5578</v>
      </c>
      <c r="N1852">
        <v>3.386666666</v>
      </c>
      <c r="O1852">
        <v>0</v>
      </c>
      <c r="P1852">
        <v>2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0.86921340259922997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0.86921340259922997</v>
      </c>
    </row>
    <row r="1853" spans="1:31" x14ac:dyDescent="0.25">
      <c r="A1853">
        <v>2340988</v>
      </c>
      <c r="B1853">
        <v>1</v>
      </c>
      <c r="C1853" t="s">
        <v>80</v>
      </c>
      <c r="D1853" t="s">
        <v>83</v>
      </c>
      <c r="E1853" t="s">
        <v>157</v>
      </c>
      <c r="F1853" t="s">
        <v>5579</v>
      </c>
      <c r="G1853" t="s">
        <v>279</v>
      </c>
      <c r="H1853" t="s">
        <v>154</v>
      </c>
      <c r="I1853" t="s">
        <v>144</v>
      </c>
      <c r="J1853" t="s">
        <v>137</v>
      </c>
      <c r="K1853" t="s">
        <v>138</v>
      </c>
      <c r="L1853" t="s">
        <v>5580</v>
      </c>
      <c r="M1853" t="s">
        <v>5581</v>
      </c>
      <c r="N1853">
        <v>0.84750000000000003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1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2.1115746924782997</v>
      </c>
      <c r="AC1853">
        <v>0</v>
      </c>
      <c r="AD1853">
        <v>0</v>
      </c>
      <c r="AE1853">
        <v>2.1115746924782997</v>
      </c>
    </row>
    <row r="1854" spans="1:31" x14ac:dyDescent="0.25">
      <c r="A1854">
        <v>2340639</v>
      </c>
      <c r="B1854">
        <v>1</v>
      </c>
      <c r="C1854" t="s">
        <v>80</v>
      </c>
      <c r="D1854" t="s">
        <v>96</v>
      </c>
      <c r="E1854" t="s">
        <v>141</v>
      </c>
      <c r="F1854" t="s">
        <v>5582</v>
      </c>
      <c r="G1854" t="s">
        <v>134</v>
      </c>
      <c r="H1854" t="s">
        <v>135</v>
      </c>
      <c r="I1854" t="s">
        <v>144</v>
      </c>
      <c r="J1854" t="s">
        <v>137</v>
      </c>
      <c r="K1854" t="s">
        <v>138</v>
      </c>
      <c r="L1854" t="s">
        <v>5583</v>
      </c>
      <c r="M1854" t="s">
        <v>5584</v>
      </c>
      <c r="N1854">
        <v>0.60722222199999998</v>
      </c>
      <c r="O1854">
        <v>0</v>
      </c>
      <c r="P1854">
        <v>280</v>
      </c>
      <c r="Q1854">
        <v>10</v>
      </c>
      <c r="R1854">
        <v>26</v>
      </c>
      <c r="S1854">
        <v>9</v>
      </c>
      <c r="T1854">
        <v>46</v>
      </c>
      <c r="U1854">
        <v>3</v>
      </c>
      <c r="V1854">
        <v>0</v>
      </c>
      <c r="W1854">
        <v>0</v>
      </c>
      <c r="X1854">
        <v>51.49169569709052</v>
      </c>
      <c r="Y1854">
        <v>6.7695660530077246</v>
      </c>
      <c r="Z1854">
        <v>7.2414980840360457</v>
      </c>
      <c r="AA1854">
        <v>14.367262615018104</v>
      </c>
      <c r="AB1854">
        <v>12.879925970675894</v>
      </c>
      <c r="AC1854">
        <v>47.974120420685409</v>
      </c>
      <c r="AD1854">
        <v>0</v>
      </c>
      <c r="AE1854">
        <v>140.7240688405137</v>
      </c>
    </row>
    <row r="1855" spans="1:31" x14ac:dyDescent="0.25">
      <c r="A1855">
        <v>2341117</v>
      </c>
      <c r="B1855">
        <v>1</v>
      </c>
      <c r="C1855" t="s">
        <v>81</v>
      </c>
      <c r="D1855" t="s">
        <v>128</v>
      </c>
      <c r="E1855" t="s">
        <v>157</v>
      </c>
      <c r="F1855" t="s">
        <v>5585</v>
      </c>
      <c r="G1855" t="s">
        <v>159</v>
      </c>
      <c r="H1855" t="s">
        <v>154</v>
      </c>
      <c r="I1855" t="s">
        <v>144</v>
      </c>
      <c r="J1855" t="s">
        <v>137</v>
      </c>
      <c r="K1855" t="s">
        <v>138</v>
      </c>
      <c r="L1855" t="s">
        <v>5586</v>
      </c>
      <c r="M1855" t="s">
        <v>5587</v>
      </c>
      <c r="N1855">
        <v>1.94</v>
      </c>
      <c r="O1855">
        <v>0</v>
      </c>
      <c r="P1855">
        <v>1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0.16265735111977778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0.16265735111977778</v>
      </c>
    </row>
    <row r="1856" spans="1:31" x14ac:dyDescent="0.25">
      <c r="A1856">
        <v>2340679</v>
      </c>
      <c r="B1856">
        <v>1</v>
      </c>
      <c r="C1856" t="s">
        <v>81</v>
      </c>
      <c r="D1856" t="s">
        <v>116</v>
      </c>
      <c r="E1856" t="s">
        <v>132</v>
      </c>
      <c r="F1856" t="s">
        <v>5588</v>
      </c>
      <c r="G1856" t="s">
        <v>134</v>
      </c>
      <c r="H1856" t="s">
        <v>135</v>
      </c>
      <c r="I1856" t="s">
        <v>144</v>
      </c>
      <c r="J1856" t="s">
        <v>137</v>
      </c>
      <c r="K1856" t="s">
        <v>138</v>
      </c>
      <c r="L1856" t="s">
        <v>5589</v>
      </c>
      <c r="M1856" t="s">
        <v>5590</v>
      </c>
      <c r="N1856">
        <v>0.110555555</v>
      </c>
      <c r="O1856">
        <v>0</v>
      </c>
      <c r="P1856">
        <v>682</v>
      </c>
      <c r="Q1856">
        <v>51</v>
      </c>
      <c r="R1856">
        <v>76</v>
      </c>
      <c r="S1856">
        <v>8</v>
      </c>
      <c r="T1856">
        <v>55</v>
      </c>
      <c r="U1856">
        <v>3</v>
      </c>
      <c r="V1856">
        <v>0</v>
      </c>
      <c r="W1856">
        <v>0</v>
      </c>
      <c r="X1856">
        <v>11.221907465147041</v>
      </c>
      <c r="Y1856">
        <v>53.946121442760969</v>
      </c>
      <c r="Z1856">
        <v>17.351212884752506</v>
      </c>
      <c r="AA1856">
        <v>2.0166872834351754</v>
      </c>
      <c r="AB1856">
        <v>1.8211779137101889</v>
      </c>
      <c r="AC1856">
        <v>29.457549653233649</v>
      </c>
      <c r="AD1856">
        <v>0</v>
      </c>
      <c r="AE1856">
        <v>115.81465664303954</v>
      </c>
    </row>
    <row r="1857" spans="1:31" x14ac:dyDescent="0.25">
      <c r="A1857">
        <v>2340785</v>
      </c>
      <c r="B1857">
        <v>1</v>
      </c>
      <c r="C1857" t="s">
        <v>80</v>
      </c>
      <c r="D1857" t="s">
        <v>85</v>
      </c>
      <c r="E1857" t="s">
        <v>326</v>
      </c>
      <c r="F1857" t="s">
        <v>5591</v>
      </c>
      <c r="G1857" t="s">
        <v>194</v>
      </c>
      <c r="H1857" t="s">
        <v>154</v>
      </c>
      <c r="I1857" t="s">
        <v>144</v>
      </c>
      <c r="J1857" t="s">
        <v>137</v>
      </c>
      <c r="K1857" t="s">
        <v>138</v>
      </c>
      <c r="L1857" t="s">
        <v>5592</v>
      </c>
      <c r="M1857" t="s">
        <v>5593</v>
      </c>
      <c r="N1857">
        <v>0.566111111</v>
      </c>
      <c r="O1857">
        <v>0</v>
      </c>
      <c r="P1857">
        <v>59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22.518114828316023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22.518114828316023</v>
      </c>
    </row>
    <row r="1858" spans="1:31" x14ac:dyDescent="0.25">
      <c r="A1858">
        <v>2340719</v>
      </c>
      <c r="B1858">
        <v>1</v>
      </c>
      <c r="C1858" t="s">
        <v>81</v>
      </c>
      <c r="D1858" t="s">
        <v>128</v>
      </c>
      <c r="E1858" t="s">
        <v>132</v>
      </c>
      <c r="F1858" t="s">
        <v>5594</v>
      </c>
      <c r="G1858" t="s">
        <v>208</v>
      </c>
      <c r="H1858" t="s">
        <v>135</v>
      </c>
      <c r="I1858" t="s">
        <v>144</v>
      </c>
      <c r="J1858" t="s">
        <v>137</v>
      </c>
      <c r="K1858" t="s">
        <v>209</v>
      </c>
      <c r="L1858" t="s">
        <v>5595</v>
      </c>
      <c r="M1858" t="s">
        <v>5596</v>
      </c>
      <c r="N1858">
        <v>6.3283333329999998</v>
      </c>
      <c r="O1858">
        <v>8</v>
      </c>
      <c r="P1858">
        <v>3391</v>
      </c>
      <c r="Q1858">
        <v>33</v>
      </c>
      <c r="R1858">
        <v>25</v>
      </c>
      <c r="S1858">
        <v>41</v>
      </c>
      <c r="T1858">
        <v>270</v>
      </c>
      <c r="U1858">
        <v>2</v>
      </c>
      <c r="V1858">
        <v>0</v>
      </c>
      <c r="W1858">
        <v>21.579477054900934</v>
      </c>
      <c r="X1858">
        <v>3009.873363716943</v>
      </c>
      <c r="Y1858">
        <v>1717.8074427207252</v>
      </c>
      <c r="Z1858">
        <v>167.55312463766421</v>
      </c>
      <c r="AA1858">
        <v>1484.1562300629855</v>
      </c>
      <c r="AB1858">
        <v>927.28340232525534</v>
      </c>
      <c r="AC1858">
        <v>1838.710207406848</v>
      </c>
      <c r="AD1858">
        <v>0</v>
      </c>
      <c r="AE1858">
        <v>9166.9632479253232</v>
      </c>
    </row>
    <row r="1859" spans="1:31" x14ac:dyDescent="0.25">
      <c r="A1859">
        <v>2340762</v>
      </c>
      <c r="B1859">
        <v>1</v>
      </c>
      <c r="C1859" t="s">
        <v>81</v>
      </c>
      <c r="D1859" t="s">
        <v>123</v>
      </c>
      <c r="E1859" t="s">
        <v>141</v>
      </c>
      <c r="F1859" t="s">
        <v>5597</v>
      </c>
      <c r="G1859" t="s">
        <v>134</v>
      </c>
      <c r="H1859" t="s">
        <v>135</v>
      </c>
      <c r="I1859" t="s">
        <v>144</v>
      </c>
      <c r="J1859" t="s">
        <v>137</v>
      </c>
      <c r="K1859" t="s">
        <v>138</v>
      </c>
      <c r="L1859" t="s">
        <v>5598</v>
      </c>
      <c r="M1859" t="s">
        <v>5599</v>
      </c>
      <c r="N1859">
        <v>0.72694444400000002</v>
      </c>
      <c r="O1859">
        <v>0</v>
      </c>
      <c r="P1859">
        <v>9</v>
      </c>
      <c r="Q1859">
        <v>0</v>
      </c>
      <c r="R1859">
        <v>105</v>
      </c>
      <c r="S1859">
        <v>0</v>
      </c>
      <c r="T1859">
        <v>13</v>
      </c>
      <c r="U1859">
        <v>0</v>
      </c>
      <c r="V1859">
        <v>0</v>
      </c>
      <c r="W1859">
        <v>0</v>
      </c>
      <c r="X1859">
        <v>7.5184861961759193</v>
      </c>
      <c r="Y1859">
        <v>0</v>
      </c>
      <c r="Z1859">
        <v>291.06350286124797</v>
      </c>
      <c r="AA1859">
        <v>0</v>
      </c>
      <c r="AB1859">
        <v>19.190390524677053</v>
      </c>
      <c r="AC1859">
        <v>0</v>
      </c>
      <c r="AD1859">
        <v>0</v>
      </c>
      <c r="AE1859">
        <v>317.77237958210094</v>
      </c>
    </row>
    <row r="1860" spans="1:31" x14ac:dyDescent="0.25">
      <c r="A1860">
        <v>2340885</v>
      </c>
      <c r="B1860">
        <v>1</v>
      </c>
      <c r="C1860" t="s">
        <v>80</v>
      </c>
      <c r="D1860" t="s">
        <v>84</v>
      </c>
      <c r="E1860" t="s">
        <v>157</v>
      </c>
      <c r="F1860" t="s">
        <v>5600</v>
      </c>
      <c r="G1860" t="s">
        <v>204</v>
      </c>
      <c r="H1860" t="s">
        <v>154</v>
      </c>
      <c r="I1860" t="s">
        <v>144</v>
      </c>
      <c r="J1860" t="s">
        <v>137</v>
      </c>
      <c r="K1860" t="s">
        <v>138</v>
      </c>
      <c r="L1860" t="s">
        <v>5601</v>
      </c>
      <c r="M1860" t="s">
        <v>5602</v>
      </c>
      <c r="N1860">
        <v>2.8997222219999998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1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1.8365399380373915</v>
      </c>
      <c r="AC1860">
        <v>0</v>
      </c>
      <c r="AD1860">
        <v>0</v>
      </c>
      <c r="AE1860">
        <v>1.8365399380373915</v>
      </c>
    </row>
    <row r="1861" spans="1:31" x14ac:dyDescent="0.25">
      <c r="A1861">
        <v>2340742</v>
      </c>
      <c r="B1861">
        <v>1</v>
      </c>
      <c r="C1861" t="s">
        <v>81</v>
      </c>
      <c r="D1861" t="s">
        <v>127</v>
      </c>
      <c r="E1861" t="s">
        <v>147</v>
      </c>
      <c r="F1861" t="s">
        <v>5603</v>
      </c>
      <c r="G1861" t="s">
        <v>134</v>
      </c>
      <c r="H1861" t="s">
        <v>135</v>
      </c>
      <c r="I1861" t="s">
        <v>144</v>
      </c>
      <c r="J1861" t="s">
        <v>137</v>
      </c>
      <c r="K1861" t="s">
        <v>138</v>
      </c>
      <c r="L1861" t="s">
        <v>5604</v>
      </c>
      <c r="M1861" t="s">
        <v>5605</v>
      </c>
      <c r="N1861">
        <v>0.92833333299999998</v>
      </c>
      <c r="O1861">
        <v>0</v>
      </c>
      <c r="P1861">
        <v>362</v>
      </c>
      <c r="Q1861">
        <v>0</v>
      </c>
      <c r="R1861">
        <v>22</v>
      </c>
      <c r="S1861">
        <v>0</v>
      </c>
      <c r="T1861">
        <v>25</v>
      </c>
      <c r="U1861">
        <v>0</v>
      </c>
      <c r="V1861">
        <v>0</v>
      </c>
      <c r="W1861">
        <v>0</v>
      </c>
      <c r="X1861">
        <v>109.15007627682589</v>
      </c>
      <c r="Y1861">
        <v>0</v>
      </c>
      <c r="Z1861">
        <v>16.596475530873008</v>
      </c>
      <c r="AA1861">
        <v>0</v>
      </c>
      <c r="AB1861">
        <v>23.498145517929789</v>
      </c>
      <c r="AC1861">
        <v>0</v>
      </c>
      <c r="AD1861">
        <v>0</v>
      </c>
      <c r="AE1861">
        <v>149.24469732562869</v>
      </c>
    </row>
    <row r="1862" spans="1:31" x14ac:dyDescent="0.25">
      <c r="A1862">
        <v>2340948</v>
      </c>
      <c r="B1862">
        <v>1</v>
      </c>
      <c r="C1862" t="s">
        <v>81</v>
      </c>
      <c r="D1862" t="s">
        <v>113</v>
      </c>
      <c r="E1862" t="s">
        <v>157</v>
      </c>
      <c r="F1862" t="s">
        <v>5606</v>
      </c>
      <c r="G1862" t="s">
        <v>159</v>
      </c>
      <c r="H1862" t="s">
        <v>154</v>
      </c>
      <c r="I1862" t="s">
        <v>144</v>
      </c>
      <c r="J1862" t="s">
        <v>137</v>
      </c>
      <c r="K1862" t="s">
        <v>138</v>
      </c>
      <c r="L1862" t="s">
        <v>5607</v>
      </c>
      <c r="M1862" t="s">
        <v>5608</v>
      </c>
      <c r="N1862">
        <v>3.0744444440000001</v>
      </c>
      <c r="O1862">
        <v>0</v>
      </c>
      <c r="P1862">
        <v>1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0.5541971656936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0.5541971656936</v>
      </c>
    </row>
    <row r="1863" spans="1:31" x14ac:dyDescent="0.25">
      <c r="A1863">
        <v>2340842</v>
      </c>
      <c r="B1863">
        <v>1</v>
      </c>
      <c r="C1863" t="s">
        <v>80</v>
      </c>
      <c r="D1863" t="s">
        <v>93</v>
      </c>
      <c r="E1863" t="s">
        <v>147</v>
      </c>
      <c r="F1863" t="s">
        <v>5609</v>
      </c>
      <c r="G1863" t="s">
        <v>184</v>
      </c>
      <c r="H1863" t="s">
        <v>135</v>
      </c>
      <c r="I1863" t="s">
        <v>144</v>
      </c>
      <c r="J1863" t="s">
        <v>137</v>
      </c>
      <c r="K1863" t="s">
        <v>138</v>
      </c>
      <c r="L1863" t="s">
        <v>5610</v>
      </c>
      <c r="M1863" t="s">
        <v>5611</v>
      </c>
      <c r="N1863">
        <v>2.8177777769999999</v>
      </c>
      <c r="O1863">
        <v>0</v>
      </c>
      <c r="P1863">
        <v>1</v>
      </c>
      <c r="Q1863">
        <v>0</v>
      </c>
      <c r="R1863">
        <v>12</v>
      </c>
      <c r="S1863">
        <v>0</v>
      </c>
      <c r="T1863">
        <v>6</v>
      </c>
      <c r="U1863">
        <v>0</v>
      </c>
      <c r="V1863">
        <v>0</v>
      </c>
      <c r="W1863">
        <v>0</v>
      </c>
      <c r="X1863">
        <v>0.2887955167350067</v>
      </c>
      <c r="Y1863">
        <v>0</v>
      </c>
      <c r="Z1863">
        <v>178.08497753834916</v>
      </c>
      <c r="AA1863">
        <v>0</v>
      </c>
      <c r="AB1863">
        <v>84.333962538643249</v>
      </c>
      <c r="AC1863">
        <v>0</v>
      </c>
      <c r="AD1863">
        <v>0</v>
      </c>
      <c r="AE1863">
        <v>262.70773559372742</v>
      </c>
    </row>
    <row r="1864" spans="1:31" x14ac:dyDescent="0.25">
      <c r="A1864">
        <v>2340805</v>
      </c>
      <c r="B1864">
        <v>1</v>
      </c>
      <c r="C1864" t="s">
        <v>80</v>
      </c>
      <c r="D1864" t="s">
        <v>110</v>
      </c>
      <c r="E1864" t="s">
        <v>147</v>
      </c>
      <c r="F1864" t="s">
        <v>5612</v>
      </c>
      <c r="G1864" t="s">
        <v>134</v>
      </c>
      <c r="H1864" t="s">
        <v>135</v>
      </c>
      <c r="I1864" t="s">
        <v>144</v>
      </c>
      <c r="J1864" t="s">
        <v>137</v>
      </c>
      <c r="K1864" t="s">
        <v>138</v>
      </c>
      <c r="L1864" t="s">
        <v>5613</v>
      </c>
      <c r="M1864" t="s">
        <v>5614</v>
      </c>
      <c r="N1864">
        <v>1.2394444440000001</v>
      </c>
      <c r="O1864">
        <v>0</v>
      </c>
      <c r="P1864">
        <v>0</v>
      </c>
      <c r="Q1864">
        <v>0</v>
      </c>
      <c r="R1864">
        <v>0</v>
      </c>
      <c r="S1864">
        <v>1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45.495810542850464</v>
      </c>
      <c r="AB1864">
        <v>0</v>
      </c>
      <c r="AC1864">
        <v>0</v>
      </c>
      <c r="AD1864">
        <v>0</v>
      </c>
      <c r="AE1864">
        <v>45.495810542850464</v>
      </c>
    </row>
    <row r="1865" spans="1:31" x14ac:dyDescent="0.25">
      <c r="A1865">
        <v>2341091</v>
      </c>
      <c r="B1865">
        <v>1</v>
      </c>
      <c r="C1865" t="s">
        <v>80</v>
      </c>
      <c r="D1865" t="s">
        <v>102</v>
      </c>
      <c r="E1865" t="s">
        <v>151</v>
      </c>
      <c r="F1865" t="s">
        <v>5615</v>
      </c>
      <c r="G1865" t="s">
        <v>605</v>
      </c>
      <c r="H1865" t="s">
        <v>154</v>
      </c>
      <c r="I1865" t="s">
        <v>144</v>
      </c>
      <c r="J1865" t="s">
        <v>137</v>
      </c>
      <c r="K1865" t="s">
        <v>138</v>
      </c>
      <c r="L1865" t="s">
        <v>5616</v>
      </c>
      <c r="M1865" t="s">
        <v>5617</v>
      </c>
      <c r="N1865">
        <v>2.9249999999999998</v>
      </c>
      <c r="O1865">
        <v>0</v>
      </c>
      <c r="P1865">
        <v>19</v>
      </c>
      <c r="Q1865">
        <v>0</v>
      </c>
      <c r="R1865">
        <v>0</v>
      </c>
      <c r="S1865">
        <v>0</v>
      </c>
      <c r="T1865">
        <v>4</v>
      </c>
      <c r="U1865">
        <v>0</v>
      </c>
      <c r="V1865">
        <v>0</v>
      </c>
      <c r="W1865">
        <v>0</v>
      </c>
      <c r="X1865">
        <v>9.7333654108366865</v>
      </c>
      <c r="Y1865">
        <v>0</v>
      </c>
      <c r="Z1865">
        <v>0</v>
      </c>
      <c r="AA1865">
        <v>0</v>
      </c>
      <c r="AB1865">
        <v>7.5955028682090298</v>
      </c>
      <c r="AC1865">
        <v>0</v>
      </c>
      <c r="AD1865">
        <v>0</v>
      </c>
      <c r="AE1865">
        <v>17.328868279045714</v>
      </c>
    </row>
    <row r="1866" spans="1:31" x14ac:dyDescent="0.25">
      <c r="A1866">
        <v>2341054</v>
      </c>
      <c r="B1866">
        <v>1</v>
      </c>
      <c r="C1866" t="s">
        <v>81</v>
      </c>
      <c r="D1866" t="s">
        <v>114</v>
      </c>
      <c r="E1866" t="s">
        <v>147</v>
      </c>
      <c r="F1866" t="s">
        <v>5618</v>
      </c>
      <c r="G1866" t="s">
        <v>184</v>
      </c>
      <c r="H1866" t="s">
        <v>135</v>
      </c>
      <c r="I1866" t="s">
        <v>144</v>
      </c>
      <c r="J1866" t="s">
        <v>137</v>
      </c>
      <c r="K1866" t="s">
        <v>138</v>
      </c>
      <c r="L1866" t="s">
        <v>5619</v>
      </c>
      <c r="M1866" t="s">
        <v>5620</v>
      </c>
      <c r="N1866">
        <v>0.97527777699999996</v>
      </c>
      <c r="O1866">
        <v>0</v>
      </c>
      <c r="P1866">
        <v>46</v>
      </c>
      <c r="Q1866">
        <v>0</v>
      </c>
      <c r="R1866">
        <v>0</v>
      </c>
      <c r="S1866">
        <v>0</v>
      </c>
      <c r="T1866">
        <v>2</v>
      </c>
      <c r="U1866">
        <v>0</v>
      </c>
      <c r="V1866">
        <v>0</v>
      </c>
      <c r="W1866">
        <v>0</v>
      </c>
      <c r="X1866">
        <v>5.7077615416649685</v>
      </c>
      <c r="Y1866">
        <v>0</v>
      </c>
      <c r="Z1866">
        <v>0</v>
      </c>
      <c r="AA1866">
        <v>0</v>
      </c>
      <c r="AB1866">
        <v>3.8682146787682994</v>
      </c>
      <c r="AC1866">
        <v>0</v>
      </c>
      <c r="AD1866">
        <v>0</v>
      </c>
      <c r="AE1866">
        <v>9.5759762204332688</v>
      </c>
    </row>
    <row r="1867" spans="1:31" x14ac:dyDescent="0.25">
      <c r="A1867">
        <v>2340656</v>
      </c>
      <c r="B1867">
        <v>1</v>
      </c>
      <c r="C1867" t="s">
        <v>81</v>
      </c>
      <c r="D1867" t="s">
        <v>125</v>
      </c>
      <c r="E1867" t="s">
        <v>147</v>
      </c>
      <c r="F1867" t="s">
        <v>5621</v>
      </c>
      <c r="G1867" t="s">
        <v>134</v>
      </c>
      <c r="H1867" t="s">
        <v>135</v>
      </c>
      <c r="I1867" t="s">
        <v>144</v>
      </c>
      <c r="J1867" t="s">
        <v>137</v>
      </c>
      <c r="K1867" t="s">
        <v>138</v>
      </c>
      <c r="L1867" t="s">
        <v>5622</v>
      </c>
      <c r="M1867" t="s">
        <v>5623</v>
      </c>
      <c r="N1867">
        <v>1.057222222</v>
      </c>
      <c r="O1867">
        <v>0</v>
      </c>
      <c r="P1867">
        <v>2464</v>
      </c>
      <c r="Q1867">
        <v>0</v>
      </c>
      <c r="R1867">
        <v>6</v>
      </c>
      <c r="S1867">
        <v>2</v>
      </c>
      <c r="T1867">
        <v>444</v>
      </c>
      <c r="U1867">
        <v>0</v>
      </c>
      <c r="V1867">
        <v>0</v>
      </c>
      <c r="W1867">
        <v>0</v>
      </c>
      <c r="X1867">
        <v>377.72300166066503</v>
      </c>
      <c r="Y1867">
        <v>0</v>
      </c>
      <c r="Z1867">
        <v>2.6273438736495773</v>
      </c>
      <c r="AA1867">
        <v>3.0010795601798352</v>
      </c>
      <c r="AB1867">
        <v>216.19499306439758</v>
      </c>
      <c r="AC1867">
        <v>0</v>
      </c>
      <c r="AD1867">
        <v>0</v>
      </c>
      <c r="AE1867">
        <v>599.54641815889204</v>
      </c>
    </row>
    <row r="1868" spans="1:31" x14ac:dyDescent="0.25">
      <c r="A1868">
        <v>2341097</v>
      </c>
      <c r="B1868">
        <v>1</v>
      </c>
      <c r="C1868" t="s">
        <v>80</v>
      </c>
      <c r="D1868" t="s">
        <v>91</v>
      </c>
      <c r="E1868" t="s">
        <v>157</v>
      </c>
      <c r="F1868" t="s">
        <v>5624</v>
      </c>
      <c r="G1868" t="s">
        <v>159</v>
      </c>
      <c r="H1868" t="s">
        <v>154</v>
      </c>
      <c r="I1868" t="s">
        <v>144</v>
      </c>
      <c r="J1868" t="s">
        <v>137</v>
      </c>
      <c r="K1868" t="s">
        <v>138</v>
      </c>
      <c r="L1868" t="s">
        <v>5625</v>
      </c>
      <c r="M1868" t="s">
        <v>5626</v>
      </c>
      <c r="N1868">
        <v>0.64805555500000001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1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0.29566547001123056</v>
      </c>
      <c r="AC1868">
        <v>0</v>
      </c>
      <c r="AD1868">
        <v>0</v>
      </c>
      <c r="AE1868">
        <v>0.29566547001123056</v>
      </c>
    </row>
    <row r="1869" spans="1:31" x14ac:dyDescent="0.25">
      <c r="A1869">
        <v>2340705</v>
      </c>
      <c r="B1869">
        <v>1</v>
      </c>
      <c r="C1869" t="s">
        <v>80</v>
      </c>
      <c r="D1869" t="s">
        <v>87</v>
      </c>
      <c r="E1869" t="s">
        <v>132</v>
      </c>
      <c r="F1869" t="s">
        <v>5627</v>
      </c>
      <c r="G1869" t="s">
        <v>208</v>
      </c>
      <c r="H1869" t="s">
        <v>135</v>
      </c>
      <c r="I1869" t="s">
        <v>144</v>
      </c>
      <c r="J1869" t="s">
        <v>137</v>
      </c>
      <c r="K1869" t="s">
        <v>209</v>
      </c>
      <c r="L1869" t="s">
        <v>5628</v>
      </c>
      <c r="M1869" t="s">
        <v>5629</v>
      </c>
      <c r="N1869">
        <v>8.7483333329999997</v>
      </c>
      <c r="O1869">
        <v>0</v>
      </c>
      <c r="P1869">
        <v>2164</v>
      </c>
      <c r="Q1869">
        <v>0</v>
      </c>
      <c r="R1869">
        <v>2</v>
      </c>
      <c r="S1869">
        <v>0</v>
      </c>
      <c r="T1869">
        <v>145</v>
      </c>
      <c r="U1869">
        <v>0</v>
      </c>
      <c r="V1869">
        <v>2</v>
      </c>
      <c r="W1869">
        <v>0</v>
      </c>
      <c r="X1869">
        <v>6431.4157000857094</v>
      </c>
      <c r="Y1869">
        <v>0</v>
      </c>
      <c r="Z1869">
        <v>15.756285627559095</v>
      </c>
      <c r="AA1869">
        <v>0</v>
      </c>
      <c r="AB1869">
        <v>2797.0745810431845</v>
      </c>
      <c r="AC1869">
        <v>0</v>
      </c>
      <c r="AD1869">
        <v>761.58303205284562</v>
      </c>
      <c r="AE1869">
        <v>10005.8295988093</v>
      </c>
    </row>
    <row r="1870" spans="1:31" x14ac:dyDescent="0.25">
      <c r="A1870">
        <v>2340682</v>
      </c>
      <c r="B1870">
        <v>1</v>
      </c>
      <c r="C1870" t="s">
        <v>81</v>
      </c>
      <c r="D1870" t="s">
        <v>113</v>
      </c>
      <c r="E1870" t="s">
        <v>151</v>
      </c>
      <c r="F1870" t="s">
        <v>5630</v>
      </c>
      <c r="G1870" t="s">
        <v>153</v>
      </c>
      <c r="H1870" t="s">
        <v>154</v>
      </c>
      <c r="I1870" t="s">
        <v>144</v>
      </c>
      <c r="J1870" t="s">
        <v>137</v>
      </c>
      <c r="K1870" t="s">
        <v>138</v>
      </c>
      <c r="L1870" t="s">
        <v>5631</v>
      </c>
      <c r="M1870" t="s">
        <v>5632</v>
      </c>
      <c r="N1870">
        <v>1.3633333329999999</v>
      </c>
      <c r="O1870">
        <v>0</v>
      </c>
      <c r="P1870">
        <v>14</v>
      </c>
      <c r="Q1870">
        <v>0</v>
      </c>
      <c r="R1870">
        <v>1</v>
      </c>
      <c r="S1870">
        <v>0</v>
      </c>
      <c r="T1870">
        <v>3</v>
      </c>
      <c r="U1870">
        <v>0</v>
      </c>
      <c r="V1870">
        <v>0</v>
      </c>
      <c r="W1870">
        <v>0</v>
      </c>
      <c r="X1870">
        <v>7.7140522528869155</v>
      </c>
      <c r="Y1870">
        <v>0</v>
      </c>
      <c r="Z1870">
        <v>0.30553598886738337</v>
      </c>
      <c r="AA1870">
        <v>0</v>
      </c>
      <c r="AB1870">
        <v>2.21200269808012</v>
      </c>
      <c r="AC1870">
        <v>0</v>
      </c>
      <c r="AD1870">
        <v>0</v>
      </c>
      <c r="AE1870">
        <v>10.231590939834419</v>
      </c>
    </row>
    <row r="1871" spans="1:31" x14ac:dyDescent="0.25">
      <c r="A1871">
        <v>2340891</v>
      </c>
      <c r="B1871">
        <v>1</v>
      </c>
      <c r="C1871" t="s">
        <v>81</v>
      </c>
      <c r="D1871" t="s">
        <v>120</v>
      </c>
      <c r="E1871" t="s">
        <v>141</v>
      </c>
      <c r="F1871" t="s">
        <v>320</v>
      </c>
      <c r="G1871" t="s">
        <v>134</v>
      </c>
      <c r="H1871" t="s">
        <v>135</v>
      </c>
      <c r="I1871" t="s">
        <v>144</v>
      </c>
      <c r="J1871" t="s">
        <v>137</v>
      </c>
      <c r="K1871" t="s">
        <v>138</v>
      </c>
      <c r="L1871" t="s">
        <v>5633</v>
      </c>
      <c r="M1871" t="s">
        <v>5634</v>
      </c>
      <c r="N1871">
        <v>1.02</v>
      </c>
      <c r="O1871">
        <v>0</v>
      </c>
      <c r="P1871">
        <v>75</v>
      </c>
      <c r="Q1871">
        <v>38</v>
      </c>
      <c r="R1871">
        <v>2</v>
      </c>
      <c r="S1871">
        <v>14</v>
      </c>
      <c r="T1871">
        <v>3</v>
      </c>
      <c r="U1871">
        <v>0</v>
      </c>
      <c r="V1871">
        <v>0</v>
      </c>
      <c r="W1871">
        <v>0</v>
      </c>
      <c r="X1871">
        <v>32.433784914413643</v>
      </c>
      <c r="Y1871">
        <v>203.70361297928466</v>
      </c>
      <c r="Z1871">
        <v>4.7025695179960998</v>
      </c>
      <c r="AA1871">
        <v>67.930222515622333</v>
      </c>
      <c r="AB1871">
        <v>0.78829987518511102</v>
      </c>
      <c r="AC1871">
        <v>0</v>
      </c>
      <c r="AD1871">
        <v>0</v>
      </c>
      <c r="AE1871">
        <v>309.55848980250181</v>
      </c>
    </row>
    <row r="1872" spans="1:31" x14ac:dyDescent="0.25">
      <c r="A1872">
        <v>2340937</v>
      </c>
      <c r="B1872">
        <v>1</v>
      </c>
      <c r="C1872" t="s">
        <v>80</v>
      </c>
      <c r="D1872" t="s">
        <v>103</v>
      </c>
      <c r="E1872" t="s">
        <v>240</v>
      </c>
      <c r="F1872" t="s">
        <v>3697</v>
      </c>
      <c r="G1872" t="s">
        <v>134</v>
      </c>
      <c r="H1872" t="s">
        <v>135</v>
      </c>
      <c r="I1872" t="s">
        <v>144</v>
      </c>
      <c r="J1872" t="s">
        <v>137</v>
      </c>
      <c r="K1872" t="s">
        <v>138</v>
      </c>
      <c r="L1872" t="s">
        <v>5635</v>
      </c>
      <c r="M1872" t="s">
        <v>5636</v>
      </c>
      <c r="N1872">
        <v>0.48888888800000002</v>
      </c>
      <c r="O1872">
        <v>0</v>
      </c>
      <c r="P1872">
        <v>1816</v>
      </c>
      <c r="Q1872">
        <v>0</v>
      </c>
      <c r="R1872">
        <v>20</v>
      </c>
      <c r="S1872">
        <v>13</v>
      </c>
      <c r="T1872">
        <v>197</v>
      </c>
      <c r="U1872">
        <v>22</v>
      </c>
      <c r="V1872">
        <v>4</v>
      </c>
      <c r="W1872">
        <v>0</v>
      </c>
      <c r="X1872">
        <v>260.60769717963916</v>
      </c>
      <c r="Y1872">
        <v>0</v>
      </c>
      <c r="Z1872">
        <v>5.0235628597694229</v>
      </c>
      <c r="AA1872">
        <v>610.01073685728386</v>
      </c>
      <c r="AB1872">
        <v>119.77861174906154</v>
      </c>
      <c r="AC1872">
        <v>2828.498273695418</v>
      </c>
      <c r="AD1872">
        <v>127.91560770936201</v>
      </c>
      <c r="AE1872">
        <v>3951.834490050534</v>
      </c>
    </row>
    <row r="1873" spans="1:31" x14ac:dyDescent="0.25">
      <c r="A1873">
        <v>2341060</v>
      </c>
      <c r="B1873">
        <v>1</v>
      </c>
      <c r="C1873" t="s">
        <v>80</v>
      </c>
      <c r="D1873" t="s">
        <v>92</v>
      </c>
      <c r="E1873" t="s">
        <v>151</v>
      </c>
      <c r="F1873" t="s">
        <v>5637</v>
      </c>
      <c r="G1873" t="s">
        <v>331</v>
      </c>
      <c r="H1873" t="s">
        <v>154</v>
      </c>
      <c r="I1873" t="s">
        <v>144</v>
      </c>
      <c r="J1873" t="s">
        <v>137</v>
      </c>
      <c r="K1873" t="s">
        <v>138</v>
      </c>
      <c r="L1873" t="s">
        <v>5638</v>
      </c>
      <c r="M1873" t="s">
        <v>5639</v>
      </c>
      <c r="N1873">
        <v>1.300277777</v>
      </c>
      <c r="O1873">
        <v>0</v>
      </c>
      <c r="P1873">
        <v>22</v>
      </c>
      <c r="Q1873">
        <v>0</v>
      </c>
      <c r="R1873">
        <v>14</v>
      </c>
      <c r="S1873">
        <v>0</v>
      </c>
      <c r="T1873">
        <v>3</v>
      </c>
      <c r="U1873">
        <v>0</v>
      </c>
      <c r="V1873">
        <v>1</v>
      </c>
      <c r="W1873">
        <v>0</v>
      </c>
      <c r="X1873">
        <v>13.119013551682853</v>
      </c>
      <c r="Y1873">
        <v>0</v>
      </c>
      <c r="Z1873">
        <v>15.638263254697947</v>
      </c>
      <c r="AA1873">
        <v>0</v>
      </c>
      <c r="AB1873">
        <v>4.5352723789087737</v>
      </c>
      <c r="AC1873">
        <v>0</v>
      </c>
      <c r="AD1873">
        <v>6.6819126352291938E-2</v>
      </c>
      <c r="AE1873">
        <v>33.359368311641866</v>
      </c>
    </row>
    <row r="1874" spans="1:31" x14ac:dyDescent="0.25">
      <c r="A1874">
        <v>2340688</v>
      </c>
      <c r="B1874">
        <v>1</v>
      </c>
      <c r="C1874" t="s">
        <v>80</v>
      </c>
      <c r="D1874" t="s">
        <v>94</v>
      </c>
      <c r="E1874" t="s">
        <v>132</v>
      </c>
      <c r="F1874" t="s">
        <v>4339</v>
      </c>
      <c r="G1874" t="s">
        <v>356</v>
      </c>
      <c r="H1874" t="s">
        <v>135</v>
      </c>
      <c r="I1874" t="s">
        <v>144</v>
      </c>
      <c r="J1874" t="s">
        <v>137</v>
      </c>
      <c r="K1874" t="s">
        <v>138</v>
      </c>
      <c r="L1874" t="s">
        <v>5640</v>
      </c>
      <c r="M1874" t="s">
        <v>5641</v>
      </c>
      <c r="N1874">
        <v>3.8541666659999998</v>
      </c>
      <c r="O1874">
        <v>0</v>
      </c>
      <c r="P1874">
        <v>0</v>
      </c>
      <c r="Q1874">
        <v>1</v>
      </c>
      <c r="R1874">
        <v>126</v>
      </c>
      <c r="S1874">
        <v>0</v>
      </c>
      <c r="T1874">
        <v>8</v>
      </c>
      <c r="U1874">
        <v>0</v>
      </c>
      <c r="V1874">
        <v>0</v>
      </c>
      <c r="W1874">
        <v>0</v>
      </c>
      <c r="X1874">
        <v>0</v>
      </c>
      <c r="Y1874">
        <v>95.823593733223248</v>
      </c>
      <c r="Z1874">
        <v>1944.4317019911443</v>
      </c>
      <c r="AA1874">
        <v>0</v>
      </c>
      <c r="AB1874">
        <v>89.148526053302106</v>
      </c>
      <c r="AC1874">
        <v>0</v>
      </c>
      <c r="AD1874">
        <v>0</v>
      </c>
      <c r="AE1874">
        <v>2129.4038217776697</v>
      </c>
    </row>
    <row r="1875" spans="1:31" x14ac:dyDescent="0.25">
      <c r="A1875">
        <v>2341020</v>
      </c>
      <c r="B1875">
        <v>1</v>
      </c>
      <c r="C1875" t="s">
        <v>81</v>
      </c>
      <c r="D1875" t="s">
        <v>112</v>
      </c>
      <c r="E1875" t="s">
        <v>157</v>
      </c>
      <c r="F1875" t="s">
        <v>5642</v>
      </c>
      <c r="G1875" t="s">
        <v>159</v>
      </c>
      <c r="H1875" t="s">
        <v>154</v>
      </c>
      <c r="I1875" t="s">
        <v>144</v>
      </c>
      <c r="J1875" t="s">
        <v>137</v>
      </c>
      <c r="K1875" t="s">
        <v>138</v>
      </c>
      <c r="L1875" t="s">
        <v>5643</v>
      </c>
      <c r="M1875" t="s">
        <v>5644</v>
      </c>
      <c r="N1875">
        <v>0.81861111099999995</v>
      </c>
      <c r="O1875">
        <v>0</v>
      </c>
      <c r="P1875">
        <v>1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0.25342228498644997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0.25342228498644997</v>
      </c>
    </row>
    <row r="1876" spans="1:31" x14ac:dyDescent="0.25">
      <c r="A1876">
        <v>2341077</v>
      </c>
      <c r="B1876">
        <v>1</v>
      </c>
      <c r="C1876" t="s">
        <v>80</v>
      </c>
      <c r="D1876" t="s">
        <v>101</v>
      </c>
      <c r="E1876" t="s">
        <v>151</v>
      </c>
      <c r="F1876" t="s">
        <v>5645</v>
      </c>
      <c r="G1876" t="s">
        <v>498</v>
      </c>
      <c r="H1876" t="s">
        <v>154</v>
      </c>
      <c r="I1876" t="s">
        <v>144</v>
      </c>
      <c r="J1876" t="s">
        <v>137</v>
      </c>
      <c r="K1876" t="s">
        <v>138</v>
      </c>
      <c r="L1876" t="s">
        <v>5646</v>
      </c>
      <c r="M1876" t="s">
        <v>5647</v>
      </c>
      <c r="N1876">
        <v>0.41527777700000001</v>
      </c>
      <c r="O1876">
        <v>0</v>
      </c>
      <c r="P1876">
        <v>109</v>
      </c>
      <c r="Q1876">
        <v>0</v>
      </c>
      <c r="R1876">
        <v>2</v>
      </c>
      <c r="S1876">
        <v>0</v>
      </c>
      <c r="T1876">
        <v>15</v>
      </c>
      <c r="U1876">
        <v>0</v>
      </c>
      <c r="V1876">
        <v>0</v>
      </c>
      <c r="W1876">
        <v>0</v>
      </c>
      <c r="X1876">
        <v>14.444673215442304</v>
      </c>
      <c r="Y1876">
        <v>0</v>
      </c>
      <c r="Z1876">
        <v>1.2844912691169543</v>
      </c>
      <c r="AA1876">
        <v>0</v>
      </c>
      <c r="AB1876">
        <v>5.7641202281467629</v>
      </c>
      <c r="AC1876">
        <v>0</v>
      </c>
      <c r="AD1876">
        <v>0</v>
      </c>
      <c r="AE1876">
        <v>21.493284712706021</v>
      </c>
    </row>
    <row r="1877" spans="1:31" x14ac:dyDescent="0.25">
      <c r="A1877">
        <v>2340874</v>
      </c>
      <c r="B1877">
        <v>1</v>
      </c>
      <c r="C1877" t="s">
        <v>80</v>
      </c>
      <c r="D1877" t="s">
        <v>97</v>
      </c>
      <c r="E1877" t="s">
        <v>151</v>
      </c>
      <c r="F1877" t="s">
        <v>5648</v>
      </c>
      <c r="G1877" t="s">
        <v>194</v>
      </c>
      <c r="H1877" t="s">
        <v>154</v>
      </c>
      <c r="I1877" t="s">
        <v>144</v>
      </c>
      <c r="J1877" t="s">
        <v>137</v>
      </c>
      <c r="K1877" t="s">
        <v>138</v>
      </c>
      <c r="L1877" t="s">
        <v>5649</v>
      </c>
      <c r="M1877" t="s">
        <v>5650</v>
      </c>
      <c r="N1877">
        <v>2.33</v>
      </c>
      <c r="O1877">
        <v>0</v>
      </c>
      <c r="P1877">
        <v>6</v>
      </c>
      <c r="Q1877">
        <v>0</v>
      </c>
      <c r="R1877">
        <v>4</v>
      </c>
      <c r="S1877">
        <v>0</v>
      </c>
      <c r="T1877">
        <v>4</v>
      </c>
      <c r="U1877">
        <v>0</v>
      </c>
      <c r="V1877">
        <v>0</v>
      </c>
      <c r="W1877">
        <v>0</v>
      </c>
      <c r="X1877">
        <v>10.953035261019755</v>
      </c>
      <c r="Y1877">
        <v>0</v>
      </c>
      <c r="Z1877">
        <v>7.8601849170809857</v>
      </c>
      <c r="AA1877">
        <v>0</v>
      </c>
      <c r="AB1877">
        <v>24.369662016225245</v>
      </c>
      <c r="AC1877">
        <v>0</v>
      </c>
      <c r="AD1877">
        <v>0</v>
      </c>
      <c r="AE1877">
        <v>43.182882194325984</v>
      </c>
    </row>
    <row r="1878" spans="1:31" x14ac:dyDescent="0.25">
      <c r="A1878">
        <v>2340828</v>
      </c>
      <c r="B1878">
        <v>1</v>
      </c>
      <c r="C1878" t="s">
        <v>80</v>
      </c>
      <c r="D1878" t="s">
        <v>83</v>
      </c>
      <c r="E1878" t="s">
        <v>157</v>
      </c>
      <c r="F1878" t="s">
        <v>5651</v>
      </c>
      <c r="G1878" t="s">
        <v>204</v>
      </c>
      <c r="H1878" t="s">
        <v>154</v>
      </c>
      <c r="I1878" t="s">
        <v>144</v>
      </c>
      <c r="J1878" t="s">
        <v>137</v>
      </c>
      <c r="K1878" t="s">
        <v>138</v>
      </c>
      <c r="L1878" t="s">
        <v>5652</v>
      </c>
      <c r="M1878" t="s">
        <v>5653</v>
      </c>
      <c r="N1878">
        <v>2.488611111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2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74.389562575180818</v>
      </c>
      <c r="AC1878">
        <v>0</v>
      </c>
      <c r="AD1878">
        <v>0</v>
      </c>
      <c r="AE1878">
        <v>74.389562575180818</v>
      </c>
    </row>
    <row r="1879" spans="1:31" x14ac:dyDescent="0.25">
      <c r="A1879">
        <v>2340974</v>
      </c>
      <c r="B1879">
        <v>1</v>
      </c>
      <c r="C1879" t="s">
        <v>80</v>
      </c>
      <c r="D1879" t="s">
        <v>106</v>
      </c>
      <c r="E1879" t="s">
        <v>151</v>
      </c>
      <c r="F1879" t="s">
        <v>5654</v>
      </c>
      <c r="G1879" t="s">
        <v>153</v>
      </c>
      <c r="H1879" t="s">
        <v>154</v>
      </c>
      <c r="I1879" t="s">
        <v>144</v>
      </c>
      <c r="J1879" t="s">
        <v>137</v>
      </c>
      <c r="K1879" t="s">
        <v>138</v>
      </c>
      <c r="L1879" t="s">
        <v>5655</v>
      </c>
      <c r="M1879" t="s">
        <v>5656</v>
      </c>
      <c r="N1879">
        <v>0.66749999999999998</v>
      </c>
      <c r="O1879">
        <v>0</v>
      </c>
      <c r="P1879">
        <v>10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1.855696264348905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1.855696264348905</v>
      </c>
    </row>
    <row r="1880" spans="1:31" x14ac:dyDescent="0.25">
      <c r="A1880">
        <v>2340788</v>
      </c>
      <c r="B1880">
        <v>1</v>
      </c>
      <c r="C1880" t="s">
        <v>80</v>
      </c>
      <c r="D1880" t="s">
        <v>96</v>
      </c>
      <c r="E1880" t="s">
        <v>157</v>
      </c>
      <c r="F1880" t="s">
        <v>5657</v>
      </c>
      <c r="G1880" t="s">
        <v>279</v>
      </c>
      <c r="H1880" t="s">
        <v>154</v>
      </c>
      <c r="I1880" t="s">
        <v>144</v>
      </c>
      <c r="J1880" t="s">
        <v>137</v>
      </c>
      <c r="K1880" t="s">
        <v>138</v>
      </c>
      <c r="L1880" t="s">
        <v>5658</v>
      </c>
      <c r="M1880" t="s">
        <v>5659</v>
      </c>
      <c r="N1880">
        <v>0.95305555500000005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1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9.0653481353107761</v>
      </c>
      <c r="AC1880">
        <v>0</v>
      </c>
      <c r="AD1880">
        <v>0</v>
      </c>
      <c r="AE1880">
        <v>9.0653481353107761</v>
      </c>
    </row>
    <row r="1881" spans="1:31" x14ac:dyDescent="0.25">
      <c r="A1881">
        <v>2341143</v>
      </c>
      <c r="B1881">
        <v>1</v>
      </c>
      <c r="C1881" t="s">
        <v>80</v>
      </c>
      <c r="D1881" t="s">
        <v>96</v>
      </c>
      <c r="E1881" t="s">
        <v>147</v>
      </c>
      <c r="F1881" t="s">
        <v>5660</v>
      </c>
      <c r="G1881" t="s">
        <v>2880</v>
      </c>
      <c r="H1881" t="s">
        <v>135</v>
      </c>
      <c r="I1881" t="s">
        <v>144</v>
      </c>
      <c r="J1881" t="s">
        <v>137</v>
      </c>
      <c r="K1881" t="s">
        <v>138</v>
      </c>
      <c r="L1881" t="s">
        <v>5661</v>
      </c>
      <c r="M1881" t="s">
        <v>5662</v>
      </c>
      <c r="N1881">
        <v>0.82277777699999999</v>
      </c>
      <c r="O1881">
        <v>0</v>
      </c>
      <c r="P1881">
        <v>317</v>
      </c>
      <c r="Q1881">
        <v>0</v>
      </c>
      <c r="R1881">
        <v>0</v>
      </c>
      <c r="S1881">
        <v>0</v>
      </c>
      <c r="T1881">
        <v>8</v>
      </c>
      <c r="U1881">
        <v>0</v>
      </c>
      <c r="V1881">
        <v>0</v>
      </c>
      <c r="W1881">
        <v>0</v>
      </c>
      <c r="X1881">
        <v>85.503220013934396</v>
      </c>
      <c r="Y1881">
        <v>0</v>
      </c>
      <c r="Z1881">
        <v>0</v>
      </c>
      <c r="AA1881">
        <v>0</v>
      </c>
      <c r="AB1881">
        <v>9.0342117586707396</v>
      </c>
      <c r="AC1881">
        <v>0</v>
      </c>
      <c r="AD1881">
        <v>0</v>
      </c>
      <c r="AE1881">
        <v>94.537431772605132</v>
      </c>
    </row>
    <row r="1882" spans="1:31" x14ac:dyDescent="0.25">
      <c r="A1882">
        <v>2340665</v>
      </c>
      <c r="B1882">
        <v>1</v>
      </c>
      <c r="C1882" t="s">
        <v>81</v>
      </c>
      <c r="D1882" t="s">
        <v>113</v>
      </c>
      <c r="E1882" t="s">
        <v>141</v>
      </c>
      <c r="F1882" t="s">
        <v>5663</v>
      </c>
      <c r="G1882" t="s">
        <v>3157</v>
      </c>
      <c r="H1882" t="s">
        <v>135</v>
      </c>
      <c r="I1882" t="s">
        <v>144</v>
      </c>
      <c r="J1882" t="s">
        <v>137</v>
      </c>
      <c r="K1882" t="s">
        <v>138</v>
      </c>
      <c r="L1882" t="s">
        <v>5664</v>
      </c>
      <c r="M1882" t="s">
        <v>5665</v>
      </c>
      <c r="N1882">
        <v>3.5138888879999999</v>
      </c>
      <c r="O1882">
        <v>0</v>
      </c>
      <c r="P1882">
        <v>240</v>
      </c>
      <c r="Q1882">
        <v>29</v>
      </c>
      <c r="R1882">
        <v>59</v>
      </c>
      <c r="S1882">
        <v>0</v>
      </c>
      <c r="T1882">
        <v>12</v>
      </c>
      <c r="U1882">
        <v>0</v>
      </c>
      <c r="V1882">
        <v>0</v>
      </c>
      <c r="W1882">
        <v>0</v>
      </c>
      <c r="X1882">
        <v>166.93791373283759</v>
      </c>
      <c r="Y1882">
        <v>1182.5227679245256</v>
      </c>
      <c r="Z1882">
        <v>1884.2113777518293</v>
      </c>
      <c r="AA1882">
        <v>0</v>
      </c>
      <c r="AB1882">
        <v>27.082379047952706</v>
      </c>
      <c r="AC1882">
        <v>0</v>
      </c>
      <c r="AD1882">
        <v>0</v>
      </c>
      <c r="AE1882">
        <v>3260.7544384571452</v>
      </c>
    </row>
    <row r="1883" spans="1:31" x14ac:dyDescent="0.25">
      <c r="A1883">
        <v>2340808</v>
      </c>
      <c r="B1883">
        <v>1</v>
      </c>
      <c r="C1883" t="s">
        <v>81</v>
      </c>
      <c r="D1883" t="s">
        <v>128</v>
      </c>
      <c r="E1883" t="s">
        <v>174</v>
      </c>
      <c r="F1883" t="s">
        <v>5666</v>
      </c>
      <c r="G1883" t="s">
        <v>176</v>
      </c>
      <c r="H1883" t="s">
        <v>154</v>
      </c>
      <c r="I1883" t="s">
        <v>144</v>
      </c>
      <c r="J1883" t="s">
        <v>137</v>
      </c>
      <c r="K1883" t="s">
        <v>138</v>
      </c>
      <c r="L1883" t="s">
        <v>5667</v>
      </c>
      <c r="M1883" t="s">
        <v>5668</v>
      </c>
      <c r="N1883">
        <v>3.8541666659999998</v>
      </c>
      <c r="O1883">
        <v>0</v>
      </c>
      <c r="P1883">
        <v>41</v>
      </c>
      <c r="Q1883">
        <v>0</v>
      </c>
      <c r="R1883">
        <v>13</v>
      </c>
      <c r="S1883">
        <v>0</v>
      </c>
      <c r="T1883">
        <v>1</v>
      </c>
      <c r="U1883">
        <v>0</v>
      </c>
      <c r="V1883">
        <v>0</v>
      </c>
      <c r="W1883">
        <v>0</v>
      </c>
      <c r="X1883">
        <v>39.282494056534411</v>
      </c>
      <c r="Y1883">
        <v>0</v>
      </c>
      <c r="Z1883">
        <v>81.664803577846229</v>
      </c>
      <c r="AA1883">
        <v>0</v>
      </c>
      <c r="AB1883">
        <v>0.82342557382043002</v>
      </c>
      <c r="AC1883">
        <v>0</v>
      </c>
      <c r="AD1883">
        <v>0</v>
      </c>
      <c r="AE1883">
        <v>121.77072320820108</v>
      </c>
    </row>
    <row r="1884" spans="1:31" x14ac:dyDescent="0.25">
      <c r="A1884">
        <v>2340708</v>
      </c>
      <c r="B1884">
        <v>1</v>
      </c>
      <c r="C1884" t="s">
        <v>80</v>
      </c>
      <c r="D1884" t="s">
        <v>82</v>
      </c>
      <c r="E1884" t="s">
        <v>157</v>
      </c>
      <c r="F1884" t="s">
        <v>5669</v>
      </c>
      <c r="G1884" t="s">
        <v>159</v>
      </c>
      <c r="H1884" t="s">
        <v>154</v>
      </c>
      <c r="I1884" t="s">
        <v>144</v>
      </c>
      <c r="J1884" t="s">
        <v>137</v>
      </c>
      <c r="K1884" t="s">
        <v>138</v>
      </c>
      <c r="L1884" t="s">
        <v>5670</v>
      </c>
      <c r="M1884" t="s">
        <v>5671</v>
      </c>
      <c r="N1884">
        <v>1.9566666660000001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1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6.295617601873694</v>
      </c>
      <c r="AC1884">
        <v>0</v>
      </c>
      <c r="AD1884">
        <v>0</v>
      </c>
      <c r="AE1884">
        <v>6.295617601873694</v>
      </c>
    </row>
    <row r="1885" spans="1:31" x14ac:dyDescent="0.25">
      <c r="A1885">
        <v>2340851</v>
      </c>
      <c r="B1885">
        <v>1</v>
      </c>
      <c r="C1885" t="s">
        <v>80</v>
      </c>
      <c r="D1885" t="s">
        <v>96</v>
      </c>
      <c r="E1885" t="s">
        <v>157</v>
      </c>
      <c r="F1885" t="s">
        <v>5672</v>
      </c>
      <c r="G1885" t="s">
        <v>279</v>
      </c>
      <c r="H1885" t="s">
        <v>154</v>
      </c>
      <c r="I1885" t="s">
        <v>144</v>
      </c>
      <c r="J1885" t="s">
        <v>137</v>
      </c>
      <c r="K1885" t="s">
        <v>138</v>
      </c>
      <c r="L1885" t="s">
        <v>5673</v>
      </c>
      <c r="M1885" t="s">
        <v>5674</v>
      </c>
      <c r="N1885">
        <v>1.605555555</v>
      </c>
      <c r="O1885">
        <v>0</v>
      </c>
      <c r="P1885">
        <v>1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5.1355702793466115E-2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5.1355702793466115E-2</v>
      </c>
    </row>
    <row r="1886" spans="1:31" x14ac:dyDescent="0.25">
      <c r="A1886">
        <v>2340871</v>
      </c>
      <c r="B1886">
        <v>1</v>
      </c>
      <c r="C1886" t="s">
        <v>80</v>
      </c>
      <c r="D1886" t="s">
        <v>101</v>
      </c>
      <c r="E1886" t="s">
        <v>151</v>
      </c>
      <c r="F1886" t="s">
        <v>5675</v>
      </c>
      <c r="G1886" t="s">
        <v>194</v>
      </c>
      <c r="H1886" t="s">
        <v>154</v>
      </c>
      <c r="I1886" t="s">
        <v>144</v>
      </c>
      <c r="J1886" t="s">
        <v>137</v>
      </c>
      <c r="K1886" t="s">
        <v>138</v>
      </c>
      <c r="L1886" t="s">
        <v>5676</v>
      </c>
      <c r="M1886" t="s">
        <v>5677</v>
      </c>
      <c r="N1886">
        <v>0.37416666599999998</v>
      </c>
      <c r="O1886">
        <v>0</v>
      </c>
      <c r="P1886">
        <v>64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5.4060305651255209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5.4060305651255209</v>
      </c>
    </row>
    <row r="1887" spans="1:31" x14ac:dyDescent="0.25">
      <c r="A1887">
        <v>2340894</v>
      </c>
      <c r="B1887">
        <v>1</v>
      </c>
      <c r="C1887" t="s">
        <v>81</v>
      </c>
      <c r="D1887" t="s">
        <v>120</v>
      </c>
      <c r="E1887" t="s">
        <v>141</v>
      </c>
      <c r="F1887" t="s">
        <v>1123</v>
      </c>
      <c r="G1887" t="s">
        <v>134</v>
      </c>
      <c r="H1887" t="s">
        <v>135</v>
      </c>
      <c r="I1887" t="s">
        <v>144</v>
      </c>
      <c r="J1887" t="s">
        <v>137</v>
      </c>
      <c r="K1887" t="s">
        <v>138</v>
      </c>
      <c r="L1887" t="s">
        <v>5678</v>
      </c>
      <c r="M1887" t="s">
        <v>5679</v>
      </c>
      <c r="N1887">
        <v>2.6472222219999999</v>
      </c>
      <c r="O1887">
        <v>0</v>
      </c>
      <c r="P1887">
        <v>0</v>
      </c>
      <c r="Q1887">
        <v>37</v>
      </c>
      <c r="R1887">
        <v>43</v>
      </c>
      <c r="S1887">
        <v>7</v>
      </c>
      <c r="T1887">
        <v>1</v>
      </c>
      <c r="U1887">
        <v>0</v>
      </c>
      <c r="V1887">
        <v>0</v>
      </c>
      <c r="W1887">
        <v>0</v>
      </c>
      <c r="X1887">
        <v>0</v>
      </c>
      <c r="Y1887">
        <v>1327.1670395035931</v>
      </c>
      <c r="Z1887">
        <v>1164.7659328532454</v>
      </c>
      <c r="AA1887">
        <v>124.32045054102444</v>
      </c>
      <c r="AB1887">
        <v>6.9236102573599112</v>
      </c>
      <c r="AC1887">
        <v>0</v>
      </c>
      <c r="AD1887">
        <v>0</v>
      </c>
      <c r="AE1887">
        <v>2623.1770331552229</v>
      </c>
    </row>
    <row r="1888" spans="1:31" x14ac:dyDescent="0.25">
      <c r="A1888">
        <v>2341063</v>
      </c>
      <c r="B1888">
        <v>1</v>
      </c>
      <c r="C1888" t="s">
        <v>80</v>
      </c>
      <c r="D1888" t="s">
        <v>87</v>
      </c>
      <c r="E1888" t="s">
        <v>326</v>
      </c>
      <c r="F1888" t="s">
        <v>5680</v>
      </c>
      <c r="G1888" t="s">
        <v>667</v>
      </c>
      <c r="H1888" t="s">
        <v>154</v>
      </c>
      <c r="I1888" t="s">
        <v>144</v>
      </c>
      <c r="J1888" t="s">
        <v>137</v>
      </c>
      <c r="K1888" t="s">
        <v>138</v>
      </c>
      <c r="L1888" t="s">
        <v>5681</v>
      </c>
      <c r="M1888" t="s">
        <v>5682</v>
      </c>
      <c r="N1888">
        <v>0.70277777699999999</v>
      </c>
      <c r="O1888">
        <v>0</v>
      </c>
      <c r="P1888">
        <v>130</v>
      </c>
      <c r="Q1888">
        <v>0</v>
      </c>
      <c r="R1888">
        <v>0</v>
      </c>
      <c r="S1888">
        <v>0</v>
      </c>
      <c r="T1888">
        <v>4</v>
      </c>
      <c r="U1888">
        <v>0</v>
      </c>
      <c r="V1888">
        <v>0</v>
      </c>
      <c r="W1888">
        <v>0</v>
      </c>
      <c r="X1888">
        <v>30.633199653942423</v>
      </c>
      <c r="Y1888">
        <v>0</v>
      </c>
      <c r="Z1888">
        <v>0</v>
      </c>
      <c r="AA1888">
        <v>0</v>
      </c>
      <c r="AB1888">
        <v>0.91501020660542765</v>
      </c>
      <c r="AC1888">
        <v>0</v>
      </c>
      <c r="AD1888">
        <v>0</v>
      </c>
      <c r="AE1888">
        <v>31.54820986054785</v>
      </c>
    </row>
    <row r="1889" spans="1:31" x14ac:dyDescent="0.25">
      <c r="A1889">
        <v>2341126</v>
      </c>
      <c r="B1889">
        <v>1</v>
      </c>
      <c r="C1889" t="s">
        <v>80</v>
      </c>
      <c r="D1889" t="s">
        <v>86</v>
      </c>
      <c r="E1889" t="s">
        <v>174</v>
      </c>
      <c r="F1889" t="s">
        <v>5683</v>
      </c>
      <c r="G1889" t="s">
        <v>219</v>
      </c>
      <c r="H1889" t="s">
        <v>154</v>
      </c>
      <c r="I1889" t="s">
        <v>144</v>
      </c>
      <c r="J1889" t="s">
        <v>137</v>
      </c>
      <c r="K1889" t="s">
        <v>138</v>
      </c>
      <c r="L1889" t="s">
        <v>5684</v>
      </c>
      <c r="M1889" t="s">
        <v>5685</v>
      </c>
      <c r="N1889">
        <v>0.89194444399999995</v>
      </c>
      <c r="O1889">
        <v>0</v>
      </c>
      <c r="P1889">
        <v>422</v>
      </c>
      <c r="Q1889">
        <v>0</v>
      </c>
      <c r="R1889">
        <v>0</v>
      </c>
      <c r="S1889">
        <v>0</v>
      </c>
      <c r="T1889">
        <v>31</v>
      </c>
      <c r="U1889">
        <v>0</v>
      </c>
      <c r="V1889">
        <v>0</v>
      </c>
      <c r="W1889">
        <v>0</v>
      </c>
      <c r="X1889">
        <v>106.6026684820298</v>
      </c>
      <c r="Y1889">
        <v>0</v>
      </c>
      <c r="Z1889">
        <v>0</v>
      </c>
      <c r="AA1889">
        <v>0</v>
      </c>
      <c r="AB1889">
        <v>29.620741740364199</v>
      </c>
      <c r="AC1889">
        <v>0</v>
      </c>
      <c r="AD1889">
        <v>0</v>
      </c>
      <c r="AE1889">
        <v>136.22341022239399</v>
      </c>
    </row>
    <row r="1890" spans="1:31" x14ac:dyDescent="0.25">
      <c r="A1890">
        <v>2340831</v>
      </c>
      <c r="B1890">
        <v>1</v>
      </c>
      <c r="C1890" t="s">
        <v>80</v>
      </c>
      <c r="D1890" t="s">
        <v>105</v>
      </c>
      <c r="E1890" t="s">
        <v>157</v>
      </c>
      <c r="F1890" t="s">
        <v>5686</v>
      </c>
      <c r="G1890" t="s">
        <v>159</v>
      </c>
      <c r="H1890" t="s">
        <v>154</v>
      </c>
      <c r="I1890" t="s">
        <v>144</v>
      </c>
      <c r="J1890" t="s">
        <v>137</v>
      </c>
      <c r="K1890" t="s">
        <v>138</v>
      </c>
      <c r="L1890" t="s">
        <v>5687</v>
      </c>
      <c r="M1890" t="s">
        <v>5688</v>
      </c>
      <c r="N1890">
        <v>1.359444444</v>
      </c>
      <c r="O1890">
        <v>0</v>
      </c>
      <c r="P1890">
        <v>0</v>
      </c>
      <c r="Q1890">
        <v>0</v>
      </c>
      <c r="R1890">
        <v>3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2.1210844249695402</v>
      </c>
      <c r="AA1890">
        <v>0</v>
      </c>
      <c r="AB1890">
        <v>0</v>
      </c>
      <c r="AC1890">
        <v>0</v>
      </c>
      <c r="AD1890">
        <v>0</v>
      </c>
      <c r="AE1890">
        <v>2.1210844249695402</v>
      </c>
    </row>
    <row r="1891" spans="1:31" x14ac:dyDescent="0.25">
      <c r="A1891">
        <v>2340725</v>
      </c>
      <c r="B1891">
        <v>1</v>
      </c>
      <c r="C1891" t="s">
        <v>81</v>
      </c>
      <c r="D1891" t="s">
        <v>118</v>
      </c>
      <c r="E1891" t="s">
        <v>141</v>
      </c>
      <c r="F1891" t="s">
        <v>5689</v>
      </c>
      <c r="G1891" t="s">
        <v>269</v>
      </c>
      <c r="H1891" t="s">
        <v>135</v>
      </c>
      <c r="I1891" t="s">
        <v>144</v>
      </c>
      <c r="J1891" t="s">
        <v>137</v>
      </c>
      <c r="K1891" t="s">
        <v>209</v>
      </c>
      <c r="L1891" t="s">
        <v>5690</v>
      </c>
      <c r="M1891" t="s">
        <v>5691</v>
      </c>
      <c r="N1891">
        <v>6.0636111110000002</v>
      </c>
      <c r="O1891">
        <v>0</v>
      </c>
      <c r="P1891">
        <v>553</v>
      </c>
      <c r="Q1891">
        <v>39</v>
      </c>
      <c r="R1891">
        <v>15</v>
      </c>
      <c r="S1891">
        <v>1</v>
      </c>
      <c r="T1891">
        <v>55</v>
      </c>
      <c r="U1891">
        <v>0</v>
      </c>
      <c r="V1891">
        <v>0</v>
      </c>
      <c r="W1891">
        <v>0</v>
      </c>
      <c r="X1891">
        <v>642.83992517405829</v>
      </c>
      <c r="Y1891">
        <v>1149.3130503914656</v>
      </c>
      <c r="Z1891">
        <v>160.94166597606673</v>
      </c>
      <c r="AA1891">
        <v>13.898224243334125</v>
      </c>
      <c r="AB1891">
        <v>159.2829425154336</v>
      </c>
      <c r="AC1891">
        <v>0</v>
      </c>
      <c r="AD1891">
        <v>0</v>
      </c>
      <c r="AE1891">
        <v>2126.2758083003582</v>
      </c>
    </row>
    <row r="1892" spans="1:31" x14ac:dyDescent="0.25">
      <c r="A1892">
        <v>2340954</v>
      </c>
      <c r="B1892">
        <v>1</v>
      </c>
      <c r="C1892" t="s">
        <v>81</v>
      </c>
      <c r="D1892" t="s">
        <v>123</v>
      </c>
      <c r="E1892" t="s">
        <v>147</v>
      </c>
      <c r="F1892" t="s">
        <v>5692</v>
      </c>
      <c r="G1892" t="s">
        <v>134</v>
      </c>
      <c r="H1892" t="s">
        <v>135</v>
      </c>
      <c r="I1892" t="s">
        <v>144</v>
      </c>
      <c r="J1892" t="s">
        <v>137</v>
      </c>
      <c r="K1892" t="s">
        <v>138</v>
      </c>
      <c r="L1892" t="s">
        <v>5693</v>
      </c>
      <c r="M1892" t="s">
        <v>5694</v>
      </c>
      <c r="N1892">
        <v>1.571111111</v>
      </c>
      <c r="O1892">
        <v>0</v>
      </c>
      <c r="P1892">
        <v>200</v>
      </c>
      <c r="Q1892">
        <v>0</v>
      </c>
      <c r="R1892">
        <v>1</v>
      </c>
      <c r="S1892">
        <v>0</v>
      </c>
      <c r="T1892">
        <v>2</v>
      </c>
      <c r="U1892">
        <v>0</v>
      </c>
      <c r="V1892">
        <v>0</v>
      </c>
      <c r="W1892">
        <v>0</v>
      </c>
      <c r="X1892">
        <v>92.128414539153027</v>
      </c>
      <c r="Y1892">
        <v>0</v>
      </c>
      <c r="Z1892">
        <v>0</v>
      </c>
      <c r="AA1892">
        <v>0</v>
      </c>
      <c r="AB1892">
        <v>3.6766869103885202</v>
      </c>
      <c r="AC1892">
        <v>0</v>
      </c>
      <c r="AD1892">
        <v>0</v>
      </c>
      <c r="AE1892">
        <v>95.805101449541553</v>
      </c>
    </row>
    <row r="1893" spans="1:31" x14ac:dyDescent="0.25">
      <c r="A1893">
        <v>2340977</v>
      </c>
      <c r="B1893">
        <v>1</v>
      </c>
      <c r="C1893" t="s">
        <v>80</v>
      </c>
      <c r="D1893" t="s">
        <v>106</v>
      </c>
      <c r="E1893" t="s">
        <v>141</v>
      </c>
      <c r="F1893" t="s">
        <v>5695</v>
      </c>
      <c r="G1893" t="s">
        <v>134</v>
      </c>
      <c r="H1893" t="s">
        <v>135</v>
      </c>
      <c r="I1893" t="s">
        <v>144</v>
      </c>
      <c r="J1893" t="s">
        <v>137</v>
      </c>
      <c r="K1893" t="s">
        <v>138</v>
      </c>
      <c r="L1893" t="s">
        <v>5696</v>
      </c>
      <c r="M1893" t="s">
        <v>5697</v>
      </c>
      <c r="N1893">
        <v>1.3125</v>
      </c>
      <c r="O1893">
        <v>0</v>
      </c>
      <c r="P1893">
        <v>6</v>
      </c>
      <c r="Q1893">
        <v>47</v>
      </c>
      <c r="R1893">
        <v>9</v>
      </c>
      <c r="S1893">
        <v>13</v>
      </c>
      <c r="T1893">
        <v>8</v>
      </c>
      <c r="U1893">
        <v>1</v>
      </c>
      <c r="V1893">
        <v>0</v>
      </c>
      <c r="W1893">
        <v>0</v>
      </c>
      <c r="X1893">
        <v>3.2516351503167469</v>
      </c>
      <c r="Y1893">
        <v>541.01279047775427</v>
      </c>
      <c r="Z1893">
        <v>35.468732475865806</v>
      </c>
      <c r="AA1893">
        <v>115.65393002409272</v>
      </c>
      <c r="AB1893">
        <v>16.964944071163227</v>
      </c>
      <c r="AC1893">
        <v>105.2012918577353</v>
      </c>
      <c r="AD1893">
        <v>0</v>
      </c>
      <c r="AE1893">
        <v>817.55332405692809</v>
      </c>
    </row>
    <row r="1894" spans="1:31" x14ac:dyDescent="0.25">
      <c r="A1894">
        <v>2340811</v>
      </c>
      <c r="B1894">
        <v>1</v>
      </c>
      <c r="C1894" t="s">
        <v>80</v>
      </c>
      <c r="D1894" t="s">
        <v>101</v>
      </c>
      <c r="E1894" t="s">
        <v>151</v>
      </c>
      <c r="F1894" t="s">
        <v>5698</v>
      </c>
      <c r="G1894" t="s">
        <v>194</v>
      </c>
      <c r="H1894" t="s">
        <v>154</v>
      </c>
      <c r="I1894" t="s">
        <v>144</v>
      </c>
      <c r="J1894" t="s">
        <v>137</v>
      </c>
      <c r="K1894" t="s">
        <v>138</v>
      </c>
      <c r="L1894" t="s">
        <v>5699</v>
      </c>
      <c r="M1894" t="s">
        <v>5700</v>
      </c>
      <c r="N1894">
        <v>0.67222222200000004</v>
      </c>
      <c r="O1894">
        <v>0</v>
      </c>
      <c r="P1894">
        <v>1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0.19599994467072779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0.19599994467072779</v>
      </c>
    </row>
    <row r="1895" spans="1:31" x14ac:dyDescent="0.25">
      <c r="A1895">
        <v>2340834</v>
      </c>
      <c r="B1895">
        <v>1</v>
      </c>
      <c r="C1895" t="s">
        <v>81</v>
      </c>
      <c r="D1895" t="s">
        <v>112</v>
      </c>
      <c r="E1895" t="s">
        <v>157</v>
      </c>
      <c r="F1895" t="s">
        <v>5701</v>
      </c>
      <c r="G1895" t="s">
        <v>159</v>
      </c>
      <c r="H1895" t="s">
        <v>154</v>
      </c>
      <c r="I1895" t="s">
        <v>144</v>
      </c>
      <c r="J1895" t="s">
        <v>137</v>
      </c>
      <c r="K1895" t="s">
        <v>138</v>
      </c>
      <c r="L1895" t="s">
        <v>5702</v>
      </c>
      <c r="M1895" t="s">
        <v>5703</v>
      </c>
      <c r="N1895">
        <v>2.9966666659999999</v>
      </c>
      <c r="O1895">
        <v>0</v>
      </c>
      <c r="P1895">
        <v>1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0.55543308186251328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0.55543308186251328</v>
      </c>
    </row>
    <row r="1896" spans="1:31" x14ac:dyDescent="0.25">
      <c r="A1896">
        <v>2340791</v>
      </c>
      <c r="B1896">
        <v>1</v>
      </c>
      <c r="C1896" t="s">
        <v>80</v>
      </c>
      <c r="D1896" t="s">
        <v>97</v>
      </c>
      <c r="E1896" t="s">
        <v>147</v>
      </c>
      <c r="F1896" t="s">
        <v>5704</v>
      </c>
      <c r="G1896" t="s">
        <v>363</v>
      </c>
      <c r="H1896" t="s">
        <v>135</v>
      </c>
      <c r="I1896" t="s">
        <v>144</v>
      </c>
      <c r="J1896" t="s">
        <v>137</v>
      </c>
      <c r="K1896" t="s">
        <v>138</v>
      </c>
      <c r="L1896" t="s">
        <v>5705</v>
      </c>
      <c r="M1896" t="s">
        <v>5706</v>
      </c>
      <c r="N1896">
        <v>0.73444444399999997</v>
      </c>
      <c r="O1896">
        <v>0</v>
      </c>
      <c r="P1896">
        <v>407</v>
      </c>
      <c r="Q1896">
        <v>0</v>
      </c>
      <c r="R1896">
        <v>0</v>
      </c>
      <c r="S1896">
        <v>0</v>
      </c>
      <c r="T1896">
        <v>42</v>
      </c>
      <c r="U1896">
        <v>0</v>
      </c>
      <c r="V1896">
        <v>0</v>
      </c>
      <c r="W1896">
        <v>0</v>
      </c>
      <c r="X1896">
        <v>95.913930747753369</v>
      </c>
      <c r="Y1896">
        <v>0</v>
      </c>
      <c r="Z1896">
        <v>0</v>
      </c>
      <c r="AA1896">
        <v>0</v>
      </c>
      <c r="AB1896">
        <v>29.195055751862611</v>
      </c>
      <c r="AC1896">
        <v>0</v>
      </c>
      <c r="AD1896">
        <v>0</v>
      </c>
      <c r="AE1896">
        <v>125.10898649961598</v>
      </c>
    </row>
    <row r="1897" spans="1:31" x14ac:dyDescent="0.25">
      <c r="A1897">
        <v>2340768</v>
      </c>
      <c r="B1897">
        <v>1</v>
      </c>
      <c r="C1897" t="s">
        <v>81</v>
      </c>
      <c r="D1897" t="s">
        <v>120</v>
      </c>
      <c r="E1897" t="s">
        <v>157</v>
      </c>
      <c r="F1897" t="s">
        <v>5707</v>
      </c>
      <c r="G1897" t="s">
        <v>204</v>
      </c>
      <c r="H1897" t="s">
        <v>154</v>
      </c>
      <c r="I1897" t="s">
        <v>144</v>
      </c>
      <c r="J1897" t="s">
        <v>137</v>
      </c>
      <c r="K1897" t="s">
        <v>138</v>
      </c>
      <c r="L1897" t="s">
        <v>5708</v>
      </c>
      <c r="M1897" t="s">
        <v>5709</v>
      </c>
      <c r="N1897">
        <v>3.6425000000000001</v>
      </c>
      <c r="O1897">
        <v>0</v>
      </c>
      <c r="P1897">
        <v>1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1.7538999120796999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1.7538999120796999</v>
      </c>
    </row>
    <row r="1898" spans="1:31" x14ac:dyDescent="0.25">
      <c r="A1898">
        <v>2340911</v>
      </c>
      <c r="B1898">
        <v>1</v>
      </c>
      <c r="C1898" t="s">
        <v>80</v>
      </c>
      <c r="D1898" t="s">
        <v>106</v>
      </c>
      <c r="E1898" t="s">
        <v>147</v>
      </c>
      <c r="F1898" t="s">
        <v>5710</v>
      </c>
      <c r="G1898" t="s">
        <v>363</v>
      </c>
      <c r="H1898" t="s">
        <v>135</v>
      </c>
      <c r="I1898" t="s">
        <v>144</v>
      </c>
      <c r="J1898" t="s">
        <v>137</v>
      </c>
      <c r="K1898" t="s">
        <v>138</v>
      </c>
      <c r="L1898" t="s">
        <v>5711</v>
      </c>
      <c r="M1898" t="s">
        <v>5712</v>
      </c>
      <c r="N1898">
        <v>0.74277777700000003</v>
      </c>
      <c r="O1898">
        <v>0</v>
      </c>
      <c r="P1898">
        <v>913</v>
      </c>
      <c r="Q1898">
        <v>1</v>
      </c>
      <c r="R1898">
        <v>33</v>
      </c>
      <c r="S1898">
        <v>0</v>
      </c>
      <c r="T1898">
        <v>222</v>
      </c>
      <c r="U1898">
        <v>0</v>
      </c>
      <c r="V1898">
        <v>0</v>
      </c>
      <c r="W1898">
        <v>0</v>
      </c>
      <c r="X1898">
        <v>163.68996453294216</v>
      </c>
      <c r="Y1898">
        <v>86.300340546891633</v>
      </c>
      <c r="Z1898">
        <v>90.940281240862419</v>
      </c>
      <c r="AA1898">
        <v>0</v>
      </c>
      <c r="AB1898">
        <v>189.17070448213525</v>
      </c>
      <c r="AC1898">
        <v>0</v>
      </c>
      <c r="AD1898">
        <v>0</v>
      </c>
      <c r="AE1898">
        <v>530.1012908028315</v>
      </c>
    </row>
    <row r="1899" spans="1:31" x14ac:dyDescent="0.25">
      <c r="A1899">
        <v>2340642</v>
      </c>
      <c r="B1899">
        <v>1</v>
      </c>
      <c r="C1899" t="s">
        <v>81</v>
      </c>
      <c r="D1899" t="s">
        <v>128</v>
      </c>
      <c r="E1899" t="s">
        <v>151</v>
      </c>
      <c r="F1899" t="s">
        <v>5713</v>
      </c>
      <c r="G1899" t="s">
        <v>633</v>
      </c>
      <c r="H1899" t="s">
        <v>154</v>
      </c>
      <c r="I1899" t="s">
        <v>144</v>
      </c>
      <c r="J1899" t="s">
        <v>137</v>
      </c>
      <c r="K1899" t="s">
        <v>138</v>
      </c>
      <c r="L1899" t="s">
        <v>5714</v>
      </c>
      <c r="M1899" t="s">
        <v>5715</v>
      </c>
      <c r="N1899">
        <v>1.815555555</v>
      </c>
      <c r="O1899">
        <v>0</v>
      </c>
      <c r="P1899">
        <v>19</v>
      </c>
      <c r="Q1899">
        <v>0</v>
      </c>
      <c r="R1899">
        <v>2</v>
      </c>
      <c r="S1899">
        <v>0</v>
      </c>
      <c r="T1899">
        <v>1</v>
      </c>
      <c r="U1899">
        <v>0</v>
      </c>
      <c r="V1899">
        <v>0</v>
      </c>
      <c r="W1899">
        <v>0</v>
      </c>
      <c r="X1899">
        <v>29.173607997241891</v>
      </c>
      <c r="Y1899">
        <v>0</v>
      </c>
      <c r="Z1899">
        <v>3.7226631833906687</v>
      </c>
      <c r="AA1899">
        <v>0</v>
      </c>
      <c r="AB1899">
        <v>0</v>
      </c>
      <c r="AC1899">
        <v>0</v>
      </c>
      <c r="AD1899">
        <v>0</v>
      </c>
      <c r="AE1899">
        <v>32.89627118063256</v>
      </c>
    </row>
    <row r="1900" spans="1:31" x14ac:dyDescent="0.25">
      <c r="A1900">
        <v>2340854</v>
      </c>
      <c r="B1900">
        <v>1</v>
      </c>
      <c r="C1900" t="s">
        <v>81</v>
      </c>
      <c r="D1900" t="s">
        <v>112</v>
      </c>
      <c r="E1900" t="s">
        <v>157</v>
      </c>
      <c r="F1900" t="s">
        <v>5716</v>
      </c>
      <c r="G1900" t="s">
        <v>159</v>
      </c>
      <c r="H1900" t="s">
        <v>154</v>
      </c>
      <c r="I1900" t="s">
        <v>144</v>
      </c>
      <c r="J1900" t="s">
        <v>137</v>
      </c>
      <c r="K1900" t="s">
        <v>138</v>
      </c>
      <c r="L1900" t="s">
        <v>5717</v>
      </c>
      <c r="M1900" t="s">
        <v>5718</v>
      </c>
      <c r="N1900">
        <v>0.73750000000000004</v>
      </c>
      <c r="O1900">
        <v>0</v>
      </c>
      <c r="P1900">
        <v>1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0.29349961708075001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0.29349961708075001</v>
      </c>
    </row>
    <row r="1901" spans="1:31" x14ac:dyDescent="0.25">
      <c r="A1901">
        <v>2340748</v>
      </c>
      <c r="B1901">
        <v>1</v>
      </c>
      <c r="C1901" t="s">
        <v>80</v>
      </c>
      <c r="D1901" t="s">
        <v>108</v>
      </c>
      <c r="E1901" t="s">
        <v>151</v>
      </c>
      <c r="F1901" t="s">
        <v>5719</v>
      </c>
      <c r="G1901" t="s">
        <v>410</v>
      </c>
      <c r="H1901" t="s">
        <v>154</v>
      </c>
      <c r="I1901" t="s">
        <v>144</v>
      </c>
      <c r="J1901" t="s">
        <v>137</v>
      </c>
      <c r="K1901" t="s">
        <v>138</v>
      </c>
      <c r="L1901" t="s">
        <v>5720</v>
      </c>
      <c r="M1901" t="s">
        <v>5721</v>
      </c>
      <c r="N1901">
        <v>4.3425000000000002</v>
      </c>
      <c r="O1901">
        <v>0</v>
      </c>
      <c r="P1901">
        <v>17</v>
      </c>
      <c r="Q1901">
        <v>0</v>
      </c>
      <c r="R1901">
        <v>8</v>
      </c>
      <c r="S1901">
        <v>0</v>
      </c>
      <c r="T1901">
        <v>2</v>
      </c>
      <c r="U1901">
        <v>0</v>
      </c>
      <c r="V1901">
        <v>0</v>
      </c>
      <c r="W1901">
        <v>0</v>
      </c>
      <c r="X1901">
        <v>15.67795572071662</v>
      </c>
      <c r="Y1901">
        <v>0</v>
      </c>
      <c r="Z1901">
        <v>12.875597203915065</v>
      </c>
      <c r="AA1901">
        <v>0</v>
      </c>
      <c r="AB1901">
        <v>0.41121175920900499</v>
      </c>
      <c r="AC1901">
        <v>0</v>
      </c>
      <c r="AD1901">
        <v>0</v>
      </c>
      <c r="AE1901">
        <v>28.964764683840691</v>
      </c>
    </row>
    <row r="1902" spans="1:31" x14ac:dyDescent="0.25">
      <c r="A1902">
        <v>2341140</v>
      </c>
      <c r="B1902">
        <v>1</v>
      </c>
      <c r="C1902" t="s">
        <v>80</v>
      </c>
      <c r="D1902" t="s">
        <v>93</v>
      </c>
      <c r="E1902" t="s">
        <v>151</v>
      </c>
      <c r="F1902" t="s">
        <v>5722</v>
      </c>
      <c r="G1902" t="s">
        <v>194</v>
      </c>
      <c r="H1902" t="s">
        <v>154</v>
      </c>
      <c r="I1902" t="s">
        <v>144</v>
      </c>
      <c r="J1902" t="s">
        <v>137</v>
      </c>
      <c r="K1902" t="s">
        <v>138</v>
      </c>
      <c r="L1902" t="s">
        <v>5723</v>
      </c>
      <c r="M1902" t="s">
        <v>5724</v>
      </c>
      <c r="N1902">
        <v>0.77583333300000001</v>
      </c>
      <c r="O1902">
        <v>0</v>
      </c>
      <c r="P1902">
        <v>20</v>
      </c>
      <c r="Q1902">
        <v>0</v>
      </c>
      <c r="R1902">
        <v>19</v>
      </c>
      <c r="S1902">
        <v>0</v>
      </c>
      <c r="T1902">
        <v>3</v>
      </c>
      <c r="U1902">
        <v>0</v>
      </c>
      <c r="V1902">
        <v>0</v>
      </c>
      <c r="W1902">
        <v>0</v>
      </c>
      <c r="X1902">
        <v>6.114833437363659</v>
      </c>
      <c r="Y1902">
        <v>0</v>
      </c>
      <c r="Z1902">
        <v>16.602309436674446</v>
      </c>
      <c r="AA1902">
        <v>0</v>
      </c>
      <c r="AB1902">
        <v>2.3245078743360836</v>
      </c>
      <c r="AC1902">
        <v>0</v>
      </c>
      <c r="AD1902">
        <v>0</v>
      </c>
      <c r="AE1902">
        <v>25.041650748374188</v>
      </c>
    </row>
    <row r="1903" spans="1:31" x14ac:dyDescent="0.25">
      <c r="A1903">
        <v>2341103</v>
      </c>
      <c r="B1903">
        <v>1</v>
      </c>
      <c r="C1903" t="s">
        <v>80</v>
      </c>
      <c r="D1903" t="s">
        <v>96</v>
      </c>
      <c r="E1903" t="s">
        <v>157</v>
      </c>
      <c r="F1903" t="s">
        <v>5725</v>
      </c>
      <c r="G1903" t="s">
        <v>279</v>
      </c>
      <c r="H1903" t="s">
        <v>154</v>
      </c>
      <c r="I1903" t="s">
        <v>144</v>
      </c>
      <c r="J1903" t="s">
        <v>137</v>
      </c>
      <c r="K1903" t="s">
        <v>138</v>
      </c>
      <c r="L1903" t="s">
        <v>5726</v>
      </c>
      <c r="M1903" t="s">
        <v>5727</v>
      </c>
      <c r="N1903">
        <v>4.7544444439999998</v>
      </c>
      <c r="O1903">
        <v>0</v>
      </c>
      <c r="P1903">
        <v>2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2.5039584959005179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2.5039584959005179</v>
      </c>
    </row>
    <row r="1904" spans="1:31" x14ac:dyDescent="0.25">
      <c r="A1904">
        <v>2340897</v>
      </c>
      <c r="B1904">
        <v>1</v>
      </c>
      <c r="C1904" t="s">
        <v>80</v>
      </c>
      <c r="D1904" t="s">
        <v>109</v>
      </c>
      <c r="E1904" t="s">
        <v>147</v>
      </c>
      <c r="F1904" t="s">
        <v>5728</v>
      </c>
      <c r="G1904" t="s">
        <v>184</v>
      </c>
      <c r="H1904" t="s">
        <v>135</v>
      </c>
      <c r="I1904" t="s">
        <v>144</v>
      </c>
      <c r="J1904" t="s">
        <v>137</v>
      </c>
      <c r="K1904" t="s">
        <v>138</v>
      </c>
      <c r="L1904" t="s">
        <v>5729</v>
      </c>
      <c r="M1904" t="s">
        <v>5730</v>
      </c>
      <c r="N1904">
        <v>2.1066666660000002</v>
      </c>
      <c r="O1904">
        <v>0</v>
      </c>
      <c r="P1904">
        <v>92</v>
      </c>
      <c r="Q1904">
        <v>0</v>
      </c>
      <c r="R1904">
        <v>12</v>
      </c>
      <c r="S1904">
        <v>0</v>
      </c>
      <c r="T1904">
        <v>23</v>
      </c>
      <c r="U1904">
        <v>0</v>
      </c>
      <c r="V1904">
        <v>0</v>
      </c>
      <c r="W1904">
        <v>0</v>
      </c>
      <c r="X1904">
        <v>46.240045379625784</v>
      </c>
      <c r="Y1904">
        <v>0</v>
      </c>
      <c r="Z1904">
        <v>40.410673288459307</v>
      </c>
      <c r="AA1904">
        <v>0</v>
      </c>
      <c r="AB1904">
        <v>34.085354422010177</v>
      </c>
      <c r="AC1904">
        <v>0</v>
      </c>
      <c r="AD1904">
        <v>0</v>
      </c>
      <c r="AE1904">
        <v>120.73607309009526</v>
      </c>
    </row>
    <row r="1905" spans="1:31" x14ac:dyDescent="0.25">
      <c r="A1905">
        <v>2341146</v>
      </c>
      <c r="B1905">
        <v>1</v>
      </c>
      <c r="C1905" t="s">
        <v>81</v>
      </c>
      <c r="D1905" t="s">
        <v>123</v>
      </c>
      <c r="E1905" t="s">
        <v>141</v>
      </c>
      <c r="F1905" t="s">
        <v>5731</v>
      </c>
      <c r="G1905" t="s">
        <v>134</v>
      </c>
      <c r="H1905" t="s">
        <v>135</v>
      </c>
      <c r="I1905" t="s">
        <v>144</v>
      </c>
      <c r="J1905" t="s">
        <v>137</v>
      </c>
      <c r="K1905" t="s">
        <v>138</v>
      </c>
      <c r="L1905" t="s">
        <v>5732</v>
      </c>
      <c r="M1905" t="s">
        <v>5733</v>
      </c>
      <c r="N1905">
        <v>4.2269444439999999</v>
      </c>
      <c r="O1905">
        <v>0</v>
      </c>
      <c r="P1905">
        <v>1</v>
      </c>
      <c r="Q1905">
        <v>1</v>
      </c>
      <c r="R1905">
        <v>38</v>
      </c>
      <c r="S1905">
        <v>0</v>
      </c>
      <c r="T1905">
        <v>6</v>
      </c>
      <c r="U1905">
        <v>0</v>
      </c>
      <c r="V1905">
        <v>0</v>
      </c>
      <c r="W1905">
        <v>0</v>
      </c>
      <c r="X1905">
        <v>1.2167274988918344</v>
      </c>
      <c r="Y1905">
        <v>10.022307495794649</v>
      </c>
      <c r="Z1905">
        <v>372.57378449745869</v>
      </c>
      <c r="AA1905">
        <v>0</v>
      </c>
      <c r="AB1905">
        <v>29.629647965547381</v>
      </c>
      <c r="AC1905">
        <v>0</v>
      </c>
      <c r="AD1905">
        <v>0</v>
      </c>
      <c r="AE1905">
        <v>413.4424674576926</v>
      </c>
    </row>
    <row r="1906" spans="1:31" x14ac:dyDescent="0.25">
      <c r="A1906">
        <v>2340966</v>
      </c>
      <c r="B1906">
        <v>1</v>
      </c>
      <c r="C1906" t="s">
        <v>81</v>
      </c>
      <c r="D1906" t="s">
        <v>117</v>
      </c>
      <c r="E1906" t="s">
        <v>141</v>
      </c>
      <c r="F1906" t="s">
        <v>5734</v>
      </c>
      <c r="G1906" t="s">
        <v>134</v>
      </c>
      <c r="H1906" t="s">
        <v>135</v>
      </c>
      <c r="I1906" t="s">
        <v>144</v>
      </c>
      <c r="J1906" t="s">
        <v>137</v>
      </c>
      <c r="K1906" t="s">
        <v>138</v>
      </c>
      <c r="L1906" t="s">
        <v>5735</v>
      </c>
      <c r="M1906" t="s">
        <v>5736</v>
      </c>
      <c r="N1906">
        <v>1.6058333330000001</v>
      </c>
      <c r="O1906">
        <v>0</v>
      </c>
      <c r="P1906">
        <v>323</v>
      </c>
      <c r="Q1906">
        <v>12</v>
      </c>
      <c r="R1906">
        <v>23</v>
      </c>
      <c r="S1906">
        <v>9</v>
      </c>
      <c r="T1906">
        <v>31</v>
      </c>
      <c r="U1906">
        <v>1</v>
      </c>
      <c r="V1906">
        <v>0</v>
      </c>
      <c r="W1906">
        <v>0</v>
      </c>
      <c r="X1906">
        <v>82.126087093862054</v>
      </c>
      <c r="Y1906">
        <v>165.56278120498675</v>
      </c>
      <c r="Z1906">
        <v>39.125448607769371</v>
      </c>
      <c r="AA1906">
        <v>86.984511693840489</v>
      </c>
      <c r="AB1906">
        <v>38.269262289542148</v>
      </c>
      <c r="AC1906">
        <v>187.59367566824506</v>
      </c>
      <c r="AD1906">
        <v>0</v>
      </c>
      <c r="AE1906">
        <v>599.66176655824586</v>
      </c>
    </row>
    <row r="1907" spans="1:31" x14ac:dyDescent="0.25">
      <c r="A1907">
        <v>2340634</v>
      </c>
      <c r="B1907">
        <v>1</v>
      </c>
      <c r="C1907" t="s">
        <v>81</v>
      </c>
      <c r="D1907" t="s">
        <v>113</v>
      </c>
      <c r="E1907" t="s">
        <v>151</v>
      </c>
      <c r="F1907" t="s">
        <v>5737</v>
      </c>
      <c r="G1907" t="s">
        <v>153</v>
      </c>
      <c r="H1907" t="s">
        <v>154</v>
      </c>
      <c r="I1907" t="s">
        <v>144</v>
      </c>
      <c r="J1907" t="s">
        <v>137</v>
      </c>
      <c r="K1907" t="s">
        <v>138</v>
      </c>
      <c r="L1907" t="s">
        <v>5738</v>
      </c>
      <c r="M1907" t="s">
        <v>5739</v>
      </c>
      <c r="N1907">
        <v>2.3680555550000002</v>
      </c>
      <c r="O1907">
        <v>0</v>
      </c>
      <c r="P1907">
        <v>2</v>
      </c>
      <c r="Q1907">
        <v>0</v>
      </c>
      <c r="R1907">
        <v>7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1.7049741214932084</v>
      </c>
      <c r="Y1907">
        <v>0</v>
      </c>
      <c r="Z1907">
        <v>35.215724831328785</v>
      </c>
      <c r="AA1907">
        <v>0</v>
      </c>
      <c r="AB1907">
        <v>0</v>
      </c>
      <c r="AC1907">
        <v>0</v>
      </c>
      <c r="AD1907">
        <v>0</v>
      </c>
      <c r="AE1907">
        <v>36.920698952821994</v>
      </c>
    </row>
    <row r="1908" spans="1:31" x14ac:dyDescent="0.25">
      <c r="A1908">
        <v>2340920</v>
      </c>
      <c r="B1908">
        <v>1</v>
      </c>
      <c r="C1908" t="s">
        <v>80</v>
      </c>
      <c r="D1908" t="s">
        <v>93</v>
      </c>
      <c r="E1908" t="s">
        <v>132</v>
      </c>
      <c r="F1908" t="s">
        <v>1193</v>
      </c>
      <c r="G1908" t="s">
        <v>134</v>
      </c>
      <c r="H1908" t="s">
        <v>135</v>
      </c>
      <c r="I1908" t="s">
        <v>144</v>
      </c>
      <c r="J1908" t="s">
        <v>137</v>
      </c>
      <c r="K1908" t="s">
        <v>138</v>
      </c>
      <c r="L1908" t="s">
        <v>5740</v>
      </c>
      <c r="M1908" t="s">
        <v>5741</v>
      </c>
      <c r="N1908">
        <v>0.80527777700000003</v>
      </c>
      <c r="O1908">
        <v>0</v>
      </c>
      <c r="P1908">
        <v>45</v>
      </c>
      <c r="Q1908">
        <v>49</v>
      </c>
      <c r="R1908">
        <v>145</v>
      </c>
      <c r="S1908">
        <v>3</v>
      </c>
      <c r="T1908">
        <v>61</v>
      </c>
      <c r="U1908">
        <v>2</v>
      </c>
      <c r="V1908">
        <v>0</v>
      </c>
      <c r="W1908">
        <v>0</v>
      </c>
      <c r="X1908">
        <v>25.789102211077221</v>
      </c>
      <c r="Y1908">
        <v>721.4380232571217</v>
      </c>
      <c r="Z1908">
        <v>624.3931807090961</v>
      </c>
      <c r="AA1908">
        <v>49.49318340499056</v>
      </c>
      <c r="AB1908">
        <v>236.33650649776294</v>
      </c>
      <c r="AC1908">
        <v>138.81757102292531</v>
      </c>
      <c r="AD1908">
        <v>0</v>
      </c>
      <c r="AE1908">
        <v>1796.2675671029735</v>
      </c>
    </row>
    <row r="1909" spans="1:31" x14ac:dyDescent="0.25">
      <c r="A1909">
        <v>2340943</v>
      </c>
      <c r="B1909">
        <v>1</v>
      </c>
      <c r="C1909" t="s">
        <v>80</v>
      </c>
      <c r="D1909" t="s">
        <v>84</v>
      </c>
      <c r="E1909" t="s">
        <v>157</v>
      </c>
      <c r="F1909" t="s">
        <v>5742</v>
      </c>
      <c r="G1909" t="s">
        <v>159</v>
      </c>
      <c r="H1909" t="s">
        <v>154</v>
      </c>
      <c r="I1909" t="s">
        <v>144</v>
      </c>
      <c r="J1909" t="s">
        <v>137</v>
      </c>
      <c r="K1909" t="s">
        <v>138</v>
      </c>
      <c r="L1909" t="s">
        <v>5743</v>
      </c>
      <c r="M1909" t="s">
        <v>5744</v>
      </c>
      <c r="N1909">
        <v>2.861111111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1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2.9881283363748534</v>
      </c>
      <c r="AC1909">
        <v>0</v>
      </c>
      <c r="AD1909">
        <v>0</v>
      </c>
      <c r="AE1909">
        <v>2.9881283363748534</v>
      </c>
    </row>
    <row r="1910" spans="1:31" x14ac:dyDescent="0.25">
      <c r="A1910">
        <v>2341129</v>
      </c>
      <c r="B1910">
        <v>1</v>
      </c>
      <c r="C1910" t="s">
        <v>80</v>
      </c>
      <c r="D1910" t="s">
        <v>106</v>
      </c>
      <c r="E1910" t="s">
        <v>141</v>
      </c>
      <c r="F1910" t="s">
        <v>5745</v>
      </c>
      <c r="G1910" t="s">
        <v>363</v>
      </c>
      <c r="H1910" t="s">
        <v>135</v>
      </c>
      <c r="I1910" t="s">
        <v>144</v>
      </c>
      <c r="J1910" t="s">
        <v>137</v>
      </c>
      <c r="K1910" t="s">
        <v>138</v>
      </c>
      <c r="L1910" t="s">
        <v>5746</v>
      </c>
      <c r="M1910" t="s">
        <v>5747</v>
      </c>
      <c r="N1910">
        <v>0.31777777699999998</v>
      </c>
      <c r="O1910">
        <v>0</v>
      </c>
      <c r="P1910">
        <v>264</v>
      </c>
      <c r="Q1910">
        <v>52</v>
      </c>
      <c r="R1910">
        <v>48</v>
      </c>
      <c r="S1910">
        <v>8</v>
      </c>
      <c r="T1910">
        <v>44</v>
      </c>
      <c r="U1910">
        <v>1</v>
      </c>
      <c r="V1910">
        <v>0</v>
      </c>
      <c r="W1910">
        <v>0</v>
      </c>
      <c r="X1910">
        <v>19.326771293473232</v>
      </c>
      <c r="Y1910">
        <v>168.20893658592473</v>
      </c>
      <c r="Z1910">
        <v>34.738377365759625</v>
      </c>
      <c r="AA1910">
        <v>12.087559632268341</v>
      </c>
      <c r="AB1910">
        <v>10.294843039188859</v>
      </c>
      <c r="AC1910">
        <v>4.0533451554290538</v>
      </c>
      <c r="AD1910">
        <v>0</v>
      </c>
      <c r="AE1910">
        <v>248.70983307204384</v>
      </c>
    </row>
    <row r="1911" spans="1:31" x14ac:dyDescent="0.25">
      <c r="A1911">
        <v>2341106</v>
      </c>
      <c r="B1911">
        <v>1</v>
      </c>
      <c r="C1911" t="s">
        <v>80</v>
      </c>
      <c r="D1911" t="s">
        <v>104</v>
      </c>
      <c r="E1911" t="s">
        <v>157</v>
      </c>
      <c r="F1911" t="s">
        <v>5748</v>
      </c>
      <c r="G1911" t="s">
        <v>204</v>
      </c>
      <c r="H1911" t="s">
        <v>154</v>
      </c>
      <c r="I1911" t="s">
        <v>144</v>
      </c>
      <c r="J1911" t="s">
        <v>137</v>
      </c>
      <c r="K1911" t="s">
        <v>138</v>
      </c>
      <c r="L1911" t="s">
        <v>5749</v>
      </c>
      <c r="M1911" t="s">
        <v>5750</v>
      </c>
      <c r="N1911">
        <v>0.91972222199999998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1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</row>
    <row r="1912" spans="1:31" x14ac:dyDescent="0.25">
      <c r="A1912">
        <v>2341112</v>
      </c>
      <c r="B1912">
        <v>1</v>
      </c>
      <c r="C1912" t="s">
        <v>81</v>
      </c>
      <c r="D1912" t="s">
        <v>121</v>
      </c>
      <c r="E1912" t="s">
        <v>151</v>
      </c>
      <c r="F1912" t="s">
        <v>5751</v>
      </c>
      <c r="G1912" t="s">
        <v>153</v>
      </c>
      <c r="H1912" t="s">
        <v>154</v>
      </c>
      <c r="I1912" t="s">
        <v>144</v>
      </c>
      <c r="J1912" t="s">
        <v>137</v>
      </c>
      <c r="K1912" t="s">
        <v>138</v>
      </c>
      <c r="L1912" t="s">
        <v>5752</v>
      </c>
      <c r="M1912" t="s">
        <v>5753</v>
      </c>
      <c r="N1912">
        <v>1.1499999999999999</v>
      </c>
      <c r="O1912">
        <v>0</v>
      </c>
      <c r="P1912">
        <v>6</v>
      </c>
      <c r="Q1912">
        <v>0</v>
      </c>
      <c r="R1912">
        <v>1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1.2528769002231688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1.2528769002231688</v>
      </c>
    </row>
    <row r="1913" spans="1:31" x14ac:dyDescent="0.25">
      <c r="A1913">
        <v>2340674</v>
      </c>
      <c r="B1913">
        <v>1</v>
      </c>
      <c r="C1913" t="s">
        <v>80</v>
      </c>
      <c r="D1913" t="s">
        <v>97</v>
      </c>
      <c r="E1913" t="s">
        <v>147</v>
      </c>
      <c r="F1913" t="s">
        <v>5754</v>
      </c>
      <c r="G1913" t="s">
        <v>184</v>
      </c>
      <c r="H1913" t="s">
        <v>135</v>
      </c>
      <c r="I1913" t="s">
        <v>144</v>
      </c>
      <c r="J1913" t="s">
        <v>137</v>
      </c>
      <c r="K1913" t="s">
        <v>138</v>
      </c>
      <c r="L1913" t="s">
        <v>5755</v>
      </c>
      <c r="M1913" t="s">
        <v>5756</v>
      </c>
      <c r="N1913">
        <v>2.0236111110000001</v>
      </c>
      <c r="O1913">
        <v>0</v>
      </c>
      <c r="P1913">
        <v>25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14.50533298648419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14.50533298648419</v>
      </c>
    </row>
    <row r="1914" spans="1:31" x14ac:dyDescent="0.25">
      <c r="A1914">
        <v>2340774</v>
      </c>
      <c r="B1914">
        <v>1</v>
      </c>
      <c r="C1914" t="s">
        <v>80</v>
      </c>
      <c r="D1914" t="s">
        <v>104</v>
      </c>
      <c r="E1914" t="s">
        <v>151</v>
      </c>
      <c r="F1914" t="s">
        <v>5757</v>
      </c>
      <c r="G1914" t="s">
        <v>331</v>
      </c>
      <c r="H1914" t="s">
        <v>154</v>
      </c>
      <c r="I1914" t="s">
        <v>144</v>
      </c>
      <c r="J1914" t="s">
        <v>137</v>
      </c>
      <c r="K1914" t="s">
        <v>138</v>
      </c>
      <c r="L1914" t="s">
        <v>5758</v>
      </c>
      <c r="M1914" t="s">
        <v>5759</v>
      </c>
      <c r="N1914">
        <v>2.1697222219999999</v>
      </c>
      <c r="O1914">
        <v>0</v>
      </c>
      <c r="P1914">
        <v>0</v>
      </c>
      <c r="Q1914">
        <v>0</v>
      </c>
      <c r="R1914">
        <v>5</v>
      </c>
      <c r="S1914">
        <v>0</v>
      </c>
      <c r="T1914">
        <v>1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3.3382520791985559</v>
      </c>
      <c r="AA1914">
        <v>0</v>
      </c>
      <c r="AB1914">
        <v>5.3792802169562757</v>
      </c>
      <c r="AC1914">
        <v>0</v>
      </c>
      <c r="AD1914">
        <v>0</v>
      </c>
      <c r="AE1914">
        <v>8.7175322961548325</v>
      </c>
    </row>
    <row r="1915" spans="1:31" x14ac:dyDescent="0.25">
      <c r="A1915">
        <v>2341049</v>
      </c>
      <c r="B1915">
        <v>1</v>
      </c>
      <c r="C1915" t="s">
        <v>81</v>
      </c>
      <c r="D1915" t="s">
        <v>123</v>
      </c>
      <c r="E1915" t="s">
        <v>157</v>
      </c>
      <c r="F1915" t="s">
        <v>5760</v>
      </c>
      <c r="G1915" t="s">
        <v>279</v>
      </c>
      <c r="H1915" t="s">
        <v>154</v>
      </c>
      <c r="I1915" t="s">
        <v>144</v>
      </c>
      <c r="J1915" t="s">
        <v>137</v>
      </c>
      <c r="K1915" t="s">
        <v>138</v>
      </c>
      <c r="L1915" t="s">
        <v>5761</v>
      </c>
      <c r="M1915" t="s">
        <v>5762</v>
      </c>
      <c r="N1915">
        <v>2.1175000000000002</v>
      </c>
      <c r="O1915">
        <v>0</v>
      </c>
      <c r="P1915">
        <v>5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3.1243004719447955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3.1243004719447955</v>
      </c>
    </row>
    <row r="1916" spans="1:31" x14ac:dyDescent="0.25">
      <c r="A1916">
        <v>2340694</v>
      </c>
      <c r="B1916">
        <v>1</v>
      </c>
      <c r="C1916" t="s">
        <v>80</v>
      </c>
      <c r="D1916" t="s">
        <v>91</v>
      </c>
      <c r="E1916" t="s">
        <v>147</v>
      </c>
      <c r="F1916" t="s">
        <v>5763</v>
      </c>
      <c r="G1916" t="s">
        <v>2880</v>
      </c>
      <c r="H1916" t="s">
        <v>135</v>
      </c>
      <c r="I1916" t="s">
        <v>144</v>
      </c>
      <c r="J1916" t="s">
        <v>137</v>
      </c>
      <c r="K1916" t="s">
        <v>138</v>
      </c>
      <c r="L1916" t="s">
        <v>5764</v>
      </c>
      <c r="M1916" t="s">
        <v>5765</v>
      </c>
      <c r="N1916">
        <v>4.1244444439999999</v>
      </c>
      <c r="O1916">
        <v>0</v>
      </c>
      <c r="P1916">
        <v>1</v>
      </c>
      <c r="Q1916">
        <v>0</v>
      </c>
      <c r="R1916">
        <v>10</v>
      </c>
      <c r="S1916">
        <v>0</v>
      </c>
      <c r="T1916">
        <v>4</v>
      </c>
      <c r="U1916">
        <v>0</v>
      </c>
      <c r="V1916">
        <v>0</v>
      </c>
      <c r="W1916">
        <v>0</v>
      </c>
      <c r="X1916">
        <v>3.3238763473731656</v>
      </c>
      <c r="Y1916">
        <v>0</v>
      </c>
      <c r="Z1916">
        <v>60.121850294689715</v>
      </c>
      <c r="AA1916">
        <v>0</v>
      </c>
      <c r="AB1916">
        <v>10.662915786018379</v>
      </c>
      <c r="AC1916">
        <v>0</v>
      </c>
      <c r="AD1916">
        <v>0</v>
      </c>
      <c r="AE1916">
        <v>74.108642428081254</v>
      </c>
    </row>
    <row r="1917" spans="1:31" x14ac:dyDescent="0.25">
      <c r="A1917">
        <v>2340671</v>
      </c>
      <c r="B1917">
        <v>1</v>
      </c>
      <c r="C1917" t="s">
        <v>80</v>
      </c>
      <c r="D1917" t="s">
        <v>82</v>
      </c>
      <c r="E1917" t="s">
        <v>157</v>
      </c>
      <c r="F1917" t="s">
        <v>5766</v>
      </c>
      <c r="G1917" t="s">
        <v>159</v>
      </c>
      <c r="H1917" t="s">
        <v>154</v>
      </c>
      <c r="I1917" t="s">
        <v>144</v>
      </c>
      <c r="J1917" t="s">
        <v>137</v>
      </c>
      <c r="K1917" t="s">
        <v>138</v>
      </c>
      <c r="L1917" t="s">
        <v>5767</v>
      </c>
      <c r="M1917" t="s">
        <v>5768</v>
      </c>
      <c r="N1917">
        <v>1.685277777</v>
      </c>
      <c r="O1917">
        <v>0</v>
      </c>
      <c r="P1917">
        <v>4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1.9240272560892167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1.9240272560892167</v>
      </c>
    </row>
    <row r="1918" spans="1:31" x14ac:dyDescent="0.25">
      <c r="A1918">
        <v>2340737</v>
      </c>
      <c r="B1918">
        <v>1</v>
      </c>
      <c r="C1918" t="s">
        <v>80</v>
      </c>
      <c r="D1918" t="s">
        <v>108</v>
      </c>
      <c r="E1918" t="s">
        <v>151</v>
      </c>
      <c r="F1918" t="s">
        <v>5769</v>
      </c>
      <c r="G1918" t="s">
        <v>153</v>
      </c>
      <c r="H1918" t="s">
        <v>154</v>
      </c>
      <c r="I1918" t="s">
        <v>144</v>
      </c>
      <c r="J1918" t="s">
        <v>137</v>
      </c>
      <c r="K1918" t="s">
        <v>138</v>
      </c>
      <c r="L1918" t="s">
        <v>5770</v>
      </c>
      <c r="M1918" t="s">
        <v>5771</v>
      </c>
      <c r="N1918">
        <v>4.0808333330000002</v>
      </c>
      <c r="O1918">
        <v>0</v>
      </c>
      <c r="P1918">
        <v>6</v>
      </c>
      <c r="Q1918">
        <v>0</v>
      </c>
      <c r="R1918">
        <v>6</v>
      </c>
      <c r="S1918">
        <v>0</v>
      </c>
      <c r="T1918">
        <v>1</v>
      </c>
      <c r="U1918">
        <v>0</v>
      </c>
      <c r="V1918">
        <v>0</v>
      </c>
      <c r="W1918">
        <v>0</v>
      </c>
      <c r="X1918">
        <v>6.5243131895477289</v>
      </c>
      <c r="Y1918">
        <v>0</v>
      </c>
      <c r="Z1918">
        <v>92.758503237020662</v>
      </c>
      <c r="AA1918">
        <v>0</v>
      </c>
      <c r="AB1918">
        <v>5.4478455144901963</v>
      </c>
      <c r="AC1918">
        <v>0</v>
      </c>
      <c r="AD1918">
        <v>0</v>
      </c>
      <c r="AE1918">
        <v>104.73066194105859</v>
      </c>
    </row>
    <row r="1919" spans="1:31" x14ac:dyDescent="0.25">
      <c r="A1919">
        <v>2340863</v>
      </c>
      <c r="B1919">
        <v>1</v>
      </c>
      <c r="C1919" t="s">
        <v>81</v>
      </c>
      <c r="D1919" t="s">
        <v>122</v>
      </c>
      <c r="E1919" t="s">
        <v>147</v>
      </c>
      <c r="F1919" t="s">
        <v>5772</v>
      </c>
      <c r="G1919" t="s">
        <v>3485</v>
      </c>
      <c r="H1919" t="s">
        <v>135</v>
      </c>
      <c r="I1919" t="s">
        <v>144</v>
      </c>
      <c r="J1919" t="s">
        <v>137</v>
      </c>
      <c r="K1919" t="s">
        <v>138</v>
      </c>
      <c r="L1919" t="s">
        <v>5773</v>
      </c>
      <c r="M1919" t="s">
        <v>5774</v>
      </c>
      <c r="N1919">
        <v>5.2149999999999999</v>
      </c>
      <c r="O1919">
        <v>0</v>
      </c>
      <c r="P1919">
        <v>12</v>
      </c>
      <c r="Q1919">
        <v>0</v>
      </c>
      <c r="R1919">
        <v>0</v>
      </c>
      <c r="S1919">
        <v>0</v>
      </c>
      <c r="T1919">
        <v>1</v>
      </c>
      <c r="U1919">
        <v>0</v>
      </c>
      <c r="V1919">
        <v>0</v>
      </c>
      <c r="W1919">
        <v>0</v>
      </c>
      <c r="X1919">
        <v>4.4350062565693245</v>
      </c>
      <c r="Y1919">
        <v>0</v>
      </c>
      <c r="Z1919">
        <v>0</v>
      </c>
      <c r="AA1919">
        <v>0</v>
      </c>
      <c r="AB1919">
        <v>2.6449377033386923</v>
      </c>
      <c r="AC1919">
        <v>0</v>
      </c>
      <c r="AD1919">
        <v>0</v>
      </c>
      <c r="AE1919">
        <v>7.0799439599080163</v>
      </c>
    </row>
    <row r="1920" spans="1:31" x14ac:dyDescent="0.25">
      <c r="A1920">
        <v>2341043</v>
      </c>
      <c r="B1920">
        <v>1</v>
      </c>
      <c r="C1920" t="s">
        <v>80</v>
      </c>
      <c r="D1920" t="s">
        <v>105</v>
      </c>
      <c r="E1920" t="s">
        <v>151</v>
      </c>
      <c r="F1920" t="s">
        <v>5775</v>
      </c>
      <c r="G1920" t="s">
        <v>153</v>
      </c>
      <c r="H1920" t="s">
        <v>154</v>
      </c>
      <c r="I1920" t="s">
        <v>144</v>
      </c>
      <c r="J1920" t="s">
        <v>137</v>
      </c>
      <c r="K1920" t="s">
        <v>138</v>
      </c>
      <c r="L1920" t="s">
        <v>5776</v>
      </c>
      <c r="M1920" t="s">
        <v>5777</v>
      </c>
      <c r="N1920">
        <v>0.48833333299999998</v>
      </c>
      <c r="O1920">
        <v>0</v>
      </c>
      <c r="P1920">
        <v>171</v>
      </c>
      <c r="Q1920">
        <v>0</v>
      </c>
      <c r="R1920">
        <v>0</v>
      </c>
      <c r="S1920">
        <v>0</v>
      </c>
      <c r="T1920">
        <v>2</v>
      </c>
      <c r="U1920">
        <v>0</v>
      </c>
      <c r="V1920">
        <v>0</v>
      </c>
      <c r="W1920">
        <v>0</v>
      </c>
      <c r="X1920">
        <v>24.235919166459343</v>
      </c>
      <c r="Y1920">
        <v>0</v>
      </c>
      <c r="Z1920">
        <v>0</v>
      </c>
      <c r="AA1920">
        <v>0</v>
      </c>
      <c r="AB1920">
        <v>0.76715240518361671</v>
      </c>
      <c r="AC1920">
        <v>0</v>
      </c>
      <c r="AD1920">
        <v>0</v>
      </c>
      <c r="AE1920">
        <v>25.003071571642959</v>
      </c>
    </row>
    <row r="1921" spans="1:31" x14ac:dyDescent="0.25">
      <c r="A1921">
        <v>2340794</v>
      </c>
      <c r="B1921">
        <v>1</v>
      </c>
      <c r="C1921" t="s">
        <v>81</v>
      </c>
      <c r="D1921" t="s">
        <v>123</v>
      </c>
      <c r="E1921" t="s">
        <v>147</v>
      </c>
      <c r="F1921" t="s">
        <v>5778</v>
      </c>
      <c r="G1921" t="s">
        <v>134</v>
      </c>
      <c r="H1921" t="s">
        <v>135</v>
      </c>
      <c r="I1921" t="s">
        <v>144</v>
      </c>
      <c r="J1921" t="s">
        <v>137</v>
      </c>
      <c r="K1921" t="s">
        <v>138</v>
      </c>
      <c r="L1921" t="s">
        <v>5779</v>
      </c>
      <c r="M1921" t="s">
        <v>5780</v>
      </c>
      <c r="N1921">
        <v>0.836388888</v>
      </c>
      <c r="O1921">
        <v>0</v>
      </c>
      <c r="P1921">
        <v>223</v>
      </c>
      <c r="Q1921">
        <v>0</v>
      </c>
      <c r="R1921">
        <v>2</v>
      </c>
      <c r="S1921">
        <v>0</v>
      </c>
      <c r="T1921">
        <v>330</v>
      </c>
      <c r="U1921">
        <v>0</v>
      </c>
      <c r="V1921">
        <v>19</v>
      </c>
      <c r="W1921">
        <v>0</v>
      </c>
      <c r="X1921">
        <v>63.598842073742659</v>
      </c>
      <c r="Y1921">
        <v>0</v>
      </c>
      <c r="Z1921">
        <v>0.18691254573612998</v>
      </c>
      <c r="AA1921">
        <v>0</v>
      </c>
      <c r="AB1921">
        <v>285.54584384524725</v>
      </c>
      <c r="AC1921">
        <v>0</v>
      </c>
      <c r="AD1921">
        <v>641.79513128994529</v>
      </c>
      <c r="AE1921">
        <v>991.12672975467126</v>
      </c>
    </row>
    <row r="1922" spans="1:31" x14ac:dyDescent="0.25">
      <c r="A1922">
        <v>2341149</v>
      </c>
      <c r="B1922">
        <v>1</v>
      </c>
      <c r="C1922" t="s">
        <v>80</v>
      </c>
      <c r="D1922" t="s">
        <v>93</v>
      </c>
      <c r="E1922" t="s">
        <v>157</v>
      </c>
      <c r="F1922" t="s">
        <v>5781</v>
      </c>
      <c r="G1922" t="s">
        <v>159</v>
      </c>
      <c r="H1922" t="s">
        <v>154</v>
      </c>
      <c r="I1922" t="s">
        <v>144</v>
      </c>
      <c r="J1922" t="s">
        <v>137</v>
      </c>
      <c r="K1922" t="s">
        <v>138</v>
      </c>
      <c r="L1922" t="s">
        <v>5782</v>
      </c>
      <c r="M1922" t="s">
        <v>5783</v>
      </c>
      <c r="N1922">
        <v>0.51500000000000001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1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0.25659030307557501</v>
      </c>
      <c r="AC1922">
        <v>0</v>
      </c>
      <c r="AD1922">
        <v>0</v>
      </c>
      <c r="AE1922">
        <v>0.25659030307557501</v>
      </c>
    </row>
    <row r="1923" spans="1:31" x14ac:dyDescent="0.25">
      <c r="A1923">
        <v>2340651</v>
      </c>
      <c r="B1923">
        <v>1</v>
      </c>
      <c r="C1923" t="s">
        <v>80</v>
      </c>
      <c r="D1923" t="s">
        <v>110</v>
      </c>
      <c r="E1923" t="s">
        <v>151</v>
      </c>
      <c r="F1923" t="s">
        <v>5784</v>
      </c>
      <c r="G1923" t="s">
        <v>1274</v>
      </c>
      <c r="H1923" t="s">
        <v>154</v>
      </c>
      <c r="I1923" t="s">
        <v>144</v>
      </c>
      <c r="J1923" t="s">
        <v>3</v>
      </c>
      <c r="K1923" t="s">
        <v>138</v>
      </c>
      <c r="L1923" t="s">
        <v>5785</v>
      </c>
      <c r="M1923" t="s">
        <v>5786</v>
      </c>
      <c r="N1923">
        <v>3.8475000000000001</v>
      </c>
      <c r="O1923">
        <v>0</v>
      </c>
      <c r="P1923">
        <v>130</v>
      </c>
      <c r="Q1923">
        <v>0</v>
      </c>
      <c r="R1923">
        <v>0</v>
      </c>
      <c r="S1923">
        <v>0</v>
      </c>
      <c r="T1923">
        <v>5</v>
      </c>
      <c r="U1923">
        <v>0</v>
      </c>
      <c r="V1923">
        <v>0</v>
      </c>
      <c r="W1923">
        <v>0</v>
      </c>
      <c r="X1923">
        <v>138.10072808826814</v>
      </c>
      <c r="Y1923">
        <v>0</v>
      </c>
      <c r="Z1923">
        <v>0</v>
      </c>
      <c r="AA1923">
        <v>0</v>
      </c>
      <c r="AB1923">
        <v>8.4694472275367296</v>
      </c>
      <c r="AC1923">
        <v>0</v>
      </c>
      <c r="AD1923">
        <v>0</v>
      </c>
      <c r="AE1923">
        <v>146.57017531580487</v>
      </c>
    </row>
    <row r="1924" spans="1:31" x14ac:dyDescent="0.25">
      <c r="A1924">
        <v>2340800</v>
      </c>
      <c r="B1924">
        <v>1</v>
      </c>
      <c r="C1924" t="s">
        <v>80</v>
      </c>
      <c r="D1924" t="s">
        <v>89</v>
      </c>
      <c r="E1924" t="s">
        <v>174</v>
      </c>
      <c r="F1924" t="s">
        <v>5787</v>
      </c>
      <c r="G1924" t="s">
        <v>269</v>
      </c>
      <c r="H1924" t="s">
        <v>154</v>
      </c>
      <c r="I1924" t="s">
        <v>144</v>
      </c>
      <c r="J1924" t="s">
        <v>137</v>
      </c>
      <c r="K1924" t="s">
        <v>209</v>
      </c>
      <c r="L1924" t="s">
        <v>5788</v>
      </c>
      <c r="M1924" t="s">
        <v>5789</v>
      </c>
      <c r="N1924">
        <v>4.8961111109999997</v>
      </c>
      <c r="O1924">
        <v>0</v>
      </c>
      <c r="P1924">
        <v>82</v>
      </c>
      <c r="Q1924">
        <v>0</v>
      </c>
      <c r="R1924">
        <v>0</v>
      </c>
      <c r="S1924">
        <v>0</v>
      </c>
      <c r="T1924">
        <v>7</v>
      </c>
      <c r="U1924">
        <v>0</v>
      </c>
      <c r="V1924">
        <v>0</v>
      </c>
      <c r="W1924">
        <v>0</v>
      </c>
      <c r="X1924">
        <v>155.01343629908462</v>
      </c>
      <c r="Y1924">
        <v>0</v>
      </c>
      <c r="Z1924">
        <v>0</v>
      </c>
      <c r="AA1924">
        <v>0</v>
      </c>
      <c r="AB1924">
        <v>82.542672305935113</v>
      </c>
      <c r="AC1924">
        <v>0</v>
      </c>
      <c r="AD1924">
        <v>0</v>
      </c>
      <c r="AE1924">
        <v>237.55610860501974</v>
      </c>
    </row>
    <row r="1925" spans="1:31" x14ac:dyDescent="0.25">
      <c r="A1925">
        <v>2340940</v>
      </c>
      <c r="B1925">
        <v>1</v>
      </c>
      <c r="C1925" t="s">
        <v>81</v>
      </c>
      <c r="D1925" t="s">
        <v>120</v>
      </c>
      <c r="E1925" t="s">
        <v>174</v>
      </c>
      <c r="F1925" t="s">
        <v>5790</v>
      </c>
      <c r="G1925" t="s">
        <v>344</v>
      </c>
      <c r="H1925" t="s">
        <v>154</v>
      </c>
      <c r="I1925" t="s">
        <v>144</v>
      </c>
      <c r="J1925" t="s">
        <v>137</v>
      </c>
      <c r="K1925" t="s">
        <v>138</v>
      </c>
      <c r="L1925" t="s">
        <v>5791</v>
      </c>
      <c r="M1925" t="s">
        <v>5792</v>
      </c>
      <c r="N1925">
        <v>3.5347222220000001</v>
      </c>
      <c r="O1925">
        <v>0</v>
      </c>
      <c r="P1925">
        <v>0</v>
      </c>
      <c r="Q1925">
        <v>0</v>
      </c>
      <c r="R1925">
        <v>4</v>
      </c>
      <c r="S1925">
        <v>0</v>
      </c>
      <c r="T1925">
        <v>1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104.25224981716647</v>
      </c>
      <c r="AA1925">
        <v>0</v>
      </c>
      <c r="AB1925">
        <v>75.218235044675495</v>
      </c>
      <c r="AC1925">
        <v>0</v>
      </c>
      <c r="AD1925">
        <v>0</v>
      </c>
      <c r="AE1925">
        <v>179.47048486184195</v>
      </c>
    </row>
    <row r="1926" spans="1:31" x14ac:dyDescent="0.25">
      <c r="A1926">
        <v>2341086</v>
      </c>
      <c r="B1926">
        <v>1</v>
      </c>
      <c r="C1926" t="s">
        <v>81</v>
      </c>
      <c r="D1926" t="s">
        <v>115</v>
      </c>
      <c r="E1926" t="s">
        <v>147</v>
      </c>
      <c r="F1926" t="s">
        <v>5793</v>
      </c>
      <c r="G1926" t="s">
        <v>184</v>
      </c>
      <c r="H1926" t="s">
        <v>135</v>
      </c>
      <c r="I1926" t="s">
        <v>144</v>
      </c>
      <c r="J1926" t="s">
        <v>137</v>
      </c>
      <c r="K1926" t="s">
        <v>138</v>
      </c>
      <c r="L1926" t="s">
        <v>5794</v>
      </c>
      <c r="M1926" t="s">
        <v>5795</v>
      </c>
      <c r="N1926">
        <v>1.330833333</v>
      </c>
      <c r="O1926">
        <v>0</v>
      </c>
      <c r="P1926">
        <v>130</v>
      </c>
      <c r="Q1926">
        <v>3</v>
      </c>
      <c r="R1926">
        <v>12</v>
      </c>
      <c r="S1926">
        <v>2</v>
      </c>
      <c r="T1926">
        <v>3</v>
      </c>
      <c r="U1926">
        <v>0</v>
      </c>
      <c r="V1926">
        <v>0</v>
      </c>
      <c r="W1926">
        <v>0</v>
      </c>
      <c r="X1926">
        <v>27.673984907257591</v>
      </c>
      <c r="Y1926">
        <v>15.948798916210254</v>
      </c>
      <c r="Z1926">
        <v>16.352059042071591</v>
      </c>
      <c r="AA1926">
        <v>18.801679123102065</v>
      </c>
      <c r="AB1926">
        <v>2.46032365885636</v>
      </c>
      <c r="AC1926">
        <v>0</v>
      </c>
      <c r="AD1926">
        <v>0</v>
      </c>
      <c r="AE1926">
        <v>81.236845647497844</v>
      </c>
    </row>
    <row r="1927" spans="1:31" x14ac:dyDescent="0.25">
      <c r="A1927">
        <v>2340817</v>
      </c>
      <c r="B1927">
        <v>1</v>
      </c>
      <c r="C1927" t="s">
        <v>80</v>
      </c>
      <c r="D1927" t="s">
        <v>89</v>
      </c>
      <c r="E1927" t="s">
        <v>151</v>
      </c>
      <c r="F1927" t="s">
        <v>5796</v>
      </c>
      <c r="G1927" t="s">
        <v>269</v>
      </c>
      <c r="H1927" t="s">
        <v>154</v>
      </c>
      <c r="I1927" t="s">
        <v>144</v>
      </c>
      <c r="J1927" t="s">
        <v>137</v>
      </c>
      <c r="K1927" t="s">
        <v>209</v>
      </c>
      <c r="L1927" t="s">
        <v>5797</v>
      </c>
      <c r="M1927" t="s">
        <v>5798</v>
      </c>
      <c r="N1927">
        <v>2.6244444439999999</v>
      </c>
      <c r="O1927">
        <v>0</v>
      </c>
      <c r="P1927">
        <v>59</v>
      </c>
      <c r="Q1927">
        <v>0</v>
      </c>
      <c r="R1927">
        <v>0</v>
      </c>
      <c r="S1927">
        <v>0</v>
      </c>
      <c r="T1927">
        <v>1</v>
      </c>
      <c r="U1927">
        <v>0</v>
      </c>
      <c r="V1927">
        <v>0</v>
      </c>
      <c r="W1927">
        <v>0</v>
      </c>
      <c r="X1927">
        <v>64.299309744593614</v>
      </c>
      <c r="Y1927">
        <v>0</v>
      </c>
      <c r="Z1927">
        <v>0</v>
      </c>
      <c r="AA1927">
        <v>0</v>
      </c>
      <c r="AB1927">
        <v>1.0552911790763468</v>
      </c>
      <c r="AC1927">
        <v>0</v>
      </c>
      <c r="AD1927">
        <v>0</v>
      </c>
      <c r="AE1927">
        <v>65.354600923669963</v>
      </c>
    </row>
    <row r="1928" spans="1:31" x14ac:dyDescent="0.25">
      <c r="A1928">
        <v>2340883</v>
      </c>
      <c r="B1928">
        <v>1</v>
      </c>
      <c r="C1928" t="s">
        <v>80</v>
      </c>
      <c r="D1928" t="s">
        <v>102</v>
      </c>
      <c r="E1928" t="s">
        <v>157</v>
      </c>
      <c r="F1928" t="s">
        <v>5799</v>
      </c>
      <c r="G1928" t="s">
        <v>204</v>
      </c>
      <c r="H1928" t="s">
        <v>154</v>
      </c>
      <c r="I1928" t="s">
        <v>144</v>
      </c>
      <c r="J1928" t="s">
        <v>137</v>
      </c>
      <c r="K1928" t="s">
        <v>138</v>
      </c>
      <c r="L1928" t="s">
        <v>5800</v>
      </c>
      <c r="M1928" t="s">
        <v>5801</v>
      </c>
      <c r="N1928">
        <v>2.1102777769999999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5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7.2893252181488624</v>
      </c>
      <c r="AC1928">
        <v>0</v>
      </c>
      <c r="AD1928">
        <v>0</v>
      </c>
      <c r="AE1928">
        <v>7.2893252181488624</v>
      </c>
    </row>
    <row r="1929" spans="1:31" x14ac:dyDescent="0.25">
      <c r="A1929">
        <v>2340717</v>
      </c>
      <c r="B1929">
        <v>1</v>
      </c>
      <c r="C1929" t="s">
        <v>80</v>
      </c>
      <c r="D1929" t="s">
        <v>98</v>
      </c>
      <c r="E1929" t="s">
        <v>157</v>
      </c>
      <c r="F1929" t="s">
        <v>5802</v>
      </c>
      <c r="G1929" t="s">
        <v>159</v>
      </c>
      <c r="H1929" t="s">
        <v>154</v>
      </c>
      <c r="I1929" t="s">
        <v>144</v>
      </c>
      <c r="J1929" t="s">
        <v>137</v>
      </c>
      <c r="K1929" t="s">
        <v>138</v>
      </c>
      <c r="L1929" t="s">
        <v>5803</v>
      </c>
      <c r="M1929" t="s">
        <v>5804</v>
      </c>
      <c r="N1929">
        <v>3.5469444440000002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1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0.21629080441993198</v>
      </c>
      <c r="AC1929">
        <v>0</v>
      </c>
      <c r="AD1929">
        <v>0</v>
      </c>
      <c r="AE1929">
        <v>0.21629080441993198</v>
      </c>
    </row>
    <row r="1930" spans="1:31" x14ac:dyDescent="0.25">
      <c r="A1930">
        <v>2340860</v>
      </c>
      <c r="B1930">
        <v>1</v>
      </c>
      <c r="C1930" t="s">
        <v>80</v>
      </c>
      <c r="D1930" t="s">
        <v>99</v>
      </c>
      <c r="E1930" t="s">
        <v>157</v>
      </c>
      <c r="F1930" t="s">
        <v>5805</v>
      </c>
      <c r="G1930" t="s">
        <v>159</v>
      </c>
      <c r="H1930" t="s">
        <v>154</v>
      </c>
      <c r="I1930" t="s">
        <v>144</v>
      </c>
      <c r="J1930" t="s">
        <v>137</v>
      </c>
      <c r="K1930" t="s">
        <v>138</v>
      </c>
      <c r="L1930" t="s">
        <v>5806</v>
      </c>
      <c r="M1930" t="s">
        <v>5807</v>
      </c>
      <c r="N1930">
        <v>2.8991666660000002</v>
      </c>
      <c r="O1930">
        <v>0</v>
      </c>
      <c r="P1930">
        <v>2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3.20802041341314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3.20802041341314</v>
      </c>
    </row>
    <row r="1931" spans="1:31" x14ac:dyDescent="0.25">
      <c r="A1931">
        <v>2340840</v>
      </c>
      <c r="B1931">
        <v>1</v>
      </c>
      <c r="C1931" t="s">
        <v>81</v>
      </c>
      <c r="D1931" t="s">
        <v>123</v>
      </c>
      <c r="E1931" t="s">
        <v>151</v>
      </c>
      <c r="F1931" t="s">
        <v>5808</v>
      </c>
      <c r="G1931" t="s">
        <v>391</v>
      </c>
      <c r="H1931" t="s">
        <v>154</v>
      </c>
      <c r="I1931" t="s">
        <v>144</v>
      </c>
      <c r="J1931" t="s">
        <v>137</v>
      </c>
      <c r="K1931" t="s">
        <v>138</v>
      </c>
      <c r="L1931" t="s">
        <v>5809</v>
      </c>
      <c r="M1931" t="s">
        <v>5810</v>
      </c>
      <c r="N1931">
        <v>3.7677777770000001</v>
      </c>
      <c r="O1931">
        <v>0</v>
      </c>
      <c r="P1931">
        <v>518</v>
      </c>
      <c r="Q1931">
        <v>0</v>
      </c>
      <c r="R1931">
        <v>0</v>
      </c>
      <c r="S1931">
        <v>0</v>
      </c>
      <c r="T1931">
        <v>35</v>
      </c>
      <c r="U1931">
        <v>0</v>
      </c>
      <c r="V1931">
        <v>1</v>
      </c>
      <c r="W1931">
        <v>0</v>
      </c>
      <c r="X1931">
        <v>489.60145253100529</v>
      </c>
      <c r="Y1931">
        <v>0</v>
      </c>
      <c r="Z1931">
        <v>0</v>
      </c>
      <c r="AA1931">
        <v>0</v>
      </c>
      <c r="AB1931">
        <v>133.12695350055324</v>
      </c>
      <c r="AC1931">
        <v>0</v>
      </c>
      <c r="AD1931">
        <v>23.407217689109025</v>
      </c>
      <c r="AE1931">
        <v>646.13562372066758</v>
      </c>
    </row>
    <row r="1932" spans="1:31" x14ac:dyDescent="0.25">
      <c r="A1932">
        <v>2340691</v>
      </c>
      <c r="B1932">
        <v>1</v>
      </c>
      <c r="C1932" t="s">
        <v>80</v>
      </c>
      <c r="D1932" t="s">
        <v>107</v>
      </c>
      <c r="E1932" t="s">
        <v>157</v>
      </c>
      <c r="F1932" t="s">
        <v>5811</v>
      </c>
      <c r="G1932" t="s">
        <v>204</v>
      </c>
      <c r="H1932" t="s">
        <v>154</v>
      </c>
      <c r="I1932" t="s">
        <v>144</v>
      </c>
      <c r="J1932" t="s">
        <v>137</v>
      </c>
      <c r="K1932" t="s">
        <v>138</v>
      </c>
      <c r="L1932" t="s">
        <v>5812</v>
      </c>
      <c r="M1932" t="s">
        <v>5813</v>
      </c>
      <c r="N1932">
        <v>0.54194444399999997</v>
      </c>
      <c r="O1932">
        <v>0</v>
      </c>
      <c r="P1932">
        <v>9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1.032206642986597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1.032206642986597</v>
      </c>
    </row>
    <row r="1933" spans="1:31" x14ac:dyDescent="0.25">
      <c r="A1933">
        <v>2340711</v>
      </c>
      <c r="B1933">
        <v>1</v>
      </c>
      <c r="C1933" t="s">
        <v>81</v>
      </c>
      <c r="D1933" t="s">
        <v>113</v>
      </c>
      <c r="E1933" t="s">
        <v>157</v>
      </c>
      <c r="F1933" t="s">
        <v>5814</v>
      </c>
      <c r="G1933" t="s">
        <v>204</v>
      </c>
      <c r="H1933" t="s">
        <v>154</v>
      </c>
      <c r="I1933" t="s">
        <v>144</v>
      </c>
      <c r="J1933" t="s">
        <v>137</v>
      </c>
      <c r="K1933" t="s">
        <v>138</v>
      </c>
      <c r="L1933" t="s">
        <v>5815</v>
      </c>
      <c r="M1933" t="s">
        <v>5816</v>
      </c>
      <c r="N1933">
        <v>1.910555555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2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1.0777279589598807</v>
      </c>
      <c r="AC1933">
        <v>0</v>
      </c>
      <c r="AD1933">
        <v>0</v>
      </c>
      <c r="AE1933">
        <v>1.0777279589598807</v>
      </c>
    </row>
    <row r="1934" spans="1:31" x14ac:dyDescent="0.25">
      <c r="A1934">
        <v>2341152</v>
      </c>
      <c r="B1934">
        <v>1</v>
      </c>
      <c r="C1934" t="s">
        <v>81</v>
      </c>
      <c r="D1934" t="s">
        <v>127</v>
      </c>
      <c r="E1934" t="s">
        <v>151</v>
      </c>
      <c r="F1934" t="s">
        <v>5817</v>
      </c>
      <c r="G1934" t="s">
        <v>605</v>
      </c>
      <c r="H1934" t="s">
        <v>154</v>
      </c>
      <c r="I1934" t="s">
        <v>144</v>
      </c>
      <c r="J1934" t="s">
        <v>137</v>
      </c>
      <c r="K1934" t="s">
        <v>138</v>
      </c>
      <c r="L1934" t="s">
        <v>5818</v>
      </c>
      <c r="M1934" t="s">
        <v>5819</v>
      </c>
      <c r="N1934">
        <v>1.823611111</v>
      </c>
      <c r="O1934">
        <v>0</v>
      </c>
      <c r="P1934">
        <v>52</v>
      </c>
      <c r="Q1934">
        <v>0</v>
      </c>
      <c r="R1934">
        <v>1</v>
      </c>
      <c r="S1934">
        <v>0</v>
      </c>
      <c r="T1934">
        <v>2</v>
      </c>
      <c r="U1934">
        <v>0</v>
      </c>
      <c r="V1934">
        <v>0</v>
      </c>
      <c r="W1934">
        <v>0</v>
      </c>
      <c r="X1934">
        <v>26.080442131142274</v>
      </c>
      <c r="Y1934">
        <v>0</v>
      </c>
      <c r="Z1934">
        <v>4.2479328975573329</v>
      </c>
      <c r="AA1934">
        <v>0</v>
      </c>
      <c r="AB1934">
        <v>8.1001461725085431</v>
      </c>
      <c r="AC1934">
        <v>0</v>
      </c>
      <c r="AD1934">
        <v>0</v>
      </c>
      <c r="AE1934">
        <v>38.428521201208149</v>
      </c>
    </row>
    <row r="1935" spans="1:31" x14ac:dyDescent="0.25">
      <c r="A1935">
        <v>2340654</v>
      </c>
      <c r="B1935">
        <v>1</v>
      </c>
      <c r="C1935" t="s">
        <v>81</v>
      </c>
      <c r="D1935" t="s">
        <v>119</v>
      </c>
      <c r="E1935" t="s">
        <v>132</v>
      </c>
      <c r="F1935" t="s">
        <v>5820</v>
      </c>
      <c r="G1935" t="s">
        <v>134</v>
      </c>
      <c r="H1935" t="s">
        <v>135</v>
      </c>
      <c r="I1935" t="s">
        <v>144</v>
      </c>
      <c r="J1935" t="s">
        <v>137</v>
      </c>
      <c r="K1935" t="s">
        <v>138</v>
      </c>
      <c r="L1935" t="s">
        <v>5821</v>
      </c>
      <c r="M1935" t="s">
        <v>5822</v>
      </c>
      <c r="N1935">
        <v>0.40055555500000001</v>
      </c>
      <c r="O1935">
        <v>0</v>
      </c>
      <c r="P1935">
        <v>513</v>
      </c>
      <c r="Q1935">
        <v>54</v>
      </c>
      <c r="R1935">
        <v>120</v>
      </c>
      <c r="S1935">
        <v>5</v>
      </c>
      <c r="T1935">
        <v>24</v>
      </c>
      <c r="U1935">
        <v>2</v>
      </c>
      <c r="V1935">
        <v>0</v>
      </c>
      <c r="W1935">
        <v>0</v>
      </c>
      <c r="X1935">
        <v>26.047425024796105</v>
      </c>
      <c r="Y1935">
        <v>111.39603217070497</v>
      </c>
      <c r="Z1935">
        <v>240.20128289574629</v>
      </c>
      <c r="AA1935">
        <v>2.4540714797623893</v>
      </c>
      <c r="AB1935">
        <v>3.5190677354514612</v>
      </c>
      <c r="AC1935">
        <v>58.335921184423867</v>
      </c>
      <c r="AD1935">
        <v>0</v>
      </c>
      <c r="AE1935">
        <v>441.9538004908851</v>
      </c>
    </row>
    <row r="1936" spans="1:31" x14ac:dyDescent="0.25">
      <c r="A1936">
        <v>2341012</v>
      </c>
      <c r="B1936">
        <v>1</v>
      </c>
      <c r="C1936" t="s">
        <v>80</v>
      </c>
      <c r="D1936" t="s">
        <v>82</v>
      </c>
      <c r="E1936" t="s">
        <v>157</v>
      </c>
      <c r="F1936" t="s">
        <v>5823</v>
      </c>
      <c r="G1936" t="s">
        <v>159</v>
      </c>
      <c r="H1936" t="s">
        <v>154</v>
      </c>
      <c r="I1936" t="s">
        <v>144</v>
      </c>
      <c r="J1936" t="s">
        <v>137</v>
      </c>
      <c r="K1936" t="s">
        <v>138</v>
      </c>
      <c r="L1936" t="s">
        <v>5824</v>
      </c>
      <c r="M1936" t="s">
        <v>5825</v>
      </c>
      <c r="N1936">
        <v>1.3930555549999999</v>
      </c>
      <c r="O1936">
        <v>0</v>
      </c>
      <c r="P1936">
        <v>1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0.4696301071122434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0.4696301071122434</v>
      </c>
    </row>
    <row r="1937" spans="1:31" x14ac:dyDescent="0.25">
      <c r="A1937">
        <v>2341035</v>
      </c>
      <c r="B1937">
        <v>1</v>
      </c>
      <c r="C1937" t="s">
        <v>80</v>
      </c>
      <c r="D1937" t="s">
        <v>109</v>
      </c>
      <c r="E1937" t="s">
        <v>151</v>
      </c>
      <c r="F1937" t="s">
        <v>5826</v>
      </c>
      <c r="G1937" t="s">
        <v>194</v>
      </c>
      <c r="H1937" t="s">
        <v>154</v>
      </c>
      <c r="I1937" t="s">
        <v>144</v>
      </c>
      <c r="J1937" t="s">
        <v>137</v>
      </c>
      <c r="K1937" t="s">
        <v>138</v>
      </c>
      <c r="L1937" t="s">
        <v>5827</v>
      </c>
      <c r="M1937" t="s">
        <v>5828</v>
      </c>
      <c r="N1937">
        <v>0.61305555499999997</v>
      </c>
      <c r="O1937">
        <v>0</v>
      </c>
      <c r="P1937">
        <v>7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0.66034320383089784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0.66034320383089784</v>
      </c>
    </row>
    <row r="1938" spans="1:31" x14ac:dyDescent="0.25">
      <c r="A1938">
        <v>2340866</v>
      </c>
      <c r="B1938">
        <v>1</v>
      </c>
      <c r="C1938" t="s">
        <v>80</v>
      </c>
      <c r="D1938" t="s">
        <v>101</v>
      </c>
      <c r="E1938" t="s">
        <v>151</v>
      </c>
      <c r="F1938" t="s">
        <v>5829</v>
      </c>
      <c r="G1938" t="s">
        <v>194</v>
      </c>
      <c r="H1938" t="s">
        <v>154</v>
      </c>
      <c r="I1938" t="s">
        <v>144</v>
      </c>
      <c r="J1938" t="s">
        <v>137</v>
      </c>
      <c r="K1938" t="s">
        <v>138</v>
      </c>
      <c r="L1938" t="s">
        <v>5830</v>
      </c>
      <c r="M1938" t="s">
        <v>5831</v>
      </c>
      <c r="N1938">
        <v>0.65416666599999995</v>
      </c>
      <c r="O1938">
        <v>0</v>
      </c>
      <c r="P1938">
        <v>243</v>
      </c>
      <c r="Q1938">
        <v>0</v>
      </c>
      <c r="R1938">
        <v>0</v>
      </c>
      <c r="S1938">
        <v>0</v>
      </c>
      <c r="T1938">
        <v>3</v>
      </c>
      <c r="U1938">
        <v>0</v>
      </c>
      <c r="V1938">
        <v>0</v>
      </c>
      <c r="W1938">
        <v>0</v>
      </c>
      <c r="X1938">
        <v>52.254559841018441</v>
      </c>
      <c r="Y1938">
        <v>0</v>
      </c>
      <c r="Z1938">
        <v>0</v>
      </c>
      <c r="AA1938">
        <v>0</v>
      </c>
      <c r="AB1938">
        <v>4.300494563745147</v>
      </c>
      <c r="AC1938">
        <v>0</v>
      </c>
      <c r="AD1938">
        <v>0</v>
      </c>
      <c r="AE1938">
        <v>56.555054404763588</v>
      </c>
    </row>
    <row r="1939" spans="1:31" x14ac:dyDescent="0.25">
      <c r="A1939">
        <v>2341075</v>
      </c>
      <c r="B1939">
        <v>1</v>
      </c>
      <c r="C1939" t="s">
        <v>80</v>
      </c>
      <c r="D1939" t="s">
        <v>100</v>
      </c>
      <c r="E1939" t="s">
        <v>132</v>
      </c>
      <c r="F1939" t="s">
        <v>5832</v>
      </c>
      <c r="G1939" t="s">
        <v>134</v>
      </c>
      <c r="H1939" t="s">
        <v>135</v>
      </c>
      <c r="I1939" t="s">
        <v>144</v>
      </c>
      <c r="J1939" t="s">
        <v>137</v>
      </c>
      <c r="K1939" t="s">
        <v>138</v>
      </c>
      <c r="L1939" t="s">
        <v>5833</v>
      </c>
      <c r="M1939" t="s">
        <v>5834</v>
      </c>
      <c r="N1939">
        <v>0.58111111100000001</v>
      </c>
      <c r="O1939">
        <v>5</v>
      </c>
      <c r="P1939">
        <v>378</v>
      </c>
      <c r="Q1939">
        <v>4</v>
      </c>
      <c r="R1939">
        <v>65</v>
      </c>
      <c r="S1939">
        <v>16</v>
      </c>
      <c r="T1939">
        <v>102</v>
      </c>
      <c r="U1939">
        <v>4</v>
      </c>
      <c r="V1939">
        <v>1</v>
      </c>
      <c r="W1939">
        <v>2.060071662368288</v>
      </c>
      <c r="X1939">
        <v>116.93526809658756</v>
      </c>
      <c r="Y1939">
        <v>3.4960331416412909</v>
      </c>
      <c r="Z1939">
        <v>43.070838772506306</v>
      </c>
      <c r="AA1939">
        <v>48.4079701282202</v>
      </c>
      <c r="AB1939">
        <v>66.436924567181762</v>
      </c>
      <c r="AC1939">
        <v>107.1578167026496</v>
      </c>
      <c r="AD1939">
        <v>51.844244929687378</v>
      </c>
      <c r="AE1939">
        <v>439.40916800084239</v>
      </c>
    </row>
    <row r="1940" spans="1:31" x14ac:dyDescent="0.25">
      <c r="A1940">
        <v>2340826</v>
      </c>
      <c r="B1940">
        <v>1</v>
      </c>
      <c r="C1940" t="s">
        <v>81</v>
      </c>
      <c r="D1940" t="s">
        <v>122</v>
      </c>
      <c r="E1940" t="s">
        <v>157</v>
      </c>
      <c r="F1940" t="s">
        <v>5835</v>
      </c>
      <c r="G1940" t="s">
        <v>279</v>
      </c>
      <c r="H1940" t="s">
        <v>154</v>
      </c>
      <c r="I1940" t="s">
        <v>144</v>
      </c>
      <c r="J1940" t="s">
        <v>137</v>
      </c>
      <c r="K1940" t="s">
        <v>138</v>
      </c>
      <c r="L1940" t="s">
        <v>5836</v>
      </c>
      <c r="M1940" t="s">
        <v>5837</v>
      </c>
      <c r="N1940">
        <v>1.4116666659999999</v>
      </c>
      <c r="O1940">
        <v>0</v>
      </c>
      <c r="P1940">
        <v>2</v>
      </c>
      <c r="Q1940">
        <v>0</v>
      </c>
      <c r="R1940">
        <v>0</v>
      </c>
      <c r="S1940">
        <v>0</v>
      </c>
      <c r="T1940">
        <v>2</v>
      </c>
      <c r="U1940">
        <v>0</v>
      </c>
      <c r="V1940">
        <v>0</v>
      </c>
      <c r="W1940">
        <v>0</v>
      </c>
      <c r="X1940">
        <v>0.5651459236580384</v>
      </c>
      <c r="Y1940">
        <v>0</v>
      </c>
      <c r="Z1940">
        <v>0</v>
      </c>
      <c r="AA1940">
        <v>0</v>
      </c>
      <c r="AB1940">
        <v>0.18746521955398612</v>
      </c>
      <c r="AC1940">
        <v>0</v>
      </c>
      <c r="AD1940">
        <v>0</v>
      </c>
      <c r="AE1940">
        <v>0.75261114321202449</v>
      </c>
    </row>
    <row r="1941" spans="1:31" x14ac:dyDescent="0.25">
      <c r="A1941">
        <v>2340743</v>
      </c>
      <c r="B1941">
        <v>1</v>
      </c>
      <c r="C1941" t="s">
        <v>81</v>
      </c>
      <c r="D1941" t="s">
        <v>127</v>
      </c>
      <c r="E1941" t="s">
        <v>151</v>
      </c>
      <c r="F1941" t="s">
        <v>5838</v>
      </c>
      <c r="G1941" t="s">
        <v>451</v>
      </c>
      <c r="H1941" t="s">
        <v>154</v>
      </c>
      <c r="I1941" t="s">
        <v>144</v>
      </c>
      <c r="J1941" t="s">
        <v>137</v>
      </c>
      <c r="K1941" t="s">
        <v>138</v>
      </c>
      <c r="L1941" t="s">
        <v>5839</v>
      </c>
      <c r="M1941" t="s">
        <v>5840</v>
      </c>
      <c r="N1941">
        <v>1.0313888879999999</v>
      </c>
      <c r="O1941">
        <v>0</v>
      </c>
      <c r="P1941">
        <v>23</v>
      </c>
      <c r="Q1941">
        <v>0</v>
      </c>
      <c r="R1941">
        <v>3</v>
      </c>
      <c r="S1941">
        <v>0</v>
      </c>
      <c r="T1941">
        <v>1</v>
      </c>
      <c r="U1941">
        <v>0</v>
      </c>
      <c r="V1941">
        <v>0</v>
      </c>
      <c r="W1941">
        <v>0</v>
      </c>
      <c r="X1941">
        <v>9.7963193008621712</v>
      </c>
      <c r="Y1941">
        <v>0</v>
      </c>
      <c r="Z1941">
        <v>12.645703284738751</v>
      </c>
      <c r="AA1941">
        <v>0</v>
      </c>
      <c r="AB1941">
        <v>0.35882744963433749</v>
      </c>
      <c r="AC1941">
        <v>0</v>
      </c>
      <c r="AD1941">
        <v>0</v>
      </c>
      <c r="AE1941">
        <v>22.800850035235261</v>
      </c>
    </row>
    <row r="1942" spans="1:31" x14ac:dyDescent="0.25">
      <c r="A1942">
        <v>2340806</v>
      </c>
      <c r="B1942">
        <v>1</v>
      </c>
      <c r="C1942" t="s">
        <v>80</v>
      </c>
      <c r="D1942" t="s">
        <v>92</v>
      </c>
      <c r="E1942" t="s">
        <v>174</v>
      </c>
      <c r="F1942" t="s">
        <v>1634</v>
      </c>
      <c r="G1942" t="s">
        <v>176</v>
      </c>
      <c r="H1942" t="s">
        <v>154</v>
      </c>
      <c r="I1942" t="s">
        <v>144</v>
      </c>
      <c r="J1942" t="s">
        <v>137</v>
      </c>
      <c r="K1942" t="s">
        <v>138</v>
      </c>
      <c r="L1942" t="s">
        <v>5841</v>
      </c>
      <c r="M1942" t="s">
        <v>5842</v>
      </c>
      <c r="N1942">
        <v>2.7805555549999998</v>
      </c>
      <c r="O1942">
        <v>0</v>
      </c>
      <c r="P1942">
        <v>138</v>
      </c>
      <c r="Q1942">
        <v>0</v>
      </c>
      <c r="R1942">
        <v>0</v>
      </c>
      <c r="S1942">
        <v>0</v>
      </c>
      <c r="T1942">
        <v>4</v>
      </c>
      <c r="U1942">
        <v>0</v>
      </c>
      <c r="V1942">
        <v>0</v>
      </c>
      <c r="W1942">
        <v>0</v>
      </c>
      <c r="X1942">
        <v>153.02247437276804</v>
      </c>
      <c r="Y1942">
        <v>0</v>
      </c>
      <c r="Z1942">
        <v>0</v>
      </c>
      <c r="AA1942">
        <v>0</v>
      </c>
      <c r="AB1942">
        <v>62.424264970315228</v>
      </c>
      <c r="AC1942">
        <v>0</v>
      </c>
      <c r="AD1942">
        <v>0</v>
      </c>
      <c r="AE1942">
        <v>215.44673934308327</v>
      </c>
    </row>
    <row r="1943" spans="1:31" x14ac:dyDescent="0.25">
      <c r="A1943">
        <v>2341055</v>
      </c>
      <c r="B1943">
        <v>1</v>
      </c>
      <c r="C1943" t="s">
        <v>81</v>
      </c>
      <c r="D1943" t="s">
        <v>121</v>
      </c>
      <c r="E1943" t="s">
        <v>141</v>
      </c>
      <c r="F1943" t="s">
        <v>5843</v>
      </c>
      <c r="G1943" t="s">
        <v>134</v>
      </c>
      <c r="H1943" t="s">
        <v>135</v>
      </c>
      <c r="I1943" t="s">
        <v>136</v>
      </c>
      <c r="J1943" t="s">
        <v>137</v>
      </c>
      <c r="K1943" t="s">
        <v>138</v>
      </c>
      <c r="L1943" t="s">
        <v>5844</v>
      </c>
      <c r="M1943" t="s">
        <v>5845</v>
      </c>
      <c r="N1943">
        <v>7.4999999999999997E-3</v>
      </c>
      <c r="O1943">
        <v>0</v>
      </c>
      <c r="P1943">
        <v>703</v>
      </c>
      <c r="Q1943">
        <v>0</v>
      </c>
      <c r="R1943">
        <v>12</v>
      </c>
      <c r="S1943">
        <v>4</v>
      </c>
      <c r="T1943">
        <v>45</v>
      </c>
      <c r="U1943">
        <v>0</v>
      </c>
      <c r="V1943">
        <v>0</v>
      </c>
      <c r="W1943">
        <v>0</v>
      </c>
      <c r="X1943">
        <v>0.75824291860175996</v>
      </c>
      <c r="Y1943">
        <v>0</v>
      </c>
      <c r="Z1943">
        <v>6.1572244397579995E-2</v>
      </c>
      <c r="AA1943">
        <v>5.6135273313E-2</v>
      </c>
      <c r="AB1943">
        <v>0.14886072391306501</v>
      </c>
      <c r="AC1943">
        <v>0</v>
      </c>
      <c r="AD1943">
        <v>0</v>
      </c>
      <c r="AE1943">
        <v>1.0248111602254051</v>
      </c>
    </row>
    <row r="1944" spans="1:31" x14ac:dyDescent="0.25">
      <c r="A1944">
        <v>2340700</v>
      </c>
      <c r="B1944">
        <v>1</v>
      </c>
      <c r="C1944" t="s">
        <v>81</v>
      </c>
      <c r="D1944" t="s">
        <v>117</v>
      </c>
      <c r="E1944" t="s">
        <v>132</v>
      </c>
      <c r="F1944" t="s">
        <v>5846</v>
      </c>
      <c r="G1944" t="s">
        <v>134</v>
      </c>
      <c r="H1944" t="s">
        <v>135</v>
      </c>
      <c r="I1944" t="s">
        <v>144</v>
      </c>
      <c r="J1944" t="s">
        <v>137</v>
      </c>
      <c r="K1944" t="s">
        <v>138</v>
      </c>
      <c r="L1944" t="s">
        <v>5569</v>
      </c>
      <c r="M1944" t="s">
        <v>5847</v>
      </c>
      <c r="N1944">
        <v>5.0555555000000002E-2</v>
      </c>
      <c r="O1944">
        <v>1</v>
      </c>
      <c r="P1944">
        <v>2402</v>
      </c>
      <c r="Q1944">
        <v>38</v>
      </c>
      <c r="R1944">
        <v>83</v>
      </c>
      <c r="S1944">
        <v>18</v>
      </c>
      <c r="T1944">
        <v>232</v>
      </c>
      <c r="U1944">
        <v>8</v>
      </c>
      <c r="V1944">
        <v>1</v>
      </c>
      <c r="W1944">
        <v>1.2198174747344446E-2</v>
      </c>
      <c r="X1944">
        <v>15.298615202419811</v>
      </c>
      <c r="Y1944">
        <v>20.228182879513447</v>
      </c>
      <c r="Z1944">
        <v>3.7971227574872009</v>
      </c>
      <c r="AA1944">
        <v>5.0627499356904684</v>
      </c>
      <c r="AB1944">
        <v>7.5668658782396978</v>
      </c>
      <c r="AC1944">
        <v>40.297694496501151</v>
      </c>
      <c r="AD1944">
        <v>0.24264810522730554</v>
      </c>
      <c r="AE1944">
        <v>92.506077429826419</v>
      </c>
    </row>
    <row r="1945" spans="1:31" x14ac:dyDescent="0.25">
      <c r="A1945">
        <v>2341141</v>
      </c>
      <c r="B1945">
        <v>1</v>
      </c>
      <c r="C1945" t="s">
        <v>81</v>
      </c>
      <c r="D1945" t="s">
        <v>117</v>
      </c>
      <c r="E1945" t="s">
        <v>157</v>
      </c>
      <c r="F1945" t="s">
        <v>5848</v>
      </c>
      <c r="G1945" t="s">
        <v>159</v>
      </c>
      <c r="H1945" t="s">
        <v>154</v>
      </c>
      <c r="I1945" t="s">
        <v>144</v>
      </c>
      <c r="J1945" t="s">
        <v>137</v>
      </c>
      <c r="K1945" t="s">
        <v>138</v>
      </c>
      <c r="L1945" t="s">
        <v>5849</v>
      </c>
      <c r="M1945" t="s">
        <v>5850</v>
      </c>
      <c r="N1945">
        <v>1.125555555</v>
      </c>
      <c r="O1945">
        <v>0</v>
      </c>
      <c r="P1945">
        <v>1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3.2074590651825004E-2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3.2074590651825004E-2</v>
      </c>
    </row>
    <row r="1946" spans="1:31" x14ac:dyDescent="0.25">
      <c r="A1946">
        <v>2341098</v>
      </c>
      <c r="B1946">
        <v>1</v>
      </c>
      <c r="C1946" t="s">
        <v>81</v>
      </c>
      <c r="D1946" t="s">
        <v>115</v>
      </c>
      <c r="E1946" t="s">
        <v>151</v>
      </c>
      <c r="F1946" t="s">
        <v>3391</v>
      </c>
      <c r="G1946" t="s">
        <v>153</v>
      </c>
      <c r="H1946" t="s">
        <v>154</v>
      </c>
      <c r="I1946" t="s">
        <v>144</v>
      </c>
      <c r="J1946" t="s">
        <v>137</v>
      </c>
      <c r="K1946" t="s">
        <v>138</v>
      </c>
      <c r="L1946" t="s">
        <v>5851</v>
      </c>
      <c r="M1946" t="s">
        <v>5852</v>
      </c>
      <c r="N1946">
        <v>2.364166666</v>
      </c>
      <c r="O1946">
        <v>0</v>
      </c>
      <c r="P1946">
        <v>26</v>
      </c>
      <c r="Q1946">
        <v>0</v>
      </c>
      <c r="R1946">
        <v>3</v>
      </c>
      <c r="S1946">
        <v>0</v>
      </c>
      <c r="T1946">
        <v>1</v>
      </c>
      <c r="U1946">
        <v>0</v>
      </c>
      <c r="V1946">
        <v>0</v>
      </c>
      <c r="W1946">
        <v>0</v>
      </c>
      <c r="X1946">
        <v>16.826211157968302</v>
      </c>
      <c r="Y1946">
        <v>0</v>
      </c>
      <c r="Z1946">
        <v>4.3731507005334898</v>
      </c>
      <c r="AA1946">
        <v>0</v>
      </c>
      <c r="AB1946">
        <v>3.9062593435547504</v>
      </c>
      <c r="AC1946">
        <v>0</v>
      </c>
      <c r="AD1946">
        <v>0</v>
      </c>
      <c r="AE1946">
        <v>25.105621202056543</v>
      </c>
    </row>
    <row r="1947" spans="1:31" x14ac:dyDescent="0.25">
      <c r="A1947">
        <v>2340992</v>
      </c>
      <c r="B1947">
        <v>1</v>
      </c>
      <c r="C1947" t="s">
        <v>80</v>
      </c>
      <c r="D1947" t="s">
        <v>107</v>
      </c>
      <c r="E1947" t="s">
        <v>157</v>
      </c>
      <c r="F1947" t="s">
        <v>5853</v>
      </c>
      <c r="G1947" t="s">
        <v>159</v>
      </c>
      <c r="H1947" t="s">
        <v>154</v>
      </c>
      <c r="I1947" t="s">
        <v>144</v>
      </c>
      <c r="J1947" t="s">
        <v>137</v>
      </c>
      <c r="K1947" t="s">
        <v>138</v>
      </c>
      <c r="L1947" t="s">
        <v>5854</v>
      </c>
      <c r="M1947" t="s">
        <v>5855</v>
      </c>
      <c r="N1947">
        <v>2.5636111110000002</v>
      </c>
      <c r="O1947">
        <v>0</v>
      </c>
      <c r="P1947">
        <v>1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0.41036939485611335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0.41036939485611335</v>
      </c>
    </row>
    <row r="1948" spans="1:31" x14ac:dyDescent="0.25">
      <c r="A1948">
        <v>2340892</v>
      </c>
      <c r="B1948">
        <v>1</v>
      </c>
      <c r="C1948" t="s">
        <v>80</v>
      </c>
      <c r="D1948" t="s">
        <v>95</v>
      </c>
      <c r="E1948" t="s">
        <v>240</v>
      </c>
      <c r="F1948" t="s">
        <v>5856</v>
      </c>
      <c r="G1948" t="s">
        <v>134</v>
      </c>
      <c r="H1948" t="s">
        <v>135</v>
      </c>
      <c r="I1948" t="s">
        <v>144</v>
      </c>
      <c r="J1948" t="s">
        <v>137</v>
      </c>
      <c r="K1948" t="s">
        <v>138</v>
      </c>
      <c r="L1948" t="s">
        <v>5857</v>
      </c>
      <c r="M1948" t="s">
        <v>5858</v>
      </c>
      <c r="N1948">
        <v>0.325833333</v>
      </c>
      <c r="O1948">
        <v>2</v>
      </c>
      <c r="P1948">
        <v>476</v>
      </c>
      <c r="Q1948">
        <v>0</v>
      </c>
      <c r="R1948">
        <v>2</v>
      </c>
      <c r="S1948">
        <v>18</v>
      </c>
      <c r="T1948">
        <v>41</v>
      </c>
      <c r="U1948">
        <v>5</v>
      </c>
      <c r="V1948">
        <v>0</v>
      </c>
      <c r="W1948">
        <v>0.22608090003113995</v>
      </c>
      <c r="X1948">
        <v>32.02687515297972</v>
      </c>
      <c r="Y1948">
        <v>0</v>
      </c>
      <c r="Z1948">
        <v>0.96918531116486317</v>
      </c>
      <c r="AA1948">
        <v>128.32089243510165</v>
      </c>
      <c r="AB1948">
        <v>20.322782182366442</v>
      </c>
      <c r="AC1948">
        <v>171.07825970696473</v>
      </c>
      <c r="AD1948">
        <v>0</v>
      </c>
      <c r="AE1948">
        <v>352.94407568860856</v>
      </c>
    </row>
    <row r="1949" spans="1:31" x14ac:dyDescent="0.25">
      <c r="A1949">
        <v>2340723</v>
      </c>
      <c r="B1949">
        <v>1</v>
      </c>
      <c r="C1949" t="s">
        <v>80</v>
      </c>
      <c r="D1949" t="s">
        <v>98</v>
      </c>
      <c r="E1949" t="s">
        <v>151</v>
      </c>
      <c r="F1949" t="s">
        <v>5859</v>
      </c>
      <c r="G1949" t="s">
        <v>153</v>
      </c>
      <c r="H1949" t="s">
        <v>154</v>
      </c>
      <c r="I1949" t="s">
        <v>144</v>
      </c>
      <c r="J1949" t="s">
        <v>137</v>
      </c>
      <c r="K1949" t="s">
        <v>138</v>
      </c>
      <c r="L1949" t="s">
        <v>5860</v>
      </c>
      <c r="M1949" t="s">
        <v>5861</v>
      </c>
      <c r="N1949">
        <v>1.7961111110000001</v>
      </c>
      <c r="O1949">
        <v>0</v>
      </c>
      <c r="P1949">
        <v>3</v>
      </c>
      <c r="Q1949">
        <v>0</v>
      </c>
      <c r="R1949">
        <v>7</v>
      </c>
      <c r="S1949">
        <v>0</v>
      </c>
      <c r="T1949">
        <v>5</v>
      </c>
      <c r="U1949">
        <v>0</v>
      </c>
      <c r="V1949">
        <v>0</v>
      </c>
      <c r="W1949">
        <v>0</v>
      </c>
      <c r="X1949">
        <v>4.3081063827796502</v>
      </c>
      <c r="Y1949">
        <v>0</v>
      </c>
      <c r="Z1949">
        <v>30.099112996485491</v>
      </c>
      <c r="AA1949">
        <v>0</v>
      </c>
      <c r="AB1949">
        <v>23.355800941394911</v>
      </c>
      <c r="AC1949">
        <v>0</v>
      </c>
      <c r="AD1949">
        <v>0</v>
      </c>
      <c r="AE1949">
        <v>57.763020320660054</v>
      </c>
    </row>
    <row r="1950" spans="1:31" x14ac:dyDescent="0.25">
      <c r="A1950">
        <v>2341032</v>
      </c>
      <c r="B1950">
        <v>1</v>
      </c>
      <c r="C1950" t="s">
        <v>81</v>
      </c>
      <c r="D1950" t="s">
        <v>112</v>
      </c>
      <c r="E1950" t="s">
        <v>147</v>
      </c>
      <c r="F1950" t="s">
        <v>5862</v>
      </c>
      <c r="G1950" t="s">
        <v>134</v>
      </c>
      <c r="H1950" t="s">
        <v>135</v>
      </c>
      <c r="I1950" t="s">
        <v>144</v>
      </c>
      <c r="J1950" t="s">
        <v>137</v>
      </c>
      <c r="K1950" t="s">
        <v>138</v>
      </c>
      <c r="L1950" t="s">
        <v>5863</v>
      </c>
      <c r="M1950" t="s">
        <v>5864</v>
      </c>
      <c r="N1950">
        <v>1.612777777</v>
      </c>
      <c r="O1950">
        <v>1</v>
      </c>
      <c r="P1950">
        <v>0</v>
      </c>
      <c r="Q1950">
        <v>17</v>
      </c>
      <c r="R1950">
        <v>1</v>
      </c>
      <c r="S1950">
        <v>2</v>
      </c>
      <c r="T1950">
        <v>0</v>
      </c>
      <c r="U1950">
        <v>0</v>
      </c>
      <c r="V1950">
        <v>0</v>
      </c>
      <c r="W1950">
        <v>0.30286508595474448</v>
      </c>
      <c r="X1950">
        <v>0</v>
      </c>
      <c r="Y1950">
        <v>22.227033290712711</v>
      </c>
      <c r="Z1950">
        <v>0.39185114882754829</v>
      </c>
      <c r="AA1950">
        <v>4.2170888026315199</v>
      </c>
      <c r="AB1950">
        <v>0</v>
      </c>
      <c r="AC1950">
        <v>0</v>
      </c>
      <c r="AD1950">
        <v>0</v>
      </c>
      <c r="AE1950">
        <v>27.138838328126525</v>
      </c>
    </row>
    <row r="1951" spans="1:31" x14ac:dyDescent="0.25">
      <c r="A1951">
        <v>2341115</v>
      </c>
      <c r="B1951">
        <v>1</v>
      </c>
      <c r="C1951" t="s">
        <v>81</v>
      </c>
      <c r="D1951" t="s">
        <v>119</v>
      </c>
      <c r="E1951" t="s">
        <v>147</v>
      </c>
      <c r="F1951" t="s">
        <v>5865</v>
      </c>
      <c r="G1951" t="s">
        <v>494</v>
      </c>
      <c r="H1951" t="s">
        <v>135</v>
      </c>
      <c r="I1951" t="s">
        <v>144</v>
      </c>
      <c r="J1951" t="s">
        <v>137</v>
      </c>
      <c r="K1951" t="s">
        <v>138</v>
      </c>
      <c r="L1951" t="s">
        <v>5866</v>
      </c>
      <c r="M1951" t="s">
        <v>5867</v>
      </c>
      <c r="N1951">
        <v>1.9824999999999999</v>
      </c>
      <c r="O1951">
        <v>0</v>
      </c>
      <c r="P1951">
        <v>99</v>
      </c>
      <c r="Q1951">
        <v>5</v>
      </c>
      <c r="R1951">
        <v>26</v>
      </c>
      <c r="S1951">
        <v>0</v>
      </c>
      <c r="T1951">
        <v>1</v>
      </c>
      <c r="U1951">
        <v>1</v>
      </c>
      <c r="V1951">
        <v>0</v>
      </c>
      <c r="W1951">
        <v>0</v>
      </c>
      <c r="X1951">
        <v>57.041939064443589</v>
      </c>
      <c r="Y1951">
        <v>49.516638877794442</v>
      </c>
      <c r="Z1951">
        <v>68.108013756960872</v>
      </c>
      <c r="AA1951">
        <v>0</v>
      </c>
      <c r="AB1951">
        <v>0.27121458844363</v>
      </c>
      <c r="AC1951">
        <v>173.52266528219403</v>
      </c>
      <c r="AD1951">
        <v>0</v>
      </c>
      <c r="AE1951">
        <v>348.46047156983656</v>
      </c>
    </row>
    <row r="1952" spans="1:31" x14ac:dyDescent="0.25">
      <c r="A1952">
        <v>2340677</v>
      </c>
      <c r="B1952">
        <v>1</v>
      </c>
      <c r="C1952" t="s">
        <v>80</v>
      </c>
      <c r="D1952" t="s">
        <v>97</v>
      </c>
      <c r="E1952" t="s">
        <v>147</v>
      </c>
      <c r="F1952" t="s">
        <v>5868</v>
      </c>
      <c r="G1952" t="s">
        <v>356</v>
      </c>
      <c r="H1952" t="s">
        <v>135</v>
      </c>
      <c r="I1952" t="s">
        <v>144</v>
      </c>
      <c r="J1952" t="s">
        <v>137</v>
      </c>
      <c r="K1952" t="s">
        <v>138</v>
      </c>
      <c r="L1952" t="s">
        <v>5869</v>
      </c>
      <c r="M1952" t="s">
        <v>5870</v>
      </c>
      <c r="N1952">
        <v>2.0691666660000001</v>
      </c>
      <c r="O1952">
        <v>0</v>
      </c>
      <c r="P1952">
        <v>11</v>
      </c>
      <c r="Q1952">
        <v>0</v>
      </c>
      <c r="R1952">
        <v>10</v>
      </c>
      <c r="S1952">
        <v>0</v>
      </c>
      <c r="T1952">
        <v>9</v>
      </c>
      <c r="U1952">
        <v>0</v>
      </c>
      <c r="V1952">
        <v>0</v>
      </c>
      <c r="W1952">
        <v>0</v>
      </c>
      <c r="X1952">
        <v>11.334613206655867</v>
      </c>
      <c r="Y1952">
        <v>0</v>
      </c>
      <c r="Z1952">
        <v>23.925999739510473</v>
      </c>
      <c r="AA1952">
        <v>0</v>
      </c>
      <c r="AB1952">
        <v>21.277596675871614</v>
      </c>
      <c r="AC1952">
        <v>0</v>
      </c>
      <c r="AD1952">
        <v>0</v>
      </c>
      <c r="AE1952">
        <v>56.538209622037954</v>
      </c>
    </row>
    <row r="1953" spans="1:31" x14ac:dyDescent="0.25">
      <c r="A1953">
        <v>2340766</v>
      </c>
      <c r="B1953">
        <v>1</v>
      </c>
      <c r="C1953" t="s">
        <v>81</v>
      </c>
      <c r="D1953" t="s">
        <v>118</v>
      </c>
      <c r="E1953" t="s">
        <v>141</v>
      </c>
      <c r="F1953" t="s">
        <v>5871</v>
      </c>
      <c r="G1953" t="s">
        <v>208</v>
      </c>
      <c r="H1953" t="s">
        <v>135</v>
      </c>
      <c r="I1953" t="s">
        <v>144</v>
      </c>
      <c r="J1953" t="s">
        <v>137</v>
      </c>
      <c r="K1953" t="s">
        <v>209</v>
      </c>
      <c r="L1953" t="s">
        <v>5872</v>
      </c>
      <c r="M1953" t="s">
        <v>5873</v>
      </c>
      <c r="N1953">
        <v>4.1508333329999996</v>
      </c>
      <c r="O1953">
        <v>0</v>
      </c>
      <c r="P1953">
        <v>1289</v>
      </c>
      <c r="Q1953">
        <v>14</v>
      </c>
      <c r="R1953">
        <v>56</v>
      </c>
      <c r="S1953">
        <v>7</v>
      </c>
      <c r="T1953">
        <v>88</v>
      </c>
      <c r="U1953">
        <v>0</v>
      </c>
      <c r="V1953">
        <v>0</v>
      </c>
      <c r="W1953">
        <v>0</v>
      </c>
      <c r="X1953">
        <v>928.4249841514121</v>
      </c>
      <c r="Y1953">
        <v>555.67522040639187</v>
      </c>
      <c r="Z1953">
        <v>712.74532234381661</v>
      </c>
      <c r="AA1953">
        <v>77.256255268736979</v>
      </c>
      <c r="AB1953">
        <v>298.78476141336381</v>
      </c>
      <c r="AC1953">
        <v>0</v>
      </c>
      <c r="AD1953">
        <v>0</v>
      </c>
      <c r="AE1953">
        <v>2572.886543583721</v>
      </c>
    </row>
    <row r="1954" spans="1:31" x14ac:dyDescent="0.25">
      <c r="A1954">
        <v>2340889</v>
      </c>
      <c r="B1954">
        <v>1</v>
      </c>
      <c r="C1954" t="s">
        <v>80</v>
      </c>
      <c r="D1954" t="s">
        <v>110</v>
      </c>
      <c r="E1954" t="s">
        <v>326</v>
      </c>
      <c r="F1954" t="s">
        <v>5874</v>
      </c>
      <c r="G1954" t="s">
        <v>194</v>
      </c>
      <c r="H1954" t="s">
        <v>154</v>
      </c>
      <c r="I1954" t="s">
        <v>144</v>
      </c>
      <c r="J1954" t="s">
        <v>137</v>
      </c>
      <c r="K1954" t="s">
        <v>138</v>
      </c>
      <c r="L1954" t="s">
        <v>5875</v>
      </c>
      <c r="M1954" t="s">
        <v>5876</v>
      </c>
      <c r="N1954">
        <v>2.7152777769999998</v>
      </c>
      <c r="O1954">
        <v>0</v>
      </c>
      <c r="P1954">
        <v>46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45.935971746847954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45.935971746847954</v>
      </c>
    </row>
    <row r="1955" spans="1:31" x14ac:dyDescent="0.25">
      <c r="A1955">
        <v>2340995</v>
      </c>
      <c r="B1955">
        <v>1</v>
      </c>
      <c r="C1955" t="s">
        <v>81</v>
      </c>
      <c r="D1955" t="s">
        <v>127</v>
      </c>
      <c r="E1955" t="s">
        <v>141</v>
      </c>
      <c r="F1955" t="s">
        <v>5877</v>
      </c>
      <c r="G1955" t="s">
        <v>134</v>
      </c>
      <c r="H1955" t="s">
        <v>135</v>
      </c>
      <c r="I1955" t="s">
        <v>144</v>
      </c>
      <c r="J1955" t="s">
        <v>137</v>
      </c>
      <c r="K1955" t="s">
        <v>138</v>
      </c>
      <c r="L1955" t="s">
        <v>5878</v>
      </c>
      <c r="M1955" t="s">
        <v>5879</v>
      </c>
      <c r="N1955">
        <v>0.882222222</v>
      </c>
      <c r="O1955">
        <v>0</v>
      </c>
      <c r="P1955">
        <v>496</v>
      </c>
      <c r="Q1955">
        <v>6</v>
      </c>
      <c r="R1955">
        <v>22</v>
      </c>
      <c r="S1955">
        <v>4</v>
      </c>
      <c r="T1955">
        <v>93</v>
      </c>
      <c r="U1955">
        <v>6</v>
      </c>
      <c r="V1955">
        <v>2</v>
      </c>
      <c r="W1955">
        <v>0</v>
      </c>
      <c r="X1955">
        <v>112.76672594849522</v>
      </c>
      <c r="Y1955">
        <v>16.069876545701121</v>
      </c>
      <c r="Z1955">
        <v>26.210443565208912</v>
      </c>
      <c r="AA1955">
        <v>439.93930621572702</v>
      </c>
      <c r="AB1955">
        <v>70.37453227578645</v>
      </c>
      <c r="AC1955">
        <v>761.8715468004782</v>
      </c>
      <c r="AD1955">
        <v>4.064743818360613</v>
      </c>
      <c r="AE1955">
        <v>1431.2971751697573</v>
      </c>
    </row>
    <row r="1956" spans="1:31" x14ac:dyDescent="0.25">
      <c r="A1956">
        <v>2340760</v>
      </c>
      <c r="B1956">
        <v>1</v>
      </c>
      <c r="C1956" t="s">
        <v>81</v>
      </c>
      <c r="D1956" t="s">
        <v>112</v>
      </c>
      <c r="E1956" t="s">
        <v>151</v>
      </c>
      <c r="F1956" t="s">
        <v>5880</v>
      </c>
      <c r="G1956" t="s">
        <v>352</v>
      </c>
      <c r="H1956" t="s">
        <v>154</v>
      </c>
      <c r="I1956" t="s">
        <v>144</v>
      </c>
      <c r="J1956" t="s">
        <v>137</v>
      </c>
      <c r="K1956" t="s">
        <v>138</v>
      </c>
      <c r="L1956" t="s">
        <v>5881</v>
      </c>
      <c r="M1956" t="s">
        <v>5882</v>
      </c>
      <c r="N1956">
        <v>1.0419444440000001</v>
      </c>
      <c r="O1956">
        <v>0</v>
      </c>
      <c r="P1956">
        <v>373</v>
      </c>
      <c r="Q1956">
        <v>0</v>
      </c>
      <c r="R1956">
        <v>0</v>
      </c>
      <c r="S1956">
        <v>0</v>
      </c>
      <c r="T1956">
        <v>8</v>
      </c>
      <c r="U1956">
        <v>0</v>
      </c>
      <c r="V1956">
        <v>0</v>
      </c>
      <c r="W1956">
        <v>0</v>
      </c>
      <c r="X1956">
        <v>90.625265471765388</v>
      </c>
      <c r="Y1956">
        <v>0</v>
      </c>
      <c r="Z1956">
        <v>0</v>
      </c>
      <c r="AA1956">
        <v>0</v>
      </c>
      <c r="AB1956">
        <v>11.494361621427293</v>
      </c>
      <c r="AC1956">
        <v>0</v>
      </c>
      <c r="AD1956">
        <v>0</v>
      </c>
      <c r="AE1956">
        <v>102.11962709319268</v>
      </c>
    </row>
    <row r="1957" spans="1:31" x14ac:dyDescent="0.25">
      <c r="A1957">
        <v>2340697</v>
      </c>
      <c r="B1957">
        <v>1</v>
      </c>
      <c r="C1957" t="s">
        <v>81</v>
      </c>
      <c r="D1957" t="s">
        <v>119</v>
      </c>
      <c r="E1957" t="s">
        <v>141</v>
      </c>
      <c r="F1957" t="s">
        <v>5883</v>
      </c>
      <c r="G1957" t="s">
        <v>134</v>
      </c>
      <c r="H1957" t="s">
        <v>135</v>
      </c>
      <c r="I1957" t="s">
        <v>136</v>
      </c>
      <c r="J1957" t="s">
        <v>137</v>
      </c>
      <c r="K1957" t="s">
        <v>138</v>
      </c>
      <c r="L1957" t="s">
        <v>5884</v>
      </c>
      <c r="M1957" t="s">
        <v>5885</v>
      </c>
      <c r="N1957">
        <v>1.2500000000000001E-2</v>
      </c>
      <c r="O1957">
        <v>0</v>
      </c>
      <c r="P1957">
        <v>1652</v>
      </c>
      <c r="Q1957">
        <v>107</v>
      </c>
      <c r="R1957">
        <v>382</v>
      </c>
      <c r="S1957">
        <v>13</v>
      </c>
      <c r="T1957">
        <v>94</v>
      </c>
      <c r="U1957">
        <v>0</v>
      </c>
      <c r="V1957">
        <v>0</v>
      </c>
      <c r="W1957">
        <v>0</v>
      </c>
      <c r="X1957">
        <v>2.6386528577612891</v>
      </c>
      <c r="Y1957">
        <v>13.364683639275549</v>
      </c>
      <c r="Z1957">
        <v>26.482665985195045</v>
      </c>
      <c r="AA1957">
        <v>0.67063294902530024</v>
      </c>
      <c r="AB1957">
        <v>0.74184647060153774</v>
      </c>
      <c r="AC1957">
        <v>0</v>
      </c>
      <c r="AD1957">
        <v>0</v>
      </c>
      <c r="AE1957">
        <v>43.898481901858716</v>
      </c>
    </row>
    <row r="1958" spans="1:31" x14ac:dyDescent="0.25">
      <c r="A1958">
        <v>2341052</v>
      </c>
      <c r="B1958">
        <v>1</v>
      </c>
      <c r="C1958" t="s">
        <v>81</v>
      </c>
      <c r="D1958" t="s">
        <v>121</v>
      </c>
      <c r="E1958" t="s">
        <v>147</v>
      </c>
      <c r="F1958" t="s">
        <v>5886</v>
      </c>
      <c r="G1958" t="s">
        <v>134</v>
      </c>
      <c r="H1958" t="s">
        <v>135</v>
      </c>
      <c r="I1958" t="s">
        <v>144</v>
      </c>
      <c r="J1958" t="s">
        <v>137</v>
      </c>
      <c r="K1958" t="s">
        <v>138</v>
      </c>
      <c r="L1958" t="s">
        <v>5887</v>
      </c>
      <c r="M1958" t="s">
        <v>5888</v>
      </c>
      <c r="N1958">
        <v>0.48694444399999998</v>
      </c>
      <c r="O1958">
        <v>0</v>
      </c>
      <c r="P1958">
        <v>447</v>
      </c>
      <c r="Q1958">
        <v>0</v>
      </c>
      <c r="R1958">
        <v>116</v>
      </c>
      <c r="S1958">
        <v>0</v>
      </c>
      <c r="T1958">
        <v>66</v>
      </c>
      <c r="U1958">
        <v>1</v>
      </c>
      <c r="V1958">
        <v>1</v>
      </c>
      <c r="W1958">
        <v>0</v>
      </c>
      <c r="X1958">
        <v>44.835717948607133</v>
      </c>
      <c r="Y1958">
        <v>0</v>
      </c>
      <c r="Z1958">
        <v>24.793841262114913</v>
      </c>
      <c r="AA1958">
        <v>0</v>
      </c>
      <c r="AB1958">
        <v>25.620786148647664</v>
      </c>
      <c r="AC1958">
        <v>46.611771617183713</v>
      </c>
      <c r="AD1958">
        <v>48.979309585002106</v>
      </c>
      <c r="AE1958">
        <v>190.84142656155555</v>
      </c>
    </row>
    <row r="1959" spans="1:31" x14ac:dyDescent="0.25">
      <c r="A1959">
        <v>2341095</v>
      </c>
      <c r="B1959">
        <v>1</v>
      </c>
      <c r="C1959" t="s">
        <v>81</v>
      </c>
      <c r="D1959" t="s">
        <v>117</v>
      </c>
      <c r="E1959" t="s">
        <v>151</v>
      </c>
      <c r="F1959" t="s">
        <v>5889</v>
      </c>
      <c r="G1959" t="s">
        <v>451</v>
      </c>
      <c r="H1959" t="s">
        <v>154</v>
      </c>
      <c r="I1959" t="s">
        <v>144</v>
      </c>
      <c r="J1959" t="s">
        <v>137</v>
      </c>
      <c r="K1959" t="s">
        <v>138</v>
      </c>
      <c r="L1959" t="s">
        <v>5890</v>
      </c>
      <c r="M1959" t="s">
        <v>5891</v>
      </c>
      <c r="N1959">
        <v>4.7050000000000001</v>
      </c>
      <c r="O1959">
        <v>0</v>
      </c>
      <c r="P1959">
        <v>26</v>
      </c>
      <c r="Q1959">
        <v>0</v>
      </c>
      <c r="R1959">
        <v>15</v>
      </c>
      <c r="S1959">
        <v>0</v>
      </c>
      <c r="T1959">
        <v>1</v>
      </c>
      <c r="U1959">
        <v>0</v>
      </c>
      <c r="V1959">
        <v>0</v>
      </c>
      <c r="W1959">
        <v>0</v>
      </c>
      <c r="X1959">
        <v>10.22715939052752</v>
      </c>
      <c r="Y1959">
        <v>0</v>
      </c>
      <c r="Z1959">
        <v>1.9020633565216403</v>
      </c>
      <c r="AA1959">
        <v>0</v>
      </c>
      <c r="AB1959">
        <v>0</v>
      </c>
      <c r="AC1959">
        <v>0</v>
      </c>
      <c r="AD1959">
        <v>0</v>
      </c>
      <c r="AE1959">
        <v>12.129222747049161</v>
      </c>
    </row>
    <row r="1960" spans="1:31" x14ac:dyDescent="0.25">
      <c r="A1960">
        <v>2340941</v>
      </c>
      <c r="B1960">
        <v>1</v>
      </c>
      <c r="C1960" t="s">
        <v>80</v>
      </c>
      <c r="D1960" t="s">
        <v>96</v>
      </c>
      <c r="E1960" t="s">
        <v>157</v>
      </c>
      <c r="F1960" t="s">
        <v>5892</v>
      </c>
      <c r="G1960" t="s">
        <v>204</v>
      </c>
      <c r="H1960" t="s">
        <v>154</v>
      </c>
      <c r="I1960" t="s">
        <v>144</v>
      </c>
      <c r="J1960" t="s">
        <v>137</v>
      </c>
      <c r="K1960" t="s">
        <v>138</v>
      </c>
      <c r="L1960" t="s">
        <v>5893</v>
      </c>
      <c r="M1960" t="s">
        <v>5894</v>
      </c>
      <c r="N1960">
        <v>2.75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1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3.5576572788769214</v>
      </c>
      <c r="AC1960">
        <v>0</v>
      </c>
      <c r="AD1960">
        <v>0</v>
      </c>
      <c r="AE1960">
        <v>3.5576572788769214</v>
      </c>
    </row>
    <row r="1961" spans="1:31" x14ac:dyDescent="0.25">
      <c r="A1961">
        <v>2341081</v>
      </c>
      <c r="B1961">
        <v>1</v>
      </c>
      <c r="C1961" t="s">
        <v>80</v>
      </c>
      <c r="D1961" t="s">
        <v>103</v>
      </c>
      <c r="E1961" t="s">
        <v>151</v>
      </c>
      <c r="F1961" t="s">
        <v>5895</v>
      </c>
      <c r="G1961" t="s">
        <v>331</v>
      </c>
      <c r="H1961" t="s">
        <v>154</v>
      </c>
      <c r="I1961" t="s">
        <v>144</v>
      </c>
      <c r="J1961" t="s">
        <v>137</v>
      </c>
      <c r="K1961" t="s">
        <v>138</v>
      </c>
      <c r="L1961" t="s">
        <v>5896</v>
      </c>
      <c r="M1961" t="s">
        <v>5897</v>
      </c>
      <c r="N1961">
        <v>0.83499999999999996</v>
      </c>
      <c r="O1961">
        <v>0</v>
      </c>
      <c r="P1961">
        <v>4</v>
      </c>
      <c r="Q1961">
        <v>0</v>
      </c>
      <c r="R1961">
        <v>5</v>
      </c>
      <c r="S1961">
        <v>0</v>
      </c>
      <c r="T1961">
        <v>4</v>
      </c>
      <c r="U1961">
        <v>0</v>
      </c>
      <c r="V1961">
        <v>0</v>
      </c>
      <c r="W1961">
        <v>0</v>
      </c>
      <c r="X1961">
        <v>1.23540645731232</v>
      </c>
      <c r="Y1961">
        <v>0</v>
      </c>
      <c r="Z1961">
        <v>2.2100148795494099</v>
      </c>
      <c r="AA1961">
        <v>0</v>
      </c>
      <c r="AB1961">
        <v>2.7662392510808997</v>
      </c>
      <c r="AC1961">
        <v>0</v>
      </c>
      <c r="AD1961">
        <v>0</v>
      </c>
      <c r="AE1961">
        <v>6.2116605879426299</v>
      </c>
    </row>
    <row r="1962" spans="1:31" x14ac:dyDescent="0.25">
      <c r="A1962">
        <v>2341018</v>
      </c>
      <c r="B1962">
        <v>1</v>
      </c>
      <c r="C1962" t="s">
        <v>80</v>
      </c>
      <c r="D1962" t="s">
        <v>87</v>
      </c>
      <c r="E1962" t="s">
        <v>174</v>
      </c>
      <c r="F1962" t="s">
        <v>5898</v>
      </c>
      <c r="G1962" t="s">
        <v>176</v>
      </c>
      <c r="H1962" t="s">
        <v>154</v>
      </c>
      <c r="I1962" t="s">
        <v>144</v>
      </c>
      <c r="J1962" t="s">
        <v>137</v>
      </c>
      <c r="K1962" t="s">
        <v>138</v>
      </c>
      <c r="L1962" t="s">
        <v>5899</v>
      </c>
      <c r="M1962" t="s">
        <v>5900</v>
      </c>
      <c r="N1962">
        <v>1.3138888879999999</v>
      </c>
      <c r="O1962">
        <v>0</v>
      </c>
      <c r="P1962">
        <v>244</v>
      </c>
      <c r="Q1962">
        <v>0</v>
      </c>
      <c r="R1962">
        <v>0</v>
      </c>
      <c r="S1962">
        <v>0</v>
      </c>
      <c r="T1962">
        <v>44</v>
      </c>
      <c r="U1962">
        <v>0</v>
      </c>
      <c r="V1962">
        <v>0</v>
      </c>
      <c r="W1962">
        <v>0</v>
      </c>
      <c r="X1962">
        <v>114.11102766633427</v>
      </c>
      <c r="Y1962">
        <v>0</v>
      </c>
      <c r="Z1962">
        <v>0</v>
      </c>
      <c r="AA1962">
        <v>0</v>
      </c>
      <c r="AB1962">
        <v>119.3891077207322</v>
      </c>
      <c r="AC1962">
        <v>0</v>
      </c>
      <c r="AD1962">
        <v>0</v>
      </c>
      <c r="AE1962">
        <v>233.50013538706645</v>
      </c>
    </row>
    <row r="1963" spans="1:31" x14ac:dyDescent="0.25">
      <c r="A1963">
        <v>2340772</v>
      </c>
      <c r="B1963">
        <v>1</v>
      </c>
      <c r="C1963" t="s">
        <v>80</v>
      </c>
      <c r="D1963" t="s">
        <v>93</v>
      </c>
      <c r="E1963" t="s">
        <v>157</v>
      </c>
      <c r="F1963" t="s">
        <v>5901</v>
      </c>
      <c r="G1963" t="s">
        <v>159</v>
      </c>
      <c r="H1963" t="s">
        <v>154</v>
      </c>
      <c r="I1963" t="s">
        <v>144</v>
      </c>
      <c r="J1963" t="s">
        <v>137</v>
      </c>
      <c r="K1963" t="s">
        <v>138</v>
      </c>
      <c r="L1963" t="s">
        <v>5902</v>
      </c>
      <c r="M1963" t="s">
        <v>5903</v>
      </c>
      <c r="N1963">
        <v>2.9280555549999998</v>
      </c>
      <c r="O1963">
        <v>0</v>
      </c>
      <c r="P1963">
        <v>1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5.6977501324467501E-2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5.6977501324467501E-2</v>
      </c>
    </row>
    <row r="1964" spans="1:31" x14ac:dyDescent="0.25">
      <c r="A1964">
        <v>2340832</v>
      </c>
      <c r="B1964">
        <v>1</v>
      </c>
      <c r="C1964" t="s">
        <v>80</v>
      </c>
      <c r="D1964" t="s">
        <v>98</v>
      </c>
      <c r="E1964" t="s">
        <v>157</v>
      </c>
      <c r="F1964" t="s">
        <v>5904</v>
      </c>
      <c r="G1964" t="s">
        <v>279</v>
      </c>
      <c r="H1964" t="s">
        <v>154</v>
      </c>
      <c r="I1964" t="s">
        <v>144</v>
      </c>
      <c r="J1964" t="s">
        <v>137</v>
      </c>
      <c r="K1964" t="s">
        <v>138</v>
      </c>
      <c r="L1964" t="s">
        <v>5905</v>
      </c>
      <c r="M1964" t="s">
        <v>5906</v>
      </c>
      <c r="N1964">
        <v>6.5527777770000002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1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16.500864372578661</v>
      </c>
      <c r="AC1964">
        <v>0</v>
      </c>
      <c r="AD1964">
        <v>0</v>
      </c>
      <c r="AE1964">
        <v>16.500864372578661</v>
      </c>
    </row>
    <row r="1965" spans="1:31" x14ac:dyDescent="0.25">
      <c r="A1965">
        <v>2340732</v>
      </c>
      <c r="B1965">
        <v>1</v>
      </c>
      <c r="C1965" t="s">
        <v>80</v>
      </c>
      <c r="D1965" t="s">
        <v>97</v>
      </c>
      <c r="E1965" t="s">
        <v>132</v>
      </c>
      <c r="F1965" t="s">
        <v>552</v>
      </c>
      <c r="G1965" t="s">
        <v>363</v>
      </c>
      <c r="H1965" t="s">
        <v>135</v>
      </c>
      <c r="I1965" t="s">
        <v>144</v>
      </c>
      <c r="J1965" t="s">
        <v>137</v>
      </c>
      <c r="K1965" t="s">
        <v>138</v>
      </c>
      <c r="L1965" t="s">
        <v>5907</v>
      </c>
      <c r="M1965" t="s">
        <v>5908</v>
      </c>
      <c r="N1965">
        <v>0.48722222199999998</v>
      </c>
      <c r="O1965">
        <v>13</v>
      </c>
      <c r="P1965">
        <v>1168</v>
      </c>
      <c r="Q1965">
        <v>12</v>
      </c>
      <c r="R1965">
        <v>156</v>
      </c>
      <c r="S1965">
        <v>30</v>
      </c>
      <c r="T1965">
        <v>213</v>
      </c>
      <c r="U1965">
        <v>2</v>
      </c>
      <c r="V1965">
        <v>1</v>
      </c>
      <c r="W1965">
        <v>8.2034248485522347</v>
      </c>
      <c r="X1965">
        <v>161.80089514597401</v>
      </c>
      <c r="Y1965">
        <v>10.418417060531512</v>
      </c>
      <c r="Z1965">
        <v>58.813957856168145</v>
      </c>
      <c r="AA1965">
        <v>67.195317129306403</v>
      </c>
      <c r="AB1965">
        <v>110.52506082959184</v>
      </c>
      <c r="AC1965">
        <v>148.00859486363552</v>
      </c>
      <c r="AD1965">
        <v>9.4522321024004263</v>
      </c>
      <c r="AE1965">
        <v>574.41789983616013</v>
      </c>
    </row>
    <row r="1966" spans="1:31" x14ac:dyDescent="0.25">
      <c r="A1966">
        <v>2340726</v>
      </c>
      <c r="B1966">
        <v>1</v>
      </c>
      <c r="C1966" t="s">
        <v>80</v>
      </c>
      <c r="D1966" t="s">
        <v>109</v>
      </c>
      <c r="E1966" t="s">
        <v>147</v>
      </c>
      <c r="F1966" t="s">
        <v>5909</v>
      </c>
      <c r="G1966" t="s">
        <v>184</v>
      </c>
      <c r="H1966" t="s">
        <v>135</v>
      </c>
      <c r="I1966" t="s">
        <v>144</v>
      </c>
      <c r="J1966" t="s">
        <v>137</v>
      </c>
      <c r="K1966" t="s">
        <v>138</v>
      </c>
      <c r="L1966" t="s">
        <v>5910</v>
      </c>
      <c r="M1966" t="s">
        <v>5911</v>
      </c>
      <c r="N1966">
        <v>1.133888888</v>
      </c>
      <c r="O1966">
        <v>0</v>
      </c>
      <c r="P1966">
        <v>117</v>
      </c>
      <c r="Q1966">
        <v>0</v>
      </c>
      <c r="R1966">
        <v>0</v>
      </c>
      <c r="S1966">
        <v>0</v>
      </c>
      <c r="T1966">
        <v>20</v>
      </c>
      <c r="U1966">
        <v>0</v>
      </c>
      <c r="V1966">
        <v>0</v>
      </c>
      <c r="W1966">
        <v>0</v>
      </c>
      <c r="X1966">
        <v>18.060115048880576</v>
      </c>
      <c r="Y1966">
        <v>0</v>
      </c>
      <c r="Z1966">
        <v>0</v>
      </c>
      <c r="AA1966">
        <v>0</v>
      </c>
      <c r="AB1966">
        <v>15.933995015298892</v>
      </c>
      <c r="AC1966">
        <v>0</v>
      </c>
      <c r="AD1966">
        <v>0</v>
      </c>
      <c r="AE1966">
        <v>33.994110064179466</v>
      </c>
    </row>
    <row r="1967" spans="1:31" x14ac:dyDescent="0.25">
      <c r="A1967">
        <v>2340626</v>
      </c>
      <c r="B1967">
        <v>1</v>
      </c>
      <c r="C1967" t="s">
        <v>80</v>
      </c>
      <c r="D1967" t="s">
        <v>84</v>
      </c>
      <c r="E1967" t="s">
        <v>326</v>
      </c>
      <c r="F1967" t="s">
        <v>5912</v>
      </c>
      <c r="G1967" t="s">
        <v>667</v>
      </c>
      <c r="H1967" t="s">
        <v>154</v>
      </c>
      <c r="I1967" t="s">
        <v>144</v>
      </c>
      <c r="J1967" t="s">
        <v>137</v>
      </c>
      <c r="K1967" t="s">
        <v>138</v>
      </c>
      <c r="L1967" t="s">
        <v>5913</v>
      </c>
      <c r="M1967" t="s">
        <v>5914</v>
      </c>
      <c r="N1967">
        <v>1.592222222</v>
      </c>
      <c r="O1967">
        <v>0</v>
      </c>
      <c r="P1967">
        <v>135</v>
      </c>
      <c r="Q1967">
        <v>0</v>
      </c>
      <c r="R1967">
        <v>0</v>
      </c>
      <c r="S1967">
        <v>0</v>
      </c>
      <c r="T1967">
        <v>23</v>
      </c>
      <c r="U1967">
        <v>0</v>
      </c>
      <c r="V1967">
        <v>0</v>
      </c>
      <c r="W1967">
        <v>0</v>
      </c>
      <c r="X1967">
        <v>49.354927663124883</v>
      </c>
      <c r="Y1967">
        <v>0</v>
      </c>
      <c r="Z1967">
        <v>0</v>
      </c>
      <c r="AA1967">
        <v>0</v>
      </c>
      <c r="AB1967">
        <v>42.1857356535021</v>
      </c>
      <c r="AC1967">
        <v>0</v>
      </c>
      <c r="AD1967">
        <v>0</v>
      </c>
      <c r="AE1967">
        <v>91.54066331662699</v>
      </c>
    </row>
    <row r="1968" spans="1:31" x14ac:dyDescent="0.25">
      <c r="A1968">
        <v>2340978</v>
      </c>
      <c r="B1968">
        <v>1</v>
      </c>
      <c r="C1968" t="s">
        <v>80</v>
      </c>
      <c r="D1968" t="s">
        <v>90</v>
      </c>
      <c r="E1968" t="s">
        <v>174</v>
      </c>
      <c r="F1968" t="s">
        <v>5915</v>
      </c>
      <c r="G1968" t="s">
        <v>269</v>
      </c>
      <c r="H1968" t="s">
        <v>154</v>
      </c>
      <c r="I1968" t="s">
        <v>144</v>
      </c>
      <c r="J1968" t="s">
        <v>137</v>
      </c>
      <c r="K1968" t="s">
        <v>209</v>
      </c>
      <c r="L1968" t="s">
        <v>5916</v>
      </c>
      <c r="M1968" t="s">
        <v>5917</v>
      </c>
      <c r="N1968">
        <v>9.9166666659999994</v>
      </c>
      <c r="O1968">
        <v>0</v>
      </c>
      <c r="P1968">
        <v>839</v>
      </c>
      <c r="Q1968">
        <v>0</v>
      </c>
      <c r="R1968">
        <v>0</v>
      </c>
      <c r="S1968">
        <v>0</v>
      </c>
      <c r="T1968">
        <v>48</v>
      </c>
      <c r="U1968">
        <v>0</v>
      </c>
      <c r="V1968">
        <v>0</v>
      </c>
      <c r="W1968">
        <v>0</v>
      </c>
      <c r="X1968">
        <v>2434.4225443438772</v>
      </c>
      <c r="Y1968">
        <v>0</v>
      </c>
      <c r="Z1968">
        <v>0</v>
      </c>
      <c r="AA1968">
        <v>0</v>
      </c>
      <c r="AB1968">
        <v>577.93132300965249</v>
      </c>
      <c r="AC1968">
        <v>0</v>
      </c>
      <c r="AD1968">
        <v>0</v>
      </c>
      <c r="AE1968">
        <v>3012.3538673535295</v>
      </c>
    </row>
    <row r="1969" spans="1:31" x14ac:dyDescent="0.25">
      <c r="A1969">
        <v>2340669</v>
      </c>
      <c r="B1969">
        <v>1</v>
      </c>
      <c r="C1969" t="s">
        <v>81</v>
      </c>
      <c r="D1969" t="s">
        <v>118</v>
      </c>
      <c r="E1969" t="s">
        <v>174</v>
      </c>
      <c r="F1969" t="s">
        <v>5918</v>
      </c>
      <c r="G1969" t="s">
        <v>633</v>
      </c>
      <c r="H1969" t="s">
        <v>154</v>
      </c>
      <c r="I1969" t="s">
        <v>144</v>
      </c>
      <c r="J1969" t="s">
        <v>137</v>
      </c>
      <c r="K1969" t="s">
        <v>138</v>
      </c>
      <c r="L1969" t="s">
        <v>5919</v>
      </c>
      <c r="M1969" t="s">
        <v>5920</v>
      </c>
      <c r="N1969">
        <v>5.7344444440000002</v>
      </c>
      <c r="O1969">
        <v>0</v>
      </c>
      <c r="P1969">
        <v>0</v>
      </c>
      <c r="Q1969">
        <v>0</v>
      </c>
      <c r="R1969">
        <v>6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346.37345225445858</v>
      </c>
      <c r="AA1969">
        <v>0</v>
      </c>
      <c r="AB1969">
        <v>0</v>
      </c>
      <c r="AC1969">
        <v>0</v>
      </c>
      <c r="AD1969">
        <v>0</v>
      </c>
      <c r="AE1969">
        <v>346.37345225445858</v>
      </c>
    </row>
    <row r="1970" spans="1:31" x14ac:dyDescent="0.25">
      <c r="A1970">
        <v>2340835</v>
      </c>
      <c r="B1970">
        <v>1</v>
      </c>
      <c r="C1970" t="s">
        <v>80</v>
      </c>
      <c r="D1970" t="s">
        <v>90</v>
      </c>
      <c r="E1970" t="s">
        <v>157</v>
      </c>
      <c r="F1970" t="s">
        <v>5921</v>
      </c>
      <c r="G1970" t="s">
        <v>194</v>
      </c>
      <c r="H1970" t="s">
        <v>154</v>
      </c>
      <c r="I1970" t="s">
        <v>144</v>
      </c>
      <c r="J1970" t="s">
        <v>137</v>
      </c>
      <c r="K1970" t="s">
        <v>138</v>
      </c>
      <c r="L1970" t="s">
        <v>5922</v>
      </c>
      <c r="M1970" t="s">
        <v>5923</v>
      </c>
      <c r="N1970">
        <v>6.4127777769999996</v>
      </c>
      <c r="O1970">
        <v>0</v>
      </c>
      <c r="P1970">
        <v>1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1.9311408172291069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1.9311408172291069</v>
      </c>
    </row>
    <row r="1971" spans="1:31" x14ac:dyDescent="0.25">
      <c r="A1971">
        <v>2340935</v>
      </c>
      <c r="B1971">
        <v>1</v>
      </c>
      <c r="C1971" t="s">
        <v>80</v>
      </c>
      <c r="D1971" t="s">
        <v>100</v>
      </c>
      <c r="E1971" t="s">
        <v>157</v>
      </c>
      <c r="F1971" t="s">
        <v>5924</v>
      </c>
      <c r="G1971" t="s">
        <v>159</v>
      </c>
      <c r="H1971" t="s">
        <v>154</v>
      </c>
      <c r="I1971" t="s">
        <v>144</v>
      </c>
      <c r="J1971" t="s">
        <v>137</v>
      </c>
      <c r="K1971" t="s">
        <v>138</v>
      </c>
      <c r="L1971" t="s">
        <v>5925</v>
      </c>
      <c r="M1971" t="s">
        <v>5926</v>
      </c>
      <c r="N1971">
        <v>1.493333333</v>
      </c>
      <c r="O1971">
        <v>0</v>
      </c>
      <c r="P1971">
        <v>2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0.7294719290851851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0.7294719290851851</v>
      </c>
    </row>
    <row r="1972" spans="1:31" x14ac:dyDescent="0.25">
      <c r="A1972">
        <v>2340712</v>
      </c>
      <c r="B1972">
        <v>1</v>
      </c>
      <c r="C1972" t="s">
        <v>80</v>
      </c>
      <c r="D1972" t="s">
        <v>106</v>
      </c>
      <c r="E1972" t="s">
        <v>147</v>
      </c>
      <c r="F1972" t="s">
        <v>5927</v>
      </c>
      <c r="G1972" t="s">
        <v>184</v>
      </c>
      <c r="H1972" t="s">
        <v>135</v>
      </c>
      <c r="I1972" t="s">
        <v>144</v>
      </c>
      <c r="J1972" t="s">
        <v>137</v>
      </c>
      <c r="K1972" t="s">
        <v>138</v>
      </c>
      <c r="L1972" t="s">
        <v>5928</v>
      </c>
      <c r="M1972" t="s">
        <v>5929</v>
      </c>
      <c r="N1972">
        <v>3.5072222219999998</v>
      </c>
      <c r="O1972">
        <v>0</v>
      </c>
      <c r="P1972">
        <v>0</v>
      </c>
      <c r="Q1972">
        <v>0</v>
      </c>
      <c r="R1972">
        <v>10</v>
      </c>
      <c r="S1972">
        <v>0</v>
      </c>
      <c r="T1972">
        <v>2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227.51321297682014</v>
      </c>
      <c r="AA1972">
        <v>0</v>
      </c>
      <c r="AB1972">
        <v>53.09899765255625</v>
      </c>
      <c r="AC1972">
        <v>0</v>
      </c>
      <c r="AD1972">
        <v>0</v>
      </c>
      <c r="AE1972">
        <v>280.61221062937636</v>
      </c>
    </row>
    <row r="1973" spans="1:31" x14ac:dyDescent="0.25">
      <c r="A1973">
        <v>2341041</v>
      </c>
      <c r="B1973">
        <v>1</v>
      </c>
      <c r="C1973" t="s">
        <v>80</v>
      </c>
      <c r="D1973" t="s">
        <v>84</v>
      </c>
      <c r="E1973" t="s">
        <v>141</v>
      </c>
      <c r="F1973" t="s">
        <v>5930</v>
      </c>
      <c r="G1973" t="s">
        <v>134</v>
      </c>
      <c r="H1973" t="s">
        <v>135</v>
      </c>
      <c r="I1973" t="s">
        <v>144</v>
      </c>
      <c r="J1973" t="s">
        <v>137</v>
      </c>
      <c r="K1973" t="s">
        <v>138</v>
      </c>
      <c r="L1973" t="s">
        <v>5931</v>
      </c>
      <c r="M1973" t="s">
        <v>5932</v>
      </c>
      <c r="N1973">
        <v>0.24972222199999999</v>
      </c>
      <c r="O1973">
        <v>6</v>
      </c>
      <c r="P1973">
        <v>1363</v>
      </c>
      <c r="Q1973">
        <v>13</v>
      </c>
      <c r="R1973">
        <v>282</v>
      </c>
      <c r="S1973">
        <v>30</v>
      </c>
      <c r="T1973">
        <v>247</v>
      </c>
      <c r="U1973">
        <v>1</v>
      </c>
      <c r="V1973">
        <v>0</v>
      </c>
      <c r="W1973">
        <v>1.2903344039073579</v>
      </c>
      <c r="X1973">
        <v>112.43855425890712</v>
      </c>
      <c r="Y1973">
        <v>9.191218021690208</v>
      </c>
      <c r="Z1973">
        <v>36.097173508593066</v>
      </c>
      <c r="AA1973">
        <v>67.917803358055309</v>
      </c>
      <c r="AB1973">
        <v>75.876466029768139</v>
      </c>
      <c r="AC1973">
        <v>3.5944821642953224</v>
      </c>
      <c r="AD1973">
        <v>0</v>
      </c>
      <c r="AE1973">
        <v>306.40603174521652</v>
      </c>
    </row>
    <row r="1974" spans="1:31" x14ac:dyDescent="0.25">
      <c r="A1974">
        <v>2340749</v>
      </c>
      <c r="B1974">
        <v>1</v>
      </c>
      <c r="C1974" t="s">
        <v>80</v>
      </c>
      <c r="D1974" t="s">
        <v>102</v>
      </c>
      <c r="E1974" t="s">
        <v>174</v>
      </c>
      <c r="F1974" t="s">
        <v>5933</v>
      </c>
      <c r="G1974" t="s">
        <v>176</v>
      </c>
      <c r="H1974" t="s">
        <v>154</v>
      </c>
      <c r="I1974" t="s">
        <v>144</v>
      </c>
      <c r="J1974" t="s">
        <v>137</v>
      </c>
      <c r="K1974" t="s">
        <v>138</v>
      </c>
      <c r="L1974" t="s">
        <v>5934</v>
      </c>
      <c r="M1974" t="s">
        <v>5935</v>
      </c>
      <c r="N1974">
        <v>1.536944444</v>
      </c>
      <c r="O1974">
        <v>0</v>
      </c>
      <c r="P1974">
        <v>1</v>
      </c>
      <c r="Q1974">
        <v>0</v>
      </c>
      <c r="R1974">
        <v>6</v>
      </c>
      <c r="S1974">
        <v>0</v>
      </c>
      <c r="T1974">
        <v>2</v>
      </c>
      <c r="U1974">
        <v>0</v>
      </c>
      <c r="V1974">
        <v>0</v>
      </c>
      <c r="W1974">
        <v>0</v>
      </c>
      <c r="X1974">
        <v>11.95780655382919</v>
      </c>
      <c r="Y1974">
        <v>0</v>
      </c>
      <c r="Z1974">
        <v>42.975308114886531</v>
      </c>
      <c r="AA1974">
        <v>0</v>
      </c>
      <c r="AB1974">
        <v>21.572745536795377</v>
      </c>
      <c r="AC1974">
        <v>0</v>
      </c>
      <c r="AD1974">
        <v>0</v>
      </c>
      <c r="AE1974">
        <v>76.505860205511098</v>
      </c>
    </row>
    <row r="1975" spans="1:31" x14ac:dyDescent="0.25">
      <c r="A1975">
        <v>2341038</v>
      </c>
      <c r="B1975">
        <v>1</v>
      </c>
      <c r="C1975" t="s">
        <v>80</v>
      </c>
      <c r="D1975" t="s">
        <v>88</v>
      </c>
      <c r="E1975" t="s">
        <v>151</v>
      </c>
      <c r="F1975" t="s">
        <v>5936</v>
      </c>
      <c r="G1975" t="s">
        <v>352</v>
      </c>
      <c r="H1975" t="s">
        <v>154</v>
      </c>
      <c r="I1975" t="s">
        <v>144</v>
      </c>
      <c r="J1975" t="s">
        <v>3</v>
      </c>
      <c r="K1975" t="s">
        <v>138</v>
      </c>
      <c r="L1975" t="s">
        <v>5937</v>
      </c>
      <c r="M1975" t="s">
        <v>5938</v>
      </c>
      <c r="N1975">
        <v>2.170833333</v>
      </c>
      <c r="O1975">
        <v>0</v>
      </c>
      <c r="P1975">
        <v>68</v>
      </c>
      <c r="Q1975">
        <v>0</v>
      </c>
      <c r="R1975">
        <v>0</v>
      </c>
      <c r="S1975">
        <v>0</v>
      </c>
      <c r="T1975">
        <v>9</v>
      </c>
      <c r="U1975">
        <v>0</v>
      </c>
      <c r="V1975">
        <v>0</v>
      </c>
      <c r="W1975">
        <v>0</v>
      </c>
      <c r="X1975">
        <v>58.446014502773728</v>
      </c>
      <c r="Y1975">
        <v>0</v>
      </c>
      <c r="Z1975">
        <v>0</v>
      </c>
      <c r="AA1975">
        <v>0</v>
      </c>
      <c r="AB1975">
        <v>27.458419241646588</v>
      </c>
      <c r="AC1975">
        <v>0</v>
      </c>
      <c r="AD1975">
        <v>0</v>
      </c>
      <c r="AE1975">
        <v>85.904433744420317</v>
      </c>
    </row>
    <row r="1976" spans="1:31" x14ac:dyDescent="0.25">
      <c r="A1976">
        <v>2340769</v>
      </c>
      <c r="B1976">
        <v>1</v>
      </c>
      <c r="C1976" t="s">
        <v>80</v>
      </c>
      <c r="D1976" t="s">
        <v>102</v>
      </c>
      <c r="E1976" t="s">
        <v>174</v>
      </c>
      <c r="F1976" t="s">
        <v>5939</v>
      </c>
      <c r="G1976" t="s">
        <v>176</v>
      </c>
      <c r="H1976" t="s">
        <v>154</v>
      </c>
      <c r="I1976" t="s">
        <v>144</v>
      </c>
      <c r="J1976" t="s">
        <v>137</v>
      </c>
      <c r="K1976" t="s">
        <v>138</v>
      </c>
      <c r="L1976" t="s">
        <v>5940</v>
      </c>
      <c r="M1976" t="s">
        <v>5941</v>
      </c>
      <c r="N1976">
        <v>2.8227777770000002</v>
      </c>
      <c r="O1976">
        <v>0</v>
      </c>
      <c r="P1976">
        <v>1</v>
      </c>
      <c r="Q1976">
        <v>0</v>
      </c>
      <c r="R1976">
        <v>14</v>
      </c>
      <c r="S1976">
        <v>0</v>
      </c>
      <c r="T1976">
        <v>7</v>
      </c>
      <c r="U1976">
        <v>0</v>
      </c>
      <c r="V1976">
        <v>0</v>
      </c>
      <c r="W1976">
        <v>0</v>
      </c>
      <c r="X1976">
        <v>0.81443012205083332</v>
      </c>
      <c r="Y1976">
        <v>0</v>
      </c>
      <c r="Z1976">
        <v>308.46964853917495</v>
      </c>
      <c r="AA1976">
        <v>0</v>
      </c>
      <c r="AB1976">
        <v>102.10714162392543</v>
      </c>
      <c r="AC1976">
        <v>0</v>
      </c>
      <c r="AD1976">
        <v>0</v>
      </c>
      <c r="AE1976">
        <v>411.39122028515123</v>
      </c>
    </row>
    <row r="1977" spans="1:31" x14ac:dyDescent="0.25">
      <c r="A1977">
        <v>2340775</v>
      </c>
      <c r="B1977">
        <v>1</v>
      </c>
      <c r="C1977" t="s">
        <v>80</v>
      </c>
      <c r="D1977" t="s">
        <v>84</v>
      </c>
      <c r="E1977" t="s">
        <v>147</v>
      </c>
      <c r="F1977" t="s">
        <v>5942</v>
      </c>
      <c r="G1977" t="s">
        <v>877</v>
      </c>
      <c r="H1977" t="s">
        <v>135</v>
      </c>
      <c r="I1977" t="s">
        <v>144</v>
      </c>
      <c r="J1977" t="s">
        <v>137</v>
      </c>
      <c r="K1977" t="s">
        <v>138</v>
      </c>
      <c r="L1977" t="s">
        <v>5943</v>
      </c>
      <c r="M1977" t="s">
        <v>5944</v>
      </c>
      <c r="N1977">
        <v>0.45583333300000001</v>
      </c>
      <c r="O1977">
        <v>0</v>
      </c>
      <c r="P1977">
        <v>1131</v>
      </c>
      <c r="Q1977">
        <v>0</v>
      </c>
      <c r="R1977">
        <v>0</v>
      </c>
      <c r="S1977">
        <v>0</v>
      </c>
      <c r="T1977">
        <v>95</v>
      </c>
      <c r="U1977">
        <v>0</v>
      </c>
      <c r="V1977">
        <v>0</v>
      </c>
      <c r="W1977">
        <v>0</v>
      </c>
      <c r="X1977">
        <v>134.66455043316185</v>
      </c>
      <c r="Y1977">
        <v>0</v>
      </c>
      <c r="Z1977">
        <v>0</v>
      </c>
      <c r="AA1977">
        <v>0</v>
      </c>
      <c r="AB1977">
        <v>94.307748293173304</v>
      </c>
      <c r="AC1977">
        <v>0</v>
      </c>
      <c r="AD1977">
        <v>0</v>
      </c>
      <c r="AE1977">
        <v>228.97229872633517</v>
      </c>
    </row>
    <row r="1978" spans="1:31" x14ac:dyDescent="0.25">
      <c r="A1978">
        <v>2341021</v>
      </c>
      <c r="B1978">
        <v>1</v>
      </c>
      <c r="C1978" t="s">
        <v>81</v>
      </c>
      <c r="D1978" t="s">
        <v>117</v>
      </c>
      <c r="E1978" t="s">
        <v>157</v>
      </c>
      <c r="F1978" t="s">
        <v>5945</v>
      </c>
      <c r="G1978" t="s">
        <v>159</v>
      </c>
      <c r="H1978" t="s">
        <v>154</v>
      </c>
      <c r="I1978" t="s">
        <v>144</v>
      </c>
      <c r="J1978" t="s">
        <v>137</v>
      </c>
      <c r="K1978" t="s">
        <v>138</v>
      </c>
      <c r="L1978" t="s">
        <v>5946</v>
      </c>
      <c r="M1978" t="s">
        <v>5947</v>
      </c>
      <c r="N1978">
        <v>0.99972222200000005</v>
      </c>
      <c r="O1978">
        <v>0</v>
      </c>
      <c r="P1978">
        <v>1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7.9999147241828883E-2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7.9999147241828883E-2</v>
      </c>
    </row>
    <row r="1979" spans="1:31" x14ac:dyDescent="0.25">
      <c r="A1979">
        <v>2341144</v>
      </c>
      <c r="B1979">
        <v>1</v>
      </c>
      <c r="C1979" t="s">
        <v>80</v>
      </c>
      <c r="D1979" t="s">
        <v>90</v>
      </c>
      <c r="E1979" t="s">
        <v>157</v>
      </c>
      <c r="F1979" t="s">
        <v>5948</v>
      </c>
      <c r="G1979" t="s">
        <v>204</v>
      </c>
      <c r="H1979" t="s">
        <v>154</v>
      </c>
      <c r="I1979" t="s">
        <v>144</v>
      </c>
      <c r="J1979" t="s">
        <v>137</v>
      </c>
      <c r="K1979" t="s">
        <v>138</v>
      </c>
      <c r="L1979" t="s">
        <v>5949</v>
      </c>
      <c r="M1979" t="s">
        <v>5950</v>
      </c>
      <c r="N1979">
        <v>1.609444444</v>
      </c>
      <c r="O1979">
        <v>0</v>
      </c>
      <c r="P1979">
        <v>4</v>
      </c>
      <c r="Q1979">
        <v>0</v>
      </c>
      <c r="R1979">
        <v>0</v>
      </c>
      <c r="S1979">
        <v>0</v>
      </c>
      <c r="T1979">
        <v>4</v>
      </c>
      <c r="U1979">
        <v>0</v>
      </c>
      <c r="V1979">
        <v>0</v>
      </c>
      <c r="W1979">
        <v>0</v>
      </c>
      <c r="X1979">
        <v>1.3949853594216801</v>
      </c>
      <c r="Y1979">
        <v>0</v>
      </c>
      <c r="Z1979">
        <v>0</v>
      </c>
      <c r="AA1979">
        <v>0</v>
      </c>
      <c r="AB1979">
        <v>1.6833563730953813</v>
      </c>
      <c r="AC1979">
        <v>0</v>
      </c>
      <c r="AD1979">
        <v>0</v>
      </c>
      <c r="AE1979">
        <v>3.0783417325170612</v>
      </c>
    </row>
    <row r="1980" spans="1:31" x14ac:dyDescent="0.25">
      <c r="A1980">
        <v>2340809</v>
      </c>
      <c r="B1980">
        <v>1</v>
      </c>
      <c r="C1980" t="s">
        <v>81</v>
      </c>
      <c r="D1980" t="s">
        <v>120</v>
      </c>
      <c r="E1980" t="s">
        <v>141</v>
      </c>
      <c r="F1980" t="s">
        <v>1173</v>
      </c>
      <c r="G1980" t="s">
        <v>134</v>
      </c>
      <c r="H1980" t="s">
        <v>135</v>
      </c>
      <c r="I1980" t="s">
        <v>144</v>
      </c>
      <c r="J1980" t="s">
        <v>137</v>
      </c>
      <c r="K1980" t="s">
        <v>138</v>
      </c>
      <c r="L1980" t="s">
        <v>5951</v>
      </c>
      <c r="M1980" t="s">
        <v>5952</v>
      </c>
      <c r="N1980">
        <v>0.51777777700000005</v>
      </c>
      <c r="O1980">
        <v>0</v>
      </c>
      <c r="P1980">
        <v>496</v>
      </c>
      <c r="Q1980">
        <v>31</v>
      </c>
      <c r="R1980">
        <v>56</v>
      </c>
      <c r="S1980">
        <v>4</v>
      </c>
      <c r="T1980">
        <v>27</v>
      </c>
      <c r="U1980">
        <v>0</v>
      </c>
      <c r="V1980">
        <v>1</v>
      </c>
      <c r="W1980">
        <v>0</v>
      </c>
      <c r="X1980">
        <v>71.173538141674214</v>
      </c>
      <c r="Y1980">
        <v>123.39367361565654</v>
      </c>
      <c r="Z1980">
        <v>60.083376433250919</v>
      </c>
      <c r="AA1980">
        <v>7.5746922410023334</v>
      </c>
      <c r="AB1980">
        <v>11.617502874743305</v>
      </c>
      <c r="AC1980">
        <v>0</v>
      </c>
      <c r="AD1980">
        <v>96.275776863128783</v>
      </c>
      <c r="AE1980">
        <v>370.11856016945609</v>
      </c>
    </row>
    <row r="1981" spans="1:31" x14ac:dyDescent="0.25">
      <c r="A1981">
        <v>2340815</v>
      </c>
      <c r="B1981">
        <v>1</v>
      </c>
      <c r="C1981" t="s">
        <v>80</v>
      </c>
      <c r="D1981" t="s">
        <v>82</v>
      </c>
      <c r="E1981" t="s">
        <v>157</v>
      </c>
      <c r="F1981" t="s">
        <v>5953</v>
      </c>
      <c r="G1981" t="s">
        <v>159</v>
      </c>
      <c r="H1981" t="s">
        <v>154</v>
      </c>
      <c r="I1981" t="s">
        <v>144</v>
      </c>
      <c r="J1981" t="s">
        <v>137</v>
      </c>
      <c r="K1981" t="s">
        <v>138</v>
      </c>
      <c r="L1981" t="s">
        <v>5954</v>
      </c>
      <c r="M1981" t="s">
        <v>5955</v>
      </c>
      <c r="N1981">
        <v>1.554444444</v>
      </c>
      <c r="O1981">
        <v>0</v>
      </c>
      <c r="P1981">
        <v>5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2.0497503349944641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2.0497503349944641</v>
      </c>
    </row>
    <row r="1982" spans="1:31" x14ac:dyDescent="0.25">
      <c r="A1982">
        <v>2340981</v>
      </c>
      <c r="B1982">
        <v>1</v>
      </c>
      <c r="C1982" t="s">
        <v>81</v>
      </c>
      <c r="D1982" t="s">
        <v>115</v>
      </c>
      <c r="E1982" t="s">
        <v>157</v>
      </c>
      <c r="F1982" t="s">
        <v>5956</v>
      </c>
      <c r="G1982" t="s">
        <v>204</v>
      </c>
      <c r="H1982" t="s">
        <v>154</v>
      </c>
      <c r="I1982" t="s">
        <v>144</v>
      </c>
      <c r="J1982" t="s">
        <v>137</v>
      </c>
      <c r="K1982" t="s">
        <v>138</v>
      </c>
      <c r="L1982" t="s">
        <v>5957</v>
      </c>
      <c r="M1982" t="s">
        <v>5958</v>
      </c>
      <c r="N1982">
        <v>3.111388888</v>
      </c>
      <c r="O1982">
        <v>0</v>
      </c>
      <c r="P1982">
        <v>9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5.1675636959136577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5.1675636959136577</v>
      </c>
    </row>
    <row r="1983" spans="1:31" x14ac:dyDescent="0.25">
      <c r="A1983">
        <v>2340689</v>
      </c>
      <c r="B1983">
        <v>1</v>
      </c>
      <c r="C1983" t="s">
        <v>80</v>
      </c>
      <c r="D1983" t="s">
        <v>89</v>
      </c>
      <c r="E1983" t="s">
        <v>132</v>
      </c>
      <c r="F1983" t="s">
        <v>4232</v>
      </c>
      <c r="G1983" t="s">
        <v>134</v>
      </c>
      <c r="H1983" t="s">
        <v>135</v>
      </c>
      <c r="I1983" t="s">
        <v>144</v>
      </c>
      <c r="J1983" t="s">
        <v>137</v>
      </c>
      <c r="K1983" t="s">
        <v>138</v>
      </c>
      <c r="L1983" t="s">
        <v>5959</v>
      </c>
      <c r="M1983" t="s">
        <v>5960</v>
      </c>
      <c r="N1983">
        <v>0.56944444400000005</v>
      </c>
      <c r="O1983">
        <v>1</v>
      </c>
      <c r="P1983">
        <v>289</v>
      </c>
      <c r="Q1983">
        <v>1</v>
      </c>
      <c r="R1983">
        <v>57</v>
      </c>
      <c r="S1983">
        <v>2</v>
      </c>
      <c r="T1983">
        <v>170</v>
      </c>
      <c r="U1983">
        <v>0</v>
      </c>
      <c r="V1983">
        <v>0</v>
      </c>
      <c r="W1983">
        <v>4.4148581214257065</v>
      </c>
      <c r="X1983">
        <v>66.414534033825419</v>
      </c>
      <c r="Y1983">
        <v>6.1368219353602473</v>
      </c>
      <c r="Z1983">
        <v>16.671480036790189</v>
      </c>
      <c r="AA1983">
        <v>2.5567221128810109</v>
      </c>
      <c r="AB1983">
        <v>92.559739287319289</v>
      </c>
      <c r="AC1983">
        <v>0</v>
      </c>
      <c r="AD1983">
        <v>0</v>
      </c>
      <c r="AE1983">
        <v>188.75415552760185</v>
      </c>
    </row>
    <row r="1984" spans="1:31" x14ac:dyDescent="0.25">
      <c r="A1984">
        <v>2340666</v>
      </c>
      <c r="B1984">
        <v>1</v>
      </c>
      <c r="C1984" t="s">
        <v>81</v>
      </c>
      <c r="D1984" t="s">
        <v>123</v>
      </c>
      <c r="E1984" t="s">
        <v>141</v>
      </c>
      <c r="F1984" t="s">
        <v>5961</v>
      </c>
      <c r="G1984" t="s">
        <v>134</v>
      </c>
      <c r="H1984" t="s">
        <v>135</v>
      </c>
      <c r="I1984" t="s">
        <v>144</v>
      </c>
      <c r="J1984" t="s">
        <v>137</v>
      </c>
      <c r="K1984" t="s">
        <v>138</v>
      </c>
      <c r="L1984" t="s">
        <v>5962</v>
      </c>
      <c r="M1984" t="s">
        <v>5963</v>
      </c>
      <c r="N1984">
        <v>0.759444444</v>
      </c>
      <c r="O1984">
        <v>2</v>
      </c>
      <c r="P1984">
        <v>410</v>
      </c>
      <c r="Q1984">
        <v>93</v>
      </c>
      <c r="R1984">
        <v>42</v>
      </c>
      <c r="S1984">
        <v>7</v>
      </c>
      <c r="T1984">
        <v>71</v>
      </c>
      <c r="U1984">
        <v>1</v>
      </c>
      <c r="V1984">
        <v>1</v>
      </c>
      <c r="W1984">
        <v>0.27939809382531106</v>
      </c>
      <c r="X1984">
        <v>54.758151703624605</v>
      </c>
      <c r="Y1984">
        <v>132.55323667469037</v>
      </c>
      <c r="Z1984">
        <v>39.669389075216024</v>
      </c>
      <c r="AA1984">
        <v>13.109599810569499</v>
      </c>
      <c r="AB1984">
        <v>25.109216643622759</v>
      </c>
      <c r="AC1984">
        <v>24.046280389299451</v>
      </c>
      <c r="AD1984">
        <v>1.0539129999295822</v>
      </c>
      <c r="AE1984">
        <v>290.57918539077764</v>
      </c>
    </row>
    <row r="1985" spans="1:31" x14ac:dyDescent="0.25">
      <c r="A1985">
        <v>2341044</v>
      </c>
      <c r="B1985">
        <v>1</v>
      </c>
      <c r="C1985" t="s">
        <v>80</v>
      </c>
      <c r="D1985" t="s">
        <v>90</v>
      </c>
      <c r="E1985" t="s">
        <v>326</v>
      </c>
      <c r="F1985" t="s">
        <v>5964</v>
      </c>
      <c r="G1985" t="s">
        <v>153</v>
      </c>
      <c r="H1985" t="s">
        <v>154</v>
      </c>
      <c r="I1985" t="s">
        <v>144</v>
      </c>
      <c r="J1985" t="s">
        <v>137</v>
      </c>
      <c r="K1985" t="s">
        <v>138</v>
      </c>
      <c r="L1985" t="s">
        <v>5965</v>
      </c>
      <c r="M1985" t="s">
        <v>5966</v>
      </c>
      <c r="N1985">
        <v>1.5786111110000001</v>
      </c>
      <c r="O1985">
        <v>0</v>
      </c>
      <c r="P1985">
        <v>77</v>
      </c>
      <c r="Q1985">
        <v>0</v>
      </c>
      <c r="R1985">
        <v>0</v>
      </c>
      <c r="S1985">
        <v>0</v>
      </c>
      <c r="T1985">
        <v>11</v>
      </c>
      <c r="U1985">
        <v>0</v>
      </c>
      <c r="V1985">
        <v>0</v>
      </c>
      <c r="W1985">
        <v>0</v>
      </c>
      <c r="X1985">
        <v>36.822936042965701</v>
      </c>
      <c r="Y1985">
        <v>0</v>
      </c>
      <c r="Z1985">
        <v>0</v>
      </c>
      <c r="AA1985">
        <v>0</v>
      </c>
      <c r="AB1985">
        <v>26.38919190573878</v>
      </c>
      <c r="AC1985">
        <v>0</v>
      </c>
      <c r="AD1985">
        <v>0</v>
      </c>
      <c r="AE1985">
        <v>63.212127948704477</v>
      </c>
    </row>
    <row r="1986" spans="1:31" x14ac:dyDescent="0.25">
      <c r="A1986">
        <v>2340795</v>
      </c>
      <c r="B1986">
        <v>1</v>
      </c>
      <c r="C1986" t="s">
        <v>80</v>
      </c>
      <c r="D1986" t="s">
        <v>102</v>
      </c>
      <c r="E1986" t="s">
        <v>151</v>
      </c>
      <c r="F1986" t="s">
        <v>5967</v>
      </c>
      <c r="G1986" t="s">
        <v>410</v>
      </c>
      <c r="H1986" t="s">
        <v>154</v>
      </c>
      <c r="I1986" t="s">
        <v>144</v>
      </c>
      <c r="J1986" t="s">
        <v>137</v>
      </c>
      <c r="K1986" t="s">
        <v>138</v>
      </c>
      <c r="L1986" t="s">
        <v>5968</v>
      </c>
      <c r="M1986" t="s">
        <v>5969</v>
      </c>
      <c r="N1986">
        <v>8.1077777770000008</v>
      </c>
      <c r="O1986">
        <v>0</v>
      </c>
      <c r="P1986">
        <v>0</v>
      </c>
      <c r="Q1986">
        <v>0</v>
      </c>
      <c r="R1986">
        <v>14</v>
      </c>
      <c r="S1986">
        <v>0</v>
      </c>
      <c r="T1986">
        <v>3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326.83401362237026</v>
      </c>
      <c r="AA1986">
        <v>0</v>
      </c>
      <c r="AB1986">
        <v>42.813220673476266</v>
      </c>
      <c r="AC1986">
        <v>0</v>
      </c>
      <c r="AD1986">
        <v>0</v>
      </c>
      <c r="AE1986">
        <v>369.64723429584654</v>
      </c>
    </row>
    <row r="1987" spans="1:31" x14ac:dyDescent="0.25">
      <c r="A1987">
        <v>2340752</v>
      </c>
      <c r="B1987">
        <v>1</v>
      </c>
      <c r="C1987" t="s">
        <v>80</v>
      </c>
      <c r="D1987" t="s">
        <v>92</v>
      </c>
      <c r="E1987" t="s">
        <v>151</v>
      </c>
      <c r="F1987" t="s">
        <v>5970</v>
      </c>
      <c r="G1987" t="s">
        <v>410</v>
      </c>
      <c r="H1987" t="s">
        <v>154</v>
      </c>
      <c r="I1987" t="s">
        <v>144</v>
      </c>
      <c r="J1987" t="s">
        <v>137</v>
      </c>
      <c r="K1987" t="s">
        <v>138</v>
      </c>
      <c r="L1987" t="s">
        <v>5971</v>
      </c>
      <c r="M1987" t="s">
        <v>5972</v>
      </c>
      <c r="N1987">
        <v>3.0519444440000001</v>
      </c>
      <c r="O1987">
        <v>0</v>
      </c>
      <c r="P1987">
        <v>18</v>
      </c>
      <c r="Q1987">
        <v>0</v>
      </c>
      <c r="R1987">
        <v>7</v>
      </c>
      <c r="S1987">
        <v>0</v>
      </c>
      <c r="T1987">
        <v>5</v>
      </c>
      <c r="U1987">
        <v>0</v>
      </c>
      <c r="V1987">
        <v>0</v>
      </c>
      <c r="W1987">
        <v>0</v>
      </c>
      <c r="X1987">
        <v>17.364418322377951</v>
      </c>
      <c r="Y1987">
        <v>0</v>
      </c>
      <c r="Z1987">
        <v>21.549679770312242</v>
      </c>
      <c r="AA1987">
        <v>0</v>
      </c>
      <c r="AB1987">
        <v>7.6680344415192518</v>
      </c>
      <c r="AC1987">
        <v>0</v>
      </c>
      <c r="AD1987">
        <v>0</v>
      </c>
      <c r="AE1987">
        <v>46.58213253420945</v>
      </c>
    </row>
    <row r="1988" spans="1:31" x14ac:dyDescent="0.25">
      <c r="A1988">
        <v>2340824</v>
      </c>
      <c r="B1988">
        <v>1</v>
      </c>
      <c r="C1988" t="s">
        <v>81</v>
      </c>
      <c r="D1988" t="s">
        <v>112</v>
      </c>
      <c r="E1988" t="s">
        <v>157</v>
      </c>
      <c r="F1988" t="s">
        <v>5973</v>
      </c>
      <c r="G1988" t="s">
        <v>159</v>
      </c>
      <c r="H1988" t="s">
        <v>154</v>
      </c>
      <c r="I1988" t="s">
        <v>144</v>
      </c>
      <c r="J1988" t="s">
        <v>137</v>
      </c>
      <c r="K1988" t="s">
        <v>138</v>
      </c>
      <c r="L1988" t="s">
        <v>5974</v>
      </c>
      <c r="M1988" t="s">
        <v>5975</v>
      </c>
      <c r="N1988">
        <v>1.329722222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1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0.11065161045637362</v>
      </c>
      <c r="AC1988">
        <v>0</v>
      </c>
      <c r="AD1988">
        <v>0</v>
      </c>
      <c r="AE1988">
        <v>0.11065161045637362</v>
      </c>
    </row>
    <row r="1989" spans="1:31" x14ac:dyDescent="0.25">
      <c r="A1989">
        <v>2341010</v>
      </c>
      <c r="B1989">
        <v>1</v>
      </c>
      <c r="C1989" t="s">
        <v>80</v>
      </c>
      <c r="D1989" t="s">
        <v>101</v>
      </c>
      <c r="E1989" t="s">
        <v>151</v>
      </c>
      <c r="F1989" t="s">
        <v>5976</v>
      </c>
      <c r="G1989" t="s">
        <v>410</v>
      </c>
      <c r="H1989" t="s">
        <v>154</v>
      </c>
      <c r="I1989" t="s">
        <v>144</v>
      </c>
      <c r="J1989" t="s">
        <v>137</v>
      </c>
      <c r="K1989" t="s">
        <v>138</v>
      </c>
      <c r="L1989" t="s">
        <v>5977</v>
      </c>
      <c r="M1989" t="s">
        <v>5978</v>
      </c>
      <c r="N1989">
        <v>1.6941666660000001</v>
      </c>
      <c r="O1989">
        <v>0</v>
      </c>
      <c r="P1989">
        <v>21</v>
      </c>
      <c r="Q1989">
        <v>0</v>
      </c>
      <c r="R1989">
        <v>0</v>
      </c>
      <c r="S1989">
        <v>0</v>
      </c>
      <c r="T1989">
        <v>1</v>
      </c>
      <c r="U1989">
        <v>0</v>
      </c>
      <c r="V1989">
        <v>0</v>
      </c>
      <c r="W1989">
        <v>0</v>
      </c>
      <c r="X1989">
        <v>8.9390434060320576</v>
      </c>
      <c r="Y1989">
        <v>0</v>
      </c>
      <c r="Z1989">
        <v>0</v>
      </c>
      <c r="AA1989">
        <v>0</v>
      </c>
      <c r="AB1989">
        <v>3.7542635677056224</v>
      </c>
      <c r="AC1989">
        <v>0</v>
      </c>
      <c r="AD1989">
        <v>0</v>
      </c>
      <c r="AE1989">
        <v>12.69330697373768</v>
      </c>
    </row>
    <row r="1990" spans="1:31" x14ac:dyDescent="0.25">
      <c r="A1990">
        <v>2341133</v>
      </c>
      <c r="B1990">
        <v>1</v>
      </c>
      <c r="C1990" t="s">
        <v>81</v>
      </c>
      <c r="D1990" t="s">
        <v>123</v>
      </c>
      <c r="E1990" t="s">
        <v>147</v>
      </c>
      <c r="F1990" t="s">
        <v>5979</v>
      </c>
      <c r="G1990" t="s">
        <v>1768</v>
      </c>
      <c r="H1990" t="s">
        <v>135</v>
      </c>
      <c r="I1990" t="s">
        <v>144</v>
      </c>
      <c r="J1990" t="s">
        <v>137</v>
      </c>
      <c r="K1990" t="s">
        <v>138</v>
      </c>
      <c r="L1990" t="s">
        <v>5980</v>
      </c>
      <c r="M1990" t="s">
        <v>5981</v>
      </c>
      <c r="N1990">
        <v>5.0563888879999999</v>
      </c>
      <c r="O1990">
        <v>0</v>
      </c>
      <c r="P1990">
        <v>0</v>
      </c>
      <c r="Q1990">
        <v>0</v>
      </c>
      <c r="R1990">
        <v>13</v>
      </c>
      <c r="S1990">
        <v>0</v>
      </c>
      <c r="T1990">
        <v>1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136.3319852449462</v>
      </c>
      <c r="AA1990">
        <v>0</v>
      </c>
      <c r="AB1990">
        <v>4.3399692858980856</v>
      </c>
      <c r="AC1990">
        <v>0</v>
      </c>
      <c r="AD1990">
        <v>0</v>
      </c>
      <c r="AE1990">
        <v>140.67195453084429</v>
      </c>
    </row>
    <row r="1991" spans="1:31" x14ac:dyDescent="0.25">
      <c r="A1991">
        <v>2341070</v>
      </c>
      <c r="B1991">
        <v>1</v>
      </c>
      <c r="C1991" t="s">
        <v>81</v>
      </c>
      <c r="D1991" t="s">
        <v>128</v>
      </c>
      <c r="E1991" t="s">
        <v>157</v>
      </c>
      <c r="F1991" t="s">
        <v>5982</v>
      </c>
      <c r="G1991" t="s">
        <v>204</v>
      </c>
      <c r="H1991" t="s">
        <v>154</v>
      </c>
      <c r="I1991" t="s">
        <v>144</v>
      </c>
      <c r="J1991" t="s">
        <v>137</v>
      </c>
      <c r="K1991" t="s">
        <v>138</v>
      </c>
      <c r="L1991" t="s">
        <v>5983</v>
      </c>
      <c r="M1991" t="s">
        <v>5984</v>
      </c>
      <c r="N1991">
        <v>1.2705555550000001</v>
      </c>
      <c r="O1991">
        <v>0</v>
      </c>
      <c r="P1991">
        <v>8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3.8788706692398249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3.8788706692398249</v>
      </c>
    </row>
    <row r="1992" spans="1:31" x14ac:dyDescent="0.25">
      <c r="A1992">
        <v>2340970</v>
      </c>
      <c r="B1992">
        <v>1</v>
      </c>
      <c r="C1992" t="s">
        <v>80</v>
      </c>
      <c r="D1992" t="s">
        <v>108</v>
      </c>
      <c r="E1992" t="s">
        <v>157</v>
      </c>
      <c r="F1992" t="s">
        <v>5985</v>
      </c>
      <c r="G1992" t="s">
        <v>204</v>
      </c>
      <c r="H1992" t="s">
        <v>154</v>
      </c>
      <c r="I1992" t="s">
        <v>144</v>
      </c>
      <c r="J1992" t="s">
        <v>137</v>
      </c>
      <c r="K1992" t="s">
        <v>138</v>
      </c>
      <c r="L1992" t="s">
        <v>5986</v>
      </c>
      <c r="M1992" t="s">
        <v>5987</v>
      </c>
      <c r="N1992">
        <v>0.77333333299999996</v>
      </c>
      <c r="O1992">
        <v>0</v>
      </c>
      <c r="P1992">
        <v>3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0.65550216143896001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0.65550216143896001</v>
      </c>
    </row>
    <row r="1993" spans="1:31" x14ac:dyDescent="0.25">
      <c r="A1993">
        <v>2340778</v>
      </c>
      <c r="B1993">
        <v>1</v>
      </c>
      <c r="C1993" t="s">
        <v>80</v>
      </c>
      <c r="D1993" t="s">
        <v>105</v>
      </c>
      <c r="E1993" t="s">
        <v>151</v>
      </c>
      <c r="F1993" t="s">
        <v>5988</v>
      </c>
      <c r="G1993" t="s">
        <v>194</v>
      </c>
      <c r="H1993" t="s">
        <v>154</v>
      </c>
      <c r="I1993" t="s">
        <v>144</v>
      </c>
      <c r="J1993" t="s">
        <v>137</v>
      </c>
      <c r="K1993" t="s">
        <v>138</v>
      </c>
      <c r="L1993" t="s">
        <v>5989</v>
      </c>
      <c r="M1993" t="s">
        <v>5990</v>
      </c>
      <c r="N1993">
        <v>0.63694444400000005</v>
      </c>
      <c r="O1993">
        <v>0</v>
      </c>
      <c r="P1993">
        <v>16</v>
      </c>
      <c r="Q1993">
        <v>0</v>
      </c>
      <c r="R1993">
        <v>4</v>
      </c>
      <c r="S1993">
        <v>0</v>
      </c>
      <c r="T1993">
        <v>8</v>
      </c>
      <c r="U1993">
        <v>0</v>
      </c>
      <c r="V1993">
        <v>0</v>
      </c>
      <c r="W1993">
        <v>0</v>
      </c>
      <c r="X1993">
        <v>3.1153929273305545</v>
      </c>
      <c r="Y1993">
        <v>0</v>
      </c>
      <c r="Z1993">
        <v>3.0756103079981085</v>
      </c>
      <c r="AA1993">
        <v>0</v>
      </c>
      <c r="AB1993">
        <v>28.575411686924355</v>
      </c>
      <c r="AC1993">
        <v>0</v>
      </c>
      <c r="AD1993">
        <v>0</v>
      </c>
      <c r="AE1993">
        <v>34.76641492225302</v>
      </c>
    </row>
    <row r="1994" spans="1:31" x14ac:dyDescent="0.25">
      <c r="A1994">
        <v>2340678</v>
      </c>
      <c r="B1994">
        <v>1</v>
      </c>
      <c r="C1994" t="s">
        <v>81</v>
      </c>
      <c r="D1994" t="s">
        <v>123</v>
      </c>
      <c r="E1994" t="s">
        <v>141</v>
      </c>
      <c r="F1994" t="s">
        <v>5991</v>
      </c>
      <c r="G1994" t="s">
        <v>134</v>
      </c>
      <c r="H1994" t="s">
        <v>135</v>
      </c>
      <c r="I1994" t="s">
        <v>144</v>
      </c>
      <c r="J1994" t="s">
        <v>137</v>
      </c>
      <c r="K1994" t="s">
        <v>138</v>
      </c>
      <c r="L1994" t="s">
        <v>5992</v>
      </c>
      <c r="M1994" t="s">
        <v>5993</v>
      </c>
      <c r="N1994">
        <v>1.6086111110000001</v>
      </c>
      <c r="O1994">
        <v>3</v>
      </c>
      <c r="P1994">
        <v>361</v>
      </c>
      <c r="Q1994">
        <v>256</v>
      </c>
      <c r="R1994">
        <v>75</v>
      </c>
      <c r="S1994">
        <v>25</v>
      </c>
      <c r="T1994">
        <v>40</v>
      </c>
      <c r="U1994">
        <v>0</v>
      </c>
      <c r="V1994">
        <v>0</v>
      </c>
      <c r="W1994">
        <v>2.7985719453835958</v>
      </c>
      <c r="X1994">
        <v>109.75586906293012</v>
      </c>
      <c r="Y1994">
        <v>1706.1246167337324</v>
      </c>
      <c r="Z1994">
        <v>325.79823115218846</v>
      </c>
      <c r="AA1994">
        <v>92.662982602078742</v>
      </c>
      <c r="AB1994">
        <v>62.718085135576302</v>
      </c>
      <c r="AC1994">
        <v>0</v>
      </c>
      <c r="AD1994">
        <v>0</v>
      </c>
      <c r="AE1994">
        <v>2299.8583566318894</v>
      </c>
    </row>
    <row r="1995" spans="1:31" x14ac:dyDescent="0.25">
      <c r="A1995">
        <v>2340741</v>
      </c>
      <c r="B1995">
        <v>1</v>
      </c>
      <c r="C1995" t="s">
        <v>80</v>
      </c>
      <c r="D1995" t="s">
        <v>94</v>
      </c>
      <c r="E1995" t="s">
        <v>132</v>
      </c>
      <c r="F1995" t="s">
        <v>5994</v>
      </c>
      <c r="G1995" t="s">
        <v>208</v>
      </c>
      <c r="H1995" t="s">
        <v>135</v>
      </c>
      <c r="I1995" t="s">
        <v>144</v>
      </c>
      <c r="J1995" t="s">
        <v>137</v>
      </c>
      <c r="K1995" t="s">
        <v>209</v>
      </c>
      <c r="L1995" t="s">
        <v>5995</v>
      </c>
      <c r="M1995" t="s">
        <v>5996</v>
      </c>
      <c r="N1995">
        <v>3.5525000000000002</v>
      </c>
      <c r="O1995">
        <v>0</v>
      </c>
      <c r="P1995">
        <v>0</v>
      </c>
      <c r="Q1995">
        <v>0</v>
      </c>
      <c r="R1995">
        <v>81</v>
      </c>
      <c r="S1995">
        <v>0</v>
      </c>
      <c r="T1995">
        <v>13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197.17814421885367</v>
      </c>
      <c r="AA1995">
        <v>0</v>
      </c>
      <c r="AB1995">
        <v>60.092228332751716</v>
      </c>
      <c r="AC1995">
        <v>0</v>
      </c>
      <c r="AD1995">
        <v>0</v>
      </c>
      <c r="AE1995">
        <v>257.27037255160542</v>
      </c>
    </row>
    <row r="1996" spans="1:31" x14ac:dyDescent="0.25">
      <c r="A1996">
        <v>2340718</v>
      </c>
      <c r="B1996">
        <v>1</v>
      </c>
      <c r="C1996" t="s">
        <v>80</v>
      </c>
      <c r="D1996" t="s">
        <v>87</v>
      </c>
      <c r="E1996" t="s">
        <v>132</v>
      </c>
      <c r="F1996" t="s">
        <v>5997</v>
      </c>
      <c r="G1996" t="s">
        <v>208</v>
      </c>
      <c r="H1996" t="s">
        <v>135</v>
      </c>
      <c r="I1996" t="s">
        <v>144</v>
      </c>
      <c r="J1996" t="s">
        <v>137</v>
      </c>
      <c r="K1996" t="s">
        <v>209</v>
      </c>
      <c r="L1996" t="s">
        <v>5998</v>
      </c>
      <c r="M1996" t="s">
        <v>5999</v>
      </c>
      <c r="N1996">
        <v>9.6955555550000003</v>
      </c>
      <c r="O1996">
        <v>0</v>
      </c>
      <c r="P1996">
        <v>2806</v>
      </c>
      <c r="Q1996">
        <v>0</v>
      </c>
      <c r="R1996">
        <v>0</v>
      </c>
      <c r="S1996">
        <v>0</v>
      </c>
      <c r="T1996">
        <v>339</v>
      </c>
      <c r="U1996">
        <v>0</v>
      </c>
      <c r="V1996">
        <v>0</v>
      </c>
      <c r="W1996">
        <v>0</v>
      </c>
      <c r="X1996">
        <v>9022.6805670819667</v>
      </c>
      <c r="Y1996">
        <v>0</v>
      </c>
      <c r="Z1996">
        <v>0</v>
      </c>
      <c r="AA1996">
        <v>0</v>
      </c>
      <c r="AB1996">
        <v>5882.2424582731619</v>
      </c>
      <c r="AC1996">
        <v>0</v>
      </c>
      <c r="AD1996">
        <v>0</v>
      </c>
      <c r="AE1996">
        <v>14904.923025355129</v>
      </c>
    </row>
    <row r="1997" spans="1:31" x14ac:dyDescent="0.25">
      <c r="A1997">
        <v>2340884</v>
      </c>
      <c r="B1997">
        <v>1</v>
      </c>
      <c r="C1997" t="s">
        <v>81</v>
      </c>
      <c r="D1997" t="s">
        <v>118</v>
      </c>
      <c r="E1997" t="s">
        <v>174</v>
      </c>
      <c r="F1997" t="s">
        <v>5918</v>
      </c>
      <c r="G1997" t="s">
        <v>176</v>
      </c>
      <c r="H1997" t="s">
        <v>154</v>
      </c>
      <c r="I1997" t="s">
        <v>144</v>
      </c>
      <c r="J1997" t="s">
        <v>137</v>
      </c>
      <c r="K1997" t="s">
        <v>138</v>
      </c>
      <c r="L1997" t="s">
        <v>6000</v>
      </c>
      <c r="M1997" t="s">
        <v>5893</v>
      </c>
      <c r="N1997">
        <v>1.6347222219999999</v>
      </c>
      <c r="O1997">
        <v>0</v>
      </c>
      <c r="P1997">
        <v>0</v>
      </c>
      <c r="Q1997">
        <v>0</v>
      </c>
      <c r="R1997">
        <v>6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99.159527065211265</v>
      </c>
      <c r="AA1997">
        <v>0</v>
      </c>
      <c r="AB1997">
        <v>0</v>
      </c>
      <c r="AC1997">
        <v>0</v>
      </c>
      <c r="AD1997">
        <v>0</v>
      </c>
      <c r="AE1997">
        <v>99.159527065211265</v>
      </c>
    </row>
    <row r="1998" spans="1:31" x14ac:dyDescent="0.25">
      <c r="A1998">
        <v>2341004</v>
      </c>
      <c r="B1998">
        <v>1</v>
      </c>
      <c r="C1998" t="s">
        <v>81</v>
      </c>
      <c r="D1998" t="s">
        <v>115</v>
      </c>
      <c r="E1998" t="s">
        <v>151</v>
      </c>
      <c r="F1998" t="s">
        <v>6001</v>
      </c>
      <c r="G1998" t="s">
        <v>153</v>
      </c>
      <c r="H1998" t="s">
        <v>154</v>
      </c>
      <c r="I1998" t="s">
        <v>144</v>
      </c>
      <c r="J1998" t="s">
        <v>137</v>
      </c>
      <c r="K1998" t="s">
        <v>138</v>
      </c>
      <c r="L1998" t="s">
        <v>6002</v>
      </c>
      <c r="M1998" t="s">
        <v>6003</v>
      </c>
      <c r="N1998">
        <v>0.94944444400000005</v>
      </c>
      <c r="O1998">
        <v>0</v>
      </c>
      <c r="P1998">
        <v>5</v>
      </c>
      <c r="Q1998">
        <v>0</v>
      </c>
      <c r="R1998">
        <v>3</v>
      </c>
      <c r="S1998">
        <v>0</v>
      </c>
      <c r="T1998">
        <v>2</v>
      </c>
      <c r="U1998">
        <v>0</v>
      </c>
      <c r="V1998">
        <v>0</v>
      </c>
      <c r="W1998">
        <v>0</v>
      </c>
      <c r="X1998">
        <v>4.3418047349308327E-2</v>
      </c>
      <c r="Y1998">
        <v>0</v>
      </c>
      <c r="Z1998">
        <v>0</v>
      </c>
      <c r="AA1998">
        <v>0</v>
      </c>
      <c r="AB1998">
        <v>2.296252760660721</v>
      </c>
      <c r="AC1998">
        <v>0</v>
      </c>
      <c r="AD1998">
        <v>0</v>
      </c>
      <c r="AE1998">
        <v>2.3396708080100295</v>
      </c>
    </row>
    <row r="1999" spans="1:31" x14ac:dyDescent="0.25">
      <c r="A1999">
        <v>2340761</v>
      </c>
      <c r="B1999">
        <v>1</v>
      </c>
      <c r="C1999" t="s">
        <v>80</v>
      </c>
      <c r="D1999" t="s">
        <v>108</v>
      </c>
      <c r="E1999" t="s">
        <v>147</v>
      </c>
      <c r="F1999" t="s">
        <v>6004</v>
      </c>
      <c r="G1999" t="s">
        <v>208</v>
      </c>
      <c r="H1999" t="s">
        <v>135</v>
      </c>
      <c r="I1999" t="s">
        <v>144</v>
      </c>
      <c r="J1999" t="s">
        <v>137</v>
      </c>
      <c r="K1999" t="s">
        <v>209</v>
      </c>
      <c r="L1999" t="s">
        <v>6005</v>
      </c>
      <c r="M1999" t="s">
        <v>6006</v>
      </c>
      <c r="N1999">
        <v>2.3680555550000002</v>
      </c>
      <c r="O1999">
        <v>0</v>
      </c>
      <c r="P1999">
        <v>34</v>
      </c>
      <c r="Q1999">
        <v>0</v>
      </c>
      <c r="R1999">
        <v>4</v>
      </c>
      <c r="S1999">
        <v>0</v>
      </c>
      <c r="T1999">
        <v>2</v>
      </c>
      <c r="U1999">
        <v>0</v>
      </c>
      <c r="V1999">
        <v>0</v>
      </c>
      <c r="W1999">
        <v>0</v>
      </c>
      <c r="X1999">
        <v>10.810063306401167</v>
      </c>
      <c r="Y1999">
        <v>0</v>
      </c>
      <c r="Z1999">
        <v>1.7100456450657739</v>
      </c>
      <c r="AA1999">
        <v>0</v>
      </c>
      <c r="AB1999">
        <v>2.7373260995587498E-2</v>
      </c>
      <c r="AC1999">
        <v>0</v>
      </c>
      <c r="AD1999">
        <v>0</v>
      </c>
      <c r="AE1999">
        <v>12.547482212462528</v>
      </c>
    </row>
    <row r="2000" spans="1:31" x14ac:dyDescent="0.25">
      <c r="A2000">
        <v>2340692</v>
      </c>
      <c r="B2000">
        <v>1</v>
      </c>
      <c r="C2000" t="s">
        <v>81</v>
      </c>
      <c r="D2000" t="s">
        <v>113</v>
      </c>
      <c r="E2000" t="s">
        <v>174</v>
      </c>
      <c r="F2000" t="s">
        <v>6007</v>
      </c>
      <c r="G2000" t="s">
        <v>1532</v>
      </c>
      <c r="H2000" t="s">
        <v>154</v>
      </c>
      <c r="I2000" t="s">
        <v>144</v>
      </c>
      <c r="J2000" t="s">
        <v>137</v>
      </c>
      <c r="K2000" t="s">
        <v>138</v>
      </c>
      <c r="L2000" t="s">
        <v>6008</v>
      </c>
      <c r="M2000" t="s">
        <v>6009</v>
      </c>
      <c r="N2000">
        <v>4.7575000000000003</v>
      </c>
      <c r="O2000">
        <v>0</v>
      </c>
      <c r="P2000">
        <v>0</v>
      </c>
      <c r="Q2000">
        <v>0</v>
      </c>
      <c r="R2000">
        <v>9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365.12226977152568</v>
      </c>
      <c r="AA2000">
        <v>0</v>
      </c>
      <c r="AB2000">
        <v>0</v>
      </c>
      <c r="AC2000">
        <v>0</v>
      </c>
      <c r="AD2000">
        <v>0</v>
      </c>
      <c r="AE2000">
        <v>365.12226977152568</v>
      </c>
    </row>
    <row r="2001" spans="1:31" x14ac:dyDescent="0.25">
      <c r="A2001">
        <v>2340698</v>
      </c>
      <c r="B2001">
        <v>1</v>
      </c>
      <c r="C2001" t="s">
        <v>80</v>
      </c>
      <c r="D2001" t="s">
        <v>97</v>
      </c>
      <c r="E2001" t="s">
        <v>132</v>
      </c>
      <c r="F2001" t="s">
        <v>6010</v>
      </c>
      <c r="G2001" t="s">
        <v>134</v>
      </c>
      <c r="H2001" t="s">
        <v>135</v>
      </c>
      <c r="I2001" t="s">
        <v>144</v>
      </c>
      <c r="J2001" t="s">
        <v>137</v>
      </c>
      <c r="K2001" t="s">
        <v>138</v>
      </c>
      <c r="L2001" t="s">
        <v>6011</v>
      </c>
      <c r="M2001" t="s">
        <v>6012</v>
      </c>
      <c r="N2001">
        <v>0.74111111100000004</v>
      </c>
      <c r="O2001">
        <v>1</v>
      </c>
      <c r="P2001">
        <v>271</v>
      </c>
      <c r="Q2001">
        <v>2</v>
      </c>
      <c r="R2001">
        <v>12</v>
      </c>
      <c r="S2001">
        <v>7</v>
      </c>
      <c r="T2001">
        <v>27</v>
      </c>
      <c r="U2001">
        <v>0</v>
      </c>
      <c r="V2001">
        <v>0</v>
      </c>
      <c r="W2001">
        <v>1.9867596920539548</v>
      </c>
      <c r="X2001">
        <v>57.934516768211594</v>
      </c>
      <c r="Y2001">
        <v>2.2576998828503778</v>
      </c>
      <c r="Z2001">
        <v>3.4020306213006295</v>
      </c>
      <c r="AA2001">
        <v>79.935467908423831</v>
      </c>
      <c r="AB2001">
        <v>17.185410563142707</v>
      </c>
      <c r="AC2001">
        <v>0</v>
      </c>
      <c r="AD2001">
        <v>0</v>
      </c>
      <c r="AE2001">
        <v>162.70188543598309</v>
      </c>
    </row>
    <row r="2002" spans="1:31" x14ac:dyDescent="0.25">
      <c r="A2002">
        <v>2341053</v>
      </c>
      <c r="B2002">
        <v>1</v>
      </c>
      <c r="C2002" t="s">
        <v>80</v>
      </c>
      <c r="D2002" t="s">
        <v>86</v>
      </c>
      <c r="E2002" t="s">
        <v>147</v>
      </c>
      <c r="F2002" t="s">
        <v>6013</v>
      </c>
      <c r="G2002" t="s">
        <v>134</v>
      </c>
      <c r="H2002" t="s">
        <v>135</v>
      </c>
      <c r="I2002" t="s">
        <v>144</v>
      </c>
      <c r="J2002" t="s">
        <v>137</v>
      </c>
      <c r="K2002" t="s">
        <v>138</v>
      </c>
      <c r="L2002" t="s">
        <v>6014</v>
      </c>
      <c r="M2002" t="s">
        <v>6015</v>
      </c>
      <c r="N2002">
        <v>0.39472222200000001</v>
      </c>
      <c r="O2002">
        <v>0</v>
      </c>
      <c r="P2002">
        <v>321</v>
      </c>
      <c r="Q2002">
        <v>0</v>
      </c>
      <c r="R2002">
        <v>1</v>
      </c>
      <c r="S2002">
        <v>4</v>
      </c>
      <c r="T2002">
        <v>29</v>
      </c>
      <c r="U2002">
        <v>0</v>
      </c>
      <c r="V2002">
        <v>1</v>
      </c>
      <c r="W2002">
        <v>0</v>
      </c>
      <c r="X2002">
        <v>57.037430028580111</v>
      </c>
      <c r="Y2002">
        <v>0</v>
      </c>
      <c r="Z2002">
        <v>1.4971422482333333E-2</v>
      </c>
      <c r="AA2002">
        <v>152.58451021961358</v>
      </c>
      <c r="AB2002">
        <v>19.11899702477967</v>
      </c>
      <c r="AC2002">
        <v>0</v>
      </c>
      <c r="AD2002">
        <v>18.835232108262108</v>
      </c>
      <c r="AE2002">
        <v>247.59114080371782</v>
      </c>
    </row>
    <row r="2003" spans="1:31" x14ac:dyDescent="0.25">
      <c r="A2003">
        <v>2341090</v>
      </c>
      <c r="B2003">
        <v>1</v>
      </c>
      <c r="C2003" t="s">
        <v>80</v>
      </c>
      <c r="D2003" t="s">
        <v>93</v>
      </c>
      <c r="E2003" t="s">
        <v>151</v>
      </c>
      <c r="F2003" t="s">
        <v>4534</v>
      </c>
      <c r="G2003" t="s">
        <v>153</v>
      </c>
      <c r="H2003" t="s">
        <v>154</v>
      </c>
      <c r="I2003" t="s">
        <v>144</v>
      </c>
      <c r="J2003" t="s">
        <v>137</v>
      </c>
      <c r="K2003" t="s">
        <v>138</v>
      </c>
      <c r="L2003" t="s">
        <v>6016</v>
      </c>
      <c r="M2003" t="s">
        <v>6017</v>
      </c>
      <c r="N2003">
        <v>1.4030555549999999</v>
      </c>
      <c r="O2003">
        <v>0</v>
      </c>
      <c r="P2003">
        <v>1</v>
      </c>
      <c r="Q2003">
        <v>0</v>
      </c>
      <c r="R2003">
        <v>3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0.57910157415121177</v>
      </c>
      <c r="Y2003">
        <v>0</v>
      </c>
      <c r="Z2003">
        <v>13.815048256953485</v>
      </c>
      <c r="AA2003">
        <v>0</v>
      </c>
      <c r="AB2003">
        <v>0</v>
      </c>
      <c r="AC2003">
        <v>0</v>
      </c>
      <c r="AD2003">
        <v>0</v>
      </c>
      <c r="AE2003">
        <v>14.394149831104697</v>
      </c>
    </row>
    <row r="2004" spans="1:31" x14ac:dyDescent="0.25">
      <c r="A2004">
        <v>2340655</v>
      </c>
      <c r="B2004">
        <v>1</v>
      </c>
      <c r="C2004" t="s">
        <v>80</v>
      </c>
      <c r="D2004" t="s">
        <v>107</v>
      </c>
      <c r="E2004" t="s">
        <v>132</v>
      </c>
      <c r="F2004" t="s">
        <v>6018</v>
      </c>
      <c r="G2004" t="s">
        <v>3157</v>
      </c>
      <c r="H2004" t="s">
        <v>135</v>
      </c>
      <c r="I2004" t="s">
        <v>144</v>
      </c>
      <c r="J2004" t="s">
        <v>137</v>
      </c>
      <c r="K2004" t="s">
        <v>138</v>
      </c>
      <c r="L2004" t="s">
        <v>6019</v>
      </c>
      <c r="M2004" t="s">
        <v>6020</v>
      </c>
      <c r="N2004">
        <v>1.925</v>
      </c>
      <c r="O2004">
        <v>0</v>
      </c>
      <c r="P2004">
        <v>5348</v>
      </c>
      <c r="Q2004">
        <v>0</v>
      </c>
      <c r="R2004">
        <v>2</v>
      </c>
      <c r="S2004">
        <v>2</v>
      </c>
      <c r="T2004">
        <v>516</v>
      </c>
      <c r="U2004">
        <v>0</v>
      </c>
      <c r="V2004">
        <v>0</v>
      </c>
      <c r="W2004">
        <v>0</v>
      </c>
      <c r="X2004">
        <v>2106.2358571585328</v>
      </c>
      <c r="Y2004">
        <v>0</v>
      </c>
      <c r="Z2004">
        <v>1.5600917722916667</v>
      </c>
      <c r="AA2004">
        <v>5.0876630115570007</v>
      </c>
      <c r="AB2004">
        <v>966.00499485202329</v>
      </c>
      <c r="AC2004">
        <v>0</v>
      </c>
      <c r="AD2004">
        <v>0</v>
      </c>
      <c r="AE2004">
        <v>3078.888606794405</v>
      </c>
    </row>
    <row r="2005" spans="1:31" x14ac:dyDescent="0.25">
      <c r="A2005">
        <v>2340904</v>
      </c>
      <c r="B2005">
        <v>1</v>
      </c>
      <c r="C2005" t="s">
        <v>80</v>
      </c>
      <c r="D2005" t="s">
        <v>93</v>
      </c>
      <c r="E2005" t="s">
        <v>157</v>
      </c>
      <c r="F2005" t="s">
        <v>6021</v>
      </c>
      <c r="G2005" t="s">
        <v>159</v>
      </c>
      <c r="H2005" t="s">
        <v>154</v>
      </c>
      <c r="I2005" t="s">
        <v>144</v>
      </c>
      <c r="J2005" t="s">
        <v>137</v>
      </c>
      <c r="K2005" t="s">
        <v>138</v>
      </c>
      <c r="L2005" t="s">
        <v>6022</v>
      </c>
      <c r="M2005" t="s">
        <v>6023</v>
      </c>
      <c r="N2005">
        <v>3.9905555549999998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1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9.9681595746340026</v>
      </c>
      <c r="AC2005">
        <v>0</v>
      </c>
      <c r="AD2005">
        <v>0</v>
      </c>
      <c r="AE2005">
        <v>9.9681595746340026</v>
      </c>
    </row>
    <row r="2006" spans="1:31" x14ac:dyDescent="0.25">
      <c r="A2006">
        <v>2340798</v>
      </c>
      <c r="B2006">
        <v>1</v>
      </c>
      <c r="C2006" t="s">
        <v>80</v>
      </c>
      <c r="D2006" t="s">
        <v>109</v>
      </c>
      <c r="E2006" t="s">
        <v>157</v>
      </c>
      <c r="F2006" t="s">
        <v>6024</v>
      </c>
      <c r="G2006" t="s">
        <v>159</v>
      </c>
      <c r="H2006" t="s">
        <v>154</v>
      </c>
      <c r="I2006" t="s">
        <v>144</v>
      </c>
      <c r="J2006" t="s">
        <v>137</v>
      </c>
      <c r="K2006" t="s">
        <v>138</v>
      </c>
      <c r="L2006" t="s">
        <v>6025</v>
      </c>
      <c r="M2006" t="s">
        <v>6026</v>
      </c>
      <c r="N2006">
        <v>4.0355555550000002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1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12.427563224910536</v>
      </c>
      <c r="AC2006">
        <v>0</v>
      </c>
      <c r="AD2006">
        <v>0</v>
      </c>
      <c r="AE2006">
        <v>12.427563224910536</v>
      </c>
    </row>
    <row r="2007" spans="1:31" x14ac:dyDescent="0.25">
      <c r="A2007">
        <v>2341047</v>
      </c>
      <c r="B2007">
        <v>1</v>
      </c>
      <c r="C2007" t="s">
        <v>80</v>
      </c>
      <c r="D2007" t="s">
        <v>105</v>
      </c>
      <c r="E2007" t="s">
        <v>141</v>
      </c>
      <c r="F2007" t="s">
        <v>3114</v>
      </c>
      <c r="G2007" t="s">
        <v>134</v>
      </c>
      <c r="H2007" t="s">
        <v>135</v>
      </c>
      <c r="I2007" t="s">
        <v>144</v>
      </c>
      <c r="J2007" t="s">
        <v>137</v>
      </c>
      <c r="K2007" t="s">
        <v>138</v>
      </c>
      <c r="L2007" t="s">
        <v>6027</v>
      </c>
      <c r="M2007" t="s">
        <v>6028</v>
      </c>
      <c r="N2007">
        <v>1.028333333</v>
      </c>
      <c r="O2007">
        <v>1</v>
      </c>
      <c r="P2007">
        <v>2</v>
      </c>
      <c r="Q2007">
        <v>0</v>
      </c>
      <c r="R2007">
        <v>2</v>
      </c>
      <c r="S2007">
        <v>9</v>
      </c>
      <c r="T2007">
        <v>6</v>
      </c>
      <c r="U2007">
        <v>1</v>
      </c>
      <c r="V2007">
        <v>0</v>
      </c>
      <c r="W2007">
        <v>7.6181744763145574</v>
      </c>
      <c r="X2007">
        <v>1.6371914582710636</v>
      </c>
      <c r="Y2007">
        <v>0</v>
      </c>
      <c r="Z2007">
        <v>0.5515493059686376</v>
      </c>
      <c r="AA2007">
        <v>73.793080173594817</v>
      </c>
      <c r="AB2007">
        <v>18.183439501965189</v>
      </c>
      <c r="AC2007">
        <v>101.00326934092801</v>
      </c>
      <c r="AD2007">
        <v>0</v>
      </c>
      <c r="AE2007">
        <v>202.78670425704229</v>
      </c>
    </row>
    <row r="2008" spans="1:31" x14ac:dyDescent="0.25">
      <c r="A2008">
        <v>2340944</v>
      </c>
      <c r="B2008">
        <v>1</v>
      </c>
      <c r="C2008" t="s">
        <v>80</v>
      </c>
      <c r="D2008" t="s">
        <v>83</v>
      </c>
      <c r="E2008" t="s">
        <v>132</v>
      </c>
      <c r="F2008" t="s">
        <v>6029</v>
      </c>
      <c r="G2008" t="s">
        <v>134</v>
      </c>
      <c r="H2008" t="s">
        <v>135</v>
      </c>
      <c r="I2008" t="s">
        <v>144</v>
      </c>
      <c r="J2008" t="s">
        <v>137</v>
      </c>
      <c r="K2008" t="s">
        <v>138</v>
      </c>
      <c r="L2008" t="s">
        <v>6030</v>
      </c>
      <c r="M2008" t="s">
        <v>6031</v>
      </c>
      <c r="N2008">
        <v>3.1919444440000002</v>
      </c>
      <c r="O2008">
        <v>0</v>
      </c>
      <c r="P2008">
        <v>205</v>
      </c>
      <c r="Q2008">
        <v>0</v>
      </c>
      <c r="R2008">
        <v>1</v>
      </c>
      <c r="S2008">
        <v>4</v>
      </c>
      <c r="T2008">
        <v>505</v>
      </c>
      <c r="U2008">
        <v>1</v>
      </c>
      <c r="V2008">
        <v>31</v>
      </c>
      <c r="W2008">
        <v>0</v>
      </c>
      <c r="X2008">
        <v>197.03392260124247</v>
      </c>
      <c r="Y2008">
        <v>0</v>
      </c>
      <c r="Z2008">
        <v>3.5543137620775638</v>
      </c>
      <c r="AA2008">
        <v>369.40043457583209</v>
      </c>
      <c r="AB2008">
        <v>5616.9145406712405</v>
      </c>
      <c r="AC2008">
        <v>107.26108026772209</v>
      </c>
      <c r="AD2008">
        <v>4132.7623139108327</v>
      </c>
      <c r="AE2008">
        <v>10426.926605788947</v>
      </c>
    </row>
    <row r="2009" spans="1:31" x14ac:dyDescent="0.25">
      <c r="A2009">
        <v>2341153</v>
      </c>
      <c r="B2009">
        <v>1</v>
      </c>
      <c r="C2009" t="s">
        <v>80</v>
      </c>
      <c r="D2009" t="s">
        <v>97</v>
      </c>
      <c r="E2009" t="s">
        <v>157</v>
      </c>
      <c r="F2009" t="s">
        <v>6032</v>
      </c>
      <c r="G2009" t="s">
        <v>159</v>
      </c>
      <c r="H2009" t="s">
        <v>154</v>
      </c>
      <c r="I2009" t="s">
        <v>144</v>
      </c>
      <c r="J2009" t="s">
        <v>137</v>
      </c>
      <c r="K2009" t="s">
        <v>138</v>
      </c>
      <c r="L2009" t="s">
        <v>6033</v>
      </c>
      <c r="M2009" t="s">
        <v>6034</v>
      </c>
      <c r="N2009">
        <v>1.2024999999999999</v>
      </c>
      <c r="O2009">
        <v>0</v>
      </c>
      <c r="P2009">
        <v>1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6.3133446417666675E-2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6.3133446417666675E-2</v>
      </c>
    </row>
    <row r="2010" spans="1:31" x14ac:dyDescent="0.25">
      <c r="A2010">
        <v>2340735</v>
      </c>
      <c r="B2010">
        <v>1</v>
      </c>
      <c r="C2010" t="s">
        <v>80</v>
      </c>
      <c r="D2010" t="s">
        <v>94</v>
      </c>
      <c r="E2010" t="s">
        <v>132</v>
      </c>
      <c r="F2010" t="s">
        <v>2105</v>
      </c>
      <c r="G2010" t="s">
        <v>208</v>
      </c>
      <c r="H2010" t="s">
        <v>135</v>
      </c>
      <c r="I2010" t="s">
        <v>144</v>
      </c>
      <c r="J2010" t="s">
        <v>137</v>
      </c>
      <c r="K2010" t="s">
        <v>209</v>
      </c>
      <c r="L2010" t="s">
        <v>6035</v>
      </c>
      <c r="M2010" t="s">
        <v>6036</v>
      </c>
      <c r="N2010">
        <v>5.966111111</v>
      </c>
      <c r="O2010">
        <v>0</v>
      </c>
      <c r="P2010">
        <v>0</v>
      </c>
      <c r="Q2010">
        <v>20</v>
      </c>
      <c r="R2010">
        <v>50</v>
      </c>
      <c r="S2010">
        <v>1</v>
      </c>
      <c r="T2010">
        <v>3</v>
      </c>
      <c r="U2010">
        <v>1</v>
      </c>
      <c r="V2010">
        <v>0</v>
      </c>
      <c r="W2010">
        <v>0</v>
      </c>
      <c r="X2010">
        <v>0</v>
      </c>
      <c r="Y2010">
        <v>913.97389101334579</v>
      </c>
      <c r="Z2010">
        <v>2106.9291217318578</v>
      </c>
      <c r="AA2010">
        <v>97.507315486795648</v>
      </c>
      <c r="AB2010">
        <v>146.74379231633048</v>
      </c>
      <c r="AC2010">
        <v>72.68025920842112</v>
      </c>
      <c r="AD2010">
        <v>0</v>
      </c>
      <c r="AE2010">
        <v>3337.8343797567504</v>
      </c>
    </row>
    <row r="2011" spans="1:31" x14ac:dyDescent="0.25">
      <c r="A2011">
        <v>2341067</v>
      </c>
      <c r="B2011">
        <v>1</v>
      </c>
      <c r="C2011" t="s">
        <v>81</v>
      </c>
      <c r="D2011" t="s">
        <v>122</v>
      </c>
      <c r="E2011" t="s">
        <v>147</v>
      </c>
      <c r="F2011" t="s">
        <v>6037</v>
      </c>
      <c r="G2011" t="s">
        <v>184</v>
      </c>
      <c r="H2011" t="s">
        <v>135</v>
      </c>
      <c r="I2011" t="s">
        <v>144</v>
      </c>
      <c r="J2011" t="s">
        <v>137</v>
      </c>
      <c r="K2011" t="s">
        <v>138</v>
      </c>
      <c r="L2011" t="s">
        <v>6038</v>
      </c>
      <c r="M2011" t="s">
        <v>6039</v>
      </c>
      <c r="N2011">
        <v>1.1797222220000001</v>
      </c>
      <c r="O2011">
        <v>0</v>
      </c>
      <c r="P2011">
        <v>164</v>
      </c>
      <c r="Q2011">
        <v>0</v>
      </c>
      <c r="R2011">
        <v>2</v>
      </c>
      <c r="S2011">
        <v>0</v>
      </c>
      <c r="T2011">
        <v>20</v>
      </c>
      <c r="U2011">
        <v>0</v>
      </c>
      <c r="V2011">
        <v>0</v>
      </c>
      <c r="W2011">
        <v>0</v>
      </c>
      <c r="X2011">
        <v>29.765771396804382</v>
      </c>
      <c r="Y2011">
        <v>0</v>
      </c>
      <c r="Z2011">
        <v>3.2782349239746837</v>
      </c>
      <c r="AA2011">
        <v>0</v>
      </c>
      <c r="AB2011">
        <v>9.0313292616724361</v>
      </c>
      <c r="AC2011">
        <v>0</v>
      </c>
      <c r="AD2011">
        <v>0</v>
      </c>
      <c r="AE2011">
        <v>42.075335582451501</v>
      </c>
    </row>
    <row r="2012" spans="1:31" x14ac:dyDescent="0.25">
      <c r="A2012">
        <v>2340675</v>
      </c>
      <c r="B2012">
        <v>1</v>
      </c>
      <c r="C2012" t="s">
        <v>81</v>
      </c>
      <c r="D2012" t="s">
        <v>123</v>
      </c>
      <c r="E2012" t="s">
        <v>157</v>
      </c>
      <c r="F2012" t="s">
        <v>6040</v>
      </c>
      <c r="G2012" t="s">
        <v>279</v>
      </c>
      <c r="H2012" t="s">
        <v>154</v>
      </c>
      <c r="I2012" t="s">
        <v>144</v>
      </c>
      <c r="J2012" t="s">
        <v>137</v>
      </c>
      <c r="K2012" t="s">
        <v>138</v>
      </c>
      <c r="L2012" t="s">
        <v>6041</v>
      </c>
      <c r="M2012" t="s">
        <v>6042</v>
      </c>
      <c r="N2012">
        <v>2.7747222219999998</v>
      </c>
      <c r="O2012">
        <v>0</v>
      </c>
      <c r="P2012">
        <v>5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3.1792979197571718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3.1792979197571718</v>
      </c>
    </row>
    <row r="2013" spans="1:31" x14ac:dyDescent="0.25">
      <c r="A2013">
        <v>2341030</v>
      </c>
      <c r="B2013">
        <v>1</v>
      </c>
      <c r="C2013" t="s">
        <v>81</v>
      </c>
      <c r="D2013" t="s">
        <v>116</v>
      </c>
      <c r="E2013" t="s">
        <v>157</v>
      </c>
      <c r="F2013" t="s">
        <v>6043</v>
      </c>
      <c r="G2013" t="s">
        <v>159</v>
      </c>
      <c r="H2013" t="s">
        <v>154</v>
      </c>
      <c r="I2013" t="s">
        <v>144</v>
      </c>
      <c r="J2013" t="s">
        <v>137</v>
      </c>
      <c r="K2013" t="s">
        <v>138</v>
      </c>
      <c r="L2013" t="s">
        <v>6044</v>
      </c>
      <c r="M2013" t="s">
        <v>6045</v>
      </c>
      <c r="N2013">
        <v>1.1875</v>
      </c>
      <c r="O2013">
        <v>0</v>
      </c>
      <c r="P2013">
        <v>1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0.13007725268276307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0.13007725268276307</v>
      </c>
    </row>
    <row r="2014" spans="1:31" x14ac:dyDescent="0.25">
      <c r="A2014">
        <v>2341113</v>
      </c>
      <c r="B2014">
        <v>1</v>
      </c>
      <c r="C2014" t="s">
        <v>80</v>
      </c>
      <c r="D2014" t="s">
        <v>100</v>
      </c>
      <c r="E2014" t="s">
        <v>141</v>
      </c>
      <c r="F2014" t="s">
        <v>2111</v>
      </c>
      <c r="G2014" t="s">
        <v>134</v>
      </c>
      <c r="H2014" t="s">
        <v>135</v>
      </c>
      <c r="I2014" t="s">
        <v>144</v>
      </c>
      <c r="J2014" t="s">
        <v>137</v>
      </c>
      <c r="K2014" t="s">
        <v>138</v>
      </c>
      <c r="L2014" t="s">
        <v>6046</v>
      </c>
      <c r="M2014" t="s">
        <v>6047</v>
      </c>
      <c r="N2014">
        <v>0.67500000000000004</v>
      </c>
      <c r="O2014">
        <v>1</v>
      </c>
      <c r="P2014">
        <v>13</v>
      </c>
      <c r="Q2014">
        <v>4</v>
      </c>
      <c r="R2014">
        <v>31</v>
      </c>
      <c r="S2014">
        <v>17</v>
      </c>
      <c r="T2014">
        <v>12</v>
      </c>
      <c r="U2014">
        <v>1</v>
      </c>
      <c r="V2014">
        <v>0</v>
      </c>
      <c r="W2014">
        <v>1.1988602681081568</v>
      </c>
      <c r="X2014">
        <v>8.01784553787164</v>
      </c>
      <c r="Y2014">
        <v>4.7826325215735999</v>
      </c>
      <c r="Z2014">
        <v>58.314094606267581</v>
      </c>
      <c r="AA2014">
        <v>85.278434611756339</v>
      </c>
      <c r="AB2014">
        <v>8.8230122099601545</v>
      </c>
      <c r="AC2014">
        <v>9.6785115513803763</v>
      </c>
      <c r="AD2014">
        <v>0</v>
      </c>
      <c r="AE2014">
        <v>176.09339130691785</v>
      </c>
    </row>
    <row r="2015" spans="1:31" x14ac:dyDescent="0.25">
      <c r="A2015">
        <v>2340781</v>
      </c>
      <c r="B2015">
        <v>1</v>
      </c>
      <c r="C2015" t="s">
        <v>80</v>
      </c>
      <c r="D2015" t="s">
        <v>96</v>
      </c>
      <c r="E2015" t="s">
        <v>157</v>
      </c>
      <c r="F2015" t="s">
        <v>6048</v>
      </c>
      <c r="G2015" t="s">
        <v>159</v>
      </c>
      <c r="H2015" t="s">
        <v>154</v>
      </c>
      <c r="I2015" t="s">
        <v>144</v>
      </c>
      <c r="J2015" t="s">
        <v>137</v>
      </c>
      <c r="K2015" t="s">
        <v>138</v>
      </c>
      <c r="L2015" t="s">
        <v>6049</v>
      </c>
      <c r="M2015" t="s">
        <v>6050</v>
      </c>
      <c r="N2015">
        <v>1.3425</v>
      </c>
      <c r="O2015">
        <v>0</v>
      </c>
      <c r="P2015">
        <v>1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0.6448448226896133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0.6448448226896133</v>
      </c>
    </row>
    <row r="2016" spans="1:31" x14ac:dyDescent="0.25">
      <c r="A2016">
        <v>2340927</v>
      </c>
      <c r="B2016">
        <v>1</v>
      </c>
      <c r="C2016" t="s">
        <v>81</v>
      </c>
      <c r="D2016" t="s">
        <v>117</v>
      </c>
      <c r="E2016" t="s">
        <v>147</v>
      </c>
      <c r="F2016" t="s">
        <v>6051</v>
      </c>
      <c r="G2016" t="s">
        <v>184</v>
      </c>
      <c r="H2016" t="s">
        <v>135</v>
      </c>
      <c r="I2016" t="s">
        <v>144</v>
      </c>
      <c r="J2016" t="s">
        <v>137</v>
      </c>
      <c r="K2016" t="s">
        <v>138</v>
      </c>
      <c r="L2016" t="s">
        <v>6052</v>
      </c>
      <c r="M2016" t="s">
        <v>6053</v>
      </c>
      <c r="N2016">
        <v>2.9852777769999999</v>
      </c>
      <c r="O2016">
        <v>0</v>
      </c>
      <c r="P2016">
        <v>54</v>
      </c>
      <c r="Q2016">
        <v>0</v>
      </c>
      <c r="R2016">
        <v>0</v>
      </c>
      <c r="S2016">
        <v>0</v>
      </c>
      <c r="T2016">
        <v>6</v>
      </c>
      <c r="U2016">
        <v>0</v>
      </c>
      <c r="V2016">
        <v>0</v>
      </c>
      <c r="W2016">
        <v>0</v>
      </c>
      <c r="X2016">
        <v>29.542441258779061</v>
      </c>
      <c r="Y2016">
        <v>0</v>
      </c>
      <c r="Z2016">
        <v>0</v>
      </c>
      <c r="AA2016">
        <v>0</v>
      </c>
      <c r="AB2016">
        <v>11.813546001528824</v>
      </c>
      <c r="AC2016">
        <v>0</v>
      </c>
      <c r="AD2016">
        <v>0</v>
      </c>
      <c r="AE2016">
        <v>41.355987260307884</v>
      </c>
    </row>
    <row r="2017" spans="1:31" x14ac:dyDescent="0.25">
      <c r="A2017">
        <v>2340921</v>
      </c>
      <c r="B2017">
        <v>1</v>
      </c>
      <c r="C2017" t="s">
        <v>80</v>
      </c>
      <c r="D2017" t="s">
        <v>103</v>
      </c>
      <c r="E2017" t="s">
        <v>151</v>
      </c>
      <c r="F2017" t="s">
        <v>6054</v>
      </c>
      <c r="G2017" t="s">
        <v>153</v>
      </c>
      <c r="H2017" t="s">
        <v>154</v>
      </c>
      <c r="I2017" t="s">
        <v>144</v>
      </c>
      <c r="J2017" t="s">
        <v>137</v>
      </c>
      <c r="K2017" t="s">
        <v>138</v>
      </c>
      <c r="L2017" t="s">
        <v>6055</v>
      </c>
      <c r="M2017" t="s">
        <v>6056</v>
      </c>
      <c r="N2017">
        <v>1.289722222</v>
      </c>
      <c r="O2017">
        <v>0</v>
      </c>
      <c r="P2017">
        <v>0</v>
      </c>
      <c r="Q2017">
        <v>0</v>
      </c>
      <c r="R2017">
        <v>4</v>
      </c>
      <c r="S2017">
        <v>0</v>
      </c>
      <c r="T2017">
        <v>1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1.9433374153213263</v>
      </c>
      <c r="AA2017">
        <v>0</v>
      </c>
      <c r="AB2017">
        <v>0</v>
      </c>
      <c r="AC2017">
        <v>0</v>
      </c>
      <c r="AD2017">
        <v>0</v>
      </c>
      <c r="AE2017">
        <v>1.9433374153213263</v>
      </c>
    </row>
    <row r="2018" spans="1:31" x14ac:dyDescent="0.25">
      <c r="A2018">
        <v>2340907</v>
      </c>
      <c r="B2018">
        <v>1</v>
      </c>
      <c r="C2018" t="s">
        <v>81</v>
      </c>
      <c r="D2018" t="s">
        <v>118</v>
      </c>
      <c r="E2018" t="s">
        <v>147</v>
      </c>
      <c r="F2018" t="s">
        <v>6057</v>
      </c>
      <c r="G2018" t="s">
        <v>494</v>
      </c>
      <c r="H2018" t="s">
        <v>135</v>
      </c>
      <c r="I2018" t="s">
        <v>144</v>
      </c>
      <c r="J2018" t="s">
        <v>137</v>
      </c>
      <c r="K2018" t="s">
        <v>138</v>
      </c>
      <c r="L2018" t="s">
        <v>6058</v>
      </c>
      <c r="M2018" t="s">
        <v>6059</v>
      </c>
      <c r="N2018">
        <v>3.0547222220000001</v>
      </c>
      <c r="O2018">
        <v>0</v>
      </c>
      <c r="P2018">
        <v>111</v>
      </c>
      <c r="Q2018">
        <v>10</v>
      </c>
      <c r="R2018">
        <v>21</v>
      </c>
      <c r="S2018">
        <v>5</v>
      </c>
      <c r="T2018">
        <v>0</v>
      </c>
      <c r="U2018">
        <v>0</v>
      </c>
      <c r="V2018">
        <v>0</v>
      </c>
      <c r="W2018">
        <v>0</v>
      </c>
      <c r="X2018">
        <v>66.89967565595137</v>
      </c>
      <c r="Y2018">
        <v>155.75585227879122</v>
      </c>
      <c r="Z2018">
        <v>111.40692865467122</v>
      </c>
      <c r="AA2018">
        <v>35.702402248673707</v>
      </c>
      <c r="AB2018">
        <v>0</v>
      </c>
      <c r="AC2018">
        <v>0</v>
      </c>
      <c r="AD2018">
        <v>0</v>
      </c>
      <c r="AE2018">
        <v>369.76485883808755</v>
      </c>
    </row>
    <row r="2019" spans="1:31" x14ac:dyDescent="0.25">
      <c r="A2019">
        <v>2340695</v>
      </c>
      <c r="B2019">
        <v>1</v>
      </c>
      <c r="C2019" t="s">
        <v>80</v>
      </c>
      <c r="D2019" t="s">
        <v>104</v>
      </c>
      <c r="E2019" t="s">
        <v>157</v>
      </c>
      <c r="F2019" t="s">
        <v>6060</v>
      </c>
      <c r="G2019" t="s">
        <v>159</v>
      </c>
      <c r="H2019" t="s">
        <v>154</v>
      </c>
      <c r="I2019" t="s">
        <v>144</v>
      </c>
      <c r="J2019" t="s">
        <v>137</v>
      </c>
      <c r="K2019" t="s">
        <v>138</v>
      </c>
      <c r="L2019" t="s">
        <v>6061</v>
      </c>
      <c r="M2019" t="s">
        <v>6062</v>
      </c>
      <c r="N2019">
        <v>4.0552777769999997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1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9.6961715488394375</v>
      </c>
      <c r="AC2019">
        <v>0</v>
      </c>
      <c r="AD2019">
        <v>0</v>
      </c>
      <c r="AE2019">
        <v>9.6961715488394375</v>
      </c>
    </row>
    <row r="2020" spans="1:31" x14ac:dyDescent="0.25">
      <c r="A2020">
        <v>2340672</v>
      </c>
      <c r="B2020">
        <v>1</v>
      </c>
      <c r="C2020" t="s">
        <v>81</v>
      </c>
      <c r="D2020" t="s">
        <v>112</v>
      </c>
      <c r="E2020" t="s">
        <v>151</v>
      </c>
      <c r="F2020" t="s">
        <v>6063</v>
      </c>
      <c r="G2020" t="s">
        <v>153</v>
      </c>
      <c r="H2020" t="s">
        <v>154</v>
      </c>
      <c r="I2020" t="s">
        <v>144</v>
      </c>
      <c r="J2020" t="s">
        <v>137</v>
      </c>
      <c r="K2020" t="s">
        <v>138</v>
      </c>
      <c r="L2020" t="s">
        <v>6064</v>
      </c>
      <c r="M2020" t="s">
        <v>6065</v>
      </c>
      <c r="N2020">
        <v>1.758611111</v>
      </c>
      <c r="O2020">
        <v>0</v>
      </c>
      <c r="P2020">
        <v>8</v>
      </c>
      <c r="Q2020">
        <v>0</v>
      </c>
      <c r="R2020">
        <v>25</v>
      </c>
      <c r="S2020">
        <v>0</v>
      </c>
      <c r="T2020">
        <v>4</v>
      </c>
      <c r="U2020">
        <v>0</v>
      </c>
      <c r="V2020">
        <v>0</v>
      </c>
      <c r="W2020">
        <v>0</v>
      </c>
      <c r="X2020">
        <v>3.0337372341401836</v>
      </c>
      <c r="Y2020">
        <v>0</v>
      </c>
      <c r="Z2020">
        <v>17.792564448445052</v>
      </c>
      <c r="AA2020">
        <v>0</v>
      </c>
      <c r="AB2020">
        <v>10.273641414539982</v>
      </c>
      <c r="AC2020">
        <v>0</v>
      </c>
      <c r="AD2020">
        <v>0</v>
      </c>
      <c r="AE2020">
        <v>31.09994309712522</v>
      </c>
    </row>
    <row r="2021" spans="1:31" x14ac:dyDescent="0.25">
      <c r="A2021">
        <v>2340738</v>
      </c>
      <c r="B2021">
        <v>1</v>
      </c>
      <c r="C2021" t="s">
        <v>80</v>
      </c>
      <c r="D2021" t="s">
        <v>85</v>
      </c>
      <c r="E2021" t="s">
        <v>151</v>
      </c>
      <c r="F2021" t="s">
        <v>6066</v>
      </c>
      <c r="G2021" t="s">
        <v>451</v>
      </c>
      <c r="H2021" t="s">
        <v>154</v>
      </c>
      <c r="I2021" t="s">
        <v>144</v>
      </c>
      <c r="J2021" t="s">
        <v>137</v>
      </c>
      <c r="K2021" t="s">
        <v>138</v>
      </c>
      <c r="L2021" t="s">
        <v>6067</v>
      </c>
      <c r="M2021" t="s">
        <v>6068</v>
      </c>
      <c r="N2021">
        <v>1.310277777</v>
      </c>
      <c r="O2021">
        <v>0</v>
      </c>
      <c r="P2021">
        <v>68</v>
      </c>
      <c r="Q2021">
        <v>0</v>
      </c>
      <c r="R2021">
        <v>0</v>
      </c>
      <c r="S2021">
        <v>0</v>
      </c>
      <c r="T2021">
        <v>7</v>
      </c>
      <c r="U2021">
        <v>0</v>
      </c>
      <c r="V2021">
        <v>0</v>
      </c>
      <c r="W2021">
        <v>0</v>
      </c>
      <c r="X2021">
        <v>31.408533601895716</v>
      </c>
      <c r="Y2021">
        <v>0</v>
      </c>
      <c r="Z2021">
        <v>0</v>
      </c>
      <c r="AA2021">
        <v>0</v>
      </c>
      <c r="AB2021">
        <v>10.392991268516356</v>
      </c>
      <c r="AC2021">
        <v>0</v>
      </c>
      <c r="AD2021">
        <v>0</v>
      </c>
      <c r="AE2021">
        <v>41.801524870412074</v>
      </c>
    </row>
    <row r="2022" spans="1:31" x14ac:dyDescent="0.25">
      <c r="A2022">
        <v>2340715</v>
      </c>
      <c r="B2022">
        <v>1</v>
      </c>
      <c r="C2022" t="s">
        <v>80</v>
      </c>
      <c r="D2022" t="s">
        <v>105</v>
      </c>
      <c r="E2022" t="s">
        <v>151</v>
      </c>
      <c r="F2022" t="s">
        <v>6069</v>
      </c>
      <c r="G2022" t="s">
        <v>194</v>
      </c>
      <c r="H2022" t="s">
        <v>154</v>
      </c>
      <c r="I2022" t="s">
        <v>144</v>
      </c>
      <c r="J2022" t="s">
        <v>137</v>
      </c>
      <c r="K2022" t="s">
        <v>138</v>
      </c>
      <c r="L2022" t="s">
        <v>6070</v>
      </c>
      <c r="M2022" t="s">
        <v>6071</v>
      </c>
      <c r="N2022">
        <v>0.96777777700000001</v>
      </c>
      <c r="O2022">
        <v>0</v>
      </c>
      <c r="P2022">
        <v>97</v>
      </c>
      <c r="Q2022">
        <v>0</v>
      </c>
      <c r="R2022">
        <v>11</v>
      </c>
      <c r="S2022">
        <v>0</v>
      </c>
      <c r="T2022">
        <v>19</v>
      </c>
      <c r="U2022">
        <v>0</v>
      </c>
      <c r="V2022">
        <v>0</v>
      </c>
      <c r="W2022">
        <v>0</v>
      </c>
      <c r="X2022">
        <v>25.331604790858869</v>
      </c>
      <c r="Y2022">
        <v>0</v>
      </c>
      <c r="Z2022">
        <v>4.314995952476834</v>
      </c>
      <c r="AA2022">
        <v>0</v>
      </c>
      <c r="AB2022">
        <v>28.40917788614636</v>
      </c>
      <c r="AC2022">
        <v>0</v>
      </c>
      <c r="AD2022">
        <v>0</v>
      </c>
      <c r="AE2022">
        <v>58.055778629482063</v>
      </c>
    </row>
    <row r="2023" spans="1:31" x14ac:dyDescent="0.25">
      <c r="A2023">
        <v>2340652</v>
      </c>
      <c r="B2023">
        <v>1</v>
      </c>
      <c r="C2023" t="s">
        <v>80</v>
      </c>
      <c r="D2023" t="s">
        <v>105</v>
      </c>
      <c r="E2023" t="s">
        <v>147</v>
      </c>
      <c r="F2023" t="s">
        <v>6072</v>
      </c>
      <c r="G2023" t="s">
        <v>184</v>
      </c>
      <c r="H2023" t="s">
        <v>135</v>
      </c>
      <c r="I2023" t="s">
        <v>144</v>
      </c>
      <c r="J2023" t="s">
        <v>137</v>
      </c>
      <c r="K2023" t="s">
        <v>138</v>
      </c>
      <c r="L2023" t="s">
        <v>6073</v>
      </c>
      <c r="M2023" t="s">
        <v>6074</v>
      </c>
      <c r="N2023">
        <v>0.91111111099999997</v>
      </c>
      <c r="O2023">
        <v>0</v>
      </c>
      <c r="P2023">
        <v>106</v>
      </c>
      <c r="Q2023">
        <v>0</v>
      </c>
      <c r="R2023">
        <v>12</v>
      </c>
      <c r="S2023">
        <v>0</v>
      </c>
      <c r="T2023">
        <v>34</v>
      </c>
      <c r="U2023">
        <v>1</v>
      </c>
      <c r="V2023">
        <v>0</v>
      </c>
      <c r="W2023">
        <v>0</v>
      </c>
      <c r="X2023">
        <v>16.057967704193775</v>
      </c>
      <c r="Y2023">
        <v>0</v>
      </c>
      <c r="Z2023">
        <v>7.0743297805107215</v>
      </c>
      <c r="AA2023">
        <v>0</v>
      </c>
      <c r="AB2023">
        <v>29.957900052819753</v>
      </c>
      <c r="AC2023">
        <v>7.916834025334321</v>
      </c>
      <c r="AD2023">
        <v>0</v>
      </c>
      <c r="AE2023">
        <v>61.007031562858572</v>
      </c>
    </row>
    <row r="2024" spans="1:31" x14ac:dyDescent="0.25">
      <c r="A2024">
        <v>2341150</v>
      </c>
      <c r="B2024">
        <v>1</v>
      </c>
      <c r="C2024" t="s">
        <v>81</v>
      </c>
      <c r="D2024" t="s">
        <v>115</v>
      </c>
      <c r="E2024" t="s">
        <v>174</v>
      </c>
      <c r="F2024" t="s">
        <v>6075</v>
      </c>
      <c r="G2024" t="s">
        <v>176</v>
      </c>
      <c r="H2024" t="s">
        <v>154</v>
      </c>
      <c r="I2024" t="s">
        <v>144</v>
      </c>
      <c r="J2024" t="s">
        <v>137</v>
      </c>
      <c r="K2024" t="s">
        <v>138</v>
      </c>
      <c r="L2024" t="s">
        <v>6076</v>
      </c>
      <c r="M2024" t="s">
        <v>6077</v>
      </c>
      <c r="N2024">
        <v>0.28749999999999998</v>
      </c>
      <c r="O2024">
        <v>0</v>
      </c>
      <c r="P2024">
        <v>26</v>
      </c>
      <c r="Q2024">
        <v>0</v>
      </c>
      <c r="R2024">
        <v>18</v>
      </c>
      <c r="S2024">
        <v>0</v>
      </c>
      <c r="T2024">
        <v>2</v>
      </c>
      <c r="U2024">
        <v>0</v>
      </c>
      <c r="V2024">
        <v>0</v>
      </c>
      <c r="W2024">
        <v>0</v>
      </c>
      <c r="X2024">
        <v>10.790881228467974</v>
      </c>
      <c r="Y2024">
        <v>0</v>
      </c>
      <c r="Z2024">
        <v>6.8532577705356745</v>
      </c>
      <c r="AA2024">
        <v>0</v>
      </c>
      <c r="AB2024">
        <v>0.14117818196781248</v>
      </c>
      <c r="AC2024">
        <v>0</v>
      </c>
      <c r="AD2024">
        <v>0</v>
      </c>
      <c r="AE2024">
        <v>17.785317180971461</v>
      </c>
    </row>
    <row r="2025" spans="1:31" x14ac:dyDescent="0.25">
      <c r="A2025">
        <v>2341007</v>
      </c>
      <c r="B2025">
        <v>1</v>
      </c>
      <c r="C2025" t="s">
        <v>80</v>
      </c>
      <c r="D2025" t="s">
        <v>103</v>
      </c>
      <c r="E2025" t="s">
        <v>141</v>
      </c>
      <c r="F2025" t="s">
        <v>788</v>
      </c>
      <c r="G2025" t="s">
        <v>363</v>
      </c>
      <c r="H2025" t="s">
        <v>135</v>
      </c>
      <c r="I2025" t="s">
        <v>144</v>
      </c>
      <c r="J2025" t="s">
        <v>137</v>
      </c>
      <c r="K2025" t="s">
        <v>138</v>
      </c>
      <c r="L2025" t="s">
        <v>6078</v>
      </c>
      <c r="M2025" t="s">
        <v>6079</v>
      </c>
      <c r="N2025">
        <v>1.6286111109999999</v>
      </c>
      <c r="O2025">
        <v>0</v>
      </c>
      <c r="P2025">
        <v>292</v>
      </c>
      <c r="Q2025">
        <v>38</v>
      </c>
      <c r="R2025">
        <v>5</v>
      </c>
      <c r="S2025">
        <v>7</v>
      </c>
      <c r="T2025">
        <v>18</v>
      </c>
      <c r="U2025">
        <v>0</v>
      </c>
      <c r="V2025">
        <v>0</v>
      </c>
      <c r="W2025">
        <v>0</v>
      </c>
      <c r="X2025">
        <v>130.73021610043563</v>
      </c>
      <c r="Y2025">
        <v>983.00711274235698</v>
      </c>
      <c r="Z2025">
        <v>11.958067390557266</v>
      </c>
      <c r="AA2025">
        <v>117.0657839838442</v>
      </c>
      <c r="AB2025">
        <v>66.352076967150921</v>
      </c>
      <c r="AC2025">
        <v>0</v>
      </c>
      <c r="AD2025">
        <v>0</v>
      </c>
      <c r="AE2025">
        <v>1309.113257184345</v>
      </c>
    </row>
    <row r="2026" spans="1:31" x14ac:dyDescent="0.25">
      <c r="A2026">
        <v>2341093</v>
      </c>
      <c r="B2026">
        <v>1</v>
      </c>
      <c r="C2026" t="s">
        <v>81</v>
      </c>
      <c r="D2026" t="s">
        <v>115</v>
      </c>
      <c r="E2026" t="s">
        <v>157</v>
      </c>
      <c r="F2026" t="s">
        <v>5956</v>
      </c>
      <c r="G2026" t="s">
        <v>204</v>
      </c>
      <c r="H2026" t="s">
        <v>154</v>
      </c>
      <c r="I2026" t="s">
        <v>144</v>
      </c>
      <c r="J2026" t="s">
        <v>137</v>
      </c>
      <c r="K2026" t="s">
        <v>138</v>
      </c>
      <c r="L2026" t="s">
        <v>6080</v>
      </c>
      <c r="M2026" t="s">
        <v>6081</v>
      </c>
      <c r="N2026">
        <v>1.1855555550000001</v>
      </c>
      <c r="O2026">
        <v>0</v>
      </c>
      <c r="P2026">
        <v>9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1.9277570080859221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1.9277570080859221</v>
      </c>
    </row>
    <row r="2027" spans="1:31" x14ac:dyDescent="0.25">
      <c r="A2027">
        <v>2340801</v>
      </c>
      <c r="B2027">
        <v>1</v>
      </c>
      <c r="C2027" t="s">
        <v>80</v>
      </c>
      <c r="D2027" t="s">
        <v>96</v>
      </c>
      <c r="E2027" t="s">
        <v>151</v>
      </c>
      <c r="F2027" t="s">
        <v>6082</v>
      </c>
      <c r="G2027" t="s">
        <v>410</v>
      </c>
      <c r="H2027" t="s">
        <v>154</v>
      </c>
      <c r="I2027" t="s">
        <v>144</v>
      </c>
      <c r="J2027" t="s">
        <v>137</v>
      </c>
      <c r="K2027" t="s">
        <v>138</v>
      </c>
      <c r="L2027" t="s">
        <v>6083</v>
      </c>
      <c r="M2027" t="s">
        <v>6084</v>
      </c>
      <c r="N2027">
        <v>2.4030555549999999</v>
      </c>
      <c r="O2027">
        <v>0</v>
      </c>
      <c r="P2027">
        <v>101</v>
      </c>
      <c r="Q2027">
        <v>0</v>
      </c>
      <c r="R2027">
        <v>0</v>
      </c>
      <c r="S2027">
        <v>0</v>
      </c>
      <c r="T2027">
        <v>9</v>
      </c>
      <c r="U2027">
        <v>0</v>
      </c>
      <c r="V2027">
        <v>0</v>
      </c>
      <c r="W2027">
        <v>0</v>
      </c>
      <c r="X2027">
        <v>67.661843010930184</v>
      </c>
      <c r="Y2027">
        <v>0</v>
      </c>
      <c r="Z2027">
        <v>0</v>
      </c>
      <c r="AA2027">
        <v>0</v>
      </c>
      <c r="AB2027">
        <v>29.624905851777989</v>
      </c>
      <c r="AC2027">
        <v>0</v>
      </c>
      <c r="AD2027">
        <v>0</v>
      </c>
      <c r="AE2027">
        <v>97.28674886270818</v>
      </c>
    </row>
    <row r="2028" spans="1:31" x14ac:dyDescent="0.25">
      <c r="A2028">
        <v>2340847</v>
      </c>
      <c r="B2028">
        <v>1</v>
      </c>
      <c r="C2028" t="s">
        <v>80</v>
      </c>
      <c r="D2028" t="s">
        <v>93</v>
      </c>
      <c r="E2028" t="s">
        <v>157</v>
      </c>
      <c r="F2028" t="s">
        <v>6085</v>
      </c>
      <c r="G2028" t="s">
        <v>194</v>
      </c>
      <c r="H2028" t="s">
        <v>154</v>
      </c>
      <c r="I2028" t="s">
        <v>144</v>
      </c>
      <c r="J2028" t="s">
        <v>137</v>
      </c>
      <c r="K2028" t="s">
        <v>138</v>
      </c>
      <c r="L2028" t="s">
        <v>6086</v>
      </c>
      <c r="M2028" t="s">
        <v>6087</v>
      </c>
      <c r="N2028">
        <v>4.9219444440000002</v>
      </c>
      <c r="O2028">
        <v>0</v>
      </c>
      <c r="P2028">
        <v>1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0.86965823253993946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0.86965823253993946</v>
      </c>
    </row>
    <row r="2029" spans="1:31" x14ac:dyDescent="0.25">
      <c r="A2029">
        <v>2340707</v>
      </c>
      <c r="B2029">
        <v>1</v>
      </c>
      <c r="C2029" t="s">
        <v>80</v>
      </c>
      <c r="D2029" t="s">
        <v>83</v>
      </c>
      <c r="E2029" t="s">
        <v>326</v>
      </c>
      <c r="F2029" t="s">
        <v>6088</v>
      </c>
      <c r="G2029" t="s">
        <v>269</v>
      </c>
      <c r="H2029" t="s">
        <v>154</v>
      </c>
      <c r="I2029" t="s">
        <v>144</v>
      </c>
      <c r="J2029" t="s">
        <v>137</v>
      </c>
      <c r="K2029" t="s">
        <v>209</v>
      </c>
      <c r="L2029" t="s">
        <v>6089</v>
      </c>
      <c r="M2029" t="s">
        <v>6090</v>
      </c>
      <c r="N2029">
        <v>3.306944444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1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</row>
    <row r="2030" spans="1:31" x14ac:dyDescent="0.25">
      <c r="A2030">
        <v>2340893</v>
      </c>
      <c r="B2030">
        <v>1</v>
      </c>
      <c r="C2030" t="s">
        <v>81</v>
      </c>
      <c r="D2030" t="s">
        <v>112</v>
      </c>
      <c r="E2030" t="s">
        <v>151</v>
      </c>
      <c r="F2030" t="s">
        <v>6091</v>
      </c>
      <c r="G2030" t="s">
        <v>153</v>
      </c>
      <c r="H2030" t="s">
        <v>154</v>
      </c>
      <c r="I2030" t="s">
        <v>144</v>
      </c>
      <c r="J2030" t="s">
        <v>137</v>
      </c>
      <c r="K2030" t="s">
        <v>138</v>
      </c>
      <c r="L2030" t="s">
        <v>6092</v>
      </c>
      <c r="M2030" t="s">
        <v>6093</v>
      </c>
      <c r="N2030">
        <v>3.0508333329999999</v>
      </c>
      <c r="O2030">
        <v>0</v>
      </c>
      <c r="P2030">
        <v>0</v>
      </c>
      <c r="Q2030">
        <v>0</v>
      </c>
      <c r="R2030">
        <v>5</v>
      </c>
      <c r="S2030">
        <v>0</v>
      </c>
      <c r="T2030">
        <v>6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16.896199359620926</v>
      </c>
      <c r="AA2030">
        <v>0</v>
      </c>
      <c r="AB2030">
        <v>16.680615269828866</v>
      </c>
      <c r="AC2030">
        <v>0</v>
      </c>
      <c r="AD2030">
        <v>0</v>
      </c>
      <c r="AE2030">
        <v>33.576814629449792</v>
      </c>
    </row>
    <row r="2031" spans="1:31" x14ac:dyDescent="0.25">
      <c r="A2031">
        <v>2340661</v>
      </c>
      <c r="B2031">
        <v>1</v>
      </c>
      <c r="C2031" t="s">
        <v>81</v>
      </c>
      <c r="D2031" t="s">
        <v>117</v>
      </c>
      <c r="E2031" t="s">
        <v>132</v>
      </c>
      <c r="F2031" t="s">
        <v>6094</v>
      </c>
      <c r="G2031" t="s">
        <v>134</v>
      </c>
      <c r="H2031" t="s">
        <v>135</v>
      </c>
      <c r="I2031" t="s">
        <v>144</v>
      </c>
      <c r="J2031" t="s">
        <v>137</v>
      </c>
      <c r="K2031" t="s">
        <v>138</v>
      </c>
      <c r="L2031" t="s">
        <v>6095</v>
      </c>
      <c r="M2031" t="s">
        <v>6096</v>
      </c>
      <c r="N2031">
        <v>0.92111111099999998</v>
      </c>
      <c r="O2031">
        <v>0</v>
      </c>
      <c r="P2031">
        <v>402</v>
      </c>
      <c r="Q2031">
        <v>37</v>
      </c>
      <c r="R2031">
        <v>45</v>
      </c>
      <c r="S2031">
        <v>6</v>
      </c>
      <c r="T2031">
        <v>31</v>
      </c>
      <c r="U2031">
        <v>1</v>
      </c>
      <c r="V2031">
        <v>0</v>
      </c>
      <c r="W2031">
        <v>0</v>
      </c>
      <c r="X2031">
        <v>42.190943574349703</v>
      </c>
      <c r="Y2031">
        <v>160.28471001237276</v>
      </c>
      <c r="Z2031">
        <v>56.30776715643924</v>
      </c>
      <c r="AA2031">
        <v>84.098812524217806</v>
      </c>
      <c r="AB2031">
        <v>16.087280463496036</v>
      </c>
      <c r="AC2031">
        <v>69.117267195350422</v>
      </c>
      <c r="AD2031">
        <v>0</v>
      </c>
      <c r="AE2031">
        <v>428.08678092622597</v>
      </c>
    </row>
    <row r="2032" spans="1:31" x14ac:dyDescent="0.25">
      <c r="A2032">
        <v>2340638</v>
      </c>
      <c r="B2032">
        <v>1</v>
      </c>
      <c r="C2032" t="s">
        <v>80</v>
      </c>
      <c r="D2032" t="s">
        <v>82</v>
      </c>
      <c r="E2032" t="s">
        <v>174</v>
      </c>
      <c r="F2032" t="s">
        <v>6097</v>
      </c>
      <c r="G2032" t="s">
        <v>797</v>
      </c>
      <c r="H2032" t="s">
        <v>154</v>
      </c>
      <c r="I2032" t="s">
        <v>144</v>
      </c>
      <c r="J2032" t="s">
        <v>137</v>
      </c>
      <c r="K2032" t="s">
        <v>138</v>
      </c>
      <c r="L2032" t="s">
        <v>6098</v>
      </c>
      <c r="M2032" t="s">
        <v>6099</v>
      </c>
      <c r="N2032">
        <v>0.62749999999999995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16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21.300198619618037</v>
      </c>
      <c r="AC2032">
        <v>0</v>
      </c>
      <c r="AD2032">
        <v>0</v>
      </c>
      <c r="AE2032">
        <v>21.300198619618037</v>
      </c>
    </row>
    <row r="2033" spans="1:31" x14ac:dyDescent="0.25">
      <c r="A2033">
        <v>2341033</v>
      </c>
      <c r="B2033">
        <v>1</v>
      </c>
      <c r="C2033" t="s">
        <v>80</v>
      </c>
      <c r="D2033" t="s">
        <v>84</v>
      </c>
      <c r="E2033" t="s">
        <v>174</v>
      </c>
      <c r="F2033" t="s">
        <v>6100</v>
      </c>
      <c r="G2033" t="s">
        <v>410</v>
      </c>
      <c r="H2033" t="s">
        <v>154</v>
      </c>
      <c r="I2033" t="s">
        <v>144</v>
      </c>
      <c r="J2033" t="s">
        <v>137</v>
      </c>
      <c r="K2033" t="s">
        <v>138</v>
      </c>
      <c r="L2033" t="s">
        <v>6101</v>
      </c>
      <c r="M2033" t="s">
        <v>6102</v>
      </c>
      <c r="N2033">
        <v>2.8261111109999999</v>
      </c>
      <c r="O2033">
        <v>0</v>
      </c>
      <c r="P2033">
        <v>707</v>
      </c>
      <c r="Q2033">
        <v>0</v>
      </c>
      <c r="R2033">
        <v>0</v>
      </c>
      <c r="S2033">
        <v>0</v>
      </c>
      <c r="T2033">
        <v>17</v>
      </c>
      <c r="U2033">
        <v>0</v>
      </c>
      <c r="V2033">
        <v>0</v>
      </c>
      <c r="W2033">
        <v>0</v>
      </c>
      <c r="X2033">
        <v>543.47054528705178</v>
      </c>
      <c r="Y2033">
        <v>0</v>
      </c>
      <c r="Z2033">
        <v>0</v>
      </c>
      <c r="AA2033">
        <v>0</v>
      </c>
      <c r="AB2033">
        <v>104.46926258338975</v>
      </c>
      <c r="AC2033">
        <v>0</v>
      </c>
      <c r="AD2033">
        <v>0</v>
      </c>
      <c r="AE2033">
        <v>647.93980787044154</v>
      </c>
    </row>
    <row r="2034" spans="1:31" x14ac:dyDescent="0.25">
      <c r="A2034">
        <v>2340830</v>
      </c>
      <c r="B2034">
        <v>1</v>
      </c>
      <c r="C2034" t="s">
        <v>80</v>
      </c>
      <c r="D2034" t="s">
        <v>89</v>
      </c>
      <c r="E2034" t="s">
        <v>157</v>
      </c>
      <c r="F2034" t="s">
        <v>6103</v>
      </c>
      <c r="G2034" t="s">
        <v>204</v>
      </c>
      <c r="H2034" t="s">
        <v>154</v>
      </c>
      <c r="I2034" t="s">
        <v>144</v>
      </c>
      <c r="J2034" t="s">
        <v>137</v>
      </c>
      <c r="K2034" t="s">
        <v>138</v>
      </c>
      <c r="L2034" t="s">
        <v>6104</v>
      </c>
      <c r="M2034" t="s">
        <v>6105</v>
      </c>
      <c r="N2034">
        <v>1.63</v>
      </c>
      <c r="O2034">
        <v>0</v>
      </c>
      <c r="P2034">
        <v>2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1.348141629723087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1.348141629723087</v>
      </c>
    </row>
    <row r="2035" spans="1:31" x14ac:dyDescent="0.25">
      <c r="A2035">
        <v>2340724</v>
      </c>
      <c r="B2035">
        <v>1</v>
      </c>
      <c r="C2035" t="s">
        <v>80</v>
      </c>
      <c r="D2035" t="s">
        <v>92</v>
      </c>
      <c r="E2035" t="s">
        <v>174</v>
      </c>
      <c r="F2035" t="s">
        <v>1634</v>
      </c>
      <c r="G2035" t="s">
        <v>176</v>
      </c>
      <c r="H2035" t="s">
        <v>154</v>
      </c>
      <c r="I2035" t="s">
        <v>144</v>
      </c>
      <c r="J2035" t="s">
        <v>137</v>
      </c>
      <c r="K2035" t="s">
        <v>138</v>
      </c>
      <c r="L2035" t="s">
        <v>6106</v>
      </c>
      <c r="M2035" t="s">
        <v>6107</v>
      </c>
      <c r="N2035">
        <v>0.818333333</v>
      </c>
      <c r="O2035">
        <v>0</v>
      </c>
      <c r="P2035">
        <v>138</v>
      </c>
      <c r="Q2035">
        <v>0</v>
      </c>
      <c r="R2035">
        <v>0</v>
      </c>
      <c r="S2035">
        <v>0</v>
      </c>
      <c r="T2035">
        <v>4</v>
      </c>
      <c r="U2035">
        <v>0</v>
      </c>
      <c r="V2035">
        <v>0</v>
      </c>
      <c r="W2035">
        <v>0</v>
      </c>
      <c r="X2035">
        <v>40.349423716469758</v>
      </c>
      <c r="Y2035">
        <v>0</v>
      </c>
      <c r="Z2035">
        <v>0</v>
      </c>
      <c r="AA2035">
        <v>0</v>
      </c>
      <c r="AB2035">
        <v>16.406539583149183</v>
      </c>
      <c r="AC2035">
        <v>0</v>
      </c>
      <c r="AD2035">
        <v>0</v>
      </c>
      <c r="AE2035">
        <v>56.755963299618941</v>
      </c>
    </row>
    <row r="2036" spans="1:31" x14ac:dyDescent="0.25">
      <c r="A2036">
        <v>2340784</v>
      </c>
      <c r="B2036">
        <v>1</v>
      </c>
      <c r="C2036" t="s">
        <v>80</v>
      </c>
      <c r="D2036" t="s">
        <v>100</v>
      </c>
      <c r="E2036" t="s">
        <v>151</v>
      </c>
      <c r="F2036" t="s">
        <v>6108</v>
      </c>
      <c r="G2036" t="s">
        <v>194</v>
      </c>
      <c r="H2036" t="s">
        <v>154</v>
      </c>
      <c r="I2036" t="s">
        <v>144</v>
      </c>
      <c r="J2036" t="s">
        <v>137</v>
      </c>
      <c r="K2036" t="s">
        <v>138</v>
      </c>
      <c r="L2036" t="s">
        <v>6109</v>
      </c>
      <c r="M2036" t="s">
        <v>6110</v>
      </c>
      <c r="N2036">
        <v>1.1002777770000001</v>
      </c>
      <c r="O2036">
        <v>0</v>
      </c>
      <c r="P2036">
        <v>83</v>
      </c>
      <c r="Q2036">
        <v>0</v>
      </c>
      <c r="R2036">
        <v>1</v>
      </c>
      <c r="S2036">
        <v>0</v>
      </c>
      <c r="T2036">
        <v>9</v>
      </c>
      <c r="U2036">
        <v>0</v>
      </c>
      <c r="V2036">
        <v>0</v>
      </c>
      <c r="W2036">
        <v>0</v>
      </c>
      <c r="X2036">
        <v>21.886084227491338</v>
      </c>
      <c r="Y2036">
        <v>0</v>
      </c>
      <c r="Z2036">
        <v>0</v>
      </c>
      <c r="AA2036">
        <v>0</v>
      </c>
      <c r="AB2036">
        <v>17.44593160995905</v>
      </c>
      <c r="AC2036">
        <v>0</v>
      </c>
      <c r="AD2036">
        <v>0</v>
      </c>
      <c r="AE2036">
        <v>39.332015837450385</v>
      </c>
    </row>
    <row r="2037" spans="1:31" x14ac:dyDescent="0.25">
      <c r="A2037">
        <v>2340933</v>
      </c>
      <c r="B2037">
        <v>1</v>
      </c>
      <c r="C2037" t="s">
        <v>80</v>
      </c>
      <c r="D2037" t="s">
        <v>86</v>
      </c>
      <c r="E2037" t="s">
        <v>151</v>
      </c>
      <c r="F2037" t="s">
        <v>6111</v>
      </c>
      <c r="G2037" t="s">
        <v>153</v>
      </c>
      <c r="H2037" t="s">
        <v>154</v>
      </c>
      <c r="I2037" t="s">
        <v>144</v>
      </c>
      <c r="J2037" t="s">
        <v>137</v>
      </c>
      <c r="K2037" t="s">
        <v>138</v>
      </c>
      <c r="L2037" t="s">
        <v>6112</v>
      </c>
      <c r="M2037" t="s">
        <v>6113</v>
      </c>
      <c r="N2037">
        <v>1.6975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1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0.28475588264160001</v>
      </c>
      <c r="AC2037">
        <v>0</v>
      </c>
      <c r="AD2037">
        <v>0</v>
      </c>
      <c r="AE2037">
        <v>0.28475588264160001</v>
      </c>
    </row>
    <row r="2038" spans="1:31" x14ac:dyDescent="0.25">
      <c r="A2038">
        <v>2340747</v>
      </c>
      <c r="B2038">
        <v>1</v>
      </c>
      <c r="C2038" t="s">
        <v>80</v>
      </c>
      <c r="D2038" t="s">
        <v>93</v>
      </c>
      <c r="E2038" t="s">
        <v>147</v>
      </c>
      <c r="F2038" t="s">
        <v>6114</v>
      </c>
      <c r="G2038" t="s">
        <v>269</v>
      </c>
      <c r="H2038" t="s">
        <v>135</v>
      </c>
      <c r="I2038" t="s">
        <v>144</v>
      </c>
      <c r="J2038" t="s">
        <v>137</v>
      </c>
      <c r="K2038" t="s">
        <v>209</v>
      </c>
      <c r="L2038" t="s">
        <v>6115</v>
      </c>
      <c r="M2038" t="s">
        <v>6116</v>
      </c>
      <c r="N2038">
        <v>7.165</v>
      </c>
      <c r="O2038">
        <v>0</v>
      </c>
      <c r="P2038">
        <v>668</v>
      </c>
      <c r="Q2038">
        <v>0</v>
      </c>
      <c r="R2038">
        <v>0</v>
      </c>
      <c r="S2038">
        <v>2</v>
      </c>
      <c r="T2038">
        <v>167</v>
      </c>
      <c r="U2038">
        <v>0</v>
      </c>
      <c r="V2038">
        <v>0</v>
      </c>
      <c r="W2038">
        <v>0</v>
      </c>
      <c r="X2038">
        <v>1172.8953218599988</v>
      </c>
      <c r="Y2038">
        <v>0</v>
      </c>
      <c r="Z2038">
        <v>0</v>
      </c>
      <c r="AA2038">
        <v>480.95678584989872</v>
      </c>
      <c r="AB2038">
        <v>2160.7107861443897</v>
      </c>
      <c r="AC2038">
        <v>0</v>
      </c>
      <c r="AD2038">
        <v>0</v>
      </c>
      <c r="AE2038">
        <v>3814.5628938542873</v>
      </c>
    </row>
    <row r="2039" spans="1:31" x14ac:dyDescent="0.25">
      <c r="A2039">
        <v>2340996</v>
      </c>
      <c r="B2039">
        <v>1</v>
      </c>
      <c r="C2039" t="s">
        <v>81</v>
      </c>
      <c r="D2039" t="s">
        <v>127</v>
      </c>
      <c r="E2039" t="s">
        <v>141</v>
      </c>
      <c r="F2039" t="s">
        <v>4983</v>
      </c>
      <c r="G2039" t="s">
        <v>184</v>
      </c>
      <c r="H2039" t="s">
        <v>135</v>
      </c>
      <c r="I2039" t="s">
        <v>144</v>
      </c>
      <c r="J2039" t="s">
        <v>137</v>
      </c>
      <c r="K2039" t="s">
        <v>138</v>
      </c>
      <c r="L2039" t="s">
        <v>6117</v>
      </c>
      <c r="M2039" t="s">
        <v>6118</v>
      </c>
      <c r="N2039">
        <v>0.90138888800000005</v>
      </c>
      <c r="O2039">
        <v>5</v>
      </c>
      <c r="P2039">
        <v>74</v>
      </c>
      <c r="Q2039">
        <v>95</v>
      </c>
      <c r="R2039">
        <v>101</v>
      </c>
      <c r="S2039">
        <v>2</v>
      </c>
      <c r="T2039">
        <v>8</v>
      </c>
      <c r="U2039">
        <v>1</v>
      </c>
      <c r="V2039">
        <v>1</v>
      </c>
      <c r="W2039">
        <v>1.628601202493895</v>
      </c>
      <c r="X2039">
        <v>25.261382727243227</v>
      </c>
      <c r="Y2039">
        <v>313.60758635839676</v>
      </c>
      <c r="Z2039">
        <v>257.82705771898674</v>
      </c>
      <c r="AA2039">
        <v>14.440545266949432</v>
      </c>
      <c r="AB2039">
        <v>7.054504899860774</v>
      </c>
      <c r="AC2039">
        <v>233.77791317797676</v>
      </c>
      <c r="AD2039">
        <v>0</v>
      </c>
      <c r="AE2039">
        <v>853.59759135190768</v>
      </c>
    </row>
    <row r="2040" spans="1:31" x14ac:dyDescent="0.25">
      <c r="A2040">
        <v>2340890</v>
      </c>
      <c r="B2040">
        <v>1</v>
      </c>
      <c r="C2040" t="s">
        <v>81</v>
      </c>
      <c r="D2040" t="s">
        <v>119</v>
      </c>
      <c r="E2040" t="s">
        <v>157</v>
      </c>
      <c r="F2040" t="s">
        <v>6119</v>
      </c>
      <c r="G2040" t="s">
        <v>352</v>
      </c>
      <c r="H2040" t="s">
        <v>154</v>
      </c>
      <c r="I2040" t="s">
        <v>144</v>
      </c>
      <c r="J2040" t="s">
        <v>137</v>
      </c>
      <c r="K2040" t="s">
        <v>138</v>
      </c>
      <c r="L2040" t="s">
        <v>6120</v>
      </c>
      <c r="M2040" t="s">
        <v>6121</v>
      </c>
      <c r="N2040">
        <v>1.2925</v>
      </c>
      <c r="O2040">
        <v>0</v>
      </c>
      <c r="P2040">
        <v>8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3.527003818392437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3.527003818392437</v>
      </c>
    </row>
    <row r="2041" spans="1:31" x14ac:dyDescent="0.25">
      <c r="A2041">
        <v>2340704</v>
      </c>
      <c r="B2041">
        <v>1</v>
      </c>
      <c r="C2041" t="s">
        <v>80</v>
      </c>
      <c r="D2041" t="s">
        <v>89</v>
      </c>
      <c r="E2041" t="s">
        <v>147</v>
      </c>
      <c r="F2041" t="s">
        <v>6122</v>
      </c>
      <c r="G2041" t="s">
        <v>269</v>
      </c>
      <c r="H2041" t="s">
        <v>135</v>
      </c>
      <c r="I2041" t="s">
        <v>144</v>
      </c>
      <c r="J2041" t="s">
        <v>137</v>
      </c>
      <c r="K2041" t="s">
        <v>209</v>
      </c>
      <c r="L2041" t="s">
        <v>6123</v>
      </c>
      <c r="M2041" t="s">
        <v>6124</v>
      </c>
      <c r="N2041">
        <v>9.8430555549999994</v>
      </c>
      <c r="O2041">
        <v>0</v>
      </c>
      <c r="P2041">
        <v>50</v>
      </c>
      <c r="Q2041">
        <v>0</v>
      </c>
      <c r="R2041">
        <v>0</v>
      </c>
      <c r="S2041">
        <v>0</v>
      </c>
      <c r="T2041">
        <v>5</v>
      </c>
      <c r="U2041">
        <v>0</v>
      </c>
      <c r="V2041">
        <v>1</v>
      </c>
      <c r="W2041">
        <v>0</v>
      </c>
      <c r="X2041">
        <v>189.60374467018343</v>
      </c>
      <c r="Y2041">
        <v>0</v>
      </c>
      <c r="Z2041">
        <v>0</v>
      </c>
      <c r="AA2041">
        <v>0</v>
      </c>
      <c r="AB2041">
        <v>211.26942128821693</v>
      </c>
      <c r="AC2041">
        <v>0</v>
      </c>
      <c r="AD2041">
        <v>834.31866897196005</v>
      </c>
      <c r="AE2041">
        <v>1235.1918349303605</v>
      </c>
    </row>
    <row r="2042" spans="1:31" x14ac:dyDescent="0.25">
      <c r="A2042">
        <v>2340658</v>
      </c>
      <c r="B2042">
        <v>1</v>
      </c>
      <c r="C2042" t="s">
        <v>80</v>
      </c>
      <c r="D2042" t="s">
        <v>103</v>
      </c>
      <c r="E2042" t="s">
        <v>132</v>
      </c>
      <c r="F2042" t="s">
        <v>6125</v>
      </c>
      <c r="G2042" t="s">
        <v>134</v>
      </c>
      <c r="H2042" t="s">
        <v>135</v>
      </c>
      <c r="I2042" t="s">
        <v>144</v>
      </c>
      <c r="J2042" t="s">
        <v>137</v>
      </c>
      <c r="K2042" t="s">
        <v>138</v>
      </c>
      <c r="L2042" t="s">
        <v>6126</v>
      </c>
      <c r="M2042" t="s">
        <v>6127</v>
      </c>
      <c r="N2042">
        <v>1.102222222</v>
      </c>
      <c r="O2042">
        <v>1</v>
      </c>
      <c r="P2042">
        <v>605</v>
      </c>
      <c r="Q2042">
        <v>1</v>
      </c>
      <c r="R2042">
        <v>0</v>
      </c>
      <c r="S2042">
        <v>1</v>
      </c>
      <c r="T2042">
        <v>32</v>
      </c>
      <c r="U2042">
        <v>0</v>
      </c>
      <c r="V2042">
        <v>0</v>
      </c>
      <c r="W2042">
        <v>0.19043865872341501</v>
      </c>
      <c r="X2042">
        <v>138.23432352459002</v>
      </c>
      <c r="Y2042">
        <v>0</v>
      </c>
      <c r="Z2042">
        <v>0</v>
      </c>
      <c r="AA2042">
        <v>2.3872396199975059</v>
      </c>
      <c r="AB2042">
        <v>30.485031658463697</v>
      </c>
      <c r="AC2042">
        <v>0</v>
      </c>
      <c r="AD2042">
        <v>0</v>
      </c>
      <c r="AE2042">
        <v>171.29703346177465</v>
      </c>
    </row>
    <row r="2043" spans="1:31" x14ac:dyDescent="0.25">
      <c r="A2043">
        <v>2340681</v>
      </c>
      <c r="B2043">
        <v>1</v>
      </c>
      <c r="C2043" t="s">
        <v>81</v>
      </c>
      <c r="D2043" t="s">
        <v>125</v>
      </c>
      <c r="E2043" t="s">
        <v>141</v>
      </c>
      <c r="F2043" t="s">
        <v>6128</v>
      </c>
      <c r="G2043" t="s">
        <v>134</v>
      </c>
      <c r="H2043" t="s">
        <v>135</v>
      </c>
      <c r="I2043" t="s">
        <v>144</v>
      </c>
      <c r="J2043" t="s">
        <v>137</v>
      </c>
      <c r="K2043" t="s">
        <v>138</v>
      </c>
      <c r="L2043" t="s">
        <v>6129</v>
      </c>
      <c r="M2043" t="s">
        <v>6130</v>
      </c>
      <c r="N2043">
        <v>5.4269444440000001</v>
      </c>
      <c r="O2043">
        <v>0</v>
      </c>
      <c r="P2043">
        <v>0</v>
      </c>
      <c r="Q2043">
        <v>44</v>
      </c>
      <c r="R2043">
        <v>34</v>
      </c>
      <c r="S2043">
        <v>2</v>
      </c>
      <c r="T2043">
        <v>1</v>
      </c>
      <c r="U2043">
        <v>0</v>
      </c>
      <c r="V2043">
        <v>0</v>
      </c>
      <c r="W2043">
        <v>0</v>
      </c>
      <c r="X2043">
        <v>0</v>
      </c>
      <c r="Y2043">
        <v>1263.3971314359749</v>
      </c>
      <c r="Z2043">
        <v>1289.3851484182292</v>
      </c>
      <c r="AA2043">
        <v>125.37834695567646</v>
      </c>
      <c r="AB2043">
        <v>12.841273304438309</v>
      </c>
      <c r="AC2043">
        <v>0</v>
      </c>
      <c r="AD2043">
        <v>0</v>
      </c>
      <c r="AE2043">
        <v>2691.0019001143187</v>
      </c>
    </row>
    <row r="2044" spans="1:31" x14ac:dyDescent="0.25">
      <c r="A2044">
        <v>2340867</v>
      </c>
      <c r="B2044">
        <v>1</v>
      </c>
      <c r="C2044" t="s">
        <v>80</v>
      </c>
      <c r="D2044" t="s">
        <v>103</v>
      </c>
      <c r="E2044" t="s">
        <v>151</v>
      </c>
      <c r="F2044" t="s">
        <v>6131</v>
      </c>
      <c r="G2044" t="s">
        <v>194</v>
      </c>
      <c r="H2044" t="s">
        <v>154</v>
      </c>
      <c r="I2044" t="s">
        <v>144</v>
      </c>
      <c r="J2044" t="s">
        <v>137</v>
      </c>
      <c r="K2044" t="s">
        <v>138</v>
      </c>
      <c r="L2044" t="s">
        <v>6132</v>
      </c>
      <c r="M2044" t="s">
        <v>6133</v>
      </c>
      <c r="N2044">
        <v>1.3725000000000001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57</v>
      </c>
      <c r="U2044">
        <v>0</v>
      </c>
      <c r="V2044">
        <v>2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141.50605415263209</v>
      </c>
      <c r="AC2044">
        <v>0</v>
      </c>
      <c r="AD2044">
        <v>253.76559589370487</v>
      </c>
      <c r="AE2044">
        <v>395.27165004633696</v>
      </c>
    </row>
    <row r="2045" spans="1:31" x14ac:dyDescent="0.25">
      <c r="A2045">
        <v>2340721</v>
      </c>
      <c r="B2045">
        <v>1</v>
      </c>
      <c r="C2045" t="s">
        <v>81</v>
      </c>
      <c r="D2045" t="s">
        <v>128</v>
      </c>
      <c r="E2045" t="s">
        <v>174</v>
      </c>
      <c r="F2045" t="s">
        <v>6134</v>
      </c>
      <c r="G2045" t="s">
        <v>176</v>
      </c>
      <c r="H2045" t="s">
        <v>154</v>
      </c>
      <c r="I2045" t="s">
        <v>144</v>
      </c>
      <c r="J2045" t="s">
        <v>137</v>
      </c>
      <c r="K2045" t="s">
        <v>138</v>
      </c>
      <c r="L2045" t="s">
        <v>6135</v>
      </c>
      <c r="M2045" t="s">
        <v>6136</v>
      </c>
      <c r="N2045">
        <v>2.284444444</v>
      </c>
      <c r="O2045">
        <v>0</v>
      </c>
      <c r="P2045">
        <v>40</v>
      </c>
      <c r="Q2045">
        <v>0</v>
      </c>
      <c r="R2045">
        <v>5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15.65052078633745</v>
      </c>
      <c r="Y2045">
        <v>0</v>
      </c>
      <c r="Z2045">
        <v>9.2572789868423531</v>
      </c>
      <c r="AA2045">
        <v>0</v>
      </c>
      <c r="AB2045">
        <v>0</v>
      </c>
      <c r="AC2045">
        <v>0</v>
      </c>
      <c r="AD2045">
        <v>0</v>
      </c>
      <c r="AE2045">
        <v>24.907799773179804</v>
      </c>
    </row>
    <row r="2046" spans="1:31" x14ac:dyDescent="0.25">
      <c r="A2046">
        <v>2340827</v>
      </c>
      <c r="B2046">
        <v>1</v>
      </c>
      <c r="C2046" t="s">
        <v>81</v>
      </c>
      <c r="D2046" t="s">
        <v>113</v>
      </c>
      <c r="E2046" t="s">
        <v>157</v>
      </c>
      <c r="F2046" t="s">
        <v>6137</v>
      </c>
      <c r="G2046" t="s">
        <v>159</v>
      </c>
      <c r="H2046" t="s">
        <v>154</v>
      </c>
      <c r="I2046" t="s">
        <v>144</v>
      </c>
      <c r="J2046" t="s">
        <v>137</v>
      </c>
      <c r="K2046" t="s">
        <v>138</v>
      </c>
      <c r="L2046" t="s">
        <v>6138</v>
      </c>
      <c r="M2046" t="s">
        <v>6139</v>
      </c>
      <c r="N2046">
        <v>3.6941666660000001</v>
      </c>
      <c r="O2046">
        <v>0</v>
      </c>
      <c r="P2046">
        <v>1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</row>
    <row r="2047" spans="1:31" x14ac:dyDescent="0.25">
      <c r="A2047">
        <v>2341119</v>
      </c>
      <c r="B2047">
        <v>1</v>
      </c>
      <c r="C2047" t="s">
        <v>80</v>
      </c>
      <c r="D2047" t="s">
        <v>90</v>
      </c>
      <c r="E2047" t="s">
        <v>157</v>
      </c>
      <c r="F2047" t="s">
        <v>6140</v>
      </c>
      <c r="G2047" t="s">
        <v>204</v>
      </c>
      <c r="H2047" t="s">
        <v>154</v>
      </c>
      <c r="I2047" t="s">
        <v>144</v>
      </c>
      <c r="J2047" t="s">
        <v>137</v>
      </c>
      <c r="K2047" t="s">
        <v>138</v>
      </c>
      <c r="L2047" t="s">
        <v>6141</v>
      </c>
      <c r="M2047" t="s">
        <v>6142</v>
      </c>
      <c r="N2047">
        <v>5.4747222219999996</v>
      </c>
      <c r="O2047">
        <v>0</v>
      </c>
      <c r="P2047">
        <v>2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1.9083789446669299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1.9083789446669299</v>
      </c>
    </row>
    <row r="2048" spans="1:31" x14ac:dyDescent="0.25">
      <c r="A2048">
        <v>2341122</v>
      </c>
      <c r="B2048">
        <v>1</v>
      </c>
      <c r="C2048" t="s">
        <v>80</v>
      </c>
      <c r="D2048" t="s">
        <v>108</v>
      </c>
      <c r="E2048" t="s">
        <v>147</v>
      </c>
      <c r="F2048" t="s">
        <v>6143</v>
      </c>
      <c r="G2048" t="s">
        <v>184</v>
      </c>
      <c r="H2048" t="s">
        <v>135</v>
      </c>
      <c r="I2048" t="s">
        <v>144</v>
      </c>
      <c r="J2048" t="s">
        <v>137</v>
      </c>
      <c r="K2048" t="s">
        <v>138</v>
      </c>
      <c r="L2048" t="s">
        <v>6144</v>
      </c>
      <c r="M2048" t="s">
        <v>6145</v>
      </c>
      <c r="N2048">
        <v>2.1563888879999999</v>
      </c>
      <c r="O2048">
        <v>0</v>
      </c>
      <c r="P2048">
        <v>19</v>
      </c>
      <c r="Q2048">
        <v>0</v>
      </c>
      <c r="R2048">
        <v>8</v>
      </c>
      <c r="S2048">
        <v>0</v>
      </c>
      <c r="T2048">
        <v>2</v>
      </c>
      <c r="U2048">
        <v>0</v>
      </c>
      <c r="V2048">
        <v>0</v>
      </c>
      <c r="W2048">
        <v>0</v>
      </c>
      <c r="X2048">
        <v>5.1227093932196945</v>
      </c>
      <c r="Y2048">
        <v>0</v>
      </c>
      <c r="Z2048">
        <v>3.1856356802975205</v>
      </c>
      <c r="AA2048">
        <v>0</v>
      </c>
      <c r="AB2048">
        <v>4.226594627034773</v>
      </c>
      <c r="AC2048">
        <v>0</v>
      </c>
      <c r="AD2048">
        <v>0</v>
      </c>
      <c r="AE2048">
        <v>12.534939700551988</v>
      </c>
    </row>
    <row r="2049" spans="1:31" x14ac:dyDescent="0.25">
      <c r="A2049">
        <v>2340873</v>
      </c>
      <c r="B2049">
        <v>1</v>
      </c>
      <c r="C2049" t="s">
        <v>80</v>
      </c>
      <c r="D2049" t="s">
        <v>85</v>
      </c>
      <c r="E2049" t="s">
        <v>326</v>
      </c>
      <c r="F2049" t="s">
        <v>6146</v>
      </c>
      <c r="G2049" t="s">
        <v>194</v>
      </c>
      <c r="H2049" t="s">
        <v>154</v>
      </c>
      <c r="I2049" t="s">
        <v>144</v>
      </c>
      <c r="J2049" t="s">
        <v>137</v>
      </c>
      <c r="K2049" t="s">
        <v>138</v>
      </c>
      <c r="L2049" t="s">
        <v>6147</v>
      </c>
      <c r="M2049" t="s">
        <v>6148</v>
      </c>
      <c r="N2049">
        <v>0.86944444399999998</v>
      </c>
      <c r="O2049">
        <v>0</v>
      </c>
      <c r="P2049">
        <v>58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21.290493785181464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21.290493785181464</v>
      </c>
    </row>
    <row r="2050" spans="1:31" x14ac:dyDescent="0.25">
      <c r="A2050">
        <v>2340930</v>
      </c>
      <c r="B2050">
        <v>1</v>
      </c>
      <c r="C2050" t="s">
        <v>80</v>
      </c>
      <c r="D2050" t="s">
        <v>84</v>
      </c>
      <c r="E2050" t="s">
        <v>151</v>
      </c>
      <c r="F2050" t="s">
        <v>6149</v>
      </c>
      <c r="G2050" t="s">
        <v>498</v>
      </c>
      <c r="H2050" t="s">
        <v>154</v>
      </c>
      <c r="I2050" t="s">
        <v>144</v>
      </c>
      <c r="J2050" t="s">
        <v>137</v>
      </c>
      <c r="K2050" t="s">
        <v>138</v>
      </c>
      <c r="L2050" t="s">
        <v>6150</v>
      </c>
      <c r="M2050" t="s">
        <v>6151</v>
      </c>
      <c r="N2050">
        <v>1.9516666659999999</v>
      </c>
      <c r="O2050">
        <v>0</v>
      </c>
      <c r="P2050">
        <v>42</v>
      </c>
      <c r="Q2050">
        <v>0</v>
      </c>
      <c r="R2050">
        <v>0</v>
      </c>
      <c r="S2050">
        <v>0</v>
      </c>
      <c r="T2050">
        <v>7</v>
      </c>
      <c r="U2050">
        <v>0</v>
      </c>
      <c r="V2050">
        <v>0</v>
      </c>
      <c r="W2050">
        <v>0</v>
      </c>
      <c r="X2050">
        <v>29.327329209359721</v>
      </c>
      <c r="Y2050">
        <v>0</v>
      </c>
      <c r="Z2050">
        <v>0</v>
      </c>
      <c r="AA2050">
        <v>0</v>
      </c>
      <c r="AB2050">
        <v>18.453473215948215</v>
      </c>
      <c r="AC2050">
        <v>0</v>
      </c>
      <c r="AD2050">
        <v>0</v>
      </c>
      <c r="AE2050">
        <v>47.78080242530794</v>
      </c>
    </row>
    <row r="2051" spans="1:31" x14ac:dyDescent="0.25">
      <c r="A2051">
        <v>2340744</v>
      </c>
      <c r="B2051">
        <v>1</v>
      </c>
      <c r="C2051" t="s">
        <v>81</v>
      </c>
      <c r="D2051" t="s">
        <v>118</v>
      </c>
      <c r="E2051" t="s">
        <v>147</v>
      </c>
      <c r="F2051" t="s">
        <v>6152</v>
      </c>
      <c r="G2051" t="s">
        <v>184</v>
      </c>
      <c r="H2051" t="s">
        <v>135</v>
      </c>
      <c r="I2051" t="s">
        <v>144</v>
      </c>
      <c r="J2051" t="s">
        <v>137</v>
      </c>
      <c r="K2051" t="s">
        <v>138</v>
      </c>
      <c r="L2051" t="s">
        <v>6153</v>
      </c>
      <c r="M2051" t="s">
        <v>6154</v>
      </c>
      <c r="N2051">
        <v>1.007222222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2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171.9343877787291</v>
      </c>
      <c r="AD2051">
        <v>0</v>
      </c>
      <c r="AE2051">
        <v>171.9343877787291</v>
      </c>
    </row>
    <row r="2052" spans="1:31" x14ac:dyDescent="0.25">
      <c r="A2052">
        <v>2340644</v>
      </c>
      <c r="B2052">
        <v>1</v>
      </c>
      <c r="C2052" t="s">
        <v>81</v>
      </c>
      <c r="D2052" t="s">
        <v>123</v>
      </c>
      <c r="E2052" t="s">
        <v>151</v>
      </c>
      <c r="F2052" t="s">
        <v>5808</v>
      </c>
      <c r="G2052" t="s">
        <v>391</v>
      </c>
      <c r="H2052" t="s">
        <v>154</v>
      </c>
      <c r="I2052" t="s">
        <v>144</v>
      </c>
      <c r="J2052" t="s">
        <v>137</v>
      </c>
      <c r="K2052" t="s">
        <v>138</v>
      </c>
      <c r="L2052" t="s">
        <v>6155</v>
      </c>
      <c r="M2052" t="s">
        <v>6156</v>
      </c>
      <c r="N2052">
        <v>1.4411111109999999</v>
      </c>
      <c r="O2052">
        <v>0</v>
      </c>
      <c r="P2052">
        <v>518</v>
      </c>
      <c r="Q2052">
        <v>0</v>
      </c>
      <c r="R2052">
        <v>0</v>
      </c>
      <c r="S2052">
        <v>0</v>
      </c>
      <c r="T2052">
        <v>35</v>
      </c>
      <c r="U2052">
        <v>0</v>
      </c>
      <c r="V2052">
        <v>1</v>
      </c>
      <c r="W2052">
        <v>0</v>
      </c>
      <c r="X2052">
        <v>139.00340399011733</v>
      </c>
      <c r="Y2052">
        <v>0</v>
      </c>
      <c r="Z2052">
        <v>0</v>
      </c>
      <c r="AA2052">
        <v>0</v>
      </c>
      <c r="AB2052">
        <v>21.285662416542198</v>
      </c>
      <c r="AC2052">
        <v>0</v>
      </c>
      <c r="AD2052">
        <v>3.4300345552327163</v>
      </c>
      <c r="AE2052">
        <v>163.71910096189225</v>
      </c>
    </row>
    <row r="2053" spans="1:31" x14ac:dyDescent="0.25">
      <c r="A2053">
        <v>2340764</v>
      </c>
      <c r="B2053">
        <v>1</v>
      </c>
      <c r="C2053" t="s">
        <v>80</v>
      </c>
      <c r="D2053" t="s">
        <v>84</v>
      </c>
      <c r="E2053" t="s">
        <v>151</v>
      </c>
      <c r="F2053" t="s">
        <v>5559</v>
      </c>
      <c r="G2053" t="s">
        <v>153</v>
      </c>
      <c r="H2053" t="s">
        <v>154</v>
      </c>
      <c r="I2053" t="s">
        <v>144</v>
      </c>
      <c r="J2053" t="s">
        <v>137</v>
      </c>
      <c r="K2053" t="s">
        <v>138</v>
      </c>
      <c r="L2053" t="s">
        <v>6157</v>
      </c>
      <c r="M2053" t="s">
        <v>6158</v>
      </c>
      <c r="N2053">
        <v>1.3955555550000001</v>
      </c>
      <c r="O2053">
        <v>0</v>
      </c>
      <c r="P2053">
        <v>1</v>
      </c>
      <c r="Q2053">
        <v>0</v>
      </c>
      <c r="R2053">
        <v>0</v>
      </c>
      <c r="S2053">
        <v>0</v>
      </c>
      <c r="T2053">
        <v>79</v>
      </c>
      <c r="U2053">
        <v>0</v>
      </c>
      <c r="V2053">
        <v>1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98.457174230150045</v>
      </c>
      <c r="AC2053">
        <v>0</v>
      </c>
      <c r="AD2053">
        <v>24.206091297417455</v>
      </c>
      <c r="AE2053">
        <v>122.6632655275675</v>
      </c>
    </row>
    <row r="2054" spans="1:31" x14ac:dyDescent="0.25">
      <c r="A2054">
        <v>2340887</v>
      </c>
      <c r="B2054">
        <v>1</v>
      </c>
      <c r="C2054" t="s">
        <v>80</v>
      </c>
      <c r="D2054" t="s">
        <v>97</v>
      </c>
      <c r="E2054" t="s">
        <v>151</v>
      </c>
      <c r="F2054" t="s">
        <v>6159</v>
      </c>
      <c r="G2054" t="s">
        <v>498</v>
      </c>
      <c r="H2054" t="s">
        <v>154</v>
      </c>
      <c r="I2054" t="s">
        <v>144</v>
      </c>
      <c r="J2054" t="s">
        <v>137</v>
      </c>
      <c r="K2054" t="s">
        <v>138</v>
      </c>
      <c r="L2054" t="s">
        <v>6160</v>
      </c>
      <c r="M2054" t="s">
        <v>6161</v>
      </c>
      <c r="N2054">
        <v>0.90972222199999997</v>
      </c>
      <c r="O2054">
        <v>0</v>
      </c>
      <c r="P2054">
        <v>14</v>
      </c>
      <c r="Q2054">
        <v>0</v>
      </c>
      <c r="R2054">
        <v>0</v>
      </c>
      <c r="S2054">
        <v>0</v>
      </c>
      <c r="T2054">
        <v>2</v>
      </c>
      <c r="U2054">
        <v>0</v>
      </c>
      <c r="V2054">
        <v>0</v>
      </c>
      <c r="W2054">
        <v>0</v>
      </c>
      <c r="X2054">
        <v>3.8721347941728688</v>
      </c>
      <c r="Y2054">
        <v>0</v>
      </c>
      <c r="Z2054">
        <v>0</v>
      </c>
      <c r="AA2054">
        <v>0</v>
      </c>
      <c r="AB2054">
        <v>2.3949612874211113</v>
      </c>
      <c r="AC2054">
        <v>0</v>
      </c>
      <c r="AD2054">
        <v>0</v>
      </c>
      <c r="AE2054">
        <v>6.26709608159398</v>
      </c>
    </row>
    <row r="2055" spans="1:31" x14ac:dyDescent="0.25">
      <c r="A2055">
        <v>2340664</v>
      </c>
      <c r="B2055">
        <v>1</v>
      </c>
      <c r="C2055" t="s">
        <v>80</v>
      </c>
      <c r="D2055" t="s">
        <v>93</v>
      </c>
      <c r="E2055" t="s">
        <v>141</v>
      </c>
      <c r="F2055" t="s">
        <v>6162</v>
      </c>
      <c r="G2055" t="s">
        <v>134</v>
      </c>
      <c r="H2055" t="s">
        <v>135</v>
      </c>
      <c r="I2055" t="s">
        <v>144</v>
      </c>
      <c r="J2055" t="s">
        <v>137</v>
      </c>
      <c r="K2055" t="s">
        <v>138</v>
      </c>
      <c r="L2055" t="s">
        <v>6163</v>
      </c>
      <c r="M2055" t="s">
        <v>6164</v>
      </c>
      <c r="N2055">
        <v>1.133611111</v>
      </c>
      <c r="O2055">
        <v>0</v>
      </c>
      <c r="P2055">
        <v>67</v>
      </c>
      <c r="Q2055">
        <v>57</v>
      </c>
      <c r="R2055">
        <v>151</v>
      </c>
      <c r="S2055">
        <v>9</v>
      </c>
      <c r="T2055">
        <v>85</v>
      </c>
      <c r="U2055">
        <v>0</v>
      </c>
      <c r="V2055">
        <v>0</v>
      </c>
      <c r="W2055">
        <v>0</v>
      </c>
      <c r="X2055">
        <v>26.014953947876027</v>
      </c>
      <c r="Y2055">
        <v>1286.8380019730612</v>
      </c>
      <c r="Z2055">
        <v>598.45468555582238</v>
      </c>
      <c r="AA2055">
        <v>96.619748630810079</v>
      </c>
      <c r="AB2055">
        <v>252.19751001649587</v>
      </c>
      <c r="AC2055">
        <v>0</v>
      </c>
      <c r="AD2055">
        <v>0</v>
      </c>
      <c r="AE2055">
        <v>2260.1249001240653</v>
      </c>
    </row>
    <row r="2056" spans="1:31" x14ac:dyDescent="0.25">
      <c r="A2056">
        <v>2341056</v>
      </c>
      <c r="B2056">
        <v>1</v>
      </c>
      <c r="C2056" t="s">
        <v>80</v>
      </c>
      <c r="D2056" t="s">
        <v>94</v>
      </c>
      <c r="E2056" t="s">
        <v>147</v>
      </c>
      <c r="F2056" t="s">
        <v>6165</v>
      </c>
      <c r="G2056" t="s">
        <v>184</v>
      </c>
      <c r="H2056" t="s">
        <v>135</v>
      </c>
      <c r="I2056" t="s">
        <v>144</v>
      </c>
      <c r="J2056" t="s">
        <v>137</v>
      </c>
      <c r="K2056" t="s">
        <v>138</v>
      </c>
      <c r="L2056" t="s">
        <v>6166</v>
      </c>
      <c r="M2056" t="s">
        <v>6167</v>
      </c>
      <c r="N2056">
        <v>2.878333333</v>
      </c>
      <c r="O2056">
        <v>0</v>
      </c>
      <c r="P2056">
        <v>80</v>
      </c>
      <c r="Q2056">
        <v>0</v>
      </c>
      <c r="R2056">
        <v>0</v>
      </c>
      <c r="S2056">
        <v>0</v>
      </c>
      <c r="T2056">
        <v>14</v>
      </c>
      <c r="U2056">
        <v>0</v>
      </c>
      <c r="V2056">
        <v>0</v>
      </c>
      <c r="W2056">
        <v>0</v>
      </c>
      <c r="X2056">
        <v>44.120804729357324</v>
      </c>
      <c r="Y2056">
        <v>0</v>
      </c>
      <c r="Z2056">
        <v>0</v>
      </c>
      <c r="AA2056">
        <v>0</v>
      </c>
      <c r="AB2056">
        <v>12.797834947340505</v>
      </c>
      <c r="AC2056">
        <v>0</v>
      </c>
      <c r="AD2056">
        <v>0</v>
      </c>
      <c r="AE2056">
        <v>56.918639676697829</v>
      </c>
    </row>
    <row r="2057" spans="1:31" x14ac:dyDescent="0.25">
      <c r="A2057">
        <v>2340807</v>
      </c>
      <c r="B2057">
        <v>1</v>
      </c>
      <c r="C2057" t="s">
        <v>81</v>
      </c>
      <c r="D2057" t="s">
        <v>112</v>
      </c>
      <c r="E2057" t="s">
        <v>157</v>
      </c>
      <c r="F2057" t="s">
        <v>6168</v>
      </c>
      <c r="G2057" t="s">
        <v>204</v>
      </c>
      <c r="H2057" t="s">
        <v>154</v>
      </c>
      <c r="I2057" t="s">
        <v>144</v>
      </c>
      <c r="J2057" t="s">
        <v>137</v>
      </c>
      <c r="K2057" t="s">
        <v>138</v>
      </c>
      <c r="L2057" t="s">
        <v>6169</v>
      </c>
      <c r="M2057" t="s">
        <v>6170</v>
      </c>
      <c r="N2057">
        <v>0.87194444400000004</v>
      </c>
      <c r="O2057">
        <v>0</v>
      </c>
      <c r="P2057">
        <v>0</v>
      </c>
      <c r="Q2057">
        <v>0</v>
      </c>
      <c r="R2057">
        <v>1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3.6804317215217224</v>
      </c>
      <c r="AA2057">
        <v>0</v>
      </c>
      <c r="AB2057">
        <v>0</v>
      </c>
      <c r="AC2057">
        <v>0</v>
      </c>
      <c r="AD2057">
        <v>0</v>
      </c>
      <c r="AE2057">
        <v>3.6804317215217224</v>
      </c>
    </row>
    <row r="2058" spans="1:31" x14ac:dyDescent="0.25">
      <c r="A2058">
        <v>2340993</v>
      </c>
      <c r="B2058">
        <v>1</v>
      </c>
      <c r="C2058" t="s">
        <v>80</v>
      </c>
      <c r="D2058" t="s">
        <v>100</v>
      </c>
      <c r="E2058" t="s">
        <v>157</v>
      </c>
      <c r="F2058" t="s">
        <v>6171</v>
      </c>
      <c r="G2058" t="s">
        <v>194</v>
      </c>
      <c r="H2058" t="s">
        <v>154</v>
      </c>
      <c r="I2058" t="s">
        <v>144</v>
      </c>
      <c r="J2058" t="s">
        <v>137</v>
      </c>
      <c r="K2058" t="s">
        <v>138</v>
      </c>
      <c r="L2058" t="s">
        <v>6172</v>
      </c>
      <c r="M2058" t="s">
        <v>6173</v>
      </c>
      <c r="N2058">
        <v>1.9188888879999999</v>
      </c>
      <c r="O2058">
        <v>0</v>
      </c>
      <c r="P2058">
        <v>1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</row>
    <row r="2059" spans="1:31" x14ac:dyDescent="0.25">
      <c r="A2059">
        <v>2341099</v>
      </c>
      <c r="B2059">
        <v>1</v>
      </c>
      <c r="C2059" t="s">
        <v>80</v>
      </c>
      <c r="D2059" t="s">
        <v>95</v>
      </c>
      <c r="E2059" t="s">
        <v>141</v>
      </c>
      <c r="F2059" t="s">
        <v>6174</v>
      </c>
      <c r="G2059" t="s">
        <v>134</v>
      </c>
      <c r="H2059" t="s">
        <v>135</v>
      </c>
      <c r="I2059" t="s">
        <v>144</v>
      </c>
      <c r="J2059" t="s">
        <v>137</v>
      </c>
      <c r="K2059" t="s">
        <v>138</v>
      </c>
      <c r="L2059" t="s">
        <v>6175</v>
      </c>
      <c r="M2059" t="s">
        <v>6176</v>
      </c>
      <c r="N2059">
        <v>1.6441666660000001</v>
      </c>
      <c r="O2059">
        <v>4</v>
      </c>
      <c r="P2059">
        <v>177</v>
      </c>
      <c r="Q2059">
        <v>12</v>
      </c>
      <c r="R2059">
        <v>0</v>
      </c>
      <c r="S2059">
        <v>15</v>
      </c>
      <c r="T2059">
        <v>12</v>
      </c>
      <c r="U2059">
        <v>1</v>
      </c>
      <c r="V2059">
        <v>0</v>
      </c>
      <c r="W2059">
        <v>3.5493123868008087</v>
      </c>
      <c r="X2059">
        <v>38.716726893010488</v>
      </c>
      <c r="Y2059">
        <v>46.371179685345666</v>
      </c>
      <c r="Z2059">
        <v>0</v>
      </c>
      <c r="AA2059">
        <v>138.40719979651473</v>
      </c>
      <c r="AB2059">
        <v>7.5671724629376556</v>
      </c>
      <c r="AC2059">
        <v>3.0243825054645006</v>
      </c>
      <c r="AD2059">
        <v>0</v>
      </c>
      <c r="AE2059">
        <v>237.63597373007386</v>
      </c>
    </row>
    <row r="2060" spans="1:31" x14ac:dyDescent="0.25">
      <c r="A2060">
        <v>2340701</v>
      </c>
      <c r="B2060">
        <v>1</v>
      </c>
      <c r="C2060" t="s">
        <v>80</v>
      </c>
      <c r="D2060" t="s">
        <v>108</v>
      </c>
      <c r="E2060" t="s">
        <v>157</v>
      </c>
      <c r="F2060" t="s">
        <v>6177</v>
      </c>
      <c r="G2060" t="s">
        <v>159</v>
      </c>
      <c r="H2060" t="s">
        <v>154</v>
      </c>
      <c r="I2060" t="s">
        <v>144</v>
      </c>
      <c r="J2060" t="s">
        <v>137</v>
      </c>
      <c r="K2060" t="s">
        <v>138</v>
      </c>
      <c r="L2060" t="s">
        <v>6178</v>
      </c>
      <c r="M2060" t="s">
        <v>6179</v>
      </c>
      <c r="N2060">
        <v>3.6277777769999999</v>
      </c>
      <c r="O2060">
        <v>0</v>
      </c>
      <c r="P2060">
        <v>11</v>
      </c>
      <c r="Q2060">
        <v>0</v>
      </c>
      <c r="R2060">
        <v>0</v>
      </c>
      <c r="S2060">
        <v>0</v>
      </c>
      <c r="T2060">
        <v>2</v>
      </c>
      <c r="U2060">
        <v>0</v>
      </c>
      <c r="V2060">
        <v>0</v>
      </c>
      <c r="W2060">
        <v>0</v>
      </c>
      <c r="X2060">
        <v>12.397732881686414</v>
      </c>
      <c r="Y2060">
        <v>0</v>
      </c>
      <c r="Z2060">
        <v>0</v>
      </c>
      <c r="AA2060">
        <v>0</v>
      </c>
      <c r="AB2060">
        <v>0.92050189967965235</v>
      </c>
      <c r="AC2060">
        <v>0</v>
      </c>
      <c r="AD2060">
        <v>0</v>
      </c>
      <c r="AE2060">
        <v>13.318234781366066</v>
      </c>
    </row>
    <row r="2061" spans="1:31" x14ac:dyDescent="0.25">
      <c r="A2061">
        <v>2340850</v>
      </c>
      <c r="B2061">
        <v>1</v>
      </c>
      <c r="C2061" t="s">
        <v>80</v>
      </c>
      <c r="D2061" t="s">
        <v>92</v>
      </c>
      <c r="E2061" t="s">
        <v>157</v>
      </c>
      <c r="F2061" t="s">
        <v>6180</v>
      </c>
      <c r="G2061" t="s">
        <v>159</v>
      </c>
      <c r="H2061" t="s">
        <v>154</v>
      </c>
      <c r="I2061" t="s">
        <v>144</v>
      </c>
      <c r="J2061" t="s">
        <v>137</v>
      </c>
      <c r="K2061" t="s">
        <v>138</v>
      </c>
      <c r="L2061" t="s">
        <v>6181</v>
      </c>
      <c r="M2061" t="s">
        <v>6182</v>
      </c>
      <c r="N2061">
        <v>1.4913888879999999</v>
      </c>
      <c r="O2061">
        <v>0</v>
      </c>
      <c r="P2061">
        <v>1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</row>
    <row r="2062" spans="1:31" x14ac:dyDescent="0.25">
      <c r="A2062">
        <v>2341131</v>
      </c>
      <c r="B2062">
        <v>1</v>
      </c>
      <c r="C2062" t="s">
        <v>80</v>
      </c>
      <c r="D2062" t="s">
        <v>92</v>
      </c>
      <c r="E2062" t="s">
        <v>157</v>
      </c>
      <c r="F2062" t="s">
        <v>6183</v>
      </c>
      <c r="G2062" t="s">
        <v>159</v>
      </c>
      <c r="H2062" t="s">
        <v>154</v>
      </c>
      <c r="I2062" t="s">
        <v>144</v>
      </c>
      <c r="J2062" t="s">
        <v>137</v>
      </c>
      <c r="K2062" t="s">
        <v>138</v>
      </c>
      <c r="L2062" t="s">
        <v>6184</v>
      </c>
      <c r="M2062" t="s">
        <v>6185</v>
      </c>
      <c r="N2062">
        <v>1.1416666660000001</v>
      </c>
      <c r="O2062">
        <v>0</v>
      </c>
      <c r="P2062">
        <v>1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</row>
    <row r="2063" spans="1:31" x14ac:dyDescent="0.25">
      <c r="A2063">
        <v>2340985</v>
      </c>
      <c r="B2063">
        <v>1</v>
      </c>
      <c r="C2063" t="s">
        <v>80</v>
      </c>
      <c r="D2063" t="s">
        <v>110</v>
      </c>
      <c r="E2063" t="s">
        <v>174</v>
      </c>
      <c r="F2063" t="s">
        <v>6186</v>
      </c>
      <c r="G2063" t="s">
        <v>208</v>
      </c>
      <c r="H2063" t="s">
        <v>154</v>
      </c>
      <c r="I2063" t="s">
        <v>144</v>
      </c>
      <c r="J2063" t="s">
        <v>137</v>
      </c>
      <c r="K2063" t="s">
        <v>209</v>
      </c>
      <c r="L2063" t="s">
        <v>6187</v>
      </c>
      <c r="M2063" t="s">
        <v>6188</v>
      </c>
      <c r="N2063">
        <v>1.2752777769999999</v>
      </c>
      <c r="O2063">
        <v>0</v>
      </c>
      <c r="P2063">
        <v>503</v>
      </c>
      <c r="Q2063">
        <v>0</v>
      </c>
      <c r="R2063">
        <v>0</v>
      </c>
      <c r="S2063">
        <v>0</v>
      </c>
      <c r="T2063">
        <v>31</v>
      </c>
      <c r="U2063">
        <v>0</v>
      </c>
      <c r="V2063">
        <v>0</v>
      </c>
      <c r="W2063">
        <v>0</v>
      </c>
      <c r="X2063">
        <v>287.56669805172788</v>
      </c>
      <c r="Y2063">
        <v>0</v>
      </c>
      <c r="Z2063">
        <v>0</v>
      </c>
      <c r="AA2063">
        <v>0</v>
      </c>
      <c r="AB2063">
        <v>37.34490098040142</v>
      </c>
      <c r="AC2063">
        <v>0</v>
      </c>
      <c r="AD2063">
        <v>0</v>
      </c>
      <c r="AE2063">
        <v>324.91159903212929</v>
      </c>
    </row>
    <row r="2064" spans="1:31" x14ac:dyDescent="0.25">
      <c r="A2064">
        <v>2341108</v>
      </c>
      <c r="B2064">
        <v>1</v>
      </c>
      <c r="C2064" t="s">
        <v>80</v>
      </c>
      <c r="D2064" t="s">
        <v>90</v>
      </c>
      <c r="E2064" t="s">
        <v>157</v>
      </c>
      <c r="F2064" t="s">
        <v>5948</v>
      </c>
      <c r="G2064" t="s">
        <v>204</v>
      </c>
      <c r="H2064" t="s">
        <v>154</v>
      </c>
      <c r="I2064" t="s">
        <v>144</v>
      </c>
      <c r="J2064" t="s">
        <v>137</v>
      </c>
      <c r="K2064" t="s">
        <v>138</v>
      </c>
      <c r="L2064" t="s">
        <v>6189</v>
      </c>
      <c r="M2064" t="s">
        <v>6190</v>
      </c>
      <c r="N2064">
        <v>1.713333333</v>
      </c>
      <c r="O2064">
        <v>0</v>
      </c>
      <c r="P2064">
        <v>4</v>
      </c>
      <c r="Q2064">
        <v>0</v>
      </c>
      <c r="R2064">
        <v>0</v>
      </c>
      <c r="S2064">
        <v>0</v>
      </c>
      <c r="T2064">
        <v>4</v>
      </c>
      <c r="U2064">
        <v>0</v>
      </c>
      <c r="V2064">
        <v>0</v>
      </c>
      <c r="W2064">
        <v>0</v>
      </c>
      <c r="X2064">
        <v>1.6645588742161599</v>
      </c>
      <c r="Y2064">
        <v>0</v>
      </c>
      <c r="Z2064">
        <v>0</v>
      </c>
      <c r="AA2064">
        <v>0</v>
      </c>
      <c r="AB2064">
        <v>2.4087468928435731</v>
      </c>
      <c r="AC2064">
        <v>0</v>
      </c>
      <c r="AD2064">
        <v>0</v>
      </c>
      <c r="AE2064">
        <v>4.0733057670597326</v>
      </c>
    </row>
    <row r="2065" spans="1:31" x14ac:dyDescent="0.25">
      <c r="A2065">
        <v>2341068</v>
      </c>
      <c r="B2065">
        <v>1</v>
      </c>
      <c r="C2065" t="s">
        <v>81</v>
      </c>
      <c r="D2065" t="s">
        <v>113</v>
      </c>
      <c r="E2065" t="s">
        <v>151</v>
      </c>
      <c r="F2065" t="s">
        <v>6191</v>
      </c>
      <c r="G2065" t="s">
        <v>153</v>
      </c>
      <c r="H2065" t="s">
        <v>154</v>
      </c>
      <c r="I2065" t="s">
        <v>144</v>
      </c>
      <c r="J2065" t="s">
        <v>137</v>
      </c>
      <c r="K2065" t="s">
        <v>138</v>
      </c>
      <c r="L2065" t="s">
        <v>6192</v>
      </c>
      <c r="M2065" t="s">
        <v>6193</v>
      </c>
      <c r="N2065">
        <v>1.0944444440000001</v>
      </c>
      <c r="O2065">
        <v>0</v>
      </c>
      <c r="P2065">
        <v>9</v>
      </c>
      <c r="Q2065">
        <v>0</v>
      </c>
      <c r="R2065">
        <v>1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2.0676248092649168</v>
      </c>
      <c r="Y2065">
        <v>0</v>
      </c>
      <c r="Z2065">
        <v>0.55516629118549177</v>
      </c>
      <c r="AA2065">
        <v>0</v>
      </c>
      <c r="AB2065">
        <v>0</v>
      </c>
      <c r="AC2065">
        <v>0</v>
      </c>
      <c r="AD2065">
        <v>0</v>
      </c>
      <c r="AE2065">
        <v>2.6227911004504083</v>
      </c>
    </row>
    <row r="2066" spans="1:31" x14ac:dyDescent="0.25">
      <c r="A2066">
        <v>2341125</v>
      </c>
      <c r="B2066">
        <v>1</v>
      </c>
      <c r="C2066" t="s">
        <v>80</v>
      </c>
      <c r="D2066" t="s">
        <v>103</v>
      </c>
      <c r="E2066" t="s">
        <v>157</v>
      </c>
      <c r="F2066" t="s">
        <v>6194</v>
      </c>
      <c r="G2066" t="s">
        <v>159</v>
      </c>
      <c r="H2066" t="s">
        <v>154</v>
      </c>
      <c r="I2066" t="s">
        <v>144</v>
      </c>
      <c r="J2066" t="s">
        <v>137</v>
      </c>
      <c r="K2066" t="s">
        <v>138</v>
      </c>
      <c r="L2066" t="s">
        <v>6195</v>
      </c>
      <c r="M2066" t="s">
        <v>6196</v>
      </c>
      <c r="N2066">
        <v>1.609722222</v>
      </c>
      <c r="O2066">
        <v>0</v>
      </c>
      <c r="P2066">
        <v>2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1.1328523255407057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1.1328523255407057</v>
      </c>
    </row>
    <row r="2067" spans="1:31" x14ac:dyDescent="0.25">
      <c r="A2067">
        <v>2340922</v>
      </c>
      <c r="B2067">
        <v>1</v>
      </c>
      <c r="C2067" t="s">
        <v>80</v>
      </c>
      <c r="D2067" t="s">
        <v>105</v>
      </c>
      <c r="E2067" t="s">
        <v>151</v>
      </c>
      <c r="F2067" t="s">
        <v>6197</v>
      </c>
      <c r="G2067" t="s">
        <v>194</v>
      </c>
      <c r="H2067" t="s">
        <v>154</v>
      </c>
      <c r="I2067" t="s">
        <v>144</v>
      </c>
      <c r="J2067" t="s">
        <v>137</v>
      </c>
      <c r="K2067" t="s">
        <v>138</v>
      </c>
      <c r="L2067" t="s">
        <v>6198</v>
      </c>
      <c r="M2067" t="s">
        <v>6199</v>
      </c>
      <c r="N2067">
        <v>0.828333333</v>
      </c>
      <c r="O2067">
        <v>0</v>
      </c>
      <c r="P2067">
        <v>89</v>
      </c>
      <c r="Q2067">
        <v>0</v>
      </c>
      <c r="R2067">
        <v>0</v>
      </c>
      <c r="S2067">
        <v>0</v>
      </c>
      <c r="T2067">
        <v>11</v>
      </c>
      <c r="U2067">
        <v>0</v>
      </c>
      <c r="V2067">
        <v>0</v>
      </c>
      <c r="W2067">
        <v>0</v>
      </c>
      <c r="X2067">
        <v>21.440746394994967</v>
      </c>
      <c r="Y2067">
        <v>0</v>
      </c>
      <c r="Z2067">
        <v>0</v>
      </c>
      <c r="AA2067">
        <v>0</v>
      </c>
      <c r="AB2067">
        <v>5.1621036868732615</v>
      </c>
      <c r="AC2067">
        <v>0</v>
      </c>
      <c r="AD2067">
        <v>0</v>
      </c>
      <c r="AE2067">
        <v>26.60285008186823</v>
      </c>
    </row>
    <row r="2068" spans="1:31" x14ac:dyDescent="0.25">
      <c r="A2068">
        <v>2340876</v>
      </c>
      <c r="B2068">
        <v>1</v>
      </c>
      <c r="C2068" t="s">
        <v>80</v>
      </c>
      <c r="D2068" t="s">
        <v>95</v>
      </c>
      <c r="E2068" t="s">
        <v>157</v>
      </c>
      <c r="F2068" t="s">
        <v>6200</v>
      </c>
      <c r="G2068" t="s">
        <v>159</v>
      </c>
      <c r="H2068" t="s">
        <v>154</v>
      </c>
      <c r="I2068" t="s">
        <v>144</v>
      </c>
      <c r="J2068" t="s">
        <v>137</v>
      </c>
      <c r="K2068" t="s">
        <v>138</v>
      </c>
      <c r="L2068" t="s">
        <v>6201</v>
      </c>
      <c r="M2068" t="s">
        <v>6202</v>
      </c>
      <c r="N2068">
        <v>0.87083333299999999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1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3.1586806134682295</v>
      </c>
      <c r="AC2068">
        <v>0</v>
      </c>
      <c r="AD2068">
        <v>0</v>
      </c>
      <c r="AE2068">
        <v>3.1586806134682295</v>
      </c>
    </row>
    <row r="2069" spans="1:31" x14ac:dyDescent="0.25">
      <c r="A2069">
        <v>2341025</v>
      </c>
      <c r="B2069">
        <v>1</v>
      </c>
      <c r="C2069" t="s">
        <v>80</v>
      </c>
      <c r="D2069" t="s">
        <v>88</v>
      </c>
      <c r="E2069" t="s">
        <v>151</v>
      </c>
      <c r="F2069" t="s">
        <v>6203</v>
      </c>
      <c r="G2069" t="s">
        <v>352</v>
      </c>
      <c r="H2069" t="s">
        <v>154</v>
      </c>
      <c r="I2069" t="s">
        <v>144</v>
      </c>
      <c r="J2069" t="s">
        <v>3</v>
      </c>
      <c r="K2069" t="s">
        <v>138</v>
      </c>
      <c r="L2069" t="s">
        <v>6204</v>
      </c>
      <c r="M2069" t="s">
        <v>6205</v>
      </c>
      <c r="N2069">
        <v>1.0847222219999999</v>
      </c>
      <c r="O2069">
        <v>0</v>
      </c>
      <c r="P2069">
        <v>1</v>
      </c>
      <c r="Q2069">
        <v>0</v>
      </c>
      <c r="R2069">
        <v>0</v>
      </c>
      <c r="S2069">
        <v>0</v>
      </c>
      <c r="T2069">
        <v>1</v>
      </c>
      <c r="U2069">
        <v>0</v>
      </c>
      <c r="V2069">
        <v>0</v>
      </c>
      <c r="W2069">
        <v>0</v>
      </c>
      <c r="X2069">
        <v>0.2346768201625089</v>
      </c>
      <c r="Y2069">
        <v>0</v>
      </c>
      <c r="Z2069">
        <v>0</v>
      </c>
      <c r="AA2069">
        <v>0</v>
      </c>
      <c r="AB2069">
        <v>0.61123154100737564</v>
      </c>
      <c r="AC2069">
        <v>0</v>
      </c>
      <c r="AD2069">
        <v>0</v>
      </c>
      <c r="AE2069">
        <v>0.84590836116988455</v>
      </c>
    </row>
    <row r="2070" spans="1:31" x14ac:dyDescent="0.25">
      <c r="A2070">
        <v>2340667</v>
      </c>
      <c r="B2070">
        <v>1</v>
      </c>
      <c r="C2070" t="s">
        <v>80</v>
      </c>
      <c r="D2070" t="s">
        <v>94</v>
      </c>
      <c r="E2070" t="s">
        <v>132</v>
      </c>
      <c r="F2070" t="s">
        <v>6206</v>
      </c>
      <c r="G2070" t="s">
        <v>134</v>
      </c>
      <c r="H2070" t="s">
        <v>135</v>
      </c>
      <c r="I2070" t="s">
        <v>144</v>
      </c>
      <c r="J2070" t="s">
        <v>137</v>
      </c>
      <c r="K2070" t="s">
        <v>138</v>
      </c>
      <c r="L2070" t="s">
        <v>6207</v>
      </c>
      <c r="M2070" t="s">
        <v>6208</v>
      </c>
      <c r="N2070">
        <v>0.12805555499999999</v>
      </c>
      <c r="O2070">
        <v>0</v>
      </c>
      <c r="P2070">
        <v>683</v>
      </c>
      <c r="Q2070">
        <v>35</v>
      </c>
      <c r="R2070">
        <v>79</v>
      </c>
      <c r="S2070">
        <v>16</v>
      </c>
      <c r="T2070">
        <v>87</v>
      </c>
      <c r="U2070">
        <v>3</v>
      </c>
      <c r="V2070">
        <v>0</v>
      </c>
      <c r="W2070">
        <v>0</v>
      </c>
      <c r="X2070">
        <v>13.965669212977009</v>
      </c>
      <c r="Y2070">
        <v>23.486978241025074</v>
      </c>
      <c r="Z2070">
        <v>21.205732701074538</v>
      </c>
      <c r="AA2070">
        <v>19.666277881337148</v>
      </c>
      <c r="AB2070">
        <v>7.246222924929409</v>
      </c>
      <c r="AC2070">
        <v>20.067960406248524</v>
      </c>
      <c r="AD2070">
        <v>0</v>
      </c>
      <c r="AE2070">
        <v>105.63884136759171</v>
      </c>
    </row>
    <row r="2071" spans="1:31" x14ac:dyDescent="0.25">
      <c r="A2071">
        <v>2340839</v>
      </c>
      <c r="B2071">
        <v>1</v>
      </c>
      <c r="C2071" t="s">
        <v>80</v>
      </c>
      <c r="D2071" t="s">
        <v>104</v>
      </c>
      <c r="E2071" t="s">
        <v>157</v>
      </c>
      <c r="F2071" t="s">
        <v>6209</v>
      </c>
      <c r="G2071" t="s">
        <v>159</v>
      </c>
      <c r="H2071" t="s">
        <v>154</v>
      </c>
      <c r="I2071" t="s">
        <v>144</v>
      </c>
      <c r="J2071" t="s">
        <v>137</v>
      </c>
      <c r="K2071" t="s">
        <v>138</v>
      </c>
      <c r="L2071" t="s">
        <v>6210</v>
      </c>
      <c r="M2071" t="s">
        <v>6211</v>
      </c>
      <c r="N2071">
        <v>3.645277777</v>
      </c>
      <c r="O2071">
        <v>0</v>
      </c>
      <c r="P2071">
        <v>4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0.87300389417389346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0.87300389417389346</v>
      </c>
    </row>
    <row r="2072" spans="1:31" x14ac:dyDescent="0.25">
      <c r="A2072">
        <v>2340982</v>
      </c>
      <c r="B2072">
        <v>1</v>
      </c>
      <c r="C2072" t="s">
        <v>81</v>
      </c>
      <c r="D2072" t="s">
        <v>112</v>
      </c>
      <c r="E2072" t="s">
        <v>157</v>
      </c>
      <c r="F2072" t="s">
        <v>6212</v>
      </c>
      <c r="G2072" t="s">
        <v>159</v>
      </c>
      <c r="H2072" t="s">
        <v>154</v>
      </c>
      <c r="I2072" t="s">
        <v>144</v>
      </c>
      <c r="J2072" t="s">
        <v>137</v>
      </c>
      <c r="K2072" t="s">
        <v>138</v>
      </c>
      <c r="L2072" t="s">
        <v>6213</v>
      </c>
      <c r="M2072" t="s">
        <v>6214</v>
      </c>
      <c r="N2072">
        <v>1.5738888879999999</v>
      </c>
      <c r="O2072">
        <v>0</v>
      </c>
      <c r="P2072">
        <v>6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2.64588579176788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2.64588579176788</v>
      </c>
    </row>
    <row r="2073" spans="1:31" x14ac:dyDescent="0.25">
      <c r="A2073">
        <v>2340710</v>
      </c>
      <c r="B2073">
        <v>1</v>
      </c>
      <c r="C2073" t="s">
        <v>80</v>
      </c>
      <c r="D2073" t="s">
        <v>90</v>
      </c>
      <c r="E2073" t="s">
        <v>151</v>
      </c>
      <c r="F2073" t="s">
        <v>6215</v>
      </c>
      <c r="G2073" t="s">
        <v>269</v>
      </c>
      <c r="H2073" t="s">
        <v>154</v>
      </c>
      <c r="I2073" t="s">
        <v>144</v>
      </c>
      <c r="J2073" t="s">
        <v>137</v>
      </c>
      <c r="K2073" t="s">
        <v>209</v>
      </c>
      <c r="L2073" t="s">
        <v>6216</v>
      </c>
      <c r="M2073" t="s">
        <v>6217</v>
      </c>
      <c r="N2073">
        <v>5.0755555550000002</v>
      </c>
      <c r="O2073">
        <v>0</v>
      </c>
      <c r="P2073">
        <v>110</v>
      </c>
      <c r="Q2073">
        <v>0</v>
      </c>
      <c r="R2073">
        <v>0</v>
      </c>
      <c r="S2073">
        <v>0</v>
      </c>
      <c r="T2073">
        <v>4</v>
      </c>
      <c r="U2073">
        <v>0</v>
      </c>
      <c r="V2073">
        <v>0</v>
      </c>
      <c r="W2073">
        <v>0</v>
      </c>
      <c r="X2073">
        <v>180.34546690560418</v>
      </c>
      <c r="Y2073">
        <v>0</v>
      </c>
      <c r="Z2073">
        <v>0</v>
      </c>
      <c r="AA2073">
        <v>0</v>
      </c>
      <c r="AB2073">
        <v>13.923660916491345</v>
      </c>
      <c r="AC2073">
        <v>0</v>
      </c>
      <c r="AD2073">
        <v>0</v>
      </c>
      <c r="AE2073">
        <v>194.26912782209553</v>
      </c>
    </row>
    <row r="2074" spans="1:31" x14ac:dyDescent="0.25">
      <c r="A2074">
        <v>2340796</v>
      </c>
      <c r="B2074">
        <v>1</v>
      </c>
      <c r="C2074" t="s">
        <v>80</v>
      </c>
      <c r="D2074" t="s">
        <v>90</v>
      </c>
      <c r="E2074" t="s">
        <v>157</v>
      </c>
      <c r="F2074" t="s">
        <v>6218</v>
      </c>
      <c r="G2074" t="s">
        <v>159</v>
      </c>
      <c r="H2074" t="s">
        <v>154</v>
      </c>
      <c r="I2074" t="s">
        <v>144</v>
      </c>
      <c r="J2074" t="s">
        <v>137</v>
      </c>
      <c r="K2074" t="s">
        <v>138</v>
      </c>
      <c r="L2074" t="s">
        <v>6219</v>
      </c>
      <c r="M2074" t="s">
        <v>6220</v>
      </c>
      <c r="N2074">
        <v>3.1580555549999998</v>
      </c>
      <c r="O2074">
        <v>0</v>
      </c>
      <c r="P2074">
        <v>3</v>
      </c>
      <c r="Q2074">
        <v>0</v>
      </c>
      <c r="R2074">
        <v>0</v>
      </c>
      <c r="S2074">
        <v>0</v>
      </c>
      <c r="T2074">
        <v>1</v>
      </c>
      <c r="U2074">
        <v>0</v>
      </c>
      <c r="V2074">
        <v>0</v>
      </c>
      <c r="W2074">
        <v>0</v>
      </c>
      <c r="X2074">
        <v>5.1428620802400893</v>
      </c>
      <c r="Y2074">
        <v>0</v>
      </c>
      <c r="Z2074">
        <v>0</v>
      </c>
      <c r="AA2074">
        <v>0</v>
      </c>
      <c r="AB2074">
        <v>7.2335720660781009</v>
      </c>
      <c r="AC2074">
        <v>0</v>
      </c>
      <c r="AD2074">
        <v>0</v>
      </c>
      <c r="AE2074">
        <v>12.376434146318189</v>
      </c>
    </row>
    <row r="2075" spans="1:31" x14ac:dyDescent="0.25">
      <c r="A2075">
        <v>2341045</v>
      </c>
      <c r="B2075">
        <v>1</v>
      </c>
      <c r="C2075" t="s">
        <v>80</v>
      </c>
      <c r="D2075" t="s">
        <v>93</v>
      </c>
      <c r="E2075" t="s">
        <v>157</v>
      </c>
      <c r="F2075" t="s">
        <v>6221</v>
      </c>
      <c r="G2075" t="s">
        <v>194</v>
      </c>
      <c r="H2075" t="s">
        <v>154</v>
      </c>
      <c r="I2075" t="s">
        <v>144</v>
      </c>
      <c r="J2075" t="s">
        <v>137</v>
      </c>
      <c r="K2075" t="s">
        <v>138</v>
      </c>
      <c r="L2075" t="s">
        <v>6222</v>
      </c>
      <c r="M2075" t="s">
        <v>6223</v>
      </c>
      <c r="N2075">
        <v>2.1416666659999999</v>
      </c>
      <c r="O2075">
        <v>0</v>
      </c>
      <c r="P2075">
        <v>0</v>
      </c>
      <c r="Q2075">
        <v>0</v>
      </c>
      <c r="R2075">
        <v>1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5.7292516421733151</v>
      </c>
      <c r="AA2075">
        <v>0</v>
      </c>
      <c r="AB2075">
        <v>0</v>
      </c>
      <c r="AC2075">
        <v>0</v>
      </c>
      <c r="AD2075">
        <v>0</v>
      </c>
      <c r="AE2075">
        <v>5.7292516421733151</v>
      </c>
    </row>
    <row r="2076" spans="1:31" x14ac:dyDescent="0.25">
      <c r="A2076">
        <v>2340896</v>
      </c>
      <c r="B2076">
        <v>1</v>
      </c>
      <c r="C2076" t="s">
        <v>80</v>
      </c>
      <c r="D2076" t="s">
        <v>88</v>
      </c>
      <c r="E2076" t="s">
        <v>147</v>
      </c>
      <c r="F2076" t="s">
        <v>5131</v>
      </c>
      <c r="G2076" t="s">
        <v>134</v>
      </c>
      <c r="H2076" t="s">
        <v>135</v>
      </c>
      <c r="I2076" t="s">
        <v>144</v>
      </c>
      <c r="J2076" t="s">
        <v>137</v>
      </c>
      <c r="K2076" t="s">
        <v>138</v>
      </c>
      <c r="L2076" t="s">
        <v>6224</v>
      </c>
      <c r="M2076" t="s">
        <v>6225</v>
      </c>
      <c r="N2076">
        <v>0.257222222</v>
      </c>
      <c r="O2076">
        <v>1</v>
      </c>
      <c r="P2076">
        <v>496</v>
      </c>
      <c r="Q2076">
        <v>0</v>
      </c>
      <c r="R2076">
        <v>0</v>
      </c>
      <c r="S2076">
        <v>7</v>
      </c>
      <c r="T2076">
        <v>110</v>
      </c>
      <c r="U2076">
        <v>4</v>
      </c>
      <c r="V2076">
        <v>2</v>
      </c>
      <c r="W2076">
        <v>3.1449376809301497</v>
      </c>
      <c r="X2076">
        <v>54.111849137546713</v>
      </c>
      <c r="Y2076">
        <v>0</v>
      </c>
      <c r="Z2076">
        <v>0</v>
      </c>
      <c r="AA2076">
        <v>28.671689821372617</v>
      </c>
      <c r="AB2076">
        <v>62.753254376168798</v>
      </c>
      <c r="AC2076">
        <v>57.149697476969052</v>
      </c>
      <c r="AD2076">
        <v>7.8880989895381344</v>
      </c>
      <c r="AE2076">
        <v>213.71952748252542</v>
      </c>
    </row>
    <row r="2077" spans="1:31" x14ac:dyDescent="0.25">
      <c r="A2077">
        <v>2341105</v>
      </c>
      <c r="B2077">
        <v>1</v>
      </c>
      <c r="C2077" t="s">
        <v>80</v>
      </c>
      <c r="D2077" t="s">
        <v>93</v>
      </c>
      <c r="E2077" t="s">
        <v>151</v>
      </c>
      <c r="F2077" t="s">
        <v>6226</v>
      </c>
      <c r="G2077" t="s">
        <v>153</v>
      </c>
      <c r="H2077" t="s">
        <v>154</v>
      </c>
      <c r="I2077" t="s">
        <v>144</v>
      </c>
      <c r="J2077" t="s">
        <v>137</v>
      </c>
      <c r="K2077" t="s">
        <v>138</v>
      </c>
      <c r="L2077" t="s">
        <v>6227</v>
      </c>
      <c r="M2077" t="s">
        <v>6228</v>
      </c>
      <c r="N2077">
        <v>1.260555555</v>
      </c>
      <c r="O2077">
        <v>0</v>
      </c>
      <c r="P2077">
        <v>5</v>
      </c>
      <c r="Q2077">
        <v>0</v>
      </c>
      <c r="R2077">
        <v>1</v>
      </c>
      <c r="S2077">
        <v>0</v>
      </c>
      <c r="T2077">
        <v>1</v>
      </c>
      <c r="U2077">
        <v>0</v>
      </c>
      <c r="V2077">
        <v>0</v>
      </c>
      <c r="W2077">
        <v>0</v>
      </c>
      <c r="X2077">
        <v>1.1426087831109712</v>
      </c>
      <c r="Y2077">
        <v>0</v>
      </c>
      <c r="Z2077">
        <v>6.2301848177752008</v>
      </c>
      <c r="AA2077">
        <v>0</v>
      </c>
      <c r="AB2077">
        <v>0.51899442607466983</v>
      </c>
      <c r="AC2077">
        <v>0</v>
      </c>
      <c r="AD2077">
        <v>0</v>
      </c>
      <c r="AE2077">
        <v>7.8917880269608425</v>
      </c>
    </row>
    <row r="2078" spans="1:31" x14ac:dyDescent="0.25">
      <c r="A2078">
        <v>2340687</v>
      </c>
      <c r="B2078">
        <v>1</v>
      </c>
      <c r="C2078" t="s">
        <v>80</v>
      </c>
      <c r="D2078" t="s">
        <v>107</v>
      </c>
      <c r="E2078" t="s">
        <v>151</v>
      </c>
      <c r="F2078" t="s">
        <v>6229</v>
      </c>
      <c r="G2078" t="s">
        <v>292</v>
      </c>
      <c r="H2078" t="s">
        <v>154</v>
      </c>
      <c r="I2078" t="s">
        <v>144</v>
      </c>
      <c r="J2078" t="s">
        <v>137</v>
      </c>
      <c r="K2078" t="s">
        <v>138</v>
      </c>
      <c r="L2078" t="s">
        <v>6230</v>
      </c>
      <c r="M2078" t="s">
        <v>6231</v>
      </c>
      <c r="N2078">
        <v>2.3927777770000001</v>
      </c>
      <c r="O2078">
        <v>0</v>
      </c>
      <c r="P2078">
        <v>106</v>
      </c>
      <c r="Q2078">
        <v>0</v>
      </c>
      <c r="R2078">
        <v>0</v>
      </c>
      <c r="S2078">
        <v>0</v>
      </c>
      <c r="T2078">
        <v>5</v>
      </c>
      <c r="U2078">
        <v>0</v>
      </c>
      <c r="V2078">
        <v>0</v>
      </c>
      <c r="W2078">
        <v>0</v>
      </c>
      <c r="X2078">
        <v>55.072016937787652</v>
      </c>
      <c r="Y2078">
        <v>0</v>
      </c>
      <c r="Z2078">
        <v>0</v>
      </c>
      <c r="AA2078">
        <v>0</v>
      </c>
      <c r="AB2078">
        <v>11.629704549293782</v>
      </c>
      <c r="AC2078">
        <v>0</v>
      </c>
      <c r="AD2078">
        <v>0</v>
      </c>
      <c r="AE2078">
        <v>66.701721487081429</v>
      </c>
    </row>
    <row r="2079" spans="1:31" x14ac:dyDescent="0.25">
      <c r="A2079">
        <v>2340819</v>
      </c>
      <c r="B2079">
        <v>1</v>
      </c>
      <c r="C2079" t="s">
        <v>80</v>
      </c>
      <c r="D2079" t="s">
        <v>93</v>
      </c>
      <c r="E2079" t="s">
        <v>132</v>
      </c>
      <c r="F2079" t="s">
        <v>1193</v>
      </c>
      <c r="G2079" t="s">
        <v>134</v>
      </c>
      <c r="H2079" t="s">
        <v>135</v>
      </c>
      <c r="I2079" t="s">
        <v>144</v>
      </c>
      <c r="J2079" t="s">
        <v>137</v>
      </c>
      <c r="K2079" t="s">
        <v>138</v>
      </c>
      <c r="L2079" t="s">
        <v>6232</v>
      </c>
      <c r="M2079" t="s">
        <v>6233</v>
      </c>
      <c r="N2079">
        <v>0.17111111100000001</v>
      </c>
      <c r="O2079">
        <v>0</v>
      </c>
      <c r="P2079">
        <v>45</v>
      </c>
      <c r="Q2079">
        <v>49</v>
      </c>
      <c r="R2079">
        <v>145</v>
      </c>
      <c r="S2079">
        <v>3</v>
      </c>
      <c r="T2079">
        <v>61</v>
      </c>
      <c r="U2079">
        <v>2</v>
      </c>
      <c r="V2079">
        <v>0</v>
      </c>
      <c r="W2079">
        <v>0</v>
      </c>
      <c r="X2079">
        <v>5.0694425293927781</v>
      </c>
      <c r="Y2079">
        <v>155.50882508434685</v>
      </c>
      <c r="Z2079">
        <v>134.87147201083184</v>
      </c>
      <c r="AA2079">
        <v>10.034889163680408</v>
      </c>
      <c r="AB2079">
        <v>47.789333361303903</v>
      </c>
      <c r="AC2079">
        <v>29.891363098062619</v>
      </c>
      <c r="AD2079">
        <v>0</v>
      </c>
      <c r="AE2079">
        <v>383.16532524761845</v>
      </c>
    </row>
    <row r="2080" spans="1:31" x14ac:dyDescent="0.25">
      <c r="A2080">
        <v>2341065</v>
      </c>
      <c r="B2080">
        <v>1</v>
      </c>
      <c r="C2080" t="s">
        <v>80</v>
      </c>
      <c r="D2080" t="s">
        <v>98</v>
      </c>
      <c r="E2080" t="s">
        <v>151</v>
      </c>
      <c r="F2080" t="s">
        <v>6234</v>
      </c>
      <c r="G2080" t="s">
        <v>451</v>
      </c>
      <c r="H2080" t="s">
        <v>154</v>
      </c>
      <c r="I2080" t="s">
        <v>144</v>
      </c>
      <c r="J2080" t="s">
        <v>137</v>
      </c>
      <c r="K2080" t="s">
        <v>138</v>
      </c>
      <c r="L2080" t="s">
        <v>6235</v>
      </c>
      <c r="M2080" t="s">
        <v>6236</v>
      </c>
      <c r="N2080">
        <v>2.3536111110000002</v>
      </c>
      <c r="O2080">
        <v>0</v>
      </c>
      <c r="P2080">
        <v>48</v>
      </c>
      <c r="Q2080">
        <v>0</v>
      </c>
      <c r="R2080">
        <v>3</v>
      </c>
      <c r="S2080">
        <v>0</v>
      </c>
      <c r="T2080">
        <v>15</v>
      </c>
      <c r="U2080">
        <v>0</v>
      </c>
      <c r="V2080">
        <v>0</v>
      </c>
      <c r="W2080">
        <v>0</v>
      </c>
      <c r="X2080">
        <v>23.552115978090612</v>
      </c>
      <c r="Y2080">
        <v>0</v>
      </c>
      <c r="Z2080">
        <v>1.9639374187611196</v>
      </c>
      <c r="AA2080">
        <v>0</v>
      </c>
      <c r="AB2080">
        <v>14.418999378629639</v>
      </c>
      <c r="AC2080">
        <v>0</v>
      </c>
      <c r="AD2080">
        <v>0</v>
      </c>
      <c r="AE2080">
        <v>39.935052775481367</v>
      </c>
    </row>
    <row r="2081" spans="1:31" x14ac:dyDescent="0.25">
      <c r="A2081">
        <v>2340627</v>
      </c>
      <c r="B2081">
        <v>1</v>
      </c>
      <c r="C2081" t="s">
        <v>80</v>
      </c>
      <c r="D2081" t="s">
        <v>102</v>
      </c>
      <c r="E2081" t="s">
        <v>174</v>
      </c>
      <c r="F2081" t="s">
        <v>2005</v>
      </c>
      <c r="G2081" t="s">
        <v>176</v>
      </c>
      <c r="H2081" t="s">
        <v>154</v>
      </c>
      <c r="I2081" t="s">
        <v>144</v>
      </c>
      <c r="J2081" t="s">
        <v>137</v>
      </c>
      <c r="K2081" t="s">
        <v>138</v>
      </c>
      <c r="L2081" t="s">
        <v>6237</v>
      </c>
      <c r="M2081" t="s">
        <v>6238</v>
      </c>
      <c r="N2081">
        <v>1.3105555550000001</v>
      </c>
      <c r="O2081">
        <v>0</v>
      </c>
      <c r="P2081">
        <v>0</v>
      </c>
      <c r="Q2081">
        <v>0</v>
      </c>
      <c r="R2081">
        <v>14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49.186654412841904</v>
      </c>
      <c r="AA2081">
        <v>0</v>
      </c>
      <c r="AB2081">
        <v>0</v>
      </c>
      <c r="AC2081">
        <v>0</v>
      </c>
      <c r="AD2081">
        <v>0</v>
      </c>
      <c r="AE2081">
        <v>49.186654412841904</v>
      </c>
    </row>
    <row r="2082" spans="1:31" x14ac:dyDescent="0.25">
      <c r="A2082">
        <v>2340670</v>
      </c>
      <c r="B2082">
        <v>1</v>
      </c>
      <c r="C2082" t="s">
        <v>80</v>
      </c>
      <c r="D2082" t="s">
        <v>97</v>
      </c>
      <c r="E2082" t="s">
        <v>132</v>
      </c>
      <c r="F2082" t="s">
        <v>552</v>
      </c>
      <c r="G2082" t="s">
        <v>134</v>
      </c>
      <c r="H2082" t="s">
        <v>135</v>
      </c>
      <c r="I2082" t="s">
        <v>144</v>
      </c>
      <c r="J2082" t="s">
        <v>137</v>
      </c>
      <c r="K2082" t="s">
        <v>138</v>
      </c>
      <c r="L2082" t="s">
        <v>6239</v>
      </c>
      <c r="M2082" t="s">
        <v>6240</v>
      </c>
      <c r="N2082">
        <v>0.133611111</v>
      </c>
      <c r="O2082">
        <v>13</v>
      </c>
      <c r="P2082">
        <v>1179</v>
      </c>
      <c r="Q2082">
        <v>12</v>
      </c>
      <c r="R2082">
        <v>166</v>
      </c>
      <c r="S2082">
        <v>30</v>
      </c>
      <c r="T2082">
        <v>222</v>
      </c>
      <c r="U2082">
        <v>2</v>
      </c>
      <c r="V2082">
        <v>1</v>
      </c>
      <c r="W2082">
        <v>1.7053368633402837</v>
      </c>
      <c r="X2082">
        <v>37.619605397655313</v>
      </c>
      <c r="Y2082">
        <v>2.4665727500989325</v>
      </c>
      <c r="Z2082">
        <v>16.846226123304358</v>
      </c>
      <c r="AA2082">
        <v>12.364046369640565</v>
      </c>
      <c r="AB2082">
        <v>18.477729983933159</v>
      </c>
      <c r="AC2082">
        <v>21.764296362820993</v>
      </c>
      <c r="AD2082">
        <v>1.3181665025504736</v>
      </c>
      <c r="AE2082">
        <v>112.56198035334407</v>
      </c>
    </row>
    <row r="2083" spans="1:31" x14ac:dyDescent="0.25">
      <c r="A2083">
        <v>2340836</v>
      </c>
      <c r="B2083">
        <v>1</v>
      </c>
      <c r="C2083" t="s">
        <v>80</v>
      </c>
      <c r="D2083" t="s">
        <v>96</v>
      </c>
      <c r="E2083" t="s">
        <v>157</v>
      </c>
      <c r="F2083" t="s">
        <v>6241</v>
      </c>
      <c r="G2083" t="s">
        <v>279</v>
      </c>
      <c r="H2083" t="s">
        <v>154</v>
      </c>
      <c r="I2083" t="s">
        <v>144</v>
      </c>
      <c r="J2083" t="s">
        <v>137</v>
      </c>
      <c r="K2083" t="s">
        <v>138</v>
      </c>
      <c r="L2083" t="s">
        <v>6242</v>
      </c>
      <c r="M2083" t="s">
        <v>6243</v>
      </c>
      <c r="N2083">
        <v>6.3219444439999997</v>
      </c>
      <c r="O2083">
        <v>0</v>
      </c>
      <c r="P2083">
        <v>1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10.562390557818617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10.562390557818617</v>
      </c>
    </row>
    <row r="2084" spans="1:31" x14ac:dyDescent="0.25">
      <c r="A2084">
        <v>2340693</v>
      </c>
      <c r="B2084">
        <v>1</v>
      </c>
      <c r="C2084" t="s">
        <v>81</v>
      </c>
      <c r="D2084" t="s">
        <v>127</v>
      </c>
      <c r="E2084" t="s">
        <v>132</v>
      </c>
      <c r="F2084" t="s">
        <v>6244</v>
      </c>
      <c r="G2084" t="s">
        <v>134</v>
      </c>
      <c r="H2084" t="s">
        <v>135</v>
      </c>
      <c r="I2084" t="s">
        <v>144</v>
      </c>
      <c r="J2084" t="s">
        <v>137</v>
      </c>
      <c r="K2084" t="s">
        <v>138</v>
      </c>
      <c r="L2084" t="s">
        <v>6245</v>
      </c>
      <c r="M2084" t="s">
        <v>6246</v>
      </c>
      <c r="N2084">
        <v>0.93472222199999999</v>
      </c>
      <c r="O2084">
        <v>0</v>
      </c>
      <c r="P2084">
        <v>4662</v>
      </c>
      <c r="Q2084">
        <v>1</v>
      </c>
      <c r="R2084">
        <v>47</v>
      </c>
      <c r="S2084">
        <v>2</v>
      </c>
      <c r="T2084">
        <v>206</v>
      </c>
      <c r="U2084">
        <v>0</v>
      </c>
      <c r="V2084">
        <v>0</v>
      </c>
      <c r="W2084">
        <v>0</v>
      </c>
      <c r="X2084">
        <v>1027.6820555064742</v>
      </c>
      <c r="Y2084">
        <v>2.7046514608843331</v>
      </c>
      <c r="Z2084">
        <v>20.923825488347855</v>
      </c>
      <c r="AA2084">
        <v>6.1712299737790897</v>
      </c>
      <c r="AB2084">
        <v>240.57988931697281</v>
      </c>
      <c r="AC2084">
        <v>0</v>
      </c>
      <c r="AD2084">
        <v>0</v>
      </c>
      <c r="AE2084">
        <v>1298.0616517464584</v>
      </c>
    </row>
    <row r="2085" spans="1:31" x14ac:dyDescent="0.25">
      <c r="A2085">
        <v>2341005</v>
      </c>
      <c r="B2085">
        <v>1</v>
      </c>
      <c r="C2085" t="s">
        <v>81</v>
      </c>
      <c r="D2085" t="s">
        <v>118</v>
      </c>
      <c r="E2085" t="s">
        <v>151</v>
      </c>
      <c r="F2085" t="s">
        <v>6247</v>
      </c>
      <c r="G2085" t="s">
        <v>352</v>
      </c>
      <c r="H2085" t="s">
        <v>154</v>
      </c>
      <c r="I2085" t="s">
        <v>144</v>
      </c>
      <c r="J2085" t="s">
        <v>137</v>
      </c>
      <c r="K2085" t="s">
        <v>138</v>
      </c>
      <c r="L2085" t="s">
        <v>6248</v>
      </c>
      <c r="M2085" t="s">
        <v>6249</v>
      </c>
      <c r="N2085">
        <v>2.0566666659999999</v>
      </c>
      <c r="O2085">
        <v>0</v>
      </c>
      <c r="P2085">
        <v>56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25.291502487949803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25.291502487949803</v>
      </c>
    </row>
    <row r="2086" spans="1:31" x14ac:dyDescent="0.25">
      <c r="A2086">
        <v>2340813</v>
      </c>
      <c r="B2086">
        <v>1</v>
      </c>
      <c r="C2086" t="s">
        <v>80</v>
      </c>
      <c r="D2086" t="s">
        <v>100</v>
      </c>
      <c r="E2086" t="s">
        <v>157</v>
      </c>
      <c r="F2086" t="s">
        <v>6250</v>
      </c>
      <c r="G2086" t="s">
        <v>204</v>
      </c>
      <c r="H2086" t="s">
        <v>154</v>
      </c>
      <c r="I2086" t="s">
        <v>144</v>
      </c>
      <c r="J2086" t="s">
        <v>137</v>
      </c>
      <c r="K2086" t="s">
        <v>138</v>
      </c>
      <c r="L2086" t="s">
        <v>6251</v>
      </c>
      <c r="M2086" t="s">
        <v>6252</v>
      </c>
      <c r="N2086">
        <v>2.162222222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1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13.040984731270754</v>
      </c>
      <c r="AC2086">
        <v>0</v>
      </c>
      <c r="AD2086">
        <v>0</v>
      </c>
      <c r="AE2086">
        <v>13.040984731270754</v>
      </c>
    </row>
    <row r="2087" spans="1:31" x14ac:dyDescent="0.25">
      <c r="A2087">
        <v>2340793</v>
      </c>
      <c r="B2087">
        <v>1</v>
      </c>
      <c r="C2087" t="s">
        <v>80</v>
      </c>
      <c r="D2087" t="s">
        <v>100</v>
      </c>
      <c r="E2087" t="s">
        <v>157</v>
      </c>
      <c r="F2087" t="s">
        <v>6253</v>
      </c>
      <c r="G2087" t="s">
        <v>159</v>
      </c>
      <c r="H2087" t="s">
        <v>154</v>
      </c>
      <c r="I2087" t="s">
        <v>144</v>
      </c>
      <c r="J2087" t="s">
        <v>137</v>
      </c>
      <c r="K2087" t="s">
        <v>138</v>
      </c>
      <c r="L2087" t="s">
        <v>6254</v>
      </c>
      <c r="M2087" t="s">
        <v>6255</v>
      </c>
      <c r="N2087">
        <v>4.7816666659999996</v>
      </c>
      <c r="O2087">
        <v>0</v>
      </c>
      <c r="P2087">
        <v>2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4.8498670914765007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4.8498670914765007</v>
      </c>
    </row>
    <row r="2088" spans="1:31" x14ac:dyDescent="0.25">
      <c r="A2088">
        <v>2340999</v>
      </c>
      <c r="B2088">
        <v>1</v>
      </c>
      <c r="C2088" t="s">
        <v>80</v>
      </c>
      <c r="D2088" t="s">
        <v>105</v>
      </c>
      <c r="E2088" t="s">
        <v>174</v>
      </c>
      <c r="F2088" t="s">
        <v>6256</v>
      </c>
      <c r="G2088" t="s">
        <v>194</v>
      </c>
      <c r="H2088" t="s">
        <v>154</v>
      </c>
      <c r="I2088" t="s">
        <v>144</v>
      </c>
      <c r="J2088" t="s">
        <v>137</v>
      </c>
      <c r="K2088" t="s">
        <v>138</v>
      </c>
      <c r="L2088" t="s">
        <v>6257</v>
      </c>
      <c r="M2088" t="s">
        <v>6258</v>
      </c>
      <c r="N2088">
        <v>0.237777777</v>
      </c>
      <c r="O2088">
        <v>0</v>
      </c>
      <c r="P2088">
        <v>230</v>
      </c>
      <c r="Q2088">
        <v>0</v>
      </c>
      <c r="R2088">
        <v>0</v>
      </c>
      <c r="S2088">
        <v>0</v>
      </c>
      <c r="T2088">
        <v>4</v>
      </c>
      <c r="U2088">
        <v>0</v>
      </c>
      <c r="V2088">
        <v>0</v>
      </c>
      <c r="W2088">
        <v>0</v>
      </c>
      <c r="X2088">
        <v>13.864760923302276</v>
      </c>
      <c r="Y2088">
        <v>0</v>
      </c>
      <c r="Z2088">
        <v>0</v>
      </c>
      <c r="AA2088">
        <v>0</v>
      </c>
      <c r="AB2088">
        <v>0.60157059115963341</v>
      </c>
      <c r="AC2088">
        <v>0</v>
      </c>
      <c r="AD2088">
        <v>0</v>
      </c>
      <c r="AE2088">
        <v>14.46633151446191</v>
      </c>
    </row>
    <row r="2089" spans="1:31" x14ac:dyDescent="0.25">
      <c r="A2089">
        <v>2340750</v>
      </c>
      <c r="B2089">
        <v>1</v>
      </c>
      <c r="C2089" t="s">
        <v>80</v>
      </c>
      <c r="D2089" t="s">
        <v>103</v>
      </c>
      <c r="E2089" t="s">
        <v>326</v>
      </c>
      <c r="F2089" t="s">
        <v>6259</v>
      </c>
      <c r="G2089" t="s">
        <v>194</v>
      </c>
      <c r="H2089" t="s">
        <v>154</v>
      </c>
      <c r="I2089" t="s">
        <v>144</v>
      </c>
      <c r="J2089" t="s">
        <v>137</v>
      </c>
      <c r="K2089" t="s">
        <v>138</v>
      </c>
      <c r="L2089" t="s">
        <v>6260</v>
      </c>
      <c r="M2089" t="s">
        <v>6261</v>
      </c>
      <c r="N2089">
        <v>1.4497222219999999</v>
      </c>
      <c r="O2089">
        <v>0</v>
      </c>
      <c r="P2089">
        <v>22</v>
      </c>
      <c r="Q2089">
        <v>0</v>
      </c>
      <c r="R2089">
        <v>0</v>
      </c>
      <c r="S2089">
        <v>0</v>
      </c>
      <c r="T2089">
        <v>23</v>
      </c>
      <c r="U2089">
        <v>0</v>
      </c>
      <c r="V2089">
        <v>0</v>
      </c>
      <c r="W2089">
        <v>0</v>
      </c>
      <c r="X2089">
        <v>8.0498425337835631</v>
      </c>
      <c r="Y2089">
        <v>0</v>
      </c>
      <c r="Z2089">
        <v>0</v>
      </c>
      <c r="AA2089">
        <v>0</v>
      </c>
      <c r="AB2089">
        <v>23.765596996046195</v>
      </c>
      <c r="AC2089">
        <v>0</v>
      </c>
      <c r="AD2089">
        <v>0</v>
      </c>
      <c r="AE2089">
        <v>31.81543952982976</v>
      </c>
    </row>
    <row r="2090" spans="1:31" x14ac:dyDescent="0.25">
      <c r="A2090">
        <v>2340650</v>
      </c>
      <c r="B2090">
        <v>1</v>
      </c>
      <c r="C2090" t="s">
        <v>80</v>
      </c>
      <c r="D2090" t="s">
        <v>95</v>
      </c>
      <c r="E2090" t="s">
        <v>132</v>
      </c>
      <c r="F2090" t="s">
        <v>6262</v>
      </c>
      <c r="G2090" t="s">
        <v>134</v>
      </c>
      <c r="H2090" t="s">
        <v>135</v>
      </c>
      <c r="I2090" t="s">
        <v>144</v>
      </c>
      <c r="J2090" t="s">
        <v>137</v>
      </c>
      <c r="K2090" t="s">
        <v>138</v>
      </c>
      <c r="L2090" t="s">
        <v>6263</v>
      </c>
      <c r="M2090" t="s">
        <v>6264</v>
      </c>
      <c r="N2090">
        <v>0.72138888800000001</v>
      </c>
      <c r="O2090">
        <v>0</v>
      </c>
      <c r="P2090">
        <v>2062</v>
      </c>
      <c r="Q2090">
        <v>0</v>
      </c>
      <c r="R2090">
        <v>4</v>
      </c>
      <c r="S2090">
        <v>0</v>
      </c>
      <c r="T2090">
        <v>286</v>
      </c>
      <c r="U2090">
        <v>0</v>
      </c>
      <c r="V2090">
        <v>1</v>
      </c>
      <c r="W2090">
        <v>0</v>
      </c>
      <c r="X2090">
        <v>300.16264368677867</v>
      </c>
      <c r="Y2090">
        <v>0</v>
      </c>
      <c r="Z2090">
        <v>1.6854632227335165</v>
      </c>
      <c r="AA2090">
        <v>0</v>
      </c>
      <c r="AB2090">
        <v>172.1516920072938</v>
      </c>
      <c r="AC2090">
        <v>0</v>
      </c>
      <c r="AD2090">
        <v>0.22441002669080834</v>
      </c>
      <c r="AE2090">
        <v>474.22420894349676</v>
      </c>
    </row>
    <row r="2091" spans="1:31" x14ac:dyDescent="0.25">
      <c r="A2091">
        <v>2341048</v>
      </c>
      <c r="B2091">
        <v>1</v>
      </c>
      <c r="C2091" t="s">
        <v>81</v>
      </c>
      <c r="D2091" t="s">
        <v>112</v>
      </c>
      <c r="E2091" t="s">
        <v>157</v>
      </c>
      <c r="F2091" t="s">
        <v>6265</v>
      </c>
      <c r="G2091" t="s">
        <v>159</v>
      </c>
      <c r="H2091" t="s">
        <v>154</v>
      </c>
      <c r="I2091" t="s">
        <v>144</v>
      </c>
      <c r="J2091" t="s">
        <v>137</v>
      </c>
      <c r="K2091" t="s">
        <v>138</v>
      </c>
      <c r="L2091" t="s">
        <v>6266</v>
      </c>
      <c r="M2091" t="s">
        <v>6267</v>
      </c>
      <c r="N2091">
        <v>3.0261111110000001</v>
      </c>
      <c r="O2091">
        <v>0</v>
      </c>
      <c r="P2091">
        <v>1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0.623209701086475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0.623209701086475</v>
      </c>
    </row>
    <row r="2092" spans="1:31" x14ac:dyDescent="0.25">
      <c r="A2092">
        <v>2341678</v>
      </c>
      <c r="B2092">
        <v>1</v>
      </c>
      <c r="C2092" t="s">
        <v>80</v>
      </c>
      <c r="D2092" t="s">
        <v>103</v>
      </c>
      <c r="E2092" t="s">
        <v>151</v>
      </c>
      <c r="F2092" t="s">
        <v>6268</v>
      </c>
      <c r="G2092" t="s">
        <v>153</v>
      </c>
      <c r="H2092" t="s">
        <v>154</v>
      </c>
      <c r="I2092" t="s">
        <v>144</v>
      </c>
      <c r="J2092" t="s">
        <v>137</v>
      </c>
      <c r="K2092" t="s">
        <v>138</v>
      </c>
      <c r="L2092" t="s">
        <v>6269</v>
      </c>
      <c r="M2092" t="s">
        <v>6270</v>
      </c>
      <c r="N2092">
        <v>1.5233333330000001</v>
      </c>
      <c r="O2092">
        <v>0</v>
      </c>
      <c r="P2092">
        <v>1</v>
      </c>
      <c r="Q2092">
        <v>0</v>
      </c>
      <c r="R2092">
        <v>0</v>
      </c>
      <c r="S2092">
        <v>0</v>
      </c>
      <c r="T2092">
        <v>9</v>
      </c>
      <c r="U2092">
        <v>0</v>
      </c>
      <c r="V2092">
        <v>0</v>
      </c>
      <c r="W2092">
        <v>0</v>
      </c>
      <c r="X2092">
        <v>0.18389746368672558</v>
      </c>
      <c r="Y2092">
        <v>0</v>
      </c>
      <c r="Z2092">
        <v>0</v>
      </c>
      <c r="AA2092">
        <v>0</v>
      </c>
      <c r="AB2092">
        <v>2.7217025205074825</v>
      </c>
      <c r="AC2092">
        <v>0</v>
      </c>
      <c r="AD2092">
        <v>0</v>
      </c>
      <c r="AE2092">
        <v>2.905599984194208</v>
      </c>
    </row>
    <row r="2093" spans="1:31" x14ac:dyDescent="0.25">
      <c r="A2093">
        <v>2341486</v>
      </c>
      <c r="B2093">
        <v>1</v>
      </c>
      <c r="C2093" t="s">
        <v>80</v>
      </c>
      <c r="D2093" t="s">
        <v>101</v>
      </c>
      <c r="E2093" t="s">
        <v>141</v>
      </c>
      <c r="F2093" t="s">
        <v>6271</v>
      </c>
      <c r="G2093" t="s">
        <v>134</v>
      </c>
      <c r="H2093" t="s">
        <v>135</v>
      </c>
      <c r="I2093" t="s">
        <v>144</v>
      </c>
      <c r="J2093" t="s">
        <v>137</v>
      </c>
      <c r="K2093" t="s">
        <v>138</v>
      </c>
      <c r="L2093" t="s">
        <v>6272</v>
      </c>
      <c r="M2093" t="s">
        <v>6273</v>
      </c>
      <c r="N2093">
        <v>0.53888888800000001</v>
      </c>
      <c r="O2093">
        <v>3</v>
      </c>
      <c r="P2093">
        <v>974</v>
      </c>
      <c r="Q2093">
        <v>6</v>
      </c>
      <c r="R2093">
        <v>31</v>
      </c>
      <c r="S2093">
        <v>4</v>
      </c>
      <c r="T2093">
        <v>102</v>
      </c>
      <c r="U2093">
        <v>2</v>
      </c>
      <c r="V2093">
        <v>0</v>
      </c>
      <c r="W2093">
        <v>1.370054214564689</v>
      </c>
      <c r="X2093">
        <v>153.68473369473156</v>
      </c>
      <c r="Y2093">
        <v>25.074976992568256</v>
      </c>
      <c r="Z2093">
        <v>10.454862454591638</v>
      </c>
      <c r="AA2093">
        <v>8.6744589066969748</v>
      </c>
      <c r="AB2093">
        <v>75.787246698223214</v>
      </c>
      <c r="AC2093">
        <v>178.66293718325537</v>
      </c>
      <c r="AD2093">
        <v>0</v>
      </c>
      <c r="AE2093">
        <v>453.70927014463166</v>
      </c>
    </row>
    <row r="2094" spans="1:31" x14ac:dyDescent="0.25">
      <c r="A2094">
        <v>2341177</v>
      </c>
      <c r="B2094">
        <v>1</v>
      </c>
      <c r="C2094" t="s">
        <v>80</v>
      </c>
      <c r="D2094" t="s">
        <v>96</v>
      </c>
      <c r="E2094" t="s">
        <v>141</v>
      </c>
      <c r="F2094" t="s">
        <v>6274</v>
      </c>
      <c r="G2094" t="s">
        <v>184</v>
      </c>
      <c r="H2094" t="s">
        <v>135</v>
      </c>
      <c r="I2094" t="s">
        <v>144</v>
      </c>
      <c r="J2094" t="s">
        <v>137</v>
      </c>
      <c r="K2094" t="s">
        <v>138</v>
      </c>
      <c r="L2094" t="s">
        <v>6275</v>
      </c>
      <c r="M2094" t="s">
        <v>6276</v>
      </c>
      <c r="N2094">
        <v>0.93083333300000004</v>
      </c>
      <c r="O2094">
        <v>2</v>
      </c>
      <c r="P2094">
        <v>121</v>
      </c>
      <c r="Q2094">
        <v>1</v>
      </c>
      <c r="R2094">
        <v>182</v>
      </c>
      <c r="S2094">
        <v>1</v>
      </c>
      <c r="T2094">
        <v>41</v>
      </c>
      <c r="U2094">
        <v>0</v>
      </c>
      <c r="V2094">
        <v>0</v>
      </c>
      <c r="W2094">
        <v>31.556122370611078</v>
      </c>
      <c r="X2094">
        <v>59.498465140725692</v>
      </c>
      <c r="Y2094">
        <v>0.9937487848855806</v>
      </c>
      <c r="Z2094">
        <v>139.10778970104363</v>
      </c>
      <c r="AA2094">
        <v>15.992656540171241</v>
      </c>
      <c r="AB2094">
        <v>70.631440472869272</v>
      </c>
      <c r="AC2094">
        <v>0</v>
      </c>
      <c r="AD2094">
        <v>0</v>
      </c>
      <c r="AE2094">
        <v>317.78022301030649</v>
      </c>
    </row>
    <row r="2095" spans="1:31" x14ac:dyDescent="0.25">
      <c r="A2095">
        <v>2341363</v>
      </c>
      <c r="B2095">
        <v>1</v>
      </c>
      <c r="C2095" t="s">
        <v>80</v>
      </c>
      <c r="D2095" t="s">
        <v>100</v>
      </c>
      <c r="E2095" t="s">
        <v>157</v>
      </c>
      <c r="F2095" t="s">
        <v>6277</v>
      </c>
      <c r="G2095" t="s">
        <v>159</v>
      </c>
      <c r="H2095" t="s">
        <v>154</v>
      </c>
      <c r="I2095" t="s">
        <v>144</v>
      </c>
      <c r="J2095" t="s">
        <v>137</v>
      </c>
      <c r="K2095" t="s">
        <v>138</v>
      </c>
      <c r="L2095" t="s">
        <v>6278</v>
      </c>
      <c r="M2095" t="s">
        <v>6279</v>
      </c>
      <c r="N2095">
        <v>1.9627777769999999</v>
      </c>
      <c r="O2095">
        <v>0</v>
      </c>
      <c r="P2095">
        <v>1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0.6426809721185901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0.6426809721185901</v>
      </c>
    </row>
    <row r="2096" spans="1:31" x14ac:dyDescent="0.25">
      <c r="A2096">
        <v>2341423</v>
      </c>
      <c r="B2096">
        <v>1</v>
      </c>
      <c r="C2096" t="s">
        <v>81</v>
      </c>
      <c r="D2096" t="s">
        <v>113</v>
      </c>
      <c r="E2096" t="s">
        <v>141</v>
      </c>
      <c r="F2096" t="s">
        <v>1657</v>
      </c>
      <c r="G2096" t="s">
        <v>134</v>
      </c>
      <c r="H2096" t="s">
        <v>135</v>
      </c>
      <c r="I2096" t="s">
        <v>144</v>
      </c>
      <c r="J2096" t="s">
        <v>137</v>
      </c>
      <c r="K2096" t="s">
        <v>138</v>
      </c>
      <c r="L2096" t="s">
        <v>6280</v>
      </c>
      <c r="M2096" t="s">
        <v>6281</v>
      </c>
      <c r="N2096">
        <v>1.803055555</v>
      </c>
      <c r="O2096">
        <v>0</v>
      </c>
      <c r="P2096">
        <v>604</v>
      </c>
      <c r="Q2096">
        <v>0</v>
      </c>
      <c r="R2096">
        <v>12</v>
      </c>
      <c r="S2096">
        <v>0</v>
      </c>
      <c r="T2096">
        <v>98</v>
      </c>
      <c r="U2096">
        <v>0</v>
      </c>
      <c r="V2096">
        <v>0</v>
      </c>
      <c r="W2096">
        <v>0</v>
      </c>
      <c r="X2096">
        <v>373.29847728199394</v>
      </c>
      <c r="Y2096">
        <v>0</v>
      </c>
      <c r="Z2096">
        <v>71.984396292931933</v>
      </c>
      <c r="AA2096">
        <v>0</v>
      </c>
      <c r="AB2096">
        <v>131.08963366689468</v>
      </c>
      <c r="AC2096">
        <v>0</v>
      </c>
      <c r="AD2096">
        <v>0</v>
      </c>
      <c r="AE2096">
        <v>576.37250724182059</v>
      </c>
    </row>
    <row r="2097" spans="1:31" x14ac:dyDescent="0.25">
      <c r="A2097">
        <v>2341615</v>
      </c>
      <c r="B2097">
        <v>1</v>
      </c>
      <c r="C2097" t="s">
        <v>80</v>
      </c>
      <c r="D2097" t="s">
        <v>104</v>
      </c>
      <c r="E2097" t="s">
        <v>174</v>
      </c>
      <c r="F2097" t="s">
        <v>6282</v>
      </c>
      <c r="G2097" t="s">
        <v>194</v>
      </c>
      <c r="H2097" t="s">
        <v>154</v>
      </c>
      <c r="I2097" t="s">
        <v>144</v>
      </c>
      <c r="J2097" t="s">
        <v>137</v>
      </c>
      <c r="K2097" t="s">
        <v>138</v>
      </c>
      <c r="L2097" t="s">
        <v>6283</v>
      </c>
      <c r="M2097" t="s">
        <v>6284</v>
      </c>
      <c r="N2097">
        <v>0.56777777699999998</v>
      </c>
      <c r="O2097">
        <v>0</v>
      </c>
      <c r="P2097">
        <v>149</v>
      </c>
      <c r="Q2097">
        <v>0</v>
      </c>
      <c r="R2097">
        <v>13</v>
      </c>
      <c r="S2097">
        <v>0</v>
      </c>
      <c r="T2097">
        <v>25</v>
      </c>
      <c r="U2097">
        <v>0</v>
      </c>
      <c r="V2097">
        <v>0</v>
      </c>
      <c r="W2097">
        <v>0</v>
      </c>
      <c r="X2097">
        <v>19.145779028871871</v>
      </c>
      <c r="Y2097">
        <v>0</v>
      </c>
      <c r="Z2097">
        <v>2.8371347567230578</v>
      </c>
      <c r="AA2097">
        <v>0</v>
      </c>
      <c r="AB2097">
        <v>21.060290885790991</v>
      </c>
      <c r="AC2097">
        <v>0</v>
      </c>
      <c r="AD2097">
        <v>0</v>
      </c>
      <c r="AE2097">
        <v>43.043204671385922</v>
      </c>
    </row>
    <row r="2098" spans="1:31" x14ac:dyDescent="0.25">
      <c r="A2098">
        <v>2341237</v>
      </c>
      <c r="B2098">
        <v>1</v>
      </c>
      <c r="C2098" t="s">
        <v>81</v>
      </c>
      <c r="D2098" t="s">
        <v>112</v>
      </c>
      <c r="E2098" t="s">
        <v>174</v>
      </c>
      <c r="F2098" t="s">
        <v>6285</v>
      </c>
      <c r="G2098" t="s">
        <v>292</v>
      </c>
      <c r="H2098" t="s">
        <v>154</v>
      </c>
      <c r="I2098" t="s">
        <v>144</v>
      </c>
      <c r="J2098" t="s">
        <v>137</v>
      </c>
      <c r="K2098" t="s">
        <v>138</v>
      </c>
      <c r="L2098" t="s">
        <v>6286</v>
      </c>
      <c r="M2098" t="s">
        <v>6287</v>
      </c>
      <c r="N2098">
        <v>2.599444444</v>
      </c>
      <c r="O2098">
        <v>0</v>
      </c>
      <c r="P2098">
        <v>1</v>
      </c>
      <c r="Q2098">
        <v>0</v>
      </c>
      <c r="R2098">
        <v>18</v>
      </c>
      <c r="S2098">
        <v>0</v>
      </c>
      <c r="T2098">
        <v>6</v>
      </c>
      <c r="U2098">
        <v>0</v>
      </c>
      <c r="V2098">
        <v>0</v>
      </c>
      <c r="W2098">
        <v>0</v>
      </c>
      <c r="X2098">
        <v>0.56811025402391102</v>
      </c>
      <c r="Y2098">
        <v>0</v>
      </c>
      <c r="Z2098">
        <v>148.794037889534</v>
      </c>
      <c r="AA2098">
        <v>0</v>
      </c>
      <c r="AB2098">
        <v>12.579573909431732</v>
      </c>
      <c r="AC2098">
        <v>0</v>
      </c>
      <c r="AD2098">
        <v>0</v>
      </c>
      <c r="AE2098">
        <v>161.94172205298963</v>
      </c>
    </row>
    <row r="2099" spans="1:31" x14ac:dyDescent="0.25">
      <c r="A2099">
        <v>2341263</v>
      </c>
      <c r="B2099">
        <v>1</v>
      </c>
      <c r="C2099" t="s">
        <v>80</v>
      </c>
      <c r="D2099" t="s">
        <v>95</v>
      </c>
      <c r="E2099" t="s">
        <v>151</v>
      </c>
      <c r="F2099" t="s">
        <v>6288</v>
      </c>
      <c r="G2099" t="s">
        <v>153</v>
      </c>
      <c r="H2099" t="s">
        <v>154</v>
      </c>
      <c r="I2099" t="s">
        <v>144</v>
      </c>
      <c r="J2099" t="s">
        <v>137</v>
      </c>
      <c r="K2099" t="s">
        <v>138</v>
      </c>
      <c r="L2099" t="s">
        <v>6289</v>
      </c>
      <c r="M2099" t="s">
        <v>6290</v>
      </c>
      <c r="N2099">
        <v>1.257777777</v>
      </c>
      <c r="O2099">
        <v>0</v>
      </c>
      <c r="P2099">
        <v>138</v>
      </c>
      <c r="Q2099">
        <v>0</v>
      </c>
      <c r="R2099">
        <v>3</v>
      </c>
      <c r="S2099">
        <v>0</v>
      </c>
      <c r="T2099">
        <v>3</v>
      </c>
      <c r="U2099">
        <v>0</v>
      </c>
      <c r="V2099">
        <v>0</v>
      </c>
      <c r="W2099">
        <v>0</v>
      </c>
      <c r="X2099">
        <v>35.14792656544337</v>
      </c>
      <c r="Y2099">
        <v>0</v>
      </c>
      <c r="Z2099">
        <v>0.5147270698294566</v>
      </c>
      <c r="AA2099">
        <v>0</v>
      </c>
      <c r="AB2099">
        <v>0.44034986343088889</v>
      </c>
      <c r="AC2099">
        <v>0</v>
      </c>
      <c r="AD2099">
        <v>0</v>
      </c>
      <c r="AE2099">
        <v>36.103003498703714</v>
      </c>
    </row>
    <row r="2100" spans="1:31" x14ac:dyDescent="0.25">
      <c r="A2100">
        <v>2341549</v>
      </c>
      <c r="B2100">
        <v>1</v>
      </c>
      <c r="C2100" t="s">
        <v>80</v>
      </c>
      <c r="D2100" t="s">
        <v>107</v>
      </c>
      <c r="E2100" t="s">
        <v>157</v>
      </c>
      <c r="F2100" t="s">
        <v>6291</v>
      </c>
      <c r="G2100" t="s">
        <v>204</v>
      </c>
      <c r="H2100" t="s">
        <v>154</v>
      </c>
      <c r="I2100" t="s">
        <v>144</v>
      </c>
      <c r="J2100" t="s">
        <v>137</v>
      </c>
      <c r="K2100" t="s">
        <v>138</v>
      </c>
      <c r="L2100" t="s">
        <v>6292</v>
      </c>
      <c r="M2100" t="s">
        <v>6293</v>
      </c>
      <c r="N2100">
        <v>1.106944444</v>
      </c>
      <c r="O2100">
        <v>0</v>
      </c>
      <c r="P2100">
        <v>5</v>
      </c>
      <c r="Q2100">
        <v>0</v>
      </c>
      <c r="R2100">
        <v>0</v>
      </c>
      <c r="S2100">
        <v>0</v>
      </c>
      <c r="T2100">
        <v>1</v>
      </c>
      <c r="U2100">
        <v>0</v>
      </c>
      <c r="V2100">
        <v>0</v>
      </c>
      <c r="W2100">
        <v>0</v>
      </c>
      <c r="X2100">
        <v>0.76026639257776829</v>
      </c>
      <c r="Y2100">
        <v>0</v>
      </c>
      <c r="Z2100">
        <v>0</v>
      </c>
      <c r="AA2100">
        <v>0</v>
      </c>
      <c r="AB2100">
        <v>0.21900772933714696</v>
      </c>
      <c r="AC2100">
        <v>0</v>
      </c>
      <c r="AD2100">
        <v>0</v>
      </c>
      <c r="AE2100">
        <v>0.97927412191491525</v>
      </c>
    </row>
    <row r="2101" spans="1:31" x14ac:dyDescent="0.25">
      <c r="A2101">
        <v>2341257</v>
      </c>
      <c r="B2101">
        <v>1</v>
      </c>
      <c r="C2101" t="s">
        <v>80</v>
      </c>
      <c r="D2101" t="s">
        <v>97</v>
      </c>
      <c r="E2101" t="s">
        <v>147</v>
      </c>
      <c r="F2101" t="s">
        <v>6294</v>
      </c>
      <c r="G2101" t="s">
        <v>269</v>
      </c>
      <c r="H2101" t="s">
        <v>135</v>
      </c>
      <c r="I2101" t="s">
        <v>144</v>
      </c>
      <c r="J2101" t="s">
        <v>137</v>
      </c>
      <c r="K2101" t="s">
        <v>209</v>
      </c>
      <c r="L2101" t="s">
        <v>6295</v>
      </c>
      <c r="M2101" t="s">
        <v>6296</v>
      </c>
      <c r="N2101">
        <v>1.9258333329999999</v>
      </c>
      <c r="O2101">
        <v>2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1009.9689845394411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1009.9689845394411</v>
      </c>
    </row>
    <row r="2102" spans="1:31" x14ac:dyDescent="0.25">
      <c r="A2102">
        <v>2341429</v>
      </c>
      <c r="B2102">
        <v>1</v>
      </c>
      <c r="C2102" t="s">
        <v>80</v>
      </c>
      <c r="D2102" t="s">
        <v>107</v>
      </c>
      <c r="E2102" t="s">
        <v>157</v>
      </c>
      <c r="F2102" t="s">
        <v>6297</v>
      </c>
      <c r="G2102" t="s">
        <v>159</v>
      </c>
      <c r="H2102" t="s">
        <v>154</v>
      </c>
      <c r="I2102" t="s">
        <v>144</v>
      </c>
      <c r="J2102" t="s">
        <v>137</v>
      </c>
      <c r="K2102" t="s">
        <v>138</v>
      </c>
      <c r="L2102" t="s">
        <v>6298</v>
      </c>
      <c r="M2102" t="s">
        <v>6299</v>
      </c>
      <c r="N2102">
        <v>1.4444444439999999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1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7.9797701126476661E-2</v>
      </c>
      <c r="AC2102">
        <v>0</v>
      </c>
      <c r="AD2102">
        <v>0</v>
      </c>
      <c r="AE2102">
        <v>7.9797701126476661E-2</v>
      </c>
    </row>
    <row r="2103" spans="1:31" x14ac:dyDescent="0.25">
      <c r="A2103">
        <v>2341386</v>
      </c>
      <c r="B2103">
        <v>1</v>
      </c>
      <c r="C2103" t="s">
        <v>80</v>
      </c>
      <c r="D2103" t="s">
        <v>90</v>
      </c>
      <c r="E2103" t="s">
        <v>157</v>
      </c>
      <c r="F2103" t="s">
        <v>6300</v>
      </c>
      <c r="G2103" t="s">
        <v>204</v>
      </c>
      <c r="H2103" t="s">
        <v>154</v>
      </c>
      <c r="I2103" t="s">
        <v>144</v>
      </c>
      <c r="J2103" t="s">
        <v>137</v>
      </c>
      <c r="K2103" t="s">
        <v>138</v>
      </c>
      <c r="L2103" t="s">
        <v>6301</v>
      </c>
      <c r="M2103" t="s">
        <v>6302</v>
      </c>
      <c r="N2103">
        <v>6.2369444439999997</v>
      </c>
      <c r="O2103">
        <v>0</v>
      </c>
      <c r="P2103">
        <v>11</v>
      </c>
      <c r="Q2103">
        <v>0</v>
      </c>
      <c r="R2103">
        <v>0</v>
      </c>
      <c r="S2103">
        <v>0</v>
      </c>
      <c r="T2103">
        <v>2</v>
      </c>
      <c r="U2103">
        <v>0</v>
      </c>
      <c r="V2103">
        <v>0</v>
      </c>
      <c r="W2103">
        <v>0</v>
      </c>
      <c r="X2103">
        <v>22.265392966398434</v>
      </c>
      <c r="Y2103">
        <v>0</v>
      </c>
      <c r="Z2103">
        <v>0</v>
      </c>
      <c r="AA2103">
        <v>0</v>
      </c>
      <c r="AB2103">
        <v>16.191582890424133</v>
      </c>
      <c r="AC2103">
        <v>0</v>
      </c>
      <c r="AD2103">
        <v>0</v>
      </c>
      <c r="AE2103">
        <v>38.456975856822567</v>
      </c>
    </row>
    <row r="2104" spans="1:31" x14ac:dyDescent="0.25">
      <c r="A2104">
        <v>2341200</v>
      </c>
      <c r="B2104">
        <v>1</v>
      </c>
      <c r="C2104" t="s">
        <v>80</v>
      </c>
      <c r="D2104" t="s">
        <v>106</v>
      </c>
      <c r="E2104" t="s">
        <v>132</v>
      </c>
      <c r="F2104" t="s">
        <v>3762</v>
      </c>
      <c r="G2104" t="s">
        <v>134</v>
      </c>
      <c r="H2104" t="s">
        <v>135</v>
      </c>
      <c r="I2104" t="s">
        <v>144</v>
      </c>
      <c r="J2104" t="s">
        <v>137</v>
      </c>
      <c r="K2104" t="s">
        <v>138</v>
      </c>
      <c r="L2104" t="s">
        <v>6303</v>
      </c>
      <c r="M2104" t="s">
        <v>6304</v>
      </c>
      <c r="N2104">
        <v>0.10722222200000001</v>
      </c>
      <c r="O2104">
        <v>0</v>
      </c>
      <c r="P2104">
        <v>6021</v>
      </c>
      <c r="Q2104">
        <v>0</v>
      </c>
      <c r="R2104">
        <v>19</v>
      </c>
      <c r="S2104">
        <v>2</v>
      </c>
      <c r="T2104">
        <v>844</v>
      </c>
      <c r="U2104">
        <v>0</v>
      </c>
      <c r="V2104">
        <v>5</v>
      </c>
      <c r="W2104">
        <v>0</v>
      </c>
      <c r="X2104">
        <v>87.779031473076202</v>
      </c>
      <c r="Y2104">
        <v>0</v>
      </c>
      <c r="Z2104">
        <v>1.9102206078309647</v>
      </c>
      <c r="AA2104">
        <v>0.16601296358725554</v>
      </c>
      <c r="AB2104">
        <v>39.580098948835357</v>
      </c>
      <c r="AC2104">
        <v>0</v>
      </c>
      <c r="AD2104">
        <v>8.0321405769142746</v>
      </c>
      <c r="AE2104">
        <v>137.46750457024405</v>
      </c>
    </row>
    <row r="2105" spans="1:31" x14ac:dyDescent="0.25">
      <c r="A2105">
        <v>2341243</v>
      </c>
      <c r="B2105">
        <v>1</v>
      </c>
      <c r="C2105" t="s">
        <v>80</v>
      </c>
      <c r="D2105" t="s">
        <v>82</v>
      </c>
      <c r="E2105" t="s">
        <v>174</v>
      </c>
      <c r="F2105" t="s">
        <v>6305</v>
      </c>
      <c r="G2105" t="s">
        <v>194</v>
      </c>
      <c r="H2105" t="s">
        <v>154</v>
      </c>
      <c r="I2105" t="s">
        <v>144</v>
      </c>
      <c r="J2105" t="s">
        <v>137</v>
      </c>
      <c r="K2105" t="s">
        <v>138</v>
      </c>
      <c r="L2105" t="s">
        <v>6306</v>
      </c>
      <c r="M2105" t="s">
        <v>6307</v>
      </c>
      <c r="N2105">
        <v>0.54222222200000003</v>
      </c>
      <c r="O2105">
        <v>0</v>
      </c>
      <c r="P2105">
        <v>300</v>
      </c>
      <c r="Q2105">
        <v>0</v>
      </c>
      <c r="R2105">
        <v>0</v>
      </c>
      <c r="S2105">
        <v>0</v>
      </c>
      <c r="T2105">
        <v>21</v>
      </c>
      <c r="U2105">
        <v>0</v>
      </c>
      <c r="V2105">
        <v>0</v>
      </c>
      <c r="W2105">
        <v>0</v>
      </c>
      <c r="X2105">
        <v>16.229771627027535</v>
      </c>
      <c r="Y2105">
        <v>0</v>
      </c>
      <c r="Z2105">
        <v>0</v>
      </c>
      <c r="AA2105">
        <v>0</v>
      </c>
      <c r="AB2105">
        <v>12.512278550773825</v>
      </c>
      <c r="AC2105">
        <v>0</v>
      </c>
      <c r="AD2105">
        <v>0</v>
      </c>
      <c r="AE2105">
        <v>28.74205017780136</v>
      </c>
    </row>
    <row r="2106" spans="1:31" x14ac:dyDescent="0.25">
      <c r="A2106">
        <v>2341492</v>
      </c>
      <c r="B2106">
        <v>1</v>
      </c>
      <c r="C2106" t="s">
        <v>80</v>
      </c>
      <c r="D2106" t="s">
        <v>85</v>
      </c>
      <c r="E2106" t="s">
        <v>157</v>
      </c>
      <c r="F2106" t="s">
        <v>6308</v>
      </c>
      <c r="G2106" t="s">
        <v>204</v>
      </c>
      <c r="H2106" t="s">
        <v>154</v>
      </c>
      <c r="I2106" t="s">
        <v>144</v>
      </c>
      <c r="J2106" t="s">
        <v>137</v>
      </c>
      <c r="K2106" t="s">
        <v>138</v>
      </c>
      <c r="L2106" t="s">
        <v>6309</v>
      </c>
      <c r="M2106" t="s">
        <v>6310</v>
      </c>
      <c r="N2106">
        <v>1.595277777</v>
      </c>
      <c r="O2106">
        <v>0</v>
      </c>
      <c r="P2106">
        <v>20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12.28307793827217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12.28307793827217</v>
      </c>
    </row>
    <row r="2107" spans="1:31" x14ac:dyDescent="0.25">
      <c r="A2107">
        <v>2341180</v>
      </c>
      <c r="B2107">
        <v>1</v>
      </c>
      <c r="C2107" t="s">
        <v>80</v>
      </c>
      <c r="D2107" t="s">
        <v>90</v>
      </c>
      <c r="E2107" t="s">
        <v>147</v>
      </c>
      <c r="F2107" t="s">
        <v>6311</v>
      </c>
      <c r="G2107" t="s">
        <v>1274</v>
      </c>
      <c r="H2107" t="s">
        <v>135</v>
      </c>
      <c r="I2107" t="s">
        <v>144</v>
      </c>
      <c r="J2107" t="s">
        <v>137</v>
      </c>
      <c r="K2107" t="s">
        <v>138</v>
      </c>
      <c r="L2107" t="s">
        <v>6312</v>
      </c>
      <c r="M2107" t="s">
        <v>6313</v>
      </c>
      <c r="N2107">
        <v>1.214444444</v>
      </c>
      <c r="O2107">
        <v>0</v>
      </c>
      <c r="P2107">
        <v>185</v>
      </c>
      <c r="Q2107">
        <v>0</v>
      </c>
      <c r="R2107">
        <v>0</v>
      </c>
      <c r="S2107">
        <v>0</v>
      </c>
      <c r="T2107">
        <v>30</v>
      </c>
      <c r="U2107">
        <v>0</v>
      </c>
      <c r="V2107">
        <v>0</v>
      </c>
      <c r="W2107">
        <v>0</v>
      </c>
      <c r="X2107">
        <v>48.440580710769346</v>
      </c>
      <c r="Y2107">
        <v>0</v>
      </c>
      <c r="Z2107">
        <v>0</v>
      </c>
      <c r="AA2107">
        <v>0</v>
      </c>
      <c r="AB2107">
        <v>81.008759234055901</v>
      </c>
      <c r="AC2107">
        <v>0</v>
      </c>
      <c r="AD2107">
        <v>0</v>
      </c>
      <c r="AE2107">
        <v>129.44933994482525</v>
      </c>
    </row>
    <row r="2108" spans="1:31" x14ac:dyDescent="0.25">
      <c r="A2108">
        <v>2341652</v>
      </c>
      <c r="B2108">
        <v>1</v>
      </c>
      <c r="C2108" t="s">
        <v>80</v>
      </c>
      <c r="D2108" t="s">
        <v>100</v>
      </c>
      <c r="E2108" t="s">
        <v>141</v>
      </c>
      <c r="F2108" t="s">
        <v>2111</v>
      </c>
      <c r="G2108" t="s">
        <v>134</v>
      </c>
      <c r="H2108" t="s">
        <v>135</v>
      </c>
      <c r="I2108" t="s">
        <v>144</v>
      </c>
      <c r="J2108" t="s">
        <v>137</v>
      </c>
      <c r="K2108" t="s">
        <v>138</v>
      </c>
      <c r="L2108" t="s">
        <v>6314</v>
      </c>
      <c r="M2108" t="s">
        <v>6315</v>
      </c>
      <c r="N2108">
        <v>1.823055555</v>
      </c>
      <c r="O2108">
        <v>1</v>
      </c>
      <c r="P2108">
        <v>13</v>
      </c>
      <c r="Q2108">
        <v>4</v>
      </c>
      <c r="R2108">
        <v>31</v>
      </c>
      <c r="S2108">
        <v>17</v>
      </c>
      <c r="T2108">
        <v>12</v>
      </c>
      <c r="U2108">
        <v>1</v>
      </c>
      <c r="V2108">
        <v>0</v>
      </c>
      <c r="W2108">
        <v>3.074560887408559</v>
      </c>
      <c r="X2108">
        <v>21.635083598547784</v>
      </c>
      <c r="Y2108">
        <v>12.861718275507686</v>
      </c>
      <c r="Z2108">
        <v>165.30584185438335</v>
      </c>
      <c r="AA2108">
        <v>228.70762980159927</v>
      </c>
      <c r="AB2108">
        <v>23.562397528532909</v>
      </c>
      <c r="AC2108">
        <v>26.691537721909722</v>
      </c>
      <c r="AD2108">
        <v>0</v>
      </c>
      <c r="AE2108">
        <v>481.83876966788927</v>
      </c>
    </row>
    <row r="2109" spans="1:31" x14ac:dyDescent="0.25">
      <c r="A2109">
        <v>2341675</v>
      </c>
      <c r="B2109">
        <v>1</v>
      </c>
      <c r="C2109" t="s">
        <v>81</v>
      </c>
      <c r="D2109" t="s">
        <v>128</v>
      </c>
      <c r="E2109" t="s">
        <v>157</v>
      </c>
      <c r="F2109" t="s">
        <v>6316</v>
      </c>
      <c r="G2109" t="s">
        <v>159</v>
      </c>
      <c r="H2109" t="s">
        <v>154</v>
      </c>
      <c r="I2109" t="s">
        <v>144</v>
      </c>
      <c r="J2109" t="s">
        <v>137</v>
      </c>
      <c r="K2109" t="s">
        <v>138</v>
      </c>
      <c r="L2109" t="s">
        <v>6317</v>
      </c>
      <c r="M2109" t="s">
        <v>6318</v>
      </c>
      <c r="N2109">
        <v>0.82138888799999998</v>
      </c>
      <c r="O2109">
        <v>0</v>
      </c>
      <c r="P2109">
        <v>7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1.9625807851349997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1.9625807851349997</v>
      </c>
    </row>
    <row r="2110" spans="1:31" x14ac:dyDescent="0.25">
      <c r="A2110">
        <v>2341472</v>
      </c>
      <c r="B2110">
        <v>1</v>
      </c>
      <c r="C2110" t="s">
        <v>81</v>
      </c>
      <c r="D2110" t="s">
        <v>123</v>
      </c>
      <c r="E2110" t="s">
        <v>141</v>
      </c>
      <c r="F2110" t="s">
        <v>6319</v>
      </c>
      <c r="G2110" t="s">
        <v>363</v>
      </c>
      <c r="H2110" t="s">
        <v>135</v>
      </c>
      <c r="I2110" t="s">
        <v>144</v>
      </c>
      <c r="J2110" t="s">
        <v>137</v>
      </c>
      <c r="K2110" t="s">
        <v>209</v>
      </c>
      <c r="L2110" t="s">
        <v>6320</v>
      </c>
      <c r="M2110" t="s">
        <v>6321</v>
      </c>
      <c r="N2110">
        <v>0.13611111100000001</v>
      </c>
      <c r="O2110">
        <v>0</v>
      </c>
      <c r="P2110">
        <v>0</v>
      </c>
      <c r="Q2110">
        <v>0</v>
      </c>
      <c r="R2110">
        <v>5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1.4890373434440778</v>
      </c>
      <c r="AA2110">
        <v>0</v>
      </c>
      <c r="AB2110">
        <v>0</v>
      </c>
      <c r="AC2110">
        <v>0</v>
      </c>
      <c r="AD2110">
        <v>0</v>
      </c>
      <c r="AE2110">
        <v>1.4890373434440778</v>
      </c>
    </row>
    <row r="2111" spans="1:31" x14ac:dyDescent="0.25">
      <c r="A2111">
        <v>2341366</v>
      </c>
      <c r="B2111">
        <v>1</v>
      </c>
      <c r="C2111" t="s">
        <v>81</v>
      </c>
      <c r="D2111" t="s">
        <v>127</v>
      </c>
      <c r="E2111" t="s">
        <v>174</v>
      </c>
      <c r="F2111" t="s">
        <v>6322</v>
      </c>
      <c r="G2111" t="s">
        <v>176</v>
      </c>
      <c r="H2111" t="s">
        <v>154</v>
      </c>
      <c r="I2111" t="s">
        <v>144</v>
      </c>
      <c r="J2111" t="s">
        <v>137</v>
      </c>
      <c r="K2111" t="s">
        <v>138</v>
      </c>
      <c r="L2111" t="s">
        <v>6323</v>
      </c>
      <c r="M2111" t="s">
        <v>6324</v>
      </c>
      <c r="N2111">
        <v>2.003055555</v>
      </c>
      <c r="O2111">
        <v>0</v>
      </c>
      <c r="P2111">
        <v>0</v>
      </c>
      <c r="Q2111">
        <v>0</v>
      </c>
      <c r="R2111">
        <v>3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57.848658531369743</v>
      </c>
      <c r="AA2111">
        <v>0</v>
      </c>
      <c r="AB2111">
        <v>0</v>
      </c>
      <c r="AC2111">
        <v>0</v>
      </c>
      <c r="AD2111">
        <v>0</v>
      </c>
      <c r="AE2111">
        <v>57.848658531369743</v>
      </c>
    </row>
    <row r="2112" spans="1:31" x14ac:dyDescent="0.25">
      <c r="A2112">
        <v>2341220</v>
      </c>
      <c r="B2112">
        <v>1</v>
      </c>
      <c r="C2112" t="s">
        <v>80</v>
      </c>
      <c r="D2112" t="s">
        <v>103</v>
      </c>
      <c r="E2112" t="s">
        <v>132</v>
      </c>
      <c r="F2112" t="s">
        <v>4240</v>
      </c>
      <c r="G2112" t="s">
        <v>134</v>
      </c>
      <c r="H2112" t="s">
        <v>135</v>
      </c>
      <c r="I2112" t="s">
        <v>144</v>
      </c>
      <c r="J2112" t="s">
        <v>137</v>
      </c>
      <c r="K2112" t="s">
        <v>138</v>
      </c>
      <c r="L2112" t="s">
        <v>6325</v>
      </c>
      <c r="M2112" t="s">
        <v>6326</v>
      </c>
      <c r="N2112">
        <v>0.17861111099999999</v>
      </c>
      <c r="O2112">
        <v>3</v>
      </c>
      <c r="P2112">
        <v>2648</v>
      </c>
      <c r="Q2112">
        <v>37</v>
      </c>
      <c r="R2112">
        <v>79</v>
      </c>
      <c r="S2112">
        <v>17</v>
      </c>
      <c r="T2112">
        <v>346</v>
      </c>
      <c r="U2112">
        <v>8</v>
      </c>
      <c r="V2112">
        <v>5</v>
      </c>
      <c r="W2112">
        <v>1.2738673387928874</v>
      </c>
      <c r="X2112">
        <v>125.8281756248645</v>
      </c>
      <c r="Y2112">
        <v>92.59743393987155</v>
      </c>
      <c r="Z2112">
        <v>46.279263308003053</v>
      </c>
      <c r="AA2112">
        <v>26.192447704227842</v>
      </c>
      <c r="AB2112">
        <v>54.607237046846464</v>
      </c>
      <c r="AC2112">
        <v>278.33050682667408</v>
      </c>
      <c r="AD2112">
        <v>18.745520750571583</v>
      </c>
      <c r="AE2112">
        <v>643.85445253985199</v>
      </c>
    </row>
    <row r="2113" spans="1:31" x14ac:dyDescent="0.25">
      <c r="A2113">
        <v>2341569</v>
      </c>
      <c r="B2113">
        <v>1</v>
      </c>
      <c r="C2113" t="s">
        <v>80</v>
      </c>
      <c r="D2113" t="s">
        <v>106</v>
      </c>
      <c r="E2113" t="s">
        <v>141</v>
      </c>
      <c r="F2113" t="s">
        <v>6327</v>
      </c>
      <c r="G2113" t="s">
        <v>134</v>
      </c>
      <c r="H2113" t="s">
        <v>135</v>
      </c>
      <c r="I2113" t="s">
        <v>144</v>
      </c>
      <c r="J2113" t="s">
        <v>137</v>
      </c>
      <c r="K2113" t="s">
        <v>138</v>
      </c>
      <c r="L2113" t="s">
        <v>6328</v>
      </c>
      <c r="M2113" t="s">
        <v>6329</v>
      </c>
      <c r="N2113">
        <v>0.72833333300000003</v>
      </c>
      <c r="O2113">
        <v>0</v>
      </c>
      <c r="P2113">
        <v>1</v>
      </c>
      <c r="Q2113">
        <v>37</v>
      </c>
      <c r="R2113">
        <v>88</v>
      </c>
      <c r="S2113">
        <v>10</v>
      </c>
      <c r="T2113">
        <v>13</v>
      </c>
      <c r="U2113">
        <v>0</v>
      </c>
      <c r="V2113">
        <v>0</v>
      </c>
      <c r="W2113">
        <v>0</v>
      </c>
      <c r="X2113">
        <v>0</v>
      </c>
      <c r="Y2113">
        <v>222.88326194032206</v>
      </c>
      <c r="Z2113">
        <v>476.2098516981344</v>
      </c>
      <c r="AA2113">
        <v>33.448713630575384</v>
      </c>
      <c r="AB2113">
        <v>70.371929801390664</v>
      </c>
      <c r="AC2113">
        <v>0</v>
      </c>
      <c r="AD2113">
        <v>0</v>
      </c>
      <c r="AE2113">
        <v>802.91375707042255</v>
      </c>
    </row>
    <row r="2114" spans="1:31" x14ac:dyDescent="0.25">
      <c r="A2114">
        <v>2341240</v>
      </c>
      <c r="B2114">
        <v>1</v>
      </c>
      <c r="C2114" t="s">
        <v>80</v>
      </c>
      <c r="D2114" t="s">
        <v>101</v>
      </c>
      <c r="E2114" t="s">
        <v>151</v>
      </c>
      <c r="F2114" t="s">
        <v>5645</v>
      </c>
      <c r="G2114" t="s">
        <v>498</v>
      </c>
      <c r="H2114" t="s">
        <v>154</v>
      </c>
      <c r="I2114" t="s">
        <v>144</v>
      </c>
      <c r="J2114" t="s">
        <v>137</v>
      </c>
      <c r="K2114" t="s">
        <v>138</v>
      </c>
      <c r="L2114" t="s">
        <v>6330</v>
      </c>
      <c r="M2114" t="s">
        <v>6331</v>
      </c>
      <c r="N2114">
        <v>0.93027777700000003</v>
      </c>
      <c r="O2114">
        <v>0</v>
      </c>
      <c r="P2114">
        <v>109</v>
      </c>
      <c r="Q2114">
        <v>0</v>
      </c>
      <c r="R2114">
        <v>2</v>
      </c>
      <c r="S2114">
        <v>0</v>
      </c>
      <c r="T2114">
        <v>15</v>
      </c>
      <c r="U2114">
        <v>0</v>
      </c>
      <c r="V2114">
        <v>0</v>
      </c>
      <c r="W2114">
        <v>0</v>
      </c>
      <c r="X2114">
        <v>28.422003762362415</v>
      </c>
      <c r="Y2114">
        <v>0</v>
      </c>
      <c r="Z2114">
        <v>2.9404638091057769</v>
      </c>
      <c r="AA2114">
        <v>0</v>
      </c>
      <c r="AB2114">
        <v>15.392803849758765</v>
      </c>
      <c r="AC2114">
        <v>0</v>
      </c>
      <c r="AD2114">
        <v>0</v>
      </c>
      <c r="AE2114">
        <v>46.755271421226958</v>
      </c>
    </row>
    <row r="2115" spans="1:31" x14ac:dyDescent="0.25">
      <c r="A2115">
        <v>2341595</v>
      </c>
      <c r="B2115">
        <v>1</v>
      </c>
      <c r="C2115" t="s">
        <v>81</v>
      </c>
      <c r="D2115" t="s">
        <v>118</v>
      </c>
      <c r="E2115" t="s">
        <v>174</v>
      </c>
      <c r="F2115" t="s">
        <v>6332</v>
      </c>
      <c r="G2115" t="s">
        <v>176</v>
      </c>
      <c r="H2115" t="s">
        <v>154</v>
      </c>
      <c r="I2115" t="s">
        <v>144</v>
      </c>
      <c r="J2115" t="s">
        <v>137</v>
      </c>
      <c r="K2115" t="s">
        <v>138</v>
      </c>
      <c r="L2115" t="s">
        <v>6333</v>
      </c>
      <c r="M2115" t="s">
        <v>6334</v>
      </c>
      <c r="N2115">
        <v>1.8025</v>
      </c>
      <c r="O2115">
        <v>0</v>
      </c>
      <c r="P2115">
        <v>8</v>
      </c>
      <c r="Q2115">
        <v>0</v>
      </c>
      <c r="R2115">
        <v>6</v>
      </c>
      <c r="S2115">
        <v>0</v>
      </c>
      <c r="T2115">
        <v>4</v>
      </c>
      <c r="U2115">
        <v>0</v>
      </c>
      <c r="V2115">
        <v>1</v>
      </c>
      <c r="W2115">
        <v>0</v>
      </c>
      <c r="X2115">
        <v>8.6067990580740883</v>
      </c>
      <c r="Y2115">
        <v>0</v>
      </c>
      <c r="Z2115">
        <v>71.877626093414648</v>
      </c>
      <c r="AA2115">
        <v>0</v>
      </c>
      <c r="AB2115">
        <v>13.40557968012731</v>
      </c>
      <c r="AC2115">
        <v>0</v>
      </c>
      <c r="AD2115">
        <v>6.2282496261065949</v>
      </c>
      <c r="AE2115">
        <v>100.11825445772263</v>
      </c>
    </row>
    <row r="2116" spans="1:31" x14ac:dyDescent="0.25">
      <c r="A2116">
        <v>2341283</v>
      </c>
      <c r="B2116">
        <v>1</v>
      </c>
      <c r="C2116" t="s">
        <v>80</v>
      </c>
      <c r="D2116" t="s">
        <v>108</v>
      </c>
      <c r="E2116" t="s">
        <v>174</v>
      </c>
      <c r="F2116" t="s">
        <v>3499</v>
      </c>
      <c r="G2116" t="s">
        <v>176</v>
      </c>
      <c r="H2116" t="s">
        <v>154</v>
      </c>
      <c r="I2116" t="s">
        <v>144</v>
      </c>
      <c r="J2116" t="s">
        <v>137</v>
      </c>
      <c r="K2116" t="s">
        <v>138</v>
      </c>
      <c r="L2116" t="s">
        <v>6335</v>
      </c>
      <c r="M2116" t="s">
        <v>6336</v>
      </c>
      <c r="N2116">
        <v>0.56055555499999998</v>
      </c>
      <c r="O2116">
        <v>0</v>
      </c>
      <c r="P2116">
        <v>29</v>
      </c>
      <c r="Q2116">
        <v>0</v>
      </c>
      <c r="R2116">
        <v>11</v>
      </c>
      <c r="S2116">
        <v>0</v>
      </c>
      <c r="T2116">
        <v>5</v>
      </c>
      <c r="U2116">
        <v>0</v>
      </c>
      <c r="V2116">
        <v>0</v>
      </c>
      <c r="W2116">
        <v>0</v>
      </c>
      <c r="X2116">
        <v>8.6414109991410424</v>
      </c>
      <c r="Y2116">
        <v>0</v>
      </c>
      <c r="Z2116">
        <v>16.069993955991531</v>
      </c>
      <c r="AA2116">
        <v>0</v>
      </c>
      <c r="AB2116">
        <v>1.5480205416183668</v>
      </c>
      <c r="AC2116">
        <v>0</v>
      </c>
      <c r="AD2116">
        <v>0</v>
      </c>
      <c r="AE2116">
        <v>26.259425496750939</v>
      </c>
    </row>
    <row r="2117" spans="1:31" x14ac:dyDescent="0.25">
      <c r="A2117">
        <v>2341552</v>
      </c>
      <c r="B2117">
        <v>1</v>
      </c>
      <c r="C2117" t="s">
        <v>81</v>
      </c>
      <c r="D2117" t="s">
        <v>120</v>
      </c>
      <c r="E2117" t="s">
        <v>151</v>
      </c>
      <c r="F2117" t="s">
        <v>6337</v>
      </c>
      <c r="G2117" t="s">
        <v>153</v>
      </c>
      <c r="H2117" t="s">
        <v>154</v>
      </c>
      <c r="I2117" t="s">
        <v>144</v>
      </c>
      <c r="J2117" t="s">
        <v>137</v>
      </c>
      <c r="K2117" t="s">
        <v>138</v>
      </c>
      <c r="L2117" t="s">
        <v>6338</v>
      </c>
      <c r="M2117" t="s">
        <v>6339</v>
      </c>
      <c r="N2117">
        <v>3.0016666660000002</v>
      </c>
      <c r="O2117">
        <v>0</v>
      </c>
      <c r="P2117">
        <v>3</v>
      </c>
      <c r="Q2117">
        <v>0</v>
      </c>
      <c r="R2117">
        <v>0</v>
      </c>
      <c r="S2117">
        <v>0</v>
      </c>
      <c r="T2117">
        <v>1</v>
      </c>
      <c r="U2117">
        <v>0</v>
      </c>
      <c r="V2117">
        <v>0</v>
      </c>
      <c r="W2117">
        <v>0</v>
      </c>
      <c r="X2117">
        <v>2.1533056296797963</v>
      </c>
      <c r="Y2117">
        <v>0</v>
      </c>
      <c r="Z2117">
        <v>0</v>
      </c>
      <c r="AA2117">
        <v>0</v>
      </c>
      <c r="AB2117">
        <v>4.4357505878772256</v>
      </c>
      <c r="AC2117">
        <v>0</v>
      </c>
      <c r="AD2117">
        <v>0</v>
      </c>
      <c r="AE2117">
        <v>6.5890562175570224</v>
      </c>
    </row>
    <row r="2118" spans="1:31" x14ac:dyDescent="0.25">
      <c r="A2118">
        <v>2341197</v>
      </c>
      <c r="B2118">
        <v>1</v>
      </c>
      <c r="C2118" t="s">
        <v>80</v>
      </c>
      <c r="D2118" t="s">
        <v>100</v>
      </c>
      <c r="E2118" t="s">
        <v>132</v>
      </c>
      <c r="F2118" t="s">
        <v>3003</v>
      </c>
      <c r="G2118" t="s">
        <v>3157</v>
      </c>
      <c r="H2118" t="s">
        <v>135</v>
      </c>
      <c r="I2118" t="s">
        <v>144</v>
      </c>
      <c r="J2118" t="s">
        <v>137</v>
      </c>
      <c r="K2118" t="s">
        <v>138</v>
      </c>
      <c r="L2118" t="s">
        <v>6340</v>
      </c>
      <c r="M2118" t="s">
        <v>6341</v>
      </c>
      <c r="N2118">
        <v>1.480277777</v>
      </c>
      <c r="O2118">
        <v>6</v>
      </c>
      <c r="P2118">
        <v>13</v>
      </c>
      <c r="Q2118">
        <v>59</v>
      </c>
      <c r="R2118">
        <v>35</v>
      </c>
      <c r="S2118">
        <v>8</v>
      </c>
      <c r="T2118">
        <v>12</v>
      </c>
      <c r="U2118">
        <v>0</v>
      </c>
      <c r="V2118">
        <v>0</v>
      </c>
      <c r="W2118">
        <v>6.3266076787777514</v>
      </c>
      <c r="X2118">
        <v>3.3067112544437269</v>
      </c>
      <c r="Y2118">
        <v>156.97469209496657</v>
      </c>
      <c r="Z2118">
        <v>65.285848306183567</v>
      </c>
      <c r="AA2118">
        <v>33.493101461042293</v>
      </c>
      <c r="AB2118">
        <v>15.199397668946482</v>
      </c>
      <c r="AC2118">
        <v>0</v>
      </c>
      <c r="AD2118">
        <v>0</v>
      </c>
      <c r="AE2118">
        <v>280.58635846436039</v>
      </c>
    </row>
    <row r="2119" spans="1:31" x14ac:dyDescent="0.25">
      <c r="A2119">
        <v>2341695</v>
      </c>
      <c r="B2119">
        <v>1</v>
      </c>
      <c r="C2119" t="s">
        <v>80</v>
      </c>
      <c r="D2119" t="s">
        <v>104</v>
      </c>
      <c r="E2119" t="s">
        <v>174</v>
      </c>
      <c r="F2119" t="s">
        <v>6342</v>
      </c>
      <c r="G2119" t="s">
        <v>176</v>
      </c>
      <c r="H2119" t="s">
        <v>154</v>
      </c>
      <c r="I2119" t="s">
        <v>144</v>
      </c>
      <c r="J2119" t="s">
        <v>137</v>
      </c>
      <c r="K2119" t="s">
        <v>138</v>
      </c>
      <c r="L2119" t="s">
        <v>6343</v>
      </c>
      <c r="M2119" t="s">
        <v>6344</v>
      </c>
      <c r="N2119">
        <v>1.891388888</v>
      </c>
      <c r="O2119">
        <v>0</v>
      </c>
      <c r="P2119">
        <v>148</v>
      </c>
      <c r="Q2119">
        <v>0</v>
      </c>
      <c r="R2119">
        <v>0</v>
      </c>
      <c r="S2119">
        <v>0</v>
      </c>
      <c r="T2119">
        <v>8</v>
      </c>
      <c r="U2119">
        <v>0</v>
      </c>
      <c r="V2119">
        <v>0</v>
      </c>
      <c r="W2119">
        <v>0</v>
      </c>
      <c r="X2119">
        <v>52.063490006854678</v>
      </c>
      <c r="Y2119">
        <v>0</v>
      </c>
      <c r="Z2119">
        <v>0</v>
      </c>
      <c r="AA2119">
        <v>0</v>
      </c>
      <c r="AB2119">
        <v>5.1929651004724153</v>
      </c>
      <c r="AC2119">
        <v>0</v>
      </c>
      <c r="AD2119">
        <v>0</v>
      </c>
      <c r="AE2119">
        <v>57.256455107327092</v>
      </c>
    </row>
    <row r="2120" spans="1:31" x14ac:dyDescent="0.25">
      <c r="A2120">
        <v>2341340</v>
      </c>
      <c r="B2120">
        <v>1</v>
      </c>
      <c r="C2120" t="s">
        <v>80</v>
      </c>
      <c r="D2120" t="s">
        <v>95</v>
      </c>
      <c r="E2120" t="s">
        <v>151</v>
      </c>
      <c r="F2120" t="s">
        <v>6345</v>
      </c>
      <c r="G2120" t="s">
        <v>194</v>
      </c>
      <c r="H2120" t="s">
        <v>154</v>
      </c>
      <c r="I2120" t="s">
        <v>144</v>
      </c>
      <c r="J2120" t="s">
        <v>137</v>
      </c>
      <c r="K2120" t="s">
        <v>138</v>
      </c>
      <c r="L2120" t="s">
        <v>6346</v>
      </c>
      <c r="M2120" t="s">
        <v>6347</v>
      </c>
      <c r="N2120">
        <v>1.007777777</v>
      </c>
      <c r="O2120">
        <v>0</v>
      </c>
      <c r="P2120">
        <v>98</v>
      </c>
      <c r="Q2120">
        <v>0</v>
      </c>
      <c r="R2120">
        <v>0</v>
      </c>
      <c r="S2120">
        <v>0</v>
      </c>
      <c r="T2120">
        <v>3</v>
      </c>
      <c r="U2120">
        <v>0</v>
      </c>
      <c r="V2120">
        <v>0</v>
      </c>
      <c r="W2120">
        <v>0</v>
      </c>
      <c r="X2120">
        <v>29.722257822642657</v>
      </c>
      <c r="Y2120">
        <v>0</v>
      </c>
      <c r="Z2120">
        <v>0</v>
      </c>
      <c r="AA2120">
        <v>0</v>
      </c>
      <c r="AB2120">
        <v>7.5486793579423335</v>
      </c>
      <c r="AC2120">
        <v>0</v>
      </c>
      <c r="AD2120">
        <v>0</v>
      </c>
      <c r="AE2120">
        <v>37.270937180584994</v>
      </c>
    </row>
    <row r="2121" spans="1:31" x14ac:dyDescent="0.25">
      <c r="A2121">
        <v>2341369</v>
      </c>
      <c r="B2121">
        <v>1</v>
      </c>
      <c r="C2121" t="s">
        <v>80</v>
      </c>
      <c r="D2121" t="s">
        <v>108</v>
      </c>
      <c r="E2121" t="s">
        <v>157</v>
      </c>
      <c r="F2121" t="s">
        <v>6348</v>
      </c>
      <c r="G2121" t="s">
        <v>159</v>
      </c>
      <c r="H2121" t="s">
        <v>154</v>
      </c>
      <c r="I2121" t="s">
        <v>144</v>
      </c>
      <c r="J2121" t="s">
        <v>137</v>
      </c>
      <c r="K2121" t="s">
        <v>138</v>
      </c>
      <c r="L2121" t="s">
        <v>6349</v>
      </c>
      <c r="M2121" t="s">
        <v>6350</v>
      </c>
      <c r="N2121">
        <v>1.17</v>
      </c>
      <c r="O2121">
        <v>0</v>
      </c>
      <c r="P2121">
        <v>1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0.38044758535138723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0.38044758535138723</v>
      </c>
    </row>
    <row r="2122" spans="1:31" x14ac:dyDescent="0.25">
      <c r="A2122">
        <v>2341584</v>
      </c>
      <c r="B2122">
        <v>1</v>
      </c>
      <c r="C2122" t="s">
        <v>80</v>
      </c>
      <c r="D2122" t="s">
        <v>108</v>
      </c>
      <c r="E2122" t="s">
        <v>151</v>
      </c>
      <c r="F2122" t="s">
        <v>3496</v>
      </c>
      <c r="G2122" t="s">
        <v>153</v>
      </c>
      <c r="H2122" t="s">
        <v>154</v>
      </c>
      <c r="I2122" t="s">
        <v>144</v>
      </c>
      <c r="J2122" t="s">
        <v>137</v>
      </c>
      <c r="K2122" t="s">
        <v>138</v>
      </c>
      <c r="L2122" t="s">
        <v>6351</v>
      </c>
      <c r="M2122" t="s">
        <v>6352</v>
      </c>
      <c r="N2122">
        <v>3.6008333330000002</v>
      </c>
      <c r="O2122">
        <v>0</v>
      </c>
      <c r="P2122">
        <v>1</v>
      </c>
      <c r="Q2122">
        <v>0</v>
      </c>
      <c r="R2122">
        <v>9</v>
      </c>
      <c r="S2122">
        <v>0</v>
      </c>
      <c r="T2122">
        <v>1</v>
      </c>
      <c r="U2122">
        <v>0</v>
      </c>
      <c r="V2122">
        <v>0</v>
      </c>
      <c r="W2122">
        <v>0</v>
      </c>
      <c r="X2122">
        <v>0.72463347757167917</v>
      </c>
      <c r="Y2122">
        <v>0</v>
      </c>
      <c r="Z2122">
        <v>138.44265188439252</v>
      </c>
      <c r="AA2122">
        <v>0</v>
      </c>
      <c r="AB2122">
        <v>2.4765980163732868</v>
      </c>
      <c r="AC2122">
        <v>0</v>
      </c>
      <c r="AD2122">
        <v>0</v>
      </c>
      <c r="AE2122">
        <v>141.64388337833748</v>
      </c>
    </row>
    <row r="2123" spans="1:31" x14ac:dyDescent="0.25">
      <c r="A2123">
        <v>2341229</v>
      </c>
      <c r="B2123">
        <v>1</v>
      </c>
      <c r="C2123" t="s">
        <v>81</v>
      </c>
      <c r="D2123" t="s">
        <v>123</v>
      </c>
      <c r="E2123" t="s">
        <v>174</v>
      </c>
      <c r="F2123" t="s">
        <v>6353</v>
      </c>
      <c r="G2123" t="s">
        <v>176</v>
      </c>
      <c r="H2123" t="s">
        <v>154</v>
      </c>
      <c r="I2123" t="s">
        <v>144</v>
      </c>
      <c r="J2123" t="s">
        <v>137</v>
      </c>
      <c r="K2123" t="s">
        <v>138</v>
      </c>
      <c r="L2123" t="s">
        <v>6354</v>
      </c>
      <c r="M2123" t="s">
        <v>6355</v>
      </c>
      <c r="N2123">
        <v>4.829722222</v>
      </c>
      <c r="O2123">
        <v>0</v>
      </c>
      <c r="P2123">
        <v>53</v>
      </c>
      <c r="Q2123">
        <v>0</v>
      </c>
      <c r="R2123">
        <v>15</v>
      </c>
      <c r="S2123">
        <v>0</v>
      </c>
      <c r="T2123">
        <v>5</v>
      </c>
      <c r="U2123">
        <v>0</v>
      </c>
      <c r="V2123">
        <v>0</v>
      </c>
      <c r="W2123">
        <v>0</v>
      </c>
      <c r="X2123">
        <v>101.0121705966787</v>
      </c>
      <c r="Y2123">
        <v>0</v>
      </c>
      <c r="Z2123">
        <v>358.66541687882557</v>
      </c>
      <c r="AA2123">
        <v>0</v>
      </c>
      <c r="AB2123">
        <v>10.489888015482228</v>
      </c>
      <c r="AC2123">
        <v>0</v>
      </c>
      <c r="AD2123">
        <v>0</v>
      </c>
      <c r="AE2123">
        <v>470.16747549098648</v>
      </c>
    </row>
    <row r="2124" spans="1:31" x14ac:dyDescent="0.25">
      <c r="A2124">
        <v>2341183</v>
      </c>
      <c r="B2124">
        <v>1</v>
      </c>
      <c r="C2124" t="s">
        <v>80</v>
      </c>
      <c r="D2124" t="s">
        <v>100</v>
      </c>
      <c r="E2124" t="s">
        <v>132</v>
      </c>
      <c r="F2124" t="s">
        <v>770</v>
      </c>
      <c r="G2124" t="s">
        <v>363</v>
      </c>
      <c r="H2124" t="s">
        <v>135</v>
      </c>
      <c r="I2124" t="s">
        <v>144</v>
      </c>
      <c r="J2124" t="s">
        <v>137</v>
      </c>
      <c r="K2124" t="s">
        <v>138</v>
      </c>
      <c r="L2124" t="s">
        <v>624</v>
      </c>
      <c r="M2124" t="s">
        <v>625</v>
      </c>
      <c r="N2124">
        <v>0.155</v>
      </c>
      <c r="O2124">
        <v>1</v>
      </c>
      <c r="P2124">
        <v>1345</v>
      </c>
      <c r="Q2124">
        <v>18</v>
      </c>
      <c r="R2124">
        <v>435</v>
      </c>
      <c r="S2124">
        <v>13</v>
      </c>
      <c r="T2124">
        <v>303</v>
      </c>
      <c r="U2124">
        <v>0</v>
      </c>
      <c r="V2124">
        <v>1</v>
      </c>
      <c r="W2124">
        <v>7.3030903480029996E-2</v>
      </c>
      <c r="X2124">
        <v>50.269423237983361</v>
      </c>
      <c r="Y2124">
        <v>55.433687240018145</v>
      </c>
      <c r="Z2124">
        <v>69.451177029196273</v>
      </c>
      <c r="AA2124">
        <v>10.536699104684146</v>
      </c>
      <c r="AB2124">
        <v>26.124276505415711</v>
      </c>
      <c r="AC2124">
        <v>0</v>
      </c>
      <c r="AD2124">
        <v>0.18334836600181334</v>
      </c>
      <c r="AE2124">
        <v>212.07164238677947</v>
      </c>
    </row>
    <row r="2125" spans="1:31" x14ac:dyDescent="0.25">
      <c r="A2125">
        <v>2341624</v>
      </c>
      <c r="B2125">
        <v>1</v>
      </c>
      <c r="C2125" t="s">
        <v>80</v>
      </c>
      <c r="D2125" t="s">
        <v>98</v>
      </c>
      <c r="E2125" t="s">
        <v>157</v>
      </c>
      <c r="F2125" t="s">
        <v>6356</v>
      </c>
      <c r="G2125" t="s">
        <v>194</v>
      </c>
      <c r="H2125" t="s">
        <v>154</v>
      </c>
      <c r="I2125" t="s">
        <v>144</v>
      </c>
      <c r="J2125" t="s">
        <v>137</v>
      </c>
      <c r="K2125" t="s">
        <v>138</v>
      </c>
      <c r="L2125" t="s">
        <v>6357</v>
      </c>
      <c r="M2125" t="s">
        <v>6358</v>
      </c>
      <c r="N2125">
        <v>1.6088888880000001</v>
      </c>
      <c r="O2125">
        <v>0</v>
      </c>
      <c r="P2125">
        <v>0</v>
      </c>
      <c r="Q2125">
        <v>0</v>
      </c>
      <c r="R2125">
        <v>1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10.827550166313049</v>
      </c>
      <c r="AA2125">
        <v>0</v>
      </c>
      <c r="AB2125">
        <v>0</v>
      </c>
      <c r="AC2125">
        <v>0</v>
      </c>
      <c r="AD2125">
        <v>0</v>
      </c>
      <c r="AE2125">
        <v>10.827550166313049</v>
      </c>
    </row>
    <row r="2126" spans="1:31" x14ac:dyDescent="0.25">
      <c r="A2126">
        <v>2341375</v>
      </c>
      <c r="B2126">
        <v>1</v>
      </c>
      <c r="C2126" t="s">
        <v>80</v>
      </c>
      <c r="D2126" t="s">
        <v>83</v>
      </c>
      <c r="E2126" t="s">
        <v>147</v>
      </c>
      <c r="F2126" t="s">
        <v>6359</v>
      </c>
      <c r="G2126" t="s">
        <v>134</v>
      </c>
      <c r="H2126" t="s">
        <v>135</v>
      </c>
      <c r="I2126" t="s">
        <v>144</v>
      </c>
      <c r="J2126" t="s">
        <v>137</v>
      </c>
      <c r="K2126" t="s">
        <v>138</v>
      </c>
      <c r="L2126" t="s">
        <v>6360</v>
      </c>
      <c r="M2126" t="s">
        <v>6361</v>
      </c>
      <c r="N2126">
        <v>1.7280555550000001</v>
      </c>
      <c r="O2126">
        <v>0</v>
      </c>
      <c r="P2126">
        <v>0</v>
      </c>
      <c r="Q2126">
        <v>1</v>
      </c>
      <c r="R2126">
        <v>0</v>
      </c>
      <c r="S2126">
        <v>3</v>
      </c>
      <c r="T2126">
        <v>0</v>
      </c>
      <c r="U2126">
        <v>2</v>
      </c>
      <c r="V2126">
        <v>0</v>
      </c>
      <c r="W2126">
        <v>0</v>
      </c>
      <c r="X2126">
        <v>0</v>
      </c>
      <c r="Y2126">
        <v>404.23748917806057</v>
      </c>
      <c r="Z2126">
        <v>0</v>
      </c>
      <c r="AA2126">
        <v>40.574844490354309</v>
      </c>
      <c r="AB2126">
        <v>0</v>
      </c>
      <c r="AC2126">
        <v>70.028532227834233</v>
      </c>
      <c r="AD2126">
        <v>0</v>
      </c>
      <c r="AE2126">
        <v>514.84086589624917</v>
      </c>
    </row>
    <row r="2127" spans="1:31" x14ac:dyDescent="0.25">
      <c r="A2127">
        <v>2341561</v>
      </c>
      <c r="B2127">
        <v>1</v>
      </c>
      <c r="C2127" t="s">
        <v>80</v>
      </c>
      <c r="D2127" t="s">
        <v>83</v>
      </c>
      <c r="E2127" t="s">
        <v>157</v>
      </c>
      <c r="F2127" t="s">
        <v>6362</v>
      </c>
      <c r="G2127" t="s">
        <v>159</v>
      </c>
      <c r="H2127" t="s">
        <v>154</v>
      </c>
      <c r="I2127" t="s">
        <v>144</v>
      </c>
      <c r="J2127" t="s">
        <v>137</v>
      </c>
      <c r="K2127" t="s">
        <v>138</v>
      </c>
      <c r="L2127" t="s">
        <v>6363</v>
      </c>
      <c r="M2127" t="s">
        <v>6364</v>
      </c>
      <c r="N2127">
        <v>2.957777777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1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</row>
    <row r="2128" spans="1:31" x14ac:dyDescent="0.25">
      <c r="A2128">
        <v>2341223</v>
      </c>
      <c r="B2128">
        <v>1</v>
      </c>
      <c r="C2128" t="s">
        <v>81</v>
      </c>
      <c r="D2128" t="s">
        <v>116</v>
      </c>
      <c r="E2128" t="s">
        <v>132</v>
      </c>
      <c r="F2128" t="s">
        <v>6365</v>
      </c>
      <c r="G2128" t="s">
        <v>134</v>
      </c>
      <c r="H2128" t="s">
        <v>135</v>
      </c>
      <c r="I2128" t="s">
        <v>144</v>
      </c>
      <c r="J2128" t="s">
        <v>137</v>
      </c>
      <c r="K2128" t="s">
        <v>138</v>
      </c>
      <c r="L2128" t="s">
        <v>6366</v>
      </c>
      <c r="M2128" t="s">
        <v>6367</v>
      </c>
      <c r="N2128">
        <v>7.9722221999999995E-2</v>
      </c>
      <c r="O2128">
        <v>8</v>
      </c>
      <c r="P2128">
        <v>4479</v>
      </c>
      <c r="Q2128">
        <v>545</v>
      </c>
      <c r="R2128">
        <v>460</v>
      </c>
      <c r="S2128">
        <v>57</v>
      </c>
      <c r="T2128">
        <v>495</v>
      </c>
      <c r="U2128">
        <v>6</v>
      </c>
      <c r="V2128">
        <v>0</v>
      </c>
      <c r="W2128">
        <v>9.5047161042767503E-2</v>
      </c>
      <c r="X2128">
        <v>49.277540427091921</v>
      </c>
      <c r="Y2128">
        <v>237.63494850233616</v>
      </c>
      <c r="Z2128">
        <v>35.23232756284898</v>
      </c>
      <c r="AA2128">
        <v>20.301345884153033</v>
      </c>
      <c r="AB2128">
        <v>14.43078808889347</v>
      </c>
      <c r="AC2128">
        <v>45.714358035863356</v>
      </c>
      <c r="AD2128">
        <v>0</v>
      </c>
      <c r="AE2128">
        <v>402.68635566222969</v>
      </c>
    </row>
    <row r="2129" spans="1:31" x14ac:dyDescent="0.25">
      <c r="A2129">
        <v>2341269</v>
      </c>
      <c r="B2129">
        <v>1</v>
      </c>
      <c r="C2129" t="s">
        <v>81</v>
      </c>
      <c r="D2129" t="s">
        <v>123</v>
      </c>
      <c r="E2129" t="s">
        <v>141</v>
      </c>
      <c r="F2129" t="s">
        <v>6368</v>
      </c>
      <c r="G2129" t="s">
        <v>134</v>
      </c>
      <c r="H2129" t="s">
        <v>135</v>
      </c>
      <c r="I2129" t="s">
        <v>144</v>
      </c>
      <c r="J2129" t="s">
        <v>137</v>
      </c>
      <c r="K2129" t="s">
        <v>138</v>
      </c>
      <c r="L2129" t="s">
        <v>6369</v>
      </c>
      <c r="M2129" t="s">
        <v>6370</v>
      </c>
      <c r="N2129">
        <v>1.422222222</v>
      </c>
      <c r="O2129">
        <v>0</v>
      </c>
      <c r="P2129">
        <v>5</v>
      </c>
      <c r="Q2129">
        <v>1</v>
      </c>
      <c r="R2129">
        <v>134</v>
      </c>
      <c r="S2129">
        <v>0</v>
      </c>
      <c r="T2129">
        <v>14</v>
      </c>
      <c r="U2129">
        <v>0</v>
      </c>
      <c r="V2129">
        <v>0</v>
      </c>
      <c r="W2129">
        <v>0</v>
      </c>
      <c r="X2129">
        <v>4.2539917580154398</v>
      </c>
      <c r="Y2129">
        <v>28.269458552909935</v>
      </c>
      <c r="Z2129">
        <v>408.81282647705711</v>
      </c>
      <c r="AA2129">
        <v>0</v>
      </c>
      <c r="AB2129">
        <v>33.287092606413239</v>
      </c>
      <c r="AC2129">
        <v>0</v>
      </c>
      <c r="AD2129">
        <v>0</v>
      </c>
      <c r="AE2129">
        <v>474.62336939439575</v>
      </c>
    </row>
    <row r="2130" spans="1:31" x14ac:dyDescent="0.25">
      <c r="A2130">
        <v>2341515</v>
      </c>
      <c r="B2130">
        <v>1</v>
      </c>
      <c r="C2130" t="s">
        <v>81</v>
      </c>
      <c r="D2130" t="s">
        <v>112</v>
      </c>
      <c r="E2130" t="s">
        <v>157</v>
      </c>
      <c r="F2130" t="s">
        <v>6371</v>
      </c>
      <c r="G2130" t="s">
        <v>159</v>
      </c>
      <c r="H2130" t="s">
        <v>154</v>
      </c>
      <c r="I2130" t="s">
        <v>144</v>
      </c>
      <c r="J2130" t="s">
        <v>137</v>
      </c>
      <c r="K2130" t="s">
        <v>138</v>
      </c>
      <c r="L2130" t="s">
        <v>6372</v>
      </c>
      <c r="M2130" t="s">
        <v>6373</v>
      </c>
      <c r="N2130">
        <v>2.1758333329999999</v>
      </c>
      <c r="O2130">
        <v>0</v>
      </c>
      <c r="P2130">
        <v>1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1.4974663193999849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1.4974663193999849</v>
      </c>
    </row>
    <row r="2131" spans="1:31" x14ac:dyDescent="0.25">
      <c r="A2131">
        <v>2341312</v>
      </c>
      <c r="B2131">
        <v>1</v>
      </c>
      <c r="C2131" t="s">
        <v>80</v>
      </c>
      <c r="D2131" t="s">
        <v>83</v>
      </c>
      <c r="E2131" t="s">
        <v>157</v>
      </c>
      <c r="F2131" t="s">
        <v>6374</v>
      </c>
      <c r="G2131" t="s">
        <v>153</v>
      </c>
      <c r="H2131" t="s">
        <v>154</v>
      </c>
      <c r="I2131" t="s">
        <v>144</v>
      </c>
      <c r="J2131" t="s">
        <v>137</v>
      </c>
      <c r="K2131" t="s">
        <v>138</v>
      </c>
      <c r="L2131" t="s">
        <v>6375</v>
      </c>
      <c r="M2131" t="s">
        <v>6376</v>
      </c>
      <c r="N2131">
        <v>1.351388888</v>
      </c>
      <c r="O2131">
        <v>0</v>
      </c>
      <c r="P2131">
        <v>2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2.0965616340426383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2.0965616340426383</v>
      </c>
    </row>
    <row r="2132" spans="1:31" x14ac:dyDescent="0.25">
      <c r="A2132">
        <v>2341306</v>
      </c>
      <c r="B2132">
        <v>1</v>
      </c>
      <c r="C2132" t="s">
        <v>80</v>
      </c>
      <c r="D2132" t="s">
        <v>108</v>
      </c>
      <c r="E2132" t="s">
        <v>157</v>
      </c>
      <c r="F2132" t="s">
        <v>5985</v>
      </c>
      <c r="G2132" t="s">
        <v>204</v>
      </c>
      <c r="H2132" t="s">
        <v>154</v>
      </c>
      <c r="I2132" t="s">
        <v>144</v>
      </c>
      <c r="J2132" t="s">
        <v>137</v>
      </c>
      <c r="K2132" t="s">
        <v>138</v>
      </c>
      <c r="L2132" t="s">
        <v>6377</v>
      </c>
      <c r="M2132" t="s">
        <v>6378</v>
      </c>
      <c r="N2132">
        <v>1.233055555</v>
      </c>
      <c r="O2132">
        <v>0</v>
      </c>
      <c r="P2132">
        <v>3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0.9543065717898116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0.9543065717898116</v>
      </c>
    </row>
    <row r="2133" spans="1:31" x14ac:dyDescent="0.25">
      <c r="A2133">
        <v>2341541</v>
      </c>
      <c r="B2133">
        <v>1</v>
      </c>
      <c r="C2133" t="s">
        <v>80</v>
      </c>
      <c r="D2133" t="s">
        <v>100</v>
      </c>
      <c r="E2133" t="s">
        <v>157</v>
      </c>
      <c r="F2133" t="s">
        <v>6379</v>
      </c>
      <c r="G2133" t="s">
        <v>279</v>
      </c>
      <c r="H2133" t="s">
        <v>154</v>
      </c>
      <c r="I2133" t="s">
        <v>144</v>
      </c>
      <c r="J2133" t="s">
        <v>137</v>
      </c>
      <c r="K2133" t="s">
        <v>138</v>
      </c>
      <c r="L2133" t="s">
        <v>6380</v>
      </c>
      <c r="M2133" t="s">
        <v>6381</v>
      </c>
      <c r="N2133">
        <v>0.73416666600000002</v>
      </c>
      <c r="O2133">
        <v>0</v>
      </c>
      <c r="P2133">
        <v>4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1.7473257026615208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1.7473257026615208</v>
      </c>
    </row>
    <row r="2134" spans="1:31" x14ac:dyDescent="0.25">
      <c r="A2134">
        <v>2341186</v>
      </c>
      <c r="B2134">
        <v>1</v>
      </c>
      <c r="C2134" t="s">
        <v>80</v>
      </c>
      <c r="D2134" t="s">
        <v>100</v>
      </c>
      <c r="E2134" t="s">
        <v>240</v>
      </c>
      <c r="F2134" t="s">
        <v>366</v>
      </c>
      <c r="G2134" t="s">
        <v>134</v>
      </c>
      <c r="H2134" t="s">
        <v>135</v>
      </c>
      <c r="I2134" t="s">
        <v>144</v>
      </c>
      <c r="J2134" t="s">
        <v>137</v>
      </c>
      <c r="K2134" t="s">
        <v>138</v>
      </c>
      <c r="L2134" t="s">
        <v>6382</v>
      </c>
      <c r="M2134" t="s">
        <v>6383</v>
      </c>
      <c r="N2134">
        <v>7.2717500000000004E-2</v>
      </c>
      <c r="O2134">
        <v>13</v>
      </c>
      <c r="P2134">
        <v>5563</v>
      </c>
      <c r="Q2134">
        <v>319</v>
      </c>
      <c r="R2134">
        <v>1305</v>
      </c>
      <c r="S2134">
        <v>60</v>
      </c>
      <c r="T2134">
        <v>1011</v>
      </c>
      <c r="U2134">
        <v>1</v>
      </c>
      <c r="V2134">
        <v>1</v>
      </c>
      <c r="W2134">
        <v>1.7756840198307595</v>
      </c>
      <c r="X2134">
        <v>94.924839412665079</v>
      </c>
      <c r="Y2134">
        <v>162.08355165368394</v>
      </c>
      <c r="Z2134">
        <v>181.01634496518841</v>
      </c>
      <c r="AA2134">
        <v>19.670005928936593</v>
      </c>
      <c r="AB2134">
        <v>44.318712255457385</v>
      </c>
      <c r="AC2134">
        <v>6.5749532875437193</v>
      </c>
      <c r="AD2134">
        <v>8.6241364552854985E-2</v>
      </c>
      <c r="AE2134">
        <v>510.45033288785874</v>
      </c>
    </row>
    <row r="2135" spans="1:31" x14ac:dyDescent="0.25">
      <c r="A2135">
        <v>2341684</v>
      </c>
      <c r="B2135">
        <v>1</v>
      </c>
      <c r="C2135" t="s">
        <v>81</v>
      </c>
      <c r="D2135" t="s">
        <v>120</v>
      </c>
      <c r="E2135" t="s">
        <v>132</v>
      </c>
      <c r="F2135" t="s">
        <v>6384</v>
      </c>
      <c r="G2135" t="s">
        <v>134</v>
      </c>
      <c r="H2135" t="s">
        <v>135</v>
      </c>
      <c r="I2135" t="s">
        <v>144</v>
      </c>
      <c r="J2135" t="s">
        <v>137</v>
      </c>
      <c r="K2135" t="s">
        <v>138</v>
      </c>
      <c r="L2135" t="s">
        <v>6385</v>
      </c>
      <c r="M2135" t="s">
        <v>6386</v>
      </c>
      <c r="N2135">
        <v>1.005833333</v>
      </c>
      <c r="O2135">
        <v>1</v>
      </c>
      <c r="P2135">
        <v>305</v>
      </c>
      <c r="Q2135">
        <v>86</v>
      </c>
      <c r="R2135">
        <v>4</v>
      </c>
      <c r="S2135">
        <v>19</v>
      </c>
      <c r="T2135">
        <v>41</v>
      </c>
      <c r="U2135">
        <v>3</v>
      </c>
      <c r="V2135">
        <v>0</v>
      </c>
      <c r="W2135">
        <v>38.251008493217824</v>
      </c>
      <c r="X2135">
        <v>92.416774210691827</v>
      </c>
      <c r="Y2135">
        <v>650.14316744238465</v>
      </c>
      <c r="Z2135">
        <v>10.352792432346702</v>
      </c>
      <c r="AA2135">
        <v>104.20582115298429</v>
      </c>
      <c r="AB2135">
        <v>17.583236393531124</v>
      </c>
      <c r="AC2135">
        <v>104.93006346836627</v>
      </c>
      <c r="AD2135">
        <v>0</v>
      </c>
      <c r="AE2135">
        <v>1017.8828635935228</v>
      </c>
    </row>
    <row r="2136" spans="1:31" x14ac:dyDescent="0.25">
      <c r="A2136">
        <v>2341203</v>
      </c>
      <c r="B2136">
        <v>1</v>
      </c>
      <c r="C2136" t="s">
        <v>80</v>
      </c>
      <c r="D2136" t="s">
        <v>93</v>
      </c>
      <c r="E2136" t="s">
        <v>151</v>
      </c>
      <c r="F2136" t="s">
        <v>6387</v>
      </c>
      <c r="G2136" t="s">
        <v>153</v>
      </c>
      <c r="H2136" t="s">
        <v>154</v>
      </c>
      <c r="I2136" t="s">
        <v>144</v>
      </c>
      <c r="J2136" t="s">
        <v>137</v>
      </c>
      <c r="K2136" t="s">
        <v>138</v>
      </c>
      <c r="L2136" t="s">
        <v>6388</v>
      </c>
      <c r="M2136" t="s">
        <v>6389</v>
      </c>
      <c r="N2136">
        <v>4.4102777770000001</v>
      </c>
      <c r="O2136">
        <v>0</v>
      </c>
      <c r="P2136">
        <v>1</v>
      </c>
      <c r="Q2136">
        <v>0</v>
      </c>
      <c r="R2136">
        <v>6</v>
      </c>
      <c r="S2136">
        <v>0</v>
      </c>
      <c r="T2136">
        <v>2</v>
      </c>
      <c r="U2136">
        <v>0</v>
      </c>
      <c r="V2136">
        <v>0</v>
      </c>
      <c r="W2136">
        <v>0</v>
      </c>
      <c r="X2136">
        <v>2.4810260880303834</v>
      </c>
      <c r="Y2136">
        <v>0</v>
      </c>
      <c r="Z2136">
        <v>197.83593701848395</v>
      </c>
      <c r="AA2136">
        <v>0</v>
      </c>
      <c r="AB2136">
        <v>100.91743041179929</v>
      </c>
      <c r="AC2136">
        <v>0</v>
      </c>
      <c r="AD2136">
        <v>0</v>
      </c>
      <c r="AE2136">
        <v>301.2343935183136</v>
      </c>
    </row>
    <row r="2137" spans="1:31" x14ac:dyDescent="0.25">
      <c r="A2137">
        <v>2341581</v>
      </c>
      <c r="B2137">
        <v>1</v>
      </c>
      <c r="C2137" t="s">
        <v>80</v>
      </c>
      <c r="D2137" t="s">
        <v>100</v>
      </c>
      <c r="E2137" t="s">
        <v>147</v>
      </c>
      <c r="F2137" t="s">
        <v>6390</v>
      </c>
      <c r="G2137" t="s">
        <v>184</v>
      </c>
      <c r="H2137" t="s">
        <v>135</v>
      </c>
      <c r="I2137" t="s">
        <v>144</v>
      </c>
      <c r="J2137" t="s">
        <v>137</v>
      </c>
      <c r="K2137" t="s">
        <v>138</v>
      </c>
      <c r="L2137" t="s">
        <v>6391</v>
      </c>
      <c r="M2137" t="s">
        <v>6392</v>
      </c>
      <c r="N2137">
        <v>2.335555555</v>
      </c>
      <c r="O2137">
        <v>0</v>
      </c>
      <c r="P2137">
        <v>17</v>
      </c>
      <c r="Q2137">
        <v>0</v>
      </c>
      <c r="R2137">
        <v>1</v>
      </c>
      <c r="S2137">
        <v>0</v>
      </c>
      <c r="T2137">
        <v>5</v>
      </c>
      <c r="U2137">
        <v>0</v>
      </c>
      <c r="V2137">
        <v>0</v>
      </c>
      <c r="W2137">
        <v>0</v>
      </c>
      <c r="X2137">
        <v>13.852531096176481</v>
      </c>
      <c r="Y2137">
        <v>0</v>
      </c>
      <c r="Z2137">
        <v>0.64001950026320442</v>
      </c>
      <c r="AA2137">
        <v>0</v>
      </c>
      <c r="AB2137">
        <v>8.3120429354438503</v>
      </c>
      <c r="AC2137">
        <v>0</v>
      </c>
      <c r="AD2137">
        <v>0</v>
      </c>
      <c r="AE2137">
        <v>22.804593531883533</v>
      </c>
    </row>
    <row r="2138" spans="1:31" x14ac:dyDescent="0.25">
      <c r="A2138">
        <v>2341249</v>
      </c>
      <c r="B2138">
        <v>1</v>
      </c>
      <c r="C2138" t="s">
        <v>81</v>
      </c>
      <c r="D2138" t="s">
        <v>127</v>
      </c>
      <c r="E2138" t="s">
        <v>147</v>
      </c>
      <c r="F2138" t="s">
        <v>6393</v>
      </c>
      <c r="G2138" t="s">
        <v>184</v>
      </c>
      <c r="H2138" t="s">
        <v>135</v>
      </c>
      <c r="I2138" t="s">
        <v>144</v>
      </c>
      <c r="J2138" t="s">
        <v>137</v>
      </c>
      <c r="K2138" t="s">
        <v>138</v>
      </c>
      <c r="L2138" t="s">
        <v>6394</v>
      </c>
      <c r="M2138" t="s">
        <v>6395</v>
      </c>
      <c r="N2138">
        <v>0.98694444400000003</v>
      </c>
      <c r="O2138">
        <v>0</v>
      </c>
      <c r="P2138">
        <v>0</v>
      </c>
      <c r="Q2138">
        <v>0</v>
      </c>
      <c r="R2138">
        <v>10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42.005011818856538</v>
      </c>
      <c r="AA2138">
        <v>0</v>
      </c>
      <c r="AB2138">
        <v>0</v>
      </c>
      <c r="AC2138">
        <v>0</v>
      </c>
      <c r="AD2138">
        <v>0</v>
      </c>
      <c r="AE2138">
        <v>42.005011818856538</v>
      </c>
    </row>
    <row r="2139" spans="1:31" x14ac:dyDescent="0.25">
      <c r="A2139">
        <v>2341372</v>
      </c>
      <c r="B2139">
        <v>1</v>
      </c>
      <c r="C2139" t="s">
        <v>81</v>
      </c>
      <c r="D2139" t="s">
        <v>112</v>
      </c>
      <c r="E2139" t="s">
        <v>141</v>
      </c>
      <c r="F2139" t="s">
        <v>6396</v>
      </c>
      <c r="G2139" t="s">
        <v>134</v>
      </c>
      <c r="H2139" t="s">
        <v>135</v>
      </c>
      <c r="I2139" t="s">
        <v>144</v>
      </c>
      <c r="J2139" t="s">
        <v>137</v>
      </c>
      <c r="K2139" t="s">
        <v>138</v>
      </c>
      <c r="L2139" t="s">
        <v>6397</v>
      </c>
      <c r="M2139" t="s">
        <v>6398</v>
      </c>
      <c r="N2139">
        <v>2.3177777769999999</v>
      </c>
      <c r="O2139">
        <v>0</v>
      </c>
      <c r="P2139">
        <v>1019</v>
      </c>
      <c r="Q2139">
        <v>2</v>
      </c>
      <c r="R2139">
        <v>11</v>
      </c>
      <c r="S2139">
        <v>4</v>
      </c>
      <c r="T2139">
        <v>55</v>
      </c>
      <c r="U2139">
        <v>0</v>
      </c>
      <c r="V2139">
        <v>1</v>
      </c>
      <c r="W2139">
        <v>0</v>
      </c>
      <c r="X2139">
        <v>246.81024705452211</v>
      </c>
      <c r="Y2139">
        <v>7.2692663766204824</v>
      </c>
      <c r="Z2139">
        <v>22.628903015412138</v>
      </c>
      <c r="AA2139">
        <v>349.847037887309</v>
      </c>
      <c r="AB2139">
        <v>63.47492375273147</v>
      </c>
      <c r="AC2139">
        <v>0</v>
      </c>
      <c r="AD2139">
        <v>34.060867458394128</v>
      </c>
      <c r="AE2139">
        <v>724.09124554498931</v>
      </c>
    </row>
    <row r="2140" spans="1:31" x14ac:dyDescent="0.25">
      <c r="A2140">
        <v>2341266</v>
      </c>
      <c r="B2140">
        <v>1</v>
      </c>
      <c r="C2140" t="s">
        <v>80</v>
      </c>
      <c r="D2140" t="s">
        <v>84</v>
      </c>
      <c r="E2140" t="s">
        <v>147</v>
      </c>
      <c r="F2140" t="s">
        <v>6399</v>
      </c>
      <c r="G2140" t="s">
        <v>134</v>
      </c>
      <c r="H2140" t="s">
        <v>135</v>
      </c>
      <c r="I2140" t="s">
        <v>144</v>
      </c>
      <c r="J2140" t="s">
        <v>137</v>
      </c>
      <c r="K2140" t="s">
        <v>138</v>
      </c>
      <c r="L2140" t="s">
        <v>6400</v>
      </c>
      <c r="M2140" t="s">
        <v>6401</v>
      </c>
      <c r="N2140">
        <v>0.65749999999999997</v>
      </c>
      <c r="O2140">
        <v>1</v>
      </c>
      <c r="P2140">
        <v>860</v>
      </c>
      <c r="Q2140">
        <v>2</v>
      </c>
      <c r="R2140">
        <v>41</v>
      </c>
      <c r="S2140">
        <v>3</v>
      </c>
      <c r="T2140">
        <v>101</v>
      </c>
      <c r="U2140">
        <v>0</v>
      </c>
      <c r="V2140">
        <v>0</v>
      </c>
      <c r="W2140">
        <v>0.1615128461309</v>
      </c>
      <c r="X2140">
        <v>104.80087160421813</v>
      </c>
      <c r="Y2140">
        <v>0.43452470646205499</v>
      </c>
      <c r="Z2140">
        <v>21.543900080234206</v>
      </c>
      <c r="AA2140">
        <v>4.6313794091043503</v>
      </c>
      <c r="AB2140">
        <v>83.933525524421327</v>
      </c>
      <c r="AC2140">
        <v>0</v>
      </c>
      <c r="AD2140">
        <v>0</v>
      </c>
      <c r="AE2140">
        <v>215.50571417057097</v>
      </c>
    </row>
    <row r="2141" spans="1:31" x14ac:dyDescent="0.25">
      <c r="A2141">
        <v>2341664</v>
      </c>
      <c r="B2141">
        <v>1</v>
      </c>
      <c r="C2141" t="s">
        <v>80</v>
      </c>
      <c r="D2141" t="s">
        <v>96</v>
      </c>
      <c r="E2141" t="s">
        <v>157</v>
      </c>
      <c r="F2141" t="s">
        <v>6402</v>
      </c>
      <c r="G2141" t="s">
        <v>279</v>
      </c>
      <c r="H2141" t="s">
        <v>154</v>
      </c>
      <c r="I2141" t="s">
        <v>144</v>
      </c>
      <c r="J2141" t="s">
        <v>137</v>
      </c>
      <c r="K2141" t="s">
        <v>138</v>
      </c>
      <c r="L2141" t="s">
        <v>6403</v>
      </c>
      <c r="M2141" t="s">
        <v>6404</v>
      </c>
      <c r="N2141">
        <v>4.6947222220000002</v>
      </c>
      <c r="O2141">
        <v>0</v>
      </c>
      <c r="P2141">
        <v>1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1.2470120189795044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1.2470120189795044</v>
      </c>
    </row>
    <row r="2142" spans="1:31" x14ac:dyDescent="0.25">
      <c r="A2142">
        <v>2341618</v>
      </c>
      <c r="B2142">
        <v>1</v>
      </c>
      <c r="C2142" t="s">
        <v>81</v>
      </c>
      <c r="D2142" t="s">
        <v>122</v>
      </c>
      <c r="E2142" t="s">
        <v>147</v>
      </c>
      <c r="F2142" t="s">
        <v>6405</v>
      </c>
      <c r="G2142" t="s">
        <v>3157</v>
      </c>
      <c r="H2142" t="s">
        <v>135</v>
      </c>
      <c r="I2142" t="s">
        <v>144</v>
      </c>
      <c r="J2142" t="s">
        <v>137</v>
      </c>
      <c r="K2142" t="s">
        <v>138</v>
      </c>
      <c r="L2142" t="s">
        <v>6406</v>
      </c>
      <c r="M2142" t="s">
        <v>6407</v>
      </c>
      <c r="N2142">
        <v>1.1786111109999999</v>
      </c>
      <c r="O2142">
        <v>0</v>
      </c>
      <c r="P2142">
        <v>921</v>
      </c>
      <c r="Q2142">
        <v>0</v>
      </c>
      <c r="R2142">
        <v>0</v>
      </c>
      <c r="S2142">
        <v>1</v>
      </c>
      <c r="T2142">
        <v>23</v>
      </c>
      <c r="U2142">
        <v>0</v>
      </c>
      <c r="V2142">
        <v>0</v>
      </c>
      <c r="W2142">
        <v>0</v>
      </c>
      <c r="X2142">
        <v>244.31443357352731</v>
      </c>
      <c r="Y2142">
        <v>0</v>
      </c>
      <c r="Z2142">
        <v>0</v>
      </c>
      <c r="AA2142">
        <v>24.132818714875476</v>
      </c>
      <c r="AB2142">
        <v>22.361144811011751</v>
      </c>
      <c r="AC2142">
        <v>0</v>
      </c>
      <c r="AD2142">
        <v>0</v>
      </c>
      <c r="AE2142">
        <v>290.80839709941455</v>
      </c>
    </row>
    <row r="2143" spans="1:31" x14ac:dyDescent="0.25">
      <c r="A2143">
        <v>2341452</v>
      </c>
      <c r="B2143">
        <v>1</v>
      </c>
      <c r="C2143" t="s">
        <v>80</v>
      </c>
      <c r="D2143" t="s">
        <v>97</v>
      </c>
      <c r="E2143" t="s">
        <v>151</v>
      </c>
      <c r="F2143" t="s">
        <v>6408</v>
      </c>
      <c r="G2143" t="s">
        <v>153</v>
      </c>
      <c r="H2143" t="s">
        <v>154</v>
      </c>
      <c r="I2143" t="s">
        <v>144</v>
      </c>
      <c r="J2143" t="s">
        <v>137</v>
      </c>
      <c r="K2143" t="s">
        <v>138</v>
      </c>
      <c r="L2143" t="s">
        <v>6409</v>
      </c>
      <c r="M2143" t="s">
        <v>6410</v>
      </c>
      <c r="N2143">
        <v>4.125</v>
      </c>
      <c r="O2143">
        <v>0</v>
      </c>
      <c r="P2143">
        <v>1</v>
      </c>
      <c r="Q2143">
        <v>0</v>
      </c>
      <c r="R2143">
        <v>1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1.0867187092289934</v>
      </c>
      <c r="Y2143">
        <v>0</v>
      </c>
      <c r="Z2143">
        <v>0.16442143827687</v>
      </c>
      <c r="AA2143">
        <v>0</v>
      </c>
      <c r="AB2143">
        <v>0</v>
      </c>
      <c r="AC2143">
        <v>0</v>
      </c>
      <c r="AD2143">
        <v>0</v>
      </c>
      <c r="AE2143">
        <v>1.2511401475058634</v>
      </c>
    </row>
    <row r="2144" spans="1:31" x14ac:dyDescent="0.25">
      <c r="A2144">
        <v>2341667</v>
      </c>
      <c r="B2144">
        <v>1</v>
      </c>
      <c r="C2144" t="s">
        <v>80</v>
      </c>
      <c r="D2144" t="s">
        <v>93</v>
      </c>
      <c r="E2144" t="s">
        <v>157</v>
      </c>
      <c r="F2144" t="s">
        <v>6411</v>
      </c>
      <c r="G2144" t="s">
        <v>159</v>
      </c>
      <c r="H2144" t="s">
        <v>154</v>
      </c>
      <c r="I2144" t="s">
        <v>144</v>
      </c>
      <c r="J2144" t="s">
        <v>137</v>
      </c>
      <c r="K2144" t="s">
        <v>138</v>
      </c>
      <c r="L2144" t="s">
        <v>6412</v>
      </c>
      <c r="M2144" t="s">
        <v>6413</v>
      </c>
      <c r="N2144">
        <v>2.6786111109999999</v>
      </c>
      <c r="O2144">
        <v>0</v>
      </c>
      <c r="P2144">
        <v>1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4.549257716055001E-3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4.549257716055001E-3</v>
      </c>
    </row>
    <row r="2145" spans="1:31" x14ac:dyDescent="0.25">
      <c r="A2145">
        <v>2341644</v>
      </c>
      <c r="B2145">
        <v>1</v>
      </c>
      <c r="C2145" t="s">
        <v>81</v>
      </c>
      <c r="D2145" t="s">
        <v>122</v>
      </c>
      <c r="E2145" t="s">
        <v>147</v>
      </c>
      <c r="F2145" t="s">
        <v>6414</v>
      </c>
      <c r="G2145" t="s">
        <v>184</v>
      </c>
      <c r="H2145" t="s">
        <v>135</v>
      </c>
      <c r="I2145" t="s">
        <v>144</v>
      </c>
      <c r="J2145" t="s">
        <v>137</v>
      </c>
      <c r="K2145" t="s">
        <v>138</v>
      </c>
      <c r="L2145" t="s">
        <v>6415</v>
      </c>
      <c r="M2145" t="s">
        <v>6416</v>
      </c>
      <c r="N2145">
        <v>3.2436111109999999</v>
      </c>
      <c r="O2145">
        <v>0</v>
      </c>
      <c r="P2145">
        <v>0</v>
      </c>
      <c r="Q2145">
        <v>0</v>
      </c>
      <c r="R2145">
        <v>23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109.66851575239505</v>
      </c>
      <c r="AA2145">
        <v>0</v>
      </c>
      <c r="AB2145">
        <v>0</v>
      </c>
      <c r="AC2145">
        <v>0</v>
      </c>
      <c r="AD2145">
        <v>0</v>
      </c>
      <c r="AE2145">
        <v>109.66851575239505</v>
      </c>
    </row>
    <row r="2146" spans="1:31" x14ac:dyDescent="0.25">
      <c r="A2146">
        <v>2341332</v>
      </c>
      <c r="B2146">
        <v>1</v>
      </c>
      <c r="C2146" t="s">
        <v>81</v>
      </c>
      <c r="D2146" t="s">
        <v>122</v>
      </c>
      <c r="E2146" t="s">
        <v>157</v>
      </c>
      <c r="F2146" t="s">
        <v>6417</v>
      </c>
      <c r="G2146" t="s">
        <v>204</v>
      </c>
      <c r="H2146" t="s">
        <v>154</v>
      </c>
      <c r="I2146" t="s">
        <v>144</v>
      </c>
      <c r="J2146" t="s">
        <v>137</v>
      </c>
      <c r="K2146" t="s">
        <v>138</v>
      </c>
      <c r="L2146" t="s">
        <v>6418</v>
      </c>
      <c r="M2146" t="s">
        <v>6419</v>
      </c>
      <c r="N2146">
        <v>0.83694444400000001</v>
      </c>
      <c r="O2146">
        <v>0</v>
      </c>
      <c r="P2146">
        <v>2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0.69665940500450318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0.69665940500450318</v>
      </c>
    </row>
    <row r="2147" spans="1:31" x14ac:dyDescent="0.25">
      <c r="A2147">
        <v>2341289</v>
      </c>
      <c r="B2147">
        <v>1</v>
      </c>
      <c r="C2147" t="s">
        <v>80</v>
      </c>
      <c r="D2147" t="s">
        <v>91</v>
      </c>
      <c r="E2147" t="s">
        <v>147</v>
      </c>
      <c r="F2147" t="s">
        <v>6420</v>
      </c>
      <c r="G2147" t="s">
        <v>269</v>
      </c>
      <c r="H2147" t="s">
        <v>135</v>
      </c>
      <c r="I2147" t="s">
        <v>144</v>
      </c>
      <c r="J2147" t="s">
        <v>137</v>
      </c>
      <c r="K2147" t="s">
        <v>209</v>
      </c>
      <c r="L2147" t="s">
        <v>6421</v>
      </c>
      <c r="M2147" t="s">
        <v>6422</v>
      </c>
      <c r="N2147">
        <v>0.85222222199999997</v>
      </c>
      <c r="O2147">
        <v>0</v>
      </c>
      <c r="P2147">
        <v>22</v>
      </c>
      <c r="Q2147">
        <v>0</v>
      </c>
      <c r="R2147">
        <v>0</v>
      </c>
      <c r="S2147">
        <v>0</v>
      </c>
      <c r="T2147">
        <v>4</v>
      </c>
      <c r="U2147">
        <v>0</v>
      </c>
      <c r="V2147">
        <v>0</v>
      </c>
      <c r="W2147">
        <v>0</v>
      </c>
      <c r="X2147">
        <v>3.274420092243556</v>
      </c>
      <c r="Y2147">
        <v>0</v>
      </c>
      <c r="Z2147">
        <v>0</v>
      </c>
      <c r="AA2147">
        <v>0</v>
      </c>
      <c r="AB2147">
        <v>4.1403463449373454</v>
      </c>
      <c r="AC2147">
        <v>0</v>
      </c>
      <c r="AD2147">
        <v>0</v>
      </c>
      <c r="AE2147">
        <v>7.4147664371809014</v>
      </c>
    </row>
    <row r="2148" spans="1:31" x14ac:dyDescent="0.25">
      <c r="A2148">
        <v>2341389</v>
      </c>
      <c r="B2148">
        <v>1</v>
      </c>
      <c r="C2148" t="s">
        <v>81</v>
      </c>
      <c r="D2148" t="s">
        <v>118</v>
      </c>
      <c r="E2148" t="s">
        <v>147</v>
      </c>
      <c r="F2148" t="s">
        <v>6423</v>
      </c>
      <c r="G2148" t="s">
        <v>184</v>
      </c>
      <c r="H2148" t="s">
        <v>135</v>
      </c>
      <c r="I2148" t="s">
        <v>144</v>
      </c>
      <c r="J2148" t="s">
        <v>137</v>
      </c>
      <c r="K2148" t="s">
        <v>138</v>
      </c>
      <c r="L2148" t="s">
        <v>6424</v>
      </c>
      <c r="M2148" t="s">
        <v>6425</v>
      </c>
      <c r="N2148">
        <v>1.9975000000000001</v>
      </c>
      <c r="O2148">
        <v>0</v>
      </c>
      <c r="P2148">
        <v>13</v>
      </c>
      <c r="Q2148">
        <v>0</v>
      </c>
      <c r="R2148">
        <v>6</v>
      </c>
      <c r="S2148">
        <v>0</v>
      </c>
      <c r="T2148">
        <v>3</v>
      </c>
      <c r="U2148">
        <v>0</v>
      </c>
      <c r="V2148">
        <v>0</v>
      </c>
      <c r="W2148">
        <v>0</v>
      </c>
      <c r="X2148">
        <v>6.0634716422332806</v>
      </c>
      <c r="Y2148">
        <v>0</v>
      </c>
      <c r="Z2148">
        <v>38.40258143294804</v>
      </c>
      <c r="AA2148">
        <v>0</v>
      </c>
      <c r="AB2148">
        <v>6.4199670537334574</v>
      </c>
      <c r="AC2148">
        <v>0</v>
      </c>
      <c r="AD2148">
        <v>0</v>
      </c>
      <c r="AE2148">
        <v>50.88602012891478</v>
      </c>
    </row>
    <row r="2149" spans="1:31" x14ac:dyDescent="0.25">
      <c r="A2149">
        <v>2341246</v>
      </c>
      <c r="B2149">
        <v>1</v>
      </c>
      <c r="C2149" t="s">
        <v>80</v>
      </c>
      <c r="D2149" t="s">
        <v>86</v>
      </c>
      <c r="E2149" t="s">
        <v>174</v>
      </c>
      <c r="F2149" t="s">
        <v>5683</v>
      </c>
      <c r="G2149" t="s">
        <v>344</v>
      </c>
      <c r="H2149" t="s">
        <v>154</v>
      </c>
      <c r="I2149" t="s">
        <v>144</v>
      </c>
      <c r="J2149" t="s">
        <v>137</v>
      </c>
      <c r="K2149" t="s">
        <v>138</v>
      </c>
      <c r="L2149" t="s">
        <v>6426</v>
      </c>
      <c r="M2149" t="s">
        <v>6427</v>
      </c>
      <c r="N2149">
        <v>0.74944444399999999</v>
      </c>
      <c r="O2149">
        <v>0</v>
      </c>
      <c r="P2149">
        <v>422</v>
      </c>
      <c r="Q2149">
        <v>0</v>
      </c>
      <c r="R2149">
        <v>0</v>
      </c>
      <c r="S2149">
        <v>0</v>
      </c>
      <c r="T2149">
        <v>31</v>
      </c>
      <c r="U2149">
        <v>0</v>
      </c>
      <c r="V2149">
        <v>0</v>
      </c>
      <c r="W2149">
        <v>0</v>
      </c>
      <c r="X2149">
        <v>81.968200405882271</v>
      </c>
      <c r="Y2149">
        <v>0</v>
      </c>
      <c r="Z2149">
        <v>0</v>
      </c>
      <c r="AA2149">
        <v>0</v>
      </c>
      <c r="AB2149">
        <v>35.703763231723713</v>
      </c>
      <c r="AC2149">
        <v>0</v>
      </c>
      <c r="AD2149">
        <v>0</v>
      </c>
      <c r="AE2149">
        <v>117.67196363760598</v>
      </c>
    </row>
    <row r="2150" spans="1:31" x14ac:dyDescent="0.25">
      <c r="A2150">
        <v>2341687</v>
      </c>
      <c r="B2150">
        <v>1</v>
      </c>
      <c r="C2150" t="s">
        <v>80</v>
      </c>
      <c r="D2150" t="s">
        <v>93</v>
      </c>
      <c r="E2150" t="s">
        <v>151</v>
      </c>
      <c r="F2150" t="s">
        <v>6428</v>
      </c>
      <c r="G2150" t="s">
        <v>153</v>
      </c>
      <c r="H2150" t="s">
        <v>154</v>
      </c>
      <c r="I2150" t="s">
        <v>144</v>
      </c>
      <c r="J2150" t="s">
        <v>137</v>
      </c>
      <c r="K2150" t="s">
        <v>138</v>
      </c>
      <c r="L2150" t="s">
        <v>6429</v>
      </c>
      <c r="M2150" t="s">
        <v>6430</v>
      </c>
      <c r="N2150">
        <v>2.6266666660000002</v>
      </c>
      <c r="O2150">
        <v>0</v>
      </c>
      <c r="P2150">
        <v>0</v>
      </c>
      <c r="Q2150">
        <v>0</v>
      </c>
      <c r="R2150">
        <v>2</v>
      </c>
      <c r="S2150">
        <v>0</v>
      </c>
      <c r="T2150">
        <v>2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14.094498139632439</v>
      </c>
      <c r="AA2150">
        <v>0</v>
      </c>
      <c r="AB2150">
        <v>6.5979806914952004</v>
      </c>
      <c r="AC2150">
        <v>0</v>
      </c>
      <c r="AD2150">
        <v>0</v>
      </c>
      <c r="AE2150">
        <v>20.692478831127637</v>
      </c>
    </row>
    <row r="2151" spans="1:31" x14ac:dyDescent="0.25">
      <c r="A2151">
        <v>2341653</v>
      </c>
      <c r="B2151">
        <v>1</v>
      </c>
      <c r="C2151" t="s">
        <v>80</v>
      </c>
      <c r="D2151" t="s">
        <v>95</v>
      </c>
      <c r="E2151" t="s">
        <v>240</v>
      </c>
      <c r="F2151" t="s">
        <v>6431</v>
      </c>
      <c r="G2151" t="s">
        <v>134</v>
      </c>
      <c r="H2151" t="s">
        <v>135</v>
      </c>
      <c r="I2151" t="s">
        <v>144</v>
      </c>
      <c r="J2151" t="s">
        <v>137</v>
      </c>
      <c r="K2151" t="s">
        <v>138</v>
      </c>
      <c r="L2151" t="s">
        <v>6432</v>
      </c>
      <c r="M2151" t="s">
        <v>6433</v>
      </c>
      <c r="N2151">
        <v>0.43111111099999999</v>
      </c>
      <c r="O2151">
        <v>0</v>
      </c>
      <c r="P2151">
        <v>723</v>
      </c>
      <c r="Q2151">
        <v>6</v>
      </c>
      <c r="R2151">
        <v>12</v>
      </c>
      <c r="S2151">
        <v>8</v>
      </c>
      <c r="T2151">
        <v>34</v>
      </c>
      <c r="U2151">
        <v>1</v>
      </c>
      <c r="V2151">
        <v>0</v>
      </c>
      <c r="W2151">
        <v>0</v>
      </c>
      <c r="X2151">
        <v>70.733438061950991</v>
      </c>
      <c r="Y2151">
        <v>24.537410535324653</v>
      </c>
      <c r="Z2151">
        <v>2.7802706523634799</v>
      </c>
      <c r="AA2151">
        <v>73.719292297691467</v>
      </c>
      <c r="AB2151">
        <v>6.6144762518667219</v>
      </c>
      <c r="AC2151">
        <v>26.599175547068423</v>
      </c>
      <c r="AD2151">
        <v>0</v>
      </c>
      <c r="AE2151">
        <v>204.98406334626574</v>
      </c>
    </row>
    <row r="2152" spans="1:31" x14ac:dyDescent="0.25">
      <c r="A2152">
        <v>2341275</v>
      </c>
      <c r="B2152">
        <v>1</v>
      </c>
      <c r="C2152" t="s">
        <v>81</v>
      </c>
      <c r="D2152" t="s">
        <v>119</v>
      </c>
      <c r="E2152" t="s">
        <v>132</v>
      </c>
      <c r="F2152" t="s">
        <v>5820</v>
      </c>
      <c r="G2152" t="s">
        <v>134</v>
      </c>
      <c r="H2152" t="s">
        <v>135</v>
      </c>
      <c r="I2152" t="s">
        <v>144</v>
      </c>
      <c r="J2152" t="s">
        <v>137</v>
      </c>
      <c r="K2152" t="s">
        <v>138</v>
      </c>
      <c r="L2152" t="s">
        <v>6434</v>
      </c>
      <c r="M2152" t="s">
        <v>6435</v>
      </c>
      <c r="N2152">
        <v>0.16861111100000001</v>
      </c>
      <c r="O2152">
        <v>0</v>
      </c>
      <c r="P2152">
        <v>513</v>
      </c>
      <c r="Q2152">
        <v>54</v>
      </c>
      <c r="R2152">
        <v>120</v>
      </c>
      <c r="S2152">
        <v>5</v>
      </c>
      <c r="T2152">
        <v>24</v>
      </c>
      <c r="U2152">
        <v>2</v>
      </c>
      <c r="V2152">
        <v>0</v>
      </c>
      <c r="W2152">
        <v>0</v>
      </c>
      <c r="X2152">
        <v>14.613228916882871</v>
      </c>
      <c r="Y2152">
        <v>58.106546544343466</v>
      </c>
      <c r="Z2152">
        <v>111.10134351588199</v>
      </c>
      <c r="AA2152">
        <v>1.8314190964561528</v>
      </c>
      <c r="AB2152">
        <v>3.1760409886929266</v>
      </c>
      <c r="AC2152">
        <v>51.844934445861156</v>
      </c>
      <c r="AD2152">
        <v>0</v>
      </c>
      <c r="AE2152">
        <v>240.67351350811856</v>
      </c>
    </row>
    <row r="2153" spans="1:31" x14ac:dyDescent="0.25">
      <c r="A2153">
        <v>2341607</v>
      </c>
      <c r="B2153">
        <v>1</v>
      </c>
      <c r="C2153" t="s">
        <v>80</v>
      </c>
      <c r="D2153" t="s">
        <v>107</v>
      </c>
      <c r="E2153" t="s">
        <v>151</v>
      </c>
      <c r="F2153" t="s">
        <v>6436</v>
      </c>
      <c r="G2153" t="s">
        <v>194</v>
      </c>
      <c r="H2153" t="s">
        <v>154</v>
      </c>
      <c r="I2153" t="s">
        <v>144</v>
      </c>
      <c r="J2153" t="s">
        <v>137</v>
      </c>
      <c r="K2153" t="s">
        <v>138</v>
      </c>
      <c r="L2153" t="s">
        <v>6437</v>
      </c>
      <c r="M2153" t="s">
        <v>6438</v>
      </c>
      <c r="N2153">
        <v>0.54444444400000003</v>
      </c>
      <c r="O2153">
        <v>0</v>
      </c>
      <c r="P2153">
        <v>39</v>
      </c>
      <c r="Q2153">
        <v>0</v>
      </c>
      <c r="R2153">
        <v>0</v>
      </c>
      <c r="S2153">
        <v>0</v>
      </c>
      <c r="T2153">
        <v>13</v>
      </c>
      <c r="U2153">
        <v>0</v>
      </c>
      <c r="V2153">
        <v>0</v>
      </c>
      <c r="W2153">
        <v>0</v>
      </c>
      <c r="X2153">
        <v>6.0477053927650877</v>
      </c>
      <c r="Y2153">
        <v>0</v>
      </c>
      <c r="Z2153">
        <v>0</v>
      </c>
      <c r="AA2153">
        <v>0</v>
      </c>
      <c r="AB2153">
        <v>7.1716107242394997</v>
      </c>
      <c r="AC2153">
        <v>0</v>
      </c>
      <c r="AD2153">
        <v>0</v>
      </c>
      <c r="AE2153">
        <v>13.219316117004588</v>
      </c>
    </row>
    <row r="2154" spans="1:31" x14ac:dyDescent="0.25">
      <c r="A2154">
        <v>2341507</v>
      </c>
      <c r="B2154">
        <v>1</v>
      </c>
      <c r="C2154" t="s">
        <v>80</v>
      </c>
      <c r="D2154" t="s">
        <v>101</v>
      </c>
      <c r="E2154" t="s">
        <v>147</v>
      </c>
      <c r="F2154" t="s">
        <v>6439</v>
      </c>
      <c r="G2154" t="s">
        <v>184</v>
      </c>
      <c r="H2154" t="s">
        <v>135</v>
      </c>
      <c r="I2154" t="s">
        <v>144</v>
      </c>
      <c r="J2154" t="s">
        <v>137</v>
      </c>
      <c r="K2154" t="s">
        <v>138</v>
      </c>
      <c r="L2154" t="s">
        <v>6440</v>
      </c>
      <c r="M2154" t="s">
        <v>6441</v>
      </c>
      <c r="N2154">
        <v>1.6950000000000001</v>
      </c>
      <c r="O2154">
        <v>0</v>
      </c>
      <c r="P2154">
        <v>1</v>
      </c>
      <c r="Q2154">
        <v>0</v>
      </c>
      <c r="R2154">
        <v>4</v>
      </c>
      <c r="S2154">
        <v>0</v>
      </c>
      <c r="T2154">
        <v>1</v>
      </c>
      <c r="U2154">
        <v>0</v>
      </c>
      <c r="V2154">
        <v>0</v>
      </c>
      <c r="W2154">
        <v>0</v>
      </c>
      <c r="X2154">
        <v>0.48585007710718997</v>
      </c>
      <c r="Y2154">
        <v>0</v>
      </c>
      <c r="Z2154">
        <v>18.348499774467243</v>
      </c>
      <c r="AA2154">
        <v>0</v>
      </c>
      <c r="AB2154">
        <v>0.44813556155801004</v>
      </c>
      <c r="AC2154">
        <v>0</v>
      </c>
      <c r="AD2154">
        <v>0</v>
      </c>
      <c r="AE2154">
        <v>19.282485413132445</v>
      </c>
    </row>
    <row r="2155" spans="1:31" x14ac:dyDescent="0.25">
      <c r="A2155">
        <v>2341175</v>
      </c>
      <c r="B2155">
        <v>1</v>
      </c>
      <c r="C2155" t="s">
        <v>80</v>
      </c>
      <c r="D2155" t="s">
        <v>85</v>
      </c>
      <c r="E2155" t="s">
        <v>240</v>
      </c>
      <c r="F2155" t="s">
        <v>3706</v>
      </c>
      <c r="G2155" t="s">
        <v>363</v>
      </c>
      <c r="H2155" t="s">
        <v>265</v>
      </c>
      <c r="I2155" t="s">
        <v>144</v>
      </c>
      <c r="J2155" t="s">
        <v>137</v>
      </c>
      <c r="K2155" t="s">
        <v>209</v>
      </c>
      <c r="L2155" t="s">
        <v>6442</v>
      </c>
      <c r="M2155" t="s">
        <v>6443</v>
      </c>
      <c r="N2155">
        <v>0.175277777</v>
      </c>
      <c r="O2155">
        <v>0</v>
      </c>
      <c r="P2155">
        <v>3346</v>
      </c>
      <c r="Q2155">
        <v>0</v>
      </c>
      <c r="R2155">
        <v>0</v>
      </c>
      <c r="S2155">
        <v>1</v>
      </c>
      <c r="T2155">
        <v>329</v>
      </c>
      <c r="U2155">
        <v>0</v>
      </c>
      <c r="V2155">
        <v>0</v>
      </c>
      <c r="W2155">
        <v>0</v>
      </c>
      <c r="X2155">
        <v>172.60171820974134</v>
      </c>
      <c r="Y2155">
        <v>0</v>
      </c>
      <c r="Z2155">
        <v>0</v>
      </c>
      <c r="AA2155">
        <v>2.1546454415476268</v>
      </c>
      <c r="AB2155">
        <v>48.43009711210162</v>
      </c>
      <c r="AC2155">
        <v>0</v>
      </c>
      <c r="AD2155">
        <v>0</v>
      </c>
      <c r="AE2155">
        <v>223.18646076339058</v>
      </c>
    </row>
    <row r="2156" spans="1:31" x14ac:dyDescent="0.25">
      <c r="A2156">
        <v>2341361</v>
      </c>
      <c r="B2156">
        <v>1</v>
      </c>
      <c r="C2156" t="s">
        <v>80</v>
      </c>
      <c r="D2156" t="s">
        <v>91</v>
      </c>
      <c r="E2156" t="s">
        <v>157</v>
      </c>
      <c r="F2156" t="s">
        <v>6444</v>
      </c>
      <c r="G2156" t="s">
        <v>159</v>
      </c>
      <c r="H2156" t="s">
        <v>154</v>
      </c>
      <c r="I2156" t="s">
        <v>144</v>
      </c>
      <c r="J2156" t="s">
        <v>137</v>
      </c>
      <c r="K2156" t="s">
        <v>138</v>
      </c>
      <c r="L2156" t="s">
        <v>6445</v>
      </c>
      <c r="M2156" t="s">
        <v>6446</v>
      </c>
      <c r="N2156">
        <v>4.1830555550000001</v>
      </c>
      <c r="O2156">
        <v>0</v>
      </c>
      <c r="P2156">
        <v>1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1.0835575467148666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1.0835575467148666</v>
      </c>
    </row>
    <row r="2157" spans="1:31" x14ac:dyDescent="0.25">
      <c r="A2157">
        <v>2341567</v>
      </c>
      <c r="B2157">
        <v>1</v>
      </c>
      <c r="C2157" t="s">
        <v>80</v>
      </c>
      <c r="D2157" t="s">
        <v>90</v>
      </c>
      <c r="E2157" t="s">
        <v>151</v>
      </c>
      <c r="F2157" t="s">
        <v>5346</v>
      </c>
      <c r="G2157" t="s">
        <v>153</v>
      </c>
      <c r="H2157" t="s">
        <v>154</v>
      </c>
      <c r="I2157" t="s">
        <v>144</v>
      </c>
      <c r="J2157" t="s">
        <v>137</v>
      </c>
      <c r="K2157" t="s">
        <v>138</v>
      </c>
      <c r="L2157" t="s">
        <v>6447</v>
      </c>
      <c r="M2157" t="s">
        <v>6448</v>
      </c>
      <c r="N2157">
        <v>3.8455555549999998</v>
      </c>
      <c r="O2157">
        <v>0</v>
      </c>
      <c r="P2157">
        <v>6</v>
      </c>
      <c r="Q2157">
        <v>0</v>
      </c>
      <c r="R2157">
        <v>0</v>
      </c>
      <c r="S2157">
        <v>0</v>
      </c>
      <c r="T2157">
        <v>2</v>
      </c>
      <c r="U2157">
        <v>0</v>
      </c>
      <c r="V2157">
        <v>0</v>
      </c>
      <c r="W2157">
        <v>0</v>
      </c>
      <c r="X2157">
        <v>7.6410242828041444</v>
      </c>
      <c r="Y2157">
        <v>0</v>
      </c>
      <c r="Z2157">
        <v>0</v>
      </c>
      <c r="AA2157">
        <v>0</v>
      </c>
      <c r="AB2157">
        <v>85.581909840025617</v>
      </c>
      <c r="AC2157">
        <v>0</v>
      </c>
      <c r="AD2157">
        <v>0</v>
      </c>
      <c r="AE2157">
        <v>93.222934122829756</v>
      </c>
    </row>
    <row r="2158" spans="1:31" x14ac:dyDescent="0.25">
      <c r="A2158">
        <v>2341547</v>
      </c>
      <c r="B2158">
        <v>1</v>
      </c>
      <c r="C2158" t="s">
        <v>80</v>
      </c>
      <c r="D2158" t="s">
        <v>102</v>
      </c>
      <c r="E2158" t="s">
        <v>157</v>
      </c>
      <c r="F2158" t="s">
        <v>6449</v>
      </c>
      <c r="G2158" t="s">
        <v>159</v>
      </c>
      <c r="H2158" t="s">
        <v>154</v>
      </c>
      <c r="I2158" t="s">
        <v>144</v>
      </c>
      <c r="J2158" t="s">
        <v>137</v>
      </c>
      <c r="K2158" t="s">
        <v>138</v>
      </c>
      <c r="L2158" t="s">
        <v>6450</v>
      </c>
      <c r="M2158" t="s">
        <v>6451</v>
      </c>
      <c r="N2158">
        <v>3.9474999999999998</v>
      </c>
      <c r="O2158">
        <v>0</v>
      </c>
      <c r="P2158">
        <v>1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0.78338124282373345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0.78338124282373345</v>
      </c>
    </row>
    <row r="2159" spans="1:31" x14ac:dyDescent="0.25">
      <c r="A2159">
        <v>2341192</v>
      </c>
      <c r="B2159">
        <v>1</v>
      </c>
      <c r="C2159" t="s">
        <v>81</v>
      </c>
      <c r="D2159" t="s">
        <v>123</v>
      </c>
      <c r="E2159" t="s">
        <v>147</v>
      </c>
      <c r="F2159" t="s">
        <v>5979</v>
      </c>
      <c r="G2159" t="s">
        <v>1768</v>
      </c>
      <c r="H2159" t="s">
        <v>135</v>
      </c>
      <c r="I2159" t="s">
        <v>144</v>
      </c>
      <c r="J2159" t="s">
        <v>137</v>
      </c>
      <c r="K2159" t="s">
        <v>138</v>
      </c>
      <c r="L2159" t="s">
        <v>6452</v>
      </c>
      <c r="M2159" t="s">
        <v>6453</v>
      </c>
      <c r="N2159">
        <v>5.7327777769999999</v>
      </c>
      <c r="O2159">
        <v>0</v>
      </c>
      <c r="P2159">
        <v>0</v>
      </c>
      <c r="Q2159">
        <v>0</v>
      </c>
      <c r="R2159">
        <v>13</v>
      </c>
      <c r="S2159">
        <v>0</v>
      </c>
      <c r="T2159">
        <v>1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175.58288683918147</v>
      </c>
      <c r="AA2159">
        <v>0</v>
      </c>
      <c r="AB2159">
        <v>7.5178175847654192</v>
      </c>
      <c r="AC2159">
        <v>0</v>
      </c>
      <c r="AD2159">
        <v>0</v>
      </c>
      <c r="AE2159">
        <v>183.10070442394689</v>
      </c>
    </row>
    <row r="2160" spans="1:31" x14ac:dyDescent="0.25">
      <c r="A2160">
        <v>2341690</v>
      </c>
      <c r="B2160">
        <v>1</v>
      </c>
      <c r="C2160" t="s">
        <v>80</v>
      </c>
      <c r="D2160" t="s">
        <v>97</v>
      </c>
      <c r="E2160" t="s">
        <v>151</v>
      </c>
      <c r="F2160" t="s">
        <v>6454</v>
      </c>
      <c r="G2160" t="s">
        <v>153</v>
      </c>
      <c r="H2160" t="s">
        <v>154</v>
      </c>
      <c r="I2160" t="s">
        <v>144</v>
      </c>
      <c r="J2160" t="s">
        <v>137</v>
      </c>
      <c r="K2160" t="s">
        <v>138</v>
      </c>
      <c r="L2160" t="s">
        <v>6455</v>
      </c>
      <c r="M2160" t="s">
        <v>6456</v>
      </c>
      <c r="N2160">
        <v>0.97305555499999996</v>
      </c>
      <c r="O2160">
        <v>0</v>
      </c>
      <c r="P2160">
        <v>15</v>
      </c>
      <c r="Q2160">
        <v>0</v>
      </c>
      <c r="R2160">
        <v>35</v>
      </c>
      <c r="S2160">
        <v>0</v>
      </c>
      <c r="T2160">
        <v>3</v>
      </c>
      <c r="U2160">
        <v>0</v>
      </c>
      <c r="V2160">
        <v>0</v>
      </c>
      <c r="W2160">
        <v>0</v>
      </c>
      <c r="X2160">
        <v>18.146098503921412</v>
      </c>
      <c r="Y2160">
        <v>0</v>
      </c>
      <c r="Z2160">
        <v>15.548391731302216</v>
      </c>
      <c r="AA2160">
        <v>0</v>
      </c>
      <c r="AB2160">
        <v>2.1674335957974473</v>
      </c>
      <c r="AC2160">
        <v>0</v>
      </c>
      <c r="AD2160">
        <v>0</v>
      </c>
      <c r="AE2160">
        <v>35.861923831021073</v>
      </c>
    </row>
    <row r="2161" spans="1:31" x14ac:dyDescent="0.25">
      <c r="A2161">
        <v>2341335</v>
      </c>
      <c r="B2161">
        <v>1</v>
      </c>
      <c r="C2161" t="s">
        <v>80</v>
      </c>
      <c r="D2161" t="s">
        <v>105</v>
      </c>
      <c r="E2161" t="s">
        <v>147</v>
      </c>
      <c r="F2161" t="s">
        <v>6457</v>
      </c>
      <c r="G2161" t="s">
        <v>208</v>
      </c>
      <c r="H2161" t="s">
        <v>135</v>
      </c>
      <c r="I2161" t="s">
        <v>144</v>
      </c>
      <c r="J2161" t="s">
        <v>137</v>
      </c>
      <c r="K2161" t="s">
        <v>209</v>
      </c>
      <c r="L2161" t="s">
        <v>6458</v>
      </c>
      <c r="M2161" t="s">
        <v>6459</v>
      </c>
      <c r="N2161">
        <v>3.6772222220000002</v>
      </c>
      <c r="O2161">
        <v>0</v>
      </c>
      <c r="P2161">
        <v>315</v>
      </c>
      <c r="Q2161">
        <v>0</v>
      </c>
      <c r="R2161">
        <v>0</v>
      </c>
      <c r="S2161">
        <v>0</v>
      </c>
      <c r="T2161">
        <v>51</v>
      </c>
      <c r="U2161">
        <v>0</v>
      </c>
      <c r="V2161">
        <v>0</v>
      </c>
      <c r="W2161">
        <v>0</v>
      </c>
      <c r="X2161">
        <v>371.89279350111747</v>
      </c>
      <c r="Y2161">
        <v>0</v>
      </c>
      <c r="Z2161">
        <v>0</v>
      </c>
      <c r="AA2161">
        <v>0</v>
      </c>
      <c r="AB2161">
        <v>216.25975064543357</v>
      </c>
      <c r="AC2161">
        <v>0</v>
      </c>
      <c r="AD2161">
        <v>0</v>
      </c>
      <c r="AE2161">
        <v>588.15254414655101</v>
      </c>
    </row>
    <row r="2162" spans="1:31" x14ac:dyDescent="0.25">
      <c r="A2162">
        <v>2341212</v>
      </c>
      <c r="B2162">
        <v>1</v>
      </c>
      <c r="C2162" t="s">
        <v>81</v>
      </c>
      <c r="D2162" t="s">
        <v>119</v>
      </c>
      <c r="E2162" t="s">
        <v>132</v>
      </c>
      <c r="F2162" t="s">
        <v>2299</v>
      </c>
      <c r="G2162" t="s">
        <v>134</v>
      </c>
      <c r="H2162" t="s">
        <v>135</v>
      </c>
      <c r="I2162" t="s">
        <v>144</v>
      </c>
      <c r="J2162" t="s">
        <v>137</v>
      </c>
      <c r="K2162" t="s">
        <v>138</v>
      </c>
      <c r="L2162" t="s">
        <v>6460</v>
      </c>
      <c r="M2162" t="s">
        <v>6461</v>
      </c>
      <c r="N2162">
        <v>1.713055555</v>
      </c>
      <c r="O2162">
        <v>3</v>
      </c>
      <c r="P2162">
        <v>2731</v>
      </c>
      <c r="Q2162">
        <v>31</v>
      </c>
      <c r="R2162">
        <v>555</v>
      </c>
      <c r="S2162">
        <v>17</v>
      </c>
      <c r="T2162">
        <v>281</v>
      </c>
      <c r="U2162">
        <v>0</v>
      </c>
      <c r="V2162">
        <v>3</v>
      </c>
      <c r="W2162">
        <v>1.5454048708158401</v>
      </c>
      <c r="X2162">
        <v>552.96640427170666</v>
      </c>
      <c r="Y2162">
        <v>324.44431929598807</v>
      </c>
      <c r="Z2162">
        <v>1227.6406461190263</v>
      </c>
      <c r="AA2162">
        <v>234.20568462421485</v>
      </c>
      <c r="AB2162">
        <v>202.08558821484394</v>
      </c>
      <c r="AC2162">
        <v>0</v>
      </c>
      <c r="AD2162">
        <v>209.16448384550623</v>
      </c>
      <c r="AE2162">
        <v>2752.0525312421018</v>
      </c>
    </row>
    <row r="2163" spans="1:31" x14ac:dyDescent="0.25">
      <c r="A2163">
        <v>2341235</v>
      </c>
      <c r="B2163">
        <v>1</v>
      </c>
      <c r="C2163" t="s">
        <v>80</v>
      </c>
      <c r="D2163" t="s">
        <v>100</v>
      </c>
      <c r="E2163" t="s">
        <v>132</v>
      </c>
      <c r="F2163" t="s">
        <v>3003</v>
      </c>
      <c r="G2163" t="s">
        <v>3157</v>
      </c>
      <c r="H2163" t="s">
        <v>135</v>
      </c>
      <c r="I2163" t="s">
        <v>144</v>
      </c>
      <c r="J2163" t="s">
        <v>137</v>
      </c>
      <c r="K2163" t="s">
        <v>138</v>
      </c>
      <c r="L2163" t="s">
        <v>6462</v>
      </c>
      <c r="M2163" t="s">
        <v>6463</v>
      </c>
      <c r="N2163">
        <v>3.5105555549999998</v>
      </c>
      <c r="O2163">
        <v>6</v>
      </c>
      <c r="P2163">
        <v>13</v>
      </c>
      <c r="Q2163">
        <v>59</v>
      </c>
      <c r="R2163">
        <v>35</v>
      </c>
      <c r="S2163">
        <v>8</v>
      </c>
      <c r="T2163">
        <v>12</v>
      </c>
      <c r="U2163">
        <v>0</v>
      </c>
      <c r="V2163">
        <v>0</v>
      </c>
      <c r="W2163">
        <v>19.660064141147629</v>
      </c>
      <c r="X2163">
        <v>9.7185825428791794</v>
      </c>
      <c r="Y2163">
        <v>425.35691926474686</v>
      </c>
      <c r="Z2163">
        <v>165.66468610782155</v>
      </c>
      <c r="AA2163">
        <v>112.51134868353097</v>
      </c>
      <c r="AB2163">
        <v>57.01604117674043</v>
      </c>
      <c r="AC2163">
        <v>0</v>
      </c>
      <c r="AD2163">
        <v>0</v>
      </c>
      <c r="AE2163">
        <v>789.92764191686661</v>
      </c>
    </row>
    <row r="2164" spans="1:31" x14ac:dyDescent="0.25">
      <c r="A2164">
        <v>2341527</v>
      </c>
      <c r="B2164">
        <v>1</v>
      </c>
      <c r="C2164" t="s">
        <v>81</v>
      </c>
      <c r="D2164" t="s">
        <v>115</v>
      </c>
      <c r="E2164" t="s">
        <v>157</v>
      </c>
      <c r="F2164" t="s">
        <v>6464</v>
      </c>
      <c r="G2164" t="s">
        <v>159</v>
      </c>
      <c r="H2164" t="s">
        <v>154</v>
      </c>
      <c r="I2164" t="s">
        <v>144</v>
      </c>
      <c r="J2164" t="s">
        <v>137</v>
      </c>
      <c r="K2164" t="s">
        <v>138</v>
      </c>
      <c r="L2164" t="s">
        <v>6465</v>
      </c>
      <c r="M2164" t="s">
        <v>6466</v>
      </c>
      <c r="N2164">
        <v>2.170833333</v>
      </c>
      <c r="O2164">
        <v>0</v>
      </c>
      <c r="P2164">
        <v>2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0.77312652388423841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0.77312652388423841</v>
      </c>
    </row>
    <row r="2165" spans="1:31" x14ac:dyDescent="0.25">
      <c r="A2165">
        <v>2341398</v>
      </c>
      <c r="B2165">
        <v>1</v>
      </c>
      <c r="C2165" t="s">
        <v>81</v>
      </c>
      <c r="D2165" t="s">
        <v>123</v>
      </c>
      <c r="E2165" t="s">
        <v>147</v>
      </c>
      <c r="F2165" t="s">
        <v>5979</v>
      </c>
      <c r="G2165" t="s">
        <v>1768</v>
      </c>
      <c r="H2165" t="s">
        <v>135</v>
      </c>
      <c r="I2165" t="s">
        <v>144</v>
      </c>
      <c r="J2165" t="s">
        <v>137</v>
      </c>
      <c r="K2165" t="s">
        <v>138</v>
      </c>
      <c r="L2165" t="s">
        <v>6467</v>
      </c>
      <c r="M2165" t="s">
        <v>6468</v>
      </c>
      <c r="N2165">
        <v>4.3608333330000004</v>
      </c>
      <c r="O2165">
        <v>0</v>
      </c>
      <c r="P2165">
        <v>0</v>
      </c>
      <c r="Q2165">
        <v>0</v>
      </c>
      <c r="R2165">
        <v>13</v>
      </c>
      <c r="S2165">
        <v>0</v>
      </c>
      <c r="T2165">
        <v>1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145.33183457966044</v>
      </c>
      <c r="AA2165">
        <v>0</v>
      </c>
      <c r="AB2165">
        <v>7.7606177690792766</v>
      </c>
      <c r="AC2165">
        <v>0</v>
      </c>
      <c r="AD2165">
        <v>0</v>
      </c>
      <c r="AE2165">
        <v>153.09245234873973</v>
      </c>
    </row>
    <row r="2166" spans="1:31" x14ac:dyDescent="0.25">
      <c r="A2166">
        <v>2341484</v>
      </c>
      <c r="B2166">
        <v>1</v>
      </c>
      <c r="C2166" t="s">
        <v>81</v>
      </c>
      <c r="D2166" t="s">
        <v>128</v>
      </c>
      <c r="E2166" t="s">
        <v>157</v>
      </c>
      <c r="F2166" t="s">
        <v>6469</v>
      </c>
      <c r="G2166" t="s">
        <v>204</v>
      </c>
      <c r="H2166" t="s">
        <v>154</v>
      </c>
      <c r="I2166" t="s">
        <v>144</v>
      </c>
      <c r="J2166" t="s">
        <v>137</v>
      </c>
      <c r="K2166" t="s">
        <v>138</v>
      </c>
      <c r="L2166" t="s">
        <v>6470</v>
      </c>
      <c r="M2166" t="s">
        <v>6471</v>
      </c>
      <c r="N2166">
        <v>4.6494444440000002</v>
      </c>
      <c r="O2166">
        <v>0</v>
      </c>
      <c r="P2166">
        <v>1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1.9770838624899999E-2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1.9770838624899999E-2</v>
      </c>
    </row>
    <row r="2167" spans="1:31" x14ac:dyDescent="0.25">
      <c r="A2167">
        <v>2341633</v>
      </c>
      <c r="B2167">
        <v>1</v>
      </c>
      <c r="C2167" t="s">
        <v>80</v>
      </c>
      <c r="D2167" t="s">
        <v>105</v>
      </c>
      <c r="E2167" t="s">
        <v>141</v>
      </c>
      <c r="F2167" t="s">
        <v>6472</v>
      </c>
      <c r="G2167" t="s">
        <v>134</v>
      </c>
      <c r="H2167" t="s">
        <v>135</v>
      </c>
      <c r="I2167" t="s">
        <v>136</v>
      </c>
      <c r="J2167" t="s">
        <v>137</v>
      </c>
      <c r="K2167" t="s">
        <v>138</v>
      </c>
      <c r="L2167" t="s">
        <v>6473</v>
      </c>
      <c r="M2167" t="s">
        <v>6474</v>
      </c>
      <c r="N2167">
        <v>1.3055555E-2</v>
      </c>
      <c r="O2167">
        <v>2</v>
      </c>
      <c r="P2167">
        <v>1477</v>
      </c>
      <c r="Q2167">
        <v>6</v>
      </c>
      <c r="R2167">
        <v>109</v>
      </c>
      <c r="S2167">
        <v>7</v>
      </c>
      <c r="T2167">
        <v>138</v>
      </c>
      <c r="U2167">
        <v>1</v>
      </c>
      <c r="V2167">
        <v>0</v>
      </c>
      <c r="W2167">
        <v>1.9926318741223338E-2</v>
      </c>
      <c r="X2167">
        <v>4.6071868634372315</v>
      </c>
      <c r="Y2167">
        <v>2.5611532918395321</v>
      </c>
      <c r="Z2167">
        <v>0.3590630219335626</v>
      </c>
      <c r="AA2167">
        <v>0.74957025256983345</v>
      </c>
      <c r="AB2167">
        <v>1.3735061358908776</v>
      </c>
      <c r="AC2167">
        <v>3.8303825613350009E-2</v>
      </c>
      <c r="AD2167">
        <v>0</v>
      </c>
      <c r="AE2167">
        <v>9.7087097100256106</v>
      </c>
    </row>
    <row r="2168" spans="1:31" x14ac:dyDescent="0.25">
      <c r="A2168">
        <v>2341590</v>
      </c>
      <c r="B2168">
        <v>1</v>
      </c>
      <c r="C2168" t="s">
        <v>81</v>
      </c>
      <c r="D2168" t="s">
        <v>120</v>
      </c>
      <c r="E2168" t="s">
        <v>141</v>
      </c>
      <c r="F2168" t="s">
        <v>6475</v>
      </c>
      <c r="G2168" t="s">
        <v>134</v>
      </c>
      <c r="H2168" t="s">
        <v>135</v>
      </c>
      <c r="I2168" t="s">
        <v>144</v>
      </c>
      <c r="J2168" t="s">
        <v>137</v>
      </c>
      <c r="K2168" t="s">
        <v>138</v>
      </c>
      <c r="L2168" t="s">
        <v>6476</v>
      </c>
      <c r="M2168" t="s">
        <v>6477</v>
      </c>
      <c r="N2168">
        <v>0.771666666</v>
      </c>
      <c r="O2168">
        <v>0</v>
      </c>
      <c r="P2168">
        <v>3327</v>
      </c>
      <c r="Q2168">
        <v>206</v>
      </c>
      <c r="R2168">
        <v>164</v>
      </c>
      <c r="S2168">
        <v>42</v>
      </c>
      <c r="T2168">
        <v>328</v>
      </c>
      <c r="U2168">
        <v>2</v>
      </c>
      <c r="V2168">
        <v>0</v>
      </c>
      <c r="W2168">
        <v>0</v>
      </c>
      <c r="X2168">
        <v>670.9915345066247</v>
      </c>
      <c r="Y2168">
        <v>832.85062076719066</v>
      </c>
      <c r="Z2168">
        <v>349.54598990332079</v>
      </c>
      <c r="AA2168">
        <v>164.63230049372066</v>
      </c>
      <c r="AB2168">
        <v>227.83854993844164</v>
      </c>
      <c r="AC2168">
        <v>63.057536675546146</v>
      </c>
      <c r="AD2168">
        <v>0</v>
      </c>
      <c r="AE2168">
        <v>2308.9165322848448</v>
      </c>
    </row>
    <row r="2169" spans="1:31" x14ac:dyDescent="0.25">
      <c r="A2169">
        <v>2341441</v>
      </c>
      <c r="B2169">
        <v>1</v>
      </c>
      <c r="C2169" t="s">
        <v>81</v>
      </c>
      <c r="D2169" t="s">
        <v>118</v>
      </c>
      <c r="E2169" t="s">
        <v>141</v>
      </c>
      <c r="F2169" t="s">
        <v>6478</v>
      </c>
      <c r="G2169" t="s">
        <v>134</v>
      </c>
      <c r="H2169" t="s">
        <v>135</v>
      </c>
      <c r="I2169" t="s">
        <v>144</v>
      </c>
      <c r="J2169" t="s">
        <v>137</v>
      </c>
      <c r="K2169" t="s">
        <v>138</v>
      </c>
      <c r="L2169" t="s">
        <v>6479</v>
      </c>
      <c r="M2169" t="s">
        <v>6480</v>
      </c>
      <c r="N2169">
        <v>0.19666666599999999</v>
      </c>
      <c r="O2169">
        <v>7</v>
      </c>
      <c r="P2169">
        <v>694</v>
      </c>
      <c r="Q2169">
        <v>92</v>
      </c>
      <c r="R2169">
        <v>243</v>
      </c>
      <c r="S2169">
        <v>11</v>
      </c>
      <c r="T2169">
        <v>89</v>
      </c>
      <c r="U2169">
        <v>5</v>
      </c>
      <c r="V2169">
        <v>0</v>
      </c>
      <c r="W2169">
        <v>1.3262127643840134</v>
      </c>
      <c r="X2169">
        <v>33.936992200954322</v>
      </c>
      <c r="Y2169">
        <v>179.9040974336387</v>
      </c>
      <c r="Z2169">
        <v>132.77713351085868</v>
      </c>
      <c r="AA2169">
        <v>22.763099832845437</v>
      </c>
      <c r="AB2169">
        <v>29.669996172870004</v>
      </c>
      <c r="AC2169">
        <v>76.030391844404789</v>
      </c>
      <c r="AD2169">
        <v>0</v>
      </c>
      <c r="AE2169">
        <v>476.40792375995596</v>
      </c>
    </row>
    <row r="2170" spans="1:31" x14ac:dyDescent="0.25">
      <c r="A2170">
        <v>2341278</v>
      </c>
      <c r="B2170">
        <v>1</v>
      </c>
      <c r="C2170" t="s">
        <v>80</v>
      </c>
      <c r="D2170" t="s">
        <v>94</v>
      </c>
      <c r="E2170" t="s">
        <v>151</v>
      </c>
      <c r="F2170" t="s">
        <v>6481</v>
      </c>
      <c r="G2170" t="s">
        <v>153</v>
      </c>
      <c r="H2170" t="s">
        <v>154</v>
      </c>
      <c r="I2170" t="s">
        <v>144</v>
      </c>
      <c r="J2170" t="s">
        <v>137</v>
      </c>
      <c r="K2170" t="s">
        <v>138</v>
      </c>
      <c r="L2170" t="s">
        <v>6482</v>
      </c>
      <c r="M2170" t="s">
        <v>6483</v>
      </c>
      <c r="N2170">
        <v>3.7172222220000002</v>
      </c>
      <c r="O2170">
        <v>0</v>
      </c>
      <c r="P2170">
        <v>0</v>
      </c>
      <c r="Q2170">
        <v>0</v>
      </c>
      <c r="R2170">
        <v>4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69.197164028291056</v>
      </c>
      <c r="AA2170">
        <v>0</v>
      </c>
      <c r="AB2170">
        <v>0</v>
      </c>
      <c r="AC2170">
        <v>0</v>
      </c>
      <c r="AD2170">
        <v>0</v>
      </c>
      <c r="AE2170">
        <v>69.197164028291056</v>
      </c>
    </row>
    <row r="2171" spans="1:31" x14ac:dyDescent="0.25">
      <c r="A2171">
        <v>2341650</v>
      </c>
      <c r="B2171">
        <v>1</v>
      </c>
      <c r="C2171" t="s">
        <v>80</v>
      </c>
      <c r="D2171" t="s">
        <v>107</v>
      </c>
      <c r="E2171" t="s">
        <v>141</v>
      </c>
      <c r="F2171" t="s">
        <v>6484</v>
      </c>
      <c r="G2171" t="s">
        <v>134</v>
      </c>
      <c r="H2171" t="s">
        <v>135</v>
      </c>
      <c r="I2171" t="s">
        <v>144</v>
      </c>
      <c r="J2171" t="s">
        <v>137</v>
      </c>
      <c r="K2171" t="s">
        <v>138</v>
      </c>
      <c r="L2171" t="s">
        <v>6485</v>
      </c>
      <c r="M2171" t="s">
        <v>6486</v>
      </c>
      <c r="N2171">
        <v>2.1044444439999999</v>
      </c>
      <c r="O2171">
        <v>0</v>
      </c>
      <c r="P2171">
        <v>0</v>
      </c>
      <c r="Q2171">
        <v>13</v>
      </c>
      <c r="R2171">
        <v>47</v>
      </c>
      <c r="S2171">
        <v>0</v>
      </c>
      <c r="T2171">
        <v>4</v>
      </c>
      <c r="U2171">
        <v>0</v>
      </c>
      <c r="V2171">
        <v>0</v>
      </c>
      <c r="W2171">
        <v>0</v>
      </c>
      <c r="X2171">
        <v>0</v>
      </c>
      <c r="Y2171">
        <v>1136.9585384964744</v>
      </c>
      <c r="Z2171">
        <v>279.13427686847012</v>
      </c>
      <c r="AA2171">
        <v>0</v>
      </c>
      <c r="AB2171">
        <v>13.808139694023778</v>
      </c>
      <c r="AC2171">
        <v>0</v>
      </c>
      <c r="AD2171">
        <v>0</v>
      </c>
      <c r="AE2171">
        <v>1429.9009550589683</v>
      </c>
    </row>
    <row r="2172" spans="1:31" x14ac:dyDescent="0.25">
      <c r="A2172">
        <v>2341318</v>
      </c>
      <c r="B2172">
        <v>1</v>
      </c>
      <c r="C2172" t="s">
        <v>80</v>
      </c>
      <c r="D2172" t="s">
        <v>110</v>
      </c>
      <c r="E2172" t="s">
        <v>157</v>
      </c>
      <c r="F2172" t="s">
        <v>6487</v>
      </c>
      <c r="G2172" t="s">
        <v>352</v>
      </c>
      <c r="H2172" t="s">
        <v>154</v>
      </c>
      <c r="I2172" t="s">
        <v>144</v>
      </c>
      <c r="J2172" t="s">
        <v>3</v>
      </c>
      <c r="K2172" t="s">
        <v>138</v>
      </c>
      <c r="L2172" t="s">
        <v>6488</v>
      </c>
      <c r="M2172" t="s">
        <v>6489</v>
      </c>
      <c r="N2172">
        <v>3.7936111110000001</v>
      </c>
      <c r="O2172">
        <v>0</v>
      </c>
      <c r="P2172">
        <v>3</v>
      </c>
      <c r="Q2172">
        <v>0</v>
      </c>
      <c r="R2172">
        <v>0</v>
      </c>
      <c r="S2172">
        <v>0</v>
      </c>
      <c r="T2172">
        <v>1</v>
      </c>
      <c r="U2172">
        <v>0</v>
      </c>
      <c r="V2172">
        <v>0</v>
      </c>
      <c r="W2172">
        <v>0</v>
      </c>
      <c r="X2172">
        <v>7.2315599620792153</v>
      </c>
      <c r="Y2172">
        <v>0</v>
      </c>
      <c r="Z2172">
        <v>0</v>
      </c>
      <c r="AA2172">
        <v>0</v>
      </c>
      <c r="AB2172">
        <v>0.71722164977828751</v>
      </c>
      <c r="AC2172">
        <v>0</v>
      </c>
      <c r="AD2172">
        <v>0</v>
      </c>
      <c r="AE2172">
        <v>7.9487816118575028</v>
      </c>
    </row>
    <row r="2173" spans="1:31" x14ac:dyDescent="0.25">
      <c r="A2173">
        <v>2341215</v>
      </c>
      <c r="B2173">
        <v>1</v>
      </c>
      <c r="C2173" t="s">
        <v>81</v>
      </c>
      <c r="D2173" t="s">
        <v>121</v>
      </c>
      <c r="E2173" t="s">
        <v>147</v>
      </c>
      <c r="F2173" t="s">
        <v>6490</v>
      </c>
      <c r="G2173" t="s">
        <v>134</v>
      </c>
      <c r="H2173" t="s">
        <v>135</v>
      </c>
      <c r="I2173" t="s">
        <v>144</v>
      </c>
      <c r="J2173" t="s">
        <v>137</v>
      </c>
      <c r="K2173" t="s">
        <v>138</v>
      </c>
      <c r="L2173" t="s">
        <v>6491</v>
      </c>
      <c r="M2173" t="s">
        <v>6492</v>
      </c>
      <c r="N2173">
        <v>1.144722222</v>
      </c>
      <c r="O2173">
        <v>0</v>
      </c>
      <c r="P2173">
        <v>1115</v>
      </c>
      <c r="Q2173">
        <v>0</v>
      </c>
      <c r="R2173">
        <v>170</v>
      </c>
      <c r="S2173">
        <v>0</v>
      </c>
      <c r="T2173">
        <v>328</v>
      </c>
      <c r="U2173">
        <v>1</v>
      </c>
      <c r="V2173">
        <v>1</v>
      </c>
      <c r="W2173">
        <v>0</v>
      </c>
      <c r="X2173">
        <v>190.91640212995932</v>
      </c>
      <c r="Y2173">
        <v>0</v>
      </c>
      <c r="Z2173">
        <v>68.489083002934848</v>
      </c>
      <c r="AA2173">
        <v>0</v>
      </c>
      <c r="AB2173">
        <v>208.55165608684592</v>
      </c>
      <c r="AC2173">
        <v>114.79780712701063</v>
      </c>
      <c r="AD2173">
        <v>131.62721688713492</v>
      </c>
      <c r="AE2173">
        <v>714.38216523388564</v>
      </c>
    </row>
    <row r="2174" spans="1:31" x14ac:dyDescent="0.25">
      <c r="A2174">
        <v>2341524</v>
      </c>
      <c r="B2174">
        <v>1</v>
      </c>
      <c r="C2174" t="s">
        <v>80</v>
      </c>
      <c r="D2174" t="s">
        <v>83</v>
      </c>
      <c r="E2174" t="s">
        <v>141</v>
      </c>
      <c r="F2174" t="s">
        <v>6493</v>
      </c>
      <c r="G2174" t="s">
        <v>134</v>
      </c>
      <c r="H2174" t="s">
        <v>135</v>
      </c>
      <c r="I2174" t="s">
        <v>144</v>
      </c>
      <c r="J2174" t="s">
        <v>137</v>
      </c>
      <c r="K2174" t="s">
        <v>138</v>
      </c>
      <c r="L2174" t="s">
        <v>6494</v>
      </c>
      <c r="M2174" t="s">
        <v>6495</v>
      </c>
      <c r="N2174">
        <v>0.99777777700000003</v>
      </c>
      <c r="O2174">
        <v>1</v>
      </c>
      <c r="P2174">
        <v>2591</v>
      </c>
      <c r="Q2174">
        <v>0</v>
      </c>
      <c r="R2174">
        <v>38</v>
      </c>
      <c r="S2174">
        <v>17</v>
      </c>
      <c r="T2174">
        <v>492</v>
      </c>
      <c r="U2174">
        <v>7</v>
      </c>
      <c r="V2174">
        <v>13</v>
      </c>
      <c r="W2174">
        <v>0.28602955427779997</v>
      </c>
      <c r="X2174">
        <v>916.81752740101626</v>
      </c>
      <c r="Y2174">
        <v>0</v>
      </c>
      <c r="Z2174">
        <v>30.330837143207809</v>
      </c>
      <c r="AA2174">
        <v>177.4302594105026</v>
      </c>
      <c r="AB2174">
        <v>1038.689200850295</v>
      </c>
      <c r="AC2174">
        <v>747.68114991693074</v>
      </c>
      <c r="AD2174">
        <v>663.86034061738167</v>
      </c>
      <c r="AE2174">
        <v>3575.0953448936116</v>
      </c>
    </row>
    <row r="2175" spans="1:31" x14ac:dyDescent="0.25">
      <c r="A2175">
        <v>2341358</v>
      </c>
      <c r="B2175">
        <v>1</v>
      </c>
      <c r="C2175" t="s">
        <v>81</v>
      </c>
      <c r="D2175" t="s">
        <v>123</v>
      </c>
      <c r="E2175" t="s">
        <v>151</v>
      </c>
      <c r="F2175" t="s">
        <v>6496</v>
      </c>
      <c r="G2175" t="s">
        <v>153</v>
      </c>
      <c r="H2175" t="s">
        <v>154</v>
      </c>
      <c r="I2175" t="s">
        <v>144</v>
      </c>
      <c r="J2175" t="s">
        <v>137</v>
      </c>
      <c r="K2175" t="s">
        <v>138</v>
      </c>
      <c r="L2175" t="s">
        <v>6497</v>
      </c>
      <c r="M2175" t="s">
        <v>6498</v>
      </c>
      <c r="N2175">
        <v>5.7997222219999998</v>
      </c>
      <c r="O2175">
        <v>0</v>
      </c>
      <c r="P2175">
        <v>1</v>
      </c>
      <c r="Q2175">
        <v>0</v>
      </c>
      <c r="R2175">
        <v>31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1.9348723219891828</v>
      </c>
      <c r="Y2175">
        <v>0</v>
      </c>
      <c r="Z2175">
        <v>185.05205892135541</v>
      </c>
      <c r="AA2175">
        <v>0</v>
      </c>
      <c r="AB2175">
        <v>0</v>
      </c>
      <c r="AC2175">
        <v>0</v>
      </c>
      <c r="AD2175">
        <v>0</v>
      </c>
      <c r="AE2175">
        <v>186.9869312433446</v>
      </c>
    </row>
    <row r="2176" spans="1:31" x14ac:dyDescent="0.25">
      <c r="A2176">
        <v>2341401</v>
      </c>
      <c r="B2176">
        <v>1</v>
      </c>
      <c r="C2176" t="s">
        <v>80</v>
      </c>
      <c r="D2176" t="s">
        <v>100</v>
      </c>
      <c r="E2176" t="s">
        <v>157</v>
      </c>
      <c r="F2176" t="s">
        <v>6499</v>
      </c>
      <c r="G2176" t="s">
        <v>159</v>
      </c>
      <c r="H2176" t="s">
        <v>154</v>
      </c>
      <c r="I2176" t="s">
        <v>144</v>
      </c>
      <c r="J2176" t="s">
        <v>137</v>
      </c>
      <c r="K2176" t="s">
        <v>138</v>
      </c>
      <c r="L2176" t="s">
        <v>6500</v>
      </c>
      <c r="M2176" t="s">
        <v>6501</v>
      </c>
      <c r="N2176">
        <v>0.93666666600000004</v>
      </c>
      <c r="O2176">
        <v>0</v>
      </c>
      <c r="P2176">
        <v>3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0.78906558784619996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0.78906558784619996</v>
      </c>
    </row>
    <row r="2177" spans="1:31" x14ac:dyDescent="0.25">
      <c r="A2177">
        <v>2341481</v>
      </c>
      <c r="B2177">
        <v>1</v>
      </c>
      <c r="C2177" t="s">
        <v>80</v>
      </c>
      <c r="D2177" t="s">
        <v>105</v>
      </c>
      <c r="E2177" t="s">
        <v>151</v>
      </c>
      <c r="F2177" t="s">
        <v>6502</v>
      </c>
      <c r="G2177" t="s">
        <v>194</v>
      </c>
      <c r="H2177" t="s">
        <v>154</v>
      </c>
      <c r="I2177" t="s">
        <v>144</v>
      </c>
      <c r="J2177" t="s">
        <v>137</v>
      </c>
      <c r="K2177" t="s">
        <v>138</v>
      </c>
      <c r="L2177" t="s">
        <v>6503</v>
      </c>
      <c r="M2177" t="s">
        <v>6504</v>
      </c>
      <c r="N2177">
        <v>0.77666666600000001</v>
      </c>
      <c r="O2177">
        <v>0</v>
      </c>
      <c r="P2177">
        <v>28</v>
      </c>
      <c r="Q2177">
        <v>0</v>
      </c>
      <c r="R2177">
        <v>0</v>
      </c>
      <c r="S2177">
        <v>0</v>
      </c>
      <c r="T2177">
        <v>4</v>
      </c>
      <c r="U2177">
        <v>0</v>
      </c>
      <c r="V2177">
        <v>0</v>
      </c>
      <c r="W2177">
        <v>0</v>
      </c>
      <c r="X2177">
        <v>6.6521513120753388</v>
      </c>
      <c r="Y2177">
        <v>0</v>
      </c>
      <c r="Z2177">
        <v>0</v>
      </c>
      <c r="AA2177">
        <v>0</v>
      </c>
      <c r="AB2177">
        <v>2.0441717418000001</v>
      </c>
      <c r="AC2177">
        <v>0</v>
      </c>
      <c r="AD2177">
        <v>0</v>
      </c>
      <c r="AE2177">
        <v>8.6963230538753393</v>
      </c>
    </row>
    <row r="2178" spans="1:31" x14ac:dyDescent="0.25">
      <c r="A2178">
        <v>2341338</v>
      </c>
      <c r="B2178">
        <v>1</v>
      </c>
      <c r="C2178" t="s">
        <v>80</v>
      </c>
      <c r="D2178" t="s">
        <v>110</v>
      </c>
      <c r="E2178" t="s">
        <v>174</v>
      </c>
      <c r="F2178" t="s">
        <v>6505</v>
      </c>
      <c r="G2178" t="s">
        <v>208</v>
      </c>
      <c r="H2178" t="s">
        <v>154</v>
      </c>
      <c r="I2178" t="s">
        <v>144</v>
      </c>
      <c r="J2178" t="s">
        <v>137</v>
      </c>
      <c r="K2178" t="s">
        <v>209</v>
      </c>
      <c r="L2178" t="s">
        <v>6506</v>
      </c>
      <c r="M2178" t="s">
        <v>6507</v>
      </c>
      <c r="N2178">
        <v>0.204444444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2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20.167727825154223</v>
      </c>
      <c r="AC2178">
        <v>0</v>
      </c>
      <c r="AD2178">
        <v>0</v>
      </c>
      <c r="AE2178">
        <v>20.167727825154223</v>
      </c>
    </row>
    <row r="2179" spans="1:31" x14ac:dyDescent="0.25">
      <c r="A2179">
        <v>2341295</v>
      </c>
      <c r="B2179">
        <v>1</v>
      </c>
      <c r="C2179" t="s">
        <v>80</v>
      </c>
      <c r="D2179" t="s">
        <v>98</v>
      </c>
      <c r="E2179" t="s">
        <v>151</v>
      </c>
      <c r="F2179" t="s">
        <v>6508</v>
      </c>
      <c r="G2179" t="s">
        <v>153</v>
      </c>
      <c r="H2179" t="s">
        <v>154</v>
      </c>
      <c r="I2179" t="s">
        <v>144</v>
      </c>
      <c r="J2179" t="s">
        <v>137</v>
      </c>
      <c r="K2179" t="s">
        <v>138</v>
      </c>
      <c r="L2179" t="s">
        <v>6509</v>
      </c>
      <c r="M2179" t="s">
        <v>6510</v>
      </c>
      <c r="N2179">
        <v>2.6949999999999998</v>
      </c>
      <c r="O2179">
        <v>0</v>
      </c>
      <c r="P2179">
        <v>7</v>
      </c>
      <c r="Q2179">
        <v>0</v>
      </c>
      <c r="R2179">
        <v>15</v>
      </c>
      <c r="S2179">
        <v>0</v>
      </c>
      <c r="T2179">
        <v>14</v>
      </c>
      <c r="U2179">
        <v>0</v>
      </c>
      <c r="V2179">
        <v>0</v>
      </c>
      <c r="W2179">
        <v>0</v>
      </c>
      <c r="X2179">
        <v>7.1389214067448528</v>
      </c>
      <c r="Y2179">
        <v>0</v>
      </c>
      <c r="Z2179">
        <v>126.07947915573131</v>
      </c>
      <c r="AA2179">
        <v>0</v>
      </c>
      <c r="AB2179">
        <v>75.355992141109809</v>
      </c>
      <c r="AC2179">
        <v>0</v>
      </c>
      <c r="AD2179">
        <v>0</v>
      </c>
      <c r="AE2179">
        <v>208.57439270358594</v>
      </c>
    </row>
    <row r="2180" spans="1:31" x14ac:dyDescent="0.25">
      <c r="A2180">
        <v>2341544</v>
      </c>
      <c r="B2180">
        <v>1</v>
      </c>
      <c r="C2180" t="s">
        <v>81</v>
      </c>
      <c r="D2180" t="s">
        <v>128</v>
      </c>
      <c r="E2180" t="s">
        <v>157</v>
      </c>
      <c r="F2180" t="s">
        <v>6511</v>
      </c>
      <c r="G2180" t="s">
        <v>159</v>
      </c>
      <c r="H2180" t="s">
        <v>154</v>
      </c>
      <c r="I2180" t="s">
        <v>144</v>
      </c>
      <c r="J2180" t="s">
        <v>137</v>
      </c>
      <c r="K2180" t="s">
        <v>138</v>
      </c>
      <c r="L2180" t="s">
        <v>6512</v>
      </c>
      <c r="M2180" t="s">
        <v>6513</v>
      </c>
      <c r="N2180">
        <v>4.6069444439999998</v>
      </c>
      <c r="O2180">
        <v>0</v>
      </c>
      <c r="P2180">
        <v>5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6.3301863518518173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6.3301863518518173</v>
      </c>
    </row>
    <row r="2181" spans="1:31" x14ac:dyDescent="0.25">
      <c r="A2181">
        <v>2341195</v>
      </c>
      <c r="B2181">
        <v>1</v>
      </c>
      <c r="C2181" t="s">
        <v>81</v>
      </c>
      <c r="D2181" t="s">
        <v>119</v>
      </c>
      <c r="E2181" t="s">
        <v>132</v>
      </c>
      <c r="F2181" t="s">
        <v>2299</v>
      </c>
      <c r="G2181" t="s">
        <v>134</v>
      </c>
      <c r="H2181" t="s">
        <v>135</v>
      </c>
      <c r="I2181" t="s">
        <v>144</v>
      </c>
      <c r="J2181" t="s">
        <v>137</v>
      </c>
      <c r="K2181" t="s">
        <v>138</v>
      </c>
      <c r="L2181" t="s">
        <v>6514</v>
      </c>
      <c r="M2181" t="s">
        <v>6515</v>
      </c>
      <c r="N2181">
        <v>7.8888888000000004E-2</v>
      </c>
      <c r="O2181">
        <v>3</v>
      </c>
      <c r="P2181">
        <v>2731</v>
      </c>
      <c r="Q2181">
        <v>31</v>
      </c>
      <c r="R2181">
        <v>555</v>
      </c>
      <c r="S2181">
        <v>17</v>
      </c>
      <c r="T2181">
        <v>281</v>
      </c>
      <c r="U2181">
        <v>0</v>
      </c>
      <c r="V2181">
        <v>3</v>
      </c>
      <c r="W2181">
        <v>6.1845286574826665E-2</v>
      </c>
      <c r="X2181">
        <v>22.534222557381884</v>
      </c>
      <c r="Y2181">
        <v>13.0014871118101</v>
      </c>
      <c r="Z2181">
        <v>50.127768168678536</v>
      </c>
      <c r="AA2181">
        <v>8.1092770809523014</v>
      </c>
      <c r="AB2181">
        <v>6.4092470879909262</v>
      </c>
      <c r="AC2181">
        <v>0</v>
      </c>
      <c r="AD2181">
        <v>5.7804720965813496</v>
      </c>
      <c r="AE2181">
        <v>106.0243193899699</v>
      </c>
    </row>
    <row r="2182" spans="1:31" x14ac:dyDescent="0.25">
      <c r="A2182">
        <v>2341204</v>
      </c>
      <c r="B2182">
        <v>1</v>
      </c>
      <c r="C2182" t="s">
        <v>80</v>
      </c>
      <c r="D2182" t="s">
        <v>83</v>
      </c>
      <c r="E2182" t="s">
        <v>174</v>
      </c>
      <c r="F2182" t="s">
        <v>1613</v>
      </c>
      <c r="G2182" t="s">
        <v>1274</v>
      </c>
      <c r="H2182" t="s">
        <v>154</v>
      </c>
      <c r="I2182" t="s">
        <v>144</v>
      </c>
      <c r="J2182" t="s">
        <v>137</v>
      </c>
      <c r="K2182" t="s">
        <v>138</v>
      </c>
      <c r="L2182" t="s">
        <v>6516</v>
      </c>
      <c r="M2182" t="s">
        <v>6517</v>
      </c>
      <c r="N2182">
        <v>7.1794444439999996</v>
      </c>
      <c r="O2182">
        <v>0</v>
      </c>
      <c r="P2182">
        <v>256</v>
      </c>
      <c r="Q2182">
        <v>0</v>
      </c>
      <c r="R2182">
        <v>0</v>
      </c>
      <c r="S2182">
        <v>0</v>
      </c>
      <c r="T2182">
        <v>12</v>
      </c>
      <c r="U2182">
        <v>0</v>
      </c>
      <c r="V2182">
        <v>0</v>
      </c>
      <c r="W2182">
        <v>0</v>
      </c>
      <c r="X2182">
        <v>485.56323270476588</v>
      </c>
      <c r="Y2182">
        <v>0</v>
      </c>
      <c r="Z2182">
        <v>0</v>
      </c>
      <c r="AA2182">
        <v>0</v>
      </c>
      <c r="AB2182">
        <v>167.69208775221975</v>
      </c>
      <c r="AC2182">
        <v>0</v>
      </c>
      <c r="AD2182">
        <v>0</v>
      </c>
      <c r="AE2182">
        <v>653.2553204569856</v>
      </c>
    </row>
    <row r="2183" spans="1:31" x14ac:dyDescent="0.25">
      <c r="A2183">
        <v>2341676</v>
      </c>
      <c r="B2183">
        <v>1</v>
      </c>
      <c r="C2183" t="s">
        <v>81</v>
      </c>
      <c r="D2183" t="s">
        <v>119</v>
      </c>
      <c r="E2183" t="s">
        <v>151</v>
      </c>
      <c r="F2183" t="s">
        <v>6518</v>
      </c>
      <c r="G2183" t="s">
        <v>292</v>
      </c>
      <c r="H2183" t="s">
        <v>154</v>
      </c>
      <c r="I2183" t="s">
        <v>144</v>
      </c>
      <c r="J2183" t="s">
        <v>137</v>
      </c>
      <c r="K2183" t="s">
        <v>138</v>
      </c>
      <c r="L2183" t="s">
        <v>6519</v>
      </c>
      <c r="M2183" t="s">
        <v>6520</v>
      </c>
      <c r="N2183">
        <v>1.297222222</v>
      </c>
      <c r="O2183">
        <v>0</v>
      </c>
      <c r="P2183">
        <v>32</v>
      </c>
      <c r="Q2183">
        <v>0</v>
      </c>
      <c r="R2183">
        <v>0</v>
      </c>
      <c r="S2183">
        <v>0</v>
      </c>
      <c r="T2183">
        <v>1</v>
      </c>
      <c r="U2183">
        <v>0</v>
      </c>
      <c r="V2183">
        <v>0</v>
      </c>
      <c r="W2183">
        <v>0</v>
      </c>
      <c r="X2183">
        <v>12.016082151358908</v>
      </c>
      <c r="Y2183">
        <v>0</v>
      </c>
      <c r="Z2183">
        <v>0</v>
      </c>
      <c r="AA2183">
        <v>0</v>
      </c>
      <c r="AB2183">
        <v>1.9919005940726473</v>
      </c>
      <c r="AC2183">
        <v>0</v>
      </c>
      <c r="AD2183">
        <v>0</v>
      </c>
      <c r="AE2183">
        <v>14.007982745431555</v>
      </c>
    </row>
    <row r="2184" spans="1:31" x14ac:dyDescent="0.25">
      <c r="A2184">
        <v>2341553</v>
      </c>
      <c r="B2184">
        <v>1</v>
      </c>
      <c r="C2184" t="s">
        <v>80</v>
      </c>
      <c r="D2184" t="s">
        <v>90</v>
      </c>
      <c r="E2184" t="s">
        <v>151</v>
      </c>
      <c r="F2184" t="s">
        <v>6521</v>
      </c>
      <c r="G2184" t="s">
        <v>153</v>
      </c>
      <c r="H2184" t="s">
        <v>154</v>
      </c>
      <c r="I2184" t="s">
        <v>144</v>
      </c>
      <c r="J2184" t="s">
        <v>137</v>
      </c>
      <c r="K2184" t="s">
        <v>138</v>
      </c>
      <c r="L2184" t="s">
        <v>6522</v>
      </c>
      <c r="M2184" t="s">
        <v>6523</v>
      </c>
      <c r="N2184">
        <v>2.338333333</v>
      </c>
      <c r="O2184">
        <v>0</v>
      </c>
      <c r="P2184">
        <v>239</v>
      </c>
      <c r="Q2184">
        <v>0</v>
      </c>
      <c r="R2184">
        <v>0</v>
      </c>
      <c r="S2184">
        <v>0</v>
      </c>
      <c r="T2184">
        <v>38</v>
      </c>
      <c r="U2184">
        <v>0</v>
      </c>
      <c r="V2184">
        <v>1</v>
      </c>
      <c r="W2184">
        <v>0</v>
      </c>
      <c r="X2184">
        <v>177.90151328661224</v>
      </c>
      <c r="Y2184">
        <v>0</v>
      </c>
      <c r="Z2184">
        <v>0</v>
      </c>
      <c r="AA2184">
        <v>0</v>
      </c>
      <c r="AB2184">
        <v>86.372374657241863</v>
      </c>
      <c r="AC2184">
        <v>0</v>
      </c>
      <c r="AD2184">
        <v>29.906558122281446</v>
      </c>
      <c r="AE2184">
        <v>294.18044606613557</v>
      </c>
    </row>
    <row r="2185" spans="1:31" x14ac:dyDescent="0.25">
      <c r="A2185">
        <v>2341221</v>
      </c>
      <c r="B2185">
        <v>1</v>
      </c>
      <c r="C2185" t="s">
        <v>81</v>
      </c>
      <c r="D2185" t="s">
        <v>120</v>
      </c>
      <c r="E2185" t="s">
        <v>174</v>
      </c>
      <c r="F2185" t="s">
        <v>6524</v>
      </c>
      <c r="G2185" t="s">
        <v>176</v>
      </c>
      <c r="H2185" t="s">
        <v>154</v>
      </c>
      <c r="I2185" t="s">
        <v>144</v>
      </c>
      <c r="J2185" t="s">
        <v>137</v>
      </c>
      <c r="K2185" t="s">
        <v>138</v>
      </c>
      <c r="L2185" t="s">
        <v>6525</v>
      </c>
      <c r="M2185" t="s">
        <v>6526</v>
      </c>
      <c r="N2185">
        <v>2.1827777770000001</v>
      </c>
      <c r="O2185">
        <v>0</v>
      </c>
      <c r="P2185">
        <v>1</v>
      </c>
      <c r="Q2185">
        <v>0</v>
      </c>
      <c r="R2185">
        <v>13</v>
      </c>
      <c r="S2185">
        <v>0</v>
      </c>
      <c r="T2185">
        <v>1</v>
      </c>
      <c r="U2185">
        <v>0</v>
      </c>
      <c r="V2185">
        <v>0</v>
      </c>
      <c r="W2185">
        <v>0</v>
      </c>
      <c r="X2185">
        <v>0.40527638089409507</v>
      </c>
      <c r="Y2185">
        <v>0</v>
      </c>
      <c r="Z2185">
        <v>360.16505172036318</v>
      </c>
      <c r="AA2185">
        <v>0</v>
      </c>
      <c r="AB2185">
        <v>27.878581108660214</v>
      </c>
      <c r="AC2185">
        <v>0</v>
      </c>
      <c r="AD2185">
        <v>0</v>
      </c>
      <c r="AE2185">
        <v>388.44890920991753</v>
      </c>
    </row>
    <row r="2186" spans="1:31" x14ac:dyDescent="0.25">
      <c r="A2186">
        <v>2341613</v>
      </c>
      <c r="B2186">
        <v>1</v>
      </c>
      <c r="C2186" t="s">
        <v>81</v>
      </c>
      <c r="D2186" t="s">
        <v>122</v>
      </c>
      <c r="E2186" t="s">
        <v>132</v>
      </c>
      <c r="F2186" t="s">
        <v>6527</v>
      </c>
      <c r="G2186" t="s">
        <v>134</v>
      </c>
      <c r="H2186" t="s">
        <v>135</v>
      </c>
      <c r="I2186" t="s">
        <v>144</v>
      </c>
      <c r="J2186" t="s">
        <v>137</v>
      </c>
      <c r="K2186" t="s">
        <v>138</v>
      </c>
      <c r="L2186" t="s">
        <v>6528</v>
      </c>
      <c r="M2186" t="s">
        <v>6529</v>
      </c>
      <c r="N2186">
        <v>0.38638888799999999</v>
      </c>
      <c r="O2186">
        <v>1</v>
      </c>
      <c r="P2186">
        <v>5805</v>
      </c>
      <c r="Q2186">
        <v>0</v>
      </c>
      <c r="R2186">
        <v>12</v>
      </c>
      <c r="S2186">
        <v>17</v>
      </c>
      <c r="T2186">
        <v>1080</v>
      </c>
      <c r="U2186">
        <v>9</v>
      </c>
      <c r="V2186">
        <v>2</v>
      </c>
      <c r="W2186">
        <v>0.19586011650853555</v>
      </c>
      <c r="X2186">
        <v>498.15632358537908</v>
      </c>
      <c r="Y2186">
        <v>0</v>
      </c>
      <c r="Z2186">
        <v>0.81943240487506652</v>
      </c>
      <c r="AA2186">
        <v>35.087851470449458</v>
      </c>
      <c r="AB2186">
        <v>290.68614756886319</v>
      </c>
      <c r="AC2186">
        <v>1678.8812635299812</v>
      </c>
      <c r="AD2186">
        <v>1.3295989314636816</v>
      </c>
      <c r="AE2186">
        <v>2505.1564776075202</v>
      </c>
    </row>
    <row r="2187" spans="1:31" x14ac:dyDescent="0.25">
      <c r="A2187">
        <v>2341261</v>
      </c>
      <c r="B2187">
        <v>1</v>
      </c>
      <c r="C2187" t="s">
        <v>80</v>
      </c>
      <c r="D2187" t="s">
        <v>100</v>
      </c>
      <c r="E2187" t="s">
        <v>132</v>
      </c>
      <c r="F2187" t="s">
        <v>3645</v>
      </c>
      <c r="G2187" t="s">
        <v>208</v>
      </c>
      <c r="H2187" t="s">
        <v>135</v>
      </c>
      <c r="I2187" t="s">
        <v>144</v>
      </c>
      <c r="J2187" t="s">
        <v>137</v>
      </c>
      <c r="K2187" t="s">
        <v>209</v>
      </c>
      <c r="L2187" t="s">
        <v>6530</v>
      </c>
      <c r="M2187" t="s">
        <v>6531</v>
      </c>
      <c r="N2187">
        <v>1.3244444440000001</v>
      </c>
      <c r="O2187">
        <v>4</v>
      </c>
      <c r="P2187">
        <v>7571</v>
      </c>
      <c r="Q2187">
        <v>4</v>
      </c>
      <c r="R2187">
        <v>79</v>
      </c>
      <c r="S2187">
        <v>9</v>
      </c>
      <c r="T2187">
        <v>530</v>
      </c>
      <c r="U2187">
        <v>0</v>
      </c>
      <c r="V2187">
        <v>0</v>
      </c>
      <c r="W2187">
        <v>134.23540990110342</v>
      </c>
      <c r="X2187">
        <v>2420.6485585695336</v>
      </c>
      <c r="Y2187">
        <v>117.10200780766181</v>
      </c>
      <c r="Z2187">
        <v>89.346408659616515</v>
      </c>
      <c r="AA2187">
        <v>191.09155001499951</v>
      </c>
      <c r="AB2187">
        <v>1028.0257727234516</v>
      </c>
      <c r="AC2187">
        <v>0</v>
      </c>
      <c r="AD2187">
        <v>0</v>
      </c>
      <c r="AE2187">
        <v>3980.4497076763664</v>
      </c>
    </row>
    <row r="2188" spans="1:31" x14ac:dyDescent="0.25">
      <c r="A2188">
        <v>2341596</v>
      </c>
      <c r="B2188">
        <v>1</v>
      </c>
      <c r="C2188" t="s">
        <v>80</v>
      </c>
      <c r="D2188" t="s">
        <v>84</v>
      </c>
      <c r="E2188" t="s">
        <v>157</v>
      </c>
      <c r="F2188" t="s">
        <v>6532</v>
      </c>
      <c r="G2188" t="s">
        <v>159</v>
      </c>
      <c r="H2188" t="s">
        <v>154</v>
      </c>
      <c r="I2188" t="s">
        <v>144</v>
      </c>
      <c r="J2188" t="s">
        <v>137</v>
      </c>
      <c r="K2188" t="s">
        <v>138</v>
      </c>
      <c r="L2188" t="s">
        <v>6533</v>
      </c>
      <c r="M2188" t="s">
        <v>6534</v>
      </c>
      <c r="N2188">
        <v>1.909166666</v>
      </c>
      <c r="O2188">
        <v>0</v>
      </c>
      <c r="P2188">
        <v>0</v>
      </c>
      <c r="Q2188">
        <v>0</v>
      </c>
      <c r="R2188">
        <v>1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0.58859535800682838</v>
      </c>
      <c r="AA2188">
        <v>0</v>
      </c>
      <c r="AB2188">
        <v>0</v>
      </c>
      <c r="AC2188">
        <v>0</v>
      </c>
      <c r="AD2188">
        <v>0</v>
      </c>
      <c r="AE2188">
        <v>0.58859535800682838</v>
      </c>
    </row>
    <row r="2189" spans="1:31" x14ac:dyDescent="0.25">
      <c r="A2189">
        <v>2341619</v>
      </c>
      <c r="B2189">
        <v>1</v>
      </c>
      <c r="C2189" t="s">
        <v>81</v>
      </c>
      <c r="D2189" t="s">
        <v>121</v>
      </c>
      <c r="E2189" t="s">
        <v>141</v>
      </c>
      <c r="F2189" t="s">
        <v>6535</v>
      </c>
      <c r="G2189" t="s">
        <v>134</v>
      </c>
      <c r="H2189" t="s">
        <v>135</v>
      </c>
      <c r="I2189" t="s">
        <v>136</v>
      </c>
      <c r="J2189" t="s">
        <v>137</v>
      </c>
      <c r="K2189" t="s">
        <v>138</v>
      </c>
      <c r="L2189" t="s">
        <v>6536</v>
      </c>
      <c r="M2189" t="s">
        <v>6537</v>
      </c>
      <c r="N2189">
        <v>1.6666666E-2</v>
      </c>
      <c r="O2189">
        <v>0</v>
      </c>
      <c r="P2189">
        <v>703</v>
      </c>
      <c r="Q2189">
        <v>0</v>
      </c>
      <c r="R2189">
        <v>12</v>
      </c>
      <c r="S2189">
        <v>4</v>
      </c>
      <c r="T2189">
        <v>45</v>
      </c>
      <c r="U2189">
        <v>0</v>
      </c>
      <c r="V2189">
        <v>0</v>
      </c>
      <c r="W2189">
        <v>0</v>
      </c>
      <c r="X2189">
        <v>1.684695389389949</v>
      </c>
      <c r="Y2189">
        <v>0</v>
      </c>
      <c r="Z2189">
        <v>0.1416432985504</v>
      </c>
      <c r="AA2189">
        <v>0.131050311182</v>
      </c>
      <c r="AB2189">
        <v>0.35169657279291666</v>
      </c>
      <c r="AC2189">
        <v>0</v>
      </c>
      <c r="AD2189">
        <v>0</v>
      </c>
      <c r="AE2189">
        <v>2.3090855719152659</v>
      </c>
    </row>
    <row r="2190" spans="1:31" x14ac:dyDescent="0.25">
      <c r="A2190">
        <v>2341427</v>
      </c>
      <c r="B2190">
        <v>1</v>
      </c>
      <c r="C2190" t="s">
        <v>80</v>
      </c>
      <c r="D2190" t="s">
        <v>84</v>
      </c>
      <c r="E2190" t="s">
        <v>151</v>
      </c>
      <c r="F2190" t="s">
        <v>6538</v>
      </c>
      <c r="G2190" t="s">
        <v>153</v>
      </c>
      <c r="H2190" t="s">
        <v>154</v>
      </c>
      <c r="I2190" t="s">
        <v>144</v>
      </c>
      <c r="J2190" t="s">
        <v>137</v>
      </c>
      <c r="K2190" t="s">
        <v>138</v>
      </c>
      <c r="L2190" t="s">
        <v>6539</v>
      </c>
      <c r="M2190" t="s">
        <v>6540</v>
      </c>
      <c r="N2190">
        <v>3.9750000000000001</v>
      </c>
      <c r="O2190">
        <v>0</v>
      </c>
      <c r="P2190">
        <v>279</v>
      </c>
      <c r="Q2190">
        <v>0</v>
      </c>
      <c r="R2190">
        <v>0</v>
      </c>
      <c r="S2190">
        <v>0</v>
      </c>
      <c r="T2190">
        <v>20</v>
      </c>
      <c r="U2190">
        <v>0</v>
      </c>
      <c r="V2190">
        <v>0</v>
      </c>
      <c r="W2190">
        <v>0</v>
      </c>
      <c r="X2190">
        <v>437.05262161068003</v>
      </c>
      <c r="Y2190">
        <v>0</v>
      </c>
      <c r="Z2190">
        <v>0</v>
      </c>
      <c r="AA2190">
        <v>0</v>
      </c>
      <c r="AB2190">
        <v>42.97125436324842</v>
      </c>
      <c r="AC2190">
        <v>0</v>
      </c>
      <c r="AD2190">
        <v>0</v>
      </c>
      <c r="AE2190">
        <v>480.02387597392845</v>
      </c>
    </row>
    <row r="2191" spans="1:31" x14ac:dyDescent="0.25">
      <c r="A2191">
        <v>2341576</v>
      </c>
      <c r="B2191">
        <v>1</v>
      </c>
      <c r="C2191" t="s">
        <v>80</v>
      </c>
      <c r="D2191" t="s">
        <v>100</v>
      </c>
      <c r="E2191" t="s">
        <v>157</v>
      </c>
      <c r="F2191" t="s">
        <v>6541</v>
      </c>
      <c r="G2191" t="s">
        <v>159</v>
      </c>
      <c r="H2191" t="s">
        <v>154</v>
      </c>
      <c r="I2191" t="s">
        <v>144</v>
      </c>
      <c r="J2191" t="s">
        <v>137</v>
      </c>
      <c r="K2191" t="s">
        <v>138</v>
      </c>
      <c r="L2191" t="s">
        <v>6542</v>
      </c>
      <c r="M2191" t="s">
        <v>6543</v>
      </c>
      <c r="N2191">
        <v>1.207777777</v>
      </c>
      <c r="O2191">
        <v>0</v>
      </c>
      <c r="P2191">
        <v>1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0.4730977546847222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0.4730977546847222</v>
      </c>
    </row>
    <row r="2192" spans="1:31" x14ac:dyDescent="0.25">
      <c r="A2192">
        <v>2341304</v>
      </c>
      <c r="B2192">
        <v>1</v>
      </c>
      <c r="C2192" t="s">
        <v>81</v>
      </c>
      <c r="D2192" t="s">
        <v>112</v>
      </c>
      <c r="E2192" t="s">
        <v>174</v>
      </c>
      <c r="F2192" t="s">
        <v>6544</v>
      </c>
      <c r="G2192" t="s">
        <v>176</v>
      </c>
      <c r="H2192" t="s">
        <v>154</v>
      </c>
      <c r="I2192" t="s">
        <v>144</v>
      </c>
      <c r="J2192" t="s">
        <v>137</v>
      </c>
      <c r="K2192" t="s">
        <v>138</v>
      </c>
      <c r="L2192" t="s">
        <v>6545</v>
      </c>
      <c r="M2192" t="s">
        <v>6546</v>
      </c>
      <c r="N2192">
        <v>1.716111111</v>
      </c>
      <c r="O2192">
        <v>0</v>
      </c>
      <c r="P2192">
        <v>285</v>
      </c>
      <c r="Q2192">
        <v>0</v>
      </c>
      <c r="R2192">
        <v>0</v>
      </c>
      <c r="S2192">
        <v>0</v>
      </c>
      <c r="T2192">
        <v>66</v>
      </c>
      <c r="U2192">
        <v>0</v>
      </c>
      <c r="V2192">
        <v>0</v>
      </c>
      <c r="W2192">
        <v>0</v>
      </c>
      <c r="X2192">
        <v>121.41521533741322</v>
      </c>
      <c r="Y2192">
        <v>0</v>
      </c>
      <c r="Z2192">
        <v>0</v>
      </c>
      <c r="AA2192">
        <v>0</v>
      </c>
      <c r="AB2192">
        <v>181.33525908417755</v>
      </c>
      <c r="AC2192">
        <v>0</v>
      </c>
      <c r="AD2192">
        <v>0</v>
      </c>
      <c r="AE2192">
        <v>302.75047442159075</v>
      </c>
    </row>
    <row r="2193" spans="1:31" x14ac:dyDescent="0.25">
      <c r="A2193">
        <v>2341198</v>
      </c>
      <c r="B2193">
        <v>1</v>
      </c>
      <c r="C2193" t="s">
        <v>80</v>
      </c>
      <c r="D2193" t="s">
        <v>108</v>
      </c>
      <c r="E2193" t="s">
        <v>174</v>
      </c>
      <c r="F2193" t="s">
        <v>3499</v>
      </c>
      <c r="G2193" t="s">
        <v>176</v>
      </c>
      <c r="H2193" t="s">
        <v>154</v>
      </c>
      <c r="I2193" t="s">
        <v>144</v>
      </c>
      <c r="J2193" t="s">
        <v>137</v>
      </c>
      <c r="K2193" t="s">
        <v>138</v>
      </c>
      <c r="L2193" t="s">
        <v>6547</v>
      </c>
      <c r="M2193" t="s">
        <v>6548</v>
      </c>
      <c r="N2193">
        <v>0.35111111099999998</v>
      </c>
      <c r="O2193">
        <v>0</v>
      </c>
      <c r="P2193">
        <v>29</v>
      </c>
      <c r="Q2193">
        <v>0</v>
      </c>
      <c r="R2193">
        <v>11</v>
      </c>
      <c r="S2193">
        <v>0</v>
      </c>
      <c r="T2193">
        <v>5</v>
      </c>
      <c r="U2193">
        <v>0</v>
      </c>
      <c r="V2193">
        <v>0</v>
      </c>
      <c r="W2193">
        <v>0</v>
      </c>
      <c r="X2193">
        <v>3.9318995397851113</v>
      </c>
      <c r="Y2193">
        <v>0</v>
      </c>
      <c r="Z2193">
        <v>8.4405982694934849</v>
      </c>
      <c r="AA2193">
        <v>0</v>
      </c>
      <c r="AB2193">
        <v>0.43275137981301337</v>
      </c>
      <c r="AC2193">
        <v>0</v>
      </c>
      <c r="AD2193">
        <v>0</v>
      </c>
      <c r="AE2193">
        <v>12.805249189091608</v>
      </c>
    </row>
    <row r="2194" spans="1:31" x14ac:dyDescent="0.25">
      <c r="A2194">
        <v>2341682</v>
      </c>
      <c r="B2194">
        <v>1</v>
      </c>
      <c r="C2194" t="s">
        <v>80</v>
      </c>
      <c r="D2194" t="s">
        <v>82</v>
      </c>
      <c r="E2194" t="s">
        <v>157</v>
      </c>
      <c r="F2194" t="s">
        <v>6549</v>
      </c>
      <c r="G2194" t="s">
        <v>159</v>
      </c>
      <c r="H2194" t="s">
        <v>154</v>
      </c>
      <c r="I2194" t="s">
        <v>144</v>
      </c>
      <c r="J2194" t="s">
        <v>137</v>
      </c>
      <c r="K2194" t="s">
        <v>138</v>
      </c>
      <c r="L2194" t="s">
        <v>6550</v>
      </c>
      <c r="M2194" t="s">
        <v>6551</v>
      </c>
      <c r="N2194">
        <v>1.533055555</v>
      </c>
      <c r="O2194">
        <v>0</v>
      </c>
      <c r="P2194">
        <v>5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1.6905891334776904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1.6905891334776904</v>
      </c>
    </row>
    <row r="2195" spans="1:31" x14ac:dyDescent="0.25">
      <c r="A2195">
        <v>2341639</v>
      </c>
      <c r="B2195">
        <v>1</v>
      </c>
      <c r="C2195" t="s">
        <v>81</v>
      </c>
      <c r="D2195" t="s">
        <v>112</v>
      </c>
      <c r="E2195" t="s">
        <v>147</v>
      </c>
      <c r="F2195" t="s">
        <v>6552</v>
      </c>
      <c r="G2195" t="s">
        <v>134</v>
      </c>
      <c r="H2195" t="s">
        <v>135</v>
      </c>
      <c r="I2195" t="s">
        <v>144</v>
      </c>
      <c r="J2195" t="s">
        <v>137</v>
      </c>
      <c r="K2195" t="s">
        <v>138</v>
      </c>
      <c r="L2195" t="s">
        <v>6553</v>
      </c>
      <c r="M2195" t="s">
        <v>6554</v>
      </c>
      <c r="N2195">
        <v>0.87388888799999997</v>
      </c>
      <c r="O2195">
        <v>0</v>
      </c>
      <c r="P2195">
        <v>278</v>
      </c>
      <c r="Q2195">
        <v>0</v>
      </c>
      <c r="R2195">
        <v>8</v>
      </c>
      <c r="S2195">
        <v>1</v>
      </c>
      <c r="T2195">
        <v>41</v>
      </c>
      <c r="U2195">
        <v>0</v>
      </c>
      <c r="V2195">
        <v>0</v>
      </c>
      <c r="W2195">
        <v>0</v>
      </c>
      <c r="X2195">
        <v>59.549685265748948</v>
      </c>
      <c r="Y2195">
        <v>0</v>
      </c>
      <c r="Z2195">
        <v>4.1798310786657025</v>
      </c>
      <c r="AA2195">
        <v>1.5897624986298613</v>
      </c>
      <c r="AB2195">
        <v>50.836837317603084</v>
      </c>
      <c r="AC2195">
        <v>0</v>
      </c>
      <c r="AD2195">
        <v>0</v>
      </c>
      <c r="AE2195">
        <v>116.1561161606476</v>
      </c>
    </row>
    <row r="2196" spans="1:31" x14ac:dyDescent="0.25">
      <c r="A2196">
        <v>2341241</v>
      </c>
      <c r="B2196">
        <v>1</v>
      </c>
      <c r="C2196" t="s">
        <v>80</v>
      </c>
      <c r="D2196" t="s">
        <v>84</v>
      </c>
      <c r="E2196" t="s">
        <v>147</v>
      </c>
      <c r="F2196" t="s">
        <v>6555</v>
      </c>
      <c r="G2196" t="s">
        <v>269</v>
      </c>
      <c r="H2196" t="s">
        <v>135</v>
      </c>
      <c r="I2196" t="s">
        <v>144</v>
      </c>
      <c r="J2196" t="s">
        <v>137</v>
      </c>
      <c r="K2196" t="s">
        <v>209</v>
      </c>
      <c r="L2196" t="s">
        <v>6556</v>
      </c>
      <c r="M2196" t="s">
        <v>6557</v>
      </c>
      <c r="N2196">
        <v>8.2580555550000003</v>
      </c>
      <c r="O2196">
        <v>0</v>
      </c>
      <c r="P2196">
        <v>13</v>
      </c>
      <c r="Q2196">
        <v>0</v>
      </c>
      <c r="R2196">
        <v>0</v>
      </c>
      <c r="S2196">
        <v>0</v>
      </c>
      <c r="T2196">
        <v>49</v>
      </c>
      <c r="U2196">
        <v>1</v>
      </c>
      <c r="V2196">
        <v>0</v>
      </c>
      <c r="W2196">
        <v>0</v>
      </c>
      <c r="X2196">
        <v>24.167069547316519</v>
      </c>
      <c r="Y2196">
        <v>0</v>
      </c>
      <c r="Z2196">
        <v>0</v>
      </c>
      <c r="AA2196">
        <v>0</v>
      </c>
      <c r="AB2196">
        <v>733.47277488249529</v>
      </c>
      <c r="AC2196">
        <v>363.17244105615538</v>
      </c>
      <c r="AD2196">
        <v>0</v>
      </c>
      <c r="AE2196">
        <v>1120.8122854859671</v>
      </c>
    </row>
    <row r="2197" spans="1:31" x14ac:dyDescent="0.25">
      <c r="A2197">
        <v>2341490</v>
      </c>
      <c r="B2197">
        <v>1</v>
      </c>
      <c r="C2197" t="s">
        <v>80</v>
      </c>
      <c r="D2197" t="s">
        <v>106</v>
      </c>
      <c r="E2197" t="s">
        <v>151</v>
      </c>
      <c r="F2197" t="s">
        <v>696</v>
      </c>
      <c r="G2197" t="s">
        <v>194</v>
      </c>
      <c r="H2197" t="s">
        <v>154</v>
      </c>
      <c r="I2197" t="s">
        <v>144</v>
      </c>
      <c r="J2197" t="s">
        <v>137</v>
      </c>
      <c r="K2197" t="s">
        <v>138</v>
      </c>
      <c r="L2197" t="s">
        <v>6558</v>
      </c>
      <c r="M2197" t="s">
        <v>6559</v>
      </c>
      <c r="N2197">
        <v>0.58694444400000001</v>
      </c>
      <c r="O2197">
        <v>0</v>
      </c>
      <c r="P2197">
        <v>0</v>
      </c>
      <c r="Q2197">
        <v>0</v>
      </c>
      <c r="R2197">
        <v>5</v>
      </c>
      <c r="S2197">
        <v>0</v>
      </c>
      <c r="T2197">
        <v>3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13.224771870743673</v>
      </c>
      <c r="AA2197">
        <v>0</v>
      </c>
      <c r="AB2197">
        <v>32.261190027216628</v>
      </c>
      <c r="AC2197">
        <v>0</v>
      </c>
      <c r="AD2197">
        <v>0</v>
      </c>
      <c r="AE2197">
        <v>45.485961897960301</v>
      </c>
    </row>
    <row r="2198" spans="1:31" x14ac:dyDescent="0.25">
      <c r="A2198">
        <v>2341370</v>
      </c>
      <c r="B2198">
        <v>1</v>
      </c>
      <c r="C2198" t="s">
        <v>81</v>
      </c>
      <c r="D2198" t="s">
        <v>123</v>
      </c>
      <c r="E2198" t="s">
        <v>141</v>
      </c>
      <c r="F2198" t="s">
        <v>6368</v>
      </c>
      <c r="G2198" t="s">
        <v>134</v>
      </c>
      <c r="H2198" t="s">
        <v>135</v>
      </c>
      <c r="I2198" t="s">
        <v>144</v>
      </c>
      <c r="J2198" t="s">
        <v>137</v>
      </c>
      <c r="K2198" t="s">
        <v>138</v>
      </c>
      <c r="L2198" t="s">
        <v>6560</v>
      </c>
      <c r="M2198" t="s">
        <v>6561</v>
      </c>
      <c r="N2198">
        <v>6.5305555550000003</v>
      </c>
      <c r="O2198">
        <v>0</v>
      </c>
      <c r="P2198">
        <v>5</v>
      </c>
      <c r="Q2198">
        <v>1</v>
      </c>
      <c r="R2198">
        <v>134</v>
      </c>
      <c r="S2198">
        <v>0</v>
      </c>
      <c r="T2198">
        <v>14</v>
      </c>
      <c r="U2198">
        <v>0</v>
      </c>
      <c r="V2198">
        <v>0</v>
      </c>
      <c r="W2198">
        <v>0</v>
      </c>
      <c r="X2198">
        <v>22.049688895139951</v>
      </c>
      <c r="Y2198">
        <v>132.25439131278867</v>
      </c>
      <c r="Z2198">
        <v>1957.1901494962558</v>
      </c>
      <c r="AA2198">
        <v>0</v>
      </c>
      <c r="AB2198">
        <v>162.02652115839822</v>
      </c>
      <c r="AC2198">
        <v>0</v>
      </c>
      <c r="AD2198">
        <v>0</v>
      </c>
      <c r="AE2198">
        <v>2273.5207508625826</v>
      </c>
    </row>
    <row r="2199" spans="1:31" x14ac:dyDescent="0.25">
      <c r="A2199">
        <v>2341347</v>
      </c>
      <c r="B2199">
        <v>1</v>
      </c>
      <c r="C2199" t="s">
        <v>80</v>
      </c>
      <c r="D2199" t="s">
        <v>97</v>
      </c>
      <c r="E2199" t="s">
        <v>132</v>
      </c>
      <c r="F2199" t="s">
        <v>6562</v>
      </c>
      <c r="G2199" t="s">
        <v>363</v>
      </c>
      <c r="H2199" t="s">
        <v>135</v>
      </c>
      <c r="I2199" t="s">
        <v>136</v>
      </c>
      <c r="J2199" t="s">
        <v>137</v>
      </c>
      <c r="K2199" t="s">
        <v>209</v>
      </c>
      <c r="L2199" t="s">
        <v>6563</v>
      </c>
      <c r="M2199" t="s">
        <v>6564</v>
      </c>
      <c r="N2199">
        <v>2.7222222000000001E-2</v>
      </c>
      <c r="O2199">
        <v>7</v>
      </c>
      <c r="P2199">
        <v>740</v>
      </c>
      <c r="Q2199">
        <v>9</v>
      </c>
      <c r="R2199">
        <v>93</v>
      </c>
      <c r="S2199">
        <v>21</v>
      </c>
      <c r="T2199">
        <v>109</v>
      </c>
      <c r="U2199">
        <v>0</v>
      </c>
      <c r="V2199">
        <v>0</v>
      </c>
      <c r="W2199">
        <v>22.47815778026019</v>
      </c>
      <c r="X2199">
        <v>8.959049041479819</v>
      </c>
      <c r="Y2199">
        <v>10.205984601937812</v>
      </c>
      <c r="Z2199">
        <v>1.2517537628873661</v>
      </c>
      <c r="AA2199">
        <v>5.6472106367857364</v>
      </c>
      <c r="AB2199">
        <v>7.2729328820647074</v>
      </c>
      <c r="AC2199">
        <v>0</v>
      </c>
      <c r="AD2199">
        <v>0</v>
      </c>
      <c r="AE2199">
        <v>55.815088705415633</v>
      </c>
    </row>
    <row r="2200" spans="1:31" x14ac:dyDescent="0.25">
      <c r="A2200">
        <v>2341178</v>
      </c>
      <c r="B2200">
        <v>1</v>
      </c>
      <c r="C2200" t="s">
        <v>80</v>
      </c>
      <c r="D2200" t="s">
        <v>83</v>
      </c>
      <c r="E2200" t="s">
        <v>132</v>
      </c>
      <c r="F2200" t="s">
        <v>6029</v>
      </c>
      <c r="G2200" t="s">
        <v>363</v>
      </c>
      <c r="H2200" t="s">
        <v>135</v>
      </c>
      <c r="I2200" t="s">
        <v>136</v>
      </c>
      <c r="J2200" t="s">
        <v>137</v>
      </c>
      <c r="K2200" t="s">
        <v>209</v>
      </c>
      <c r="L2200" t="s">
        <v>6565</v>
      </c>
      <c r="M2200" t="s">
        <v>6566</v>
      </c>
      <c r="N2200">
        <v>2.3055554999999998E-2</v>
      </c>
      <c r="O2200">
        <v>0</v>
      </c>
      <c r="P2200">
        <v>205</v>
      </c>
      <c r="Q2200">
        <v>0</v>
      </c>
      <c r="R2200">
        <v>1</v>
      </c>
      <c r="S2200">
        <v>4</v>
      </c>
      <c r="T2200">
        <v>505</v>
      </c>
      <c r="U2200">
        <v>1</v>
      </c>
      <c r="V2200">
        <v>31</v>
      </c>
      <c r="W2200">
        <v>0</v>
      </c>
      <c r="X2200">
        <v>1.0161584121945015</v>
      </c>
      <c r="Y2200">
        <v>0</v>
      </c>
      <c r="Z2200">
        <v>1.9766587503794442E-2</v>
      </c>
      <c r="AA2200">
        <v>1.5123580857690266</v>
      </c>
      <c r="AB2200">
        <v>17.954345994411582</v>
      </c>
      <c r="AC2200">
        <v>0.43234176573019167</v>
      </c>
      <c r="AD2200">
        <v>12.773984634330539</v>
      </c>
      <c r="AE2200">
        <v>33.708955479939632</v>
      </c>
    </row>
    <row r="2201" spans="1:31" x14ac:dyDescent="0.25">
      <c r="A2201">
        <v>2341510</v>
      </c>
      <c r="B2201">
        <v>1</v>
      </c>
      <c r="C2201" t="s">
        <v>81</v>
      </c>
      <c r="D2201" t="s">
        <v>112</v>
      </c>
      <c r="E2201" t="s">
        <v>174</v>
      </c>
      <c r="F2201" t="s">
        <v>6567</v>
      </c>
      <c r="G2201" t="s">
        <v>176</v>
      </c>
      <c r="H2201" t="s">
        <v>154</v>
      </c>
      <c r="I2201" t="s">
        <v>144</v>
      </c>
      <c r="J2201" t="s">
        <v>137</v>
      </c>
      <c r="K2201" t="s">
        <v>138</v>
      </c>
      <c r="L2201" t="s">
        <v>6568</v>
      </c>
      <c r="M2201" t="s">
        <v>6569</v>
      </c>
      <c r="N2201">
        <v>2.6008333330000002</v>
      </c>
      <c r="O2201">
        <v>0</v>
      </c>
      <c r="P2201">
        <v>40</v>
      </c>
      <c r="Q2201">
        <v>0</v>
      </c>
      <c r="R2201">
        <v>37</v>
      </c>
      <c r="S2201">
        <v>0</v>
      </c>
      <c r="T2201">
        <v>8</v>
      </c>
      <c r="U2201">
        <v>0</v>
      </c>
      <c r="V2201">
        <v>0</v>
      </c>
      <c r="W2201">
        <v>0</v>
      </c>
      <c r="X2201">
        <v>20.092430343320537</v>
      </c>
      <c r="Y2201">
        <v>0</v>
      </c>
      <c r="Z2201">
        <v>72.467309814753847</v>
      </c>
      <c r="AA2201">
        <v>0</v>
      </c>
      <c r="AB2201">
        <v>9.2283396701925753</v>
      </c>
      <c r="AC2201">
        <v>0</v>
      </c>
      <c r="AD2201">
        <v>0</v>
      </c>
      <c r="AE2201">
        <v>101.78807982826697</v>
      </c>
    </row>
    <row r="2202" spans="1:31" x14ac:dyDescent="0.25">
      <c r="A2202">
        <v>2341201</v>
      </c>
      <c r="B2202">
        <v>1</v>
      </c>
      <c r="C2202" t="s">
        <v>81</v>
      </c>
      <c r="D2202" t="s">
        <v>123</v>
      </c>
      <c r="E2202" t="s">
        <v>132</v>
      </c>
      <c r="F2202" t="s">
        <v>6570</v>
      </c>
      <c r="G2202" t="s">
        <v>134</v>
      </c>
      <c r="H2202" t="s">
        <v>135</v>
      </c>
      <c r="I2202" t="s">
        <v>144</v>
      </c>
      <c r="J2202" t="s">
        <v>137</v>
      </c>
      <c r="K2202" t="s">
        <v>138</v>
      </c>
      <c r="L2202" t="s">
        <v>6571</v>
      </c>
      <c r="M2202" t="s">
        <v>6572</v>
      </c>
      <c r="N2202">
        <v>0.218611111</v>
      </c>
      <c r="O2202">
        <v>8</v>
      </c>
      <c r="P2202">
        <v>1377</v>
      </c>
      <c r="Q2202">
        <v>111</v>
      </c>
      <c r="R2202">
        <v>76</v>
      </c>
      <c r="S2202">
        <v>44</v>
      </c>
      <c r="T2202">
        <v>151</v>
      </c>
      <c r="U2202">
        <v>5</v>
      </c>
      <c r="V2202">
        <v>0</v>
      </c>
      <c r="W2202">
        <v>0.41530780117634919</v>
      </c>
      <c r="X2202">
        <v>49.169067515116815</v>
      </c>
      <c r="Y2202">
        <v>26.767698227392479</v>
      </c>
      <c r="Z2202">
        <v>20.596124095062628</v>
      </c>
      <c r="AA2202">
        <v>26.807004640171808</v>
      </c>
      <c r="AB2202">
        <v>15.778721029397571</v>
      </c>
      <c r="AC2202">
        <v>47.897680372648779</v>
      </c>
      <c r="AD2202">
        <v>0</v>
      </c>
      <c r="AE2202">
        <v>187.43160368096642</v>
      </c>
    </row>
    <row r="2203" spans="1:31" x14ac:dyDescent="0.25">
      <c r="A2203">
        <v>2341533</v>
      </c>
      <c r="B2203">
        <v>1</v>
      </c>
      <c r="C2203" t="s">
        <v>80</v>
      </c>
      <c r="D2203" t="s">
        <v>102</v>
      </c>
      <c r="E2203" t="s">
        <v>174</v>
      </c>
      <c r="F2203" t="s">
        <v>5939</v>
      </c>
      <c r="G2203" t="s">
        <v>176</v>
      </c>
      <c r="H2203" t="s">
        <v>154</v>
      </c>
      <c r="I2203" t="s">
        <v>144</v>
      </c>
      <c r="J2203" t="s">
        <v>137</v>
      </c>
      <c r="K2203" t="s">
        <v>138</v>
      </c>
      <c r="L2203" t="s">
        <v>6573</v>
      </c>
      <c r="M2203" t="s">
        <v>6574</v>
      </c>
      <c r="N2203">
        <v>3.0766666659999999</v>
      </c>
      <c r="O2203">
        <v>0</v>
      </c>
      <c r="P2203">
        <v>1</v>
      </c>
      <c r="Q2203">
        <v>0</v>
      </c>
      <c r="R2203">
        <v>14</v>
      </c>
      <c r="S2203">
        <v>0</v>
      </c>
      <c r="T2203">
        <v>7</v>
      </c>
      <c r="U2203">
        <v>0</v>
      </c>
      <c r="V2203">
        <v>0</v>
      </c>
      <c r="W2203">
        <v>0</v>
      </c>
      <c r="X2203">
        <v>0.97009959519639444</v>
      </c>
      <c r="Y2203">
        <v>0</v>
      </c>
      <c r="Z2203">
        <v>328.60478004756789</v>
      </c>
      <c r="AA2203">
        <v>0</v>
      </c>
      <c r="AB2203">
        <v>107.2860818974989</v>
      </c>
      <c r="AC2203">
        <v>0</v>
      </c>
      <c r="AD2203">
        <v>0</v>
      </c>
      <c r="AE2203">
        <v>436.86096154026319</v>
      </c>
    </row>
    <row r="2204" spans="1:31" x14ac:dyDescent="0.25">
      <c r="A2204">
        <v>2341656</v>
      </c>
      <c r="B2204">
        <v>1</v>
      </c>
      <c r="C2204" t="s">
        <v>81</v>
      </c>
      <c r="D2204" t="s">
        <v>118</v>
      </c>
      <c r="E2204" t="s">
        <v>151</v>
      </c>
      <c r="F2204" t="s">
        <v>6575</v>
      </c>
      <c r="G2204" t="s">
        <v>153</v>
      </c>
      <c r="H2204" t="s">
        <v>154</v>
      </c>
      <c r="I2204" t="s">
        <v>144</v>
      </c>
      <c r="J2204" t="s">
        <v>137</v>
      </c>
      <c r="K2204" t="s">
        <v>138</v>
      </c>
      <c r="L2204" t="s">
        <v>6576</v>
      </c>
      <c r="M2204" t="s">
        <v>6577</v>
      </c>
      <c r="N2204">
        <v>1.0780555549999999</v>
      </c>
      <c r="O2204">
        <v>0</v>
      </c>
      <c r="P2204">
        <v>27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5.3456029375820036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5.3456029375820036</v>
      </c>
    </row>
    <row r="2205" spans="1:31" x14ac:dyDescent="0.25">
      <c r="A2205">
        <v>2341301</v>
      </c>
      <c r="B2205">
        <v>1</v>
      </c>
      <c r="C2205" t="s">
        <v>80</v>
      </c>
      <c r="D2205" t="s">
        <v>108</v>
      </c>
      <c r="E2205" t="s">
        <v>151</v>
      </c>
      <c r="F2205" t="s">
        <v>6578</v>
      </c>
      <c r="G2205" t="s">
        <v>153</v>
      </c>
      <c r="H2205" t="s">
        <v>154</v>
      </c>
      <c r="I2205" t="s">
        <v>144</v>
      </c>
      <c r="J2205" t="s">
        <v>137</v>
      </c>
      <c r="K2205" t="s">
        <v>138</v>
      </c>
      <c r="L2205" t="s">
        <v>6579</v>
      </c>
      <c r="M2205" t="s">
        <v>6580</v>
      </c>
      <c r="N2205">
        <v>1.378333333</v>
      </c>
      <c r="O2205">
        <v>0</v>
      </c>
      <c r="P2205">
        <v>3</v>
      </c>
      <c r="Q2205">
        <v>0</v>
      </c>
      <c r="R2205">
        <v>1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1.13192965014758</v>
      </c>
      <c r="Y2205">
        <v>0</v>
      </c>
      <c r="Z2205">
        <v>1.5688271156521598</v>
      </c>
      <c r="AA2205">
        <v>0</v>
      </c>
      <c r="AB2205">
        <v>0</v>
      </c>
      <c r="AC2205">
        <v>0</v>
      </c>
      <c r="AD2205">
        <v>0</v>
      </c>
      <c r="AE2205">
        <v>2.7007567657997398</v>
      </c>
    </row>
    <row r="2206" spans="1:31" x14ac:dyDescent="0.25">
      <c r="A2206">
        <v>2341161</v>
      </c>
      <c r="B2206">
        <v>1</v>
      </c>
      <c r="C2206" t="s">
        <v>80</v>
      </c>
      <c r="D2206" t="s">
        <v>93</v>
      </c>
      <c r="E2206" t="s">
        <v>151</v>
      </c>
      <c r="F2206" t="s">
        <v>2429</v>
      </c>
      <c r="G2206" t="s">
        <v>153</v>
      </c>
      <c r="H2206" t="s">
        <v>154</v>
      </c>
      <c r="I2206" t="s">
        <v>144</v>
      </c>
      <c r="J2206" t="s">
        <v>137</v>
      </c>
      <c r="K2206" t="s">
        <v>138</v>
      </c>
      <c r="L2206" t="s">
        <v>6581</v>
      </c>
      <c r="M2206" t="s">
        <v>6582</v>
      </c>
      <c r="N2206">
        <v>2.0222222219999999</v>
      </c>
      <c r="O2206">
        <v>0</v>
      </c>
      <c r="P2206">
        <v>6</v>
      </c>
      <c r="Q2206">
        <v>0</v>
      </c>
      <c r="R2206">
        <v>7</v>
      </c>
      <c r="S2206">
        <v>0</v>
      </c>
      <c r="T2206">
        <v>1</v>
      </c>
      <c r="U2206">
        <v>0</v>
      </c>
      <c r="V2206">
        <v>0</v>
      </c>
      <c r="W2206">
        <v>0</v>
      </c>
      <c r="X2206">
        <v>11.426346936867136</v>
      </c>
      <c r="Y2206">
        <v>0</v>
      </c>
      <c r="Z2206">
        <v>74.270080149080428</v>
      </c>
      <c r="AA2206">
        <v>0</v>
      </c>
      <c r="AB2206">
        <v>2.2024127033057113</v>
      </c>
      <c r="AC2206">
        <v>0</v>
      </c>
      <c r="AD2206">
        <v>0</v>
      </c>
      <c r="AE2206">
        <v>87.898839789253273</v>
      </c>
    </row>
    <row r="2207" spans="1:31" x14ac:dyDescent="0.25">
      <c r="A2207">
        <v>2341364</v>
      </c>
      <c r="B2207">
        <v>1</v>
      </c>
      <c r="C2207" t="s">
        <v>80</v>
      </c>
      <c r="D2207" t="s">
        <v>82</v>
      </c>
      <c r="E2207" t="s">
        <v>157</v>
      </c>
      <c r="F2207" t="s">
        <v>6583</v>
      </c>
      <c r="G2207" t="s">
        <v>204</v>
      </c>
      <c r="H2207" t="s">
        <v>154</v>
      </c>
      <c r="I2207" t="s">
        <v>144</v>
      </c>
      <c r="J2207" t="s">
        <v>137</v>
      </c>
      <c r="K2207" t="s">
        <v>138</v>
      </c>
      <c r="L2207" t="s">
        <v>6584</v>
      </c>
      <c r="M2207" t="s">
        <v>6585</v>
      </c>
      <c r="N2207">
        <v>1.650833333</v>
      </c>
      <c r="O2207">
        <v>0</v>
      </c>
      <c r="P2207">
        <v>7</v>
      </c>
      <c r="Q2207">
        <v>0</v>
      </c>
      <c r="R2207">
        <v>0</v>
      </c>
      <c r="S2207">
        <v>0</v>
      </c>
      <c r="T2207">
        <v>2</v>
      </c>
      <c r="U2207">
        <v>0</v>
      </c>
      <c r="V2207">
        <v>0</v>
      </c>
      <c r="W2207">
        <v>0</v>
      </c>
      <c r="X2207">
        <v>5.1772310577494736</v>
      </c>
      <c r="Y2207">
        <v>0</v>
      </c>
      <c r="Z2207">
        <v>0</v>
      </c>
      <c r="AA2207">
        <v>0</v>
      </c>
      <c r="AB2207">
        <v>1.4154058221849208</v>
      </c>
      <c r="AC2207">
        <v>0</v>
      </c>
      <c r="AD2207">
        <v>0</v>
      </c>
      <c r="AE2207">
        <v>6.5926368799343944</v>
      </c>
    </row>
    <row r="2208" spans="1:31" x14ac:dyDescent="0.25">
      <c r="A2208">
        <v>2341218</v>
      </c>
      <c r="B2208">
        <v>1</v>
      </c>
      <c r="C2208" t="s">
        <v>81</v>
      </c>
      <c r="D2208" t="s">
        <v>114</v>
      </c>
      <c r="E2208" t="s">
        <v>157</v>
      </c>
      <c r="F2208" t="s">
        <v>6586</v>
      </c>
      <c r="G2208" t="s">
        <v>159</v>
      </c>
      <c r="H2208" t="s">
        <v>154</v>
      </c>
      <c r="I2208" t="s">
        <v>144</v>
      </c>
      <c r="J2208" t="s">
        <v>137</v>
      </c>
      <c r="K2208" t="s">
        <v>138</v>
      </c>
      <c r="L2208" t="s">
        <v>6587</v>
      </c>
      <c r="M2208" t="s">
        <v>6588</v>
      </c>
      <c r="N2208">
        <v>3.1669444439999999</v>
      </c>
      <c r="O2208">
        <v>0</v>
      </c>
      <c r="P2208">
        <v>2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0.53759829974725837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0.53759829974725837</v>
      </c>
    </row>
    <row r="2209" spans="1:31" x14ac:dyDescent="0.25">
      <c r="A2209">
        <v>2341616</v>
      </c>
      <c r="B2209">
        <v>1</v>
      </c>
      <c r="C2209" t="s">
        <v>81</v>
      </c>
      <c r="D2209" t="s">
        <v>127</v>
      </c>
      <c r="E2209" t="s">
        <v>157</v>
      </c>
      <c r="F2209" t="s">
        <v>6589</v>
      </c>
      <c r="G2209" t="s">
        <v>204</v>
      </c>
      <c r="H2209" t="s">
        <v>154</v>
      </c>
      <c r="I2209" t="s">
        <v>144</v>
      </c>
      <c r="J2209" t="s">
        <v>137</v>
      </c>
      <c r="K2209" t="s">
        <v>138</v>
      </c>
      <c r="L2209" t="s">
        <v>6590</v>
      </c>
      <c r="M2209" t="s">
        <v>6591</v>
      </c>
      <c r="N2209">
        <v>7.7869444440000004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1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1.3942663733731055</v>
      </c>
      <c r="AC2209">
        <v>0</v>
      </c>
      <c r="AD2209">
        <v>0</v>
      </c>
      <c r="AE2209">
        <v>1.3942663733731055</v>
      </c>
    </row>
    <row r="2210" spans="1:31" x14ac:dyDescent="0.25">
      <c r="A2210">
        <v>2341662</v>
      </c>
      <c r="B2210">
        <v>1</v>
      </c>
      <c r="C2210" t="s">
        <v>80</v>
      </c>
      <c r="D2210" t="s">
        <v>96</v>
      </c>
      <c r="E2210" t="s">
        <v>157</v>
      </c>
      <c r="F2210" t="s">
        <v>6592</v>
      </c>
      <c r="G2210" t="s">
        <v>159</v>
      </c>
      <c r="H2210" t="s">
        <v>154</v>
      </c>
      <c r="I2210" t="s">
        <v>144</v>
      </c>
      <c r="J2210" t="s">
        <v>137</v>
      </c>
      <c r="K2210" t="s">
        <v>138</v>
      </c>
      <c r="L2210" t="s">
        <v>6593</v>
      </c>
      <c r="M2210" t="s">
        <v>6594</v>
      </c>
      <c r="N2210">
        <v>1.606944444</v>
      </c>
      <c r="O2210">
        <v>0</v>
      </c>
      <c r="P2210">
        <v>1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0.73452356204856284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0.73452356204856284</v>
      </c>
    </row>
    <row r="2211" spans="1:31" x14ac:dyDescent="0.25">
      <c r="A2211">
        <v>2341264</v>
      </c>
      <c r="B2211">
        <v>1</v>
      </c>
      <c r="C2211" t="s">
        <v>80</v>
      </c>
      <c r="D2211" t="s">
        <v>90</v>
      </c>
      <c r="E2211" t="s">
        <v>157</v>
      </c>
      <c r="F2211" t="s">
        <v>6595</v>
      </c>
      <c r="G2211" t="s">
        <v>3741</v>
      </c>
      <c r="H2211" t="s">
        <v>154</v>
      </c>
      <c r="I2211" t="s">
        <v>144</v>
      </c>
      <c r="J2211" t="s">
        <v>137</v>
      </c>
      <c r="K2211" t="s">
        <v>138</v>
      </c>
      <c r="L2211" t="s">
        <v>6596</v>
      </c>
      <c r="M2211" t="s">
        <v>6597</v>
      </c>
      <c r="N2211">
        <v>2.0580555550000001</v>
      </c>
      <c r="O2211">
        <v>0</v>
      </c>
      <c r="P2211">
        <v>11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3.8241716315234608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3.8241716315234608</v>
      </c>
    </row>
    <row r="2212" spans="1:31" x14ac:dyDescent="0.25">
      <c r="A2212">
        <v>2341573</v>
      </c>
      <c r="B2212">
        <v>1</v>
      </c>
      <c r="C2212" t="s">
        <v>80</v>
      </c>
      <c r="D2212" t="s">
        <v>94</v>
      </c>
      <c r="E2212" t="s">
        <v>151</v>
      </c>
      <c r="F2212" t="s">
        <v>6598</v>
      </c>
      <c r="G2212" t="s">
        <v>153</v>
      </c>
      <c r="H2212" t="s">
        <v>154</v>
      </c>
      <c r="I2212" t="s">
        <v>144</v>
      </c>
      <c r="J2212" t="s">
        <v>137</v>
      </c>
      <c r="K2212" t="s">
        <v>138</v>
      </c>
      <c r="L2212" t="s">
        <v>6599</v>
      </c>
      <c r="M2212" t="s">
        <v>6600</v>
      </c>
      <c r="N2212">
        <v>1.368333333</v>
      </c>
      <c r="O2212">
        <v>0</v>
      </c>
      <c r="P2212">
        <v>44</v>
      </c>
      <c r="Q2212">
        <v>0</v>
      </c>
      <c r="R2212">
        <v>0</v>
      </c>
      <c r="S2212">
        <v>0</v>
      </c>
      <c r="T2212">
        <v>6</v>
      </c>
      <c r="U2212">
        <v>0</v>
      </c>
      <c r="V2212">
        <v>0</v>
      </c>
      <c r="W2212">
        <v>0</v>
      </c>
      <c r="X2212">
        <v>11.087065542769331</v>
      </c>
      <c r="Y2212">
        <v>0</v>
      </c>
      <c r="Z2212">
        <v>0</v>
      </c>
      <c r="AA2212">
        <v>0</v>
      </c>
      <c r="AB2212">
        <v>4.2823118300802001</v>
      </c>
      <c r="AC2212">
        <v>0</v>
      </c>
      <c r="AD2212">
        <v>0</v>
      </c>
      <c r="AE2212">
        <v>15.369377372849531</v>
      </c>
    </row>
    <row r="2213" spans="1:31" x14ac:dyDescent="0.25">
      <c r="A2213">
        <v>2341636</v>
      </c>
      <c r="B2213">
        <v>1</v>
      </c>
      <c r="C2213" t="s">
        <v>81</v>
      </c>
      <c r="D2213" t="s">
        <v>118</v>
      </c>
      <c r="E2213" t="s">
        <v>151</v>
      </c>
      <c r="F2213" t="s">
        <v>6601</v>
      </c>
      <c r="G2213" t="s">
        <v>153</v>
      </c>
      <c r="H2213" t="s">
        <v>154</v>
      </c>
      <c r="I2213" t="s">
        <v>144</v>
      </c>
      <c r="J2213" t="s">
        <v>137</v>
      </c>
      <c r="K2213" t="s">
        <v>138</v>
      </c>
      <c r="L2213" t="s">
        <v>6602</v>
      </c>
      <c r="M2213" t="s">
        <v>6603</v>
      </c>
      <c r="N2213">
        <v>1.187777777</v>
      </c>
      <c r="O2213">
        <v>0</v>
      </c>
      <c r="P2213">
        <v>21</v>
      </c>
      <c r="Q2213">
        <v>0</v>
      </c>
      <c r="R2213">
        <v>0</v>
      </c>
      <c r="S2213">
        <v>0</v>
      </c>
      <c r="T2213">
        <v>1</v>
      </c>
      <c r="U2213">
        <v>0</v>
      </c>
      <c r="V2213">
        <v>0</v>
      </c>
      <c r="W2213">
        <v>0</v>
      </c>
      <c r="X2213">
        <v>6.0323772582757726</v>
      </c>
      <c r="Y2213">
        <v>0</v>
      </c>
      <c r="Z2213">
        <v>0</v>
      </c>
      <c r="AA2213">
        <v>0</v>
      </c>
      <c r="AB2213">
        <v>1.4152759788333333E-3</v>
      </c>
      <c r="AC2213">
        <v>0</v>
      </c>
      <c r="AD2213">
        <v>0</v>
      </c>
      <c r="AE2213">
        <v>6.0337925342546059</v>
      </c>
    </row>
    <row r="2214" spans="1:31" x14ac:dyDescent="0.25">
      <c r="A2214">
        <v>2341493</v>
      </c>
      <c r="B2214">
        <v>1</v>
      </c>
      <c r="C2214" t="s">
        <v>80</v>
      </c>
      <c r="D2214" t="s">
        <v>100</v>
      </c>
      <c r="E2214" t="s">
        <v>157</v>
      </c>
      <c r="F2214" t="s">
        <v>6604</v>
      </c>
      <c r="G2214" t="s">
        <v>279</v>
      </c>
      <c r="H2214" t="s">
        <v>154</v>
      </c>
      <c r="I2214" t="s">
        <v>144</v>
      </c>
      <c r="J2214" t="s">
        <v>137</v>
      </c>
      <c r="K2214" t="s">
        <v>138</v>
      </c>
      <c r="L2214" t="s">
        <v>6605</v>
      </c>
      <c r="M2214" t="s">
        <v>6606</v>
      </c>
      <c r="N2214">
        <v>2.0325000000000002</v>
      </c>
      <c r="O2214">
        <v>0</v>
      </c>
      <c r="P2214">
        <v>2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1.4689276748110318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1.4689276748110318</v>
      </c>
    </row>
    <row r="2215" spans="1:31" x14ac:dyDescent="0.25">
      <c r="A2215">
        <v>2341344</v>
      </c>
      <c r="B2215">
        <v>1</v>
      </c>
      <c r="C2215" t="s">
        <v>80</v>
      </c>
      <c r="D2215" t="s">
        <v>108</v>
      </c>
      <c r="E2215" t="s">
        <v>147</v>
      </c>
      <c r="F2215" t="s">
        <v>6607</v>
      </c>
      <c r="G2215" t="s">
        <v>269</v>
      </c>
      <c r="H2215" t="s">
        <v>135</v>
      </c>
      <c r="I2215" t="s">
        <v>144</v>
      </c>
      <c r="J2215" t="s">
        <v>137</v>
      </c>
      <c r="K2215" t="s">
        <v>209</v>
      </c>
      <c r="L2215" t="s">
        <v>6608</v>
      </c>
      <c r="M2215" t="s">
        <v>6609</v>
      </c>
      <c r="N2215">
        <v>5.784166666</v>
      </c>
      <c r="O2215">
        <v>0</v>
      </c>
      <c r="P2215">
        <v>46</v>
      </c>
      <c r="Q2215">
        <v>0</v>
      </c>
      <c r="R2215">
        <v>13</v>
      </c>
      <c r="S2215">
        <v>0</v>
      </c>
      <c r="T2215">
        <v>1</v>
      </c>
      <c r="U2215">
        <v>0</v>
      </c>
      <c r="V2215">
        <v>0</v>
      </c>
      <c r="W2215">
        <v>0</v>
      </c>
      <c r="X2215">
        <v>42.267200815207225</v>
      </c>
      <c r="Y2215">
        <v>0</v>
      </c>
      <c r="Z2215">
        <v>62.689768953377978</v>
      </c>
      <c r="AA2215">
        <v>0</v>
      </c>
      <c r="AB2215">
        <v>4.0565607246294677</v>
      </c>
      <c r="AC2215">
        <v>0</v>
      </c>
      <c r="AD2215">
        <v>0</v>
      </c>
      <c r="AE2215">
        <v>109.01353049321466</v>
      </c>
    </row>
    <row r="2216" spans="1:31" x14ac:dyDescent="0.25">
      <c r="A2216">
        <v>2341244</v>
      </c>
      <c r="B2216">
        <v>1</v>
      </c>
      <c r="C2216" t="s">
        <v>80</v>
      </c>
      <c r="D2216" t="s">
        <v>97</v>
      </c>
      <c r="E2216" t="s">
        <v>151</v>
      </c>
      <c r="F2216" t="s">
        <v>6610</v>
      </c>
      <c r="G2216" t="s">
        <v>269</v>
      </c>
      <c r="H2216" t="s">
        <v>154</v>
      </c>
      <c r="I2216" t="s">
        <v>144</v>
      </c>
      <c r="J2216" t="s">
        <v>137</v>
      </c>
      <c r="K2216" t="s">
        <v>209</v>
      </c>
      <c r="L2216" t="s">
        <v>6611</v>
      </c>
      <c r="M2216" t="s">
        <v>6612</v>
      </c>
      <c r="N2216">
        <v>3.0333333329999999</v>
      </c>
      <c r="O2216">
        <v>0</v>
      </c>
      <c r="P2216">
        <v>36</v>
      </c>
      <c r="Q2216">
        <v>0</v>
      </c>
      <c r="R2216">
        <v>0</v>
      </c>
      <c r="S2216">
        <v>0</v>
      </c>
      <c r="T2216">
        <v>46</v>
      </c>
      <c r="U2216">
        <v>0</v>
      </c>
      <c r="V2216">
        <v>1</v>
      </c>
      <c r="W2216">
        <v>0</v>
      </c>
      <c r="X2216">
        <v>37.850008872481929</v>
      </c>
      <c r="Y2216">
        <v>0</v>
      </c>
      <c r="Z2216">
        <v>0</v>
      </c>
      <c r="AA2216">
        <v>0</v>
      </c>
      <c r="AB2216">
        <v>169.94992960259</v>
      </c>
      <c r="AC2216">
        <v>0</v>
      </c>
      <c r="AD2216">
        <v>33.753852970801368</v>
      </c>
      <c r="AE2216">
        <v>241.55379144587332</v>
      </c>
    </row>
    <row r="2217" spans="1:31" x14ac:dyDescent="0.25">
      <c r="A2217">
        <v>2341227</v>
      </c>
      <c r="B2217">
        <v>1</v>
      </c>
      <c r="C2217" t="s">
        <v>81</v>
      </c>
      <c r="D2217" t="s">
        <v>126</v>
      </c>
      <c r="E2217" t="s">
        <v>141</v>
      </c>
      <c r="F2217" t="s">
        <v>6613</v>
      </c>
      <c r="G2217" t="s">
        <v>184</v>
      </c>
      <c r="H2217" t="s">
        <v>135</v>
      </c>
      <c r="I2217" t="s">
        <v>144</v>
      </c>
      <c r="J2217" t="s">
        <v>137</v>
      </c>
      <c r="K2217" t="s">
        <v>138</v>
      </c>
      <c r="L2217" t="s">
        <v>6614</v>
      </c>
      <c r="M2217" t="s">
        <v>6615</v>
      </c>
      <c r="N2217">
        <v>1.0194444439999999</v>
      </c>
      <c r="O2217">
        <v>0</v>
      </c>
      <c r="P2217">
        <v>254</v>
      </c>
      <c r="Q2217">
        <v>4</v>
      </c>
      <c r="R2217">
        <v>47</v>
      </c>
      <c r="S2217">
        <v>13</v>
      </c>
      <c r="T2217">
        <v>29</v>
      </c>
      <c r="U2217">
        <v>0</v>
      </c>
      <c r="V2217">
        <v>0</v>
      </c>
      <c r="W2217">
        <v>0</v>
      </c>
      <c r="X2217">
        <v>24.819577948310741</v>
      </c>
      <c r="Y2217">
        <v>18.135128720842747</v>
      </c>
      <c r="Z2217">
        <v>32.507027689757116</v>
      </c>
      <c r="AA2217">
        <v>58.968685701933872</v>
      </c>
      <c r="AB2217">
        <v>39.641048788580406</v>
      </c>
      <c r="AC2217">
        <v>0</v>
      </c>
      <c r="AD2217">
        <v>0</v>
      </c>
      <c r="AE2217">
        <v>174.07146884942489</v>
      </c>
    </row>
    <row r="2218" spans="1:31" x14ac:dyDescent="0.25">
      <c r="A2218">
        <v>2341605</v>
      </c>
      <c r="B2218">
        <v>1</v>
      </c>
      <c r="C2218" t="s">
        <v>81</v>
      </c>
      <c r="D2218" t="s">
        <v>112</v>
      </c>
      <c r="E2218" t="s">
        <v>151</v>
      </c>
      <c r="F2218" t="s">
        <v>6616</v>
      </c>
      <c r="G2218" t="s">
        <v>498</v>
      </c>
      <c r="H2218" t="s">
        <v>154</v>
      </c>
      <c r="I2218" t="s">
        <v>144</v>
      </c>
      <c r="J2218" t="s">
        <v>137</v>
      </c>
      <c r="K2218" t="s">
        <v>138</v>
      </c>
      <c r="L2218" t="s">
        <v>6617</v>
      </c>
      <c r="M2218" t="s">
        <v>6618</v>
      </c>
      <c r="N2218">
        <v>1.1086111110000001</v>
      </c>
      <c r="O2218">
        <v>0</v>
      </c>
      <c r="P2218">
        <v>13</v>
      </c>
      <c r="Q2218">
        <v>0</v>
      </c>
      <c r="R2218">
        <v>7</v>
      </c>
      <c r="S2218">
        <v>0</v>
      </c>
      <c r="T2218">
        <v>3</v>
      </c>
      <c r="U2218">
        <v>0</v>
      </c>
      <c r="V2218">
        <v>0</v>
      </c>
      <c r="W2218">
        <v>0</v>
      </c>
      <c r="X2218">
        <v>4.3492645815350839</v>
      </c>
      <c r="Y2218">
        <v>0</v>
      </c>
      <c r="Z2218">
        <v>4.7066734766883149</v>
      </c>
      <c r="AA2218">
        <v>0</v>
      </c>
      <c r="AB2218">
        <v>8.4624950751688882E-2</v>
      </c>
      <c r="AC2218">
        <v>0</v>
      </c>
      <c r="AD2218">
        <v>0</v>
      </c>
      <c r="AE2218">
        <v>9.1405630089750876</v>
      </c>
    </row>
    <row r="2219" spans="1:31" x14ac:dyDescent="0.25">
      <c r="A2219">
        <v>2341250</v>
      </c>
      <c r="B2219">
        <v>1</v>
      </c>
      <c r="C2219" t="s">
        <v>80</v>
      </c>
      <c r="D2219" t="s">
        <v>93</v>
      </c>
      <c r="E2219" t="s">
        <v>132</v>
      </c>
      <c r="F2219" t="s">
        <v>6619</v>
      </c>
      <c r="G2219" t="s">
        <v>208</v>
      </c>
      <c r="H2219" t="s">
        <v>135</v>
      </c>
      <c r="I2219" t="s">
        <v>144</v>
      </c>
      <c r="J2219" t="s">
        <v>137</v>
      </c>
      <c r="K2219" t="s">
        <v>209</v>
      </c>
      <c r="L2219" t="s">
        <v>6620</v>
      </c>
      <c r="M2219" t="s">
        <v>6621</v>
      </c>
      <c r="N2219">
        <v>1.205833333</v>
      </c>
      <c r="O2219">
        <v>0</v>
      </c>
      <c r="P2219">
        <v>918</v>
      </c>
      <c r="Q2219">
        <v>0</v>
      </c>
      <c r="R2219">
        <v>10</v>
      </c>
      <c r="S2219">
        <v>1</v>
      </c>
      <c r="T2219">
        <v>122</v>
      </c>
      <c r="U2219">
        <v>0</v>
      </c>
      <c r="V2219">
        <v>0</v>
      </c>
      <c r="W2219">
        <v>0</v>
      </c>
      <c r="X2219">
        <v>191.54611382245753</v>
      </c>
      <c r="Y2219">
        <v>0</v>
      </c>
      <c r="Z2219">
        <v>5.5996942076844451</v>
      </c>
      <c r="AA2219">
        <v>11.013397144799526</v>
      </c>
      <c r="AB2219">
        <v>114.67307826200785</v>
      </c>
      <c r="AC2219">
        <v>0</v>
      </c>
      <c r="AD2219">
        <v>0</v>
      </c>
      <c r="AE2219">
        <v>322.83228343694935</v>
      </c>
    </row>
    <row r="2220" spans="1:31" x14ac:dyDescent="0.25">
      <c r="A2220">
        <v>2341628</v>
      </c>
      <c r="B2220">
        <v>1</v>
      </c>
      <c r="C2220" t="s">
        <v>80</v>
      </c>
      <c r="D2220" t="s">
        <v>93</v>
      </c>
      <c r="E2220" t="s">
        <v>174</v>
      </c>
      <c r="F2220" t="s">
        <v>6622</v>
      </c>
      <c r="G2220" t="s">
        <v>194</v>
      </c>
      <c r="H2220" t="s">
        <v>154</v>
      </c>
      <c r="I2220" t="s">
        <v>144</v>
      </c>
      <c r="J2220" t="s">
        <v>137</v>
      </c>
      <c r="K2220" t="s">
        <v>138</v>
      </c>
      <c r="L2220" t="s">
        <v>6623</v>
      </c>
      <c r="M2220" t="s">
        <v>6624</v>
      </c>
      <c r="N2220">
        <v>0.36416666600000003</v>
      </c>
      <c r="O2220">
        <v>0</v>
      </c>
      <c r="P2220">
        <v>7</v>
      </c>
      <c r="Q2220">
        <v>0</v>
      </c>
      <c r="R2220">
        <v>24</v>
      </c>
      <c r="S2220">
        <v>0</v>
      </c>
      <c r="T2220">
        <v>1</v>
      </c>
      <c r="U2220">
        <v>0</v>
      </c>
      <c r="V2220">
        <v>0</v>
      </c>
      <c r="W2220">
        <v>0</v>
      </c>
      <c r="X2220">
        <v>1.1253893365915075</v>
      </c>
      <c r="Y2220">
        <v>0</v>
      </c>
      <c r="Z2220">
        <v>31.767543524138102</v>
      </c>
      <c r="AA2220">
        <v>0</v>
      </c>
      <c r="AB2220">
        <v>0.70501602496502669</v>
      </c>
      <c r="AC2220">
        <v>0</v>
      </c>
      <c r="AD2220">
        <v>0</v>
      </c>
      <c r="AE2220">
        <v>33.597948885694635</v>
      </c>
    </row>
    <row r="2221" spans="1:31" x14ac:dyDescent="0.25">
      <c r="A2221">
        <v>2341565</v>
      </c>
      <c r="B2221">
        <v>1</v>
      </c>
      <c r="C2221" t="s">
        <v>81</v>
      </c>
      <c r="D2221" t="s">
        <v>112</v>
      </c>
      <c r="E2221" t="s">
        <v>157</v>
      </c>
      <c r="F2221" t="s">
        <v>6625</v>
      </c>
      <c r="G2221" t="s">
        <v>159</v>
      </c>
      <c r="H2221" t="s">
        <v>154</v>
      </c>
      <c r="I2221" t="s">
        <v>144</v>
      </c>
      <c r="J2221" t="s">
        <v>137</v>
      </c>
      <c r="K2221" t="s">
        <v>138</v>
      </c>
      <c r="L2221" t="s">
        <v>6626</v>
      </c>
      <c r="M2221" t="s">
        <v>6627</v>
      </c>
      <c r="N2221">
        <v>1.7450000000000001</v>
      </c>
      <c r="O2221">
        <v>0</v>
      </c>
      <c r="P2221">
        <v>1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0.17253971606972165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0.17253971606972165</v>
      </c>
    </row>
    <row r="2222" spans="1:31" x14ac:dyDescent="0.25">
      <c r="A2222">
        <v>2341210</v>
      </c>
      <c r="B2222">
        <v>1</v>
      </c>
      <c r="C2222" t="s">
        <v>81</v>
      </c>
      <c r="D2222" t="s">
        <v>123</v>
      </c>
      <c r="E2222" t="s">
        <v>141</v>
      </c>
      <c r="F2222" t="s">
        <v>4763</v>
      </c>
      <c r="G2222" t="s">
        <v>134</v>
      </c>
      <c r="H2222" t="s">
        <v>135</v>
      </c>
      <c r="I2222" t="s">
        <v>144</v>
      </c>
      <c r="J2222" t="s">
        <v>137</v>
      </c>
      <c r="K2222" t="s">
        <v>138</v>
      </c>
      <c r="L2222" t="s">
        <v>6628</v>
      </c>
      <c r="M2222" t="s">
        <v>6629</v>
      </c>
      <c r="N2222">
        <v>2.6072222219999999</v>
      </c>
      <c r="O2222">
        <v>0</v>
      </c>
      <c r="P2222">
        <v>361</v>
      </c>
      <c r="Q2222">
        <v>137</v>
      </c>
      <c r="R2222">
        <v>53</v>
      </c>
      <c r="S2222">
        <v>15</v>
      </c>
      <c r="T2222">
        <v>36</v>
      </c>
      <c r="U2222">
        <v>0</v>
      </c>
      <c r="V2222">
        <v>0</v>
      </c>
      <c r="W2222">
        <v>0</v>
      </c>
      <c r="X2222">
        <v>168.99483819046301</v>
      </c>
      <c r="Y2222">
        <v>1635.9141270613793</v>
      </c>
      <c r="Z2222">
        <v>373.54230821778816</v>
      </c>
      <c r="AA2222">
        <v>95.668938186676812</v>
      </c>
      <c r="AB2222">
        <v>73.665842245248641</v>
      </c>
      <c r="AC2222">
        <v>0</v>
      </c>
      <c r="AD2222">
        <v>0</v>
      </c>
      <c r="AE2222">
        <v>2347.786053901556</v>
      </c>
    </row>
    <row r="2223" spans="1:31" x14ac:dyDescent="0.25">
      <c r="A2223">
        <v>2341459</v>
      </c>
      <c r="B2223">
        <v>1</v>
      </c>
      <c r="C2223" t="s">
        <v>80</v>
      </c>
      <c r="D2223" t="s">
        <v>97</v>
      </c>
      <c r="E2223" t="s">
        <v>147</v>
      </c>
      <c r="F2223" t="s">
        <v>4471</v>
      </c>
      <c r="G2223" t="s">
        <v>269</v>
      </c>
      <c r="H2223" t="s">
        <v>135</v>
      </c>
      <c r="I2223" t="s">
        <v>144</v>
      </c>
      <c r="J2223" t="s">
        <v>137</v>
      </c>
      <c r="K2223" t="s">
        <v>209</v>
      </c>
      <c r="L2223" t="s">
        <v>6630</v>
      </c>
      <c r="M2223" t="s">
        <v>6631</v>
      </c>
      <c r="N2223">
        <v>2.8766666660000002</v>
      </c>
      <c r="O2223">
        <v>23</v>
      </c>
      <c r="P2223">
        <v>244</v>
      </c>
      <c r="Q2223">
        <v>0</v>
      </c>
      <c r="R2223">
        <v>50</v>
      </c>
      <c r="S2223">
        <v>5</v>
      </c>
      <c r="T2223">
        <v>35</v>
      </c>
      <c r="U2223">
        <v>0</v>
      </c>
      <c r="V2223">
        <v>0</v>
      </c>
      <c r="W2223">
        <v>1019.8395227092925</v>
      </c>
      <c r="X2223">
        <v>1405.5313473255453</v>
      </c>
      <c r="Y2223">
        <v>0</v>
      </c>
      <c r="Z2223">
        <v>138.2172152552948</v>
      </c>
      <c r="AA2223">
        <v>397.95590110537893</v>
      </c>
      <c r="AB2223">
        <v>223.7904518661465</v>
      </c>
      <c r="AC2223">
        <v>0</v>
      </c>
      <c r="AD2223">
        <v>0</v>
      </c>
      <c r="AE2223">
        <v>3185.3344382616583</v>
      </c>
    </row>
    <row r="2224" spans="1:31" x14ac:dyDescent="0.25">
      <c r="A2224">
        <v>2341164</v>
      </c>
      <c r="B2224">
        <v>1</v>
      </c>
      <c r="C2224" t="s">
        <v>80</v>
      </c>
      <c r="D2224" t="s">
        <v>90</v>
      </c>
      <c r="E2224" t="s">
        <v>240</v>
      </c>
      <c r="F2224" t="s">
        <v>6632</v>
      </c>
      <c r="G2224" t="s">
        <v>363</v>
      </c>
      <c r="H2224" t="s">
        <v>135</v>
      </c>
      <c r="I2224" t="s">
        <v>136</v>
      </c>
      <c r="J2224" t="s">
        <v>137</v>
      </c>
      <c r="K2224" t="s">
        <v>209</v>
      </c>
      <c r="L2224" t="s">
        <v>6633</v>
      </c>
      <c r="M2224" t="s">
        <v>6634</v>
      </c>
      <c r="N2224">
        <v>3.7222221999999999E-2</v>
      </c>
      <c r="O2224">
        <v>0</v>
      </c>
      <c r="P2224">
        <v>5585</v>
      </c>
      <c r="Q2224">
        <v>0</v>
      </c>
      <c r="R2224">
        <v>0</v>
      </c>
      <c r="S2224">
        <v>0</v>
      </c>
      <c r="T2224">
        <v>367</v>
      </c>
      <c r="U2224">
        <v>0</v>
      </c>
      <c r="V2224">
        <v>1</v>
      </c>
      <c r="W2224">
        <v>0</v>
      </c>
      <c r="X2224">
        <v>50.206656112078598</v>
      </c>
      <c r="Y2224">
        <v>0</v>
      </c>
      <c r="Z2224">
        <v>0</v>
      </c>
      <c r="AA2224">
        <v>0</v>
      </c>
      <c r="AB2224">
        <v>5.666907403669593</v>
      </c>
      <c r="AC2224">
        <v>0</v>
      </c>
      <c r="AD2224">
        <v>0.35670434616125329</v>
      </c>
      <c r="AE2224">
        <v>56.230267861909439</v>
      </c>
    </row>
    <row r="2225" spans="1:31" x14ac:dyDescent="0.25">
      <c r="A2225">
        <v>2341476</v>
      </c>
      <c r="B2225">
        <v>1</v>
      </c>
      <c r="C2225" t="s">
        <v>80</v>
      </c>
      <c r="D2225" t="s">
        <v>107</v>
      </c>
      <c r="E2225" t="s">
        <v>157</v>
      </c>
      <c r="F2225" t="s">
        <v>6635</v>
      </c>
      <c r="G2225" t="s">
        <v>352</v>
      </c>
      <c r="H2225" t="s">
        <v>154</v>
      </c>
      <c r="I2225" t="s">
        <v>144</v>
      </c>
      <c r="J2225" t="s">
        <v>137</v>
      </c>
      <c r="K2225" t="s">
        <v>138</v>
      </c>
      <c r="L2225" t="s">
        <v>6636</v>
      </c>
      <c r="M2225" t="s">
        <v>6637</v>
      </c>
      <c r="N2225">
        <v>1.604166666</v>
      </c>
      <c r="O2225">
        <v>0</v>
      </c>
      <c r="P2225">
        <v>1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0.5937246889838601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0.5937246889838601</v>
      </c>
    </row>
    <row r="2226" spans="1:31" x14ac:dyDescent="0.25">
      <c r="A2226">
        <v>2341333</v>
      </c>
      <c r="B2226">
        <v>1</v>
      </c>
      <c r="C2226" t="s">
        <v>80</v>
      </c>
      <c r="D2226" t="s">
        <v>92</v>
      </c>
      <c r="E2226" t="s">
        <v>174</v>
      </c>
      <c r="F2226" t="s">
        <v>6638</v>
      </c>
      <c r="G2226" t="s">
        <v>299</v>
      </c>
      <c r="H2226" t="s">
        <v>154</v>
      </c>
      <c r="I2226" t="s">
        <v>144</v>
      </c>
      <c r="J2226" t="s">
        <v>137</v>
      </c>
      <c r="K2226" t="s">
        <v>138</v>
      </c>
      <c r="L2226" t="s">
        <v>6639</v>
      </c>
      <c r="M2226" t="s">
        <v>6640</v>
      </c>
      <c r="N2226">
        <v>0.81194444399999999</v>
      </c>
      <c r="O2226">
        <v>0</v>
      </c>
      <c r="P2226">
        <v>179</v>
      </c>
      <c r="Q2226">
        <v>0</v>
      </c>
      <c r="R2226">
        <v>0</v>
      </c>
      <c r="S2226">
        <v>0</v>
      </c>
      <c r="T2226">
        <v>23</v>
      </c>
      <c r="U2226">
        <v>0</v>
      </c>
      <c r="V2226">
        <v>0</v>
      </c>
      <c r="W2226">
        <v>0</v>
      </c>
      <c r="X2226">
        <v>52.04822273863337</v>
      </c>
      <c r="Y2226">
        <v>0</v>
      </c>
      <c r="Z2226">
        <v>0</v>
      </c>
      <c r="AA2226">
        <v>0</v>
      </c>
      <c r="AB2226">
        <v>93.427425006406253</v>
      </c>
      <c r="AC2226">
        <v>0</v>
      </c>
      <c r="AD2226">
        <v>0</v>
      </c>
      <c r="AE2226">
        <v>145.47564774503962</v>
      </c>
    </row>
    <row r="2227" spans="1:31" x14ac:dyDescent="0.25">
      <c r="A2227">
        <v>2341668</v>
      </c>
      <c r="B2227">
        <v>1</v>
      </c>
      <c r="C2227" t="s">
        <v>80</v>
      </c>
      <c r="D2227" t="s">
        <v>84</v>
      </c>
      <c r="E2227" t="s">
        <v>157</v>
      </c>
      <c r="F2227" t="s">
        <v>6641</v>
      </c>
      <c r="G2227" t="s">
        <v>204</v>
      </c>
      <c r="H2227" t="s">
        <v>154</v>
      </c>
      <c r="I2227" t="s">
        <v>144</v>
      </c>
      <c r="J2227" t="s">
        <v>137</v>
      </c>
      <c r="K2227" t="s">
        <v>138</v>
      </c>
      <c r="L2227" t="s">
        <v>6642</v>
      </c>
      <c r="M2227" t="s">
        <v>6643</v>
      </c>
      <c r="N2227">
        <v>1.5113888879999999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1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</row>
    <row r="2228" spans="1:31" x14ac:dyDescent="0.25">
      <c r="A2228">
        <v>2341545</v>
      </c>
      <c r="B2228">
        <v>1</v>
      </c>
      <c r="C2228" t="s">
        <v>80</v>
      </c>
      <c r="D2228" t="s">
        <v>83</v>
      </c>
      <c r="E2228" t="s">
        <v>157</v>
      </c>
      <c r="F2228" t="s">
        <v>6644</v>
      </c>
      <c r="G2228" t="s">
        <v>204</v>
      </c>
      <c r="H2228" t="s">
        <v>154</v>
      </c>
      <c r="I2228" t="s">
        <v>144</v>
      </c>
      <c r="J2228" t="s">
        <v>137</v>
      </c>
      <c r="K2228" t="s">
        <v>138</v>
      </c>
      <c r="L2228" t="s">
        <v>6645</v>
      </c>
      <c r="M2228" t="s">
        <v>6646</v>
      </c>
      <c r="N2228">
        <v>2.0047222219999998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2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17.034896195173591</v>
      </c>
      <c r="AC2228">
        <v>0</v>
      </c>
      <c r="AD2228">
        <v>0</v>
      </c>
      <c r="AE2228">
        <v>17.034896195173591</v>
      </c>
    </row>
    <row r="2229" spans="1:31" x14ac:dyDescent="0.25">
      <c r="A2229">
        <v>2341645</v>
      </c>
      <c r="B2229">
        <v>1</v>
      </c>
      <c r="C2229" t="s">
        <v>80</v>
      </c>
      <c r="D2229" t="s">
        <v>110</v>
      </c>
      <c r="E2229" t="s">
        <v>157</v>
      </c>
      <c r="F2229" t="s">
        <v>6647</v>
      </c>
      <c r="G2229" t="s">
        <v>352</v>
      </c>
      <c r="H2229" t="s">
        <v>154</v>
      </c>
      <c r="I2229" t="s">
        <v>144</v>
      </c>
      <c r="J2229" t="s">
        <v>3</v>
      </c>
      <c r="K2229" t="s">
        <v>138</v>
      </c>
      <c r="L2229" t="s">
        <v>6648</v>
      </c>
      <c r="M2229" t="s">
        <v>6649</v>
      </c>
      <c r="N2229">
        <v>2.0211111110000002</v>
      </c>
      <c r="O2229">
        <v>0</v>
      </c>
      <c r="P2229">
        <v>2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1.8165127402328001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1.8165127402328001</v>
      </c>
    </row>
    <row r="2230" spans="1:31" x14ac:dyDescent="0.25">
      <c r="A2230">
        <v>2341502</v>
      </c>
      <c r="B2230">
        <v>1</v>
      </c>
      <c r="C2230" t="s">
        <v>80</v>
      </c>
      <c r="D2230" t="s">
        <v>109</v>
      </c>
      <c r="E2230" t="s">
        <v>157</v>
      </c>
      <c r="F2230" t="s">
        <v>6650</v>
      </c>
      <c r="G2230" t="s">
        <v>159</v>
      </c>
      <c r="H2230" t="s">
        <v>154</v>
      </c>
      <c r="I2230" t="s">
        <v>144</v>
      </c>
      <c r="J2230" t="s">
        <v>137</v>
      </c>
      <c r="K2230" t="s">
        <v>138</v>
      </c>
      <c r="L2230" t="s">
        <v>6651</v>
      </c>
      <c r="M2230" t="s">
        <v>6652</v>
      </c>
      <c r="N2230">
        <v>2.1944444440000002</v>
      </c>
      <c r="O2230">
        <v>0</v>
      </c>
      <c r="P2230">
        <v>1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6.0368535227444439E-4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6.0368535227444439E-4</v>
      </c>
    </row>
    <row r="2231" spans="1:31" x14ac:dyDescent="0.25">
      <c r="A2231">
        <v>2341396</v>
      </c>
      <c r="B2231">
        <v>1</v>
      </c>
      <c r="C2231" t="s">
        <v>80</v>
      </c>
      <c r="D2231" t="s">
        <v>96</v>
      </c>
      <c r="E2231" t="s">
        <v>157</v>
      </c>
      <c r="F2231" t="s">
        <v>6653</v>
      </c>
      <c r="G2231" t="s">
        <v>204</v>
      </c>
      <c r="H2231" t="s">
        <v>154</v>
      </c>
      <c r="I2231" t="s">
        <v>144</v>
      </c>
      <c r="J2231" t="s">
        <v>137</v>
      </c>
      <c r="K2231" t="s">
        <v>138</v>
      </c>
      <c r="L2231" t="s">
        <v>6654</v>
      </c>
      <c r="M2231" t="s">
        <v>6655</v>
      </c>
      <c r="N2231">
        <v>2.0561111109999999</v>
      </c>
      <c r="O2231">
        <v>0</v>
      </c>
      <c r="P2231">
        <v>1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1.2199873053215888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1.2199873053215888</v>
      </c>
    </row>
    <row r="2232" spans="1:31" x14ac:dyDescent="0.25">
      <c r="A2232">
        <v>2341285</v>
      </c>
      <c r="B2232">
        <v>1</v>
      </c>
      <c r="C2232" t="s">
        <v>80</v>
      </c>
      <c r="D2232" t="s">
        <v>108</v>
      </c>
      <c r="E2232" t="s">
        <v>147</v>
      </c>
      <c r="F2232" t="s">
        <v>6656</v>
      </c>
      <c r="G2232" t="s">
        <v>269</v>
      </c>
      <c r="H2232" t="s">
        <v>135</v>
      </c>
      <c r="I2232" t="s">
        <v>144</v>
      </c>
      <c r="J2232" t="s">
        <v>137</v>
      </c>
      <c r="K2232" t="s">
        <v>209</v>
      </c>
      <c r="L2232" t="s">
        <v>6657</v>
      </c>
      <c r="M2232" t="s">
        <v>6658</v>
      </c>
      <c r="N2232">
        <v>4.7422222219999997</v>
      </c>
      <c r="O2232">
        <v>0</v>
      </c>
      <c r="P2232">
        <v>51</v>
      </c>
      <c r="Q2232">
        <v>0</v>
      </c>
      <c r="R2232">
        <v>13</v>
      </c>
      <c r="S2232">
        <v>0</v>
      </c>
      <c r="T2232">
        <v>7</v>
      </c>
      <c r="U2232">
        <v>0</v>
      </c>
      <c r="V2232">
        <v>0</v>
      </c>
      <c r="W2232">
        <v>0</v>
      </c>
      <c r="X2232">
        <v>44.36047372125509</v>
      </c>
      <c r="Y2232">
        <v>0</v>
      </c>
      <c r="Z2232">
        <v>56.904960170582463</v>
      </c>
      <c r="AA2232">
        <v>0</v>
      </c>
      <c r="AB2232">
        <v>36.321992769005995</v>
      </c>
      <c r="AC2232">
        <v>0</v>
      </c>
      <c r="AD2232">
        <v>0</v>
      </c>
      <c r="AE2232">
        <v>137.58742666084353</v>
      </c>
    </row>
    <row r="2233" spans="1:31" x14ac:dyDescent="0.25">
      <c r="A2233">
        <v>2341620</v>
      </c>
      <c r="B2233">
        <v>1</v>
      </c>
      <c r="C2233" t="s">
        <v>80</v>
      </c>
      <c r="D2233" t="s">
        <v>83</v>
      </c>
      <c r="E2233" t="s">
        <v>157</v>
      </c>
      <c r="F2233" t="s">
        <v>6659</v>
      </c>
      <c r="G2233" t="s">
        <v>279</v>
      </c>
      <c r="H2233" t="s">
        <v>154</v>
      </c>
      <c r="I2233" t="s">
        <v>144</v>
      </c>
      <c r="J2233" t="s">
        <v>137</v>
      </c>
      <c r="K2233" t="s">
        <v>138</v>
      </c>
      <c r="L2233" t="s">
        <v>6660</v>
      </c>
      <c r="M2233" t="s">
        <v>6661</v>
      </c>
      <c r="N2233">
        <v>2.2038888879999998</v>
      </c>
      <c r="O2233">
        <v>0</v>
      </c>
      <c r="P2233">
        <v>1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0.66454036641757774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0.66454036641757774</v>
      </c>
    </row>
    <row r="2234" spans="1:31" x14ac:dyDescent="0.25">
      <c r="A2234">
        <v>2341262</v>
      </c>
      <c r="B2234">
        <v>1</v>
      </c>
      <c r="C2234" t="s">
        <v>81</v>
      </c>
      <c r="D2234" t="s">
        <v>123</v>
      </c>
      <c r="E2234" t="s">
        <v>174</v>
      </c>
      <c r="F2234" t="s">
        <v>6662</v>
      </c>
      <c r="G2234" t="s">
        <v>208</v>
      </c>
      <c r="H2234" t="s">
        <v>154</v>
      </c>
      <c r="I2234" t="s">
        <v>144</v>
      </c>
      <c r="J2234" t="s">
        <v>137</v>
      </c>
      <c r="K2234" t="s">
        <v>209</v>
      </c>
      <c r="L2234" t="s">
        <v>6663</v>
      </c>
      <c r="M2234" t="s">
        <v>6664</v>
      </c>
      <c r="N2234">
        <v>1.1727777770000001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1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</row>
    <row r="2235" spans="1:31" x14ac:dyDescent="0.25">
      <c r="A2235">
        <v>2341597</v>
      </c>
      <c r="B2235">
        <v>1</v>
      </c>
      <c r="C2235" t="s">
        <v>81</v>
      </c>
      <c r="D2235" t="s">
        <v>118</v>
      </c>
      <c r="E2235" t="s">
        <v>151</v>
      </c>
      <c r="F2235" t="s">
        <v>2688</v>
      </c>
      <c r="G2235" t="s">
        <v>153</v>
      </c>
      <c r="H2235" t="s">
        <v>154</v>
      </c>
      <c r="I2235" t="s">
        <v>144</v>
      </c>
      <c r="J2235" t="s">
        <v>137</v>
      </c>
      <c r="K2235" t="s">
        <v>138</v>
      </c>
      <c r="L2235" t="s">
        <v>6665</v>
      </c>
      <c r="M2235" t="s">
        <v>6666</v>
      </c>
      <c r="N2235">
        <v>0.97972222200000003</v>
      </c>
      <c r="O2235">
        <v>0</v>
      </c>
      <c r="P2235">
        <v>1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</row>
    <row r="2236" spans="1:31" x14ac:dyDescent="0.25">
      <c r="A2236">
        <v>2341185</v>
      </c>
      <c r="B2236">
        <v>1</v>
      </c>
      <c r="C2236" t="s">
        <v>80</v>
      </c>
      <c r="D2236" t="s">
        <v>96</v>
      </c>
      <c r="E2236" t="s">
        <v>132</v>
      </c>
      <c r="F2236" t="s">
        <v>6667</v>
      </c>
      <c r="G2236" t="s">
        <v>363</v>
      </c>
      <c r="H2236" t="s">
        <v>135</v>
      </c>
      <c r="I2236" t="s">
        <v>144</v>
      </c>
      <c r="J2236" t="s">
        <v>137</v>
      </c>
      <c r="K2236" t="s">
        <v>209</v>
      </c>
      <c r="L2236" t="s">
        <v>6668</v>
      </c>
      <c r="M2236" t="s">
        <v>6669</v>
      </c>
      <c r="N2236">
        <v>0.321111111</v>
      </c>
      <c r="O2236">
        <v>0</v>
      </c>
      <c r="P2236">
        <v>1407</v>
      </c>
      <c r="Q2236">
        <v>0</v>
      </c>
      <c r="R2236">
        <v>3</v>
      </c>
      <c r="S2236">
        <v>0</v>
      </c>
      <c r="T2236">
        <v>612</v>
      </c>
      <c r="U2236">
        <v>0</v>
      </c>
      <c r="V2236">
        <v>0</v>
      </c>
      <c r="W2236">
        <v>0</v>
      </c>
      <c r="X2236">
        <v>233.2947481223519</v>
      </c>
      <c r="Y2236">
        <v>0</v>
      </c>
      <c r="Z2236">
        <v>0.19602556230773338</v>
      </c>
      <c r="AA2236">
        <v>0</v>
      </c>
      <c r="AB2236">
        <v>382.31731783398561</v>
      </c>
      <c r="AC2236">
        <v>0</v>
      </c>
      <c r="AD2236">
        <v>0</v>
      </c>
      <c r="AE2236">
        <v>615.80809151864526</v>
      </c>
    </row>
    <row r="2237" spans="1:31" x14ac:dyDescent="0.25">
      <c r="A2237">
        <v>2341248</v>
      </c>
      <c r="B2237">
        <v>1</v>
      </c>
      <c r="C2237" t="s">
        <v>80</v>
      </c>
      <c r="D2237" t="s">
        <v>110</v>
      </c>
      <c r="E2237" t="s">
        <v>132</v>
      </c>
      <c r="F2237" t="s">
        <v>6670</v>
      </c>
      <c r="G2237" t="s">
        <v>352</v>
      </c>
      <c r="H2237" t="s">
        <v>135</v>
      </c>
      <c r="I2237" t="s">
        <v>144</v>
      </c>
      <c r="J2237" t="s">
        <v>3</v>
      </c>
      <c r="K2237" t="s">
        <v>138</v>
      </c>
      <c r="L2237" t="s">
        <v>6671</v>
      </c>
      <c r="M2237" t="s">
        <v>6672</v>
      </c>
      <c r="N2237">
        <v>0.55333333299999998</v>
      </c>
      <c r="O2237">
        <v>0</v>
      </c>
      <c r="P2237">
        <v>12963</v>
      </c>
      <c r="Q2237">
        <v>0</v>
      </c>
      <c r="R2237">
        <v>0</v>
      </c>
      <c r="S2237">
        <v>3</v>
      </c>
      <c r="T2237">
        <v>1443</v>
      </c>
      <c r="U2237">
        <v>0</v>
      </c>
      <c r="V2237">
        <v>3</v>
      </c>
      <c r="W2237">
        <v>0</v>
      </c>
      <c r="X2237">
        <v>2243.2572860597497</v>
      </c>
      <c r="Y2237">
        <v>0</v>
      </c>
      <c r="Z2237">
        <v>0</v>
      </c>
      <c r="AA2237">
        <v>101.11057956964297</v>
      </c>
      <c r="AB2237">
        <v>1260.6880367191432</v>
      </c>
      <c r="AC2237">
        <v>0</v>
      </c>
      <c r="AD2237">
        <v>29.343289623824802</v>
      </c>
      <c r="AE2237">
        <v>3634.3991919723603</v>
      </c>
    </row>
    <row r="2238" spans="1:31" x14ac:dyDescent="0.25">
      <c r="A2238">
        <v>2341491</v>
      </c>
      <c r="B2238">
        <v>1</v>
      </c>
      <c r="C2238" t="s">
        <v>80</v>
      </c>
      <c r="D2238" t="s">
        <v>83</v>
      </c>
      <c r="E2238" t="s">
        <v>151</v>
      </c>
      <c r="F2238" t="s">
        <v>6673</v>
      </c>
      <c r="G2238" t="s">
        <v>153</v>
      </c>
      <c r="H2238" t="s">
        <v>154</v>
      </c>
      <c r="I2238" t="s">
        <v>144</v>
      </c>
      <c r="J2238" t="s">
        <v>137</v>
      </c>
      <c r="K2238" t="s">
        <v>138</v>
      </c>
      <c r="L2238" t="s">
        <v>6674</v>
      </c>
      <c r="M2238" t="s">
        <v>6675</v>
      </c>
      <c r="N2238">
        <v>2.9508333329999998</v>
      </c>
      <c r="O2238">
        <v>0</v>
      </c>
      <c r="P2238">
        <v>2</v>
      </c>
      <c r="Q2238">
        <v>0</v>
      </c>
      <c r="R2238">
        <v>0</v>
      </c>
      <c r="S2238">
        <v>0</v>
      </c>
      <c r="T2238">
        <v>62</v>
      </c>
      <c r="U2238">
        <v>0</v>
      </c>
      <c r="V2238">
        <v>0</v>
      </c>
      <c r="W2238">
        <v>0</v>
      </c>
      <c r="X2238">
        <v>2.8189421672256003</v>
      </c>
      <c r="Y2238">
        <v>0</v>
      </c>
      <c r="Z2238">
        <v>0</v>
      </c>
      <c r="AA2238">
        <v>0</v>
      </c>
      <c r="AB2238">
        <v>263.50860866479445</v>
      </c>
      <c r="AC2238">
        <v>0</v>
      </c>
      <c r="AD2238">
        <v>0</v>
      </c>
      <c r="AE2238">
        <v>266.32755083202005</v>
      </c>
    </row>
    <row r="2239" spans="1:31" x14ac:dyDescent="0.25">
      <c r="A2239">
        <v>2341242</v>
      </c>
      <c r="B2239">
        <v>1</v>
      </c>
      <c r="C2239" t="s">
        <v>81</v>
      </c>
      <c r="D2239" t="s">
        <v>115</v>
      </c>
      <c r="E2239" t="s">
        <v>141</v>
      </c>
      <c r="F2239" t="s">
        <v>6676</v>
      </c>
      <c r="G2239" t="s">
        <v>208</v>
      </c>
      <c r="H2239" t="s">
        <v>135</v>
      </c>
      <c r="I2239" t="s">
        <v>144</v>
      </c>
      <c r="J2239" t="s">
        <v>137</v>
      </c>
      <c r="K2239" t="s">
        <v>209</v>
      </c>
      <c r="L2239" t="s">
        <v>6677</v>
      </c>
      <c r="M2239" t="s">
        <v>6678</v>
      </c>
      <c r="N2239">
        <v>8.0133333330000003</v>
      </c>
      <c r="O2239">
        <v>0</v>
      </c>
      <c r="P2239">
        <v>476</v>
      </c>
      <c r="Q2239">
        <v>1</v>
      </c>
      <c r="R2239">
        <v>49</v>
      </c>
      <c r="S2239">
        <v>9</v>
      </c>
      <c r="T2239">
        <v>46</v>
      </c>
      <c r="U2239">
        <v>0</v>
      </c>
      <c r="V2239">
        <v>1</v>
      </c>
      <c r="W2239">
        <v>0</v>
      </c>
      <c r="X2239">
        <v>398.72148654043468</v>
      </c>
      <c r="Y2239">
        <v>13.719492711580873</v>
      </c>
      <c r="Z2239">
        <v>87.772560948970593</v>
      </c>
      <c r="AA2239">
        <v>193.90242660797483</v>
      </c>
      <c r="AB2239">
        <v>352.55248377299495</v>
      </c>
      <c r="AC2239">
        <v>0</v>
      </c>
      <c r="AD2239">
        <v>1430.5036772014496</v>
      </c>
      <c r="AE2239">
        <v>2477.1721277834054</v>
      </c>
    </row>
    <row r="2240" spans="1:31" x14ac:dyDescent="0.25">
      <c r="A2240">
        <v>2341640</v>
      </c>
      <c r="B2240">
        <v>1</v>
      </c>
      <c r="C2240" t="s">
        <v>81</v>
      </c>
      <c r="D2240" t="s">
        <v>112</v>
      </c>
      <c r="E2240" t="s">
        <v>174</v>
      </c>
      <c r="F2240" t="s">
        <v>6679</v>
      </c>
      <c r="G2240" t="s">
        <v>176</v>
      </c>
      <c r="H2240" t="s">
        <v>154</v>
      </c>
      <c r="I2240" t="s">
        <v>144</v>
      </c>
      <c r="J2240" t="s">
        <v>137</v>
      </c>
      <c r="K2240" t="s">
        <v>138</v>
      </c>
      <c r="L2240" t="s">
        <v>6680</v>
      </c>
      <c r="M2240" t="s">
        <v>6681</v>
      </c>
      <c r="N2240">
        <v>1.8266666659999999</v>
      </c>
      <c r="O2240">
        <v>0</v>
      </c>
      <c r="P2240">
        <v>0</v>
      </c>
      <c r="Q2240">
        <v>0</v>
      </c>
      <c r="R2240">
        <v>2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54.407383100988085</v>
      </c>
      <c r="AA2240">
        <v>0</v>
      </c>
      <c r="AB2240">
        <v>0</v>
      </c>
      <c r="AC2240">
        <v>0</v>
      </c>
      <c r="AD2240">
        <v>0</v>
      </c>
      <c r="AE2240">
        <v>54.407383100988085</v>
      </c>
    </row>
    <row r="2241" spans="1:31" x14ac:dyDescent="0.25">
      <c r="A2241">
        <v>2341254</v>
      </c>
      <c r="B2241">
        <v>1</v>
      </c>
      <c r="C2241" t="s">
        <v>81</v>
      </c>
      <c r="D2241" t="s">
        <v>128</v>
      </c>
      <c r="E2241" t="s">
        <v>151</v>
      </c>
      <c r="F2241" t="s">
        <v>5190</v>
      </c>
      <c r="G2241" t="s">
        <v>153</v>
      </c>
      <c r="H2241" t="s">
        <v>154</v>
      </c>
      <c r="I2241" t="s">
        <v>144</v>
      </c>
      <c r="J2241" t="s">
        <v>137</v>
      </c>
      <c r="K2241" t="s">
        <v>138</v>
      </c>
      <c r="L2241" t="s">
        <v>6682</v>
      </c>
      <c r="M2241" t="s">
        <v>6683</v>
      </c>
      <c r="N2241">
        <v>1.869444444</v>
      </c>
      <c r="O2241">
        <v>0</v>
      </c>
      <c r="P2241">
        <v>12</v>
      </c>
      <c r="Q2241">
        <v>0</v>
      </c>
      <c r="R2241">
        <v>5</v>
      </c>
      <c r="S2241">
        <v>0</v>
      </c>
      <c r="T2241">
        <v>4</v>
      </c>
      <c r="U2241">
        <v>0</v>
      </c>
      <c r="V2241">
        <v>0</v>
      </c>
      <c r="W2241">
        <v>0</v>
      </c>
      <c r="X2241">
        <v>2.7960708895159447</v>
      </c>
      <c r="Y2241">
        <v>0</v>
      </c>
      <c r="Z2241">
        <v>2.4998964296898247</v>
      </c>
      <c r="AA2241">
        <v>0</v>
      </c>
      <c r="AB2241">
        <v>7.1881145461894302</v>
      </c>
      <c r="AC2241">
        <v>0</v>
      </c>
      <c r="AD2241">
        <v>0</v>
      </c>
      <c r="AE2241">
        <v>12.484081865395201</v>
      </c>
    </row>
    <row r="2242" spans="1:31" x14ac:dyDescent="0.25">
      <c r="A2242">
        <v>2341603</v>
      </c>
      <c r="B2242">
        <v>1</v>
      </c>
      <c r="C2242" t="s">
        <v>80</v>
      </c>
      <c r="D2242" t="s">
        <v>83</v>
      </c>
      <c r="E2242" t="s">
        <v>147</v>
      </c>
      <c r="F2242" t="s">
        <v>6684</v>
      </c>
      <c r="G2242" t="s">
        <v>813</v>
      </c>
      <c r="H2242" t="s">
        <v>135</v>
      </c>
      <c r="I2242" t="s">
        <v>144</v>
      </c>
      <c r="J2242" t="s">
        <v>137</v>
      </c>
      <c r="K2242" t="s">
        <v>138</v>
      </c>
      <c r="L2242" t="s">
        <v>6685</v>
      </c>
      <c r="M2242" t="s">
        <v>6686</v>
      </c>
      <c r="N2242">
        <v>0.33</v>
      </c>
      <c r="O2242">
        <v>0</v>
      </c>
      <c r="P2242">
        <v>205</v>
      </c>
      <c r="Q2242">
        <v>0</v>
      </c>
      <c r="R2242">
        <v>0</v>
      </c>
      <c r="S2242">
        <v>0</v>
      </c>
      <c r="T2242">
        <v>11</v>
      </c>
      <c r="U2242">
        <v>0</v>
      </c>
      <c r="V2242">
        <v>0</v>
      </c>
      <c r="W2242">
        <v>0</v>
      </c>
      <c r="X2242">
        <v>20.361160159941836</v>
      </c>
      <c r="Y2242">
        <v>0</v>
      </c>
      <c r="Z2242">
        <v>0</v>
      </c>
      <c r="AA2242">
        <v>0</v>
      </c>
      <c r="AB2242">
        <v>3.7997437295488004</v>
      </c>
      <c r="AC2242">
        <v>0</v>
      </c>
      <c r="AD2242">
        <v>0</v>
      </c>
      <c r="AE2242">
        <v>24.160903889490637</v>
      </c>
    </row>
    <row r="2243" spans="1:31" x14ac:dyDescent="0.25">
      <c r="A2243">
        <v>2341277</v>
      </c>
      <c r="B2243">
        <v>1</v>
      </c>
      <c r="C2243" t="s">
        <v>81</v>
      </c>
      <c r="D2243" t="s">
        <v>114</v>
      </c>
      <c r="E2243" t="s">
        <v>157</v>
      </c>
      <c r="F2243" t="s">
        <v>6687</v>
      </c>
      <c r="G2243" t="s">
        <v>159</v>
      </c>
      <c r="H2243" t="s">
        <v>154</v>
      </c>
      <c r="I2243" t="s">
        <v>144</v>
      </c>
      <c r="J2243" t="s">
        <v>137</v>
      </c>
      <c r="K2243" t="s">
        <v>138</v>
      </c>
      <c r="L2243" t="s">
        <v>6688</v>
      </c>
      <c r="M2243" t="s">
        <v>6689</v>
      </c>
      <c r="N2243">
        <v>1.372222222</v>
      </c>
      <c r="O2243">
        <v>0</v>
      </c>
      <c r="P2243">
        <v>1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0.37355218202280749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0.37355218202280749</v>
      </c>
    </row>
    <row r="2244" spans="1:31" x14ac:dyDescent="0.25">
      <c r="A2244">
        <v>2341208</v>
      </c>
      <c r="B2244">
        <v>1</v>
      </c>
      <c r="C2244" t="s">
        <v>80</v>
      </c>
      <c r="D2244" t="s">
        <v>109</v>
      </c>
      <c r="E2244" t="s">
        <v>132</v>
      </c>
      <c r="F2244" t="s">
        <v>6690</v>
      </c>
      <c r="G2244" t="s">
        <v>134</v>
      </c>
      <c r="H2244" t="s">
        <v>135</v>
      </c>
      <c r="I2244" t="s">
        <v>144</v>
      </c>
      <c r="J2244" t="s">
        <v>137</v>
      </c>
      <c r="K2244" t="s">
        <v>138</v>
      </c>
      <c r="L2244" t="s">
        <v>6691</v>
      </c>
      <c r="M2244" t="s">
        <v>6692</v>
      </c>
      <c r="N2244">
        <v>5.8055555000000002E-2</v>
      </c>
      <c r="O2244">
        <v>0</v>
      </c>
      <c r="P2244">
        <v>13</v>
      </c>
      <c r="Q2244">
        <v>0</v>
      </c>
      <c r="R2244">
        <v>16</v>
      </c>
      <c r="S2244">
        <v>0</v>
      </c>
      <c r="T2244">
        <v>60</v>
      </c>
      <c r="U2244">
        <v>0</v>
      </c>
      <c r="V2244">
        <v>2</v>
      </c>
      <c r="W2244">
        <v>0</v>
      </c>
      <c r="X2244">
        <v>9.6551666910143885E-2</v>
      </c>
      <c r="Y2244">
        <v>0</v>
      </c>
      <c r="Z2244">
        <v>0.88185933045084086</v>
      </c>
      <c r="AA2244">
        <v>0</v>
      </c>
      <c r="AB2244">
        <v>1.2377829707008678</v>
      </c>
      <c r="AC2244">
        <v>0</v>
      </c>
      <c r="AD2244">
        <v>4.0898161878792161</v>
      </c>
      <c r="AE2244">
        <v>6.3060101559410686</v>
      </c>
    </row>
    <row r="2245" spans="1:31" x14ac:dyDescent="0.25">
      <c r="A2245">
        <v>2341649</v>
      </c>
      <c r="B2245">
        <v>1</v>
      </c>
      <c r="C2245" t="s">
        <v>80</v>
      </c>
      <c r="D2245" t="s">
        <v>92</v>
      </c>
      <c r="E2245" t="s">
        <v>141</v>
      </c>
      <c r="F2245" t="s">
        <v>6693</v>
      </c>
      <c r="G2245" t="s">
        <v>134</v>
      </c>
      <c r="H2245" t="s">
        <v>135</v>
      </c>
      <c r="I2245" t="s">
        <v>144</v>
      </c>
      <c r="J2245" t="s">
        <v>137</v>
      </c>
      <c r="K2245" t="s">
        <v>138</v>
      </c>
      <c r="L2245" t="s">
        <v>6694</v>
      </c>
      <c r="M2245" t="s">
        <v>6695</v>
      </c>
      <c r="N2245">
        <v>1.032777777</v>
      </c>
      <c r="O2245">
        <v>0</v>
      </c>
      <c r="P2245">
        <v>200</v>
      </c>
      <c r="Q2245">
        <v>0</v>
      </c>
      <c r="R2245">
        <v>4</v>
      </c>
      <c r="S2245">
        <v>0</v>
      </c>
      <c r="T2245">
        <v>23</v>
      </c>
      <c r="U2245">
        <v>0</v>
      </c>
      <c r="V2245">
        <v>0</v>
      </c>
      <c r="W2245">
        <v>0</v>
      </c>
      <c r="X2245">
        <v>78.579235104495453</v>
      </c>
      <c r="Y2245">
        <v>0</v>
      </c>
      <c r="Z2245">
        <v>5.4696595536106161</v>
      </c>
      <c r="AA2245">
        <v>0</v>
      </c>
      <c r="AB2245">
        <v>35.211249659916454</v>
      </c>
      <c r="AC2245">
        <v>0</v>
      </c>
      <c r="AD2245">
        <v>0</v>
      </c>
      <c r="AE2245">
        <v>119.26014431802253</v>
      </c>
    </row>
    <row r="2246" spans="1:31" x14ac:dyDescent="0.25">
      <c r="A2246">
        <v>2341231</v>
      </c>
      <c r="B2246">
        <v>1</v>
      </c>
      <c r="C2246" t="s">
        <v>80</v>
      </c>
      <c r="D2246" t="s">
        <v>93</v>
      </c>
      <c r="E2246" t="s">
        <v>151</v>
      </c>
      <c r="F2246" t="s">
        <v>6696</v>
      </c>
      <c r="G2246" t="s">
        <v>391</v>
      </c>
      <c r="H2246" t="s">
        <v>154</v>
      </c>
      <c r="I2246" t="s">
        <v>144</v>
      </c>
      <c r="J2246" t="s">
        <v>137</v>
      </c>
      <c r="K2246" t="s">
        <v>138</v>
      </c>
      <c r="L2246" t="s">
        <v>6697</v>
      </c>
      <c r="M2246" t="s">
        <v>6698</v>
      </c>
      <c r="N2246">
        <v>6.4197222219999999</v>
      </c>
      <c r="O2246">
        <v>0</v>
      </c>
      <c r="P2246">
        <v>2</v>
      </c>
      <c r="Q2246">
        <v>0</v>
      </c>
      <c r="R2246">
        <v>10</v>
      </c>
      <c r="S2246">
        <v>0</v>
      </c>
      <c r="T2246">
        <v>2</v>
      </c>
      <c r="U2246">
        <v>0</v>
      </c>
      <c r="V2246">
        <v>0</v>
      </c>
      <c r="W2246">
        <v>0</v>
      </c>
      <c r="X2246">
        <v>2.6085518318091669E-3</v>
      </c>
      <c r="Y2246">
        <v>0</v>
      </c>
      <c r="Z2246">
        <v>224.97636312620659</v>
      </c>
      <c r="AA2246">
        <v>0</v>
      </c>
      <c r="AB2246">
        <v>39.307323661017413</v>
      </c>
      <c r="AC2246">
        <v>0</v>
      </c>
      <c r="AD2246">
        <v>0</v>
      </c>
      <c r="AE2246">
        <v>264.28629533905581</v>
      </c>
    </row>
    <row r="2247" spans="1:31" x14ac:dyDescent="0.25">
      <c r="A2247">
        <v>2341672</v>
      </c>
      <c r="B2247">
        <v>1</v>
      </c>
      <c r="C2247" t="s">
        <v>80</v>
      </c>
      <c r="D2247" t="s">
        <v>93</v>
      </c>
      <c r="E2247" t="s">
        <v>151</v>
      </c>
      <c r="F2247" t="s">
        <v>6699</v>
      </c>
      <c r="G2247" t="s">
        <v>153</v>
      </c>
      <c r="H2247" t="s">
        <v>154</v>
      </c>
      <c r="I2247" t="s">
        <v>144</v>
      </c>
      <c r="J2247" t="s">
        <v>137</v>
      </c>
      <c r="K2247" t="s">
        <v>138</v>
      </c>
      <c r="L2247" t="s">
        <v>6700</v>
      </c>
      <c r="M2247" t="s">
        <v>6701</v>
      </c>
      <c r="N2247">
        <v>0.88305555499999999</v>
      </c>
      <c r="O2247">
        <v>0</v>
      </c>
      <c r="P2247">
        <v>1</v>
      </c>
      <c r="Q2247">
        <v>0</v>
      </c>
      <c r="R2247">
        <v>1</v>
      </c>
      <c r="S2247">
        <v>0</v>
      </c>
      <c r="T2247">
        <v>1</v>
      </c>
      <c r="U2247">
        <v>0</v>
      </c>
      <c r="V2247">
        <v>0</v>
      </c>
      <c r="W2247">
        <v>0</v>
      </c>
      <c r="X2247">
        <v>0.38530756730552784</v>
      </c>
      <c r="Y2247">
        <v>0</v>
      </c>
      <c r="Z2247">
        <v>11.19615376155501</v>
      </c>
      <c r="AA2247">
        <v>0</v>
      </c>
      <c r="AB2247">
        <v>11.850073950756265</v>
      </c>
      <c r="AC2247">
        <v>0</v>
      </c>
      <c r="AD2247">
        <v>0</v>
      </c>
      <c r="AE2247">
        <v>23.431535279616803</v>
      </c>
    </row>
    <row r="2248" spans="1:31" x14ac:dyDescent="0.25">
      <c r="A2248">
        <v>2341563</v>
      </c>
      <c r="B2248">
        <v>1</v>
      </c>
      <c r="C2248" t="s">
        <v>80</v>
      </c>
      <c r="D2248" t="s">
        <v>93</v>
      </c>
      <c r="E2248" t="s">
        <v>151</v>
      </c>
      <c r="F2248" t="s">
        <v>6696</v>
      </c>
      <c r="G2248" t="s">
        <v>153</v>
      </c>
      <c r="H2248" t="s">
        <v>154</v>
      </c>
      <c r="I2248" t="s">
        <v>144</v>
      </c>
      <c r="J2248" t="s">
        <v>137</v>
      </c>
      <c r="K2248" t="s">
        <v>138</v>
      </c>
      <c r="L2248" t="s">
        <v>6702</v>
      </c>
      <c r="M2248" t="s">
        <v>6703</v>
      </c>
      <c r="N2248">
        <v>1.757777777</v>
      </c>
      <c r="O2248">
        <v>0</v>
      </c>
      <c r="P2248">
        <v>2</v>
      </c>
      <c r="Q2248">
        <v>0</v>
      </c>
      <c r="R2248">
        <v>10</v>
      </c>
      <c r="S2248">
        <v>0</v>
      </c>
      <c r="T2248">
        <v>2</v>
      </c>
      <c r="U2248">
        <v>0</v>
      </c>
      <c r="V2248">
        <v>0</v>
      </c>
      <c r="W2248">
        <v>0</v>
      </c>
      <c r="X2248">
        <v>7.7616158245166658E-4</v>
      </c>
      <c r="Y2248">
        <v>0</v>
      </c>
      <c r="Z2248">
        <v>61.635456571736412</v>
      </c>
      <c r="AA2248">
        <v>0</v>
      </c>
      <c r="AB2248">
        <v>10.368632012256496</v>
      </c>
      <c r="AC2248">
        <v>0</v>
      </c>
      <c r="AD2248">
        <v>0</v>
      </c>
      <c r="AE2248">
        <v>72.004864745575361</v>
      </c>
    </row>
    <row r="2249" spans="1:31" x14ac:dyDescent="0.25">
      <c r="A2249">
        <v>2341317</v>
      </c>
      <c r="B2249">
        <v>1</v>
      </c>
      <c r="C2249" t="s">
        <v>81</v>
      </c>
      <c r="D2249" t="s">
        <v>128</v>
      </c>
      <c r="E2249" t="s">
        <v>157</v>
      </c>
      <c r="F2249" t="s">
        <v>6704</v>
      </c>
      <c r="G2249" t="s">
        <v>204</v>
      </c>
      <c r="H2249" t="s">
        <v>154</v>
      </c>
      <c r="I2249" t="s">
        <v>144</v>
      </c>
      <c r="J2249" t="s">
        <v>137</v>
      </c>
      <c r="K2249" t="s">
        <v>138</v>
      </c>
      <c r="L2249" t="s">
        <v>6705</v>
      </c>
      <c r="M2249" t="s">
        <v>6706</v>
      </c>
      <c r="N2249">
        <v>1.4188888879999999</v>
      </c>
      <c r="O2249">
        <v>0</v>
      </c>
      <c r="P2249">
        <v>7</v>
      </c>
      <c r="Q2249">
        <v>0</v>
      </c>
      <c r="R2249">
        <v>0</v>
      </c>
      <c r="S2249">
        <v>0</v>
      </c>
      <c r="T2249">
        <v>1</v>
      </c>
      <c r="U2249">
        <v>0</v>
      </c>
      <c r="V2249">
        <v>0</v>
      </c>
      <c r="W2249">
        <v>0</v>
      </c>
      <c r="X2249">
        <v>4.6075469604521784</v>
      </c>
      <c r="Y2249">
        <v>0</v>
      </c>
      <c r="Z2249">
        <v>0</v>
      </c>
      <c r="AA2249">
        <v>0</v>
      </c>
      <c r="AB2249">
        <v>14.207685217447832</v>
      </c>
      <c r="AC2249">
        <v>0</v>
      </c>
      <c r="AD2249">
        <v>0</v>
      </c>
      <c r="AE2249">
        <v>18.815232177900011</v>
      </c>
    </row>
    <row r="2250" spans="1:31" x14ac:dyDescent="0.25">
      <c r="A2250">
        <v>2341666</v>
      </c>
      <c r="B2250">
        <v>1</v>
      </c>
      <c r="C2250" t="s">
        <v>80</v>
      </c>
      <c r="D2250" t="s">
        <v>90</v>
      </c>
      <c r="E2250" t="s">
        <v>157</v>
      </c>
      <c r="F2250" t="s">
        <v>6707</v>
      </c>
      <c r="G2250" t="s">
        <v>159</v>
      </c>
      <c r="H2250" t="s">
        <v>154</v>
      </c>
      <c r="I2250" t="s">
        <v>144</v>
      </c>
      <c r="J2250" t="s">
        <v>137</v>
      </c>
      <c r="K2250" t="s">
        <v>138</v>
      </c>
      <c r="L2250" t="s">
        <v>6708</v>
      </c>
      <c r="M2250" t="s">
        <v>6709</v>
      </c>
      <c r="N2250">
        <v>4.6180555549999998</v>
      </c>
      <c r="O2250">
        <v>0</v>
      </c>
      <c r="P2250">
        <v>1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0.97779355781693045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0.97779355781693045</v>
      </c>
    </row>
    <row r="2251" spans="1:31" x14ac:dyDescent="0.25">
      <c r="A2251">
        <v>2341500</v>
      </c>
      <c r="B2251">
        <v>1</v>
      </c>
      <c r="C2251" t="s">
        <v>80</v>
      </c>
      <c r="D2251" t="s">
        <v>96</v>
      </c>
      <c r="E2251" t="s">
        <v>151</v>
      </c>
      <c r="F2251" t="s">
        <v>6710</v>
      </c>
      <c r="G2251" t="s">
        <v>153</v>
      </c>
      <c r="H2251" t="s">
        <v>154</v>
      </c>
      <c r="I2251" t="s">
        <v>144</v>
      </c>
      <c r="J2251" t="s">
        <v>137</v>
      </c>
      <c r="K2251" t="s">
        <v>138</v>
      </c>
      <c r="L2251" t="s">
        <v>6711</v>
      </c>
      <c r="M2251" t="s">
        <v>6712</v>
      </c>
      <c r="N2251">
        <v>6.1666666660000002</v>
      </c>
      <c r="O2251">
        <v>0</v>
      </c>
      <c r="P2251">
        <v>6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37.672739547674823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37.672739547674823</v>
      </c>
    </row>
    <row r="2252" spans="1:31" x14ac:dyDescent="0.25">
      <c r="A2252">
        <v>2341523</v>
      </c>
      <c r="B2252">
        <v>1</v>
      </c>
      <c r="C2252" t="s">
        <v>80</v>
      </c>
      <c r="D2252" t="s">
        <v>93</v>
      </c>
      <c r="E2252" t="s">
        <v>151</v>
      </c>
      <c r="F2252" t="s">
        <v>6713</v>
      </c>
      <c r="G2252" t="s">
        <v>153</v>
      </c>
      <c r="H2252" t="s">
        <v>154</v>
      </c>
      <c r="I2252" t="s">
        <v>144</v>
      </c>
      <c r="J2252" t="s">
        <v>137</v>
      </c>
      <c r="K2252" t="s">
        <v>138</v>
      </c>
      <c r="L2252" t="s">
        <v>6714</v>
      </c>
      <c r="M2252" t="s">
        <v>6715</v>
      </c>
      <c r="N2252">
        <v>1.6244444440000001</v>
      </c>
      <c r="O2252">
        <v>0</v>
      </c>
      <c r="P2252">
        <v>0</v>
      </c>
      <c r="Q2252">
        <v>0</v>
      </c>
      <c r="R2252">
        <v>3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6.1507354220959449</v>
      </c>
      <c r="AA2252">
        <v>0</v>
      </c>
      <c r="AB2252">
        <v>0</v>
      </c>
      <c r="AC2252">
        <v>0</v>
      </c>
      <c r="AD2252">
        <v>0</v>
      </c>
      <c r="AE2252">
        <v>6.1507354220959449</v>
      </c>
    </row>
    <row r="2253" spans="1:31" x14ac:dyDescent="0.25">
      <c r="A2253">
        <v>2341214</v>
      </c>
      <c r="B2253">
        <v>1</v>
      </c>
      <c r="C2253" t="s">
        <v>80</v>
      </c>
      <c r="D2253" t="s">
        <v>109</v>
      </c>
      <c r="E2253" t="s">
        <v>147</v>
      </c>
      <c r="F2253" t="s">
        <v>6716</v>
      </c>
      <c r="G2253" t="s">
        <v>5547</v>
      </c>
      <c r="H2253" t="s">
        <v>135</v>
      </c>
      <c r="I2253" t="s">
        <v>144</v>
      </c>
      <c r="J2253" t="s">
        <v>137</v>
      </c>
      <c r="K2253" t="s">
        <v>138</v>
      </c>
      <c r="L2253" t="s">
        <v>6717</v>
      </c>
      <c r="M2253" t="s">
        <v>6718</v>
      </c>
      <c r="N2253">
        <v>1.292777777</v>
      </c>
      <c r="O2253">
        <v>0</v>
      </c>
      <c r="P2253">
        <v>10</v>
      </c>
      <c r="Q2253">
        <v>0</v>
      </c>
      <c r="R2253">
        <v>10</v>
      </c>
      <c r="S2253">
        <v>0</v>
      </c>
      <c r="T2253">
        <v>57</v>
      </c>
      <c r="U2253">
        <v>0</v>
      </c>
      <c r="V2253">
        <v>2</v>
      </c>
      <c r="W2253">
        <v>0</v>
      </c>
      <c r="X2253">
        <v>1.7672493103715499</v>
      </c>
      <c r="Y2253">
        <v>0</v>
      </c>
      <c r="Z2253">
        <v>11.26418045604669</v>
      </c>
      <c r="AA2253">
        <v>0</v>
      </c>
      <c r="AB2253">
        <v>33.345334855103651</v>
      </c>
      <c r="AC2253">
        <v>0</v>
      </c>
      <c r="AD2253">
        <v>122.4750058170164</v>
      </c>
      <c r="AE2253">
        <v>168.8517704385383</v>
      </c>
    </row>
    <row r="2254" spans="1:31" x14ac:dyDescent="0.25">
      <c r="A2254">
        <v>2341692</v>
      </c>
      <c r="B2254">
        <v>1</v>
      </c>
      <c r="C2254" t="s">
        <v>80</v>
      </c>
      <c r="D2254" t="s">
        <v>97</v>
      </c>
      <c r="E2254" t="s">
        <v>151</v>
      </c>
      <c r="F2254" t="s">
        <v>6719</v>
      </c>
      <c r="G2254" t="s">
        <v>410</v>
      </c>
      <c r="H2254" t="s">
        <v>154</v>
      </c>
      <c r="I2254" t="s">
        <v>144</v>
      </c>
      <c r="J2254" t="s">
        <v>137</v>
      </c>
      <c r="K2254" t="s">
        <v>138</v>
      </c>
      <c r="L2254" t="s">
        <v>6720</v>
      </c>
      <c r="M2254" t="s">
        <v>6721</v>
      </c>
      <c r="N2254">
        <v>3.0386111109999998</v>
      </c>
      <c r="O2254">
        <v>0</v>
      </c>
      <c r="P2254">
        <v>202</v>
      </c>
      <c r="Q2254">
        <v>0</v>
      </c>
      <c r="R2254">
        <v>2</v>
      </c>
      <c r="S2254">
        <v>0</v>
      </c>
      <c r="T2254">
        <v>23</v>
      </c>
      <c r="U2254">
        <v>0</v>
      </c>
      <c r="V2254">
        <v>0</v>
      </c>
      <c r="W2254">
        <v>0</v>
      </c>
      <c r="X2254">
        <v>163.20451802471425</v>
      </c>
      <c r="Y2254">
        <v>0</v>
      </c>
      <c r="Z2254">
        <v>1.2366169424133584</v>
      </c>
      <c r="AA2254">
        <v>0</v>
      </c>
      <c r="AB2254">
        <v>70.564119794548034</v>
      </c>
      <c r="AC2254">
        <v>0</v>
      </c>
      <c r="AD2254">
        <v>0</v>
      </c>
      <c r="AE2254">
        <v>235.00525476167564</v>
      </c>
    </row>
    <row r="2255" spans="1:31" x14ac:dyDescent="0.25">
      <c r="A2255">
        <v>2341480</v>
      </c>
      <c r="B2255">
        <v>1</v>
      </c>
      <c r="C2255" t="s">
        <v>80</v>
      </c>
      <c r="D2255" t="s">
        <v>93</v>
      </c>
      <c r="E2255" t="s">
        <v>132</v>
      </c>
      <c r="F2255" t="s">
        <v>6722</v>
      </c>
      <c r="G2255" t="s">
        <v>134</v>
      </c>
      <c r="H2255" t="s">
        <v>135</v>
      </c>
      <c r="I2255" t="s">
        <v>144</v>
      </c>
      <c r="J2255" t="s">
        <v>137</v>
      </c>
      <c r="K2255" t="s">
        <v>138</v>
      </c>
      <c r="L2255" t="s">
        <v>6723</v>
      </c>
      <c r="M2255" t="s">
        <v>6724</v>
      </c>
      <c r="N2255">
        <v>1.3774999999999999</v>
      </c>
      <c r="O2255">
        <v>3</v>
      </c>
      <c r="P2255">
        <v>13</v>
      </c>
      <c r="Q2255">
        <v>40</v>
      </c>
      <c r="R2255">
        <v>181</v>
      </c>
      <c r="S2255">
        <v>13</v>
      </c>
      <c r="T2255">
        <v>51</v>
      </c>
      <c r="U2255">
        <v>0</v>
      </c>
      <c r="V2255">
        <v>0</v>
      </c>
      <c r="W2255">
        <v>14.068400931812814</v>
      </c>
      <c r="X2255">
        <v>16.066019742290674</v>
      </c>
      <c r="Y2255">
        <v>600.90912918782556</v>
      </c>
      <c r="Z2255">
        <v>1855.7745661986933</v>
      </c>
      <c r="AA2255">
        <v>130.99825175534403</v>
      </c>
      <c r="AB2255">
        <v>303.7289276269633</v>
      </c>
      <c r="AC2255">
        <v>0</v>
      </c>
      <c r="AD2255">
        <v>0</v>
      </c>
      <c r="AE2255">
        <v>2921.5452954429297</v>
      </c>
    </row>
    <row r="2256" spans="1:31" x14ac:dyDescent="0.25">
      <c r="A2256">
        <v>2341400</v>
      </c>
      <c r="B2256">
        <v>1</v>
      </c>
      <c r="C2256" t="s">
        <v>81</v>
      </c>
      <c r="D2256" t="s">
        <v>119</v>
      </c>
      <c r="E2256" t="s">
        <v>151</v>
      </c>
      <c r="F2256" t="s">
        <v>6725</v>
      </c>
      <c r="G2256" t="s">
        <v>153</v>
      </c>
      <c r="H2256" t="s">
        <v>154</v>
      </c>
      <c r="I2256" t="s">
        <v>144</v>
      </c>
      <c r="J2256" t="s">
        <v>137</v>
      </c>
      <c r="K2256" t="s">
        <v>138</v>
      </c>
      <c r="L2256" t="s">
        <v>6726</v>
      </c>
      <c r="M2256" t="s">
        <v>6727</v>
      </c>
      <c r="N2256">
        <v>0.89916666599999995</v>
      </c>
      <c r="O2256">
        <v>0</v>
      </c>
      <c r="P2256">
        <v>1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8.3824711827321666E-2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8.3824711827321666E-2</v>
      </c>
    </row>
    <row r="2257" spans="1:31" x14ac:dyDescent="0.25">
      <c r="A2257">
        <v>2341543</v>
      </c>
      <c r="B2257">
        <v>1</v>
      </c>
      <c r="C2257" t="s">
        <v>81</v>
      </c>
      <c r="D2257" t="s">
        <v>121</v>
      </c>
      <c r="E2257" t="s">
        <v>151</v>
      </c>
      <c r="F2257" t="s">
        <v>6728</v>
      </c>
      <c r="G2257" t="s">
        <v>153</v>
      </c>
      <c r="H2257" t="s">
        <v>154</v>
      </c>
      <c r="I2257" t="s">
        <v>144</v>
      </c>
      <c r="J2257" t="s">
        <v>137</v>
      </c>
      <c r="K2257" t="s">
        <v>138</v>
      </c>
      <c r="L2257" t="s">
        <v>6729</v>
      </c>
      <c r="M2257" t="s">
        <v>6730</v>
      </c>
      <c r="N2257">
        <v>1.724444444</v>
      </c>
      <c r="O2257">
        <v>0</v>
      </c>
      <c r="P2257">
        <v>27</v>
      </c>
      <c r="Q2257">
        <v>0</v>
      </c>
      <c r="R2257">
        <v>1</v>
      </c>
      <c r="S2257">
        <v>0</v>
      </c>
      <c r="T2257">
        <v>1</v>
      </c>
      <c r="U2257">
        <v>0</v>
      </c>
      <c r="V2257">
        <v>0</v>
      </c>
      <c r="W2257">
        <v>0</v>
      </c>
      <c r="X2257">
        <v>7.4278941805064642</v>
      </c>
      <c r="Y2257">
        <v>0</v>
      </c>
      <c r="Z2257">
        <v>0.69493668183070278</v>
      </c>
      <c r="AA2257">
        <v>0</v>
      </c>
      <c r="AB2257">
        <v>0</v>
      </c>
      <c r="AC2257">
        <v>0</v>
      </c>
      <c r="AD2257">
        <v>0</v>
      </c>
      <c r="AE2257">
        <v>8.1228308623371674</v>
      </c>
    </row>
    <row r="2258" spans="1:31" x14ac:dyDescent="0.25">
      <c r="A2258">
        <v>2341437</v>
      </c>
      <c r="B2258">
        <v>1</v>
      </c>
      <c r="C2258" t="s">
        <v>80</v>
      </c>
      <c r="D2258" t="s">
        <v>95</v>
      </c>
      <c r="E2258" t="s">
        <v>157</v>
      </c>
      <c r="F2258" t="s">
        <v>6731</v>
      </c>
      <c r="G2258" t="s">
        <v>159</v>
      </c>
      <c r="H2258" t="s">
        <v>154</v>
      </c>
      <c r="I2258" t="s">
        <v>144</v>
      </c>
      <c r="J2258" t="s">
        <v>137</v>
      </c>
      <c r="K2258" t="s">
        <v>138</v>
      </c>
      <c r="L2258" t="s">
        <v>6732</v>
      </c>
      <c r="M2258" t="s">
        <v>6733</v>
      </c>
      <c r="N2258">
        <v>2.5677777769999999</v>
      </c>
      <c r="O2258">
        <v>0</v>
      </c>
      <c r="P2258">
        <v>3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2.6939886025826869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2.6939886025826869</v>
      </c>
    </row>
    <row r="2259" spans="1:31" x14ac:dyDescent="0.25">
      <c r="A2259">
        <v>2341686</v>
      </c>
      <c r="B2259">
        <v>1</v>
      </c>
      <c r="C2259" t="s">
        <v>81</v>
      </c>
      <c r="D2259" t="s">
        <v>112</v>
      </c>
      <c r="E2259" t="s">
        <v>132</v>
      </c>
      <c r="F2259" t="s">
        <v>611</v>
      </c>
      <c r="G2259" t="s">
        <v>134</v>
      </c>
      <c r="H2259" t="s">
        <v>135</v>
      </c>
      <c r="I2259" t="s">
        <v>144</v>
      </c>
      <c r="J2259" t="s">
        <v>137</v>
      </c>
      <c r="K2259" t="s">
        <v>138</v>
      </c>
      <c r="L2259" t="s">
        <v>6734</v>
      </c>
      <c r="M2259" t="s">
        <v>6735</v>
      </c>
      <c r="N2259">
        <v>0.1125</v>
      </c>
      <c r="O2259">
        <v>0</v>
      </c>
      <c r="P2259">
        <v>886</v>
      </c>
      <c r="Q2259">
        <v>3</v>
      </c>
      <c r="R2259">
        <v>73</v>
      </c>
      <c r="S2259">
        <v>7</v>
      </c>
      <c r="T2259">
        <v>31</v>
      </c>
      <c r="U2259">
        <v>0</v>
      </c>
      <c r="V2259">
        <v>0</v>
      </c>
      <c r="W2259">
        <v>0</v>
      </c>
      <c r="X2259">
        <v>12.916801233065938</v>
      </c>
      <c r="Y2259">
        <v>1.0897520954343749</v>
      </c>
      <c r="Z2259">
        <v>3.8893182262310244</v>
      </c>
      <c r="AA2259">
        <v>1.3760685105675752</v>
      </c>
      <c r="AB2259">
        <v>1.8553180318906504</v>
      </c>
      <c r="AC2259">
        <v>0</v>
      </c>
      <c r="AD2259">
        <v>0</v>
      </c>
      <c r="AE2259">
        <v>21.127258097189561</v>
      </c>
    </row>
    <row r="2260" spans="1:31" x14ac:dyDescent="0.25">
      <c r="A2260">
        <v>2341228</v>
      </c>
      <c r="B2260">
        <v>1</v>
      </c>
      <c r="C2260" t="s">
        <v>81</v>
      </c>
      <c r="D2260" t="s">
        <v>127</v>
      </c>
      <c r="E2260" t="s">
        <v>147</v>
      </c>
      <c r="F2260" t="s">
        <v>6736</v>
      </c>
      <c r="G2260" t="s">
        <v>134</v>
      </c>
      <c r="H2260" t="s">
        <v>135</v>
      </c>
      <c r="I2260" t="s">
        <v>144</v>
      </c>
      <c r="J2260" t="s">
        <v>137</v>
      </c>
      <c r="K2260" t="s">
        <v>138</v>
      </c>
      <c r="L2260" t="s">
        <v>6737</v>
      </c>
      <c r="M2260" t="s">
        <v>6738</v>
      </c>
      <c r="N2260">
        <v>1.7538888880000001</v>
      </c>
      <c r="O2260">
        <v>0</v>
      </c>
      <c r="P2260">
        <v>402</v>
      </c>
      <c r="Q2260">
        <v>29</v>
      </c>
      <c r="R2260">
        <v>60</v>
      </c>
      <c r="S2260">
        <v>4</v>
      </c>
      <c r="T2260">
        <v>31</v>
      </c>
      <c r="U2260">
        <v>0</v>
      </c>
      <c r="V2260">
        <v>0</v>
      </c>
      <c r="W2260">
        <v>0</v>
      </c>
      <c r="X2260">
        <v>125.7731518229062</v>
      </c>
      <c r="Y2260">
        <v>119.8351856443042</v>
      </c>
      <c r="Z2260">
        <v>154.5034323378307</v>
      </c>
      <c r="AA2260">
        <v>36.080148761026031</v>
      </c>
      <c r="AB2260">
        <v>44.528466993400173</v>
      </c>
      <c r="AC2260">
        <v>0</v>
      </c>
      <c r="AD2260">
        <v>0</v>
      </c>
      <c r="AE2260">
        <v>480.72038555946727</v>
      </c>
    </row>
    <row r="2261" spans="1:31" x14ac:dyDescent="0.25">
      <c r="A2261">
        <v>2341297</v>
      </c>
      <c r="B2261">
        <v>1</v>
      </c>
      <c r="C2261" t="s">
        <v>81</v>
      </c>
      <c r="D2261" t="s">
        <v>125</v>
      </c>
      <c r="E2261" t="s">
        <v>141</v>
      </c>
      <c r="F2261" t="s">
        <v>6739</v>
      </c>
      <c r="G2261" t="s">
        <v>134</v>
      </c>
      <c r="H2261" t="s">
        <v>135</v>
      </c>
      <c r="I2261" t="s">
        <v>144</v>
      </c>
      <c r="J2261" t="s">
        <v>137</v>
      </c>
      <c r="K2261" t="s">
        <v>138</v>
      </c>
      <c r="L2261" t="s">
        <v>6740</v>
      </c>
      <c r="M2261" t="s">
        <v>6741</v>
      </c>
      <c r="N2261">
        <v>0.62944444399999999</v>
      </c>
      <c r="O2261">
        <v>1</v>
      </c>
      <c r="P2261">
        <v>88</v>
      </c>
      <c r="Q2261">
        <v>4</v>
      </c>
      <c r="R2261">
        <v>22</v>
      </c>
      <c r="S2261">
        <v>5</v>
      </c>
      <c r="T2261">
        <v>11</v>
      </c>
      <c r="U2261">
        <v>0</v>
      </c>
      <c r="V2261">
        <v>0</v>
      </c>
      <c r="W2261">
        <v>0.21098194988995556</v>
      </c>
      <c r="X2261">
        <v>9.8491435367982252</v>
      </c>
      <c r="Y2261">
        <v>75.425264654928355</v>
      </c>
      <c r="Z2261">
        <v>69.531230333074703</v>
      </c>
      <c r="AA2261">
        <v>19.869082532672444</v>
      </c>
      <c r="AB2261">
        <v>7.7225213038557392</v>
      </c>
      <c r="AC2261">
        <v>0</v>
      </c>
      <c r="AD2261">
        <v>0</v>
      </c>
      <c r="AE2261">
        <v>182.60822431121943</v>
      </c>
    </row>
    <row r="2262" spans="1:31" x14ac:dyDescent="0.25">
      <c r="A2262">
        <v>2341629</v>
      </c>
      <c r="B2262">
        <v>1</v>
      </c>
      <c r="C2262" t="s">
        <v>80</v>
      </c>
      <c r="D2262" t="s">
        <v>100</v>
      </c>
      <c r="E2262" t="s">
        <v>326</v>
      </c>
      <c r="F2262" t="s">
        <v>6742</v>
      </c>
      <c r="G2262" t="s">
        <v>219</v>
      </c>
      <c r="H2262" t="s">
        <v>154</v>
      </c>
      <c r="I2262" t="s">
        <v>144</v>
      </c>
      <c r="J2262" t="s">
        <v>137</v>
      </c>
      <c r="K2262" t="s">
        <v>138</v>
      </c>
      <c r="L2262" t="s">
        <v>6743</v>
      </c>
      <c r="M2262" t="s">
        <v>6744</v>
      </c>
      <c r="N2262">
        <v>0.87444444399999999</v>
      </c>
      <c r="O2262">
        <v>0</v>
      </c>
      <c r="P2262">
        <v>61</v>
      </c>
      <c r="Q2262">
        <v>0</v>
      </c>
      <c r="R2262">
        <v>1</v>
      </c>
      <c r="S2262">
        <v>0</v>
      </c>
      <c r="T2262">
        <v>5</v>
      </c>
      <c r="U2262">
        <v>0</v>
      </c>
      <c r="V2262">
        <v>0</v>
      </c>
      <c r="W2262">
        <v>0</v>
      </c>
      <c r="X2262">
        <v>24.591635666834865</v>
      </c>
      <c r="Y2262">
        <v>0</v>
      </c>
      <c r="Z2262">
        <v>0.39680895505146108</v>
      </c>
      <c r="AA2262">
        <v>0</v>
      </c>
      <c r="AB2262">
        <v>2.1282202939946826</v>
      </c>
      <c r="AC2262">
        <v>0</v>
      </c>
      <c r="AD2262">
        <v>0</v>
      </c>
      <c r="AE2262">
        <v>27.11666491588101</v>
      </c>
    </row>
    <row r="2263" spans="1:31" x14ac:dyDescent="0.25">
      <c r="A2263">
        <v>2341274</v>
      </c>
      <c r="B2263">
        <v>1</v>
      </c>
      <c r="C2263" t="s">
        <v>80</v>
      </c>
      <c r="D2263" t="s">
        <v>108</v>
      </c>
      <c r="E2263" t="s">
        <v>147</v>
      </c>
      <c r="F2263" t="s">
        <v>6745</v>
      </c>
      <c r="G2263" t="s">
        <v>269</v>
      </c>
      <c r="H2263" t="s">
        <v>135</v>
      </c>
      <c r="I2263" t="s">
        <v>144</v>
      </c>
      <c r="J2263" t="s">
        <v>137</v>
      </c>
      <c r="K2263" t="s">
        <v>209</v>
      </c>
      <c r="L2263" t="s">
        <v>6746</v>
      </c>
      <c r="M2263" t="s">
        <v>6272</v>
      </c>
      <c r="N2263">
        <v>4.6813888879999999</v>
      </c>
      <c r="O2263">
        <v>0</v>
      </c>
      <c r="P2263">
        <v>22</v>
      </c>
      <c r="Q2263">
        <v>0</v>
      </c>
      <c r="R2263">
        <v>9</v>
      </c>
      <c r="S2263">
        <v>0</v>
      </c>
      <c r="T2263">
        <v>3</v>
      </c>
      <c r="U2263">
        <v>0</v>
      </c>
      <c r="V2263">
        <v>0</v>
      </c>
      <c r="W2263">
        <v>0</v>
      </c>
      <c r="X2263">
        <v>17.960923806724484</v>
      </c>
      <c r="Y2263">
        <v>0</v>
      </c>
      <c r="Z2263">
        <v>64.067904919020776</v>
      </c>
      <c r="AA2263">
        <v>0</v>
      </c>
      <c r="AB2263">
        <v>2.7717063612535831</v>
      </c>
      <c r="AC2263">
        <v>0</v>
      </c>
      <c r="AD2263">
        <v>0</v>
      </c>
      <c r="AE2263">
        <v>84.800535086998835</v>
      </c>
    </row>
    <row r="2264" spans="1:31" x14ac:dyDescent="0.25">
      <c r="A2264">
        <v>2341506</v>
      </c>
      <c r="B2264">
        <v>1</v>
      </c>
      <c r="C2264" t="s">
        <v>80</v>
      </c>
      <c r="D2264" t="s">
        <v>93</v>
      </c>
      <c r="E2264" t="s">
        <v>132</v>
      </c>
      <c r="F2264" t="s">
        <v>6747</v>
      </c>
      <c r="G2264" t="s">
        <v>134</v>
      </c>
      <c r="H2264" t="s">
        <v>135</v>
      </c>
      <c r="I2264" t="s">
        <v>144</v>
      </c>
      <c r="J2264" t="s">
        <v>137</v>
      </c>
      <c r="K2264" t="s">
        <v>138</v>
      </c>
      <c r="L2264" t="s">
        <v>6748</v>
      </c>
      <c r="M2264" t="s">
        <v>6749</v>
      </c>
      <c r="N2264">
        <v>1.6291666659999999</v>
      </c>
      <c r="O2264">
        <v>0</v>
      </c>
      <c r="P2264">
        <v>13</v>
      </c>
      <c r="Q2264">
        <v>6</v>
      </c>
      <c r="R2264">
        <v>60</v>
      </c>
      <c r="S2264">
        <v>0</v>
      </c>
      <c r="T2264">
        <v>30</v>
      </c>
      <c r="U2264">
        <v>0</v>
      </c>
      <c r="V2264">
        <v>0</v>
      </c>
      <c r="W2264">
        <v>0</v>
      </c>
      <c r="X2264">
        <v>8.3655315768024998</v>
      </c>
      <c r="Y2264">
        <v>99.614665289853122</v>
      </c>
      <c r="Z2264">
        <v>452.98975155359113</v>
      </c>
      <c r="AA2264">
        <v>0</v>
      </c>
      <c r="AB2264">
        <v>147.95334582049924</v>
      </c>
      <c r="AC2264">
        <v>0</v>
      </c>
      <c r="AD2264">
        <v>0</v>
      </c>
      <c r="AE2264">
        <v>708.92329424074592</v>
      </c>
    </row>
    <row r="2265" spans="1:31" x14ac:dyDescent="0.25">
      <c r="A2265">
        <v>2341566</v>
      </c>
      <c r="B2265">
        <v>1</v>
      </c>
      <c r="C2265" t="s">
        <v>81</v>
      </c>
      <c r="D2265" t="s">
        <v>120</v>
      </c>
      <c r="E2265" t="s">
        <v>141</v>
      </c>
      <c r="F2265" t="s">
        <v>6475</v>
      </c>
      <c r="G2265" t="s">
        <v>134</v>
      </c>
      <c r="H2265" t="s">
        <v>135</v>
      </c>
      <c r="I2265" t="s">
        <v>144</v>
      </c>
      <c r="J2265" t="s">
        <v>137</v>
      </c>
      <c r="K2265" t="s">
        <v>138</v>
      </c>
      <c r="L2265" t="s">
        <v>6750</v>
      </c>
      <c r="M2265" t="s">
        <v>6751</v>
      </c>
      <c r="N2265">
        <v>0.25555555499999999</v>
      </c>
      <c r="O2265">
        <v>0</v>
      </c>
      <c r="P2265">
        <v>3327</v>
      </c>
      <c r="Q2265">
        <v>206</v>
      </c>
      <c r="R2265">
        <v>164</v>
      </c>
      <c r="S2265">
        <v>42</v>
      </c>
      <c r="T2265">
        <v>328</v>
      </c>
      <c r="U2265">
        <v>2</v>
      </c>
      <c r="V2265">
        <v>0</v>
      </c>
      <c r="W2265">
        <v>0</v>
      </c>
      <c r="X2265">
        <v>230.13571311066505</v>
      </c>
      <c r="Y2265">
        <v>274.41759624186335</v>
      </c>
      <c r="Z2265">
        <v>116.15873754309962</v>
      </c>
      <c r="AA2265">
        <v>61.447872614935726</v>
      </c>
      <c r="AB2265">
        <v>85.247087165379327</v>
      </c>
      <c r="AC2265">
        <v>25.641208649771865</v>
      </c>
      <c r="AD2265">
        <v>0</v>
      </c>
      <c r="AE2265">
        <v>793.04821532571486</v>
      </c>
    </row>
    <row r="2266" spans="1:31" x14ac:dyDescent="0.25">
      <c r="A2266">
        <v>2341374</v>
      </c>
      <c r="B2266">
        <v>1</v>
      </c>
      <c r="C2266" t="s">
        <v>81</v>
      </c>
      <c r="D2266" t="s">
        <v>127</v>
      </c>
      <c r="E2266" t="s">
        <v>151</v>
      </c>
      <c r="F2266" t="s">
        <v>6752</v>
      </c>
      <c r="G2266" t="s">
        <v>2039</v>
      </c>
      <c r="H2266" t="s">
        <v>154</v>
      </c>
      <c r="I2266" t="s">
        <v>144</v>
      </c>
      <c r="J2266" t="s">
        <v>137</v>
      </c>
      <c r="K2266" t="s">
        <v>138</v>
      </c>
      <c r="L2266" t="s">
        <v>6753</v>
      </c>
      <c r="M2266" t="s">
        <v>6754</v>
      </c>
      <c r="N2266">
        <v>4.2813888880000004</v>
      </c>
      <c r="O2266">
        <v>0</v>
      </c>
      <c r="P2266">
        <v>13</v>
      </c>
      <c r="Q2266">
        <v>0</v>
      </c>
      <c r="R2266">
        <v>0</v>
      </c>
      <c r="S2266">
        <v>0</v>
      </c>
      <c r="T2266">
        <v>3</v>
      </c>
      <c r="U2266">
        <v>0</v>
      </c>
      <c r="V2266">
        <v>0</v>
      </c>
      <c r="W2266">
        <v>0</v>
      </c>
      <c r="X2266">
        <v>11.455505233122892</v>
      </c>
      <c r="Y2266">
        <v>0</v>
      </c>
      <c r="Z2266">
        <v>0</v>
      </c>
      <c r="AA2266">
        <v>0</v>
      </c>
      <c r="AB2266">
        <v>0.6097347483193013</v>
      </c>
      <c r="AC2266">
        <v>0</v>
      </c>
      <c r="AD2266">
        <v>0</v>
      </c>
      <c r="AE2266">
        <v>12.065239981442193</v>
      </c>
    </row>
    <row r="2267" spans="1:31" x14ac:dyDescent="0.25">
      <c r="A2267">
        <v>2341211</v>
      </c>
      <c r="B2267">
        <v>1</v>
      </c>
      <c r="C2267" t="s">
        <v>80</v>
      </c>
      <c r="D2267" t="s">
        <v>93</v>
      </c>
      <c r="E2267" t="s">
        <v>151</v>
      </c>
      <c r="F2267" t="s">
        <v>6755</v>
      </c>
      <c r="G2267" t="s">
        <v>633</v>
      </c>
      <c r="H2267" t="s">
        <v>154</v>
      </c>
      <c r="I2267" t="s">
        <v>144</v>
      </c>
      <c r="J2267" t="s">
        <v>137</v>
      </c>
      <c r="K2267" t="s">
        <v>138</v>
      </c>
      <c r="L2267" t="s">
        <v>6756</v>
      </c>
      <c r="M2267" t="s">
        <v>6596</v>
      </c>
      <c r="N2267">
        <v>2.5219444439999998</v>
      </c>
      <c r="O2267">
        <v>0</v>
      </c>
      <c r="P2267">
        <v>3</v>
      </c>
      <c r="Q2267">
        <v>0</v>
      </c>
      <c r="R2267">
        <v>8</v>
      </c>
      <c r="S2267">
        <v>0</v>
      </c>
      <c r="T2267">
        <v>5</v>
      </c>
      <c r="U2267">
        <v>0</v>
      </c>
      <c r="V2267">
        <v>0</v>
      </c>
      <c r="W2267">
        <v>0</v>
      </c>
      <c r="X2267">
        <v>0.79150432600956178</v>
      </c>
      <c r="Y2267">
        <v>0</v>
      </c>
      <c r="Z2267">
        <v>19.144186073433332</v>
      </c>
      <c r="AA2267">
        <v>0</v>
      </c>
      <c r="AB2267">
        <v>24.22281195325365</v>
      </c>
      <c r="AC2267">
        <v>0</v>
      </c>
      <c r="AD2267">
        <v>0</v>
      </c>
      <c r="AE2267">
        <v>44.158502352696544</v>
      </c>
    </row>
    <row r="2268" spans="1:31" x14ac:dyDescent="0.25">
      <c r="A2268">
        <v>2341520</v>
      </c>
      <c r="B2268">
        <v>1</v>
      </c>
      <c r="C2268" t="s">
        <v>81</v>
      </c>
      <c r="D2268" t="s">
        <v>128</v>
      </c>
      <c r="E2268" t="s">
        <v>157</v>
      </c>
      <c r="F2268" t="s">
        <v>6757</v>
      </c>
      <c r="G2268" t="s">
        <v>204</v>
      </c>
      <c r="H2268" t="s">
        <v>154</v>
      </c>
      <c r="I2268" t="s">
        <v>144</v>
      </c>
      <c r="J2268" t="s">
        <v>137</v>
      </c>
      <c r="K2268" t="s">
        <v>138</v>
      </c>
      <c r="L2268" t="s">
        <v>6758</v>
      </c>
      <c r="M2268" t="s">
        <v>6759</v>
      </c>
      <c r="N2268">
        <v>1.3091666660000001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14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29.405453219626455</v>
      </c>
      <c r="AC2268">
        <v>0</v>
      </c>
      <c r="AD2268">
        <v>0</v>
      </c>
      <c r="AE2268">
        <v>29.405453219626455</v>
      </c>
    </row>
    <row r="2269" spans="1:31" x14ac:dyDescent="0.25">
      <c r="A2269">
        <v>2341689</v>
      </c>
      <c r="B2269">
        <v>1</v>
      </c>
      <c r="C2269" t="s">
        <v>81</v>
      </c>
      <c r="D2269" t="s">
        <v>128</v>
      </c>
      <c r="E2269" t="s">
        <v>151</v>
      </c>
      <c r="F2269" t="s">
        <v>6760</v>
      </c>
      <c r="G2269" t="s">
        <v>194</v>
      </c>
      <c r="H2269" t="s">
        <v>154</v>
      </c>
      <c r="I2269" t="s">
        <v>144</v>
      </c>
      <c r="J2269" t="s">
        <v>137</v>
      </c>
      <c r="K2269" t="s">
        <v>138</v>
      </c>
      <c r="L2269" t="s">
        <v>6761</v>
      </c>
      <c r="M2269" t="s">
        <v>6762</v>
      </c>
      <c r="N2269">
        <v>0.64916666599999995</v>
      </c>
      <c r="O2269">
        <v>0</v>
      </c>
      <c r="P2269">
        <v>262</v>
      </c>
      <c r="Q2269">
        <v>0</v>
      </c>
      <c r="R2269">
        <v>4</v>
      </c>
      <c r="S2269">
        <v>0</v>
      </c>
      <c r="T2269">
        <v>12</v>
      </c>
      <c r="U2269">
        <v>0</v>
      </c>
      <c r="V2269">
        <v>0</v>
      </c>
      <c r="W2269">
        <v>0</v>
      </c>
      <c r="X2269">
        <v>42.839569788111071</v>
      </c>
      <c r="Y2269">
        <v>0</v>
      </c>
      <c r="Z2269">
        <v>3.2326469271640002</v>
      </c>
      <c r="AA2269">
        <v>0</v>
      </c>
      <c r="AB2269">
        <v>6.482720519784456</v>
      </c>
      <c r="AC2269">
        <v>0</v>
      </c>
      <c r="AD2269">
        <v>0</v>
      </c>
      <c r="AE2269">
        <v>52.554937235059526</v>
      </c>
    </row>
    <row r="2270" spans="1:31" x14ac:dyDescent="0.25">
      <c r="A2270">
        <v>2341311</v>
      </c>
      <c r="B2270">
        <v>1</v>
      </c>
      <c r="C2270" t="s">
        <v>81</v>
      </c>
      <c r="D2270" t="s">
        <v>121</v>
      </c>
      <c r="E2270" t="s">
        <v>151</v>
      </c>
      <c r="F2270" t="s">
        <v>6763</v>
      </c>
      <c r="G2270" t="s">
        <v>153</v>
      </c>
      <c r="H2270" t="s">
        <v>154</v>
      </c>
      <c r="I2270" t="s">
        <v>144</v>
      </c>
      <c r="J2270" t="s">
        <v>137</v>
      </c>
      <c r="K2270" t="s">
        <v>138</v>
      </c>
      <c r="L2270" t="s">
        <v>6764</v>
      </c>
      <c r="M2270" t="s">
        <v>6765</v>
      </c>
      <c r="N2270">
        <v>1.204722222</v>
      </c>
      <c r="O2270">
        <v>0</v>
      </c>
      <c r="P2270">
        <v>2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0.92338979889819328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0.92338979889819328</v>
      </c>
    </row>
    <row r="2271" spans="1:31" x14ac:dyDescent="0.25">
      <c r="A2271">
        <v>2341669</v>
      </c>
      <c r="B2271">
        <v>1</v>
      </c>
      <c r="C2271" t="s">
        <v>80</v>
      </c>
      <c r="D2271" t="s">
        <v>104</v>
      </c>
      <c r="E2271" t="s">
        <v>174</v>
      </c>
      <c r="F2271" t="s">
        <v>6766</v>
      </c>
      <c r="G2271" t="s">
        <v>153</v>
      </c>
      <c r="H2271" t="s">
        <v>154</v>
      </c>
      <c r="I2271" t="s">
        <v>144</v>
      </c>
      <c r="J2271" t="s">
        <v>137</v>
      </c>
      <c r="K2271" t="s">
        <v>138</v>
      </c>
      <c r="L2271" t="s">
        <v>6767</v>
      </c>
      <c r="M2271" t="s">
        <v>6768</v>
      </c>
      <c r="N2271">
        <v>2.1147222220000002</v>
      </c>
      <c r="O2271">
        <v>0</v>
      </c>
      <c r="P2271">
        <v>0</v>
      </c>
      <c r="Q2271">
        <v>0</v>
      </c>
      <c r="R2271">
        <v>7</v>
      </c>
      <c r="S2271">
        <v>0</v>
      </c>
      <c r="T2271">
        <v>1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28.686767022243622</v>
      </c>
      <c r="AA2271">
        <v>0</v>
      </c>
      <c r="AB2271">
        <v>3.3066214317433698</v>
      </c>
      <c r="AC2271">
        <v>0</v>
      </c>
      <c r="AD2271">
        <v>0</v>
      </c>
      <c r="AE2271">
        <v>31.993388453986991</v>
      </c>
    </row>
    <row r="2272" spans="1:31" x14ac:dyDescent="0.25">
      <c r="A2272">
        <v>2341377</v>
      </c>
      <c r="B2272">
        <v>1</v>
      </c>
      <c r="C2272" t="s">
        <v>80</v>
      </c>
      <c r="D2272" t="s">
        <v>103</v>
      </c>
      <c r="E2272" t="s">
        <v>141</v>
      </c>
      <c r="F2272" t="s">
        <v>6769</v>
      </c>
      <c r="G2272" t="s">
        <v>134</v>
      </c>
      <c r="H2272" t="s">
        <v>135</v>
      </c>
      <c r="I2272" t="s">
        <v>144</v>
      </c>
      <c r="J2272" t="s">
        <v>137</v>
      </c>
      <c r="K2272" t="s">
        <v>138</v>
      </c>
      <c r="L2272" t="s">
        <v>6770</v>
      </c>
      <c r="M2272" t="s">
        <v>6771</v>
      </c>
      <c r="N2272">
        <v>0.84750000000000003</v>
      </c>
      <c r="O2272">
        <v>20</v>
      </c>
      <c r="P2272">
        <v>1633</v>
      </c>
      <c r="Q2272">
        <v>21</v>
      </c>
      <c r="R2272">
        <v>98</v>
      </c>
      <c r="S2272">
        <v>15</v>
      </c>
      <c r="T2272">
        <v>205</v>
      </c>
      <c r="U2272">
        <v>0</v>
      </c>
      <c r="V2272">
        <v>0</v>
      </c>
      <c r="W2272">
        <v>13.490416953020723</v>
      </c>
      <c r="X2272">
        <v>371.54022510876734</v>
      </c>
      <c r="Y2272">
        <v>77.298039076375716</v>
      </c>
      <c r="Z2272">
        <v>44.350247831713439</v>
      </c>
      <c r="AA2272">
        <v>66.880888040760624</v>
      </c>
      <c r="AB2272">
        <v>159.03412706032253</v>
      </c>
      <c r="AC2272">
        <v>0</v>
      </c>
      <c r="AD2272">
        <v>0</v>
      </c>
      <c r="AE2272">
        <v>732.59394407096033</v>
      </c>
    </row>
    <row r="2273" spans="1:31" x14ac:dyDescent="0.25">
      <c r="A2273">
        <v>2341354</v>
      </c>
      <c r="B2273">
        <v>1</v>
      </c>
      <c r="C2273" t="s">
        <v>80</v>
      </c>
      <c r="D2273" t="s">
        <v>90</v>
      </c>
      <c r="E2273" t="s">
        <v>147</v>
      </c>
      <c r="F2273" t="s">
        <v>6772</v>
      </c>
      <c r="G2273" t="s">
        <v>1768</v>
      </c>
      <c r="H2273" t="s">
        <v>135</v>
      </c>
      <c r="I2273" t="s">
        <v>144</v>
      </c>
      <c r="J2273" t="s">
        <v>137</v>
      </c>
      <c r="K2273" t="s">
        <v>138</v>
      </c>
      <c r="L2273" t="s">
        <v>6773</v>
      </c>
      <c r="M2273" t="s">
        <v>6774</v>
      </c>
      <c r="N2273">
        <v>5.8802777769999999</v>
      </c>
      <c r="O2273">
        <v>0</v>
      </c>
      <c r="P2273">
        <v>647</v>
      </c>
      <c r="Q2273">
        <v>0</v>
      </c>
      <c r="R2273">
        <v>0</v>
      </c>
      <c r="S2273">
        <v>0</v>
      </c>
      <c r="T2273">
        <v>42</v>
      </c>
      <c r="U2273">
        <v>0</v>
      </c>
      <c r="V2273">
        <v>0</v>
      </c>
      <c r="W2273">
        <v>0</v>
      </c>
      <c r="X2273">
        <v>1193.2271373233166</v>
      </c>
      <c r="Y2273">
        <v>0</v>
      </c>
      <c r="Z2273">
        <v>0</v>
      </c>
      <c r="AA2273">
        <v>0</v>
      </c>
      <c r="AB2273">
        <v>278.93137958939667</v>
      </c>
      <c r="AC2273">
        <v>0</v>
      </c>
      <c r="AD2273">
        <v>0</v>
      </c>
      <c r="AE2273">
        <v>1472.1585169127134</v>
      </c>
    </row>
    <row r="2274" spans="1:31" x14ac:dyDescent="0.25">
      <c r="A2274">
        <v>2341589</v>
      </c>
      <c r="B2274">
        <v>1</v>
      </c>
      <c r="C2274" t="s">
        <v>80</v>
      </c>
      <c r="D2274" t="s">
        <v>98</v>
      </c>
      <c r="E2274" t="s">
        <v>157</v>
      </c>
      <c r="F2274" t="s">
        <v>6775</v>
      </c>
      <c r="G2274" t="s">
        <v>159</v>
      </c>
      <c r="H2274" t="s">
        <v>154</v>
      </c>
      <c r="I2274" t="s">
        <v>144</v>
      </c>
      <c r="J2274" t="s">
        <v>137</v>
      </c>
      <c r="K2274" t="s">
        <v>138</v>
      </c>
      <c r="L2274" t="s">
        <v>6776</v>
      </c>
      <c r="M2274" t="s">
        <v>6777</v>
      </c>
      <c r="N2274">
        <v>1.6133333329999999</v>
      </c>
      <c r="O2274">
        <v>0</v>
      </c>
      <c r="P2274">
        <v>0</v>
      </c>
      <c r="Q2274">
        <v>0</v>
      </c>
      <c r="R2274">
        <v>2</v>
      </c>
      <c r="S2274">
        <v>0</v>
      </c>
      <c r="T2274">
        <v>1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6.9086099787255009</v>
      </c>
      <c r="AA2274">
        <v>0</v>
      </c>
      <c r="AB2274">
        <v>3.7677637542745197</v>
      </c>
      <c r="AC2274">
        <v>0</v>
      </c>
      <c r="AD2274">
        <v>0</v>
      </c>
      <c r="AE2274">
        <v>10.67637373300002</v>
      </c>
    </row>
    <row r="2275" spans="1:31" x14ac:dyDescent="0.25">
      <c r="A2275">
        <v>2341234</v>
      </c>
      <c r="B2275">
        <v>1</v>
      </c>
      <c r="C2275" t="s">
        <v>80</v>
      </c>
      <c r="D2275" t="s">
        <v>97</v>
      </c>
      <c r="E2275" t="s">
        <v>132</v>
      </c>
      <c r="F2275" t="s">
        <v>6562</v>
      </c>
      <c r="G2275" t="s">
        <v>363</v>
      </c>
      <c r="H2275" t="s">
        <v>135</v>
      </c>
      <c r="I2275" t="s">
        <v>144</v>
      </c>
      <c r="J2275" t="s">
        <v>137</v>
      </c>
      <c r="K2275" t="s">
        <v>209</v>
      </c>
      <c r="L2275" t="s">
        <v>6778</v>
      </c>
      <c r="M2275" t="s">
        <v>6779</v>
      </c>
      <c r="N2275">
        <v>0.34944444400000002</v>
      </c>
      <c r="O2275">
        <v>7</v>
      </c>
      <c r="P2275">
        <v>740</v>
      </c>
      <c r="Q2275">
        <v>9</v>
      </c>
      <c r="R2275">
        <v>93</v>
      </c>
      <c r="S2275">
        <v>21</v>
      </c>
      <c r="T2275">
        <v>109</v>
      </c>
      <c r="U2275">
        <v>0</v>
      </c>
      <c r="V2275">
        <v>0</v>
      </c>
      <c r="W2275">
        <v>244.54276594965089</v>
      </c>
      <c r="X2275">
        <v>97.505015189170095</v>
      </c>
      <c r="Y2275">
        <v>123.53909882215834</v>
      </c>
      <c r="Z2275">
        <v>15.254817113521028</v>
      </c>
      <c r="AA2275">
        <v>60.866778629349035</v>
      </c>
      <c r="AB2275">
        <v>75.304251459579575</v>
      </c>
      <c r="AC2275">
        <v>0</v>
      </c>
      <c r="AD2275">
        <v>0</v>
      </c>
      <c r="AE2275">
        <v>617.01272716342896</v>
      </c>
    </row>
    <row r="2276" spans="1:31" x14ac:dyDescent="0.25">
      <c r="A2276">
        <v>2341483</v>
      </c>
      <c r="B2276">
        <v>1</v>
      </c>
      <c r="C2276" t="s">
        <v>81</v>
      </c>
      <c r="D2276" t="s">
        <v>123</v>
      </c>
      <c r="E2276" t="s">
        <v>174</v>
      </c>
      <c r="F2276" t="s">
        <v>6780</v>
      </c>
      <c r="G2276" t="s">
        <v>208</v>
      </c>
      <c r="H2276" t="s">
        <v>154</v>
      </c>
      <c r="I2276" t="s">
        <v>144</v>
      </c>
      <c r="J2276" t="s">
        <v>137</v>
      </c>
      <c r="K2276" t="s">
        <v>209</v>
      </c>
      <c r="L2276" t="s">
        <v>6781</v>
      </c>
      <c r="M2276" t="s">
        <v>6782</v>
      </c>
      <c r="N2276">
        <v>0.62222222199999999</v>
      </c>
      <c r="O2276">
        <v>0</v>
      </c>
      <c r="P2276">
        <v>0</v>
      </c>
      <c r="Q2276">
        <v>0</v>
      </c>
      <c r="R2276">
        <v>5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6.8115994019604678</v>
      </c>
      <c r="AA2276">
        <v>0</v>
      </c>
      <c r="AB2276">
        <v>0</v>
      </c>
      <c r="AC2276">
        <v>0</v>
      </c>
      <c r="AD2276">
        <v>0</v>
      </c>
      <c r="AE2276">
        <v>6.8115994019604678</v>
      </c>
    </row>
    <row r="2277" spans="1:31" x14ac:dyDescent="0.25">
      <c r="A2277">
        <v>2341397</v>
      </c>
      <c r="B2277">
        <v>1</v>
      </c>
      <c r="C2277" t="s">
        <v>80</v>
      </c>
      <c r="D2277" t="s">
        <v>104</v>
      </c>
      <c r="E2277" t="s">
        <v>157</v>
      </c>
      <c r="F2277" t="s">
        <v>6783</v>
      </c>
      <c r="G2277" t="s">
        <v>159</v>
      </c>
      <c r="H2277" t="s">
        <v>154</v>
      </c>
      <c r="I2277" t="s">
        <v>144</v>
      </c>
      <c r="J2277" t="s">
        <v>137</v>
      </c>
      <c r="K2277" t="s">
        <v>138</v>
      </c>
      <c r="L2277" t="s">
        <v>6784</v>
      </c>
      <c r="M2277" t="s">
        <v>6785</v>
      </c>
      <c r="N2277">
        <v>0.84388888799999995</v>
      </c>
      <c r="O2277">
        <v>0</v>
      </c>
      <c r="P2277">
        <v>3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0.92074637765291989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0.92074637765291989</v>
      </c>
    </row>
    <row r="2278" spans="1:31" x14ac:dyDescent="0.25">
      <c r="A2278">
        <v>2342010</v>
      </c>
      <c r="B2278">
        <v>1</v>
      </c>
      <c r="C2278" t="s">
        <v>80</v>
      </c>
      <c r="D2278" t="s">
        <v>108</v>
      </c>
      <c r="E2278" t="s">
        <v>147</v>
      </c>
      <c r="F2278" t="s">
        <v>6786</v>
      </c>
      <c r="G2278" t="s">
        <v>184</v>
      </c>
      <c r="H2278" t="s">
        <v>135</v>
      </c>
      <c r="I2278" t="s">
        <v>144</v>
      </c>
      <c r="J2278" t="s">
        <v>137</v>
      </c>
      <c r="K2278" t="s">
        <v>138</v>
      </c>
      <c r="L2278" t="s">
        <v>6787</v>
      </c>
      <c r="M2278" t="s">
        <v>6788</v>
      </c>
      <c r="N2278">
        <v>3.8663888879999999</v>
      </c>
      <c r="O2278">
        <v>0</v>
      </c>
      <c r="P2278">
        <v>10</v>
      </c>
      <c r="Q2278">
        <v>0</v>
      </c>
      <c r="R2278">
        <v>7</v>
      </c>
      <c r="S2278">
        <v>0</v>
      </c>
      <c r="T2278">
        <v>1</v>
      </c>
      <c r="U2278">
        <v>0</v>
      </c>
      <c r="V2278">
        <v>0</v>
      </c>
      <c r="W2278">
        <v>0</v>
      </c>
      <c r="X2278">
        <v>14.008593023527236</v>
      </c>
      <c r="Y2278">
        <v>0</v>
      </c>
      <c r="Z2278">
        <v>64.940057499241931</v>
      </c>
      <c r="AA2278">
        <v>0</v>
      </c>
      <c r="AB2278">
        <v>6.4354231230640471</v>
      </c>
      <c r="AC2278">
        <v>0</v>
      </c>
      <c r="AD2278">
        <v>0</v>
      </c>
      <c r="AE2278">
        <v>85.384073645833212</v>
      </c>
    </row>
    <row r="2279" spans="1:31" x14ac:dyDescent="0.25">
      <c r="A2279">
        <v>2341987</v>
      </c>
      <c r="B2279">
        <v>1</v>
      </c>
      <c r="C2279" t="s">
        <v>80</v>
      </c>
      <c r="D2279" t="s">
        <v>91</v>
      </c>
      <c r="E2279" t="s">
        <v>151</v>
      </c>
      <c r="F2279" t="s">
        <v>6789</v>
      </c>
      <c r="G2279" t="s">
        <v>153</v>
      </c>
      <c r="H2279" t="s">
        <v>154</v>
      </c>
      <c r="I2279" t="s">
        <v>144</v>
      </c>
      <c r="J2279" t="s">
        <v>137</v>
      </c>
      <c r="K2279" t="s">
        <v>138</v>
      </c>
      <c r="L2279" t="s">
        <v>6790</v>
      </c>
      <c r="M2279" t="s">
        <v>6791</v>
      </c>
      <c r="N2279">
        <v>0.78055555499999996</v>
      </c>
      <c r="O2279">
        <v>0</v>
      </c>
      <c r="P2279">
        <v>30</v>
      </c>
      <c r="Q2279">
        <v>0</v>
      </c>
      <c r="R2279">
        <v>0</v>
      </c>
      <c r="S2279">
        <v>0</v>
      </c>
      <c r="T2279">
        <v>48</v>
      </c>
      <c r="U2279">
        <v>0</v>
      </c>
      <c r="V2279">
        <v>0</v>
      </c>
      <c r="W2279">
        <v>0</v>
      </c>
      <c r="X2279">
        <v>5.078498953833309</v>
      </c>
      <c r="Y2279">
        <v>0</v>
      </c>
      <c r="Z2279">
        <v>0</v>
      </c>
      <c r="AA2279">
        <v>0</v>
      </c>
      <c r="AB2279">
        <v>32.195629438804403</v>
      </c>
      <c r="AC2279">
        <v>0</v>
      </c>
      <c r="AD2279">
        <v>0</v>
      </c>
      <c r="AE2279">
        <v>37.274128392637714</v>
      </c>
    </row>
    <row r="2280" spans="1:31" x14ac:dyDescent="0.25">
      <c r="A2280">
        <v>2341964</v>
      </c>
      <c r="B2280">
        <v>1</v>
      </c>
      <c r="C2280" t="s">
        <v>80</v>
      </c>
      <c r="D2280" t="s">
        <v>104</v>
      </c>
      <c r="E2280" t="s">
        <v>174</v>
      </c>
      <c r="F2280" t="s">
        <v>6792</v>
      </c>
      <c r="G2280" t="s">
        <v>176</v>
      </c>
      <c r="H2280" t="s">
        <v>154</v>
      </c>
      <c r="I2280" t="s">
        <v>144</v>
      </c>
      <c r="J2280" t="s">
        <v>137</v>
      </c>
      <c r="K2280" t="s">
        <v>138</v>
      </c>
      <c r="L2280" t="s">
        <v>6793</v>
      </c>
      <c r="M2280" t="s">
        <v>6794</v>
      </c>
      <c r="N2280">
        <v>6.5586111110000003</v>
      </c>
      <c r="O2280">
        <v>0</v>
      </c>
      <c r="P2280">
        <v>8</v>
      </c>
      <c r="Q2280">
        <v>3</v>
      </c>
      <c r="R2280">
        <v>16</v>
      </c>
      <c r="S2280">
        <v>0</v>
      </c>
      <c r="T2280">
        <v>8</v>
      </c>
      <c r="U2280">
        <v>0</v>
      </c>
      <c r="V2280">
        <v>0</v>
      </c>
      <c r="W2280">
        <v>0</v>
      </c>
      <c r="X2280">
        <v>8.823414290411991</v>
      </c>
      <c r="Y2280">
        <v>6.1841882984103442</v>
      </c>
      <c r="Z2280">
        <v>75.29997561311373</v>
      </c>
      <c r="AA2280">
        <v>0</v>
      </c>
      <c r="AB2280">
        <v>38.27464797303687</v>
      </c>
      <c r="AC2280">
        <v>0</v>
      </c>
      <c r="AD2280">
        <v>0</v>
      </c>
      <c r="AE2280">
        <v>128.58222617497293</v>
      </c>
    </row>
    <row r="2281" spans="1:31" x14ac:dyDescent="0.25">
      <c r="A2281">
        <v>2341841</v>
      </c>
      <c r="B2281">
        <v>1</v>
      </c>
      <c r="C2281" t="s">
        <v>80</v>
      </c>
      <c r="D2281" t="s">
        <v>82</v>
      </c>
      <c r="E2281" t="s">
        <v>157</v>
      </c>
      <c r="F2281" t="s">
        <v>6795</v>
      </c>
      <c r="G2281" t="s">
        <v>204</v>
      </c>
      <c r="H2281" t="s">
        <v>154</v>
      </c>
      <c r="I2281" t="s">
        <v>144</v>
      </c>
      <c r="J2281" t="s">
        <v>137</v>
      </c>
      <c r="K2281" t="s">
        <v>138</v>
      </c>
      <c r="L2281" t="s">
        <v>6796</v>
      </c>
      <c r="M2281" t="s">
        <v>6797</v>
      </c>
      <c r="N2281">
        <v>2.5016666660000002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11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1.4691438899699956</v>
      </c>
      <c r="AC2281">
        <v>0</v>
      </c>
      <c r="AD2281">
        <v>0</v>
      </c>
      <c r="AE2281">
        <v>1.4691438899699956</v>
      </c>
    </row>
    <row r="2282" spans="1:31" x14ac:dyDescent="0.25">
      <c r="A2282">
        <v>2342110</v>
      </c>
      <c r="B2282">
        <v>1</v>
      </c>
      <c r="C2282" t="s">
        <v>81</v>
      </c>
      <c r="D2282" t="s">
        <v>113</v>
      </c>
      <c r="E2282" t="s">
        <v>151</v>
      </c>
      <c r="F2282" t="s">
        <v>6798</v>
      </c>
      <c r="G2282" t="s">
        <v>292</v>
      </c>
      <c r="H2282" t="s">
        <v>154</v>
      </c>
      <c r="I2282" t="s">
        <v>144</v>
      </c>
      <c r="J2282" t="s">
        <v>137</v>
      </c>
      <c r="K2282" t="s">
        <v>138</v>
      </c>
      <c r="L2282" t="s">
        <v>6799</v>
      </c>
      <c r="M2282" t="s">
        <v>6800</v>
      </c>
      <c r="N2282">
        <v>1.3330555550000001</v>
      </c>
      <c r="O2282">
        <v>0</v>
      </c>
      <c r="P2282">
        <v>18</v>
      </c>
      <c r="Q2282">
        <v>0</v>
      </c>
      <c r="R2282">
        <v>2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3.1593096564648215</v>
      </c>
      <c r="Y2282">
        <v>0</v>
      </c>
      <c r="Z2282">
        <v>1.4546587855640285</v>
      </c>
      <c r="AA2282">
        <v>0</v>
      </c>
      <c r="AB2282">
        <v>0</v>
      </c>
      <c r="AC2282">
        <v>0</v>
      </c>
      <c r="AD2282">
        <v>0</v>
      </c>
      <c r="AE2282">
        <v>4.6139684420288498</v>
      </c>
    </row>
    <row r="2283" spans="1:31" x14ac:dyDescent="0.25">
      <c r="A2283">
        <v>2341718</v>
      </c>
      <c r="B2283">
        <v>1</v>
      </c>
      <c r="C2283" t="s">
        <v>80</v>
      </c>
      <c r="D2283" t="s">
        <v>97</v>
      </c>
      <c r="E2283" t="s">
        <v>132</v>
      </c>
      <c r="F2283" t="s">
        <v>6801</v>
      </c>
      <c r="G2283" t="s">
        <v>208</v>
      </c>
      <c r="H2283" t="s">
        <v>135</v>
      </c>
      <c r="I2283" t="s">
        <v>144</v>
      </c>
      <c r="J2283" t="s">
        <v>137</v>
      </c>
      <c r="K2283" t="s">
        <v>209</v>
      </c>
      <c r="L2283" t="s">
        <v>6802</v>
      </c>
      <c r="M2283" t="s">
        <v>6803</v>
      </c>
      <c r="N2283">
        <v>0.71361111099999996</v>
      </c>
      <c r="O2283">
        <v>4</v>
      </c>
      <c r="P2283">
        <v>2393</v>
      </c>
      <c r="Q2283">
        <v>5</v>
      </c>
      <c r="R2283">
        <v>379</v>
      </c>
      <c r="S2283">
        <v>29</v>
      </c>
      <c r="T2283">
        <v>636</v>
      </c>
      <c r="U2283">
        <v>6</v>
      </c>
      <c r="V2283">
        <v>1</v>
      </c>
      <c r="W2283">
        <v>48.797700582709091</v>
      </c>
      <c r="X2283">
        <v>468.32396203683078</v>
      </c>
      <c r="Y2283">
        <v>12.076585932481924</v>
      </c>
      <c r="Z2283">
        <v>145.14330135980504</v>
      </c>
      <c r="AA2283">
        <v>132.81939374856611</v>
      </c>
      <c r="AB2283">
        <v>260.74057962292414</v>
      </c>
      <c r="AC2283">
        <v>58.893438109713458</v>
      </c>
      <c r="AD2283">
        <v>7.7018375693520724</v>
      </c>
      <c r="AE2283">
        <v>1134.4967989623829</v>
      </c>
    </row>
    <row r="2284" spans="1:31" x14ac:dyDescent="0.25">
      <c r="A2284">
        <v>2342050</v>
      </c>
      <c r="B2284">
        <v>1</v>
      </c>
      <c r="C2284" t="s">
        <v>80</v>
      </c>
      <c r="D2284" t="s">
        <v>100</v>
      </c>
      <c r="E2284" t="s">
        <v>151</v>
      </c>
      <c r="F2284" t="s">
        <v>6804</v>
      </c>
      <c r="G2284" t="s">
        <v>498</v>
      </c>
      <c r="H2284" t="s">
        <v>154</v>
      </c>
      <c r="I2284" t="s">
        <v>144</v>
      </c>
      <c r="J2284" t="s">
        <v>137</v>
      </c>
      <c r="K2284" t="s">
        <v>138</v>
      </c>
      <c r="L2284" t="s">
        <v>6805</v>
      </c>
      <c r="M2284" t="s">
        <v>6806</v>
      </c>
      <c r="N2284">
        <v>0.60694444400000003</v>
      </c>
      <c r="O2284">
        <v>0</v>
      </c>
      <c r="P2284">
        <v>51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7.5162110119762318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7.5162110119762318</v>
      </c>
    </row>
    <row r="2285" spans="1:31" x14ac:dyDescent="0.25">
      <c r="A2285">
        <v>2341947</v>
      </c>
      <c r="B2285">
        <v>1</v>
      </c>
      <c r="C2285" t="s">
        <v>80</v>
      </c>
      <c r="D2285" t="s">
        <v>97</v>
      </c>
      <c r="E2285" t="s">
        <v>151</v>
      </c>
      <c r="F2285" t="s">
        <v>6807</v>
      </c>
      <c r="G2285" t="s">
        <v>153</v>
      </c>
      <c r="H2285" t="s">
        <v>154</v>
      </c>
      <c r="I2285" t="s">
        <v>144</v>
      </c>
      <c r="J2285" t="s">
        <v>137</v>
      </c>
      <c r="K2285" t="s">
        <v>138</v>
      </c>
      <c r="L2285" t="s">
        <v>6808</v>
      </c>
      <c r="M2285" t="s">
        <v>6809</v>
      </c>
      <c r="N2285">
        <v>0.88638888800000004</v>
      </c>
      <c r="O2285">
        <v>0</v>
      </c>
      <c r="P2285">
        <v>17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6.4912782545936816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6.4912782545936816</v>
      </c>
    </row>
    <row r="2286" spans="1:31" x14ac:dyDescent="0.25">
      <c r="A2286">
        <v>2342070</v>
      </c>
      <c r="B2286">
        <v>1</v>
      </c>
      <c r="C2286" t="s">
        <v>80</v>
      </c>
      <c r="D2286" t="s">
        <v>98</v>
      </c>
      <c r="E2286" t="s">
        <v>157</v>
      </c>
      <c r="F2286" t="s">
        <v>6810</v>
      </c>
      <c r="G2286" t="s">
        <v>159</v>
      </c>
      <c r="H2286" t="s">
        <v>154</v>
      </c>
      <c r="I2286" t="s">
        <v>144</v>
      </c>
      <c r="J2286" t="s">
        <v>137</v>
      </c>
      <c r="K2286" t="s">
        <v>138</v>
      </c>
      <c r="L2286" t="s">
        <v>6811</v>
      </c>
      <c r="M2286" t="s">
        <v>6812</v>
      </c>
      <c r="N2286">
        <v>1.7727777769999999</v>
      </c>
      <c r="O2286">
        <v>0</v>
      </c>
      <c r="P2286">
        <v>1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1.1168983788254101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1.1168983788254101</v>
      </c>
    </row>
    <row r="2287" spans="1:31" x14ac:dyDescent="0.25">
      <c r="A2287">
        <v>2341970</v>
      </c>
      <c r="B2287">
        <v>1</v>
      </c>
      <c r="C2287" t="s">
        <v>81</v>
      </c>
      <c r="D2287" t="s">
        <v>122</v>
      </c>
      <c r="E2287" t="s">
        <v>174</v>
      </c>
      <c r="F2287" t="s">
        <v>6813</v>
      </c>
      <c r="G2287" t="s">
        <v>176</v>
      </c>
      <c r="H2287" t="s">
        <v>154</v>
      </c>
      <c r="I2287" t="s">
        <v>144</v>
      </c>
      <c r="J2287" t="s">
        <v>137</v>
      </c>
      <c r="K2287" t="s">
        <v>138</v>
      </c>
      <c r="L2287" t="s">
        <v>6814</v>
      </c>
      <c r="M2287" t="s">
        <v>6815</v>
      </c>
      <c r="N2287">
        <v>1.1844444439999999</v>
      </c>
      <c r="O2287">
        <v>0</v>
      </c>
      <c r="P2287">
        <v>0</v>
      </c>
      <c r="Q2287">
        <v>0</v>
      </c>
      <c r="R2287">
        <v>17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23.321699142454502</v>
      </c>
      <c r="AA2287">
        <v>0</v>
      </c>
      <c r="AB2287">
        <v>0</v>
      </c>
      <c r="AC2287">
        <v>0</v>
      </c>
      <c r="AD2287">
        <v>0</v>
      </c>
      <c r="AE2287">
        <v>23.321699142454502</v>
      </c>
    </row>
    <row r="2288" spans="1:31" x14ac:dyDescent="0.25">
      <c r="A2288">
        <v>2342027</v>
      </c>
      <c r="B2288">
        <v>1</v>
      </c>
      <c r="C2288" t="s">
        <v>80</v>
      </c>
      <c r="D2288" t="s">
        <v>107</v>
      </c>
      <c r="E2288" t="s">
        <v>240</v>
      </c>
      <c r="F2288" t="s">
        <v>6816</v>
      </c>
      <c r="G2288" t="s">
        <v>134</v>
      </c>
      <c r="H2288" t="s">
        <v>135</v>
      </c>
      <c r="I2288" t="s">
        <v>144</v>
      </c>
      <c r="J2288" t="s">
        <v>137</v>
      </c>
      <c r="K2288" t="s">
        <v>138</v>
      </c>
      <c r="L2288" t="s">
        <v>6817</v>
      </c>
      <c r="M2288" t="s">
        <v>6818</v>
      </c>
      <c r="N2288">
        <v>0.269166666</v>
      </c>
      <c r="O2288">
        <v>2</v>
      </c>
      <c r="P2288">
        <v>20383</v>
      </c>
      <c r="Q2288">
        <v>2</v>
      </c>
      <c r="R2288">
        <v>54</v>
      </c>
      <c r="S2288">
        <v>10</v>
      </c>
      <c r="T2288">
        <v>1897</v>
      </c>
      <c r="U2288">
        <v>2</v>
      </c>
      <c r="V2288">
        <v>5</v>
      </c>
      <c r="W2288">
        <v>5.1539270193553097</v>
      </c>
      <c r="X2288">
        <v>1217.0570012774917</v>
      </c>
      <c r="Y2288">
        <v>0.93368626962743007</v>
      </c>
      <c r="Z2288">
        <v>10.785568561074792</v>
      </c>
      <c r="AA2288">
        <v>21.003745149303874</v>
      </c>
      <c r="AB2288">
        <v>666.86423392628376</v>
      </c>
      <c r="AC2288">
        <v>439.87906685500934</v>
      </c>
      <c r="AD2288">
        <v>13.798133012595647</v>
      </c>
      <c r="AE2288">
        <v>2375.475362070742</v>
      </c>
    </row>
    <row r="2289" spans="1:31" x14ac:dyDescent="0.25">
      <c r="A2289">
        <v>2341741</v>
      </c>
      <c r="B2289">
        <v>1</v>
      </c>
      <c r="C2289" t="s">
        <v>80</v>
      </c>
      <c r="D2289" t="s">
        <v>110</v>
      </c>
      <c r="E2289" t="s">
        <v>151</v>
      </c>
      <c r="F2289" t="s">
        <v>6819</v>
      </c>
      <c r="G2289" t="s">
        <v>143</v>
      </c>
      <c r="H2289" t="s">
        <v>154</v>
      </c>
      <c r="I2289" t="s">
        <v>144</v>
      </c>
      <c r="J2289" t="s">
        <v>137</v>
      </c>
      <c r="K2289" t="s">
        <v>138</v>
      </c>
      <c r="L2289" t="s">
        <v>6820</v>
      </c>
      <c r="M2289" t="s">
        <v>6821</v>
      </c>
      <c r="N2289">
        <v>1.7736111109999999</v>
      </c>
      <c r="O2289">
        <v>0</v>
      </c>
      <c r="P2289">
        <v>300</v>
      </c>
      <c r="Q2289">
        <v>0</v>
      </c>
      <c r="R2289">
        <v>0</v>
      </c>
      <c r="S2289">
        <v>0</v>
      </c>
      <c r="T2289">
        <v>18</v>
      </c>
      <c r="U2289">
        <v>0</v>
      </c>
      <c r="V2289">
        <v>0</v>
      </c>
      <c r="W2289">
        <v>0</v>
      </c>
      <c r="X2289">
        <v>144.54139376826157</v>
      </c>
      <c r="Y2289">
        <v>0</v>
      </c>
      <c r="Z2289">
        <v>0</v>
      </c>
      <c r="AA2289">
        <v>0</v>
      </c>
      <c r="AB2289">
        <v>31.079436877035839</v>
      </c>
      <c r="AC2289">
        <v>0</v>
      </c>
      <c r="AD2289">
        <v>0</v>
      </c>
      <c r="AE2289">
        <v>175.62083064529742</v>
      </c>
    </row>
    <row r="2290" spans="1:31" x14ac:dyDescent="0.25">
      <c r="A2290">
        <v>2341884</v>
      </c>
      <c r="B2290">
        <v>1</v>
      </c>
      <c r="C2290" t="s">
        <v>80</v>
      </c>
      <c r="D2290" t="s">
        <v>94</v>
      </c>
      <c r="E2290" t="s">
        <v>132</v>
      </c>
      <c r="F2290" t="s">
        <v>6822</v>
      </c>
      <c r="G2290" t="s">
        <v>208</v>
      </c>
      <c r="H2290" t="s">
        <v>135</v>
      </c>
      <c r="I2290" t="s">
        <v>144</v>
      </c>
      <c r="J2290" t="s">
        <v>137</v>
      </c>
      <c r="K2290" t="s">
        <v>209</v>
      </c>
      <c r="L2290" t="s">
        <v>6823</v>
      </c>
      <c r="M2290" t="s">
        <v>6824</v>
      </c>
      <c r="N2290">
        <v>1.29</v>
      </c>
      <c r="O2290">
        <v>0</v>
      </c>
      <c r="P2290">
        <v>754</v>
      </c>
      <c r="Q2290">
        <v>30</v>
      </c>
      <c r="R2290">
        <v>48</v>
      </c>
      <c r="S2290">
        <v>18</v>
      </c>
      <c r="T2290">
        <v>111</v>
      </c>
      <c r="U2290">
        <v>7</v>
      </c>
      <c r="V2290">
        <v>0</v>
      </c>
      <c r="W2290">
        <v>0</v>
      </c>
      <c r="X2290">
        <v>226.12012144752481</v>
      </c>
      <c r="Y2290">
        <v>95.960896440302491</v>
      </c>
      <c r="Z2290">
        <v>143.65725953923257</v>
      </c>
      <c r="AA2290">
        <v>54.065797531016401</v>
      </c>
      <c r="AB2290">
        <v>104.56422133327148</v>
      </c>
      <c r="AC2290">
        <v>201.16916593915437</v>
      </c>
      <c r="AD2290">
        <v>0</v>
      </c>
      <c r="AE2290">
        <v>825.53746223050211</v>
      </c>
    </row>
    <row r="2291" spans="1:31" x14ac:dyDescent="0.25">
      <c r="A2291">
        <v>2341867</v>
      </c>
      <c r="B2291">
        <v>1</v>
      </c>
      <c r="C2291" t="s">
        <v>81</v>
      </c>
      <c r="D2291" t="s">
        <v>122</v>
      </c>
      <c r="E2291" t="s">
        <v>326</v>
      </c>
      <c r="F2291" t="s">
        <v>6825</v>
      </c>
      <c r="G2291" t="s">
        <v>667</v>
      </c>
      <c r="H2291" t="s">
        <v>154</v>
      </c>
      <c r="I2291" t="s">
        <v>144</v>
      </c>
      <c r="J2291" t="s">
        <v>137</v>
      </c>
      <c r="K2291" t="s">
        <v>138</v>
      </c>
      <c r="L2291" t="s">
        <v>6826</v>
      </c>
      <c r="M2291" t="s">
        <v>6827</v>
      </c>
      <c r="N2291">
        <v>1.860833333</v>
      </c>
      <c r="O2291">
        <v>0</v>
      </c>
      <c r="P2291">
        <v>45</v>
      </c>
      <c r="Q2291">
        <v>0</v>
      </c>
      <c r="R2291">
        <v>0</v>
      </c>
      <c r="S2291">
        <v>0</v>
      </c>
      <c r="T2291">
        <v>3</v>
      </c>
      <c r="U2291">
        <v>0</v>
      </c>
      <c r="V2291">
        <v>0</v>
      </c>
      <c r="W2291">
        <v>0</v>
      </c>
      <c r="X2291">
        <v>19.807434844821312</v>
      </c>
      <c r="Y2291">
        <v>0</v>
      </c>
      <c r="Z2291">
        <v>0</v>
      </c>
      <c r="AA2291">
        <v>0</v>
      </c>
      <c r="AB2291">
        <v>4.6769620633225593</v>
      </c>
      <c r="AC2291">
        <v>0</v>
      </c>
      <c r="AD2291">
        <v>0</v>
      </c>
      <c r="AE2291">
        <v>24.484396908143871</v>
      </c>
    </row>
    <row r="2292" spans="1:31" x14ac:dyDescent="0.25">
      <c r="A2292">
        <v>2341698</v>
      </c>
      <c r="B2292">
        <v>1</v>
      </c>
      <c r="C2292" t="s">
        <v>81</v>
      </c>
      <c r="D2292" t="s">
        <v>128</v>
      </c>
      <c r="E2292" t="s">
        <v>174</v>
      </c>
      <c r="F2292" t="s">
        <v>6828</v>
      </c>
      <c r="G2292" t="s">
        <v>176</v>
      </c>
      <c r="H2292" t="s">
        <v>154</v>
      </c>
      <c r="I2292" t="s">
        <v>144</v>
      </c>
      <c r="J2292" t="s">
        <v>137</v>
      </c>
      <c r="K2292" t="s">
        <v>138</v>
      </c>
      <c r="L2292" t="s">
        <v>6829</v>
      </c>
      <c r="M2292" t="s">
        <v>6830</v>
      </c>
      <c r="N2292">
        <v>3.3430555549999998</v>
      </c>
      <c r="O2292">
        <v>0</v>
      </c>
      <c r="P2292">
        <v>43</v>
      </c>
      <c r="Q2292">
        <v>0</v>
      </c>
      <c r="R2292">
        <v>1</v>
      </c>
      <c r="S2292">
        <v>0</v>
      </c>
      <c r="T2292">
        <v>5</v>
      </c>
      <c r="U2292">
        <v>0</v>
      </c>
      <c r="V2292">
        <v>0</v>
      </c>
      <c r="W2292">
        <v>0</v>
      </c>
      <c r="X2292">
        <v>18.736440199392057</v>
      </c>
      <c r="Y2292">
        <v>0</v>
      </c>
      <c r="Z2292">
        <v>2.197802798983902</v>
      </c>
      <c r="AA2292">
        <v>0</v>
      </c>
      <c r="AB2292">
        <v>7.3709637319973274</v>
      </c>
      <c r="AC2292">
        <v>0</v>
      </c>
      <c r="AD2292">
        <v>0</v>
      </c>
      <c r="AE2292">
        <v>28.305206730373285</v>
      </c>
    </row>
    <row r="2293" spans="1:31" x14ac:dyDescent="0.25">
      <c r="A2293">
        <v>2341721</v>
      </c>
      <c r="B2293">
        <v>1</v>
      </c>
      <c r="C2293" t="s">
        <v>81</v>
      </c>
      <c r="D2293" t="s">
        <v>112</v>
      </c>
      <c r="E2293" t="s">
        <v>132</v>
      </c>
      <c r="F2293" t="s">
        <v>6831</v>
      </c>
      <c r="G2293" t="s">
        <v>269</v>
      </c>
      <c r="H2293" t="s">
        <v>135</v>
      </c>
      <c r="I2293" t="s">
        <v>144</v>
      </c>
      <c r="J2293" t="s">
        <v>137</v>
      </c>
      <c r="K2293" t="s">
        <v>209</v>
      </c>
      <c r="L2293" t="s">
        <v>6832</v>
      </c>
      <c r="M2293" t="s">
        <v>6833</v>
      </c>
      <c r="N2293">
        <v>2.378055555</v>
      </c>
      <c r="O2293">
        <v>0</v>
      </c>
      <c r="P2293">
        <v>220</v>
      </c>
      <c r="Q2293">
        <v>140</v>
      </c>
      <c r="R2293">
        <v>244</v>
      </c>
      <c r="S2293">
        <v>27</v>
      </c>
      <c r="T2293">
        <v>28</v>
      </c>
      <c r="U2293">
        <v>7</v>
      </c>
      <c r="V2293">
        <v>0</v>
      </c>
      <c r="W2293">
        <v>0</v>
      </c>
      <c r="X2293">
        <v>65.584258907195803</v>
      </c>
      <c r="Y2293">
        <v>539.15461389231598</v>
      </c>
      <c r="Z2293">
        <v>332.3570378012476</v>
      </c>
      <c r="AA2293">
        <v>153.04185561549554</v>
      </c>
      <c r="AB2293">
        <v>49.985170606702098</v>
      </c>
      <c r="AC2293">
        <v>331.82793548336559</v>
      </c>
      <c r="AD2293">
        <v>0</v>
      </c>
      <c r="AE2293">
        <v>1471.9508723063225</v>
      </c>
    </row>
    <row r="2294" spans="1:31" x14ac:dyDescent="0.25">
      <c r="A2294">
        <v>2341821</v>
      </c>
      <c r="B2294">
        <v>1</v>
      </c>
      <c r="C2294" t="s">
        <v>80</v>
      </c>
      <c r="D2294" t="s">
        <v>84</v>
      </c>
      <c r="E2294" t="s">
        <v>157</v>
      </c>
      <c r="F2294" t="s">
        <v>6834</v>
      </c>
      <c r="G2294" t="s">
        <v>204</v>
      </c>
      <c r="H2294" t="s">
        <v>154</v>
      </c>
      <c r="I2294" t="s">
        <v>144</v>
      </c>
      <c r="J2294" t="s">
        <v>137</v>
      </c>
      <c r="K2294" t="s">
        <v>138</v>
      </c>
      <c r="L2294" t="s">
        <v>6835</v>
      </c>
      <c r="M2294" t="s">
        <v>6836</v>
      </c>
      <c r="N2294">
        <v>1.190555555</v>
      </c>
      <c r="O2294">
        <v>0</v>
      </c>
      <c r="P2294">
        <v>2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0.73235020709955112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0.73235020709955112</v>
      </c>
    </row>
    <row r="2295" spans="1:31" x14ac:dyDescent="0.25">
      <c r="A2295">
        <v>2341861</v>
      </c>
      <c r="B2295">
        <v>1</v>
      </c>
      <c r="C2295" t="s">
        <v>80</v>
      </c>
      <c r="D2295" t="s">
        <v>93</v>
      </c>
      <c r="E2295" t="s">
        <v>151</v>
      </c>
      <c r="F2295" t="s">
        <v>6837</v>
      </c>
      <c r="G2295" t="s">
        <v>153</v>
      </c>
      <c r="H2295" t="s">
        <v>154</v>
      </c>
      <c r="I2295" t="s">
        <v>144</v>
      </c>
      <c r="J2295" t="s">
        <v>137</v>
      </c>
      <c r="K2295" t="s">
        <v>138</v>
      </c>
      <c r="L2295" t="s">
        <v>6838</v>
      </c>
      <c r="M2295" t="s">
        <v>6839</v>
      </c>
      <c r="N2295">
        <v>4.2383333329999999</v>
      </c>
      <c r="O2295">
        <v>0</v>
      </c>
      <c r="P2295">
        <v>1</v>
      </c>
      <c r="Q2295">
        <v>0</v>
      </c>
      <c r="R2295">
        <v>4</v>
      </c>
      <c r="S2295">
        <v>0</v>
      </c>
      <c r="T2295">
        <v>3</v>
      </c>
      <c r="U2295">
        <v>0</v>
      </c>
      <c r="V2295">
        <v>0</v>
      </c>
      <c r="W2295">
        <v>0</v>
      </c>
      <c r="X2295">
        <v>0.32459324974755671</v>
      </c>
      <c r="Y2295">
        <v>0</v>
      </c>
      <c r="Z2295">
        <v>67.104095815511116</v>
      </c>
      <c r="AA2295">
        <v>0</v>
      </c>
      <c r="AB2295">
        <v>75.223007651215411</v>
      </c>
      <c r="AC2295">
        <v>0</v>
      </c>
      <c r="AD2295">
        <v>0</v>
      </c>
      <c r="AE2295">
        <v>142.65169671647408</v>
      </c>
    </row>
    <row r="2296" spans="1:31" x14ac:dyDescent="0.25">
      <c r="A2296">
        <v>2341967</v>
      </c>
      <c r="B2296">
        <v>1</v>
      </c>
      <c r="C2296" t="s">
        <v>80</v>
      </c>
      <c r="D2296" t="s">
        <v>107</v>
      </c>
      <c r="E2296" t="s">
        <v>157</v>
      </c>
      <c r="F2296" t="s">
        <v>6840</v>
      </c>
      <c r="G2296" t="s">
        <v>204</v>
      </c>
      <c r="H2296" t="s">
        <v>154</v>
      </c>
      <c r="I2296" t="s">
        <v>144</v>
      </c>
      <c r="J2296" t="s">
        <v>137</v>
      </c>
      <c r="K2296" t="s">
        <v>138</v>
      </c>
      <c r="L2296" t="s">
        <v>6841</v>
      </c>
      <c r="M2296" t="s">
        <v>6842</v>
      </c>
      <c r="N2296">
        <v>2.2508333330000001</v>
      </c>
      <c r="O2296">
        <v>0</v>
      </c>
      <c r="P2296">
        <v>4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2.5129581543857586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2.5129581543857586</v>
      </c>
    </row>
    <row r="2297" spans="1:31" x14ac:dyDescent="0.25">
      <c r="A2297">
        <v>2341804</v>
      </c>
      <c r="B2297">
        <v>1</v>
      </c>
      <c r="C2297" t="s">
        <v>80</v>
      </c>
      <c r="D2297" t="s">
        <v>96</v>
      </c>
      <c r="E2297" t="s">
        <v>151</v>
      </c>
      <c r="F2297" t="s">
        <v>6843</v>
      </c>
      <c r="G2297" t="s">
        <v>153</v>
      </c>
      <c r="H2297" t="s">
        <v>154</v>
      </c>
      <c r="I2297" t="s">
        <v>144</v>
      </c>
      <c r="J2297" t="s">
        <v>137</v>
      </c>
      <c r="K2297" t="s">
        <v>138</v>
      </c>
      <c r="L2297" t="s">
        <v>6844</v>
      </c>
      <c r="M2297" t="s">
        <v>6845</v>
      </c>
      <c r="N2297">
        <v>5.8141666660000002</v>
      </c>
      <c r="O2297">
        <v>0</v>
      </c>
      <c r="P2297">
        <v>11</v>
      </c>
      <c r="Q2297">
        <v>0</v>
      </c>
      <c r="R2297">
        <v>0</v>
      </c>
      <c r="S2297">
        <v>0</v>
      </c>
      <c r="T2297">
        <v>9</v>
      </c>
      <c r="U2297">
        <v>0</v>
      </c>
      <c r="V2297">
        <v>0</v>
      </c>
      <c r="W2297">
        <v>0</v>
      </c>
      <c r="X2297">
        <v>127.68379647360999</v>
      </c>
      <c r="Y2297">
        <v>0</v>
      </c>
      <c r="Z2297">
        <v>0</v>
      </c>
      <c r="AA2297">
        <v>0</v>
      </c>
      <c r="AB2297">
        <v>85.452548204420367</v>
      </c>
      <c r="AC2297">
        <v>0</v>
      </c>
      <c r="AD2297">
        <v>0</v>
      </c>
      <c r="AE2297">
        <v>213.13634467803035</v>
      </c>
    </row>
    <row r="2298" spans="1:31" x14ac:dyDescent="0.25">
      <c r="A2298">
        <v>2341715</v>
      </c>
      <c r="B2298">
        <v>1</v>
      </c>
      <c r="C2298" t="s">
        <v>80</v>
      </c>
      <c r="D2298" t="s">
        <v>105</v>
      </c>
      <c r="E2298" t="s">
        <v>147</v>
      </c>
      <c r="F2298" t="s">
        <v>2710</v>
      </c>
      <c r="G2298" t="s">
        <v>184</v>
      </c>
      <c r="H2298" t="s">
        <v>135</v>
      </c>
      <c r="I2298" t="s">
        <v>144</v>
      </c>
      <c r="J2298" t="s">
        <v>137</v>
      </c>
      <c r="K2298" t="s">
        <v>138</v>
      </c>
      <c r="L2298" t="s">
        <v>6846</v>
      </c>
      <c r="M2298" t="s">
        <v>6847</v>
      </c>
      <c r="N2298">
        <v>1.9169444440000001</v>
      </c>
      <c r="O2298">
        <v>0</v>
      </c>
      <c r="P2298">
        <v>130</v>
      </c>
      <c r="Q2298">
        <v>0</v>
      </c>
      <c r="R2298">
        <v>20</v>
      </c>
      <c r="S2298">
        <v>0</v>
      </c>
      <c r="T2298">
        <v>16</v>
      </c>
      <c r="U2298">
        <v>0</v>
      </c>
      <c r="V2298">
        <v>0</v>
      </c>
      <c r="W2298">
        <v>0</v>
      </c>
      <c r="X2298">
        <v>43.140310112647512</v>
      </c>
      <c r="Y2298">
        <v>0</v>
      </c>
      <c r="Z2298">
        <v>16.364391300353255</v>
      </c>
      <c r="AA2298">
        <v>0</v>
      </c>
      <c r="AB2298">
        <v>14.118054379245784</v>
      </c>
      <c r="AC2298">
        <v>0</v>
      </c>
      <c r="AD2298">
        <v>0</v>
      </c>
      <c r="AE2298">
        <v>73.622755792246551</v>
      </c>
    </row>
    <row r="2299" spans="1:31" x14ac:dyDescent="0.25">
      <c r="A2299">
        <v>2342007</v>
      </c>
      <c r="B2299">
        <v>1</v>
      </c>
      <c r="C2299" t="s">
        <v>80</v>
      </c>
      <c r="D2299" t="s">
        <v>93</v>
      </c>
      <c r="E2299" t="s">
        <v>151</v>
      </c>
      <c r="F2299" t="s">
        <v>6848</v>
      </c>
      <c r="G2299" t="s">
        <v>153</v>
      </c>
      <c r="H2299" t="s">
        <v>154</v>
      </c>
      <c r="I2299" t="s">
        <v>144</v>
      </c>
      <c r="J2299" t="s">
        <v>137</v>
      </c>
      <c r="K2299" t="s">
        <v>138</v>
      </c>
      <c r="L2299" t="s">
        <v>6849</v>
      </c>
      <c r="M2299" t="s">
        <v>6850</v>
      </c>
      <c r="N2299">
        <v>5.3663888880000004</v>
      </c>
      <c r="O2299">
        <v>0</v>
      </c>
      <c r="P2299">
        <v>0</v>
      </c>
      <c r="Q2299">
        <v>0</v>
      </c>
      <c r="R2299">
        <v>3</v>
      </c>
      <c r="S2299">
        <v>0</v>
      </c>
      <c r="T2299">
        <v>1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85.809400596918962</v>
      </c>
      <c r="AA2299">
        <v>0</v>
      </c>
      <c r="AB2299">
        <v>25.78814642350568</v>
      </c>
      <c r="AC2299">
        <v>0</v>
      </c>
      <c r="AD2299">
        <v>0</v>
      </c>
      <c r="AE2299">
        <v>111.59754702042464</v>
      </c>
    </row>
    <row r="2300" spans="1:31" x14ac:dyDescent="0.25">
      <c r="A2300">
        <v>2341761</v>
      </c>
      <c r="B2300">
        <v>1</v>
      </c>
      <c r="C2300" t="s">
        <v>80</v>
      </c>
      <c r="D2300" t="s">
        <v>100</v>
      </c>
      <c r="E2300" t="s">
        <v>132</v>
      </c>
      <c r="F2300" t="s">
        <v>3003</v>
      </c>
      <c r="G2300" t="s">
        <v>134</v>
      </c>
      <c r="H2300" t="s">
        <v>135</v>
      </c>
      <c r="I2300" t="s">
        <v>144</v>
      </c>
      <c r="J2300" t="s">
        <v>137</v>
      </c>
      <c r="K2300" t="s">
        <v>138</v>
      </c>
      <c r="L2300" t="s">
        <v>6851</v>
      </c>
      <c r="M2300" t="s">
        <v>6852</v>
      </c>
      <c r="N2300">
        <v>0.34638888800000001</v>
      </c>
      <c r="O2300">
        <v>6</v>
      </c>
      <c r="P2300">
        <v>13</v>
      </c>
      <c r="Q2300">
        <v>59</v>
      </c>
      <c r="R2300">
        <v>35</v>
      </c>
      <c r="S2300">
        <v>8</v>
      </c>
      <c r="T2300">
        <v>12</v>
      </c>
      <c r="U2300">
        <v>0</v>
      </c>
      <c r="V2300">
        <v>0</v>
      </c>
      <c r="W2300">
        <v>1.7252548816741879</v>
      </c>
      <c r="X2300">
        <v>0.76527850483129201</v>
      </c>
      <c r="Y2300">
        <v>38.689652452504227</v>
      </c>
      <c r="Z2300">
        <v>17.022433339782165</v>
      </c>
      <c r="AA2300">
        <v>7.5581411752538923</v>
      </c>
      <c r="AB2300">
        <v>3.7495025860081528</v>
      </c>
      <c r="AC2300">
        <v>0</v>
      </c>
      <c r="AD2300">
        <v>0</v>
      </c>
      <c r="AE2300">
        <v>69.51026294005392</v>
      </c>
    </row>
    <row r="2301" spans="1:31" x14ac:dyDescent="0.25">
      <c r="A2301">
        <v>2341950</v>
      </c>
      <c r="B2301">
        <v>1</v>
      </c>
      <c r="C2301" t="s">
        <v>80</v>
      </c>
      <c r="D2301" t="s">
        <v>86</v>
      </c>
      <c r="E2301" t="s">
        <v>326</v>
      </c>
      <c r="F2301" t="s">
        <v>6853</v>
      </c>
      <c r="G2301" t="s">
        <v>391</v>
      </c>
      <c r="H2301" t="s">
        <v>154</v>
      </c>
      <c r="I2301" t="s">
        <v>144</v>
      </c>
      <c r="J2301" t="s">
        <v>137</v>
      </c>
      <c r="K2301" t="s">
        <v>138</v>
      </c>
      <c r="L2301" t="s">
        <v>6854</v>
      </c>
      <c r="M2301" t="s">
        <v>6855</v>
      </c>
      <c r="N2301">
        <v>5.4225000000000003</v>
      </c>
      <c r="O2301">
        <v>0</v>
      </c>
      <c r="P2301">
        <v>17</v>
      </c>
      <c r="Q2301">
        <v>0</v>
      </c>
      <c r="R2301">
        <v>0</v>
      </c>
      <c r="S2301">
        <v>0</v>
      </c>
      <c r="T2301">
        <v>3</v>
      </c>
      <c r="U2301">
        <v>0</v>
      </c>
      <c r="V2301">
        <v>0</v>
      </c>
      <c r="W2301">
        <v>0</v>
      </c>
      <c r="X2301">
        <v>85.946439786948929</v>
      </c>
      <c r="Y2301">
        <v>0</v>
      </c>
      <c r="Z2301">
        <v>0</v>
      </c>
      <c r="AA2301">
        <v>0</v>
      </c>
      <c r="AB2301">
        <v>39.486711025699478</v>
      </c>
      <c r="AC2301">
        <v>0</v>
      </c>
      <c r="AD2301">
        <v>0</v>
      </c>
      <c r="AE2301">
        <v>125.43315081264841</v>
      </c>
    </row>
    <row r="2302" spans="1:31" x14ac:dyDescent="0.25">
      <c r="A2302">
        <v>2342093</v>
      </c>
      <c r="B2302">
        <v>1</v>
      </c>
      <c r="C2302" t="s">
        <v>80</v>
      </c>
      <c r="D2302" t="s">
        <v>98</v>
      </c>
      <c r="E2302" t="s">
        <v>174</v>
      </c>
      <c r="F2302" t="s">
        <v>6856</v>
      </c>
      <c r="G2302" t="s">
        <v>194</v>
      </c>
      <c r="H2302" t="s">
        <v>154</v>
      </c>
      <c r="I2302" t="s">
        <v>144</v>
      </c>
      <c r="J2302" t="s">
        <v>137</v>
      </c>
      <c r="K2302" t="s">
        <v>138</v>
      </c>
      <c r="L2302" t="s">
        <v>6857</v>
      </c>
      <c r="M2302" t="s">
        <v>6858</v>
      </c>
      <c r="N2302">
        <v>1.020277777</v>
      </c>
      <c r="O2302">
        <v>0</v>
      </c>
      <c r="P2302">
        <v>121</v>
      </c>
      <c r="Q2302">
        <v>0</v>
      </c>
      <c r="R2302">
        <v>4</v>
      </c>
      <c r="S2302">
        <v>0</v>
      </c>
      <c r="T2302">
        <v>7</v>
      </c>
      <c r="U2302">
        <v>0</v>
      </c>
      <c r="V2302">
        <v>0</v>
      </c>
      <c r="W2302">
        <v>0</v>
      </c>
      <c r="X2302">
        <v>21.013057955409597</v>
      </c>
      <c r="Y2302">
        <v>0</v>
      </c>
      <c r="Z2302">
        <v>20.773816240906608</v>
      </c>
      <c r="AA2302">
        <v>0</v>
      </c>
      <c r="AB2302">
        <v>4.9949815993246345</v>
      </c>
      <c r="AC2302">
        <v>0</v>
      </c>
      <c r="AD2302">
        <v>0</v>
      </c>
      <c r="AE2302">
        <v>46.781855795640837</v>
      </c>
    </row>
    <row r="2303" spans="1:31" x14ac:dyDescent="0.25">
      <c r="A2303">
        <v>2341944</v>
      </c>
      <c r="B2303">
        <v>1</v>
      </c>
      <c r="C2303" t="s">
        <v>80</v>
      </c>
      <c r="D2303" t="s">
        <v>107</v>
      </c>
      <c r="E2303" t="s">
        <v>157</v>
      </c>
      <c r="F2303" t="s">
        <v>6859</v>
      </c>
      <c r="G2303" t="s">
        <v>204</v>
      </c>
      <c r="H2303" t="s">
        <v>154</v>
      </c>
      <c r="I2303" t="s">
        <v>144</v>
      </c>
      <c r="J2303" t="s">
        <v>137</v>
      </c>
      <c r="K2303" t="s">
        <v>138</v>
      </c>
      <c r="L2303" t="s">
        <v>6860</v>
      </c>
      <c r="M2303" t="s">
        <v>6861</v>
      </c>
      <c r="N2303">
        <v>0.94888888800000004</v>
      </c>
      <c r="O2303">
        <v>0</v>
      </c>
      <c r="P2303">
        <v>22</v>
      </c>
      <c r="Q2303">
        <v>0</v>
      </c>
      <c r="R2303">
        <v>0</v>
      </c>
      <c r="S2303">
        <v>0</v>
      </c>
      <c r="T2303">
        <v>1</v>
      </c>
      <c r="U2303">
        <v>0</v>
      </c>
      <c r="V2303">
        <v>0</v>
      </c>
      <c r="W2303">
        <v>0</v>
      </c>
      <c r="X2303">
        <v>4.1987294073367378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4.1987294073367378</v>
      </c>
    </row>
    <row r="2304" spans="1:31" x14ac:dyDescent="0.25">
      <c r="A2304">
        <v>2342073</v>
      </c>
      <c r="B2304">
        <v>1</v>
      </c>
      <c r="C2304" t="s">
        <v>81</v>
      </c>
      <c r="D2304" t="s">
        <v>117</v>
      </c>
      <c r="E2304" t="s">
        <v>157</v>
      </c>
      <c r="F2304" t="s">
        <v>6862</v>
      </c>
      <c r="G2304" t="s">
        <v>159</v>
      </c>
      <c r="H2304" t="s">
        <v>154</v>
      </c>
      <c r="I2304" t="s">
        <v>144</v>
      </c>
      <c r="J2304" t="s">
        <v>137</v>
      </c>
      <c r="K2304" t="s">
        <v>138</v>
      </c>
      <c r="L2304" t="s">
        <v>6863</v>
      </c>
      <c r="M2304" t="s">
        <v>6864</v>
      </c>
      <c r="N2304">
        <v>1.634166666</v>
      </c>
      <c r="O2304">
        <v>0</v>
      </c>
      <c r="P2304">
        <v>1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0.33057867075992997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0.33057867075992997</v>
      </c>
    </row>
    <row r="2305" spans="1:31" x14ac:dyDescent="0.25">
      <c r="A2305">
        <v>2341781</v>
      </c>
      <c r="B2305">
        <v>1</v>
      </c>
      <c r="C2305" t="s">
        <v>81</v>
      </c>
      <c r="D2305" t="s">
        <v>118</v>
      </c>
      <c r="E2305" t="s">
        <v>147</v>
      </c>
      <c r="F2305" t="s">
        <v>6865</v>
      </c>
      <c r="G2305" t="s">
        <v>134</v>
      </c>
      <c r="H2305" t="s">
        <v>135</v>
      </c>
      <c r="I2305" t="s">
        <v>144</v>
      </c>
      <c r="J2305" t="s">
        <v>137</v>
      </c>
      <c r="K2305" t="s">
        <v>138</v>
      </c>
      <c r="L2305" t="s">
        <v>6866</v>
      </c>
      <c r="M2305" t="s">
        <v>6867</v>
      </c>
      <c r="N2305">
        <v>1.0652777769999999</v>
      </c>
      <c r="O2305">
        <v>0</v>
      </c>
      <c r="P2305">
        <v>235</v>
      </c>
      <c r="Q2305">
        <v>0</v>
      </c>
      <c r="R2305">
        <v>1</v>
      </c>
      <c r="S2305">
        <v>2</v>
      </c>
      <c r="T2305">
        <v>12</v>
      </c>
      <c r="U2305">
        <v>0</v>
      </c>
      <c r="V2305">
        <v>0</v>
      </c>
      <c r="W2305">
        <v>0</v>
      </c>
      <c r="X2305">
        <v>54.602276622497143</v>
      </c>
      <c r="Y2305">
        <v>0</v>
      </c>
      <c r="Z2305">
        <v>11.035592568093138</v>
      </c>
      <c r="AA2305">
        <v>4.9497022736365839</v>
      </c>
      <c r="AB2305">
        <v>8.5036282649330559</v>
      </c>
      <c r="AC2305">
        <v>0</v>
      </c>
      <c r="AD2305">
        <v>0</v>
      </c>
      <c r="AE2305">
        <v>79.091199729159925</v>
      </c>
    </row>
    <row r="2306" spans="1:31" x14ac:dyDescent="0.25">
      <c r="A2306">
        <v>2341887</v>
      </c>
      <c r="B2306">
        <v>1</v>
      </c>
      <c r="C2306" t="s">
        <v>80</v>
      </c>
      <c r="D2306" t="s">
        <v>83</v>
      </c>
      <c r="E2306" t="s">
        <v>151</v>
      </c>
      <c r="F2306" t="s">
        <v>6868</v>
      </c>
      <c r="G2306" t="s">
        <v>153</v>
      </c>
      <c r="H2306" t="s">
        <v>154</v>
      </c>
      <c r="I2306" t="s">
        <v>144</v>
      </c>
      <c r="J2306" t="s">
        <v>137</v>
      </c>
      <c r="K2306" t="s">
        <v>138</v>
      </c>
      <c r="L2306" t="s">
        <v>6869</v>
      </c>
      <c r="M2306" t="s">
        <v>6870</v>
      </c>
      <c r="N2306">
        <v>1.311111111</v>
      </c>
      <c r="O2306">
        <v>0</v>
      </c>
      <c r="P2306">
        <v>43</v>
      </c>
      <c r="Q2306">
        <v>0</v>
      </c>
      <c r="R2306">
        <v>0</v>
      </c>
      <c r="S2306">
        <v>0</v>
      </c>
      <c r="T2306">
        <v>8</v>
      </c>
      <c r="U2306">
        <v>0</v>
      </c>
      <c r="V2306">
        <v>0</v>
      </c>
      <c r="W2306">
        <v>0</v>
      </c>
      <c r="X2306">
        <v>13.709537122249685</v>
      </c>
      <c r="Y2306">
        <v>0</v>
      </c>
      <c r="Z2306">
        <v>0</v>
      </c>
      <c r="AA2306">
        <v>0</v>
      </c>
      <c r="AB2306">
        <v>15.791817879337634</v>
      </c>
      <c r="AC2306">
        <v>0</v>
      </c>
      <c r="AD2306">
        <v>0</v>
      </c>
      <c r="AE2306">
        <v>29.501355001587321</v>
      </c>
    </row>
    <row r="2307" spans="1:31" x14ac:dyDescent="0.25">
      <c r="A2307">
        <v>2341881</v>
      </c>
      <c r="B2307">
        <v>1</v>
      </c>
      <c r="C2307" t="s">
        <v>81</v>
      </c>
      <c r="D2307" t="s">
        <v>122</v>
      </c>
      <c r="E2307" t="s">
        <v>326</v>
      </c>
      <c r="F2307" t="s">
        <v>6871</v>
      </c>
      <c r="G2307" t="s">
        <v>667</v>
      </c>
      <c r="H2307" t="s">
        <v>154</v>
      </c>
      <c r="I2307" t="s">
        <v>144</v>
      </c>
      <c r="J2307" t="s">
        <v>137</v>
      </c>
      <c r="K2307" t="s">
        <v>138</v>
      </c>
      <c r="L2307" t="s">
        <v>6872</v>
      </c>
      <c r="M2307" t="s">
        <v>6873</v>
      </c>
      <c r="N2307">
        <v>1.608055555</v>
      </c>
      <c r="O2307">
        <v>0</v>
      </c>
      <c r="P2307">
        <v>26</v>
      </c>
      <c r="Q2307">
        <v>0</v>
      </c>
      <c r="R2307">
        <v>0</v>
      </c>
      <c r="S2307">
        <v>0</v>
      </c>
      <c r="T2307">
        <v>6</v>
      </c>
      <c r="U2307">
        <v>0</v>
      </c>
      <c r="V2307">
        <v>0</v>
      </c>
      <c r="W2307">
        <v>0</v>
      </c>
      <c r="X2307">
        <v>9.449673759448677</v>
      </c>
      <c r="Y2307">
        <v>0</v>
      </c>
      <c r="Z2307">
        <v>0</v>
      </c>
      <c r="AA2307">
        <v>0</v>
      </c>
      <c r="AB2307">
        <v>3.3760665496728937</v>
      </c>
      <c r="AC2307">
        <v>0</v>
      </c>
      <c r="AD2307">
        <v>0</v>
      </c>
      <c r="AE2307">
        <v>12.825740309121571</v>
      </c>
    </row>
    <row r="2308" spans="1:31" x14ac:dyDescent="0.25">
      <c r="A2308">
        <v>2341738</v>
      </c>
      <c r="B2308">
        <v>1</v>
      </c>
      <c r="C2308" t="s">
        <v>80</v>
      </c>
      <c r="D2308" t="s">
        <v>108</v>
      </c>
      <c r="E2308" t="s">
        <v>147</v>
      </c>
      <c r="F2308" t="s">
        <v>6874</v>
      </c>
      <c r="G2308" t="s">
        <v>184</v>
      </c>
      <c r="H2308" t="s">
        <v>135</v>
      </c>
      <c r="I2308" t="s">
        <v>144</v>
      </c>
      <c r="J2308" t="s">
        <v>137</v>
      </c>
      <c r="K2308" t="s">
        <v>138</v>
      </c>
      <c r="L2308" t="s">
        <v>6875</v>
      </c>
      <c r="M2308" t="s">
        <v>6876</v>
      </c>
      <c r="N2308">
        <v>2.1563888879999999</v>
      </c>
      <c r="O2308">
        <v>0</v>
      </c>
      <c r="P2308">
        <v>0</v>
      </c>
      <c r="Q2308">
        <v>0</v>
      </c>
      <c r="R2308">
        <v>0</v>
      </c>
      <c r="S2308">
        <v>1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25.881860150926006</v>
      </c>
      <c r="AB2308">
        <v>0</v>
      </c>
      <c r="AC2308">
        <v>0</v>
      </c>
      <c r="AD2308">
        <v>0</v>
      </c>
      <c r="AE2308">
        <v>25.881860150926006</v>
      </c>
    </row>
    <row r="2309" spans="1:31" x14ac:dyDescent="0.25">
      <c r="A2309">
        <v>2341870</v>
      </c>
      <c r="B2309">
        <v>1</v>
      </c>
      <c r="C2309" t="s">
        <v>80</v>
      </c>
      <c r="D2309" t="s">
        <v>107</v>
      </c>
      <c r="E2309" t="s">
        <v>151</v>
      </c>
      <c r="F2309" t="s">
        <v>6877</v>
      </c>
      <c r="G2309" t="s">
        <v>410</v>
      </c>
      <c r="H2309" t="s">
        <v>154</v>
      </c>
      <c r="I2309" t="s">
        <v>144</v>
      </c>
      <c r="J2309" t="s">
        <v>137</v>
      </c>
      <c r="K2309" t="s">
        <v>138</v>
      </c>
      <c r="L2309" t="s">
        <v>6878</v>
      </c>
      <c r="M2309" t="s">
        <v>6879</v>
      </c>
      <c r="N2309">
        <v>2.710555555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2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6.3461351004385413</v>
      </c>
      <c r="AC2309">
        <v>0</v>
      </c>
      <c r="AD2309">
        <v>0</v>
      </c>
      <c r="AE2309">
        <v>6.3461351004385413</v>
      </c>
    </row>
    <row r="2310" spans="1:31" x14ac:dyDescent="0.25">
      <c r="A2310">
        <v>2341893</v>
      </c>
      <c r="B2310">
        <v>1</v>
      </c>
      <c r="C2310" t="s">
        <v>81</v>
      </c>
      <c r="D2310" t="s">
        <v>123</v>
      </c>
      <c r="E2310" t="s">
        <v>151</v>
      </c>
      <c r="F2310" t="s">
        <v>6880</v>
      </c>
      <c r="G2310" t="s">
        <v>2039</v>
      </c>
      <c r="H2310" t="s">
        <v>154</v>
      </c>
      <c r="I2310" t="s">
        <v>144</v>
      </c>
      <c r="J2310" t="s">
        <v>137</v>
      </c>
      <c r="K2310" t="s">
        <v>138</v>
      </c>
      <c r="L2310" t="s">
        <v>6881</v>
      </c>
      <c r="M2310" t="s">
        <v>6882</v>
      </c>
      <c r="N2310">
        <v>1.071111111</v>
      </c>
      <c r="O2310">
        <v>0</v>
      </c>
      <c r="P2310">
        <v>240</v>
      </c>
      <c r="Q2310">
        <v>0</v>
      </c>
      <c r="R2310">
        <v>1</v>
      </c>
      <c r="S2310">
        <v>0</v>
      </c>
      <c r="T2310">
        <v>9</v>
      </c>
      <c r="U2310">
        <v>0</v>
      </c>
      <c r="V2310">
        <v>0</v>
      </c>
      <c r="W2310">
        <v>0</v>
      </c>
      <c r="X2310">
        <v>54.713483099635511</v>
      </c>
      <c r="Y2310">
        <v>0</v>
      </c>
      <c r="Z2310">
        <v>0.67745341757581612</v>
      </c>
      <c r="AA2310">
        <v>0</v>
      </c>
      <c r="AB2310">
        <v>4.0986451715056784</v>
      </c>
      <c r="AC2310">
        <v>0</v>
      </c>
      <c r="AD2310">
        <v>0</v>
      </c>
      <c r="AE2310">
        <v>59.48958168871701</v>
      </c>
    </row>
    <row r="2311" spans="1:31" x14ac:dyDescent="0.25">
      <c r="A2311">
        <v>2341770</v>
      </c>
      <c r="B2311">
        <v>1</v>
      </c>
      <c r="C2311" t="s">
        <v>80</v>
      </c>
      <c r="D2311" t="s">
        <v>105</v>
      </c>
      <c r="E2311" t="s">
        <v>141</v>
      </c>
      <c r="F2311" t="s">
        <v>6883</v>
      </c>
      <c r="G2311" t="s">
        <v>134</v>
      </c>
      <c r="H2311" t="s">
        <v>135</v>
      </c>
      <c r="I2311" t="s">
        <v>144</v>
      </c>
      <c r="J2311" t="s">
        <v>137</v>
      </c>
      <c r="K2311" t="s">
        <v>138</v>
      </c>
      <c r="L2311" t="s">
        <v>6884</v>
      </c>
      <c r="M2311" t="s">
        <v>6885</v>
      </c>
      <c r="N2311">
        <v>0.961388888</v>
      </c>
      <c r="O2311">
        <v>4</v>
      </c>
      <c r="P2311">
        <v>45</v>
      </c>
      <c r="Q2311">
        <v>1</v>
      </c>
      <c r="R2311">
        <v>7</v>
      </c>
      <c r="S2311">
        <v>11</v>
      </c>
      <c r="T2311">
        <v>42</v>
      </c>
      <c r="U2311">
        <v>2</v>
      </c>
      <c r="V2311">
        <v>0</v>
      </c>
      <c r="W2311">
        <v>7.2212312782123105</v>
      </c>
      <c r="X2311">
        <v>10.750362311310923</v>
      </c>
      <c r="Y2311">
        <v>14.597989497602347</v>
      </c>
      <c r="Z2311">
        <v>7.6905966424707461</v>
      </c>
      <c r="AA2311">
        <v>73.637777829135828</v>
      </c>
      <c r="AB2311">
        <v>46.618173807693864</v>
      </c>
      <c r="AC2311">
        <v>113.9994203078252</v>
      </c>
      <c r="AD2311">
        <v>0</v>
      </c>
      <c r="AE2311">
        <v>274.51555167425124</v>
      </c>
    </row>
    <row r="2312" spans="1:31" x14ac:dyDescent="0.25">
      <c r="A2312">
        <v>2341747</v>
      </c>
      <c r="B2312">
        <v>1</v>
      </c>
      <c r="C2312" t="s">
        <v>81</v>
      </c>
      <c r="D2312" t="s">
        <v>117</v>
      </c>
      <c r="E2312" t="s">
        <v>132</v>
      </c>
      <c r="F2312" t="s">
        <v>3020</v>
      </c>
      <c r="G2312" t="s">
        <v>134</v>
      </c>
      <c r="H2312" t="s">
        <v>135</v>
      </c>
      <c r="I2312" t="s">
        <v>144</v>
      </c>
      <c r="J2312" t="s">
        <v>137</v>
      </c>
      <c r="K2312" t="s">
        <v>138</v>
      </c>
      <c r="L2312" t="s">
        <v>6886</v>
      </c>
      <c r="M2312" t="s">
        <v>6887</v>
      </c>
      <c r="N2312">
        <v>0.14222222200000001</v>
      </c>
      <c r="O2312">
        <v>2</v>
      </c>
      <c r="P2312">
        <v>540</v>
      </c>
      <c r="Q2312">
        <v>12</v>
      </c>
      <c r="R2312">
        <v>41</v>
      </c>
      <c r="S2312">
        <v>13</v>
      </c>
      <c r="T2312">
        <v>23</v>
      </c>
      <c r="U2312">
        <v>1</v>
      </c>
      <c r="V2312">
        <v>0</v>
      </c>
      <c r="W2312">
        <v>0.14835423097813333</v>
      </c>
      <c r="X2312">
        <v>8.022893926637515</v>
      </c>
      <c r="Y2312">
        <v>1.3993916490002489</v>
      </c>
      <c r="Z2312">
        <v>3.9407462580568171</v>
      </c>
      <c r="AA2312">
        <v>2.7298272706040891</v>
      </c>
      <c r="AB2312">
        <v>1.4414826894318935</v>
      </c>
      <c r="AC2312">
        <v>4.7671851491271111</v>
      </c>
      <c r="AD2312">
        <v>0</v>
      </c>
      <c r="AE2312">
        <v>22.449881173835809</v>
      </c>
    </row>
    <row r="2313" spans="1:31" x14ac:dyDescent="0.25">
      <c r="A2313">
        <v>2341724</v>
      </c>
      <c r="B2313">
        <v>1</v>
      </c>
      <c r="C2313" t="s">
        <v>80</v>
      </c>
      <c r="D2313" t="s">
        <v>95</v>
      </c>
      <c r="E2313" t="s">
        <v>132</v>
      </c>
      <c r="F2313" t="s">
        <v>5122</v>
      </c>
      <c r="G2313" t="s">
        <v>134</v>
      </c>
      <c r="H2313" t="s">
        <v>135</v>
      </c>
      <c r="I2313" t="s">
        <v>144</v>
      </c>
      <c r="J2313" t="s">
        <v>137</v>
      </c>
      <c r="K2313" t="s">
        <v>138</v>
      </c>
      <c r="L2313" t="s">
        <v>6888</v>
      </c>
      <c r="M2313" t="s">
        <v>6889</v>
      </c>
      <c r="N2313">
        <v>0.62888888799999998</v>
      </c>
      <c r="O2313">
        <v>0</v>
      </c>
      <c r="P2313">
        <v>163</v>
      </c>
      <c r="Q2313">
        <v>0</v>
      </c>
      <c r="R2313">
        <v>1</v>
      </c>
      <c r="S2313">
        <v>1</v>
      </c>
      <c r="T2313">
        <v>11</v>
      </c>
      <c r="U2313">
        <v>2</v>
      </c>
      <c r="V2313">
        <v>0</v>
      </c>
      <c r="W2313">
        <v>0</v>
      </c>
      <c r="X2313">
        <v>19.159976471447692</v>
      </c>
      <c r="Y2313">
        <v>0</v>
      </c>
      <c r="Z2313">
        <v>0.45713164477801338</v>
      </c>
      <c r="AA2313">
        <v>0.71412083936744453</v>
      </c>
      <c r="AB2313">
        <v>4.529455315632867</v>
      </c>
      <c r="AC2313">
        <v>41.674427262321551</v>
      </c>
      <c r="AD2313">
        <v>0</v>
      </c>
      <c r="AE2313">
        <v>66.535111533547564</v>
      </c>
    </row>
    <row r="2314" spans="1:31" x14ac:dyDescent="0.25">
      <c r="A2314">
        <v>2341956</v>
      </c>
      <c r="B2314">
        <v>1</v>
      </c>
      <c r="C2314" t="s">
        <v>80</v>
      </c>
      <c r="D2314" t="s">
        <v>100</v>
      </c>
      <c r="E2314" t="s">
        <v>151</v>
      </c>
      <c r="F2314" t="s">
        <v>6890</v>
      </c>
      <c r="G2314" t="s">
        <v>153</v>
      </c>
      <c r="H2314" t="s">
        <v>154</v>
      </c>
      <c r="I2314" t="s">
        <v>144</v>
      </c>
      <c r="J2314" t="s">
        <v>137</v>
      </c>
      <c r="K2314" t="s">
        <v>138</v>
      </c>
      <c r="L2314" t="s">
        <v>6891</v>
      </c>
      <c r="M2314" t="s">
        <v>6892</v>
      </c>
      <c r="N2314">
        <v>4.5702777770000003</v>
      </c>
      <c r="O2314">
        <v>0</v>
      </c>
      <c r="P2314">
        <v>31</v>
      </c>
      <c r="Q2314">
        <v>0</v>
      </c>
      <c r="R2314">
        <v>2</v>
      </c>
      <c r="S2314">
        <v>0</v>
      </c>
      <c r="T2314">
        <v>10</v>
      </c>
      <c r="U2314">
        <v>0</v>
      </c>
      <c r="V2314">
        <v>1</v>
      </c>
      <c r="W2314">
        <v>0</v>
      </c>
      <c r="X2314">
        <v>37.551499830009199</v>
      </c>
      <c r="Y2314">
        <v>0</v>
      </c>
      <c r="Z2314">
        <v>0.90016907651422007</v>
      </c>
      <c r="AA2314">
        <v>0</v>
      </c>
      <c r="AB2314">
        <v>110.70912548027906</v>
      </c>
      <c r="AC2314">
        <v>0</v>
      </c>
      <c r="AD2314">
        <v>48.589147606338308</v>
      </c>
      <c r="AE2314">
        <v>197.74994199314079</v>
      </c>
    </row>
    <row r="2315" spans="1:31" x14ac:dyDescent="0.25">
      <c r="A2315">
        <v>2342062</v>
      </c>
      <c r="B2315">
        <v>1</v>
      </c>
      <c r="C2315" t="s">
        <v>80</v>
      </c>
      <c r="D2315" t="s">
        <v>99</v>
      </c>
      <c r="E2315" t="s">
        <v>151</v>
      </c>
      <c r="F2315" t="s">
        <v>6893</v>
      </c>
      <c r="G2315" t="s">
        <v>153</v>
      </c>
      <c r="H2315" t="s">
        <v>154</v>
      </c>
      <c r="I2315" t="s">
        <v>144</v>
      </c>
      <c r="J2315" t="s">
        <v>137</v>
      </c>
      <c r="K2315" t="s">
        <v>138</v>
      </c>
      <c r="L2315" t="s">
        <v>6894</v>
      </c>
      <c r="M2315" t="s">
        <v>6895</v>
      </c>
      <c r="N2315">
        <v>1.4683333329999999</v>
      </c>
      <c r="O2315">
        <v>0</v>
      </c>
      <c r="P2315">
        <v>36</v>
      </c>
      <c r="Q2315">
        <v>0</v>
      </c>
      <c r="R2315">
        <v>1</v>
      </c>
      <c r="S2315">
        <v>0</v>
      </c>
      <c r="T2315">
        <v>33</v>
      </c>
      <c r="U2315">
        <v>0</v>
      </c>
      <c r="V2315">
        <v>1</v>
      </c>
      <c r="W2315">
        <v>0</v>
      </c>
      <c r="X2315">
        <v>13.429244727275876</v>
      </c>
      <c r="Y2315">
        <v>0</v>
      </c>
      <c r="Z2315">
        <v>0.26358629124050337</v>
      </c>
      <c r="AA2315">
        <v>0</v>
      </c>
      <c r="AB2315">
        <v>80.788450516971849</v>
      </c>
      <c r="AC2315">
        <v>0</v>
      </c>
      <c r="AD2315">
        <v>33.473662814844751</v>
      </c>
      <c r="AE2315">
        <v>127.95494435033297</v>
      </c>
    </row>
    <row r="2316" spans="1:31" x14ac:dyDescent="0.25">
      <c r="A2316">
        <v>2341853</v>
      </c>
      <c r="B2316">
        <v>1</v>
      </c>
      <c r="C2316" t="s">
        <v>80</v>
      </c>
      <c r="D2316" t="s">
        <v>97</v>
      </c>
      <c r="E2316" t="s">
        <v>157</v>
      </c>
      <c r="F2316" t="s">
        <v>6896</v>
      </c>
      <c r="G2316" t="s">
        <v>159</v>
      </c>
      <c r="H2316" t="s">
        <v>154</v>
      </c>
      <c r="I2316" t="s">
        <v>144</v>
      </c>
      <c r="J2316" t="s">
        <v>137</v>
      </c>
      <c r="K2316" t="s">
        <v>138</v>
      </c>
      <c r="L2316" t="s">
        <v>6897</v>
      </c>
      <c r="M2316" t="s">
        <v>6898</v>
      </c>
      <c r="N2316">
        <v>1.305833333</v>
      </c>
      <c r="O2316">
        <v>0</v>
      </c>
      <c r="P2316">
        <v>1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0.34507531247946943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0.34507531247946943</v>
      </c>
    </row>
    <row r="2317" spans="1:31" x14ac:dyDescent="0.25">
      <c r="A2317">
        <v>2341996</v>
      </c>
      <c r="B2317">
        <v>1</v>
      </c>
      <c r="C2317" t="s">
        <v>80</v>
      </c>
      <c r="D2317" t="s">
        <v>94</v>
      </c>
      <c r="E2317" t="s">
        <v>151</v>
      </c>
      <c r="F2317" t="s">
        <v>6899</v>
      </c>
      <c r="G2317" t="s">
        <v>153</v>
      </c>
      <c r="H2317" t="s">
        <v>154</v>
      </c>
      <c r="I2317" t="s">
        <v>144</v>
      </c>
      <c r="J2317" t="s">
        <v>137</v>
      </c>
      <c r="K2317" t="s">
        <v>138</v>
      </c>
      <c r="L2317" t="s">
        <v>6900</v>
      </c>
      <c r="M2317" t="s">
        <v>6901</v>
      </c>
      <c r="N2317">
        <v>2.0177777770000001</v>
      </c>
      <c r="O2317">
        <v>0</v>
      </c>
      <c r="P2317">
        <v>0</v>
      </c>
      <c r="Q2317">
        <v>0</v>
      </c>
      <c r="R2317">
        <v>1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1.6913024751285866</v>
      </c>
      <c r="AA2317">
        <v>0</v>
      </c>
      <c r="AB2317">
        <v>0</v>
      </c>
      <c r="AC2317">
        <v>0</v>
      </c>
      <c r="AD2317">
        <v>0</v>
      </c>
      <c r="AE2317">
        <v>1.6913024751285866</v>
      </c>
    </row>
    <row r="2318" spans="1:31" x14ac:dyDescent="0.25">
      <c r="A2318">
        <v>2342019</v>
      </c>
      <c r="B2318">
        <v>1</v>
      </c>
      <c r="C2318" t="s">
        <v>80</v>
      </c>
      <c r="D2318" t="s">
        <v>105</v>
      </c>
      <c r="E2318" t="s">
        <v>151</v>
      </c>
      <c r="F2318" t="s">
        <v>6902</v>
      </c>
      <c r="G2318" t="s">
        <v>194</v>
      </c>
      <c r="H2318" t="s">
        <v>154</v>
      </c>
      <c r="I2318" t="s">
        <v>144</v>
      </c>
      <c r="J2318" t="s">
        <v>137</v>
      </c>
      <c r="K2318" t="s">
        <v>138</v>
      </c>
      <c r="L2318" t="s">
        <v>6903</v>
      </c>
      <c r="M2318" t="s">
        <v>6904</v>
      </c>
      <c r="N2318">
        <v>1.1499999999999999</v>
      </c>
      <c r="O2318">
        <v>0</v>
      </c>
      <c r="P2318">
        <v>289</v>
      </c>
      <c r="Q2318">
        <v>0</v>
      </c>
      <c r="R2318">
        <v>0</v>
      </c>
      <c r="S2318">
        <v>0</v>
      </c>
      <c r="T2318">
        <v>15</v>
      </c>
      <c r="U2318">
        <v>0</v>
      </c>
      <c r="V2318">
        <v>0</v>
      </c>
      <c r="W2318">
        <v>0</v>
      </c>
      <c r="X2318">
        <v>89.315038671191942</v>
      </c>
      <c r="Y2318">
        <v>0</v>
      </c>
      <c r="Z2318">
        <v>0</v>
      </c>
      <c r="AA2318">
        <v>0</v>
      </c>
      <c r="AB2318">
        <v>12.38226509645984</v>
      </c>
      <c r="AC2318">
        <v>0</v>
      </c>
      <c r="AD2318">
        <v>0</v>
      </c>
      <c r="AE2318">
        <v>101.69730376765179</v>
      </c>
    </row>
    <row r="2319" spans="1:31" x14ac:dyDescent="0.25">
      <c r="A2319">
        <v>2341790</v>
      </c>
      <c r="B2319">
        <v>1</v>
      </c>
      <c r="C2319" t="s">
        <v>81</v>
      </c>
      <c r="D2319" t="s">
        <v>125</v>
      </c>
      <c r="E2319" t="s">
        <v>147</v>
      </c>
      <c r="F2319" t="s">
        <v>6905</v>
      </c>
      <c r="G2319" t="s">
        <v>184</v>
      </c>
      <c r="H2319" t="s">
        <v>135</v>
      </c>
      <c r="I2319" t="s">
        <v>144</v>
      </c>
      <c r="J2319" t="s">
        <v>137</v>
      </c>
      <c r="K2319" t="s">
        <v>138</v>
      </c>
      <c r="L2319" t="s">
        <v>6906</v>
      </c>
      <c r="M2319" t="s">
        <v>6907</v>
      </c>
      <c r="N2319">
        <v>1.160833333</v>
      </c>
      <c r="O2319">
        <v>0</v>
      </c>
      <c r="P2319">
        <v>0</v>
      </c>
      <c r="Q2319">
        <v>0</v>
      </c>
      <c r="R2319">
        <v>10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78.853991797315373</v>
      </c>
      <c r="AA2319">
        <v>0</v>
      </c>
      <c r="AB2319">
        <v>0</v>
      </c>
      <c r="AC2319">
        <v>0</v>
      </c>
      <c r="AD2319">
        <v>0</v>
      </c>
      <c r="AE2319">
        <v>78.853991797315373</v>
      </c>
    </row>
    <row r="2320" spans="1:31" x14ac:dyDescent="0.25">
      <c r="A2320">
        <v>2342039</v>
      </c>
      <c r="B2320">
        <v>1</v>
      </c>
      <c r="C2320" t="s">
        <v>81</v>
      </c>
      <c r="D2320" t="s">
        <v>114</v>
      </c>
      <c r="E2320" t="s">
        <v>157</v>
      </c>
      <c r="F2320" t="s">
        <v>6908</v>
      </c>
      <c r="G2320" t="s">
        <v>159</v>
      </c>
      <c r="H2320" t="s">
        <v>154</v>
      </c>
      <c r="I2320" t="s">
        <v>144</v>
      </c>
      <c r="J2320" t="s">
        <v>137</v>
      </c>
      <c r="K2320" t="s">
        <v>138</v>
      </c>
      <c r="L2320" t="s">
        <v>6909</v>
      </c>
      <c r="M2320" t="s">
        <v>6910</v>
      </c>
      <c r="N2320">
        <v>1.4722222220000001</v>
      </c>
      <c r="O2320">
        <v>0</v>
      </c>
      <c r="P2320">
        <v>1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0.17241645774446335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0.17241645774446335</v>
      </c>
    </row>
    <row r="2321" spans="1:31" x14ac:dyDescent="0.25">
      <c r="A2321">
        <v>2342076</v>
      </c>
      <c r="B2321">
        <v>1</v>
      </c>
      <c r="C2321" t="s">
        <v>80</v>
      </c>
      <c r="D2321" t="s">
        <v>96</v>
      </c>
      <c r="E2321" t="s">
        <v>326</v>
      </c>
      <c r="F2321" t="s">
        <v>3855</v>
      </c>
      <c r="G2321" t="s">
        <v>667</v>
      </c>
      <c r="H2321" t="s">
        <v>154</v>
      </c>
      <c r="I2321" t="s">
        <v>144</v>
      </c>
      <c r="J2321" t="s">
        <v>137</v>
      </c>
      <c r="K2321" t="s">
        <v>138</v>
      </c>
      <c r="L2321" t="s">
        <v>6911</v>
      </c>
      <c r="M2321" t="s">
        <v>6912</v>
      </c>
      <c r="N2321">
        <v>1.436111111</v>
      </c>
      <c r="O2321">
        <v>0</v>
      </c>
      <c r="P2321">
        <v>27</v>
      </c>
      <c r="Q2321">
        <v>0</v>
      </c>
      <c r="R2321">
        <v>0</v>
      </c>
      <c r="S2321">
        <v>0</v>
      </c>
      <c r="T2321">
        <v>30</v>
      </c>
      <c r="U2321">
        <v>0</v>
      </c>
      <c r="V2321">
        <v>0</v>
      </c>
      <c r="W2321">
        <v>0</v>
      </c>
      <c r="X2321">
        <v>35.064017230055683</v>
      </c>
      <c r="Y2321">
        <v>0</v>
      </c>
      <c r="Z2321">
        <v>0</v>
      </c>
      <c r="AA2321">
        <v>0</v>
      </c>
      <c r="AB2321">
        <v>88.681275593095023</v>
      </c>
      <c r="AC2321">
        <v>0</v>
      </c>
      <c r="AD2321">
        <v>0</v>
      </c>
      <c r="AE2321">
        <v>123.74529282315071</v>
      </c>
    </row>
    <row r="2322" spans="1:31" x14ac:dyDescent="0.25">
      <c r="A2322">
        <v>2341833</v>
      </c>
      <c r="B2322">
        <v>1</v>
      </c>
      <c r="C2322" t="s">
        <v>80</v>
      </c>
      <c r="D2322" t="s">
        <v>105</v>
      </c>
      <c r="E2322" t="s">
        <v>326</v>
      </c>
      <c r="F2322" t="s">
        <v>6913</v>
      </c>
      <c r="G2322" t="s">
        <v>344</v>
      </c>
      <c r="H2322" t="s">
        <v>154</v>
      </c>
      <c r="I2322" t="s">
        <v>144</v>
      </c>
      <c r="J2322" t="s">
        <v>137</v>
      </c>
      <c r="K2322" t="s">
        <v>138</v>
      </c>
      <c r="L2322" t="s">
        <v>6914</v>
      </c>
      <c r="M2322" t="s">
        <v>6915</v>
      </c>
      <c r="N2322">
        <v>1.943333333</v>
      </c>
      <c r="O2322">
        <v>0</v>
      </c>
      <c r="P2322">
        <v>130</v>
      </c>
      <c r="Q2322">
        <v>0</v>
      </c>
      <c r="R2322">
        <v>0</v>
      </c>
      <c r="S2322">
        <v>0</v>
      </c>
      <c r="T2322">
        <v>1</v>
      </c>
      <c r="U2322">
        <v>0</v>
      </c>
      <c r="V2322">
        <v>0</v>
      </c>
      <c r="W2322">
        <v>0</v>
      </c>
      <c r="X2322">
        <v>78.219450061014854</v>
      </c>
      <c r="Y2322">
        <v>0</v>
      </c>
      <c r="Z2322">
        <v>0</v>
      </c>
      <c r="AA2322">
        <v>0</v>
      </c>
      <c r="AB2322">
        <v>6.3609259236824673</v>
      </c>
      <c r="AC2322">
        <v>0</v>
      </c>
      <c r="AD2322">
        <v>0</v>
      </c>
      <c r="AE2322">
        <v>84.580375984697326</v>
      </c>
    </row>
    <row r="2323" spans="1:31" x14ac:dyDescent="0.25">
      <c r="A2323">
        <v>2341933</v>
      </c>
      <c r="B2323">
        <v>1</v>
      </c>
      <c r="C2323" t="s">
        <v>81</v>
      </c>
      <c r="D2323" t="s">
        <v>127</v>
      </c>
      <c r="E2323" t="s">
        <v>157</v>
      </c>
      <c r="F2323" t="s">
        <v>6916</v>
      </c>
      <c r="G2323" t="s">
        <v>159</v>
      </c>
      <c r="H2323" t="s">
        <v>154</v>
      </c>
      <c r="I2323" t="s">
        <v>144</v>
      </c>
      <c r="J2323" t="s">
        <v>137</v>
      </c>
      <c r="K2323" t="s">
        <v>138</v>
      </c>
      <c r="L2323" t="s">
        <v>6917</v>
      </c>
      <c r="M2323" t="s">
        <v>6918</v>
      </c>
      <c r="N2323">
        <v>1.065555555</v>
      </c>
      <c r="O2323">
        <v>0</v>
      </c>
      <c r="P2323">
        <v>0</v>
      </c>
      <c r="Q2323">
        <v>0</v>
      </c>
      <c r="R2323">
        <v>1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0.84782361547447338</v>
      </c>
      <c r="AA2323">
        <v>0</v>
      </c>
      <c r="AB2323">
        <v>0</v>
      </c>
      <c r="AC2323">
        <v>0</v>
      </c>
      <c r="AD2323">
        <v>0</v>
      </c>
      <c r="AE2323">
        <v>0.84782361547447338</v>
      </c>
    </row>
    <row r="2324" spans="1:31" x14ac:dyDescent="0.25">
      <c r="A2324">
        <v>2341913</v>
      </c>
      <c r="B2324">
        <v>1</v>
      </c>
      <c r="C2324" t="s">
        <v>80</v>
      </c>
      <c r="D2324" t="s">
        <v>110</v>
      </c>
      <c r="E2324" t="s">
        <v>132</v>
      </c>
      <c r="F2324" t="s">
        <v>6919</v>
      </c>
      <c r="G2324" t="s">
        <v>134</v>
      </c>
      <c r="H2324" t="s">
        <v>135</v>
      </c>
      <c r="I2324" t="s">
        <v>144</v>
      </c>
      <c r="J2324" t="s">
        <v>137</v>
      </c>
      <c r="K2324" t="s">
        <v>138</v>
      </c>
      <c r="L2324" t="s">
        <v>6920</v>
      </c>
      <c r="M2324" t="s">
        <v>6921</v>
      </c>
      <c r="N2324">
        <v>0.50749999999999995</v>
      </c>
      <c r="O2324">
        <v>0</v>
      </c>
      <c r="P2324">
        <v>0</v>
      </c>
      <c r="Q2324">
        <v>0</v>
      </c>
      <c r="R2324">
        <v>0</v>
      </c>
      <c r="S2324">
        <v>1</v>
      </c>
      <c r="T2324">
        <v>3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264.75669128101606</v>
      </c>
      <c r="AB2324">
        <v>29.084783562250315</v>
      </c>
      <c r="AC2324">
        <v>0</v>
      </c>
      <c r="AD2324">
        <v>0</v>
      </c>
      <c r="AE2324">
        <v>293.84147484326638</v>
      </c>
    </row>
    <row r="2325" spans="1:31" x14ac:dyDescent="0.25">
      <c r="A2325">
        <v>2341750</v>
      </c>
      <c r="B2325">
        <v>1</v>
      </c>
      <c r="C2325" t="s">
        <v>80</v>
      </c>
      <c r="D2325" t="s">
        <v>104</v>
      </c>
      <c r="E2325" t="s">
        <v>141</v>
      </c>
      <c r="F2325" t="s">
        <v>6922</v>
      </c>
      <c r="G2325" t="s">
        <v>134</v>
      </c>
      <c r="H2325" t="s">
        <v>135</v>
      </c>
      <c r="I2325" t="s">
        <v>144</v>
      </c>
      <c r="J2325" t="s">
        <v>137</v>
      </c>
      <c r="K2325" t="s">
        <v>138</v>
      </c>
      <c r="L2325" t="s">
        <v>6923</v>
      </c>
      <c r="M2325" t="s">
        <v>6924</v>
      </c>
      <c r="N2325">
        <v>2.9469444440000001</v>
      </c>
      <c r="O2325">
        <v>2</v>
      </c>
      <c r="P2325">
        <v>72</v>
      </c>
      <c r="Q2325">
        <v>4</v>
      </c>
      <c r="R2325">
        <v>21</v>
      </c>
      <c r="S2325">
        <v>7</v>
      </c>
      <c r="T2325">
        <v>4</v>
      </c>
      <c r="U2325">
        <v>0</v>
      </c>
      <c r="V2325">
        <v>0</v>
      </c>
      <c r="W2325">
        <v>6.8943815168337812</v>
      </c>
      <c r="X2325">
        <v>34.068907132306578</v>
      </c>
      <c r="Y2325">
        <v>306.3155719507609</v>
      </c>
      <c r="Z2325">
        <v>294.36903354022473</v>
      </c>
      <c r="AA2325">
        <v>94.601899246085878</v>
      </c>
      <c r="AB2325">
        <v>14.613191077227988</v>
      </c>
      <c r="AC2325">
        <v>0</v>
      </c>
      <c r="AD2325">
        <v>0</v>
      </c>
      <c r="AE2325">
        <v>750.86298446343983</v>
      </c>
    </row>
    <row r="2326" spans="1:31" x14ac:dyDescent="0.25">
      <c r="A2326">
        <v>2341896</v>
      </c>
      <c r="B2326">
        <v>1</v>
      </c>
      <c r="C2326" t="s">
        <v>80</v>
      </c>
      <c r="D2326" t="s">
        <v>88</v>
      </c>
      <c r="E2326" t="s">
        <v>240</v>
      </c>
      <c r="F2326" t="s">
        <v>6925</v>
      </c>
      <c r="G2326" t="s">
        <v>1416</v>
      </c>
      <c r="H2326" t="s">
        <v>135</v>
      </c>
      <c r="I2326" t="s">
        <v>144</v>
      </c>
      <c r="J2326" t="s">
        <v>137</v>
      </c>
      <c r="K2326" t="s">
        <v>138</v>
      </c>
      <c r="L2326" t="s">
        <v>6926</v>
      </c>
      <c r="M2326" t="s">
        <v>6927</v>
      </c>
      <c r="N2326">
        <v>9.8513888880000007</v>
      </c>
      <c r="O2326">
        <v>0</v>
      </c>
      <c r="P2326">
        <v>5080</v>
      </c>
      <c r="Q2326">
        <v>0</v>
      </c>
      <c r="R2326">
        <v>0</v>
      </c>
      <c r="S2326">
        <v>5</v>
      </c>
      <c r="T2326">
        <v>486</v>
      </c>
      <c r="U2326">
        <v>0</v>
      </c>
      <c r="V2326">
        <v>0</v>
      </c>
      <c r="W2326">
        <v>0</v>
      </c>
      <c r="X2326">
        <v>18361.686960489511</v>
      </c>
      <c r="Y2326">
        <v>0</v>
      </c>
      <c r="Z2326">
        <v>0</v>
      </c>
      <c r="AA2326">
        <v>32873.986941455929</v>
      </c>
      <c r="AB2326">
        <v>8471.9368886879547</v>
      </c>
      <c r="AC2326">
        <v>0</v>
      </c>
      <c r="AD2326">
        <v>0</v>
      </c>
      <c r="AE2326">
        <v>59707.610790633393</v>
      </c>
    </row>
    <row r="2327" spans="1:31" x14ac:dyDescent="0.25">
      <c r="A2327">
        <v>2341767</v>
      </c>
      <c r="B2327">
        <v>1</v>
      </c>
      <c r="C2327" t="s">
        <v>81</v>
      </c>
      <c r="D2327" t="s">
        <v>128</v>
      </c>
      <c r="E2327" t="s">
        <v>151</v>
      </c>
      <c r="F2327" t="s">
        <v>6928</v>
      </c>
      <c r="G2327" t="s">
        <v>153</v>
      </c>
      <c r="H2327" t="s">
        <v>154</v>
      </c>
      <c r="I2327" t="s">
        <v>144</v>
      </c>
      <c r="J2327" t="s">
        <v>137</v>
      </c>
      <c r="K2327" t="s">
        <v>138</v>
      </c>
      <c r="L2327" t="s">
        <v>6929</v>
      </c>
      <c r="M2327" t="s">
        <v>6930</v>
      </c>
      <c r="N2327">
        <v>4.2352777770000003</v>
      </c>
      <c r="O2327">
        <v>0</v>
      </c>
      <c r="P2327">
        <v>49</v>
      </c>
      <c r="Q2327">
        <v>0</v>
      </c>
      <c r="R2327">
        <v>0</v>
      </c>
      <c r="S2327">
        <v>0</v>
      </c>
      <c r="T2327">
        <v>2</v>
      </c>
      <c r="U2327">
        <v>0</v>
      </c>
      <c r="V2327">
        <v>0</v>
      </c>
      <c r="W2327">
        <v>0</v>
      </c>
      <c r="X2327">
        <v>30.24212080741265</v>
      </c>
      <c r="Y2327">
        <v>0</v>
      </c>
      <c r="Z2327">
        <v>0</v>
      </c>
      <c r="AA2327">
        <v>0</v>
      </c>
      <c r="AB2327">
        <v>9.5051701228349348</v>
      </c>
      <c r="AC2327">
        <v>0</v>
      </c>
      <c r="AD2327">
        <v>0</v>
      </c>
      <c r="AE2327">
        <v>39.747290930247587</v>
      </c>
    </row>
    <row r="2328" spans="1:31" x14ac:dyDescent="0.25">
      <c r="A2328">
        <v>2342099</v>
      </c>
      <c r="B2328">
        <v>1</v>
      </c>
      <c r="C2328" t="s">
        <v>80</v>
      </c>
      <c r="D2328" t="s">
        <v>107</v>
      </c>
      <c r="E2328" t="s">
        <v>151</v>
      </c>
      <c r="F2328" t="s">
        <v>6931</v>
      </c>
      <c r="G2328" t="s">
        <v>153</v>
      </c>
      <c r="H2328" t="s">
        <v>154</v>
      </c>
      <c r="I2328" t="s">
        <v>144</v>
      </c>
      <c r="J2328" t="s">
        <v>137</v>
      </c>
      <c r="K2328" t="s">
        <v>138</v>
      </c>
      <c r="L2328" t="s">
        <v>6932</v>
      </c>
      <c r="M2328" t="s">
        <v>6933</v>
      </c>
      <c r="N2328">
        <v>1.9827777769999999</v>
      </c>
      <c r="O2328">
        <v>0</v>
      </c>
      <c r="P2328">
        <v>23</v>
      </c>
      <c r="Q2328">
        <v>0</v>
      </c>
      <c r="R2328">
        <v>1</v>
      </c>
      <c r="S2328">
        <v>0</v>
      </c>
      <c r="T2328">
        <v>19</v>
      </c>
      <c r="U2328">
        <v>0</v>
      </c>
      <c r="V2328">
        <v>0</v>
      </c>
      <c r="W2328">
        <v>0</v>
      </c>
      <c r="X2328">
        <v>8.6314127374146956</v>
      </c>
      <c r="Y2328">
        <v>0</v>
      </c>
      <c r="Z2328">
        <v>0</v>
      </c>
      <c r="AA2328">
        <v>0</v>
      </c>
      <c r="AB2328">
        <v>30.104882877603263</v>
      </c>
      <c r="AC2328">
        <v>0</v>
      </c>
      <c r="AD2328">
        <v>0</v>
      </c>
      <c r="AE2328">
        <v>38.736295615017958</v>
      </c>
    </row>
    <row r="2329" spans="1:31" x14ac:dyDescent="0.25">
      <c r="A2329">
        <v>2341807</v>
      </c>
      <c r="B2329">
        <v>1</v>
      </c>
      <c r="C2329" t="s">
        <v>80</v>
      </c>
      <c r="D2329" t="s">
        <v>108</v>
      </c>
      <c r="E2329" t="s">
        <v>151</v>
      </c>
      <c r="F2329" t="s">
        <v>3496</v>
      </c>
      <c r="G2329" t="s">
        <v>153</v>
      </c>
      <c r="H2329" t="s">
        <v>154</v>
      </c>
      <c r="I2329" t="s">
        <v>144</v>
      </c>
      <c r="J2329" t="s">
        <v>137</v>
      </c>
      <c r="K2329" t="s">
        <v>138</v>
      </c>
      <c r="L2329" t="s">
        <v>6934</v>
      </c>
      <c r="M2329" t="s">
        <v>6935</v>
      </c>
      <c r="N2329">
        <v>0.79555555499999997</v>
      </c>
      <c r="O2329">
        <v>0</v>
      </c>
      <c r="P2329">
        <v>1</v>
      </c>
      <c r="Q2329">
        <v>0</v>
      </c>
      <c r="R2329">
        <v>9</v>
      </c>
      <c r="S2329">
        <v>0</v>
      </c>
      <c r="T2329">
        <v>1</v>
      </c>
      <c r="U2329">
        <v>0</v>
      </c>
      <c r="V2329">
        <v>0</v>
      </c>
      <c r="W2329">
        <v>0</v>
      </c>
      <c r="X2329">
        <v>0.13758957644435557</v>
      </c>
      <c r="Y2329">
        <v>0</v>
      </c>
      <c r="Z2329">
        <v>33.135585979010671</v>
      </c>
      <c r="AA2329">
        <v>0</v>
      </c>
      <c r="AB2329">
        <v>0.54150417720207111</v>
      </c>
      <c r="AC2329">
        <v>0</v>
      </c>
      <c r="AD2329">
        <v>0</v>
      </c>
      <c r="AE2329">
        <v>33.814679732657098</v>
      </c>
    </row>
    <row r="2330" spans="1:31" x14ac:dyDescent="0.25">
      <c r="A2330">
        <v>2341999</v>
      </c>
      <c r="B2330">
        <v>1</v>
      </c>
      <c r="C2330" t="s">
        <v>81</v>
      </c>
      <c r="D2330" t="s">
        <v>118</v>
      </c>
      <c r="E2330" t="s">
        <v>157</v>
      </c>
      <c r="F2330" t="s">
        <v>6936</v>
      </c>
      <c r="G2330" t="s">
        <v>159</v>
      </c>
      <c r="H2330" t="s">
        <v>154</v>
      </c>
      <c r="I2330" t="s">
        <v>144</v>
      </c>
      <c r="J2330" t="s">
        <v>137</v>
      </c>
      <c r="K2330" t="s">
        <v>138</v>
      </c>
      <c r="L2330" t="s">
        <v>6937</v>
      </c>
      <c r="M2330" t="s">
        <v>6938</v>
      </c>
      <c r="N2330">
        <v>1.665277777</v>
      </c>
      <c r="O2330">
        <v>0</v>
      </c>
      <c r="P2330">
        <v>1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0.42082542926354438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0.42082542926354438</v>
      </c>
    </row>
    <row r="2331" spans="1:31" x14ac:dyDescent="0.25">
      <c r="A2331">
        <v>2341993</v>
      </c>
      <c r="B2331">
        <v>1</v>
      </c>
      <c r="C2331" t="s">
        <v>81</v>
      </c>
      <c r="D2331" t="s">
        <v>126</v>
      </c>
      <c r="E2331" t="s">
        <v>147</v>
      </c>
      <c r="F2331" t="s">
        <v>6939</v>
      </c>
      <c r="G2331" t="s">
        <v>494</v>
      </c>
      <c r="H2331" t="s">
        <v>135</v>
      </c>
      <c r="I2331" t="s">
        <v>144</v>
      </c>
      <c r="J2331" t="s">
        <v>137</v>
      </c>
      <c r="K2331" t="s">
        <v>138</v>
      </c>
      <c r="L2331" t="s">
        <v>6940</v>
      </c>
      <c r="M2331" t="s">
        <v>6941</v>
      </c>
      <c r="N2331">
        <v>1.312777777</v>
      </c>
      <c r="O2331">
        <v>0</v>
      </c>
      <c r="P2331">
        <v>0</v>
      </c>
      <c r="Q2331">
        <v>1</v>
      </c>
      <c r="R2331">
        <v>0</v>
      </c>
      <c r="S2331">
        <v>1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29.817428634513007</v>
      </c>
      <c r="Z2331">
        <v>0</v>
      </c>
      <c r="AA2331">
        <v>4.2383174520630353</v>
      </c>
      <c r="AB2331">
        <v>0</v>
      </c>
      <c r="AC2331">
        <v>0</v>
      </c>
      <c r="AD2331">
        <v>0</v>
      </c>
      <c r="AE2331">
        <v>34.055746086576043</v>
      </c>
    </row>
    <row r="2332" spans="1:31" x14ac:dyDescent="0.25">
      <c r="A2332">
        <v>2341979</v>
      </c>
      <c r="B2332">
        <v>1</v>
      </c>
      <c r="C2332" t="s">
        <v>80</v>
      </c>
      <c r="D2332" t="s">
        <v>93</v>
      </c>
      <c r="E2332" t="s">
        <v>132</v>
      </c>
      <c r="F2332" t="s">
        <v>6942</v>
      </c>
      <c r="G2332" t="s">
        <v>134</v>
      </c>
      <c r="H2332" t="s">
        <v>135</v>
      </c>
      <c r="I2332" t="s">
        <v>136</v>
      </c>
      <c r="J2332" t="s">
        <v>137</v>
      </c>
      <c r="K2332" t="s">
        <v>138</v>
      </c>
      <c r="L2332" t="s">
        <v>6943</v>
      </c>
      <c r="M2332" t="s">
        <v>6944</v>
      </c>
      <c r="N2332">
        <v>5.5555550000000002E-3</v>
      </c>
      <c r="O2332">
        <v>0</v>
      </c>
      <c r="P2332">
        <v>638</v>
      </c>
      <c r="Q2332">
        <v>14</v>
      </c>
      <c r="R2332">
        <v>105</v>
      </c>
      <c r="S2332">
        <v>6</v>
      </c>
      <c r="T2332">
        <v>146</v>
      </c>
      <c r="U2332">
        <v>0</v>
      </c>
      <c r="V2332">
        <v>1</v>
      </c>
      <c r="W2332">
        <v>0</v>
      </c>
      <c r="X2332">
        <v>0.42907819133985059</v>
      </c>
      <c r="Y2332">
        <v>0.81668905915207779</v>
      </c>
      <c r="Z2332">
        <v>1.2469335382088664</v>
      </c>
      <c r="AA2332">
        <v>0.2537675579775</v>
      </c>
      <c r="AB2332">
        <v>0.78428490441466636</v>
      </c>
      <c r="AC2332">
        <v>0</v>
      </c>
      <c r="AD2332">
        <v>1.9559988421777776E-2</v>
      </c>
      <c r="AE2332">
        <v>3.5503132395147388</v>
      </c>
    </row>
    <row r="2333" spans="1:31" x14ac:dyDescent="0.25">
      <c r="A2333">
        <v>2341744</v>
      </c>
      <c r="B2333">
        <v>1</v>
      </c>
      <c r="C2333" t="s">
        <v>81</v>
      </c>
      <c r="D2333" t="s">
        <v>120</v>
      </c>
      <c r="E2333" t="s">
        <v>141</v>
      </c>
      <c r="F2333" t="s">
        <v>1176</v>
      </c>
      <c r="G2333" t="s">
        <v>134</v>
      </c>
      <c r="H2333" t="s">
        <v>135</v>
      </c>
      <c r="I2333" t="s">
        <v>144</v>
      </c>
      <c r="J2333" t="s">
        <v>137</v>
      </c>
      <c r="K2333" t="s">
        <v>138</v>
      </c>
      <c r="L2333" t="s">
        <v>6945</v>
      </c>
      <c r="M2333" t="s">
        <v>6946</v>
      </c>
      <c r="N2333">
        <v>1.4741666659999999</v>
      </c>
      <c r="O2333">
        <v>0</v>
      </c>
      <c r="P2333">
        <v>203</v>
      </c>
      <c r="Q2333">
        <v>47</v>
      </c>
      <c r="R2333">
        <v>12</v>
      </c>
      <c r="S2333">
        <v>7</v>
      </c>
      <c r="T2333">
        <v>15</v>
      </c>
      <c r="U2333">
        <v>0</v>
      </c>
      <c r="V2333">
        <v>0</v>
      </c>
      <c r="W2333">
        <v>0</v>
      </c>
      <c r="X2333">
        <v>55.52675296295488</v>
      </c>
      <c r="Y2333">
        <v>137.36188915664735</v>
      </c>
      <c r="Z2333">
        <v>30.243991177494905</v>
      </c>
      <c r="AA2333">
        <v>15.599199309370007</v>
      </c>
      <c r="AB2333">
        <v>8.0796043802454207</v>
      </c>
      <c r="AC2333">
        <v>0</v>
      </c>
      <c r="AD2333">
        <v>0</v>
      </c>
      <c r="AE2333">
        <v>246.81143698671258</v>
      </c>
    </row>
    <row r="2334" spans="1:31" x14ac:dyDescent="0.25">
      <c r="A2334">
        <v>2342036</v>
      </c>
      <c r="B2334">
        <v>1</v>
      </c>
      <c r="C2334" t="s">
        <v>80</v>
      </c>
      <c r="D2334" t="s">
        <v>92</v>
      </c>
      <c r="E2334" t="s">
        <v>157</v>
      </c>
      <c r="F2334" t="s">
        <v>6947</v>
      </c>
      <c r="G2334" t="s">
        <v>159</v>
      </c>
      <c r="H2334" t="s">
        <v>154</v>
      </c>
      <c r="I2334" t="s">
        <v>144</v>
      </c>
      <c r="J2334" t="s">
        <v>137</v>
      </c>
      <c r="K2334" t="s">
        <v>138</v>
      </c>
      <c r="L2334" t="s">
        <v>6948</v>
      </c>
      <c r="M2334" t="s">
        <v>6949</v>
      </c>
      <c r="N2334">
        <v>2.9102777770000001</v>
      </c>
      <c r="O2334">
        <v>0</v>
      </c>
      <c r="P2334">
        <v>1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0.26435565710083753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0.26435565710083753</v>
      </c>
    </row>
    <row r="2335" spans="1:31" x14ac:dyDescent="0.25">
      <c r="A2335">
        <v>2341939</v>
      </c>
      <c r="B2335">
        <v>1</v>
      </c>
      <c r="C2335" t="s">
        <v>80</v>
      </c>
      <c r="D2335" t="s">
        <v>84</v>
      </c>
      <c r="E2335" t="s">
        <v>157</v>
      </c>
      <c r="F2335" t="s">
        <v>6950</v>
      </c>
      <c r="G2335" t="s">
        <v>204</v>
      </c>
      <c r="H2335" t="s">
        <v>154</v>
      </c>
      <c r="I2335" t="s">
        <v>144</v>
      </c>
      <c r="J2335" t="s">
        <v>137</v>
      </c>
      <c r="K2335" t="s">
        <v>138</v>
      </c>
      <c r="L2335" t="s">
        <v>6951</v>
      </c>
      <c r="M2335" t="s">
        <v>6952</v>
      </c>
      <c r="N2335">
        <v>1.8888888880000001</v>
      </c>
      <c r="O2335">
        <v>0</v>
      </c>
      <c r="P2335">
        <v>13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5.8925930126285069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5.8925930126285069</v>
      </c>
    </row>
    <row r="2336" spans="1:31" x14ac:dyDescent="0.25">
      <c r="A2336">
        <v>2341793</v>
      </c>
      <c r="B2336">
        <v>1</v>
      </c>
      <c r="C2336" t="s">
        <v>80</v>
      </c>
      <c r="D2336" t="s">
        <v>94</v>
      </c>
      <c r="E2336" t="s">
        <v>174</v>
      </c>
      <c r="F2336" t="s">
        <v>6953</v>
      </c>
      <c r="G2336" t="s">
        <v>194</v>
      </c>
      <c r="H2336" t="s">
        <v>154</v>
      </c>
      <c r="I2336" t="s">
        <v>144</v>
      </c>
      <c r="J2336" t="s">
        <v>137</v>
      </c>
      <c r="K2336" t="s">
        <v>138</v>
      </c>
      <c r="L2336" t="s">
        <v>6954</v>
      </c>
      <c r="M2336" t="s">
        <v>6955</v>
      </c>
      <c r="N2336">
        <v>0.3075</v>
      </c>
      <c r="O2336">
        <v>0</v>
      </c>
      <c r="P2336">
        <v>49</v>
      </c>
      <c r="Q2336">
        <v>0</v>
      </c>
      <c r="R2336">
        <v>1</v>
      </c>
      <c r="S2336">
        <v>0</v>
      </c>
      <c r="T2336">
        <v>3</v>
      </c>
      <c r="U2336">
        <v>0</v>
      </c>
      <c r="V2336">
        <v>0</v>
      </c>
      <c r="W2336">
        <v>0</v>
      </c>
      <c r="X2336">
        <v>1.7690209548312603</v>
      </c>
      <c r="Y2336">
        <v>0</v>
      </c>
      <c r="Z2336">
        <v>2.1972678247035003E-2</v>
      </c>
      <c r="AA2336">
        <v>0</v>
      </c>
      <c r="AB2336">
        <v>0.58031039725312505</v>
      </c>
      <c r="AC2336">
        <v>0</v>
      </c>
      <c r="AD2336">
        <v>0</v>
      </c>
      <c r="AE2336">
        <v>2.3713040303314203</v>
      </c>
    </row>
    <row r="2337" spans="1:31" x14ac:dyDescent="0.25">
      <c r="A2337">
        <v>2341753</v>
      </c>
      <c r="B2337">
        <v>1</v>
      </c>
      <c r="C2337" t="s">
        <v>81</v>
      </c>
      <c r="D2337" t="s">
        <v>112</v>
      </c>
      <c r="E2337" t="s">
        <v>141</v>
      </c>
      <c r="F2337" t="s">
        <v>6956</v>
      </c>
      <c r="G2337" t="s">
        <v>134</v>
      </c>
      <c r="H2337" t="s">
        <v>135</v>
      </c>
      <c r="I2337" t="s">
        <v>144</v>
      </c>
      <c r="J2337" t="s">
        <v>137</v>
      </c>
      <c r="K2337" t="s">
        <v>138</v>
      </c>
      <c r="L2337" t="s">
        <v>6957</v>
      </c>
      <c r="M2337" t="s">
        <v>6958</v>
      </c>
      <c r="N2337">
        <v>0.98805555499999997</v>
      </c>
      <c r="O2337">
        <v>0</v>
      </c>
      <c r="P2337">
        <v>0</v>
      </c>
      <c r="Q2337">
        <v>0</v>
      </c>
      <c r="R2337">
        <v>6</v>
      </c>
      <c r="S2337">
        <v>2</v>
      </c>
      <c r="T2337">
        <v>88</v>
      </c>
      <c r="U2337">
        <v>3</v>
      </c>
      <c r="V2337">
        <v>0</v>
      </c>
      <c r="W2337">
        <v>0</v>
      </c>
      <c r="X2337">
        <v>0</v>
      </c>
      <c r="Y2337">
        <v>0</v>
      </c>
      <c r="Z2337">
        <v>72.133275216817026</v>
      </c>
      <c r="AA2337">
        <v>4.2486842982452604</v>
      </c>
      <c r="AB2337">
        <v>62.868954017586589</v>
      </c>
      <c r="AC2337">
        <v>37.247336044841653</v>
      </c>
      <c r="AD2337">
        <v>0</v>
      </c>
      <c r="AE2337">
        <v>176.49824957749055</v>
      </c>
    </row>
    <row r="2338" spans="1:31" x14ac:dyDescent="0.25">
      <c r="A2338">
        <v>2341816</v>
      </c>
      <c r="B2338">
        <v>1</v>
      </c>
      <c r="C2338" t="s">
        <v>80</v>
      </c>
      <c r="D2338" t="s">
        <v>106</v>
      </c>
      <c r="E2338" t="s">
        <v>147</v>
      </c>
      <c r="F2338" t="s">
        <v>6959</v>
      </c>
      <c r="G2338" t="s">
        <v>184</v>
      </c>
      <c r="H2338" t="s">
        <v>135</v>
      </c>
      <c r="I2338" t="s">
        <v>144</v>
      </c>
      <c r="J2338" t="s">
        <v>137</v>
      </c>
      <c r="K2338" t="s">
        <v>138</v>
      </c>
      <c r="L2338" t="s">
        <v>6960</v>
      </c>
      <c r="M2338" t="s">
        <v>6961</v>
      </c>
      <c r="N2338">
        <v>1.6230555550000001</v>
      </c>
      <c r="O2338">
        <v>0</v>
      </c>
      <c r="P2338">
        <v>80</v>
      </c>
      <c r="Q2338">
        <v>0</v>
      </c>
      <c r="R2338">
        <v>2</v>
      </c>
      <c r="S2338">
        <v>0</v>
      </c>
      <c r="T2338">
        <v>7</v>
      </c>
      <c r="U2338">
        <v>0</v>
      </c>
      <c r="V2338">
        <v>0</v>
      </c>
      <c r="W2338">
        <v>0</v>
      </c>
      <c r="X2338">
        <v>35.511910208105618</v>
      </c>
      <c r="Y2338">
        <v>0</v>
      </c>
      <c r="Z2338">
        <v>1.921502460512875</v>
      </c>
      <c r="AA2338">
        <v>0</v>
      </c>
      <c r="AB2338">
        <v>12.270105716914053</v>
      </c>
      <c r="AC2338">
        <v>0</v>
      </c>
      <c r="AD2338">
        <v>0</v>
      </c>
      <c r="AE2338">
        <v>49.703518385532547</v>
      </c>
    </row>
    <row r="2339" spans="1:31" x14ac:dyDescent="0.25">
      <c r="A2339">
        <v>2342108</v>
      </c>
      <c r="B2339">
        <v>1</v>
      </c>
      <c r="C2339" t="s">
        <v>80</v>
      </c>
      <c r="D2339" t="s">
        <v>85</v>
      </c>
      <c r="E2339" t="s">
        <v>157</v>
      </c>
      <c r="F2339" t="s">
        <v>6962</v>
      </c>
      <c r="G2339" t="s">
        <v>279</v>
      </c>
      <c r="H2339" t="s">
        <v>154</v>
      </c>
      <c r="I2339" t="s">
        <v>144</v>
      </c>
      <c r="J2339" t="s">
        <v>137</v>
      </c>
      <c r="K2339" t="s">
        <v>138</v>
      </c>
      <c r="L2339" t="s">
        <v>6963</v>
      </c>
      <c r="M2339" t="s">
        <v>6964</v>
      </c>
      <c r="N2339">
        <v>5.3008333329999999</v>
      </c>
      <c r="O2339">
        <v>0</v>
      </c>
      <c r="P2339">
        <v>6</v>
      </c>
      <c r="Q2339">
        <v>0</v>
      </c>
      <c r="R2339">
        <v>0</v>
      </c>
      <c r="S2339">
        <v>0</v>
      </c>
      <c r="T2339">
        <v>1</v>
      </c>
      <c r="U2339">
        <v>0</v>
      </c>
      <c r="V2339">
        <v>0</v>
      </c>
      <c r="W2339">
        <v>0</v>
      </c>
      <c r="X2339">
        <v>5.0632697857747893</v>
      </c>
      <c r="Y2339">
        <v>0</v>
      </c>
      <c r="Z2339">
        <v>0</v>
      </c>
      <c r="AA2339">
        <v>0</v>
      </c>
      <c r="AB2339">
        <v>0.87232869841866001</v>
      </c>
      <c r="AC2339">
        <v>0</v>
      </c>
      <c r="AD2339">
        <v>0</v>
      </c>
      <c r="AE2339">
        <v>5.9355984841934495</v>
      </c>
    </row>
    <row r="2340" spans="1:31" x14ac:dyDescent="0.25">
      <c r="A2340">
        <v>2342008</v>
      </c>
      <c r="B2340">
        <v>1</v>
      </c>
      <c r="C2340" t="s">
        <v>81</v>
      </c>
      <c r="D2340" t="s">
        <v>117</v>
      </c>
      <c r="E2340" t="s">
        <v>157</v>
      </c>
      <c r="F2340" t="s">
        <v>6965</v>
      </c>
      <c r="G2340" t="s">
        <v>159</v>
      </c>
      <c r="H2340" t="s">
        <v>154</v>
      </c>
      <c r="I2340" t="s">
        <v>144</v>
      </c>
      <c r="J2340" t="s">
        <v>137</v>
      </c>
      <c r="K2340" t="s">
        <v>138</v>
      </c>
      <c r="L2340" t="s">
        <v>6966</v>
      </c>
      <c r="M2340" t="s">
        <v>6967</v>
      </c>
      <c r="N2340">
        <v>0.640833333</v>
      </c>
      <c r="O2340">
        <v>0</v>
      </c>
      <c r="P2340">
        <v>1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5.2217905222222223E-6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5.2217905222222223E-6</v>
      </c>
    </row>
    <row r="2341" spans="1:31" x14ac:dyDescent="0.25">
      <c r="A2341">
        <v>2341713</v>
      </c>
      <c r="B2341">
        <v>1</v>
      </c>
      <c r="C2341" t="s">
        <v>81</v>
      </c>
      <c r="D2341" t="s">
        <v>115</v>
      </c>
      <c r="E2341" t="s">
        <v>147</v>
      </c>
      <c r="F2341" t="s">
        <v>6968</v>
      </c>
      <c r="G2341" t="s">
        <v>877</v>
      </c>
      <c r="H2341" t="s">
        <v>135</v>
      </c>
      <c r="I2341" t="s">
        <v>144</v>
      </c>
      <c r="J2341" t="s">
        <v>137</v>
      </c>
      <c r="K2341" t="s">
        <v>138</v>
      </c>
      <c r="L2341" t="s">
        <v>6969</v>
      </c>
      <c r="M2341" t="s">
        <v>6970</v>
      </c>
      <c r="N2341">
        <v>0.43583333299999999</v>
      </c>
      <c r="O2341">
        <v>0</v>
      </c>
      <c r="P2341">
        <v>29</v>
      </c>
      <c r="Q2341">
        <v>0</v>
      </c>
      <c r="R2341">
        <v>1</v>
      </c>
      <c r="S2341">
        <v>1</v>
      </c>
      <c r="T2341">
        <v>165</v>
      </c>
      <c r="U2341">
        <v>0</v>
      </c>
      <c r="V2341">
        <v>0</v>
      </c>
      <c r="W2341">
        <v>0</v>
      </c>
      <c r="X2341">
        <v>2.3843545408586477</v>
      </c>
      <c r="Y2341">
        <v>0</v>
      </c>
      <c r="Z2341">
        <v>0.10357935436773331</v>
      </c>
      <c r="AA2341">
        <v>8.321190627022499E-3</v>
      </c>
      <c r="AB2341">
        <v>18.994959519330354</v>
      </c>
      <c r="AC2341">
        <v>0</v>
      </c>
      <c r="AD2341">
        <v>0</v>
      </c>
      <c r="AE2341">
        <v>21.491214605183757</v>
      </c>
    </row>
    <row r="2342" spans="1:31" x14ac:dyDescent="0.25">
      <c r="A2342">
        <v>2341902</v>
      </c>
      <c r="B2342">
        <v>1</v>
      </c>
      <c r="C2342" t="s">
        <v>80</v>
      </c>
      <c r="D2342" t="s">
        <v>83</v>
      </c>
      <c r="E2342" t="s">
        <v>147</v>
      </c>
      <c r="F2342" t="s">
        <v>6971</v>
      </c>
      <c r="G2342" t="s">
        <v>184</v>
      </c>
      <c r="H2342" t="s">
        <v>135</v>
      </c>
      <c r="I2342" t="s">
        <v>144</v>
      </c>
      <c r="J2342" t="s">
        <v>137</v>
      </c>
      <c r="K2342" t="s">
        <v>138</v>
      </c>
      <c r="L2342" t="s">
        <v>6972</v>
      </c>
      <c r="M2342" t="s">
        <v>6973</v>
      </c>
      <c r="N2342">
        <v>1.708611111</v>
      </c>
      <c r="O2342">
        <v>0</v>
      </c>
      <c r="P2342">
        <v>0</v>
      </c>
      <c r="Q2342">
        <v>0</v>
      </c>
      <c r="R2342">
        <v>0</v>
      </c>
      <c r="S2342">
        <v>3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12.475988964893384</v>
      </c>
      <c r="AB2342">
        <v>0</v>
      </c>
      <c r="AC2342">
        <v>0</v>
      </c>
      <c r="AD2342">
        <v>0</v>
      </c>
      <c r="AE2342">
        <v>12.475988964893384</v>
      </c>
    </row>
    <row r="2343" spans="1:31" x14ac:dyDescent="0.25">
      <c r="A2343">
        <v>2341876</v>
      </c>
      <c r="B2343">
        <v>1</v>
      </c>
      <c r="C2343" t="s">
        <v>80</v>
      </c>
      <c r="D2343" t="s">
        <v>92</v>
      </c>
      <c r="E2343" t="s">
        <v>132</v>
      </c>
      <c r="F2343" t="s">
        <v>3911</v>
      </c>
      <c r="G2343" t="s">
        <v>134</v>
      </c>
      <c r="H2343" t="s">
        <v>135</v>
      </c>
      <c r="I2343" t="s">
        <v>144</v>
      </c>
      <c r="J2343" t="s">
        <v>137</v>
      </c>
      <c r="K2343" t="s">
        <v>138</v>
      </c>
      <c r="L2343" t="s">
        <v>6974</v>
      </c>
      <c r="M2343" t="s">
        <v>6975</v>
      </c>
      <c r="N2343">
        <v>0.42527777700000002</v>
      </c>
      <c r="O2343">
        <v>0</v>
      </c>
      <c r="P2343">
        <v>358</v>
      </c>
      <c r="Q2343">
        <v>0</v>
      </c>
      <c r="R2343">
        <v>3</v>
      </c>
      <c r="S2343">
        <v>8</v>
      </c>
      <c r="T2343">
        <v>16</v>
      </c>
      <c r="U2343">
        <v>0</v>
      </c>
      <c r="V2343">
        <v>1</v>
      </c>
      <c r="W2343">
        <v>0</v>
      </c>
      <c r="X2343">
        <v>47.174632921695668</v>
      </c>
      <c r="Y2343">
        <v>0</v>
      </c>
      <c r="Z2343">
        <v>0.3723481100491578</v>
      </c>
      <c r="AA2343">
        <v>50.480947866021467</v>
      </c>
      <c r="AB2343">
        <v>5.1347831388376219</v>
      </c>
      <c r="AC2343">
        <v>0</v>
      </c>
      <c r="AD2343">
        <v>0.42653597241928443</v>
      </c>
      <c r="AE2343">
        <v>103.58924800902319</v>
      </c>
    </row>
    <row r="2344" spans="1:31" x14ac:dyDescent="0.25">
      <c r="A2344">
        <v>2341945</v>
      </c>
      <c r="B2344">
        <v>1</v>
      </c>
      <c r="C2344" t="s">
        <v>81</v>
      </c>
      <c r="D2344" t="s">
        <v>123</v>
      </c>
      <c r="E2344" t="s">
        <v>151</v>
      </c>
      <c r="F2344" t="s">
        <v>6976</v>
      </c>
      <c r="G2344" t="s">
        <v>153</v>
      </c>
      <c r="H2344" t="s">
        <v>154</v>
      </c>
      <c r="I2344" t="s">
        <v>144</v>
      </c>
      <c r="J2344" t="s">
        <v>137</v>
      </c>
      <c r="K2344" t="s">
        <v>138</v>
      </c>
      <c r="L2344" t="s">
        <v>6977</v>
      </c>
      <c r="M2344" t="s">
        <v>6978</v>
      </c>
      <c r="N2344">
        <v>2.3558333330000001</v>
      </c>
      <c r="O2344">
        <v>0</v>
      </c>
      <c r="P2344">
        <v>52</v>
      </c>
      <c r="Q2344">
        <v>0</v>
      </c>
      <c r="R2344">
        <v>0</v>
      </c>
      <c r="S2344">
        <v>0</v>
      </c>
      <c r="T2344">
        <v>1</v>
      </c>
      <c r="U2344">
        <v>0</v>
      </c>
      <c r="V2344">
        <v>0</v>
      </c>
      <c r="W2344">
        <v>0</v>
      </c>
      <c r="X2344">
        <v>24.381528689422268</v>
      </c>
      <c r="Y2344">
        <v>0</v>
      </c>
      <c r="Z2344">
        <v>0</v>
      </c>
      <c r="AA2344">
        <v>0</v>
      </c>
      <c r="AB2344">
        <v>4.5482838270796506</v>
      </c>
      <c r="AC2344">
        <v>0</v>
      </c>
      <c r="AD2344">
        <v>0</v>
      </c>
      <c r="AE2344">
        <v>28.929812516501919</v>
      </c>
    </row>
    <row r="2345" spans="1:31" x14ac:dyDescent="0.25">
      <c r="A2345">
        <v>2342088</v>
      </c>
      <c r="B2345">
        <v>1</v>
      </c>
      <c r="C2345" t="s">
        <v>80</v>
      </c>
      <c r="D2345" t="s">
        <v>110</v>
      </c>
      <c r="E2345" t="s">
        <v>157</v>
      </c>
      <c r="F2345" t="s">
        <v>6979</v>
      </c>
      <c r="G2345" t="s">
        <v>279</v>
      </c>
      <c r="H2345" t="s">
        <v>154</v>
      </c>
      <c r="I2345" t="s">
        <v>144</v>
      </c>
      <c r="J2345" t="s">
        <v>137</v>
      </c>
      <c r="K2345" t="s">
        <v>138</v>
      </c>
      <c r="L2345" t="s">
        <v>6980</v>
      </c>
      <c r="M2345" t="s">
        <v>6981</v>
      </c>
      <c r="N2345">
        <v>3.1033333330000001</v>
      </c>
      <c r="O2345">
        <v>0</v>
      </c>
      <c r="P2345">
        <v>1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1.1892449130395413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1.1892449130395413</v>
      </c>
    </row>
    <row r="2346" spans="1:31" x14ac:dyDescent="0.25">
      <c r="A2346">
        <v>2341733</v>
      </c>
      <c r="B2346">
        <v>1</v>
      </c>
      <c r="C2346" t="s">
        <v>80</v>
      </c>
      <c r="D2346" t="s">
        <v>103</v>
      </c>
      <c r="E2346" t="s">
        <v>132</v>
      </c>
      <c r="F2346" t="s">
        <v>6982</v>
      </c>
      <c r="G2346" t="s">
        <v>269</v>
      </c>
      <c r="H2346" t="s">
        <v>135</v>
      </c>
      <c r="I2346" t="s">
        <v>144</v>
      </c>
      <c r="J2346" t="s">
        <v>137</v>
      </c>
      <c r="K2346" t="s">
        <v>209</v>
      </c>
      <c r="L2346" t="s">
        <v>6983</v>
      </c>
      <c r="M2346" t="s">
        <v>6984</v>
      </c>
      <c r="N2346">
        <v>1.453333333</v>
      </c>
      <c r="O2346">
        <v>0</v>
      </c>
      <c r="P2346">
        <v>17</v>
      </c>
      <c r="Q2346">
        <v>0</v>
      </c>
      <c r="R2346">
        <v>0</v>
      </c>
      <c r="S2346">
        <v>1</v>
      </c>
      <c r="T2346">
        <v>2</v>
      </c>
      <c r="U2346">
        <v>0</v>
      </c>
      <c r="V2346">
        <v>0</v>
      </c>
      <c r="W2346">
        <v>0</v>
      </c>
      <c r="X2346">
        <v>5.6037564411573602</v>
      </c>
      <c r="Y2346">
        <v>0</v>
      </c>
      <c r="Z2346">
        <v>0</v>
      </c>
      <c r="AA2346">
        <v>1.775078360219986</v>
      </c>
      <c r="AB2346">
        <v>0.33816524234376244</v>
      </c>
      <c r="AC2346">
        <v>0</v>
      </c>
      <c r="AD2346">
        <v>0</v>
      </c>
      <c r="AE2346">
        <v>7.717000043721109</v>
      </c>
    </row>
    <row r="2347" spans="1:31" x14ac:dyDescent="0.25">
      <c r="A2347">
        <v>2341796</v>
      </c>
      <c r="B2347">
        <v>1</v>
      </c>
      <c r="C2347" t="s">
        <v>80</v>
      </c>
      <c r="D2347" t="s">
        <v>103</v>
      </c>
      <c r="E2347" t="s">
        <v>147</v>
      </c>
      <c r="F2347" t="s">
        <v>6985</v>
      </c>
      <c r="G2347" t="s">
        <v>184</v>
      </c>
      <c r="H2347" t="s">
        <v>135</v>
      </c>
      <c r="I2347" t="s">
        <v>144</v>
      </c>
      <c r="J2347" t="s">
        <v>137</v>
      </c>
      <c r="K2347" t="s">
        <v>138</v>
      </c>
      <c r="L2347" t="s">
        <v>6986</v>
      </c>
      <c r="M2347" t="s">
        <v>6987</v>
      </c>
      <c r="N2347">
        <v>1.5347222220000001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1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44.60183520596766</v>
      </c>
      <c r="AD2347">
        <v>0</v>
      </c>
      <c r="AE2347">
        <v>44.60183520596766</v>
      </c>
    </row>
    <row r="2348" spans="1:31" x14ac:dyDescent="0.25">
      <c r="A2348">
        <v>2341942</v>
      </c>
      <c r="B2348">
        <v>1</v>
      </c>
      <c r="C2348" t="s">
        <v>80</v>
      </c>
      <c r="D2348" t="s">
        <v>104</v>
      </c>
      <c r="E2348" t="s">
        <v>151</v>
      </c>
      <c r="F2348" t="s">
        <v>6988</v>
      </c>
      <c r="G2348" t="s">
        <v>410</v>
      </c>
      <c r="H2348" t="s">
        <v>154</v>
      </c>
      <c r="I2348" t="s">
        <v>144</v>
      </c>
      <c r="J2348" t="s">
        <v>137</v>
      </c>
      <c r="K2348" t="s">
        <v>138</v>
      </c>
      <c r="L2348" t="s">
        <v>6989</v>
      </c>
      <c r="M2348" t="s">
        <v>6990</v>
      </c>
      <c r="N2348">
        <v>7.2366666659999996</v>
      </c>
      <c r="O2348">
        <v>0</v>
      </c>
      <c r="P2348">
        <v>1</v>
      </c>
      <c r="Q2348">
        <v>0</v>
      </c>
      <c r="R2348">
        <v>5</v>
      </c>
      <c r="S2348">
        <v>0</v>
      </c>
      <c r="T2348">
        <v>1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21.037664068840716</v>
      </c>
      <c r="AA2348">
        <v>0</v>
      </c>
      <c r="AB2348">
        <v>19.904988979091158</v>
      </c>
      <c r="AC2348">
        <v>0</v>
      </c>
      <c r="AD2348">
        <v>0</v>
      </c>
      <c r="AE2348">
        <v>40.94265304793187</v>
      </c>
    </row>
    <row r="2349" spans="1:31" x14ac:dyDescent="0.25">
      <c r="A2349">
        <v>2341813</v>
      </c>
      <c r="B2349">
        <v>1</v>
      </c>
      <c r="C2349" t="s">
        <v>80</v>
      </c>
      <c r="D2349" t="s">
        <v>100</v>
      </c>
      <c r="E2349" t="s">
        <v>147</v>
      </c>
      <c r="F2349" t="s">
        <v>6991</v>
      </c>
      <c r="G2349" t="s">
        <v>184</v>
      </c>
      <c r="H2349" t="s">
        <v>135</v>
      </c>
      <c r="I2349" t="s">
        <v>144</v>
      </c>
      <c r="J2349" t="s">
        <v>137</v>
      </c>
      <c r="K2349" t="s">
        <v>138</v>
      </c>
      <c r="L2349" t="s">
        <v>6992</v>
      </c>
      <c r="M2349" t="s">
        <v>6993</v>
      </c>
      <c r="N2349">
        <v>0.77444444400000001</v>
      </c>
      <c r="O2349">
        <v>0</v>
      </c>
      <c r="P2349">
        <v>270</v>
      </c>
      <c r="Q2349">
        <v>0</v>
      </c>
      <c r="R2349">
        <v>2</v>
      </c>
      <c r="S2349">
        <v>0</v>
      </c>
      <c r="T2349">
        <v>15</v>
      </c>
      <c r="U2349">
        <v>0</v>
      </c>
      <c r="V2349">
        <v>0</v>
      </c>
      <c r="W2349">
        <v>0</v>
      </c>
      <c r="X2349">
        <v>46.148270310999607</v>
      </c>
      <c r="Y2349">
        <v>0</v>
      </c>
      <c r="Z2349">
        <v>0.89155772473950001</v>
      </c>
      <c r="AA2349">
        <v>0</v>
      </c>
      <c r="AB2349">
        <v>8.4461052629402555</v>
      </c>
      <c r="AC2349">
        <v>0</v>
      </c>
      <c r="AD2349">
        <v>0</v>
      </c>
      <c r="AE2349">
        <v>55.485933298679363</v>
      </c>
    </row>
    <row r="2350" spans="1:31" x14ac:dyDescent="0.25">
      <c r="A2350">
        <v>2341756</v>
      </c>
      <c r="B2350">
        <v>1</v>
      </c>
      <c r="C2350" t="s">
        <v>81</v>
      </c>
      <c r="D2350" t="s">
        <v>122</v>
      </c>
      <c r="E2350" t="s">
        <v>132</v>
      </c>
      <c r="F2350" t="s">
        <v>6994</v>
      </c>
      <c r="G2350" t="s">
        <v>134</v>
      </c>
      <c r="H2350" t="s">
        <v>135</v>
      </c>
      <c r="I2350" t="s">
        <v>144</v>
      </c>
      <c r="J2350" t="s">
        <v>137</v>
      </c>
      <c r="K2350" t="s">
        <v>138</v>
      </c>
      <c r="L2350" t="s">
        <v>6995</v>
      </c>
      <c r="M2350" t="s">
        <v>6996</v>
      </c>
      <c r="N2350">
        <v>0.49333333299999999</v>
      </c>
      <c r="O2350">
        <v>24</v>
      </c>
      <c r="P2350">
        <v>838</v>
      </c>
      <c r="Q2350">
        <v>69</v>
      </c>
      <c r="R2350">
        <v>36</v>
      </c>
      <c r="S2350">
        <v>23</v>
      </c>
      <c r="T2350">
        <v>54</v>
      </c>
      <c r="U2350">
        <v>0</v>
      </c>
      <c r="V2350">
        <v>2</v>
      </c>
      <c r="W2350">
        <v>2.8204586222532106</v>
      </c>
      <c r="X2350">
        <v>50.075504685407424</v>
      </c>
      <c r="Y2350">
        <v>30.790416762148471</v>
      </c>
      <c r="Z2350">
        <v>13.127777549471999</v>
      </c>
      <c r="AA2350">
        <v>29.112851753691881</v>
      </c>
      <c r="AB2350">
        <v>12.114057391639964</v>
      </c>
      <c r="AC2350">
        <v>0</v>
      </c>
      <c r="AD2350">
        <v>17.81317833726597</v>
      </c>
      <c r="AE2350">
        <v>155.85424510187894</v>
      </c>
    </row>
    <row r="2351" spans="1:31" x14ac:dyDescent="0.25">
      <c r="A2351">
        <v>2341959</v>
      </c>
      <c r="B2351">
        <v>1</v>
      </c>
      <c r="C2351" t="s">
        <v>80</v>
      </c>
      <c r="D2351" t="s">
        <v>103</v>
      </c>
      <c r="E2351" t="s">
        <v>132</v>
      </c>
      <c r="F2351" t="s">
        <v>6997</v>
      </c>
      <c r="G2351" t="s">
        <v>134</v>
      </c>
      <c r="H2351" t="s">
        <v>135</v>
      </c>
      <c r="I2351" t="s">
        <v>144</v>
      </c>
      <c r="J2351" t="s">
        <v>137</v>
      </c>
      <c r="K2351" t="s">
        <v>138</v>
      </c>
      <c r="L2351" t="s">
        <v>6998</v>
      </c>
      <c r="M2351" t="s">
        <v>6999</v>
      </c>
      <c r="N2351">
        <v>0.40416666600000001</v>
      </c>
      <c r="O2351">
        <v>0</v>
      </c>
      <c r="P2351">
        <v>309</v>
      </c>
      <c r="Q2351">
        <v>1</v>
      </c>
      <c r="R2351">
        <v>11</v>
      </c>
      <c r="S2351">
        <v>1</v>
      </c>
      <c r="T2351">
        <v>18</v>
      </c>
      <c r="U2351">
        <v>0</v>
      </c>
      <c r="V2351">
        <v>0</v>
      </c>
      <c r="W2351">
        <v>0</v>
      </c>
      <c r="X2351">
        <v>32.662894077273975</v>
      </c>
      <c r="Y2351">
        <v>29.052305992228636</v>
      </c>
      <c r="Z2351">
        <v>9.5695423861862512</v>
      </c>
      <c r="AA2351">
        <v>0.7180112568052085</v>
      </c>
      <c r="AB2351">
        <v>15.254434328603633</v>
      </c>
      <c r="AC2351">
        <v>0</v>
      </c>
      <c r="AD2351">
        <v>0</v>
      </c>
      <c r="AE2351">
        <v>87.25718804109772</v>
      </c>
    </row>
    <row r="2352" spans="1:31" x14ac:dyDescent="0.25">
      <c r="A2352">
        <v>2341710</v>
      </c>
      <c r="B2352">
        <v>1</v>
      </c>
      <c r="C2352" t="s">
        <v>81</v>
      </c>
      <c r="D2352" t="s">
        <v>127</v>
      </c>
      <c r="E2352" t="s">
        <v>147</v>
      </c>
      <c r="F2352" t="s">
        <v>7000</v>
      </c>
      <c r="G2352" t="s">
        <v>134</v>
      </c>
      <c r="H2352" t="s">
        <v>135</v>
      </c>
      <c r="I2352" t="s">
        <v>144</v>
      </c>
      <c r="J2352" t="s">
        <v>137</v>
      </c>
      <c r="K2352" t="s">
        <v>138</v>
      </c>
      <c r="L2352" t="s">
        <v>7001</v>
      </c>
      <c r="M2352" t="s">
        <v>7002</v>
      </c>
      <c r="N2352">
        <v>0.566111111</v>
      </c>
      <c r="O2352">
        <v>0</v>
      </c>
      <c r="P2352">
        <v>342</v>
      </c>
      <c r="Q2352">
        <v>0</v>
      </c>
      <c r="R2352">
        <v>2</v>
      </c>
      <c r="S2352">
        <v>4</v>
      </c>
      <c r="T2352">
        <v>13</v>
      </c>
      <c r="U2352">
        <v>0</v>
      </c>
      <c r="V2352">
        <v>0</v>
      </c>
      <c r="W2352">
        <v>0</v>
      </c>
      <c r="X2352">
        <v>46.505369001609289</v>
      </c>
      <c r="Y2352">
        <v>0</v>
      </c>
      <c r="Z2352">
        <v>0.20984971366231003</v>
      </c>
      <c r="AA2352">
        <v>34.187690457493424</v>
      </c>
      <c r="AB2352">
        <v>2.1027592623057059</v>
      </c>
      <c r="AC2352">
        <v>0</v>
      </c>
      <c r="AD2352">
        <v>0</v>
      </c>
      <c r="AE2352">
        <v>83.005668435070731</v>
      </c>
    </row>
    <row r="2353" spans="1:31" x14ac:dyDescent="0.25">
      <c r="A2353">
        <v>2342005</v>
      </c>
      <c r="B2353">
        <v>1</v>
      </c>
      <c r="C2353" t="s">
        <v>80</v>
      </c>
      <c r="D2353" t="s">
        <v>106</v>
      </c>
      <c r="E2353" t="s">
        <v>141</v>
      </c>
      <c r="F2353" t="s">
        <v>7003</v>
      </c>
      <c r="G2353" t="s">
        <v>134</v>
      </c>
      <c r="H2353" t="s">
        <v>135</v>
      </c>
      <c r="I2353" t="s">
        <v>136</v>
      </c>
      <c r="J2353" t="s">
        <v>137</v>
      </c>
      <c r="K2353" t="s">
        <v>138</v>
      </c>
      <c r="L2353" t="s">
        <v>7004</v>
      </c>
      <c r="M2353" t="s">
        <v>7005</v>
      </c>
      <c r="N2353">
        <v>1.6111111000000001E-2</v>
      </c>
      <c r="O2353">
        <v>0</v>
      </c>
      <c r="P2353">
        <v>196</v>
      </c>
      <c r="Q2353">
        <v>1</v>
      </c>
      <c r="R2353">
        <v>17</v>
      </c>
      <c r="S2353">
        <v>0</v>
      </c>
      <c r="T2353">
        <v>28</v>
      </c>
      <c r="U2353">
        <v>1</v>
      </c>
      <c r="V2353">
        <v>0</v>
      </c>
      <c r="W2353">
        <v>0</v>
      </c>
      <c r="X2353">
        <v>1.1124928278538018</v>
      </c>
      <c r="Y2353">
        <v>4.6475191452299995E-2</v>
      </c>
      <c r="Z2353">
        <v>1.5682426563574403</v>
      </c>
      <c r="AA2353">
        <v>0</v>
      </c>
      <c r="AB2353">
        <v>0.84233367030757134</v>
      </c>
      <c r="AC2353">
        <v>1.1039416707366665E-2</v>
      </c>
      <c r="AD2353">
        <v>0</v>
      </c>
      <c r="AE2353">
        <v>3.5805837626784802</v>
      </c>
    </row>
    <row r="2354" spans="1:31" x14ac:dyDescent="0.25">
      <c r="A2354">
        <v>2341856</v>
      </c>
      <c r="B2354">
        <v>1</v>
      </c>
      <c r="C2354" t="s">
        <v>81</v>
      </c>
      <c r="D2354" t="s">
        <v>118</v>
      </c>
      <c r="E2354" t="s">
        <v>147</v>
      </c>
      <c r="F2354" t="s">
        <v>7006</v>
      </c>
      <c r="G2354" t="s">
        <v>184</v>
      </c>
      <c r="H2354" t="s">
        <v>135</v>
      </c>
      <c r="I2354" t="s">
        <v>144</v>
      </c>
      <c r="J2354" t="s">
        <v>137</v>
      </c>
      <c r="K2354" t="s">
        <v>138</v>
      </c>
      <c r="L2354" t="s">
        <v>7007</v>
      </c>
      <c r="M2354" t="s">
        <v>7008</v>
      </c>
      <c r="N2354">
        <v>1.542777777</v>
      </c>
      <c r="O2354">
        <v>0</v>
      </c>
      <c r="P2354">
        <v>0</v>
      </c>
      <c r="Q2354">
        <v>0</v>
      </c>
      <c r="R2354">
        <v>10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127.28798578561442</v>
      </c>
      <c r="AA2354">
        <v>0</v>
      </c>
      <c r="AB2354">
        <v>0</v>
      </c>
      <c r="AC2354">
        <v>0</v>
      </c>
      <c r="AD2354">
        <v>0</v>
      </c>
      <c r="AE2354">
        <v>127.28798578561442</v>
      </c>
    </row>
    <row r="2355" spans="1:31" x14ac:dyDescent="0.25">
      <c r="A2355">
        <v>2342042</v>
      </c>
      <c r="B2355">
        <v>1</v>
      </c>
      <c r="C2355" t="s">
        <v>80</v>
      </c>
      <c r="D2355" t="s">
        <v>108</v>
      </c>
      <c r="E2355" t="s">
        <v>147</v>
      </c>
      <c r="F2355" t="s">
        <v>7009</v>
      </c>
      <c r="G2355" t="s">
        <v>184</v>
      </c>
      <c r="H2355" t="s">
        <v>135</v>
      </c>
      <c r="I2355" t="s">
        <v>144</v>
      </c>
      <c r="J2355" t="s">
        <v>137</v>
      </c>
      <c r="K2355" t="s">
        <v>138</v>
      </c>
      <c r="L2355" t="s">
        <v>7010</v>
      </c>
      <c r="M2355" t="s">
        <v>7011</v>
      </c>
      <c r="N2355">
        <v>1.5738888879999999</v>
      </c>
      <c r="O2355">
        <v>0</v>
      </c>
      <c r="P2355">
        <v>26</v>
      </c>
      <c r="Q2355">
        <v>0</v>
      </c>
      <c r="R2355">
        <v>11</v>
      </c>
      <c r="S2355">
        <v>0</v>
      </c>
      <c r="T2355">
        <v>3</v>
      </c>
      <c r="U2355">
        <v>0</v>
      </c>
      <c r="V2355">
        <v>0</v>
      </c>
      <c r="W2355">
        <v>0</v>
      </c>
      <c r="X2355">
        <v>16.355607441909495</v>
      </c>
      <c r="Y2355">
        <v>0</v>
      </c>
      <c r="Z2355">
        <v>77.159386578778211</v>
      </c>
      <c r="AA2355">
        <v>0</v>
      </c>
      <c r="AB2355">
        <v>16.60672671750314</v>
      </c>
      <c r="AC2355">
        <v>0</v>
      </c>
      <c r="AD2355">
        <v>0</v>
      </c>
      <c r="AE2355">
        <v>110.12172073819085</v>
      </c>
    </row>
    <row r="2356" spans="1:31" x14ac:dyDescent="0.25">
      <c r="A2356">
        <v>2341922</v>
      </c>
      <c r="B2356">
        <v>1</v>
      </c>
      <c r="C2356" t="s">
        <v>80</v>
      </c>
      <c r="D2356" t="s">
        <v>108</v>
      </c>
      <c r="E2356" t="s">
        <v>141</v>
      </c>
      <c r="F2356" t="s">
        <v>7012</v>
      </c>
      <c r="G2356" t="s">
        <v>134</v>
      </c>
      <c r="H2356" t="s">
        <v>135</v>
      </c>
      <c r="I2356" t="s">
        <v>144</v>
      </c>
      <c r="J2356" t="s">
        <v>137</v>
      </c>
      <c r="K2356" t="s">
        <v>138</v>
      </c>
      <c r="L2356" t="s">
        <v>7013</v>
      </c>
      <c r="M2356" t="s">
        <v>7014</v>
      </c>
      <c r="N2356">
        <v>0.40555555500000001</v>
      </c>
      <c r="O2356">
        <v>0</v>
      </c>
      <c r="P2356">
        <v>467</v>
      </c>
      <c r="Q2356">
        <v>0</v>
      </c>
      <c r="R2356">
        <v>53</v>
      </c>
      <c r="S2356">
        <v>1</v>
      </c>
      <c r="T2356">
        <v>59</v>
      </c>
      <c r="U2356">
        <v>0</v>
      </c>
      <c r="V2356">
        <v>0</v>
      </c>
      <c r="W2356">
        <v>0</v>
      </c>
      <c r="X2356">
        <v>30.164085172829136</v>
      </c>
      <c r="Y2356">
        <v>0</v>
      </c>
      <c r="Z2356">
        <v>10.930679714753868</v>
      </c>
      <c r="AA2356">
        <v>0.73796470512566681</v>
      </c>
      <c r="AB2356">
        <v>11.665428941451845</v>
      </c>
      <c r="AC2356">
        <v>0</v>
      </c>
      <c r="AD2356">
        <v>0</v>
      </c>
      <c r="AE2356">
        <v>53.498158534160517</v>
      </c>
    </row>
    <row r="2357" spans="1:31" x14ac:dyDescent="0.25">
      <c r="A2357">
        <v>2342091</v>
      </c>
      <c r="B2357">
        <v>1</v>
      </c>
      <c r="C2357" t="s">
        <v>81</v>
      </c>
      <c r="D2357" t="s">
        <v>122</v>
      </c>
      <c r="E2357" t="s">
        <v>147</v>
      </c>
      <c r="F2357" t="s">
        <v>7015</v>
      </c>
      <c r="G2357" t="s">
        <v>184</v>
      </c>
      <c r="H2357" t="s">
        <v>135</v>
      </c>
      <c r="I2357" t="s">
        <v>144</v>
      </c>
      <c r="J2357" t="s">
        <v>137</v>
      </c>
      <c r="K2357" t="s">
        <v>138</v>
      </c>
      <c r="L2357" t="s">
        <v>7016</v>
      </c>
      <c r="M2357" t="s">
        <v>7017</v>
      </c>
      <c r="N2357">
        <v>0.71944444399999996</v>
      </c>
      <c r="O2357">
        <v>0</v>
      </c>
      <c r="P2357">
        <v>44</v>
      </c>
      <c r="Q2357">
        <v>0</v>
      </c>
      <c r="R2357">
        <v>1</v>
      </c>
      <c r="S2357">
        <v>0</v>
      </c>
      <c r="T2357">
        <v>2</v>
      </c>
      <c r="U2357">
        <v>0</v>
      </c>
      <c r="V2357">
        <v>0</v>
      </c>
      <c r="W2357">
        <v>0</v>
      </c>
      <c r="X2357">
        <v>3.3247149189456811</v>
      </c>
      <c r="Y2357">
        <v>0</v>
      </c>
      <c r="Z2357">
        <v>2.7162412086311418</v>
      </c>
      <c r="AA2357">
        <v>0</v>
      </c>
      <c r="AB2357">
        <v>0.12314472935381668</v>
      </c>
      <c r="AC2357">
        <v>0</v>
      </c>
      <c r="AD2357">
        <v>0</v>
      </c>
      <c r="AE2357">
        <v>6.1641008569306397</v>
      </c>
    </row>
    <row r="2358" spans="1:31" x14ac:dyDescent="0.25">
      <c r="A2358">
        <v>2341730</v>
      </c>
      <c r="B2358">
        <v>1</v>
      </c>
      <c r="C2358" t="s">
        <v>81</v>
      </c>
      <c r="D2358" t="s">
        <v>112</v>
      </c>
      <c r="E2358" t="s">
        <v>147</v>
      </c>
      <c r="F2358" t="s">
        <v>7018</v>
      </c>
      <c r="G2358" t="s">
        <v>134</v>
      </c>
      <c r="H2358" t="s">
        <v>135</v>
      </c>
      <c r="I2358" t="s">
        <v>144</v>
      </c>
      <c r="J2358" t="s">
        <v>137</v>
      </c>
      <c r="K2358" t="s">
        <v>138</v>
      </c>
      <c r="L2358" t="s">
        <v>7019</v>
      </c>
      <c r="M2358" t="s">
        <v>7020</v>
      </c>
      <c r="N2358">
        <v>0.64805555500000001</v>
      </c>
      <c r="O2358">
        <v>0</v>
      </c>
      <c r="P2358">
        <v>1911</v>
      </c>
      <c r="Q2358">
        <v>39</v>
      </c>
      <c r="R2358">
        <v>399</v>
      </c>
      <c r="S2358">
        <v>15</v>
      </c>
      <c r="T2358">
        <v>269</v>
      </c>
      <c r="U2358">
        <v>4</v>
      </c>
      <c r="V2358">
        <v>2</v>
      </c>
      <c r="W2358">
        <v>0</v>
      </c>
      <c r="X2358">
        <v>182.41913311324859</v>
      </c>
      <c r="Y2358">
        <v>37.732883628803762</v>
      </c>
      <c r="Z2358">
        <v>110.01503110676926</v>
      </c>
      <c r="AA2358">
        <v>46.040171416730466</v>
      </c>
      <c r="AB2358">
        <v>40.397370505076459</v>
      </c>
      <c r="AC2358">
        <v>38.130427864673599</v>
      </c>
      <c r="AD2358">
        <v>1.3733965250658433</v>
      </c>
      <c r="AE2358">
        <v>456.108414160368</v>
      </c>
    </row>
    <row r="2359" spans="1:31" x14ac:dyDescent="0.25">
      <c r="A2359">
        <v>2341736</v>
      </c>
      <c r="B2359">
        <v>1</v>
      </c>
      <c r="C2359" t="s">
        <v>80</v>
      </c>
      <c r="D2359" t="s">
        <v>108</v>
      </c>
      <c r="E2359" t="s">
        <v>141</v>
      </c>
      <c r="F2359" t="s">
        <v>7021</v>
      </c>
      <c r="G2359" t="s">
        <v>134</v>
      </c>
      <c r="H2359" t="s">
        <v>135</v>
      </c>
      <c r="I2359" t="s">
        <v>144</v>
      </c>
      <c r="J2359" t="s">
        <v>137</v>
      </c>
      <c r="K2359" t="s">
        <v>138</v>
      </c>
      <c r="L2359" t="s">
        <v>7022</v>
      </c>
      <c r="M2359" t="s">
        <v>7023</v>
      </c>
      <c r="N2359">
        <v>0.55027777700000002</v>
      </c>
      <c r="O2359">
        <v>0</v>
      </c>
      <c r="P2359">
        <v>710</v>
      </c>
      <c r="Q2359">
        <v>0</v>
      </c>
      <c r="R2359">
        <v>217</v>
      </c>
      <c r="S2359">
        <v>3</v>
      </c>
      <c r="T2359">
        <v>151</v>
      </c>
      <c r="U2359">
        <v>0</v>
      </c>
      <c r="V2359">
        <v>0</v>
      </c>
      <c r="W2359">
        <v>0</v>
      </c>
      <c r="X2359">
        <v>69.021526625144574</v>
      </c>
      <c r="Y2359">
        <v>0</v>
      </c>
      <c r="Z2359">
        <v>391.63751644135039</v>
      </c>
      <c r="AA2359">
        <v>2.0586865061557083</v>
      </c>
      <c r="AB2359">
        <v>101.68912846683438</v>
      </c>
      <c r="AC2359">
        <v>0</v>
      </c>
      <c r="AD2359">
        <v>0</v>
      </c>
      <c r="AE2359">
        <v>564.40685803948509</v>
      </c>
    </row>
    <row r="2360" spans="1:31" x14ac:dyDescent="0.25">
      <c r="A2360">
        <v>2341868</v>
      </c>
      <c r="B2360">
        <v>1</v>
      </c>
      <c r="C2360" t="s">
        <v>81</v>
      </c>
      <c r="D2360" t="s">
        <v>119</v>
      </c>
      <c r="E2360" t="s">
        <v>147</v>
      </c>
      <c r="F2360" t="s">
        <v>4592</v>
      </c>
      <c r="G2360" t="s">
        <v>184</v>
      </c>
      <c r="H2360" t="s">
        <v>135</v>
      </c>
      <c r="I2360" t="s">
        <v>144</v>
      </c>
      <c r="J2360" t="s">
        <v>137</v>
      </c>
      <c r="K2360" t="s">
        <v>138</v>
      </c>
      <c r="L2360" t="s">
        <v>7024</v>
      </c>
      <c r="M2360" t="s">
        <v>7025</v>
      </c>
      <c r="N2360">
        <v>0.49555555499999998</v>
      </c>
      <c r="O2360">
        <v>0</v>
      </c>
      <c r="P2360">
        <v>240</v>
      </c>
      <c r="Q2360">
        <v>0</v>
      </c>
      <c r="R2360">
        <v>5</v>
      </c>
      <c r="S2360">
        <v>0</v>
      </c>
      <c r="T2360">
        <v>14</v>
      </c>
      <c r="U2360">
        <v>0</v>
      </c>
      <c r="V2360">
        <v>1</v>
      </c>
      <c r="W2360">
        <v>0</v>
      </c>
      <c r="X2360">
        <v>11.647659874401707</v>
      </c>
      <c r="Y2360">
        <v>0</v>
      </c>
      <c r="Z2360">
        <v>0.99071864950513566</v>
      </c>
      <c r="AA2360">
        <v>0</v>
      </c>
      <c r="AB2360">
        <v>0.60029585748772063</v>
      </c>
      <c r="AC2360">
        <v>0</v>
      </c>
      <c r="AD2360">
        <v>21.022145842926662</v>
      </c>
      <c r="AE2360">
        <v>34.260820224321222</v>
      </c>
    </row>
    <row r="2361" spans="1:31" x14ac:dyDescent="0.25">
      <c r="A2361">
        <v>2341722</v>
      </c>
      <c r="B2361">
        <v>1</v>
      </c>
      <c r="C2361" t="s">
        <v>81</v>
      </c>
      <c r="D2361" t="s">
        <v>121</v>
      </c>
      <c r="E2361" t="s">
        <v>141</v>
      </c>
      <c r="F2361" t="s">
        <v>7026</v>
      </c>
      <c r="G2361" t="s">
        <v>134</v>
      </c>
      <c r="H2361" t="s">
        <v>135</v>
      </c>
      <c r="I2361" t="s">
        <v>136</v>
      </c>
      <c r="J2361" t="s">
        <v>137</v>
      </c>
      <c r="K2361" t="s">
        <v>138</v>
      </c>
      <c r="L2361" t="s">
        <v>7027</v>
      </c>
      <c r="M2361" t="s">
        <v>7028</v>
      </c>
      <c r="N2361">
        <v>1.1111111E-2</v>
      </c>
      <c r="O2361">
        <v>0</v>
      </c>
      <c r="P2361">
        <v>258</v>
      </c>
      <c r="Q2361">
        <v>0</v>
      </c>
      <c r="R2361">
        <v>57</v>
      </c>
      <c r="S2361">
        <v>7</v>
      </c>
      <c r="T2361">
        <v>12</v>
      </c>
      <c r="U2361">
        <v>0</v>
      </c>
      <c r="V2361">
        <v>0</v>
      </c>
      <c r="W2361">
        <v>0</v>
      </c>
      <c r="X2361">
        <v>0.28164396221813331</v>
      </c>
      <c r="Y2361">
        <v>0</v>
      </c>
      <c r="Z2361">
        <v>0.31711412133086669</v>
      </c>
      <c r="AA2361">
        <v>8.427384930154444E-2</v>
      </c>
      <c r="AB2361">
        <v>8.8916776787666657E-2</v>
      </c>
      <c r="AC2361">
        <v>0</v>
      </c>
      <c r="AD2361">
        <v>0</v>
      </c>
      <c r="AE2361">
        <v>0.77194870963821116</v>
      </c>
    </row>
    <row r="2362" spans="1:31" x14ac:dyDescent="0.25">
      <c r="A2362">
        <v>2341745</v>
      </c>
      <c r="B2362">
        <v>1</v>
      </c>
      <c r="C2362" t="s">
        <v>81</v>
      </c>
      <c r="D2362" t="s">
        <v>118</v>
      </c>
      <c r="E2362" t="s">
        <v>147</v>
      </c>
      <c r="F2362" t="s">
        <v>7029</v>
      </c>
      <c r="G2362" t="s">
        <v>134</v>
      </c>
      <c r="H2362" t="s">
        <v>135</v>
      </c>
      <c r="I2362" t="s">
        <v>144</v>
      </c>
      <c r="J2362" t="s">
        <v>137</v>
      </c>
      <c r="K2362" t="s">
        <v>138</v>
      </c>
      <c r="L2362" t="s">
        <v>7030</v>
      </c>
      <c r="M2362" t="s">
        <v>7031</v>
      </c>
      <c r="N2362">
        <v>0.31944444399999999</v>
      </c>
      <c r="O2362">
        <v>0</v>
      </c>
      <c r="P2362">
        <v>3666</v>
      </c>
      <c r="Q2362">
        <v>1</v>
      </c>
      <c r="R2362">
        <v>33</v>
      </c>
      <c r="S2362">
        <v>57</v>
      </c>
      <c r="T2362">
        <v>183</v>
      </c>
      <c r="U2362">
        <v>2</v>
      </c>
      <c r="V2362">
        <v>0</v>
      </c>
      <c r="W2362">
        <v>0</v>
      </c>
      <c r="X2362">
        <v>220.73077713806791</v>
      </c>
      <c r="Y2362">
        <v>0</v>
      </c>
      <c r="Z2362">
        <v>18.84778270181846</v>
      </c>
      <c r="AA2362">
        <v>142.94678066797965</v>
      </c>
      <c r="AB2362">
        <v>61.032851360494419</v>
      </c>
      <c r="AC2362">
        <v>12.742785229449165</v>
      </c>
      <c r="AD2362">
        <v>0</v>
      </c>
      <c r="AE2362">
        <v>456.30097709780961</v>
      </c>
    </row>
    <row r="2363" spans="1:31" x14ac:dyDescent="0.25">
      <c r="A2363">
        <v>2341845</v>
      </c>
      <c r="B2363">
        <v>1</v>
      </c>
      <c r="C2363" t="s">
        <v>80</v>
      </c>
      <c r="D2363" t="s">
        <v>94</v>
      </c>
      <c r="E2363" t="s">
        <v>147</v>
      </c>
      <c r="F2363" t="s">
        <v>7032</v>
      </c>
      <c r="G2363" t="s">
        <v>363</v>
      </c>
      <c r="H2363" t="s">
        <v>135</v>
      </c>
      <c r="I2363" t="s">
        <v>144</v>
      </c>
      <c r="J2363" t="s">
        <v>137</v>
      </c>
      <c r="K2363" t="s">
        <v>138</v>
      </c>
      <c r="L2363" t="s">
        <v>7033</v>
      </c>
      <c r="M2363" t="s">
        <v>7034</v>
      </c>
      <c r="N2363">
        <v>0.37777777699999998</v>
      </c>
      <c r="O2363">
        <v>0</v>
      </c>
      <c r="P2363">
        <v>14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1.1680898897733334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1.1680898897733334</v>
      </c>
    </row>
    <row r="2364" spans="1:31" x14ac:dyDescent="0.25">
      <c r="A2364">
        <v>2341822</v>
      </c>
      <c r="B2364">
        <v>1</v>
      </c>
      <c r="C2364" t="s">
        <v>81</v>
      </c>
      <c r="D2364" t="s">
        <v>113</v>
      </c>
      <c r="E2364" t="s">
        <v>132</v>
      </c>
      <c r="F2364" t="s">
        <v>2527</v>
      </c>
      <c r="G2364" t="s">
        <v>134</v>
      </c>
      <c r="H2364" t="s">
        <v>135</v>
      </c>
      <c r="I2364" t="s">
        <v>136</v>
      </c>
      <c r="J2364" t="s">
        <v>137</v>
      </c>
      <c r="K2364" t="s">
        <v>138</v>
      </c>
      <c r="L2364" t="s">
        <v>7035</v>
      </c>
      <c r="M2364" t="s">
        <v>7036</v>
      </c>
      <c r="N2364">
        <v>1.9444444000000002E-2</v>
      </c>
      <c r="O2364">
        <v>0</v>
      </c>
      <c r="P2364">
        <v>1285</v>
      </c>
      <c r="Q2364">
        <v>2</v>
      </c>
      <c r="R2364">
        <v>423</v>
      </c>
      <c r="S2364">
        <v>5</v>
      </c>
      <c r="T2364">
        <v>73</v>
      </c>
      <c r="U2364">
        <v>0</v>
      </c>
      <c r="V2364">
        <v>2</v>
      </c>
      <c r="W2364">
        <v>0</v>
      </c>
      <c r="X2364">
        <v>3.5831783804822495</v>
      </c>
      <c r="Y2364">
        <v>1.5335316398482499</v>
      </c>
      <c r="Z2364">
        <v>7.1576989134075424</v>
      </c>
      <c r="AA2364">
        <v>0.16869496805513334</v>
      </c>
      <c r="AB2364">
        <v>1.1080474020123279</v>
      </c>
      <c r="AC2364">
        <v>0</v>
      </c>
      <c r="AD2364">
        <v>0.87332905469833344</v>
      </c>
      <c r="AE2364">
        <v>14.424480358503835</v>
      </c>
    </row>
    <row r="2365" spans="1:31" x14ac:dyDescent="0.25">
      <c r="A2365">
        <v>2341968</v>
      </c>
      <c r="B2365">
        <v>1</v>
      </c>
      <c r="C2365" t="s">
        <v>80</v>
      </c>
      <c r="D2365" t="s">
        <v>93</v>
      </c>
      <c r="E2365" t="s">
        <v>174</v>
      </c>
      <c r="F2365" t="s">
        <v>7037</v>
      </c>
      <c r="G2365" t="s">
        <v>299</v>
      </c>
      <c r="H2365" t="s">
        <v>154</v>
      </c>
      <c r="I2365" t="s">
        <v>144</v>
      </c>
      <c r="J2365" t="s">
        <v>137</v>
      </c>
      <c r="K2365" t="s">
        <v>138</v>
      </c>
      <c r="L2365" t="s">
        <v>7038</v>
      </c>
      <c r="M2365" t="s">
        <v>7039</v>
      </c>
      <c r="N2365">
        <v>1.0686111110000001</v>
      </c>
      <c r="O2365">
        <v>0</v>
      </c>
      <c r="P2365">
        <v>1</v>
      </c>
      <c r="Q2365">
        <v>0</v>
      </c>
      <c r="R2365">
        <v>21</v>
      </c>
      <c r="S2365">
        <v>0</v>
      </c>
      <c r="T2365">
        <v>5</v>
      </c>
      <c r="U2365">
        <v>0</v>
      </c>
      <c r="V2365">
        <v>0</v>
      </c>
      <c r="W2365">
        <v>0</v>
      </c>
      <c r="X2365">
        <v>0.26943765742876108</v>
      </c>
      <c r="Y2365">
        <v>0</v>
      </c>
      <c r="Z2365">
        <v>102.65503710812602</v>
      </c>
      <c r="AA2365">
        <v>0</v>
      </c>
      <c r="AB2365">
        <v>7.4891477263283335</v>
      </c>
      <c r="AC2365">
        <v>0</v>
      </c>
      <c r="AD2365">
        <v>0</v>
      </c>
      <c r="AE2365">
        <v>110.41362249188313</v>
      </c>
    </row>
    <row r="2366" spans="1:31" x14ac:dyDescent="0.25">
      <c r="A2366">
        <v>2341805</v>
      </c>
      <c r="B2366">
        <v>1</v>
      </c>
      <c r="C2366" t="s">
        <v>80</v>
      </c>
      <c r="D2366" t="s">
        <v>107</v>
      </c>
      <c r="E2366" t="s">
        <v>151</v>
      </c>
      <c r="F2366" t="s">
        <v>460</v>
      </c>
      <c r="G2366" t="s">
        <v>194</v>
      </c>
      <c r="H2366" t="s">
        <v>154</v>
      </c>
      <c r="I2366" t="s">
        <v>144</v>
      </c>
      <c r="J2366" t="s">
        <v>137</v>
      </c>
      <c r="K2366" t="s">
        <v>138</v>
      </c>
      <c r="L2366" t="s">
        <v>7040</v>
      </c>
      <c r="M2366" t="s">
        <v>7041</v>
      </c>
      <c r="N2366">
        <v>1.9852777770000001</v>
      </c>
      <c r="O2366">
        <v>0</v>
      </c>
      <c r="P2366">
        <v>23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13.636453356666065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13.636453356666065</v>
      </c>
    </row>
    <row r="2367" spans="1:31" x14ac:dyDescent="0.25">
      <c r="A2367">
        <v>2342054</v>
      </c>
      <c r="B2367">
        <v>1</v>
      </c>
      <c r="C2367" t="s">
        <v>80</v>
      </c>
      <c r="D2367" t="s">
        <v>108</v>
      </c>
      <c r="E2367" t="s">
        <v>151</v>
      </c>
      <c r="F2367" t="s">
        <v>4445</v>
      </c>
      <c r="G2367" t="s">
        <v>153</v>
      </c>
      <c r="H2367" t="s">
        <v>154</v>
      </c>
      <c r="I2367" t="s">
        <v>144</v>
      </c>
      <c r="J2367" t="s">
        <v>137</v>
      </c>
      <c r="K2367" t="s">
        <v>138</v>
      </c>
      <c r="L2367" t="s">
        <v>7042</v>
      </c>
      <c r="M2367" t="s">
        <v>7043</v>
      </c>
      <c r="N2367">
        <v>0.83111111100000001</v>
      </c>
      <c r="O2367">
        <v>0</v>
      </c>
      <c r="P2367">
        <v>4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0.473962252663785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0.473962252663785</v>
      </c>
    </row>
    <row r="2368" spans="1:31" x14ac:dyDescent="0.25">
      <c r="A2368">
        <v>2341762</v>
      </c>
      <c r="B2368">
        <v>1</v>
      </c>
      <c r="C2368" t="s">
        <v>81</v>
      </c>
      <c r="D2368" t="s">
        <v>121</v>
      </c>
      <c r="E2368" t="s">
        <v>141</v>
      </c>
      <c r="F2368" t="s">
        <v>7044</v>
      </c>
      <c r="G2368" t="s">
        <v>134</v>
      </c>
      <c r="H2368" t="s">
        <v>135</v>
      </c>
      <c r="I2368" t="s">
        <v>136</v>
      </c>
      <c r="J2368" t="s">
        <v>137</v>
      </c>
      <c r="K2368" t="s">
        <v>138</v>
      </c>
      <c r="L2368" t="s">
        <v>7045</v>
      </c>
      <c r="M2368" t="s">
        <v>7046</v>
      </c>
      <c r="N2368">
        <v>5.5555550000000002E-3</v>
      </c>
      <c r="O2368">
        <v>0</v>
      </c>
      <c r="P2368">
        <v>999</v>
      </c>
      <c r="Q2368">
        <v>1</v>
      </c>
      <c r="R2368">
        <v>47</v>
      </c>
      <c r="S2368">
        <v>6</v>
      </c>
      <c r="T2368">
        <v>75</v>
      </c>
      <c r="U2368">
        <v>0</v>
      </c>
      <c r="V2368">
        <v>0</v>
      </c>
      <c r="W2368">
        <v>0</v>
      </c>
      <c r="X2368">
        <v>0.54022977520121584</v>
      </c>
      <c r="Y2368">
        <v>1.3480391142166667E-2</v>
      </c>
      <c r="Z2368">
        <v>0.15175479037349446</v>
      </c>
      <c r="AA2368">
        <v>3.9862659273800005E-2</v>
      </c>
      <c r="AB2368">
        <v>0.20609684030886108</v>
      </c>
      <c r="AC2368">
        <v>0</v>
      </c>
      <c r="AD2368">
        <v>0</v>
      </c>
      <c r="AE2368">
        <v>0.95142445629953809</v>
      </c>
    </row>
    <row r="2369" spans="1:31" x14ac:dyDescent="0.25">
      <c r="A2369">
        <v>2341974</v>
      </c>
      <c r="B2369">
        <v>1</v>
      </c>
      <c r="C2369" t="s">
        <v>80</v>
      </c>
      <c r="D2369" t="s">
        <v>105</v>
      </c>
      <c r="E2369" t="s">
        <v>326</v>
      </c>
      <c r="F2369" t="s">
        <v>7047</v>
      </c>
      <c r="G2369" t="s">
        <v>194</v>
      </c>
      <c r="H2369" t="s">
        <v>154</v>
      </c>
      <c r="I2369" t="s">
        <v>144</v>
      </c>
      <c r="J2369" t="s">
        <v>137</v>
      </c>
      <c r="K2369" t="s">
        <v>138</v>
      </c>
      <c r="L2369" t="s">
        <v>7048</v>
      </c>
      <c r="M2369" t="s">
        <v>7049</v>
      </c>
      <c r="N2369">
        <v>0.97694444400000002</v>
      </c>
      <c r="O2369">
        <v>0</v>
      </c>
      <c r="P2369">
        <v>9</v>
      </c>
      <c r="Q2369">
        <v>0</v>
      </c>
      <c r="R2369">
        <v>0</v>
      </c>
      <c r="S2369">
        <v>0</v>
      </c>
      <c r="T2369">
        <v>1</v>
      </c>
      <c r="U2369">
        <v>0</v>
      </c>
      <c r="V2369">
        <v>0</v>
      </c>
      <c r="W2369">
        <v>0</v>
      </c>
      <c r="X2369">
        <v>2.5291299266107501</v>
      </c>
      <c r="Y2369">
        <v>0</v>
      </c>
      <c r="Z2369">
        <v>0</v>
      </c>
      <c r="AA2369">
        <v>0</v>
      </c>
      <c r="AB2369">
        <v>1.8436091718452723</v>
      </c>
      <c r="AC2369">
        <v>0</v>
      </c>
      <c r="AD2369">
        <v>0</v>
      </c>
      <c r="AE2369">
        <v>4.3727390984560222</v>
      </c>
    </row>
    <row r="2370" spans="1:31" x14ac:dyDescent="0.25">
      <c r="A2370">
        <v>2341951</v>
      </c>
      <c r="B2370">
        <v>1</v>
      </c>
      <c r="C2370" t="s">
        <v>80</v>
      </c>
      <c r="D2370" t="s">
        <v>105</v>
      </c>
      <c r="E2370" t="s">
        <v>147</v>
      </c>
      <c r="F2370" t="s">
        <v>7050</v>
      </c>
      <c r="G2370" t="s">
        <v>184</v>
      </c>
      <c r="H2370" t="s">
        <v>135</v>
      </c>
      <c r="I2370" t="s">
        <v>144</v>
      </c>
      <c r="J2370" t="s">
        <v>137</v>
      </c>
      <c r="K2370" t="s">
        <v>138</v>
      </c>
      <c r="L2370" t="s">
        <v>7051</v>
      </c>
      <c r="M2370" t="s">
        <v>7052</v>
      </c>
      <c r="N2370">
        <v>1.051388888</v>
      </c>
      <c r="O2370">
        <v>0</v>
      </c>
      <c r="P2370">
        <v>636</v>
      </c>
      <c r="Q2370">
        <v>0</v>
      </c>
      <c r="R2370">
        <v>69</v>
      </c>
      <c r="S2370">
        <v>2</v>
      </c>
      <c r="T2370">
        <v>58</v>
      </c>
      <c r="U2370">
        <v>0</v>
      </c>
      <c r="V2370">
        <v>0</v>
      </c>
      <c r="W2370">
        <v>0</v>
      </c>
      <c r="X2370">
        <v>127.3508452283985</v>
      </c>
      <c r="Y2370">
        <v>0</v>
      </c>
      <c r="Z2370">
        <v>15.786098764989758</v>
      </c>
      <c r="AA2370">
        <v>2.3130293063771834</v>
      </c>
      <c r="AB2370">
        <v>45.952218016047503</v>
      </c>
      <c r="AC2370">
        <v>0</v>
      </c>
      <c r="AD2370">
        <v>0</v>
      </c>
      <c r="AE2370">
        <v>191.40219131581296</v>
      </c>
    </row>
    <row r="2371" spans="1:31" x14ac:dyDescent="0.25">
      <c r="A2371">
        <v>2342094</v>
      </c>
      <c r="B2371">
        <v>1</v>
      </c>
      <c r="C2371" t="s">
        <v>80</v>
      </c>
      <c r="D2371" t="s">
        <v>98</v>
      </c>
      <c r="E2371" t="s">
        <v>151</v>
      </c>
      <c r="F2371" t="s">
        <v>7053</v>
      </c>
      <c r="G2371" t="s">
        <v>153</v>
      </c>
      <c r="H2371" t="s">
        <v>154</v>
      </c>
      <c r="I2371" t="s">
        <v>144</v>
      </c>
      <c r="J2371" t="s">
        <v>137</v>
      </c>
      <c r="K2371" t="s">
        <v>138</v>
      </c>
      <c r="L2371" t="s">
        <v>7054</v>
      </c>
      <c r="M2371" t="s">
        <v>7055</v>
      </c>
      <c r="N2371">
        <v>1.6330555550000001</v>
      </c>
      <c r="O2371">
        <v>0</v>
      </c>
      <c r="P2371">
        <v>7</v>
      </c>
      <c r="Q2371">
        <v>0</v>
      </c>
      <c r="R2371">
        <v>10</v>
      </c>
      <c r="S2371">
        <v>0</v>
      </c>
      <c r="T2371">
        <v>4</v>
      </c>
      <c r="U2371">
        <v>0</v>
      </c>
      <c r="V2371">
        <v>0</v>
      </c>
      <c r="W2371">
        <v>0</v>
      </c>
      <c r="X2371">
        <v>2.875388729521454</v>
      </c>
      <c r="Y2371">
        <v>0</v>
      </c>
      <c r="Z2371">
        <v>12.759448877643903</v>
      </c>
      <c r="AA2371">
        <v>0</v>
      </c>
      <c r="AB2371">
        <v>14.491009087922816</v>
      </c>
      <c r="AC2371">
        <v>0</v>
      </c>
      <c r="AD2371">
        <v>0</v>
      </c>
      <c r="AE2371">
        <v>30.125846695088171</v>
      </c>
    </row>
    <row r="2372" spans="1:31" x14ac:dyDescent="0.25">
      <c r="A2372">
        <v>2342117</v>
      </c>
      <c r="B2372">
        <v>1</v>
      </c>
      <c r="C2372" t="s">
        <v>80</v>
      </c>
      <c r="D2372" t="s">
        <v>94</v>
      </c>
      <c r="E2372" t="s">
        <v>132</v>
      </c>
      <c r="F2372" t="s">
        <v>7056</v>
      </c>
      <c r="G2372" t="s">
        <v>134</v>
      </c>
      <c r="H2372" t="s">
        <v>135</v>
      </c>
      <c r="I2372" t="s">
        <v>144</v>
      </c>
      <c r="J2372" t="s">
        <v>137</v>
      </c>
      <c r="K2372" t="s">
        <v>138</v>
      </c>
      <c r="L2372" t="s">
        <v>7057</v>
      </c>
      <c r="M2372" t="s">
        <v>7058</v>
      </c>
      <c r="N2372">
        <v>2.1102777769999999</v>
      </c>
      <c r="O2372">
        <v>0</v>
      </c>
      <c r="P2372">
        <v>1038</v>
      </c>
      <c r="Q2372">
        <v>0</v>
      </c>
      <c r="R2372">
        <v>2</v>
      </c>
      <c r="S2372">
        <v>0</v>
      </c>
      <c r="T2372">
        <v>108</v>
      </c>
      <c r="U2372">
        <v>2</v>
      </c>
      <c r="V2372">
        <v>0</v>
      </c>
      <c r="W2372">
        <v>0</v>
      </c>
      <c r="X2372">
        <v>338.25720195006511</v>
      </c>
      <c r="Y2372">
        <v>0</v>
      </c>
      <c r="Z2372">
        <v>0.32996234643455419</v>
      </c>
      <c r="AA2372">
        <v>0</v>
      </c>
      <c r="AB2372">
        <v>94.315730814890529</v>
      </c>
      <c r="AC2372">
        <v>3.030055707396667</v>
      </c>
      <c r="AD2372">
        <v>0</v>
      </c>
      <c r="AE2372">
        <v>435.93295081878688</v>
      </c>
    </row>
    <row r="2373" spans="1:31" x14ac:dyDescent="0.25">
      <c r="A2373">
        <v>2341825</v>
      </c>
      <c r="B2373">
        <v>1</v>
      </c>
      <c r="C2373" t="s">
        <v>80</v>
      </c>
      <c r="D2373" t="s">
        <v>105</v>
      </c>
      <c r="E2373" t="s">
        <v>326</v>
      </c>
      <c r="F2373" t="s">
        <v>7059</v>
      </c>
      <c r="G2373" t="s">
        <v>194</v>
      </c>
      <c r="H2373" t="s">
        <v>154</v>
      </c>
      <c r="I2373" t="s">
        <v>144</v>
      </c>
      <c r="J2373" t="s">
        <v>137</v>
      </c>
      <c r="K2373" t="s">
        <v>138</v>
      </c>
      <c r="L2373" t="s">
        <v>7060</v>
      </c>
      <c r="M2373" t="s">
        <v>7061</v>
      </c>
      <c r="N2373">
        <v>0.64638888800000005</v>
      </c>
      <c r="O2373">
        <v>0</v>
      </c>
      <c r="P2373">
        <v>50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9.3811389090778015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9.3811389090778015</v>
      </c>
    </row>
    <row r="2374" spans="1:31" x14ac:dyDescent="0.25">
      <c r="A2374">
        <v>2341988</v>
      </c>
      <c r="B2374">
        <v>1</v>
      </c>
      <c r="C2374" t="s">
        <v>80</v>
      </c>
      <c r="D2374" t="s">
        <v>84</v>
      </c>
      <c r="E2374" t="s">
        <v>151</v>
      </c>
      <c r="F2374" t="s">
        <v>7062</v>
      </c>
      <c r="G2374" t="s">
        <v>153</v>
      </c>
      <c r="H2374" t="s">
        <v>154</v>
      </c>
      <c r="I2374" t="s">
        <v>144</v>
      </c>
      <c r="J2374" t="s">
        <v>137</v>
      </c>
      <c r="K2374" t="s">
        <v>138</v>
      </c>
      <c r="L2374" t="s">
        <v>7063</v>
      </c>
      <c r="M2374" t="s">
        <v>7064</v>
      </c>
      <c r="N2374">
        <v>0.67194444399999997</v>
      </c>
      <c r="O2374">
        <v>0</v>
      </c>
      <c r="P2374">
        <v>130</v>
      </c>
      <c r="Q2374">
        <v>0</v>
      </c>
      <c r="R2374">
        <v>0</v>
      </c>
      <c r="S2374">
        <v>0</v>
      </c>
      <c r="T2374">
        <v>5</v>
      </c>
      <c r="U2374">
        <v>0</v>
      </c>
      <c r="V2374">
        <v>0</v>
      </c>
      <c r="W2374">
        <v>0</v>
      </c>
      <c r="X2374">
        <v>21.443553564943286</v>
      </c>
      <c r="Y2374">
        <v>0</v>
      </c>
      <c r="Z2374">
        <v>0</v>
      </c>
      <c r="AA2374">
        <v>0</v>
      </c>
      <c r="AB2374">
        <v>2.1547679934220665</v>
      </c>
      <c r="AC2374">
        <v>0</v>
      </c>
      <c r="AD2374">
        <v>0</v>
      </c>
      <c r="AE2374">
        <v>23.598321558365353</v>
      </c>
    </row>
    <row r="2375" spans="1:31" x14ac:dyDescent="0.25">
      <c r="A2375">
        <v>2342051</v>
      </c>
      <c r="B2375">
        <v>1</v>
      </c>
      <c r="C2375" t="s">
        <v>80</v>
      </c>
      <c r="D2375" t="s">
        <v>85</v>
      </c>
      <c r="E2375" t="s">
        <v>147</v>
      </c>
      <c r="F2375" t="s">
        <v>7065</v>
      </c>
      <c r="G2375" t="s">
        <v>134</v>
      </c>
      <c r="H2375" t="s">
        <v>135</v>
      </c>
      <c r="I2375" t="s">
        <v>144</v>
      </c>
      <c r="J2375" t="s">
        <v>137</v>
      </c>
      <c r="K2375" t="s">
        <v>138</v>
      </c>
      <c r="L2375" t="s">
        <v>7066</v>
      </c>
      <c r="M2375" t="s">
        <v>7067</v>
      </c>
      <c r="N2375">
        <v>2.0616666659999998</v>
      </c>
      <c r="O2375">
        <v>0</v>
      </c>
      <c r="P2375">
        <v>86</v>
      </c>
      <c r="Q2375">
        <v>0</v>
      </c>
      <c r="R2375">
        <v>0</v>
      </c>
      <c r="S2375">
        <v>0</v>
      </c>
      <c r="T2375">
        <v>10</v>
      </c>
      <c r="U2375">
        <v>0</v>
      </c>
      <c r="V2375">
        <v>0</v>
      </c>
      <c r="W2375">
        <v>0</v>
      </c>
      <c r="X2375">
        <v>223.90333081804596</v>
      </c>
      <c r="Y2375">
        <v>0</v>
      </c>
      <c r="Z2375">
        <v>0</v>
      </c>
      <c r="AA2375">
        <v>0</v>
      </c>
      <c r="AB2375">
        <v>32.651920523856866</v>
      </c>
      <c r="AC2375">
        <v>0</v>
      </c>
      <c r="AD2375">
        <v>0</v>
      </c>
      <c r="AE2375">
        <v>256.55525134190282</v>
      </c>
    </row>
    <row r="2376" spans="1:31" x14ac:dyDescent="0.25">
      <c r="A2376">
        <v>2341719</v>
      </c>
      <c r="B2376">
        <v>1</v>
      </c>
      <c r="C2376" t="s">
        <v>80</v>
      </c>
      <c r="D2376" t="s">
        <v>105</v>
      </c>
      <c r="E2376" t="s">
        <v>141</v>
      </c>
      <c r="F2376" t="s">
        <v>2557</v>
      </c>
      <c r="G2376" t="s">
        <v>134</v>
      </c>
      <c r="H2376" t="s">
        <v>135</v>
      </c>
      <c r="I2376" t="s">
        <v>144</v>
      </c>
      <c r="J2376" t="s">
        <v>137</v>
      </c>
      <c r="K2376" t="s">
        <v>138</v>
      </c>
      <c r="L2376" t="s">
        <v>7068</v>
      </c>
      <c r="M2376" t="s">
        <v>7069</v>
      </c>
      <c r="N2376">
        <v>1.0480555549999999</v>
      </c>
      <c r="O2376">
        <v>5</v>
      </c>
      <c r="P2376">
        <v>748</v>
      </c>
      <c r="Q2376">
        <v>13</v>
      </c>
      <c r="R2376">
        <v>155</v>
      </c>
      <c r="S2376">
        <v>7</v>
      </c>
      <c r="T2376">
        <v>89</v>
      </c>
      <c r="U2376">
        <v>0</v>
      </c>
      <c r="V2376">
        <v>0</v>
      </c>
      <c r="W2376">
        <v>1.2352678012516936</v>
      </c>
      <c r="X2376">
        <v>118.05317922665832</v>
      </c>
      <c r="Y2376">
        <v>24.365365762626723</v>
      </c>
      <c r="Z2376">
        <v>78.023068215796997</v>
      </c>
      <c r="AA2376">
        <v>4.1159308316238299</v>
      </c>
      <c r="AB2376">
        <v>38.319616769139834</v>
      </c>
      <c r="AC2376">
        <v>0</v>
      </c>
      <c r="AD2376">
        <v>0</v>
      </c>
      <c r="AE2376">
        <v>264.1124286070974</v>
      </c>
    </row>
    <row r="2377" spans="1:31" x14ac:dyDescent="0.25">
      <c r="A2377">
        <v>2341802</v>
      </c>
      <c r="B2377">
        <v>1</v>
      </c>
      <c r="C2377" t="s">
        <v>81</v>
      </c>
      <c r="D2377" t="s">
        <v>123</v>
      </c>
      <c r="E2377" t="s">
        <v>151</v>
      </c>
      <c r="F2377" t="s">
        <v>3293</v>
      </c>
      <c r="G2377" t="s">
        <v>410</v>
      </c>
      <c r="H2377" t="s">
        <v>154</v>
      </c>
      <c r="I2377" t="s">
        <v>144</v>
      </c>
      <c r="J2377" t="s">
        <v>137</v>
      </c>
      <c r="K2377" t="s">
        <v>138</v>
      </c>
      <c r="L2377" t="s">
        <v>7070</v>
      </c>
      <c r="M2377" t="s">
        <v>7071</v>
      </c>
      <c r="N2377">
        <v>2.125555555</v>
      </c>
      <c r="O2377">
        <v>0</v>
      </c>
      <c r="P2377">
        <v>1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1.3604139685379746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1.3604139685379746</v>
      </c>
    </row>
    <row r="2378" spans="1:31" x14ac:dyDescent="0.25">
      <c r="A2378">
        <v>2341905</v>
      </c>
      <c r="B2378">
        <v>1</v>
      </c>
      <c r="C2378" t="s">
        <v>80</v>
      </c>
      <c r="D2378" t="s">
        <v>94</v>
      </c>
      <c r="E2378" t="s">
        <v>132</v>
      </c>
      <c r="F2378" t="s">
        <v>7072</v>
      </c>
      <c r="G2378" t="s">
        <v>134</v>
      </c>
      <c r="H2378" t="s">
        <v>135</v>
      </c>
      <c r="I2378" t="s">
        <v>136</v>
      </c>
      <c r="J2378" t="s">
        <v>137</v>
      </c>
      <c r="K2378" t="s">
        <v>138</v>
      </c>
      <c r="L2378" t="s">
        <v>7073</v>
      </c>
      <c r="M2378" t="s">
        <v>7074</v>
      </c>
      <c r="N2378">
        <v>1.1111111E-2</v>
      </c>
      <c r="O2378">
        <v>9</v>
      </c>
      <c r="P2378">
        <v>3462</v>
      </c>
      <c r="Q2378">
        <v>78</v>
      </c>
      <c r="R2378">
        <v>430</v>
      </c>
      <c r="S2378">
        <v>35</v>
      </c>
      <c r="T2378">
        <v>351</v>
      </c>
      <c r="U2378">
        <v>0</v>
      </c>
      <c r="V2378">
        <v>0</v>
      </c>
      <c r="W2378">
        <v>8.1330776940933339E-2</v>
      </c>
      <c r="X2378">
        <v>5.5669133129553883</v>
      </c>
      <c r="Y2378">
        <v>2.7151021293667896</v>
      </c>
      <c r="Z2378">
        <v>3.9715208386891354</v>
      </c>
      <c r="AA2378">
        <v>16.761534232586943</v>
      </c>
      <c r="AB2378">
        <v>2.2625821182619883</v>
      </c>
      <c r="AC2378">
        <v>0</v>
      </c>
      <c r="AD2378">
        <v>0</v>
      </c>
      <c r="AE2378">
        <v>31.35898340880118</v>
      </c>
    </row>
    <row r="2379" spans="1:31" x14ac:dyDescent="0.25">
      <c r="A2379">
        <v>2341911</v>
      </c>
      <c r="B2379">
        <v>1</v>
      </c>
      <c r="C2379" t="s">
        <v>80</v>
      </c>
      <c r="D2379" t="s">
        <v>96</v>
      </c>
      <c r="E2379" t="s">
        <v>157</v>
      </c>
      <c r="F2379" t="s">
        <v>7075</v>
      </c>
      <c r="G2379" t="s">
        <v>159</v>
      </c>
      <c r="H2379" t="s">
        <v>154</v>
      </c>
      <c r="I2379" t="s">
        <v>144</v>
      </c>
      <c r="J2379" t="s">
        <v>137</v>
      </c>
      <c r="K2379" t="s">
        <v>138</v>
      </c>
      <c r="L2379" t="s">
        <v>7076</v>
      </c>
      <c r="M2379" t="s">
        <v>7077</v>
      </c>
      <c r="N2379">
        <v>3.8622222220000002</v>
      </c>
      <c r="O2379">
        <v>0</v>
      </c>
      <c r="P2379">
        <v>1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0.98931695527446661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0.98931695527446661</v>
      </c>
    </row>
    <row r="2380" spans="1:31" x14ac:dyDescent="0.25">
      <c r="A2380">
        <v>2341948</v>
      </c>
      <c r="B2380">
        <v>1</v>
      </c>
      <c r="C2380" t="s">
        <v>80</v>
      </c>
      <c r="D2380" t="s">
        <v>100</v>
      </c>
      <c r="E2380" t="s">
        <v>157</v>
      </c>
      <c r="F2380" t="s">
        <v>7078</v>
      </c>
      <c r="G2380" t="s">
        <v>279</v>
      </c>
      <c r="H2380" t="s">
        <v>154</v>
      </c>
      <c r="I2380" t="s">
        <v>144</v>
      </c>
      <c r="J2380" t="s">
        <v>137</v>
      </c>
      <c r="K2380" t="s">
        <v>138</v>
      </c>
      <c r="L2380" t="s">
        <v>7079</v>
      </c>
      <c r="M2380" t="s">
        <v>7080</v>
      </c>
      <c r="N2380">
        <v>5.0027777770000004</v>
      </c>
      <c r="O2380">
        <v>0</v>
      </c>
      <c r="P2380">
        <v>1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1.1295742557579311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1.1295742557579311</v>
      </c>
    </row>
    <row r="2381" spans="1:31" x14ac:dyDescent="0.25">
      <c r="A2381">
        <v>2341828</v>
      </c>
      <c r="B2381">
        <v>1</v>
      </c>
      <c r="C2381" t="s">
        <v>80</v>
      </c>
      <c r="D2381" t="s">
        <v>104</v>
      </c>
      <c r="E2381" t="s">
        <v>141</v>
      </c>
      <c r="F2381" t="s">
        <v>7081</v>
      </c>
      <c r="G2381" t="s">
        <v>134</v>
      </c>
      <c r="H2381" t="s">
        <v>135</v>
      </c>
      <c r="I2381" t="s">
        <v>144</v>
      </c>
      <c r="J2381" t="s">
        <v>137</v>
      </c>
      <c r="K2381" t="s">
        <v>138</v>
      </c>
      <c r="L2381" t="s">
        <v>7082</v>
      </c>
      <c r="M2381" t="s">
        <v>7083</v>
      </c>
      <c r="N2381">
        <v>1.1200000000000001</v>
      </c>
      <c r="O2381">
        <v>16</v>
      </c>
      <c r="P2381">
        <v>328</v>
      </c>
      <c r="Q2381">
        <v>24</v>
      </c>
      <c r="R2381">
        <v>23</v>
      </c>
      <c r="S2381">
        <v>44</v>
      </c>
      <c r="T2381">
        <v>40</v>
      </c>
      <c r="U2381">
        <v>13</v>
      </c>
      <c r="V2381">
        <v>2</v>
      </c>
      <c r="W2381">
        <v>28.345373627727309</v>
      </c>
      <c r="X2381">
        <v>121.35896076401293</v>
      </c>
      <c r="Y2381">
        <v>75.041447444718187</v>
      </c>
      <c r="Z2381">
        <v>27.183517649129527</v>
      </c>
      <c r="AA2381">
        <v>722.77653462022079</v>
      </c>
      <c r="AB2381">
        <v>51.674898238399344</v>
      </c>
      <c r="AC2381">
        <v>1546.819146964757</v>
      </c>
      <c r="AD2381">
        <v>22.305107391726963</v>
      </c>
      <c r="AE2381">
        <v>2595.5049867006919</v>
      </c>
    </row>
    <row r="2382" spans="1:31" x14ac:dyDescent="0.25">
      <c r="A2382">
        <v>2342077</v>
      </c>
      <c r="B2382">
        <v>1</v>
      </c>
      <c r="C2382" t="s">
        <v>80</v>
      </c>
      <c r="D2382" t="s">
        <v>99</v>
      </c>
      <c r="E2382" t="s">
        <v>151</v>
      </c>
      <c r="F2382" t="s">
        <v>2420</v>
      </c>
      <c r="G2382" t="s">
        <v>153</v>
      </c>
      <c r="H2382" t="s">
        <v>154</v>
      </c>
      <c r="I2382" t="s">
        <v>144</v>
      </c>
      <c r="J2382" t="s">
        <v>137</v>
      </c>
      <c r="K2382" t="s">
        <v>138</v>
      </c>
      <c r="L2382" t="s">
        <v>7084</v>
      </c>
      <c r="M2382" t="s">
        <v>7085</v>
      </c>
      <c r="N2382">
        <v>1.5747222219999999</v>
      </c>
      <c r="O2382">
        <v>0</v>
      </c>
      <c r="P2382">
        <v>75</v>
      </c>
      <c r="Q2382">
        <v>0</v>
      </c>
      <c r="R2382">
        <v>0</v>
      </c>
      <c r="S2382">
        <v>0</v>
      </c>
      <c r="T2382">
        <v>10</v>
      </c>
      <c r="U2382">
        <v>0</v>
      </c>
      <c r="V2382">
        <v>0</v>
      </c>
      <c r="W2382">
        <v>0</v>
      </c>
      <c r="X2382">
        <v>36.079927257688027</v>
      </c>
      <c r="Y2382">
        <v>0</v>
      </c>
      <c r="Z2382">
        <v>0</v>
      </c>
      <c r="AA2382">
        <v>0</v>
      </c>
      <c r="AB2382">
        <v>12.643994216796633</v>
      </c>
      <c r="AC2382">
        <v>0</v>
      </c>
      <c r="AD2382">
        <v>0</v>
      </c>
      <c r="AE2382">
        <v>48.723921474484662</v>
      </c>
    </row>
    <row r="2383" spans="1:31" x14ac:dyDescent="0.25">
      <c r="A2383">
        <v>2341785</v>
      </c>
      <c r="B2383">
        <v>1</v>
      </c>
      <c r="C2383" t="s">
        <v>80</v>
      </c>
      <c r="D2383" t="s">
        <v>82</v>
      </c>
      <c r="E2383" t="s">
        <v>151</v>
      </c>
      <c r="F2383" t="s">
        <v>7086</v>
      </c>
      <c r="G2383" t="s">
        <v>1274</v>
      </c>
      <c r="H2383" t="s">
        <v>154</v>
      </c>
      <c r="I2383" t="s">
        <v>144</v>
      </c>
      <c r="J2383" t="s">
        <v>137</v>
      </c>
      <c r="K2383" t="s">
        <v>138</v>
      </c>
      <c r="L2383" t="s">
        <v>7087</v>
      </c>
      <c r="M2383" t="s">
        <v>7088</v>
      </c>
      <c r="N2383">
        <v>1.8066666659999999</v>
      </c>
      <c r="O2383">
        <v>0</v>
      </c>
      <c r="P2383">
        <v>2</v>
      </c>
      <c r="Q2383">
        <v>0</v>
      </c>
      <c r="R2383">
        <v>0</v>
      </c>
      <c r="S2383">
        <v>0</v>
      </c>
      <c r="T2383">
        <v>6</v>
      </c>
      <c r="U2383">
        <v>0</v>
      </c>
      <c r="V2383">
        <v>0</v>
      </c>
      <c r="W2383">
        <v>0</v>
      </c>
      <c r="X2383">
        <v>1.1015589352051667</v>
      </c>
      <c r="Y2383">
        <v>0</v>
      </c>
      <c r="Z2383">
        <v>0</v>
      </c>
      <c r="AA2383">
        <v>0</v>
      </c>
      <c r="AB2383">
        <v>18.022345852456635</v>
      </c>
      <c r="AC2383">
        <v>0</v>
      </c>
      <c r="AD2383">
        <v>0</v>
      </c>
      <c r="AE2383">
        <v>19.1239047876618</v>
      </c>
    </row>
    <row r="2384" spans="1:31" x14ac:dyDescent="0.25">
      <c r="A2384">
        <v>2341914</v>
      </c>
      <c r="B2384">
        <v>1</v>
      </c>
      <c r="C2384" t="s">
        <v>80</v>
      </c>
      <c r="D2384" t="s">
        <v>88</v>
      </c>
      <c r="E2384" t="s">
        <v>147</v>
      </c>
      <c r="F2384" t="s">
        <v>7089</v>
      </c>
      <c r="G2384" t="s">
        <v>134</v>
      </c>
      <c r="H2384" t="s">
        <v>135</v>
      </c>
      <c r="I2384" t="s">
        <v>144</v>
      </c>
      <c r="J2384" t="s">
        <v>137</v>
      </c>
      <c r="K2384" t="s">
        <v>138</v>
      </c>
      <c r="L2384" t="s">
        <v>7090</v>
      </c>
      <c r="M2384" t="s">
        <v>7091</v>
      </c>
      <c r="N2384">
        <v>2.446666666</v>
      </c>
      <c r="O2384">
        <v>0</v>
      </c>
      <c r="P2384">
        <v>291</v>
      </c>
      <c r="Q2384">
        <v>0</v>
      </c>
      <c r="R2384">
        <v>0</v>
      </c>
      <c r="S2384">
        <v>0</v>
      </c>
      <c r="T2384">
        <v>18</v>
      </c>
      <c r="U2384">
        <v>0</v>
      </c>
      <c r="V2384">
        <v>0</v>
      </c>
      <c r="W2384">
        <v>0</v>
      </c>
      <c r="X2384">
        <v>701.20051980418191</v>
      </c>
      <c r="Y2384">
        <v>0</v>
      </c>
      <c r="Z2384">
        <v>0</v>
      </c>
      <c r="AA2384">
        <v>0</v>
      </c>
      <c r="AB2384">
        <v>56.171903964605136</v>
      </c>
      <c r="AC2384">
        <v>0</v>
      </c>
      <c r="AD2384">
        <v>0</v>
      </c>
      <c r="AE2384">
        <v>757.37242376878703</v>
      </c>
    </row>
    <row r="2385" spans="1:31" x14ac:dyDescent="0.25">
      <c r="A2385">
        <v>2341751</v>
      </c>
      <c r="B2385">
        <v>1</v>
      </c>
      <c r="C2385" t="s">
        <v>81</v>
      </c>
      <c r="D2385" t="s">
        <v>127</v>
      </c>
      <c r="E2385" t="s">
        <v>141</v>
      </c>
      <c r="F2385" t="s">
        <v>7092</v>
      </c>
      <c r="G2385" t="s">
        <v>134</v>
      </c>
      <c r="H2385" t="s">
        <v>135</v>
      </c>
      <c r="I2385" t="s">
        <v>144</v>
      </c>
      <c r="J2385" t="s">
        <v>137</v>
      </c>
      <c r="K2385" t="s">
        <v>138</v>
      </c>
      <c r="L2385" t="s">
        <v>7093</v>
      </c>
      <c r="M2385" t="s">
        <v>7094</v>
      </c>
      <c r="N2385">
        <v>2.1974999999999998</v>
      </c>
      <c r="O2385">
        <v>1</v>
      </c>
      <c r="P2385">
        <v>0</v>
      </c>
      <c r="Q2385">
        <v>128</v>
      </c>
      <c r="R2385">
        <v>6</v>
      </c>
      <c r="S2385">
        <v>6</v>
      </c>
      <c r="T2385">
        <v>0</v>
      </c>
      <c r="U2385">
        <v>0</v>
      </c>
      <c r="V2385">
        <v>0</v>
      </c>
      <c r="W2385">
        <v>0.53952901411155552</v>
      </c>
      <c r="X2385">
        <v>0</v>
      </c>
      <c r="Y2385">
        <v>1351.7079729025268</v>
      </c>
      <c r="Z2385">
        <v>86.767939771249416</v>
      </c>
      <c r="AA2385">
        <v>36.854331845393546</v>
      </c>
      <c r="AB2385">
        <v>0</v>
      </c>
      <c r="AC2385">
        <v>0</v>
      </c>
      <c r="AD2385">
        <v>0</v>
      </c>
      <c r="AE2385">
        <v>1475.8697735332812</v>
      </c>
    </row>
    <row r="2386" spans="1:31" x14ac:dyDescent="0.25">
      <c r="A2386">
        <v>2341814</v>
      </c>
      <c r="B2386">
        <v>1</v>
      </c>
      <c r="C2386" t="s">
        <v>80</v>
      </c>
      <c r="D2386" t="s">
        <v>82</v>
      </c>
      <c r="E2386" t="s">
        <v>174</v>
      </c>
      <c r="F2386" t="s">
        <v>7095</v>
      </c>
      <c r="G2386" t="s">
        <v>410</v>
      </c>
      <c r="H2386" t="s">
        <v>154</v>
      </c>
      <c r="I2386" t="s">
        <v>144</v>
      </c>
      <c r="J2386" t="s">
        <v>137</v>
      </c>
      <c r="K2386" t="s">
        <v>138</v>
      </c>
      <c r="L2386" t="s">
        <v>7096</v>
      </c>
      <c r="M2386" t="s">
        <v>7097</v>
      </c>
      <c r="N2386">
        <v>0.91638888799999996</v>
      </c>
      <c r="O2386">
        <v>0</v>
      </c>
      <c r="P2386">
        <v>37</v>
      </c>
      <c r="Q2386">
        <v>0</v>
      </c>
      <c r="R2386">
        <v>0</v>
      </c>
      <c r="S2386">
        <v>0</v>
      </c>
      <c r="T2386">
        <v>9</v>
      </c>
      <c r="U2386">
        <v>0</v>
      </c>
      <c r="V2386">
        <v>0</v>
      </c>
      <c r="W2386">
        <v>0</v>
      </c>
      <c r="X2386">
        <v>10.454130101878983</v>
      </c>
      <c r="Y2386">
        <v>0</v>
      </c>
      <c r="Z2386">
        <v>0</v>
      </c>
      <c r="AA2386">
        <v>0</v>
      </c>
      <c r="AB2386">
        <v>13.334003650261581</v>
      </c>
      <c r="AC2386">
        <v>0</v>
      </c>
      <c r="AD2386">
        <v>0</v>
      </c>
      <c r="AE2386">
        <v>23.788133752140563</v>
      </c>
    </row>
    <row r="2387" spans="1:31" x14ac:dyDescent="0.25">
      <c r="A2387">
        <v>2341851</v>
      </c>
      <c r="B2387">
        <v>1</v>
      </c>
      <c r="C2387" t="s">
        <v>81</v>
      </c>
      <c r="D2387" t="s">
        <v>124</v>
      </c>
      <c r="E2387" t="s">
        <v>141</v>
      </c>
      <c r="F2387" t="s">
        <v>7098</v>
      </c>
      <c r="G2387" t="s">
        <v>5540</v>
      </c>
      <c r="H2387" t="s">
        <v>135</v>
      </c>
      <c r="I2387" t="s">
        <v>144</v>
      </c>
      <c r="J2387" t="s">
        <v>137</v>
      </c>
      <c r="K2387" t="s">
        <v>138</v>
      </c>
      <c r="L2387" t="s">
        <v>7099</v>
      </c>
      <c r="M2387" t="s">
        <v>7100</v>
      </c>
      <c r="N2387">
        <v>0.512222222</v>
      </c>
      <c r="O2387">
        <v>4</v>
      </c>
      <c r="P2387">
        <v>450</v>
      </c>
      <c r="Q2387">
        <v>130</v>
      </c>
      <c r="R2387">
        <v>141</v>
      </c>
      <c r="S2387">
        <v>16</v>
      </c>
      <c r="T2387">
        <v>41</v>
      </c>
      <c r="U2387">
        <v>4</v>
      </c>
      <c r="V2387">
        <v>0</v>
      </c>
      <c r="W2387">
        <v>31.676791724624174</v>
      </c>
      <c r="X2387">
        <v>55.655543497244174</v>
      </c>
      <c r="Y2387">
        <v>527.73042487618341</v>
      </c>
      <c r="Z2387">
        <v>438.77609034326963</v>
      </c>
      <c r="AA2387">
        <v>78.650207280190799</v>
      </c>
      <c r="AB2387">
        <v>36.277750250292733</v>
      </c>
      <c r="AC2387">
        <v>40.140819378495806</v>
      </c>
      <c r="AD2387">
        <v>0</v>
      </c>
      <c r="AE2387">
        <v>1208.9076273503008</v>
      </c>
    </row>
    <row r="2388" spans="1:31" x14ac:dyDescent="0.25">
      <c r="A2388">
        <v>2342100</v>
      </c>
      <c r="B2388">
        <v>1</v>
      </c>
      <c r="C2388" t="s">
        <v>81</v>
      </c>
      <c r="D2388" t="s">
        <v>116</v>
      </c>
      <c r="E2388" t="s">
        <v>151</v>
      </c>
      <c r="F2388" t="s">
        <v>7101</v>
      </c>
      <c r="G2388" t="s">
        <v>344</v>
      </c>
      <c r="H2388" t="s">
        <v>154</v>
      </c>
      <c r="I2388" t="s">
        <v>144</v>
      </c>
      <c r="J2388" t="s">
        <v>137</v>
      </c>
      <c r="K2388" t="s">
        <v>138</v>
      </c>
      <c r="L2388" t="s">
        <v>7102</v>
      </c>
      <c r="M2388" t="s">
        <v>7103</v>
      </c>
      <c r="N2388">
        <v>1.683333333</v>
      </c>
      <c r="O2388">
        <v>0</v>
      </c>
      <c r="P2388">
        <v>112</v>
      </c>
      <c r="Q2388">
        <v>0</v>
      </c>
      <c r="R2388">
        <v>0</v>
      </c>
      <c r="S2388">
        <v>0</v>
      </c>
      <c r="T2388">
        <v>4</v>
      </c>
      <c r="U2388">
        <v>0</v>
      </c>
      <c r="V2388">
        <v>0</v>
      </c>
      <c r="W2388">
        <v>0</v>
      </c>
      <c r="X2388">
        <v>35.84477247838096</v>
      </c>
      <c r="Y2388">
        <v>0</v>
      </c>
      <c r="Z2388">
        <v>0</v>
      </c>
      <c r="AA2388">
        <v>0</v>
      </c>
      <c r="AB2388">
        <v>2.1970458357037201</v>
      </c>
      <c r="AC2388">
        <v>0</v>
      </c>
      <c r="AD2388">
        <v>0</v>
      </c>
      <c r="AE2388">
        <v>38.041818314084679</v>
      </c>
    </row>
    <row r="2389" spans="1:31" x14ac:dyDescent="0.25">
      <c r="A2389">
        <v>2341705</v>
      </c>
      <c r="B2389">
        <v>1</v>
      </c>
      <c r="C2389" t="s">
        <v>80</v>
      </c>
      <c r="D2389" t="s">
        <v>83</v>
      </c>
      <c r="E2389" t="s">
        <v>141</v>
      </c>
      <c r="F2389" t="s">
        <v>3125</v>
      </c>
      <c r="G2389" t="s">
        <v>134</v>
      </c>
      <c r="H2389" t="s">
        <v>135</v>
      </c>
      <c r="I2389" t="s">
        <v>144</v>
      </c>
      <c r="J2389" t="s">
        <v>137</v>
      </c>
      <c r="K2389" t="s">
        <v>138</v>
      </c>
      <c r="L2389" t="s">
        <v>7104</v>
      </c>
      <c r="M2389" t="s">
        <v>7105</v>
      </c>
      <c r="N2389">
        <v>0.28444444400000002</v>
      </c>
      <c r="O2389">
        <v>0</v>
      </c>
      <c r="P2389">
        <v>535</v>
      </c>
      <c r="Q2389">
        <v>0</v>
      </c>
      <c r="R2389">
        <v>23</v>
      </c>
      <c r="S2389">
        <v>0</v>
      </c>
      <c r="T2389">
        <v>59</v>
      </c>
      <c r="U2389">
        <v>0</v>
      </c>
      <c r="V2389">
        <v>0</v>
      </c>
      <c r="W2389">
        <v>0</v>
      </c>
      <c r="X2389">
        <v>39.907306840999645</v>
      </c>
      <c r="Y2389">
        <v>0</v>
      </c>
      <c r="Z2389">
        <v>4.1799981250273959</v>
      </c>
      <c r="AA2389">
        <v>0</v>
      </c>
      <c r="AB2389">
        <v>9.9935548451468037</v>
      </c>
      <c r="AC2389">
        <v>0</v>
      </c>
      <c r="AD2389">
        <v>0</v>
      </c>
      <c r="AE2389">
        <v>54.080859811173845</v>
      </c>
    </row>
    <row r="2390" spans="1:31" x14ac:dyDescent="0.25">
      <c r="A2390">
        <v>2342060</v>
      </c>
      <c r="B2390">
        <v>1</v>
      </c>
      <c r="C2390" t="s">
        <v>80</v>
      </c>
      <c r="D2390" t="s">
        <v>104</v>
      </c>
      <c r="E2390" t="s">
        <v>151</v>
      </c>
      <c r="F2390" t="s">
        <v>7106</v>
      </c>
      <c r="G2390" t="s">
        <v>153</v>
      </c>
      <c r="H2390" t="s">
        <v>154</v>
      </c>
      <c r="I2390" t="s">
        <v>144</v>
      </c>
      <c r="J2390" t="s">
        <v>137</v>
      </c>
      <c r="K2390" t="s">
        <v>138</v>
      </c>
      <c r="L2390" t="s">
        <v>7107</v>
      </c>
      <c r="M2390" t="s">
        <v>7108</v>
      </c>
      <c r="N2390">
        <v>1.497777777</v>
      </c>
      <c r="O2390">
        <v>0</v>
      </c>
      <c r="P2390">
        <v>0</v>
      </c>
      <c r="Q2390">
        <v>0</v>
      </c>
      <c r="R2390">
        <v>1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4.6331784205257227</v>
      </c>
      <c r="AA2390">
        <v>0</v>
      </c>
      <c r="AB2390">
        <v>0</v>
      </c>
      <c r="AC2390">
        <v>0</v>
      </c>
      <c r="AD2390">
        <v>0</v>
      </c>
      <c r="AE2390">
        <v>4.6331784205257227</v>
      </c>
    </row>
    <row r="2391" spans="1:31" x14ac:dyDescent="0.25">
      <c r="A2391">
        <v>2341711</v>
      </c>
      <c r="B2391">
        <v>1</v>
      </c>
      <c r="C2391" t="s">
        <v>80</v>
      </c>
      <c r="D2391" t="s">
        <v>83</v>
      </c>
      <c r="E2391" t="s">
        <v>147</v>
      </c>
      <c r="F2391" t="s">
        <v>7109</v>
      </c>
      <c r="G2391" t="s">
        <v>184</v>
      </c>
      <c r="H2391" t="s">
        <v>135</v>
      </c>
      <c r="I2391" t="s">
        <v>144</v>
      </c>
      <c r="J2391" t="s">
        <v>137</v>
      </c>
      <c r="K2391" t="s">
        <v>138</v>
      </c>
      <c r="L2391" t="s">
        <v>7110</v>
      </c>
      <c r="M2391" t="s">
        <v>7111</v>
      </c>
      <c r="N2391">
        <v>4.4083333329999999</v>
      </c>
      <c r="O2391">
        <v>0</v>
      </c>
      <c r="P2391">
        <v>82</v>
      </c>
      <c r="Q2391">
        <v>0</v>
      </c>
      <c r="R2391">
        <v>8</v>
      </c>
      <c r="S2391">
        <v>0</v>
      </c>
      <c r="T2391">
        <v>7</v>
      </c>
      <c r="U2391">
        <v>0</v>
      </c>
      <c r="V2391">
        <v>0</v>
      </c>
      <c r="W2391">
        <v>0</v>
      </c>
      <c r="X2391">
        <v>60.580728714917093</v>
      </c>
      <c r="Y2391">
        <v>0</v>
      </c>
      <c r="Z2391">
        <v>32.71179308196259</v>
      </c>
      <c r="AA2391">
        <v>0</v>
      </c>
      <c r="AB2391">
        <v>20.45326766714825</v>
      </c>
      <c r="AC2391">
        <v>0</v>
      </c>
      <c r="AD2391">
        <v>0</v>
      </c>
      <c r="AE2391">
        <v>113.74578946402794</v>
      </c>
    </row>
    <row r="2392" spans="1:31" x14ac:dyDescent="0.25">
      <c r="A2392">
        <v>2341808</v>
      </c>
      <c r="B2392">
        <v>1</v>
      </c>
      <c r="C2392" t="s">
        <v>80</v>
      </c>
      <c r="D2392" t="s">
        <v>88</v>
      </c>
      <c r="E2392" t="s">
        <v>132</v>
      </c>
      <c r="F2392" t="s">
        <v>7112</v>
      </c>
      <c r="G2392" t="s">
        <v>134</v>
      </c>
      <c r="H2392" t="s">
        <v>135</v>
      </c>
      <c r="I2392" t="s">
        <v>144</v>
      </c>
      <c r="J2392" t="s">
        <v>137</v>
      </c>
      <c r="K2392" t="s">
        <v>138</v>
      </c>
      <c r="L2392" t="s">
        <v>7113</v>
      </c>
      <c r="M2392" t="s">
        <v>7114</v>
      </c>
      <c r="N2392">
        <v>0.180277777</v>
      </c>
      <c r="O2392">
        <v>0</v>
      </c>
      <c r="P2392">
        <v>0</v>
      </c>
      <c r="Q2392">
        <v>0</v>
      </c>
      <c r="R2392">
        <v>0</v>
      </c>
      <c r="S2392">
        <v>3</v>
      </c>
      <c r="T2392">
        <v>0</v>
      </c>
      <c r="U2392">
        <v>1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4.0334511083757372</v>
      </c>
      <c r="AB2392">
        <v>0</v>
      </c>
      <c r="AC2392">
        <v>0.83570913237502176</v>
      </c>
      <c r="AD2392">
        <v>0</v>
      </c>
      <c r="AE2392">
        <v>4.8691602407507588</v>
      </c>
    </row>
    <row r="2393" spans="1:31" x14ac:dyDescent="0.25">
      <c r="A2393">
        <v>2342000</v>
      </c>
      <c r="B2393">
        <v>1</v>
      </c>
      <c r="C2393" t="s">
        <v>80</v>
      </c>
      <c r="D2393" t="s">
        <v>96</v>
      </c>
      <c r="E2393" t="s">
        <v>157</v>
      </c>
      <c r="F2393" t="s">
        <v>7115</v>
      </c>
      <c r="G2393" t="s">
        <v>159</v>
      </c>
      <c r="H2393" t="s">
        <v>154</v>
      </c>
      <c r="I2393" t="s">
        <v>144</v>
      </c>
      <c r="J2393" t="s">
        <v>137</v>
      </c>
      <c r="K2393" t="s">
        <v>138</v>
      </c>
      <c r="L2393" t="s">
        <v>7116</v>
      </c>
      <c r="M2393" t="s">
        <v>7117</v>
      </c>
      <c r="N2393">
        <v>1.7427777769999999</v>
      </c>
      <c r="O2393">
        <v>0</v>
      </c>
      <c r="P2393">
        <v>1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0.66919793769988334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0.66919793769988334</v>
      </c>
    </row>
    <row r="2394" spans="1:31" x14ac:dyDescent="0.25">
      <c r="A2394">
        <v>2342017</v>
      </c>
      <c r="B2394">
        <v>1</v>
      </c>
      <c r="C2394" t="s">
        <v>80</v>
      </c>
      <c r="D2394" t="s">
        <v>98</v>
      </c>
      <c r="E2394" t="s">
        <v>151</v>
      </c>
      <c r="F2394" t="s">
        <v>7118</v>
      </c>
      <c r="G2394" t="s">
        <v>153</v>
      </c>
      <c r="H2394" t="s">
        <v>154</v>
      </c>
      <c r="I2394" t="s">
        <v>144</v>
      </c>
      <c r="J2394" t="s">
        <v>137</v>
      </c>
      <c r="K2394" t="s">
        <v>138</v>
      </c>
      <c r="L2394" t="s">
        <v>7119</v>
      </c>
      <c r="M2394" t="s">
        <v>7120</v>
      </c>
      <c r="N2394">
        <v>2.1886111110000002</v>
      </c>
      <c r="O2394">
        <v>0</v>
      </c>
      <c r="P2394">
        <v>3</v>
      </c>
      <c r="Q2394">
        <v>0</v>
      </c>
      <c r="R2394">
        <v>17</v>
      </c>
      <c r="S2394">
        <v>0</v>
      </c>
      <c r="T2394">
        <v>6</v>
      </c>
      <c r="U2394">
        <v>0</v>
      </c>
      <c r="V2394">
        <v>0</v>
      </c>
      <c r="W2394">
        <v>0</v>
      </c>
      <c r="X2394">
        <v>3.2492341416348971</v>
      </c>
      <c r="Y2394">
        <v>0</v>
      </c>
      <c r="Z2394">
        <v>94.108096922419378</v>
      </c>
      <c r="AA2394">
        <v>0</v>
      </c>
      <c r="AB2394">
        <v>12.094326744238389</v>
      </c>
      <c r="AC2394">
        <v>0</v>
      </c>
      <c r="AD2394">
        <v>0</v>
      </c>
      <c r="AE2394">
        <v>109.45165780829267</v>
      </c>
    </row>
    <row r="2395" spans="1:31" x14ac:dyDescent="0.25">
      <c r="A2395">
        <v>2341731</v>
      </c>
      <c r="B2395">
        <v>1</v>
      </c>
      <c r="C2395" t="s">
        <v>81</v>
      </c>
      <c r="D2395" t="s">
        <v>128</v>
      </c>
      <c r="E2395" t="s">
        <v>174</v>
      </c>
      <c r="F2395" t="s">
        <v>7121</v>
      </c>
      <c r="G2395" t="s">
        <v>176</v>
      </c>
      <c r="H2395" t="s">
        <v>154</v>
      </c>
      <c r="I2395" t="s">
        <v>144</v>
      </c>
      <c r="J2395" t="s">
        <v>137</v>
      </c>
      <c r="K2395" t="s">
        <v>138</v>
      </c>
      <c r="L2395" t="s">
        <v>7122</v>
      </c>
      <c r="M2395" t="s">
        <v>7123</v>
      </c>
      <c r="N2395">
        <v>0.91444444400000002</v>
      </c>
      <c r="O2395">
        <v>0</v>
      </c>
      <c r="P2395">
        <v>69</v>
      </c>
      <c r="Q2395">
        <v>0</v>
      </c>
      <c r="R2395">
        <v>9</v>
      </c>
      <c r="S2395">
        <v>0</v>
      </c>
      <c r="T2395">
        <v>14</v>
      </c>
      <c r="U2395">
        <v>0</v>
      </c>
      <c r="V2395">
        <v>0</v>
      </c>
      <c r="W2395">
        <v>0</v>
      </c>
      <c r="X2395">
        <v>7.5719645780929614</v>
      </c>
      <c r="Y2395">
        <v>0</v>
      </c>
      <c r="Z2395">
        <v>2.0553465144424177</v>
      </c>
      <c r="AA2395">
        <v>0</v>
      </c>
      <c r="AB2395">
        <v>6.4731058745438474</v>
      </c>
      <c r="AC2395">
        <v>0</v>
      </c>
      <c r="AD2395">
        <v>0</v>
      </c>
      <c r="AE2395">
        <v>16.100416967079227</v>
      </c>
    </row>
    <row r="2396" spans="1:31" x14ac:dyDescent="0.25">
      <c r="A2396">
        <v>2342037</v>
      </c>
      <c r="B2396">
        <v>1</v>
      </c>
      <c r="C2396" t="s">
        <v>81</v>
      </c>
      <c r="D2396" t="s">
        <v>117</v>
      </c>
      <c r="E2396" t="s">
        <v>157</v>
      </c>
      <c r="F2396" t="s">
        <v>7124</v>
      </c>
      <c r="G2396" t="s">
        <v>159</v>
      </c>
      <c r="H2396" t="s">
        <v>154</v>
      </c>
      <c r="I2396" t="s">
        <v>144</v>
      </c>
      <c r="J2396" t="s">
        <v>137</v>
      </c>
      <c r="K2396" t="s">
        <v>138</v>
      </c>
      <c r="L2396" t="s">
        <v>7125</v>
      </c>
      <c r="M2396" t="s">
        <v>7126</v>
      </c>
      <c r="N2396">
        <v>2.346666666</v>
      </c>
      <c r="O2396">
        <v>0</v>
      </c>
      <c r="P2396">
        <v>1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0.54464512483285332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0.54464512483285332</v>
      </c>
    </row>
    <row r="2397" spans="1:31" x14ac:dyDescent="0.25">
      <c r="A2397">
        <v>2341788</v>
      </c>
      <c r="B2397">
        <v>1</v>
      </c>
      <c r="C2397" t="s">
        <v>80</v>
      </c>
      <c r="D2397" t="s">
        <v>96</v>
      </c>
      <c r="E2397" t="s">
        <v>157</v>
      </c>
      <c r="F2397" t="s">
        <v>7127</v>
      </c>
      <c r="G2397" t="s">
        <v>159</v>
      </c>
      <c r="H2397" t="s">
        <v>154</v>
      </c>
      <c r="I2397" t="s">
        <v>144</v>
      </c>
      <c r="J2397" t="s">
        <v>137</v>
      </c>
      <c r="K2397" t="s">
        <v>138</v>
      </c>
      <c r="L2397" t="s">
        <v>7128</v>
      </c>
      <c r="M2397" t="s">
        <v>7129</v>
      </c>
      <c r="N2397">
        <v>5.6341666659999996</v>
      </c>
      <c r="O2397">
        <v>0</v>
      </c>
      <c r="P2397">
        <v>1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3.3697412925112422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3.3697412925112422</v>
      </c>
    </row>
    <row r="2398" spans="1:31" x14ac:dyDescent="0.25">
      <c r="A2398">
        <v>2341725</v>
      </c>
      <c r="B2398">
        <v>1</v>
      </c>
      <c r="C2398" t="s">
        <v>80</v>
      </c>
      <c r="D2398" t="s">
        <v>106</v>
      </c>
      <c r="E2398" t="s">
        <v>132</v>
      </c>
      <c r="F2398" t="s">
        <v>7130</v>
      </c>
      <c r="G2398" t="s">
        <v>134</v>
      </c>
      <c r="H2398" t="s">
        <v>135</v>
      </c>
      <c r="I2398" t="s">
        <v>144</v>
      </c>
      <c r="J2398" t="s">
        <v>137</v>
      </c>
      <c r="K2398" t="s">
        <v>138</v>
      </c>
      <c r="L2398" t="s">
        <v>7131</v>
      </c>
      <c r="M2398" t="s">
        <v>7132</v>
      </c>
      <c r="N2398">
        <v>0.100555555</v>
      </c>
      <c r="O2398">
        <v>1</v>
      </c>
      <c r="P2398">
        <v>1296</v>
      </c>
      <c r="Q2398">
        <v>80</v>
      </c>
      <c r="R2398">
        <v>137</v>
      </c>
      <c r="S2398">
        <v>22</v>
      </c>
      <c r="T2398">
        <v>171</v>
      </c>
      <c r="U2398">
        <v>2</v>
      </c>
      <c r="V2398">
        <v>0</v>
      </c>
      <c r="W2398">
        <v>2.1799767130981113E-2</v>
      </c>
      <c r="X2398">
        <v>28.422837372079684</v>
      </c>
      <c r="Y2398">
        <v>98.512724481102438</v>
      </c>
      <c r="Z2398">
        <v>57.89304954918947</v>
      </c>
      <c r="AA2398">
        <v>16.40238512085843</v>
      </c>
      <c r="AB2398">
        <v>11.170885971303402</v>
      </c>
      <c r="AC2398">
        <v>4.264380472076394</v>
      </c>
      <c r="AD2398">
        <v>0</v>
      </c>
      <c r="AE2398">
        <v>216.68806273374082</v>
      </c>
    </row>
    <row r="2399" spans="1:31" x14ac:dyDescent="0.25">
      <c r="A2399">
        <v>2341940</v>
      </c>
      <c r="B2399">
        <v>1</v>
      </c>
      <c r="C2399" t="s">
        <v>81</v>
      </c>
      <c r="D2399" t="s">
        <v>115</v>
      </c>
      <c r="E2399" t="s">
        <v>151</v>
      </c>
      <c r="F2399" t="s">
        <v>7133</v>
      </c>
      <c r="G2399" t="s">
        <v>331</v>
      </c>
      <c r="H2399" t="s">
        <v>154</v>
      </c>
      <c r="I2399" t="s">
        <v>144</v>
      </c>
      <c r="J2399" t="s">
        <v>137</v>
      </c>
      <c r="K2399" t="s">
        <v>138</v>
      </c>
      <c r="L2399" t="s">
        <v>7134</v>
      </c>
      <c r="M2399" t="s">
        <v>7135</v>
      </c>
      <c r="N2399">
        <v>3.5955555549999998</v>
      </c>
      <c r="O2399">
        <v>0</v>
      </c>
      <c r="P2399">
        <v>52</v>
      </c>
      <c r="Q2399">
        <v>0</v>
      </c>
      <c r="R2399">
        <v>0</v>
      </c>
      <c r="S2399">
        <v>0</v>
      </c>
      <c r="T2399">
        <v>2</v>
      </c>
      <c r="U2399">
        <v>0</v>
      </c>
      <c r="V2399">
        <v>0</v>
      </c>
      <c r="W2399">
        <v>0</v>
      </c>
      <c r="X2399">
        <v>16.497493390183461</v>
      </c>
      <c r="Y2399">
        <v>0</v>
      </c>
      <c r="Z2399">
        <v>0</v>
      </c>
      <c r="AA2399">
        <v>0</v>
      </c>
      <c r="AB2399">
        <v>7.3967443568026408</v>
      </c>
      <c r="AC2399">
        <v>0</v>
      </c>
      <c r="AD2399">
        <v>0</v>
      </c>
      <c r="AE2399">
        <v>23.8942377469861</v>
      </c>
    </row>
    <row r="2400" spans="1:31" x14ac:dyDescent="0.25">
      <c r="A2400">
        <v>2341748</v>
      </c>
      <c r="B2400">
        <v>1</v>
      </c>
      <c r="C2400" t="s">
        <v>80</v>
      </c>
      <c r="D2400" t="s">
        <v>95</v>
      </c>
      <c r="E2400" t="s">
        <v>147</v>
      </c>
      <c r="F2400" t="s">
        <v>7136</v>
      </c>
      <c r="G2400" t="s">
        <v>184</v>
      </c>
      <c r="H2400" t="s">
        <v>135</v>
      </c>
      <c r="I2400" t="s">
        <v>144</v>
      </c>
      <c r="J2400" t="s">
        <v>137</v>
      </c>
      <c r="K2400" t="s">
        <v>138</v>
      </c>
      <c r="L2400" t="s">
        <v>7137</v>
      </c>
      <c r="M2400" t="s">
        <v>7138</v>
      </c>
      <c r="N2400">
        <v>1.2766666659999999</v>
      </c>
      <c r="O2400">
        <v>0</v>
      </c>
      <c r="P2400">
        <v>641</v>
      </c>
      <c r="Q2400">
        <v>3</v>
      </c>
      <c r="R2400">
        <v>11</v>
      </c>
      <c r="S2400">
        <v>3</v>
      </c>
      <c r="T2400">
        <v>31</v>
      </c>
      <c r="U2400">
        <v>0</v>
      </c>
      <c r="V2400">
        <v>0</v>
      </c>
      <c r="W2400">
        <v>0</v>
      </c>
      <c r="X2400">
        <v>133.1649090808246</v>
      </c>
      <c r="Y2400">
        <v>7.2186891602076129</v>
      </c>
      <c r="Z2400">
        <v>8.6522459813988704</v>
      </c>
      <c r="AA2400">
        <v>71.721277853657554</v>
      </c>
      <c r="AB2400">
        <v>14.365777229057127</v>
      </c>
      <c r="AC2400">
        <v>0</v>
      </c>
      <c r="AD2400">
        <v>0</v>
      </c>
      <c r="AE2400">
        <v>235.12289930514578</v>
      </c>
    </row>
    <row r="2401" spans="1:31" x14ac:dyDescent="0.25">
      <c r="A2401">
        <v>2341708</v>
      </c>
      <c r="B2401">
        <v>1</v>
      </c>
      <c r="C2401" t="s">
        <v>81</v>
      </c>
      <c r="D2401" t="s">
        <v>128</v>
      </c>
      <c r="E2401" t="s">
        <v>151</v>
      </c>
      <c r="F2401" t="s">
        <v>7139</v>
      </c>
      <c r="G2401" t="s">
        <v>153</v>
      </c>
      <c r="H2401" t="s">
        <v>154</v>
      </c>
      <c r="I2401" t="s">
        <v>144</v>
      </c>
      <c r="J2401" t="s">
        <v>137</v>
      </c>
      <c r="K2401" t="s">
        <v>138</v>
      </c>
      <c r="L2401" t="s">
        <v>7140</v>
      </c>
      <c r="M2401" t="s">
        <v>7141</v>
      </c>
      <c r="N2401">
        <v>1.213055555</v>
      </c>
      <c r="O2401">
        <v>0</v>
      </c>
      <c r="P2401">
        <v>109</v>
      </c>
      <c r="Q2401">
        <v>0</v>
      </c>
      <c r="R2401">
        <v>0</v>
      </c>
      <c r="S2401">
        <v>0</v>
      </c>
      <c r="T2401">
        <v>4</v>
      </c>
      <c r="U2401">
        <v>0</v>
      </c>
      <c r="V2401">
        <v>0</v>
      </c>
      <c r="W2401">
        <v>0</v>
      </c>
      <c r="X2401">
        <v>28.687936090485859</v>
      </c>
      <c r="Y2401">
        <v>0</v>
      </c>
      <c r="Z2401">
        <v>0</v>
      </c>
      <c r="AA2401">
        <v>0</v>
      </c>
      <c r="AB2401">
        <v>1.3398961310293904</v>
      </c>
      <c r="AC2401">
        <v>0</v>
      </c>
      <c r="AD2401">
        <v>0</v>
      </c>
      <c r="AE2401">
        <v>30.027832221515251</v>
      </c>
    </row>
    <row r="2402" spans="1:31" x14ac:dyDescent="0.25">
      <c r="A2402">
        <v>2341811</v>
      </c>
      <c r="B2402">
        <v>1</v>
      </c>
      <c r="C2402" t="s">
        <v>80</v>
      </c>
      <c r="D2402" t="s">
        <v>98</v>
      </c>
      <c r="E2402" t="s">
        <v>157</v>
      </c>
      <c r="F2402" t="s">
        <v>7142</v>
      </c>
      <c r="G2402" t="s">
        <v>159</v>
      </c>
      <c r="H2402" t="s">
        <v>154</v>
      </c>
      <c r="I2402" t="s">
        <v>144</v>
      </c>
      <c r="J2402" t="s">
        <v>137</v>
      </c>
      <c r="K2402" t="s">
        <v>138</v>
      </c>
      <c r="L2402" t="s">
        <v>7143</v>
      </c>
      <c r="M2402" t="s">
        <v>7144</v>
      </c>
      <c r="N2402">
        <v>2.9566666659999998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1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1.9807197182455163</v>
      </c>
      <c r="AC2402">
        <v>0</v>
      </c>
      <c r="AD2402">
        <v>0</v>
      </c>
      <c r="AE2402">
        <v>1.9807197182455163</v>
      </c>
    </row>
    <row r="2403" spans="1:31" x14ac:dyDescent="0.25">
      <c r="A2403">
        <v>2341857</v>
      </c>
      <c r="B2403">
        <v>1</v>
      </c>
      <c r="C2403" t="s">
        <v>80</v>
      </c>
      <c r="D2403" t="s">
        <v>85</v>
      </c>
      <c r="E2403" t="s">
        <v>151</v>
      </c>
      <c r="F2403" t="s">
        <v>7145</v>
      </c>
      <c r="G2403" t="s">
        <v>153</v>
      </c>
      <c r="H2403" t="s">
        <v>154</v>
      </c>
      <c r="I2403" t="s">
        <v>144</v>
      </c>
      <c r="J2403" t="s">
        <v>137</v>
      </c>
      <c r="K2403" t="s">
        <v>138</v>
      </c>
      <c r="L2403" t="s">
        <v>7146</v>
      </c>
      <c r="M2403" t="s">
        <v>7147</v>
      </c>
      <c r="N2403">
        <v>3.2288888880000002</v>
      </c>
      <c r="O2403">
        <v>0</v>
      </c>
      <c r="P2403">
        <v>82</v>
      </c>
      <c r="Q2403">
        <v>0</v>
      </c>
      <c r="R2403">
        <v>0</v>
      </c>
      <c r="S2403">
        <v>0</v>
      </c>
      <c r="T2403">
        <v>1</v>
      </c>
      <c r="U2403">
        <v>0</v>
      </c>
      <c r="V2403">
        <v>0</v>
      </c>
      <c r="W2403">
        <v>0</v>
      </c>
      <c r="X2403">
        <v>81.784129892684192</v>
      </c>
      <c r="Y2403">
        <v>0</v>
      </c>
      <c r="Z2403">
        <v>0</v>
      </c>
      <c r="AA2403">
        <v>0</v>
      </c>
      <c r="AB2403">
        <v>6.5793456522026672E-2</v>
      </c>
      <c r="AC2403">
        <v>0</v>
      </c>
      <c r="AD2403">
        <v>0</v>
      </c>
      <c r="AE2403">
        <v>81.849923349206222</v>
      </c>
    </row>
    <row r="2404" spans="1:31" x14ac:dyDescent="0.25">
      <c r="A2404">
        <v>2341957</v>
      </c>
      <c r="B2404">
        <v>1</v>
      </c>
      <c r="C2404" t="s">
        <v>81</v>
      </c>
      <c r="D2404" t="s">
        <v>123</v>
      </c>
      <c r="E2404" t="s">
        <v>141</v>
      </c>
      <c r="F2404" t="s">
        <v>7148</v>
      </c>
      <c r="G2404" t="s">
        <v>134</v>
      </c>
      <c r="H2404" t="s">
        <v>135</v>
      </c>
      <c r="I2404" t="s">
        <v>144</v>
      </c>
      <c r="J2404" t="s">
        <v>137</v>
      </c>
      <c r="K2404" t="s">
        <v>138</v>
      </c>
      <c r="L2404" t="s">
        <v>7149</v>
      </c>
      <c r="M2404" t="s">
        <v>7150</v>
      </c>
      <c r="N2404">
        <v>0.60361111099999998</v>
      </c>
      <c r="O2404">
        <v>0</v>
      </c>
      <c r="P2404">
        <v>726</v>
      </c>
      <c r="Q2404">
        <v>6</v>
      </c>
      <c r="R2404">
        <v>29</v>
      </c>
      <c r="S2404">
        <v>3</v>
      </c>
      <c r="T2404">
        <v>53</v>
      </c>
      <c r="U2404">
        <v>1</v>
      </c>
      <c r="V2404">
        <v>1</v>
      </c>
      <c r="W2404">
        <v>0</v>
      </c>
      <c r="X2404">
        <v>59.495133425079388</v>
      </c>
      <c r="Y2404">
        <v>5.3619456809328936</v>
      </c>
      <c r="Z2404">
        <v>6.6105892632665828</v>
      </c>
      <c r="AA2404">
        <v>10.565801825861772</v>
      </c>
      <c r="AB2404">
        <v>19.82878916466197</v>
      </c>
      <c r="AC2404">
        <v>5.1326573794527723</v>
      </c>
      <c r="AD2404">
        <v>17.951039061907924</v>
      </c>
      <c r="AE2404">
        <v>124.94595580116329</v>
      </c>
    </row>
    <row r="2405" spans="1:31" x14ac:dyDescent="0.25">
      <c r="A2405">
        <v>2341997</v>
      </c>
      <c r="B2405">
        <v>1</v>
      </c>
      <c r="C2405" t="s">
        <v>81</v>
      </c>
      <c r="D2405" t="s">
        <v>121</v>
      </c>
      <c r="E2405" t="s">
        <v>147</v>
      </c>
      <c r="F2405" t="s">
        <v>7151</v>
      </c>
      <c r="G2405" t="s">
        <v>134</v>
      </c>
      <c r="H2405" t="s">
        <v>135</v>
      </c>
      <c r="I2405" t="s">
        <v>144</v>
      </c>
      <c r="J2405" t="s">
        <v>137</v>
      </c>
      <c r="K2405" t="s">
        <v>138</v>
      </c>
      <c r="L2405" t="s">
        <v>7152</v>
      </c>
      <c r="M2405" t="s">
        <v>7153</v>
      </c>
      <c r="N2405">
        <v>6.1111111000000003E-2</v>
      </c>
      <c r="O2405">
        <v>0</v>
      </c>
      <c r="P2405">
        <v>201</v>
      </c>
      <c r="Q2405">
        <v>0</v>
      </c>
      <c r="R2405">
        <v>0</v>
      </c>
      <c r="S2405">
        <v>1</v>
      </c>
      <c r="T2405">
        <v>17</v>
      </c>
      <c r="U2405">
        <v>0</v>
      </c>
      <c r="V2405">
        <v>0</v>
      </c>
      <c r="W2405">
        <v>0</v>
      </c>
      <c r="X2405">
        <v>1.2263742629665395</v>
      </c>
      <c r="Y2405">
        <v>0</v>
      </c>
      <c r="Z2405">
        <v>0</v>
      </c>
      <c r="AA2405">
        <v>7.1604092174999995E-2</v>
      </c>
      <c r="AB2405">
        <v>7.3553949430133339E-2</v>
      </c>
      <c r="AC2405">
        <v>0</v>
      </c>
      <c r="AD2405">
        <v>0</v>
      </c>
      <c r="AE2405">
        <v>1.371532304571673</v>
      </c>
    </row>
    <row r="2406" spans="1:31" x14ac:dyDescent="0.25">
      <c r="A2406">
        <v>2341854</v>
      </c>
      <c r="B2406">
        <v>1</v>
      </c>
      <c r="C2406" t="s">
        <v>81</v>
      </c>
      <c r="D2406" t="s">
        <v>123</v>
      </c>
      <c r="E2406" t="s">
        <v>157</v>
      </c>
      <c r="F2406" t="s">
        <v>7154</v>
      </c>
      <c r="G2406" t="s">
        <v>279</v>
      </c>
      <c r="H2406" t="s">
        <v>154</v>
      </c>
      <c r="I2406" t="s">
        <v>144</v>
      </c>
      <c r="J2406" t="s">
        <v>137</v>
      </c>
      <c r="K2406" t="s">
        <v>138</v>
      </c>
      <c r="L2406" t="s">
        <v>7155</v>
      </c>
      <c r="M2406" t="s">
        <v>7156</v>
      </c>
      <c r="N2406">
        <v>1.69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1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8.5586451800521129E-2</v>
      </c>
      <c r="AC2406">
        <v>0</v>
      </c>
      <c r="AD2406">
        <v>0</v>
      </c>
      <c r="AE2406">
        <v>8.5586451800521129E-2</v>
      </c>
    </row>
    <row r="2407" spans="1:31" x14ac:dyDescent="0.25">
      <c r="A2407">
        <v>2342020</v>
      </c>
      <c r="B2407">
        <v>1</v>
      </c>
      <c r="C2407" t="s">
        <v>80</v>
      </c>
      <c r="D2407" t="s">
        <v>85</v>
      </c>
      <c r="E2407" t="s">
        <v>151</v>
      </c>
      <c r="F2407" t="s">
        <v>7157</v>
      </c>
      <c r="G2407" t="s">
        <v>153</v>
      </c>
      <c r="H2407" t="s">
        <v>154</v>
      </c>
      <c r="I2407" t="s">
        <v>144</v>
      </c>
      <c r="J2407" t="s">
        <v>137</v>
      </c>
      <c r="K2407" t="s">
        <v>138</v>
      </c>
      <c r="L2407" t="s">
        <v>7158</v>
      </c>
      <c r="M2407" t="s">
        <v>7159</v>
      </c>
      <c r="N2407">
        <v>1.3244444440000001</v>
      </c>
      <c r="O2407">
        <v>0</v>
      </c>
      <c r="P2407">
        <v>28</v>
      </c>
      <c r="Q2407">
        <v>0</v>
      </c>
      <c r="R2407">
        <v>0</v>
      </c>
      <c r="S2407">
        <v>0</v>
      </c>
      <c r="T2407">
        <v>6</v>
      </c>
      <c r="U2407">
        <v>0</v>
      </c>
      <c r="V2407">
        <v>0</v>
      </c>
      <c r="W2407">
        <v>0</v>
      </c>
      <c r="X2407">
        <v>11.487842603844596</v>
      </c>
      <c r="Y2407">
        <v>0</v>
      </c>
      <c r="Z2407">
        <v>0</v>
      </c>
      <c r="AA2407">
        <v>0</v>
      </c>
      <c r="AB2407">
        <v>19.919318483616916</v>
      </c>
      <c r="AC2407">
        <v>0</v>
      </c>
      <c r="AD2407">
        <v>0</v>
      </c>
      <c r="AE2407">
        <v>31.40716108746151</v>
      </c>
    </row>
    <row r="2408" spans="1:31" x14ac:dyDescent="0.25">
      <c r="A2408">
        <v>2342040</v>
      </c>
      <c r="B2408">
        <v>1</v>
      </c>
      <c r="C2408" t="s">
        <v>80</v>
      </c>
      <c r="D2408" t="s">
        <v>103</v>
      </c>
      <c r="E2408" t="s">
        <v>174</v>
      </c>
      <c r="F2408" t="s">
        <v>7160</v>
      </c>
      <c r="G2408" t="s">
        <v>299</v>
      </c>
      <c r="H2408" t="s">
        <v>154</v>
      </c>
      <c r="I2408" t="s">
        <v>144</v>
      </c>
      <c r="J2408" t="s">
        <v>137</v>
      </c>
      <c r="K2408" t="s">
        <v>138</v>
      </c>
      <c r="L2408" t="s">
        <v>7161</v>
      </c>
      <c r="M2408" t="s">
        <v>7162</v>
      </c>
      <c r="N2408">
        <v>0.515833333</v>
      </c>
      <c r="O2408">
        <v>0</v>
      </c>
      <c r="P2408">
        <v>113</v>
      </c>
      <c r="Q2408">
        <v>0</v>
      </c>
      <c r="R2408">
        <v>18</v>
      </c>
      <c r="S2408">
        <v>0</v>
      </c>
      <c r="T2408">
        <v>17</v>
      </c>
      <c r="U2408">
        <v>0</v>
      </c>
      <c r="V2408">
        <v>0</v>
      </c>
      <c r="W2408">
        <v>0</v>
      </c>
      <c r="X2408">
        <v>17.313554267006079</v>
      </c>
      <c r="Y2408">
        <v>0</v>
      </c>
      <c r="Z2408">
        <v>46.84950051263052</v>
      </c>
      <c r="AA2408">
        <v>0</v>
      </c>
      <c r="AB2408">
        <v>5.7320179821554387</v>
      </c>
      <c r="AC2408">
        <v>0</v>
      </c>
      <c r="AD2408">
        <v>0</v>
      </c>
      <c r="AE2408">
        <v>69.895072761792036</v>
      </c>
    </row>
    <row r="2409" spans="1:31" x14ac:dyDescent="0.25">
      <c r="A2409">
        <v>2341977</v>
      </c>
      <c r="B2409">
        <v>1</v>
      </c>
      <c r="C2409" t="s">
        <v>80</v>
      </c>
      <c r="D2409" t="s">
        <v>83</v>
      </c>
      <c r="E2409" t="s">
        <v>157</v>
      </c>
      <c r="F2409" t="s">
        <v>7163</v>
      </c>
      <c r="G2409" t="s">
        <v>159</v>
      </c>
      <c r="H2409" t="s">
        <v>154</v>
      </c>
      <c r="I2409" t="s">
        <v>144</v>
      </c>
      <c r="J2409" t="s">
        <v>137</v>
      </c>
      <c r="K2409" t="s">
        <v>138</v>
      </c>
      <c r="L2409" t="s">
        <v>7164</v>
      </c>
      <c r="M2409" t="s">
        <v>7165</v>
      </c>
      <c r="N2409">
        <v>1.6002777770000001</v>
      </c>
      <c r="O2409">
        <v>0</v>
      </c>
      <c r="P2409">
        <v>3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1.4322160046903334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1.4322160046903334</v>
      </c>
    </row>
    <row r="2410" spans="1:31" x14ac:dyDescent="0.25">
      <c r="A2410">
        <v>2341934</v>
      </c>
      <c r="B2410">
        <v>1</v>
      </c>
      <c r="C2410" t="s">
        <v>80</v>
      </c>
      <c r="D2410" t="s">
        <v>93</v>
      </c>
      <c r="E2410" t="s">
        <v>157</v>
      </c>
      <c r="F2410" t="s">
        <v>7166</v>
      </c>
      <c r="G2410" t="s">
        <v>159</v>
      </c>
      <c r="H2410" t="s">
        <v>154</v>
      </c>
      <c r="I2410" t="s">
        <v>144</v>
      </c>
      <c r="J2410" t="s">
        <v>137</v>
      </c>
      <c r="K2410" t="s">
        <v>138</v>
      </c>
      <c r="L2410" t="s">
        <v>7167</v>
      </c>
      <c r="M2410" t="s">
        <v>7168</v>
      </c>
      <c r="N2410">
        <v>2.5411111110000002</v>
      </c>
      <c r="O2410">
        <v>0</v>
      </c>
      <c r="P2410">
        <v>18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11.413504772746483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11.413504772746483</v>
      </c>
    </row>
    <row r="2411" spans="1:31" x14ac:dyDescent="0.25">
      <c r="A2411">
        <v>2341843</v>
      </c>
      <c r="B2411">
        <v>1</v>
      </c>
      <c r="C2411" t="s">
        <v>81</v>
      </c>
      <c r="D2411" t="s">
        <v>120</v>
      </c>
      <c r="E2411" t="s">
        <v>157</v>
      </c>
      <c r="F2411" t="s">
        <v>7169</v>
      </c>
      <c r="G2411" t="s">
        <v>159</v>
      </c>
      <c r="H2411" t="s">
        <v>154</v>
      </c>
      <c r="I2411" t="s">
        <v>144</v>
      </c>
      <c r="J2411" t="s">
        <v>137</v>
      </c>
      <c r="K2411" t="s">
        <v>138</v>
      </c>
      <c r="L2411" t="s">
        <v>7170</v>
      </c>
      <c r="M2411" t="s">
        <v>7171</v>
      </c>
      <c r="N2411">
        <v>2.406666666</v>
      </c>
      <c r="O2411">
        <v>0</v>
      </c>
      <c r="P2411">
        <v>1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0.44677203509148344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0.44677203509148344</v>
      </c>
    </row>
    <row r="2412" spans="1:31" x14ac:dyDescent="0.25">
      <c r="A2412">
        <v>2341966</v>
      </c>
      <c r="B2412">
        <v>1</v>
      </c>
      <c r="C2412" t="s">
        <v>80</v>
      </c>
      <c r="D2412" t="s">
        <v>92</v>
      </c>
      <c r="E2412" t="s">
        <v>157</v>
      </c>
      <c r="F2412" t="s">
        <v>7172</v>
      </c>
      <c r="G2412" t="s">
        <v>194</v>
      </c>
      <c r="H2412" t="s">
        <v>154</v>
      </c>
      <c r="I2412" t="s">
        <v>144</v>
      </c>
      <c r="J2412" t="s">
        <v>137</v>
      </c>
      <c r="K2412" t="s">
        <v>138</v>
      </c>
      <c r="L2412" t="s">
        <v>7173</v>
      </c>
      <c r="M2412" t="s">
        <v>7174</v>
      </c>
      <c r="N2412">
        <v>1.1397222220000001</v>
      </c>
      <c r="O2412">
        <v>0</v>
      </c>
      <c r="P2412">
        <v>1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1.050569680462111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1.050569680462111</v>
      </c>
    </row>
    <row r="2413" spans="1:31" x14ac:dyDescent="0.25">
      <c r="A2413">
        <v>2341774</v>
      </c>
      <c r="B2413">
        <v>1</v>
      </c>
      <c r="C2413" t="s">
        <v>80</v>
      </c>
      <c r="D2413" t="s">
        <v>96</v>
      </c>
      <c r="E2413" t="s">
        <v>151</v>
      </c>
      <c r="F2413" t="s">
        <v>7175</v>
      </c>
      <c r="G2413" t="s">
        <v>797</v>
      </c>
      <c r="H2413" t="s">
        <v>154</v>
      </c>
      <c r="I2413" t="s">
        <v>144</v>
      </c>
      <c r="J2413" t="s">
        <v>137</v>
      </c>
      <c r="K2413" t="s">
        <v>138</v>
      </c>
      <c r="L2413" t="s">
        <v>7176</v>
      </c>
      <c r="M2413" t="s">
        <v>7177</v>
      </c>
      <c r="N2413">
        <v>1.889444444</v>
      </c>
      <c r="O2413">
        <v>0</v>
      </c>
      <c r="P2413">
        <v>35</v>
      </c>
      <c r="Q2413">
        <v>0</v>
      </c>
      <c r="R2413">
        <v>0</v>
      </c>
      <c r="S2413">
        <v>0</v>
      </c>
      <c r="T2413">
        <v>2</v>
      </c>
      <c r="U2413">
        <v>0</v>
      </c>
      <c r="V2413">
        <v>0</v>
      </c>
      <c r="W2413">
        <v>0</v>
      </c>
      <c r="X2413">
        <v>30.088372737607447</v>
      </c>
      <c r="Y2413">
        <v>0</v>
      </c>
      <c r="Z2413">
        <v>0</v>
      </c>
      <c r="AA2413">
        <v>0</v>
      </c>
      <c r="AB2413">
        <v>0.18950005372710557</v>
      </c>
      <c r="AC2413">
        <v>0</v>
      </c>
      <c r="AD2413">
        <v>0</v>
      </c>
      <c r="AE2413">
        <v>30.277872791334552</v>
      </c>
    </row>
    <row r="2414" spans="1:31" x14ac:dyDescent="0.25">
      <c r="A2414">
        <v>2341797</v>
      </c>
      <c r="B2414">
        <v>1</v>
      </c>
      <c r="C2414" t="s">
        <v>81</v>
      </c>
      <c r="D2414" t="s">
        <v>122</v>
      </c>
      <c r="E2414" t="s">
        <v>132</v>
      </c>
      <c r="F2414" t="s">
        <v>6994</v>
      </c>
      <c r="G2414" t="s">
        <v>134</v>
      </c>
      <c r="H2414" t="s">
        <v>135</v>
      </c>
      <c r="I2414" t="s">
        <v>144</v>
      </c>
      <c r="J2414" t="s">
        <v>137</v>
      </c>
      <c r="K2414" t="s">
        <v>138</v>
      </c>
      <c r="L2414" t="s">
        <v>7178</v>
      </c>
      <c r="M2414" t="s">
        <v>7179</v>
      </c>
      <c r="N2414">
        <v>0.35638888800000001</v>
      </c>
      <c r="O2414">
        <v>24</v>
      </c>
      <c r="P2414">
        <v>838</v>
      </c>
      <c r="Q2414">
        <v>69</v>
      </c>
      <c r="R2414">
        <v>36</v>
      </c>
      <c r="S2414">
        <v>23</v>
      </c>
      <c r="T2414">
        <v>54</v>
      </c>
      <c r="U2414">
        <v>0</v>
      </c>
      <c r="V2414">
        <v>2</v>
      </c>
      <c r="W2414">
        <v>2.4890235632926503</v>
      </c>
      <c r="X2414">
        <v>41.081914510946731</v>
      </c>
      <c r="Y2414">
        <v>23.69538469615026</v>
      </c>
      <c r="Z2414">
        <v>9.4689273629505095</v>
      </c>
      <c r="AA2414">
        <v>25.710388502757311</v>
      </c>
      <c r="AB2414">
        <v>11.751796572419147</v>
      </c>
      <c r="AC2414">
        <v>0</v>
      </c>
      <c r="AD2414">
        <v>16.634205807011345</v>
      </c>
      <c r="AE2414">
        <v>130.83164101552796</v>
      </c>
    </row>
    <row r="2415" spans="1:31" x14ac:dyDescent="0.25">
      <c r="A2415">
        <v>2341920</v>
      </c>
      <c r="B2415">
        <v>1</v>
      </c>
      <c r="C2415" t="s">
        <v>80</v>
      </c>
      <c r="D2415" t="s">
        <v>100</v>
      </c>
      <c r="E2415" t="s">
        <v>151</v>
      </c>
      <c r="F2415" t="s">
        <v>7180</v>
      </c>
      <c r="G2415" t="s">
        <v>451</v>
      </c>
      <c r="H2415" t="s">
        <v>154</v>
      </c>
      <c r="I2415" t="s">
        <v>144</v>
      </c>
      <c r="J2415" t="s">
        <v>137</v>
      </c>
      <c r="K2415" t="s">
        <v>138</v>
      </c>
      <c r="L2415" t="s">
        <v>7181</v>
      </c>
      <c r="M2415" t="s">
        <v>7182</v>
      </c>
      <c r="N2415">
        <v>1.0580555549999999</v>
      </c>
      <c r="O2415">
        <v>0</v>
      </c>
      <c r="P2415">
        <v>66</v>
      </c>
      <c r="Q2415">
        <v>0</v>
      </c>
      <c r="R2415">
        <v>1</v>
      </c>
      <c r="S2415">
        <v>0</v>
      </c>
      <c r="T2415">
        <v>7</v>
      </c>
      <c r="U2415">
        <v>0</v>
      </c>
      <c r="V2415">
        <v>0</v>
      </c>
      <c r="W2415">
        <v>0</v>
      </c>
      <c r="X2415">
        <v>17.042320469689209</v>
      </c>
      <c r="Y2415">
        <v>0</v>
      </c>
      <c r="Z2415">
        <v>0</v>
      </c>
      <c r="AA2415">
        <v>0</v>
      </c>
      <c r="AB2415">
        <v>0.5653879495845745</v>
      </c>
      <c r="AC2415">
        <v>0</v>
      </c>
      <c r="AD2415">
        <v>0</v>
      </c>
      <c r="AE2415">
        <v>17.607708419273784</v>
      </c>
    </row>
    <row r="2416" spans="1:31" x14ac:dyDescent="0.25">
      <c r="A2416">
        <v>2342052</v>
      </c>
      <c r="B2416">
        <v>1</v>
      </c>
      <c r="C2416" t="s">
        <v>81</v>
      </c>
      <c r="D2416" t="s">
        <v>120</v>
      </c>
      <c r="E2416" t="s">
        <v>151</v>
      </c>
      <c r="F2416" t="s">
        <v>7183</v>
      </c>
      <c r="G2416" t="s">
        <v>153</v>
      </c>
      <c r="H2416" t="s">
        <v>154</v>
      </c>
      <c r="I2416" t="s">
        <v>144</v>
      </c>
      <c r="J2416" t="s">
        <v>137</v>
      </c>
      <c r="K2416" t="s">
        <v>138</v>
      </c>
      <c r="L2416" t="s">
        <v>7184</v>
      </c>
      <c r="M2416" t="s">
        <v>7185</v>
      </c>
      <c r="N2416">
        <v>1.0052777770000001</v>
      </c>
      <c r="O2416">
        <v>0</v>
      </c>
      <c r="P2416">
        <v>26</v>
      </c>
      <c r="Q2416">
        <v>0</v>
      </c>
      <c r="R2416">
        <v>1</v>
      </c>
      <c r="S2416">
        <v>0</v>
      </c>
      <c r="T2416">
        <v>8</v>
      </c>
      <c r="U2416">
        <v>0</v>
      </c>
      <c r="V2416">
        <v>0</v>
      </c>
      <c r="W2416">
        <v>0</v>
      </c>
      <c r="X2416">
        <v>8.1240426987931418</v>
      </c>
      <c r="Y2416">
        <v>0</v>
      </c>
      <c r="Z2416">
        <v>0</v>
      </c>
      <c r="AA2416">
        <v>0</v>
      </c>
      <c r="AB2416">
        <v>2.2137590107632632</v>
      </c>
      <c r="AC2416">
        <v>0</v>
      </c>
      <c r="AD2416">
        <v>0</v>
      </c>
      <c r="AE2416">
        <v>10.337801709556405</v>
      </c>
    </row>
    <row r="2417" spans="1:31" x14ac:dyDescent="0.25">
      <c r="A2417">
        <v>2341757</v>
      </c>
      <c r="B2417">
        <v>1</v>
      </c>
      <c r="C2417" t="s">
        <v>81</v>
      </c>
      <c r="D2417" t="s">
        <v>118</v>
      </c>
      <c r="E2417" t="s">
        <v>147</v>
      </c>
      <c r="F2417" t="s">
        <v>7186</v>
      </c>
      <c r="G2417" t="s">
        <v>134</v>
      </c>
      <c r="H2417" t="s">
        <v>135</v>
      </c>
      <c r="I2417" t="s">
        <v>144</v>
      </c>
      <c r="J2417" t="s">
        <v>137</v>
      </c>
      <c r="K2417" t="s">
        <v>138</v>
      </c>
      <c r="L2417" t="s">
        <v>7187</v>
      </c>
      <c r="M2417" t="s">
        <v>7188</v>
      </c>
      <c r="N2417">
        <v>0.59638888800000001</v>
      </c>
      <c r="O2417">
        <v>0</v>
      </c>
      <c r="P2417">
        <v>1677</v>
      </c>
      <c r="Q2417">
        <v>0</v>
      </c>
      <c r="R2417">
        <v>0</v>
      </c>
      <c r="S2417">
        <v>2</v>
      </c>
      <c r="T2417">
        <v>44</v>
      </c>
      <c r="U2417">
        <v>0</v>
      </c>
      <c r="V2417">
        <v>0</v>
      </c>
      <c r="W2417">
        <v>0</v>
      </c>
      <c r="X2417">
        <v>193.60933572283778</v>
      </c>
      <c r="Y2417">
        <v>0</v>
      </c>
      <c r="Z2417">
        <v>0</v>
      </c>
      <c r="AA2417">
        <v>20.93970327294792</v>
      </c>
      <c r="AB2417">
        <v>49.36942039447662</v>
      </c>
      <c r="AC2417">
        <v>0</v>
      </c>
      <c r="AD2417">
        <v>0</v>
      </c>
      <c r="AE2417">
        <v>263.91845939026234</v>
      </c>
    </row>
    <row r="2418" spans="1:31" x14ac:dyDescent="0.25">
      <c r="A2418">
        <v>2342006</v>
      </c>
      <c r="B2418">
        <v>1</v>
      </c>
      <c r="C2418" t="s">
        <v>81</v>
      </c>
      <c r="D2418" t="s">
        <v>121</v>
      </c>
      <c r="E2418" t="s">
        <v>326</v>
      </c>
      <c r="F2418" t="s">
        <v>7189</v>
      </c>
      <c r="G2418" t="s">
        <v>153</v>
      </c>
      <c r="H2418" t="s">
        <v>154</v>
      </c>
      <c r="I2418" t="s">
        <v>144</v>
      </c>
      <c r="J2418" t="s">
        <v>137</v>
      </c>
      <c r="K2418" t="s">
        <v>138</v>
      </c>
      <c r="L2418" t="s">
        <v>7190</v>
      </c>
      <c r="M2418" t="s">
        <v>7191</v>
      </c>
      <c r="N2418">
        <v>1.1916666659999999</v>
      </c>
      <c r="O2418">
        <v>0</v>
      </c>
      <c r="P2418">
        <v>12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2.422992549018006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2.422992549018006</v>
      </c>
    </row>
    <row r="2419" spans="1:31" x14ac:dyDescent="0.25">
      <c r="A2419">
        <v>2341737</v>
      </c>
      <c r="B2419">
        <v>1</v>
      </c>
      <c r="C2419" t="s">
        <v>80</v>
      </c>
      <c r="D2419" t="s">
        <v>95</v>
      </c>
      <c r="E2419" t="s">
        <v>141</v>
      </c>
      <c r="F2419" t="s">
        <v>7192</v>
      </c>
      <c r="G2419" t="s">
        <v>134</v>
      </c>
      <c r="H2419" t="s">
        <v>135</v>
      </c>
      <c r="I2419" t="s">
        <v>144</v>
      </c>
      <c r="J2419" t="s">
        <v>137</v>
      </c>
      <c r="K2419" t="s">
        <v>138</v>
      </c>
      <c r="L2419" t="s">
        <v>7193</v>
      </c>
      <c r="M2419" t="s">
        <v>7194</v>
      </c>
      <c r="N2419">
        <v>0.58222222199999996</v>
      </c>
      <c r="O2419">
        <v>0</v>
      </c>
      <c r="P2419">
        <v>641</v>
      </c>
      <c r="Q2419">
        <v>3</v>
      </c>
      <c r="R2419">
        <v>11</v>
      </c>
      <c r="S2419">
        <v>3</v>
      </c>
      <c r="T2419">
        <v>31</v>
      </c>
      <c r="U2419">
        <v>0</v>
      </c>
      <c r="V2419">
        <v>0</v>
      </c>
      <c r="W2419">
        <v>0</v>
      </c>
      <c r="X2419">
        <v>57.726701564140953</v>
      </c>
      <c r="Y2419">
        <v>3.0230603062580892</v>
      </c>
      <c r="Z2419">
        <v>3.8892142594314305</v>
      </c>
      <c r="AA2419">
        <v>27.071300593603041</v>
      </c>
      <c r="AB2419">
        <v>4.912731829371368</v>
      </c>
      <c r="AC2419">
        <v>0</v>
      </c>
      <c r="AD2419">
        <v>0</v>
      </c>
      <c r="AE2419">
        <v>96.623008552804876</v>
      </c>
    </row>
    <row r="2420" spans="1:31" x14ac:dyDescent="0.25">
      <c r="A2420">
        <v>2341880</v>
      </c>
      <c r="B2420">
        <v>1</v>
      </c>
      <c r="C2420" t="s">
        <v>80</v>
      </c>
      <c r="D2420" t="s">
        <v>88</v>
      </c>
      <c r="E2420" t="s">
        <v>240</v>
      </c>
      <c r="F2420" t="s">
        <v>7195</v>
      </c>
      <c r="G2420" t="s">
        <v>134</v>
      </c>
      <c r="H2420" t="s">
        <v>135</v>
      </c>
      <c r="I2420" t="s">
        <v>144</v>
      </c>
      <c r="J2420" t="s">
        <v>137</v>
      </c>
      <c r="K2420" t="s">
        <v>138</v>
      </c>
      <c r="L2420" t="s">
        <v>7196</v>
      </c>
      <c r="M2420" t="s">
        <v>7197</v>
      </c>
      <c r="N2420">
        <v>0.41</v>
      </c>
      <c r="O2420">
        <v>0</v>
      </c>
      <c r="P2420">
        <v>146</v>
      </c>
      <c r="Q2420">
        <v>0</v>
      </c>
      <c r="R2420">
        <v>0</v>
      </c>
      <c r="S2420">
        <v>3</v>
      </c>
      <c r="T2420">
        <v>1</v>
      </c>
      <c r="U2420">
        <v>0</v>
      </c>
      <c r="V2420">
        <v>0</v>
      </c>
      <c r="W2420">
        <v>0</v>
      </c>
      <c r="X2420">
        <v>42.744724806903008</v>
      </c>
      <c r="Y2420">
        <v>0</v>
      </c>
      <c r="Z2420">
        <v>0</v>
      </c>
      <c r="AA2420">
        <v>102.615738192504</v>
      </c>
      <c r="AB2420">
        <v>0.25445179015857999</v>
      </c>
      <c r="AC2420">
        <v>0</v>
      </c>
      <c r="AD2420">
        <v>0</v>
      </c>
      <c r="AE2420">
        <v>145.61491478956557</v>
      </c>
    </row>
    <row r="2421" spans="1:31" x14ac:dyDescent="0.25">
      <c r="A2421">
        <v>2341923</v>
      </c>
      <c r="B2421">
        <v>1</v>
      </c>
      <c r="C2421" t="s">
        <v>80</v>
      </c>
      <c r="D2421" t="s">
        <v>82</v>
      </c>
      <c r="E2421" t="s">
        <v>157</v>
      </c>
      <c r="F2421" t="s">
        <v>6795</v>
      </c>
      <c r="G2421" t="s">
        <v>279</v>
      </c>
      <c r="H2421" t="s">
        <v>154</v>
      </c>
      <c r="I2421" t="s">
        <v>144</v>
      </c>
      <c r="J2421" t="s">
        <v>137</v>
      </c>
      <c r="K2421" t="s">
        <v>138</v>
      </c>
      <c r="L2421" t="s">
        <v>7198</v>
      </c>
      <c r="M2421" t="s">
        <v>7199</v>
      </c>
      <c r="N2421">
        <v>6.4911111110000004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11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3.475564330667694</v>
      </c>
      <c r="AC2421">
        <v>0</v>
      </c>
      <c r="AD2421">
        <v>0</v>
      </c>
      <c r="AE2421">
        <v>3.475564330667694</v>
      </c>
    </row>
    <row r="2422" spans="1:31" x14ac:dyDescent="0.25">
      <c r="A2422">
        <v>2341837</v>
      </c>
      <c r="B2422">
        <v>1</v>
      </c>
      <c r="C2422" t="s">
        <v>80</v>
      </c>
      <c r="D2422" t="s">
        <v>100</v>
      </c>
      <c r="E2422" t="s">
        <v>147</v>
      </c>
      <c r="F2422" t="s">
        <v>7200</v>
      </c>
      <c r="G2422" t="s">
        <v>184</v>
      </c>
      <c r="H2422" t="s">
        <v>135</v>
      </c>
      <c r="I2422" t="s">
        <v>144</v>
      </c>
      <c r="J2422" t="s">
        <v>137</v>
      </c>
      <c r="K2422" t="s">
        <v>138</v>
      </c>
      <c r="L2422" t="s">
        <v>7201</v>
      </c>
      <c r="M2422" t="s">
        <v>7202</v>
      </c>
      <c r="N2422">
        <v>0.59333333300000002</v>
      </c>
      <c r="O2422">
        <v>0</v>
      </c>
      <c r="P2422">
        <v>88</v>
      </c>
      <c r="Q2422">
        <v>0</v>
      </c>
      <c r="R2422">
        <v>0</v>
      </c>
      <c r="S2422">
        <v>0</v>
      </c>
      <c r="T2422">
        <v>2</v>
      </c>
      <c r="U2422">
        <v>0</v>
      </c>
      <c r="V2422">
        <v>0</v>
      </c>
      <c r="W2422">
        <v>0</v>
      </c>
      <c r="X2422">
        <v>11.363523310794994</v>
      </c>
      <c r="Y2422">
        <v>0</v>
      </c>
      <c r="Z2422">
        <v>0</v>
      </c>
      <c r="AA2422">
        <v>0</v>
      </c>
      <c r="AB2422">
        <v>0.50039481526970675</v>
      </c>
      <c r="AC2422">
        <v>0</v>
      </c>
      <c r="AD2422">
        <v>0</v>
      </c>
      <c r="AE2422">
        <v>11.8639181260647</v>
      </c>
    </row>
    <row r="2423" spans="1:31" x14ac:dyDescent="0.25">
      <c r="A2423">
        <v>2341780</v>
      </c>
      <c r="B2423">
        <v>1</v>
      </c>
      <c r="C2423" t="s">
        <v>81</v>
      </c>
      <c r="D2423" t="s">
        <v>127</v>
      </c>
      <c r="E2423" t="s">
        <v>151</v>
      </c>
      <c r="F2423" t="s">
        <v>7203</v>
      </c>
      <c r="G2423" t="s">
        <v>153</v>
      </c>
      <c r="H2423" t="s">
        <v>154</v>
      </c>
      <c r="I2423" t="s">
        <v>144</v>
      </c>
      <c r="J2423" t="s">
        <v>137</v>
      </c>
      <c r="K2423" t="s">
        <v>138</v>
      </c>
      <c r="L2423" t="s">
        <v>7204</v>
      </c>
      <c r="M2423" t="s">
        <v>7205</v>
      </c>
      <c r="N2423">
        <v>2.2311111110000001</v>
      </c>
      <c r="O2423">
        <v>0</v>
      </c>
      <c r="P2423">
        <v>9</v>
      </c>
      <c r="Q2423">
        <v>0</v>
      </c>
      <c r="R2423">
        <v>5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5.5033810255565507</v>
      </c>
      <c r="Y2423">
        <v>0</v>
      </c>
      <c r="Z2423">
        <v>11.653806260399504</v>
      </c>
      <c r="AA2423">
        <v>0</v>
      </c>
      <c r="AB2423">
        <v>0</v>
      </c>
      <c r="AC2423">
        <v>0</v>
      </c>
      <c r="AD2423">
        <v>0</v>
      </c>
      <c r="AE2423">
        <v>17.157187285956056</v>
      </c>
    </row>
    <row r="2424" spans="1:31" x14ac:dyDescent="0.25">
      <c r="A2424">
        <v>2341986</v>
      </c>
      <c r="B2424">
        <v>1</v>
      </c>
      <c r="C2424" t="s">
        <v>80</v>
      </c>
      <c r="D2424" t="s">
        <v>103</v>
      </c>
      <c r="E2424" t="s">
        <v>174</v>
      </c>
      <c r="F2424" t="s">
        <v>7206</v>
      </c>
      <c r="G2424" t="s">
        <v>176</v>
      </c>
      <c r="H2424" t="s">
        <v>154</v>
      </c>
      <c r="I2424" t="s">
        <v>144</v>
      </c>
      <c r="J2424" t="s">
        <v>137</v>
      </c>
      <c r="K2424" t="s">
        <v>138</v>
      </c>
      <c r="L2424" t="s">
        <v>7207</v>
      </c>
      <c r="M2424" t="s">
        <v>7208</v>
      </c>
      <c r="N2424">
        <v>0.90666666600000001</v>
      </c>
      <c r="O2424">
        <v>0</v>
      </c>
      <c r="P2424">
        <v>10</v>
      </c>
      <c r="Q2424">
        <v>0</v>
      </c>
      <c r="R2424">
        <v>0</v>
      </c>
      <c r="S2424">
        <v>0</v>
      </c>
      <c r="T2424">
        <v>16</v>
      </c>
      <c r="U2424">
        <v>0</v>
      </c>
      <c r="V2424">
        <v>0</v>
      </c>
      <c r="W2424">
        <v>0</v>
      </c>
      <c r="X2424">
        <v>1.5984360290287021</v>
      </c>
      <c r="Y2424">
        <v>0</v>
      </c>
      <c r="Z2424">
        <v>0</v>
      </c>
      <c r="AA2424">
        <v>0</v>
      </c>
      <c r="AB2424">
        <v>5.336287121047091</v>
      </c>
      <c r="AC2424">
        <v>0</v>
      </c>
      <c r="AD2424">
        <v>0</v>
      </c>
      <c r="AE2424">
        <v>6.9347231500757935</v>
      </c>
    </row>
    <row r="2425" spans="1:31" x14ac:dyDescent="0.25">
      <c r="A2425">
        <v>2341963</v>
      </c>
      <c r="B2425">
        <v>1</v>
      </c>
      <c r="C2425" t="s">
        <v>80</v>
      </c>
      <c r="D2425" t="s">
        <v>85</v>
      </c>
      <c r="E2425" t="s">
        <v>151</v>
      </c>
      <c r="F2425" t="s">
        <v>7209</v>
      </c>
      <c r="G2425" t="s">
        <v>153</v>
      </c>
      <c r="H2425" t="s">
        <v>154</v>
      </c>
      <c r="I2425" t="s">
        <v>144</v>
      </c>
      <c r="J2425" t="s">
        <v>137</v>
      </c>
      <c r="K2425" t="s">
        <v>138</v>
      </c>
      <c r="L2425" t="s">
        <v>7210</v>
      </c>
      <c r="M2425" t="s">
        <v>7211</v>
      </c>
      <c r="N2425">
        <v>1.284444444</v>
      </c>
      <c r="O2425">
        <v>0</v>
      </c>
      <c r="P2425">
        <v>47</v>
      </c>
      <c r="Q2425">
        <v>0</v>
      </c>
      <c r="R2425">
        <v>0</v>
      </c>
      <c r="S2425">
        <v>0</v>
      </c>
      <c r="T2425">
        <v>6</v>
      </c>
      <c r="U2425">
        <v>0</v>
      </c>
      <c r="V2425">
        <v>0</v>
      </c>
      <c r="W2425">
        <v>0</v>
      </c>
      <c r="X2425">
        <v>19.253159768532335</v>
      </c>
      <c r="Y2425">
        <v>0</v>
      </c>
      <c r="Z2425">
        <v>0</v>
      </c>
      <c r="AA2425">
        <v>0</v>
      </c>
      <c r="AB2425">
        <v>20.978419400517371</v>
      </c>
      <c r="AC2425">
        <v>0</v>
      </c>
      <c r="AD2425">
        <v>0</v>
      </c>
      <c r="AE2425">
        <v>40.231579169049709</v>
      </c>
    </row>
    <row r="2426" spans="1:31" x14ac:dyDescent="0.25">
      <c r="A2426">
        <v>2341823</v>
      </c>
      <c r="B2426">
        <v>1</v>
      </c>
      <c r="C2426" t="s">
        <v>81</v>
      </c>
      <c r="D2426" t="s">
        <v>128</v>
      </c>
      <c r="E2426" t="s">
        <v>151</v>
      </c>
      <c r="F2426" t="s">
        <v>7212</v>
      </c>
      <c r="G2426" t="s">
        <v>153</v>
      </c>
      <c r="H2426" t="s">
        <v>154</v>
      </c>
      <c r="I2426" t="s">
        <v>144</v>
      </c>
      <c r="J2426" t="s">
        <v>137</v>
      </c>
      <c r="K2426" t="s">
        <v>138</v>
      </c>
      <c r="L2426" t="s">
        <v>7213</v>
      </c>
      <c r="M2426" t="s">
        <v>7214</v>
      </c>
      <c r="N2426">
        <v>2.7913888880000002</v>
      </c>
      <c r="O2426">
        <v>0</v>
      </c>
      <c r="P2426">
        <v>14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7.9777716562841352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7.9777716562841352</v>
      </c>
    </row>
    <row r="2427" spans="1:31" x14ac:dyDescent="0.25">
      <c r="A2427">
        <v>2341817</v>
      </c>
      <c r="B2427">
        <v>1</v>
      </c>
      <c r="C2427" t="s">
        <v>81</v>
      </c>
      <c r="D2427" t="s">
        <v>126</v>
      </c>
      <c r="E2427" t="s">
        <v>141</v>
      </c>
      <c r="F2427" t="s">
        <v>7215</v>
      </c>
      <c r="G2427" t="s">
        <v>3485</v>
      </c>
      <c r="H2427" t="s">
        <v>135</v>
      </c>
      <c r="I2427" t="s">
        <v>144</v>
      </c>
      <c r="J2427" t="s">
        <v>137</v>
      </c>
      <c r="K2427" t="s">
        <v>209</v>
      </c>
      <c r="L2427" t="s">
        <v>7216</v>
      </c>
      <c r="M2427" t="s">
        <v>7217</v>
      </c>
      <c r="N2427">
        <v>1.9513888880000001</v>
      </c>
      <c r="O2427">
        <v>0</v>
      </c>
      <c r="P2427">
        <v>894</v>
      </c>
      <c r="Q2427">
        <v>47</v>
      </c>
      <c r="R2427">
        <v>128</v>
      </c>
      <c r="S2427">
        <v>14</v>
      </c>
      <c r="T2427">
        <v>60</v>
      </c>
      <c r="U2427">
        <v>1</v>
      </c>
      <c r="V2427">
        <v>0</v>
      </c>
      <c r="W2427">
        <v>0</v>
      </c>
      <c r="X2427">
        <v>197.40458146923808</v>
      </c>
      <c r="Y2427">
        <v>882.13103293848178</v>
      </c>
      <c r="Z2427">
        <v>192.55105166877013</v>
      </c>
      <c r="AA2427">
        <v>58.033563780888848</v>
      </c>
      <c r="AB2427">
        <v>66.08954659334843</v>
      </c>
      <c r="AC2427">
        <v>81.777461108282466</v>
      </c>
      <c r="AD2427">
        <v>0</v>
      </c>
      <c r="AE2427">
        <v>1477.9872375590098</v>
      </c>
    </row>
    <row r="2428" spans="1:31" x14ac:dyDescent="0.25">
      <c r="A2428">
        <v>2341800</v>
      </c>
      <c r="B2428">
        <v>1</v>
      </c>
      <c r="C2428" t="s">
        <v>80</v>
      </c>
      <c r="D2428" t="s">
        <v>100</v>
      </c>
      <c r="E2428" t="s">
        <v>141</v>
      </c>
      <c r="F2428" t="s">
        <v>2111</v>
      </c>
      <c r="G2428" t="s">
        <v>134</v>
      </c>
      <c r="H2428" t="s">
        <v>135</v>
      </c>
      <c r="I2428" t="s">
        <v>144</v>
      </c>
      <c r="J2428" t="s">
        <v>137</v>
      </c>
      <c r="K2428" t="s">
        <v>138</v>
      </c>
      <c r="L2428" t="s">
        <v>7218</v>
      </c>
      <c r="M2428" t="s">
        <v>7219</v>
      </c>
      <c r="N2428">
        <v>0.946111111</v>
      </c>
      <c r="O2428">
        <v>1</v>
      </c>
      <c r="P2428">
        <v>13</v>
      </c>
      <c r="Q2428">
        <v>4</v>
      </c>
      <c r="R2428">
        <v>31</v>
      </c>
      <c r="S2428">
        <v>17</v>
      </c>
      <c r="T2428">
        <v>12</v>
      </c>
      <c r="U2428">
        <v>1</v>
      </c>
      <c r="V2428">
        <v>0</v>
      </c>
      <c r="W2428">
        <v>1.452600810075273</v>
      </c>
      <c r="X2428">
        <v>9.4456420243921482</v>
      </c>
      <c r="Y2428">
        <v>6.6750054826449734</v>
      </c>
      <c r="Z2428">
        <v>92.1432257831366</v>
      </c>
      <c r="AA2428">
        <v>118.16466177439605</v>
      </c>
      <c r="AB2428">
        <v>14.134417533863706</v>
      </c>
      <c r="AC2428">
        <v>6.5332616190230022</v>
      </c>
      <c r="AD2428">
        <v>0</v>
      </c>
      <c r="AE2428">
        <v>248.54881502753176</v>
      </c>
    </row>
    <row r="2429" spans="1:31" x14ac:dyDescent="0.25">
      <c r="A2429">
        <v>2342049</v>
      </c>
      <c r="B2429">
        <v>1</v>
      </c>
      <c r="C2429" t="s">
        <v>80</v>
      </c>
      <c r="D2429" t="s">
        <v>108</v>
      </c>
      <c r="E2429" t="s">
        <v>151</v>
      </c>
      <c r="F2429" t="s">
        <v>7220</v>
      </c>
      <c r="G2429" t="s">
        <v>410</v>
      </c>
      <c r="H2429" t="s">
        <v>154</v>
      </c>
      <c r="I2429" t="s">
        <v>144</v>
      </c>
      <c r="J2429" t="s">
        <v>137</v>
      </c>
      <c r="K2429" t="s">
        <v>138</v>
      </c>
      <c r="L2429" t="s">
        <v>7221</v>
      </c>
      <c r="M2429" t="s">
        <v>7222</v>
      </c>
      <c r="N2429">
        <v>5.6241666659999998</v>
      </c>
      <c r="O2429">
        <v>0</v>
      </c>
      <c r="P2429">
        <v>3</v>
      </c>
      <c r="Q2429">
        <v>0</v>
      </c>
      <c r="R2429">
        <v>5</v>
      </c>
      <c r="S2429">
        <v>0</v>
      </c>
      <c r="T2429">
        <v>3</v>
      </c>
      <c r="U2429">
        <v>0</v>
      </c>
      <c r="V2429">
        <v>0</v>
      </c>
      <c r="W2429">
        <v>0</v>
      </c>
      <c r="X2429">
        <v>5.690278870927882</v>
      </c>
      <c r="Y2429">
        <v>0</v>
      </c>
      <c r="Z2429">
        <v>12.97752169337547</v>
      </c>
      <c r="AA2429">
        <v>0</v>
      </c>
      <c r="AB2429">
        <v>10.364325482162874</v>
      </c>
      <c r="AC2429">
        <v>0</v>
      </c>
      <c r="AD2429">
        <v>0</v>
      </c>
      <c r="AE2429">
        <v>29.032126046466225</v>
      </c>
    </row>
    <row r="2430" spans="1:31" x14ac:dyDescent="0.25">
      <c r="A2430">
        <v>2341754</v>
      </c>
      <c r="B2430">
        <v>1</v>
      </c>
      <c r="C2430" t="s">
        <v>81</v>
      </c>
      <c r="D2430" t="s">
        <v>114</v>
      </c>
      <c r="E2430" t="s">
        <v>147</v>
      </c>
      <c r="F2430" t="s">
        <v>7223</v>
      </c>
      <c r="G2430" t="s">
        <v>184</v>
      </c>
      <c r="H2430" t="s">
        <v>135</v>
      </c>
      <c r="I2430" t="s">
        <v>144</v>
      </c>
      <c r="J2430" t="s">
        <v>137</v>
      </c>
      <c r="K2430" t="s">
        <v>138</v>
      </c>
      <c r="L2430" t="s">
        <v>7224</v>
      </c>
      <c r="M2430" t="s">
        <v>7225</v>
      </c>
      <c r="N2430">
        <v>1.434722222</v>
      </c>
      <c r="O2430">
        <v>0</v>
      </c>
      <c r="P2430">
        <v>267</v>
      </c>
      <c r="Q2430">
        <v>0</v>
      </c>
      <c r="R2430">
        <v>1</v>
      </c>
      <c r="S2430">
        <v>0</v>
      </c>
      <c r="T2430">
        <v>21</v>
      </c>
      <c r="U2430">
        <v>0</v>
      </c>
      <c r="V2430">
        <v>0</v>
      </c>
      <c r="W2430">
        <v>0</v>
      </c>
      <c r="X2430">
        <v>45.907900962819554</v>
      </c>
      <c r="Y2430">
        <v>0</v>
      </c>
      <c r="Z2430">
        <v>8.521665283861668E-2</v>
      </c>
      <c r="AA2430">
        <v>0</v>
      </c>
      <c r="AB2430">
        <v>10.03725495230352</v>
      </c>
      <c r="AC2430">
        <v>0</v>
      </c>
      <c r="AD2430">
        <v>0</v>
      </c>
      <c r="AE2430">
        <v>56.030372567961692</v>
      </c>
    </row>
    <row r="2431" spans="1:31" x14ac:dyDescent="0.25">
      <c r="A2431">
        <v>2341760</v>
      </c>
      <c r="B2431">
        <v>1</v>
      </c>
      <c r="C2431" t="s">
        <v>81</v>
      </c>
      <c r="D2431" t="s">
        <v>118</v>
      </c>
      <c r="E2431" t="s">
        <v>174</v>
      </c>
      <c r="F2431" t="s">
        <v>7226</v>
      </c>
      <c r="G2431" t="s">
        <v>344</v>
      </c>
      <c r="H2431" t="s">
        <v>154</v>
      </c>
      <c r="I2431" t="s">
        <v>144</v>
      </c>
      <c r="J2431" t="s">
        <v>137</v>
      </c>
      <c r="K2431" t="s">
        <v>138</v>
      </c>
      <c r="L2431" t="s">
        <v>7227</v>
      </c>
      <c r="M2431" t="s">
        <v>7228</v>
      </c>
      <c r="N2431">
        <v>1.407777777</v>
      </c>
      <c r="O2431">
        <v>0</v>
      </c>
      <c r="P2431">
        <v>0</v>
      </c>
      <c r="Q2431">
        <v>0</v>
      </c>
      <c r="R2431">
        <v>6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107.12790179977449</v>
      </c>
      <c r="AA2431">
        <v>0</v>
      </c>
      <c r="AB2431">
        <v>0</v>
      </c>
      <c r="AC2431">
        <v>0</v>
      </c>
      <c r="AD2431">
        <v>0</v>
      </c>
      <c r="AE2431">
        <v>107.12790179977449</v>
      </c>
    </row>
    <row r="2432" spans="1:31" x14ac:dyDescent="0.25">
      <c r="A2432">
        <v>2341714</v>
      </c>
      <c r="B2432">
        <v>1</v>
      </c>
      <c r="C2432" t="s">
        <v>80</v>
      </c>
      <c r="D2432" t="s">
        <v>96</v>
      </c>
      <c r="E2432" t="s">
        <v>132</v>
      </c>
      <c r="F2432" t="s">
        <v>7229</v>
      </c>
      <c r="G2432" t="s">
        <v>363</v>
      </c>
      <c r="H2432" t="s">
        <v>135</v>
      </c>
      <c r="I2432" t="s">
        <v>144</v>
      </c>
      <c r="J2432" t="s">
        <v>137</v>
      </c>
      <c r="K2432" t="s">
        <v>138</v>
      </c>
      <c r="L2432" t="s">
        <v>7230</v>
      </c>
      <c r="M2432" t="s">
        <v>7231</v>
      </c>
      <c r="N2432">
        <v>0.15111111099999999</v>
      </c>
      <c r="O2432">
        <v>0</v>
      </c>
      <c r="P2432">
        <v>488</v>
      </c>
      <c r="Q2432">
        <v>0</v>
      </c>
      <c r="R2432">
        <v>1</v>
      </c>
      <c r="S2432">
        <v>6</v>
      </c>
      <c r="T2432">
        <v>49</v>
      </c>
      <c r="U2432">
        <v>0</v>
      </c>
      <c r="V2432">
        <v>0</v>
      </c>
      <c r="W2432">
        <v>0</v>
      </c>
      <c r="X2432">
        <v>24.913976164942635</v>
      </c>
      <c r="Y2432">
        <v>0</v>
      </c>
      <c r="Z2432">
        <v>1.8178251572000002E-2</v>
      </c>
      <c r="AA2432">
        <v>183.21968977351546</v>
      </c>
      <c r="AB2432">
        <v>12.206049408145843</v>
      </c>
      <c r="AC2432">
        <v>0</v>
      </c>
      <c r="AD2432">
        <v>0</v>
      </c>
      <c r="AE2432">
        <v>220.35789359817593</v>
      </c>
    </row>
    <row r="2433" spans="1:31" x14ac:dyDescent="0.25">
      <c r="A2433">
        <v>2341926</v>
      </c>
      <c r="B2433">
        <v>1</v>
      </c>
      <c r="C2433" t="s">
        <v>80</v>
      </c>
      <c r="D2433" t="s">
        <v>99</v>
      </c>
      <c r="E2433" t="s">
        <v>151</v>
      </c>
      <c r="F2433" t="s">
        <v>7232</v>
      </c>
      <c r="G2433" t="s">
        <v>352</v>
      </c>
      <c r="H2433" t="s">
        <v>154</v>
      </c>
      <c r="I2433" t="s">
        <v>144</v>
      </c>
      <c r="J2433" t="s">
        <v>137</v>
      </c>
      <c r="K2433" t="s">
        <v>138</v>
      </c>
      <c r="L2433" t="s">
        <v>7233</v>
      </c>
      <c r="M2433" t="s">
        <v>7234</v>
      </c>
      <c r="N2433">
        <v>1.1825000000000001</v>
      </c>
      <c r="O2433">
        <v>0</v>
      </c>
      <c r="P2433">
        <v>29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6.5059225966861742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6.5059225966861742</v>
      </c>
    </row>
    <row r="2434" spans="1:31" x14ac:dyDescent="0.25">
      <c r="A2434">
        <v>2342089</v>
      </c>
      <c r="B2434">
        <v>1</v>
      </c>
      <c r="C2434" t="s">
        <v>81</v>
      </c>
      <c r="D2434" t="s">
        <v>114</v>
      </c>
      <c r="E2434" t="s">
        <v>157</v>
      </c>
      <c r="F2434" t="s">
        <v>7235</v>
      </c>
      <c r="G2434" t="s">
        <v>159</v>
      </c>
      <c r="H2434" t="s">
        <v>154</v>
      </c>
      <c r="I2434" t="s">
        <v>144</v>
      </c>
      <c r="J2434" t="s">
        <v>137</v>
      </c>
      <c r="K2434" t="s">
        <v>138</v>
      </c>
      <c r="L2434" t="s">
        <v>7236</v>
      </c>
      <c r="M2434" t="s">
        <v>7237</v>
      </c>
      <c r="N2434">
        <v>3.3997222219999998</v>
      </c>
      <c r="O2434">
        <v>0</v>
      </c>
      <c r="P2434">
        <v>1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0.5470359444739058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0.5470359444739058</v>
      </c>
    </row>
    <row r="2435" spans="1:31" x14ac:dyDescent="0.25">
      <c r="A2435">
        <v>2341946</v>
      </c>
      <c r="B2435">
        <v>1</v>
      </c>
      <c r="C2435" t="s">
        <v>80</v>
      </c>
      <c r="D2435" t="s">
        <v>104</v>
      </c>
      <c r="E2435" t="s">
        <v>157</v>
      </c>
      <c r="F2435" t="s">
        <v>7238</v>
      </c>
      <c r="G2435" t="s">
        <v>159</v>
      </c>
      <c r="H2435" t="s">
        <v>154</v>
      </c>
      <c r="I2435" t="s">
        <v>144</v>
      </c>
      <c r="J2435" t="s">
        <v>137</v>
      </c>
      <c r="K2435" t="s">
        <v>138</v>
      </c>
      <c r="L2435" t="s">
        <v>7239</v>
      </c>
      <c r="M2435" t="s">
        <v>7240</v>
      </c>
      <c r="N2435">
        <v>7.6463888879999997</v>
      </c>
      <c r="O2435">
        <v>0</v>
      </c>
      <c r="P2435">
        <v>2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2.370275374083425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2.370275374083425</v>
      </c>
    </row>
    <row r="2436" spans="1:31" x14ac:dyDescent="0.25">
      <c r="A2436">
        <v>2342026</v>
      </c>
      <c r="B2436">
        <v>1</v>
      </c>
      <c r="C2436" t="s">
        <v>81</v>
      </c>
      <c r="D2436" t="s">
        <v>115</v>
      </c>
      <c r="E2436" t="s">
        <v>151</v>
      </c>
      <c r="F2436" t="s">
        <v>6001</v>
      </c>
      <c r="G2436" t="s">
        <v>153</v>
      </c>
      <c r="H2436" t="s">
        <v>154</v>
      </c>
      <c r="I2436" t="s">
        <v>144</v>
      </c>
      <c r="J2436" t="s">
        <v>137</v>
      </c>
      <c r="K2436" t="s">
        <v>138</v>
      </c>
      <c r="L2436" t="s">
        <v>7241</v>
      </c>
      <c r="M2436" t="s">
        <v>7242</v>
      </c>
      <c r="N2436">
        <v>1.538333333</v>
      </c>
      <c r="O2436">
        <v>0</v>
      </c>
      <c r="P2436">
        <v>5</v>
      </c>
      <c r="Q2436">
        <v>0</v>
      </c>
      <c r="R2436">
        <v>3</v>
      </c>
      <c r="S2436">
        <v>0</v>
      </c>
      <c r="T2436">
        <v>2</v>
      </c>
      <c r="U2436">
        <v>0</v>
      </c>
      <c r="V2436">
        <v>0</v>
      </c>
      <c r="W2436">
        <v>0</v>
      </c>
      <c r="X2436">
        <v>5.798105703866667E-2</v>
      </c>
      <c r="Y2436">
        <v>0</v>
      </c>
      <c r="Z2436">
        <v>0</v>
      </c>
      <c r="AA2436">
        <v>0</v>
      </c>
      <c r="AB2436">
        <v>2.7516967456576653</v>
      </c>
      <c r="AC2436">
        <v>0</v>
      </c>
      <c r="AD2436">
        <v>0</v>
      </c>
      <c r="AE2436">
        <v>2.8096778026963318</v>
      </c>
    </row>
    <row r="2437" spans="1:31" x14ac:dyDescent="0.25">
      <c r="A2437">
        <v>2341840</v>
      </c>
      <c r="B2437">
        <v>1</v>
      </c>
      <c r="C2437" t="s">
        <v>80</v>
      </c>
      <c r="D2437" t="s">
        <v>86</v>
      </c>
      <c r="E2437" t="s">
        <v>157</v>
      </c>
      <c r="F2437" t="s">
        <v>7243</v>
      </c>
      <c r="G2437" t="s">
        <v>204</v>
      </c>
      <c r="H2437" t="s">
        <v>154</v>
      </c>
      <c r="I2437" t="s">
        <v>144</v>
      </c>
      <c r="J2437" t="s">
        <v>137</v>
      </c>
      <c r="K2437" t="s">
        <v>138</v>
      </c>
      <c r="L2437" t="s">
        <v>7244</v>
      </c>
      <c r="M2437" t="s">
        <v>7245</v>
      </c>
      <c r="N2437">
        <v>0.91944444400000003</v>
      </c>
      <c r="O2437">
        <v>0</v>
      </c>
      <c r="P2437">
        <v>1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0.24448783349346667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0.24448783349346667</v>
      </c>
    </row>
    <row r="2438" spans="1:31" x14ac:dyDescent="0.25">
      <c r="A2438">
        <v>2341734</v>
      </c>
      <c r="B2438">
        <v>1</v>
      </c>
      <c r="C2438" t="s">
        <v>81</v>
      </c>
      <c r="D2438" t="s">
        <v>112</v>
      </c>
      <c r="E2438" t="s">
        <v>147</v>
      </c>
      <c r="F2438" t="s">
        <v>7246</v>
      </c>
      <c r="G2438" t="s">
        <v>134</v>
      </c>
      <c r="H2438" t="s">
        <v>135</v>
      </c>
      <c r="I2438" t="s">
        <v>144</v>
      </c>
      <c r="J2438" t="s">
        <v>137</v>
      </c>
      <c r="K2438" t="s">
        <v>138</v>
      </c>
      <c r="L2438" t="s">
        <v>7247</v>
      </c>
      <c r="M2438" t="s">
        <v>7248</v>
      </c>
      <c r="N2438">
        <v>0.31305555499999999</v>
      </c>
      <c r="O2438">
        <v>0</v>
      </c>
      <c r="P2438">
        <v>0</v>
      </c>
      <c r="Q2438">
        <v>1</v>
      </c>
      <c r="R2438">
        <v>7</v>
      </c>
      <c r="S2438">
        <v>15</v>
      </c>
      <c r="T2438">
        <v>121</v>
      </c>
      <c r="U2438">
        <v>8</v>
      </c>
      <c r="V2438">
        <v>0</v>
      </c>
      <c r="W2438">
        <v>0</v>
      </c>
      <c r="X2438">
        <v>0</v>
      </c>
      <c r="Y2438">
        <v>2.854309395826498</v>
      </c>
      <c r="Z2438">
        <v>24.716698693070153</v>
      </c>
      <c r="AA2438">
        <v>11.414664634345304</v>
      </c>
      <c r="AB2438">
        <v>17.612627997631574</v>
      </c>
      <c r="AC2438">
        <v>35.537800155610668</v>
      </c>
      <c r="AD2438">
        <v>0</v>
      </c>
      <c r="AE2438">
        <v>92.136100876484193</v>
      </c>
    </row>
    <row r="2439" spans="1:31" x14ac:dyDescent="0.25">
      <c r="A2439">
        <v>2341726</v>
      </c>
      <c r="B2439">
        <v>1</v>
      </c>
      <c r="C2439" t="s">
        <v>81</v>
      </c>
      <c r="D2439" t="s">
        <v>120</v>
      </c>
      <c r="E2439" t="s">
        <v>141</v>
      </c>
      <c r="F2439" t="s">
        <v>7249</v>
      </c>
      <c r="G2439" t="s">
        <v>134</v>
      </c>
      <c r="H2439" t="s">
        <v>135</v>
      </c>
      <c r="I2439" t="s">
        <v>144</v>
      </c>
      <c r="J2439" t="s">
        <v>137</v>
      </c>
      <c r="K2439" t="s">
        <v>138</v>
      </c>
      <c r="L2439" t="s">
        <v>7250</v>
      </c>
      <c r="M2439" t="s">
        <v>7251</v>
      </c>
      <c r="N2439">
        <v>1.057222222</v>
      </c>
      <c r="O2439">
        <v>0</v>
      </c>
      <c r="P2439">
        <v>11</v>
      </c>
      <c r="Q2439">
        <v>8</v>
      </c>
      <c r="R2439">
        <v>27</v>
      </c>
      <c r="S2439">
        <v>1</v>
      </c>
      <c r="T2439">
        <v>0</v>
      </c>
      <c r="U2439">
        <v>0</v>
      </c>
      <c r="V2439">
        <v>0</v>
      </c>
      <c r="W2439">
        <v>0</v>
      </c>
      <c r="X2439">
        <v>1.9761877963457239</v>
      </c>
      <c r="Y2439">
        <v>21.550625325293659</v>
      </c>
      <c r="Z2439">
        <v>152.1462466059217</v>
      </c>
      <c r="AA2439">
        <v>1.2696855425035833</v>
      </c>
      <c r="AB2439">
        <v>0</v>
      </c>
      <c r="AC2439">
        <v>0</v>
      </c>
      <c r="AD2439">
        <v>0</v>
      </c>
      <c r="AE2439">
        <v>176.94274527006468</v>
      </c>
    </row>
    <row r="2440" spans="1:31" x14ac:dyDescent="0.25">
      <c r="A2440">
        <v>2341866</v>
      </c>
      <c r="B2440">
        <v>1</v>
      </c>
      <c r="C2440" t="s">
        <v>80</v>
      </c>
      <c r="D2440" t="s">
        <v>103</v>
      </c>
      <c r="E2440" t="s">
        <v>157</v>
      </c>
      <c r="F2440" t="s">
        <v>7252</v>
      </c>
      <c r="G2440" t="s">
        <v>159</v>
      </c>
      <c r="H2440" t="s">
        <v>154</v>
      </c>
      <c r="I2440" t="s">
        <v>144</v>
      </c>
      <c r="J2440" t="s">
        <v>137</v>
      </c>
      <c r="K2440" t="s">
        <v>138</v>
      </c>
      <c r="L2440" t="s">
        <v>7253</v>
      </c>
      <c r="M2440" t="s">
        <v>7254</v>
      </c>
      <c r="N2440">
        <v>1.0119444440000001</v>
      </c>
      <c r="O2440">
        <v>0</v>
      </c>
      <c r="P2440">
        <v>1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0.59725909149375001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0.59725909149375001</v>
      </c>
    </row>
    <row r="2441" spans="1:31" x14ac:dyDescent="0.25">
      <c r="A2441">
        <v>2341703</v>
      </c>
      <c r="B2441">
        <v>1</v>
      </c>
      <c r="C2441" t="s">
        <v>80</v>
      </c>
      <c r="D2441" t="s">
        <v>84</v>
      </c>
      <c r="E2441" t="s">
        <v>157</v>
      </c>
      <c r="F2441" t="s">
        <v>7255</v>
      </c>
      <c r="G2441" t="s">
        <v>159</v>
      </c>
      <c r="H2441" t="s">
        <v>154</v>
      </c>
      <c r="I2441" t="s">
        <v>144</v>
      </c>
      <c r="J2441" t="s">
        <v>137</v>
      </c>
      <c r="K2441" t="s">
        <v>138</v>
      </c>
      <c r="L2441" t="s">
        <v>7256</v>
      </c>
      <c r="M2441" t="s">
        <v>7257</v>
      </c>
      <c r="N2441">
        <v>1.278888888</v>
      </c>
      <c r="O2441">
        <v>0</v>
      </c>
      <c r="P2441">
        <v>3</v>
      </c>
      <c r="Q2441">
        <v>0</v>
      </c>
      <c r="R2441">
        <v>0</v>
      </c>
      <c r="S2441">
        <v>0</v>
      </c>
      <c r="T2441">
        <v>1</v>
      </c>
      <c r="U2441">
        <v>0</v>
      </c>
      <c r="V2441">
        <v>0</v>
      </c>
      <c r="W2441">
        <v>0</v>
      </c>
      <c r="X2441">
        <v>0.59843553011554451</v>
      </c>
      <c r="Y2441">
        <v>0</v>
      </c>
      <c r="Z2441">
        <v>0</v>
      </c>
      <c r="AA2441">
        <v>0</v>
      </c>
      <c r="AB2441">
        <v>0.84294049683916228</v>
      </c>
      <c r="AC2441">
        <v>0</v>
      </c>
      <c r="AD2441">
        <v>0</v>
      </c>
      <c r="AE2441">
        <v>1.4413760269547069</v>
      </c>
    </row>
    <row r="2442" spans="1:31" x14ac:dyDescent="0.25">
      <c r="A2442">
        <v>2342035</v>
      </c>
      <c r="B2442">
        <v>1</v>
      </c>
      <c r="C2442" t="s">
        <v>80</v>
      </c>
      <c r="D2442" t="s">
        <v>97</v>
      </c>
      <c r="E2442" t="s">
        <v>151</v>
      </c>
      <c r="F2442" t="s">
        <v>7258</v>
      </c>
      <c r="G2442" t="s">
        <v>153</v>
      </c>
      <c r="H2442" t="s">
        <v>154</v>
      </c>
      <c r="I2442" t="s">
        <v>144</v>
      </c>
      <c r="J2442" t="s">
        <v>137</v>
      </c>
      <c r="K2442" t="s">
        <v>138</v>
      </c>
      <c r="L2442" t="s">
        <v>7259</v>
      </c>
      <c r="M2442" t="s">
        <v>7260</v>
      </c>
      <c r="N2442">
        <v>1.3008333329999999</v>
      </c>
      <c r="O2442">
        <v>0</v>
      </c>
      <c r="P2442">
        <v>22</v>
      </c>
      <c r="Q2442">
        <v>0</v>
      </c>
      <c r="R2442">
        <v>12</v>
      </c>
      <c r="S2442">
        <v>0</v>
      </c>
      <c r="T2442">
        <v>8</v>
      </c>
      <c r="U2442">
        <v>0</v>
      </c>
      <c r="V2442">
        <v>0</v>
      </c>
      <c r="W2442">
        <v>0</v>
      </c>
      <c r="X2442">
        <v>11.948654844760981</v>
      </c>
      <c r="Y2442">
        <v>0</v>
      </c>
      <c r="Z2442">
        <v>11.120828028259005</v>
      </c>
      <c r="AA2442">
        <v>0</v>
      </c>
      <c r="AB2442">
        <v>7.5025709940442304</v>
      </c>
      <c r="AC2442">
        <v>0</v>
      </c>
      <c r="AD2442">
        <v>0</v>
      </c>
      <c r="AE2442">
        <v>30.572053867064216</v>
      </c>
    </row>
    <row r="2443" spans="1:31" x14ac:dyDescent="0.25">
      <c r="A2443">
        <v>2341720</v>
      </c>
      <c r="B2443">
        <v>1</v>
      </c>
      <c r="C2443" t="s">
        <v>80</v>
      </c>
      <c r="D2443" t="s">
        <v>104</v>
      </c>
      <c r="E2443" t="s">
        <v>151</v>
      </c>
      <c r="F2443" t="s">
        <v>7261</v>
      </c>
      <c r="G2443" t="s">
        <v>331</v>
      </c>
      <c r="H2443" t="s">
        <v>154</v>
      </c>
      <c r="I2443" t="s">
        <v>144</v>
      </c>
      <c r="J2443" t="s">
        <v>137</v>
      </c>
      <c r="K2443" t="s">
        <v>138</v>
      </c>
      <c r="L2443" t="s">
        <v>7262</v>
      </c>
      <c r="M2443" t="s">
        <v>7263</v>
      </c>
      <c r="N2443">
        <v>2.38</v>
      </c>
      <c r="O2443">
        <v>0</v>
      </c>
      <c r="P2443">
        <v>0</v>
      </c>
      <c r="Q2443">
        <v>0</v>
      </c>
      <c r="R2443">
        <v>1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</row>
    <row r="2444" spans="1:31" x14ac:dyDescent="0.25">
      <c r="A2444">
        <v>2341803</v>
      </c>
      <c r="B2444">
        <v>1</v>
      </c>
      <c r="C2444" t="s">
        <v>80</v>
      </c>
      <c r="D2444" t="s">
        <v>100</v>
      </c>
      <c r="E2444" t="s">
        <v>132</v>
      </c>
      <c r="F2444" t="s">
        <v>1846</v>
      </c>
      <c r="G2444" t="s">
        <v>134</v>
      </c>
      <c r="H2444" t="s">
        <v>135</v>
      </c>
      <c r="I2444" t="s">
        <v>144</v>
      </c>
      <c r="J2444" t="s">
        <v>137</v>
      </c>
      <c r="K2444" t="s">
        <v>138</v>
      </c>
      <c r="L2444" t="s">
        <v>7264</v>
      </c>
      <c r="M2444" t="s">
        <v>7265</v>
      </c>
      <c r="N2444">
        <v>0.54333333299999997</v>
      </c>
      <c r="O2444">
        <v>0</v>
      </c>
      <c r="P2444">
        <v>765</v>
      </c>
      <c r="Q2444">
        <v>2</v>
      </c>
      <c r="R2444">
        <v>35</v>
      </c>
      <c r="S2444">
        <v>10</v>
      </c>
      <c r="T2444">
        <v>121</v>
      </c>
      <c r="U2444">
        <v>6</v>
      </c>
      <c r="V2444">
        <v>4</v>
      </c>
      <c r="W2444">
        <v>0</v>
      </c>
      <c r="X2444">
        <v>128.98393051139951</v>
      </c>
      <c r="Y2444">
        <v>1.5485546855300321</v>
      </c>
      <c r="Z2444">
        <v>24.143351865476706</v>
      </c>
      <c r="AA2444">
        <v>43.679880583051599</v>
      </c>
      <c r="AB2444">
        <v>99.208496017101083</v>
      </c>
      <c r="AC2444">
        <v>12.544632478824344</v>
      </c>
      <c r="AD2444">
        <v>31.767352759213892</v>
      </c>
      <c r="AE2444">
        <v>341.87619890059716</v>
      </c>
    </row>
    <row r="2445" spans="1:31" x14ac:dyDescent="0.25">
      <c r="A2445">
        <v>2341766</v>
      </c>
      <c r="B2445">
        <v>1</v>
      </c>
      <c r="C2445" t="s">
        <v>81</v>
      </c>
      <c r="D2445" t="s">
        <v>123</v>
      </c>
      <c r="E2445" t="s">
        <v>141</v>
      </c>
      <c r="F2445" t="s">
        <v>2238</v>
      </c>
      <c r="G2445" t="s">
        <v>134</v>
      </c>
      <c r="H2445" t="s">
        <v>135</v>
      </c>
      <c r="I2445" t="s">
        <v>144</v>
      </c>
      <c r="J2445" t="s">
        <v>137</v>
      </c>
      <c r="K2445" t="s">
        <v>138</v>
      </c>
      <c r="L2445" t="s">
        <v>7266</v>
      </c>
      <c r="M2445" t="s">
        <v>7267</v>
      </c>
      <c r="N2445">
        <v>1.4566666660000001</v>
      </c>
      <c r="O2445">
        <v>3</v>
      </c>
      <c r="P2445">
        <v>37</v>
      </c>
      <c r="Q2445">
        <v>120</v>
      </c>
      <c r="R2445">
        <v>292</v>
      </c>
      <c r="S2445">
        <v>20</v>
      </c>
      <c r="T2445">
        <v>73</v>
      </c>
      <c r="U2445">
        <v>0</v>
      </c>
      <c r="V2445">
        <v>0</v>
      </c>
      <c r="W2445">
        <v>6.7776272261114769</v>
      </c>
      <c r="X2445">
        <v>13.466879251620828</v>
      </c>
      <c r="Y2445">
        <v>281.5504828901914</v>
      </c>
      <c r="Z2445">
        <v>287.73980070582701</v>
      </c>
      <c r="AA2445">
        <v>47.418437381690303</v>
      </c>
      <c r="AB2445">
        <v>88.198594850071473</v>
      </c>
      <c r="AC2445">
        <v>0</v>
      </c>
      <c r="AD2445">
        <v>0</v>
      </c>
      <c r="AE2445">
        <v>725.1518223055125</v>
      </c>
    </row>
    <row r="2446" spans="1:31" x14ac:dyDescent="0.25">
      <c r="A2446">
        <v>2341972</v>
      </c>
      <c r="B2446">
        <v>1</v>
      </c>
      <c r="C2446" t="s">
        <v>80</v>
      </c>
      <c r="D2446" t="s">
        <v>90</v>
      </c>
      <c r="E2446" t="s">
        <v>174</v>
      </c>
      <c r="F2446" t="s">
        <v>7268</v>
      </c>
      <c r="G2446" t="s">
        <v>498</v>
      </c>
      <c r="H2446" t="s">
        <v>154</v>
      </c>
      <c r="I2446" t="s">
        <v>144</v>
      </c>
      <c r="J2446" t="s">
        <v>137</v>
      </c>
      <c r="K2446" t="s">
        <v>138</v>
      </c>
      <c r="L2446" t="s">
        <v>7269</v>
      </c>
      <c r="M2446" t="s">
        <v>7270</v>
      </c>
      <c r="N2446">
        <v>1.5047222220000001</v>
      </c>
      <c r="O2446">
        <v>0</v>
      </c>
      <c r="P2446">
        <v>836</v>
      </c>
      <c r="Q2446">
        <v>0</v>
      </c>
      <c r="R2446">
        <v>0</v>
      </c>
      <c r="S2446">
        <v>0</v>
      </c>
      <c r="T2446">
        <v>12</v>
      </c>
      <c r="U2446">
        <v>0</v>
      </c>
      <c r="V2446">
        <v>0</v>
      </c>
      <c r="W2446">
        <v>0</v>
      </c>
      <c r="X2446">
        <v>317.53374395186631</v>
      </c>
      <c r="Y2446">
        <v>0</v>
      </c>
      <c r="Z2446">
        <v>0</v>
      </c>
      <c r="AA2446">
        <v>0</v>
      </c>
      <c r="AB2446">
        <v>14.839654121487376</v>
      </c>
      <c r="AC2446">
        <v>0</v>
      </c>
      <c r="AD2446">
        <v>0</v>
      </c>
      <c r="AE2446">
        <v>332.37339807335371</v>
      </c>
    </row>
    <row r="2447" spans="1:31" x14ac:dyDescent="0.25">
      <c r="A2447">
        <v>2341743</v>
      </c>
      <c r="B2447">
        <v>1</v>
      </c>
      <c r="C2447" t="s">
        <v>80</v>
      </c>
      <c r="D2447" t="s">
        <v>93</v>
      </c>
      <c r="E2447" t="s">
        <v>151</v>
      </c>
      <c r="F2447" t="s">
        <v>7271</v>
      </c>
      <c r="G2447" t="s">
        <v>153</v>
      </c>
      <c r="H2447" t="s">
        <v>154</v>
      </c>
      <c r="I2447" t="s">
        <v>144</v>
      </c>
      <c r="J2447" t="s">
        <v>137</v>
      </c>
      <c r="K2447" t="s">
        <v>138</v>
      </c>
      <c r="L2447" t="s">
        <v>7272</v>
      </c>
      <c r="M2447" t="s">
        <v>7273</v>
      </c>
      <c r="N2447">
        <v>1.8919444439999999</v>
      </c>
      <c r="O2447">
        <v>0</v>
      </c>
      <c r="P2447">
        <v>0</v>
      </c>
      <c r="Q2447">
        <v>0</v>
      </c>
      <c r="R2447">
        <v>17</v>
      </c>
      <c r="S2447">
        <v>0</v>
      </c>
      <c r="T2447">
        <v>2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133.56639478158792</v>
      </c>
      <c r="AA2447">
        <v>0</v>
      </c>
      <c r="AB2447">
        <v>4.7060519821902638</v>
      </c>
      <c r="AC2447">
        <v>0</v>
      </c>
      <c r="AD2447">
        <v>0</v>
      </c>
      <c r="AE2447">
        <v>138.27244676377819</v>
      </c>
    </row>
    <row r="2448" spans="1:31" x14ac:dyDescent="0.25">
      <c r="A2448">
        <v>2341829</v>
      </c>
      <c r="B2448">
        <v>1</v>
      </c>
      <c r="C2448" t="s">
        <v>80</v>
      </c>
      <c r="D2448" t="s">
        <v>98</v>
      </c>
      <c r="E2448" t="s">
        <v>157</v>
      </c>
      <c r="F2448" t="s">
        <v>7274</v>
      </c>
      <c r="G2448" t="s">
        <v>159</v>
      </c>
      <c r="H2448" t="s">
        <v>154</v>
      </c>
      <c r="I2448" t="s">
        <v>144</v>
      </c>
      <c r="J2448" t="s">
        <v>137</v>
      </c>
      <c r="K2448" t="s">
        <v>138</v>
      </c>
      <c r="L2448" t="s">
        <v>7275</v>
      </c>
      <c r="M2448" t="s">
        <v>7276</v>
      </c>
      <c r="N2448">
        <v>3.2524999999999999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2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1.6148977533462279</v>
      </c>
      <c r="AC2448">
        <v>0</v>
      </c>
      <c r="AD2448">
        <v>0</v>
      </c>
      <c r="AE2448">
        <v>1.6148977533462279</v>
      </c>
    </row>
    <row r="2449" spans="1:31" x14ac:dyDescent="0.25">
      <c r="A2449">
        <v>2341929</v>
      </c>
      <c r="B2449">
        <v>1</v>
      </c>
      <c r="C2449" t="s">
        <v>80</v>
      </c>
      <c r="D2449" t="s">
        <v>102</v>
      </c>
      <c r="E2449" t="s">
        <v>147</v>
      </c>
      <c r="F2449" t="s">
        <v>7277</v>
      </c>
      <c r="G2449" t="s">
        <v>254</v>
      </c>
      <c r="H2449" t="s">
        <v>135</v>
      </c>
      <c r="I2449" t="s">
        <v>144</v>
      </c>
      <c r="J2449" t="s">
        <v>137</v>
      </c>
      <c r="K2449" t="s">
        <v>138</v>
      </c>
      <c r="L2449" t="s">
        <v>7278</v>
      </c>
      <c r="M2449" t="s">
        <v>7279</v>
      </c>
      <c r="N2449">
        <v>4.4780555550000001</v>
      </c>
      <c r="O2449">
        <v>0</v>
      </c>
      <c r="P2449">
        <v>388</v>
      </c>
      <c r="Q2449">
        <v>1</v>
      </c>
      <c r="R2449">
        <v>223</v>
      </c>
      <c r="S2449">
        <v>1</v>
      </c>
      <c r="T2449">
        <v>47</v>
      </c>
      <c r="U2449">
        <v>0</v>
      </c>
      <c r="V2449">
        <v>0</v>
      </c>
      <c r="W2449">
        <v>0</v>
      </c>
      <c r="X2449">
        <v>454.35019905050086</v>
      </c>
      <c r="Y2449">
        <v>12.784700309319883</v>
      </c>
      <c r="Z2449">
        <v>658.46531279409214</v>
      </c>
      <c r="AA2449">
        <v>8.9159672169569575</v>
      </c>
      <c r="AB2449">
        <v>181.30819003751668</v>
      </c>
      <c r="AC2449">
        <v>0</v>
      </c>
      <c r="AD2449">
        <v>0</v>
      </c>
      <c r="AE2449">
        <v>1315.8243694083865</v>
      </c>
    </row>
    <row r="2450" spans="1:31" x14ac:dyDescent="0.25">
      <c r="A2450">
        <v>2341786</v>
      </c>
      <c r="B2450">
        <v>1</v>
      </c>
      <c r="C2450" t="s">
        <v>80</v>
      </c>
      <c r="D2450" t="s">
        <v>98</v>
      </c>
      <c r="E2450" t="s">
        <v>147</v>
      </c>
      <c r="F2450" t="s">
        <v>7280</v>
      </c>
      <c r="G2450" t="s">
        <v>184</v>
      </c>
      <c r="H2450" t="s">
        <v>135</v>
      </c>
      <c r="I2450" t="s">
        <v>144</v>
      </c>
      <c r="J2450" t="s">
        <v>137</v>
      </c>
      <c r="K2450" t="s">
        <v>138</v>
      </c>
      <c r="L2450" t="s">
        <v>7281</v>
      </c>
      <c r="M2450" t="s">
        <v>7282</v>
      </c>
      <c r="N2450">
        <v>2.636666666</v>
      </c>
      <c r="O2450">
        <v>0</v>
      </c>
      <c r="P2450">
        <v>0</v>
      </c>
      <c r="Q2450">
        <v>0</v>
      </c>
      <c r="R2450">
        <v>18</v>
      </c>
      <c r="S2450">
        <v>0</v>
      </c>
      <c r="T2450">
        <v>2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262.63328143535983</v>
      </c>
      <c r="AA2450">
        <v>0</v>
      </c>
      <c r="AB2450">
        <v>10.597878824613852</v>
      </c>
      <c r="AC2450">
        <v>0</v>
      </c>
      <c r="AD2450">
        <v>0</v>
      </c>
      <c r="AE2450">
        <v>273.23116025997371</v>
      </c>
    </row>
    <row r="2451" spans="1:31" x14ac:dyDescent="0.25">
      <c r="A2451">
        <v>2341746</v>
      </c>
      <c r="B2451">
        <v>1</v>
      </c>
      <c r="C2451" t="s">
        <v>80</v>
      </c>
      <c r="D2451" t="s">
        <v>83</v>
      </c>
      <c r="E2451" t="s">
        <v>141</v>
      </c>
      <c r="F2451" t="s">
        <v>7283</v>
      </c>
      <c r="G2451" t="s">
        <v>134</v>
      </c>
      <c r="H2451" t="s">
        <v>135</v>
      </c>
      <c r="I2451" t="s">
        <v>144</v>
      </c>
      <c r="J2451" t="s">
        <v>137</v>
      </c>
      <c r="K2451" t="s">
        <v>138</v>
      </c>
      <c r="L2451" t="s">
        <v>7284</v>
      </c>
      <c r="M2451" t="s">
        <v>7285</v>
      </c>
      <c r="N2451">
        <v>2.4613888880000001</v>
      </c>
      <c r="O2451">
        <v>0</v>
      </c>
      <c r="P2451">
        <v>536</v>
      </c>
      <c r="Q2451">
        <v>0</v>
      </c>
      <c r="R2451">
        <v>0</v>
      </c>
      <c r="S2451">
        <v>5</v>
      </c>
      <c r="T2451">
        <v>43</v>
      </c>
      <c r="U2451">
        <v>2</v>
      </c>
      <c r="V2451">
        <v>0</v>
      </c>
      <c r="W2451">
        <v>0</v>
      </c>
      <c r="X2451">
        <v>287.82955283351873</v>
      </c>
      <c r="Y2451">
        <v>0</v>
      </c>
      <c r="Z2451">
        <v>0</v>
      </c>
      <c r="AA2451">
        <v>85.148411199564308</v>
      </c>
      <c r="AB2451">
        <v>56.42996300067837</v>
      </c>
      <c r="AC2451">
        <v>17.740119289851698</v>
      </c>
      <c r="AD2451">
        <v>0</v>
      </c>
      <c r="AE2451">
        <v>447.14804632361307</v>
      </c>
    </row>
    <row r="2452" spans="1:31" x14ac:dyDescent="0.25">
      <c r="A2452">
        <v>2341869</v>
      </c>
      <c r="B2452">
        <v>1</v>
      </c>
      <c r="C2452" t="s">
        <v>80</v>
      </c>
      <c r="D2452" t="s">
        <v>105</v>
      </c>
      <c r="E2452" t="s">
        <v>132</v>
      </c>
      <c r="F2452" t="s">
        <v>7286</v>
      </c>
      <c r="G2452" t="s">
        <v>134</v>
      </c>
      <c r="H2452" t="s">
        <v>135</v>
      </c>
      <c r="I2452" t="s">
        <v>144</v>
      </c>
      <c r="J2452" t="s">
        <v>137</v>
      </c>
      <c r="K2452" t="s">
        <v>138</v>
      </c>
      <c r="L2452" t="s">
        <v>7287</v>
      </c>
      <c r="M2452" t="s">
        <v>7288</v>
      </c>
      <c r="N2452">
        <v>1.5549999999999999</v>
      </c>
      <c r="O2452">
        <v>11</v>
      </c>
      <c r="P2452">
        <v>1103</v>
      </c>
      <c r="Q2452">
        <v>18</v>
      </c>
      <c r="R2452">
        <v>657</v>
      </c>
      <c r="S2452">
        <v>16</v>
      </c>
      <c r="T2452">
        <v>169</v>
      </c>
      <c r="U2452">
        <v>0</v>
      </c>
      <c r="V2452">
        <v>1</v>
      </c>
      <c r="W2452">
        <v>8.0069375339787143</v>
      </c>
      <c r="X2452">
        <v>369.31317618173517</v>
      </c>
      <c r="Y2452">
        <v>56.479844731905885</v>
      </c>
      <c r="Z2452">
        <v>484.40674340881884</v>
      </c>
      <c r="AA2452">
        <v>63.991540976462687</v>
      </c>
      <c r="AB2452">
        <v>259.98075372071725</v>
      </c>
      <c r="AC2452">
        <v>0</v>
      </c>
      <c r="AD2452">
        <v>5.2956542613842208</v>
      </c>
      <c r="AE2452">
        <v>1247.4746508150029</v>
      </c>
    </row>
    <row r="2453" spans="1:31" x14ac:dyDescent="0.25">
      <c r="A2453">
        <v>2341700</v>
      </c>
      <c r="B2453">
        <v>1</v>
      </c>
      <c r="C2453" t="s">
        <v>81</v>
      </c>
      <c r="D2453" t="s">
        <v>118</v>
      </c>
      <c r="E2453" t="s">
        <v>147</v>
      </c>
      <c r="F2453" t="s">
        <v>7289</v>
      </c>
      <c r="G2453" t="s">
        <v>352</v>
      </c>
      <c r="H2453" t="s">
        <v>135</v>
      </c>
      <c r="I2453" t="s">
        <v>144</v>
      </c>
      <c r="J2453" t="s">
        <v>3</v>
      </c>
      <c r="K2453" t="s">
        <v>138</v>
      </c>
      <c r="L2453" t="s">
        <v>7290</v>
      </c>
      <c r="M2453" t="s">
        <v>7291</v>
      </c>
      <c r="N2453">
        <v>0.69861111099999995</v>
      </c>
      <c r="O2453">
        <v>0</v>
      </c>
      <c r="P2453">
        <v>0</v>
      </c>
      <c r="Q2453">
        <v>0</v>
      </c>
      <c r="R2453">
        <v>0</v>
      </c>
      <c r="S2453">
        <v>2</v>
      </c>
      <c r="T2453">
        <v>199</v>
      </c>
      <c r="U2453">
        <v>0</v>
      </c>
      <c r="V2453">
        <v>1</v>
      </c>
      <c r="W2453">
        <v>0</v>
      </c>
      <c r="X2453">
        <v>0</v>
      </c>
      <c r="Y2453">
        <v>0</v>
      </c>
      <c r="Z2453">
        <v>0</v>
      </c>
      <c r="AA2453">
        <v>27.945488874582679</v>
      </c>
      <c r="AB2453">
        <v>52.879719978333753</v>
      </c>
      <c r="AC2453">
        <v>0</v>
      </c>
      <c r="AD2453">
        <v>3.3037057315768017</v>
      </c>
      <c r="AE2453">
        <v>84.128914584493231</v>
      </c>
    </row>
    <row r="2454" spans="1:31" x14ac:dyDescent="0.25">
      <c r="A2454">
        <v>2341846</v>
      </c>
      <c r="B2454">
        <v>1</v>
      </c>
      <c r="C2454" t="s">
        <v>80</v>
      </c>
      <c r="D2454" t="s">
        <v>88</v>
      </c>
      <c r="E2454" t="s">
        <v>240</v>
      </c>
      <c r="F2454" t="s">
        <v>7292</v>
      </c>
      <c r="G2454" t="s">
        <v>134</v>
      </c>
      <c r="H2454" t="s">
        <v>135</v>
      </c>
      <c r="I2454" t="s">
        <v>144</v>
      </c>
      <c r="J2454" t="s">
        <v>137</v>
      </c>
      <c r="K2454" t="s">
        <v>138</v>
      </c>
      <c r="L2454" t="s">
        <v>7293</v>
      </c>
      <c r="M2454" t="s">
        <v>7294</v>
      </c>
      <c r="N2454">
        <v>0.64638888800000005</v>
      </c>
      <c r="O2454">
        <v>0</v>
      </c>
      <c r="P2454">
        <v>3212</v>
      </c>
      <c r="Q2454">
        <v>0</v>
      </c>
      <c r="R2454">
        <v>0</v>
      </c>
      <c r="S2454">
        <v>3</v>
      </c>
      <c r="T2454">
        <v>300</v>
      </c>
      <c r="U2454">
        <v>0</v>
      </c>
      <c r="V2454">
        <v>0</v>
      </c>
      <c r="W2454">
        <v>0</v>
      </c>
      <c r="X2454">
        <v>750.53364400189628</v>
      </c>
      <c r="Y2454">
        <v>0</v>
      </c>
      <c r="Z2454">
        <v>0</v>
      </c>
      <c r="AA2454">
        <v>1739.4823322079956</v>
      </c>
      <c r="AB2454">
        <v>516.43492674917059</v>
      </c>
      <c r="AC2454">
        <v>0</v>
      </c>
      <c r="AD2454">
        <v>0</v>
      </c>
      <c r="AE2454">
        <v>3006.4509029590627</v>
      </c>
    </row>
    <row r="2455" spans="1:31" x14ac:dyDescent="0.25">
      <c r="A2455">
        <v>2341723</v>
      </c>
      <c r="B2455">
        <v>1</v>
      </c>
      <c r="C2455" t="s">
        <v>80</v>
      </c>
      <c r="D2455" t="s">
        <v>106</v>
      </c>
      <c r="E2455" t="s">
        <v>174</v>
      </c>
      <c r="F2455" t="s">
        <v>7295</v>
      </c>
      <c r="G2455" t="s">
        <v>176</v>
      </c>
      <c r="H2455" t="s">
        <v>154</v>
      </c>
      <c r="I2455" t="s">
        <v>144</v>
      </c>
      <c r="J2455" t="s">
        <v>137</v>
      </c>
      <c r="K2455" t="s">
        <v>138</v>
      </c>
      <c r="L2455" t="s">
        <v>7296</v>
      </c>
      <c r="M2455" t="s">
        <v>7297</v>
      </c>
      <c r="N2455">
        <v>2.585</v>
      </c>
      <c r="O2455">
        <v>0</v>
      </c>
      <c r="P2455">
        <v>0</v>
      </c>
      <c r="Q2455">
        <v>0</v>
      </c>
      <c r="R2455">
        <v>19</v>
      </c>
      <c r="S2455">
        <v>0</v>
      </c>
      <c r="T2455">
        <v>2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178.18348179216682</v>
      </c>
      <c r="AA2455">
        <v>0</v>
      </c>
      <c r="AB2455">
        <v>30.109568281853491</v>
      </c>
      <c r="AC2455">
        <v>0</v>
      </c>
      <c r="AD2455">
        <v>0</v>
      </c>
      <c r="AE2455">
        <v>208.2930500740203</v>
      </c>
    </row>
    <row r="2456" spans="1:31" x14ac:dyDescent="0.25">
      <c r="A2456">
        <v>2341806</v>
      </c>
      <c r="B2456">
        <v>1</v>
      </c>
      <c r="C2456" t="s">
        <v>80</v>
      </c>
      <c r="D2456" t="s">
        <v>98</v>
      </c>
      <c r="E2456" t="s">
        <v>174</v>
      </c>
      <c r="F2456" t="s">
        <v>7298</v>
      </c>
      <c r="G2456" t="s">
        <v>194</v>
      </c>
      <c r="H2456" t="s">
        <v>154</v>
      </c>
      <c r="I2456" t="s">
        <v>144</v>
      </c>
      <c r="J2456" t="s">
        <v>137</v>
      </c>
      <c r="K2456" t="s">
        <v>138</v>
      </c>
      <c r="L2456" t="s">
        <v>7299</v>
      </c>
      <c r="M2456" t="s">
        <v>7300</v>
      </c>
      <c r="N2456">
        <v>1.2311111109999999</v>
      </c>
      <c r="O2456">
        <v>0</v>
      </c>
      <c r="P2456">
        <v>90</v>
      </c>
      <c r="Q2456">
        <v>0</v>
      </c>
      <c r="R2456">
        <v>7</v>
      </c>
      <c r="S2456">
        <v>0</v>
      </c>
      <c r="T2456">
        <v>11</v>
      </c>
      <c r="U2456">
        <v>0</v>
      </c>
      <c r="V2456">
        <v>0</v>
      </c>
      <c r="W2456">
        <v>0</v>
      </c>
      <c r="X2456">
        <v>16.957986058303248</v>
      </c>
      <c r="Y2456">
        <v>0</v>
      </c>
      <c r="Z2456">
        <v>4.4423792193360541</v>
      </c>
      <c r="AA2456">
        <v>0</v>
      </c>
      <c r="AB2456">
        <v>11.695928708718508</v>
      </c>
      <c r="AC2456">
        <v>0</v>
      </c>
      <c r="AD2456">
        <v>0</v>
      </c>
      <c r="AE2456">
        <v>33.096293986357807</v>
      </c>
    </row>
    <row r="2457" spans="1:31" x14ac:dyDescent="0.25">
      <c r="A2457">
        <v>2341975</v>
      </c>
      <c r="B2457">
        <v>1</v>
      </c>
      <c r="C2457" t="s">
        <v>81</v>
      </c>
      <c r="D2457" t="s">
        <v>112</v>
      </c>
      <c r="E2457" t="s">
        <v>157</v>
      </c>
      <c r="F2457" t="s">
        <v>7301</v>
      </c>
      <c r="G2457" t="s">
        <v>159</v>
      </c>
      <c r="H2457" t="s">
        <v>154</v>
      </c>
      <c r="I2457" t="s">
        <v>144</v>
      </c>
      <c r="J2457" t="s">
        <v>137</v>
      </c>
      <c r="K2457" t="s">
        <v>138</v>
      </c>
      <c r="L2457" t="s">
        <v>7302</v>
      </c>
      <c r="M2457" t="s">
        <v>7303</v>
      </c>
      <c r="N2457">
        <v>1.2297222219999999</v>
      </c>
      <c r="O2457">
        <v>0</v>
      </c>
      <c r="P2457">
        <v>2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0.15362539891475835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0.15362539891475835</v>
      </c>
    </row>
    <row r="2458" spans="1:31" x14ac:dyDescent="0.25">
      <c r="A2458">
        <v>2342018</v>
      </c>
      <c r="B2458">
        <v>1</v>
      </c>
      <c r="C2458" t="s">
        <v>81</v>
      </c>
      <c r="D2458" t="s">
        <v>122</v>
      </c>
      <c r="E2458" t="s">
        <v>147</v>
      </c>
      <c r="F2458" t="s">
        <v>7304</v>
      </c>
      <c r="G2458" t="s">
        <v>184</v>
      </c>
      <c r="H2458" t="s">
        <v>135</v>
      </c>
      <c r="I2458" t="s">
        <v>144</v>
      </c>
      <c r="J2458" t="s">
        <v>137</v>
      </c>
      <c r="K2458" t="s">
        <v>138</v>
      </c>
      <c r="L2458" t="s">
        <v>7305</v>
      </c>
      <c r="M2458" t="s">
        <v>7306</v>
      </c>
      <c r="N2458">
        <v>1.9097222220000001</v>
      </c>
      <c r="O2458">
        <v>0</v>
      </c>
      <c r="P2458">
        <v>0</v>
      </c>
      <c r="Q2458">
        <v>0</v>
      </c>
      <c r="R2458">
        <v>0</v>
      </c>
      <c r="S2458">
        <v>1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3.152276316855497</v>
      </c>
      <c r="AB2458">
        <v>0</v>
      </c>
      <c r="AC2458">
        <v>0</v>
      </c>
      <c r="AD2458">
        <v>0</v>
      </c>
      <c r="AE2458">
        <v>3.152276316855497</v>
      </c>
    </row>
    <row r="2459" spans="1:31" x14ac:dyDescent="0.25">
      <c r="A2459">
        <v>2341826</v>
      </c>
      <c r="B2459">
        <v>1</v>
      </c>
      <c r="C2459" t="s">
        <v>80</v>
      </c>
      <c r="D2459" t="s">
        <v>105</v>
      </c>
      <c r="E2459" t="s">
        <v>132</v>
      </c>
      <c r="F2459" t="s">
        <v>7307</v>
      </c>
      <c r="G2459" t="s">
        <v>134</v>
      </c>
      <c r="H2459" t="s">
        <v>135</v>
      </c>
      <c r="I2459" t="s">
        <v>144</v>
      </c>
      <c r="J2459" t="s">
        <v>137</v>
      </c>
      <c r="K2459" t="s">
        <v>138</v>
      </c>
      <c r="L2459" t="s">
        <v>7308</v>
      </c>
      <c r="M2459" t="s">
        <v>7309</v>
      </c>
      <c r="N2459">
        <v>0.40805555500000001</v>
      </c>
      <c r="O2459">
        <v>11</v>
      </c>
      <c r="P2459">
        <v>1104</v>
      </c>
      <c r="Q2459">
        <v>18</v>
      </c>
      <c r="R2459">
        <v>657</v>
      </c>
      <c r="S2459">
        <v>16</v>
      </c>
      <c r="T2459">
        <v>168</v>
      </c>
      <c r="U2459">
        <v>0</v>
      </c>
      <c r="V2459">
        <v>1</v>
      </c>
      <c r="W2459">
        <v>2.0108840074631216</v>
      </c>
      <c r="X2459">
        <v>96.640768609435682</v>
      </c>
      <c r="Y2459">
        <v>14.844601056724297</v>
      </c>
      <c r="Z2459">
        <v>127.05320486194351</v>
      </c>
      <c r="AA2459">
        <v>16.621451477914633</v>
      </c>
      <c r="AB2459">
        <v>65.556321135409448</v>
      </c>
      <c r="AC2459">
        <v>0</v>
      </c>
      <c r="AD2459">
        <v>1.5043125674660522</v>
      </c>
      <c r="AE2459">
        <v>324.23154371635678</v>
      </c>
    </row>
    <row r="2460" spans="1:31" x14ac:dyDescent="0.25">
      <c r="A2460">
        <v>2341783</v>
      </c>
      <c r="B2460">
        <v>1</v>
      </c>
      <c r="C2460" t="s">
        <v>80</v>
      </c>
      <c r="D2460" t="s">
        <v>108</v>
      </c>
      <c r="E2460" t="s">
        <v>174</v>
      </c>
      <c r="F2460" t="s">
        <v>7310</v>
      </c>
      <c r="G2460" t="s">
        <v>299</v>
      </c>
      <c r="H2460" t="s">
        <v>154</v>
      </c>
      <c r="I2460" t="s">
        <v>144</v>
      </c>
      <c r="J2460" t="s">
        <v>137</v>
      </c>
      <c r="K2460" t="s">
        <v>138</v>
      </c>
      <c r="L2460" t="s">
        <v>7311</v>
      </c>
      <c r="M2460" t="s">
        <v>7312</v>
      </c>
      <c r="N2460">
        <v>0.53194444399999996</v>
      </c>
      <c r="O2460">
        <v>0</v>
      </c>
      <c r="P2460">
        <v>34</v>
      </c>
      <c r="Q2460">
        <v>0</v>
      </c>
      <c r="R2460">
        <v>4</v>
      </c>
      <c r="S2460">
        <v>0</v>
      </c>
      <c r="T2460">
        <v>6</v>
      </c>
      <c r="U2460">
        <v>0</v>
      </c>
      <c r="V2460">
        <v>0</v>
      </c>
      <c r="W2460">
        <v>0</v>
      </c>
      <c r="X2460">
        <v>4.3161923231500676</v>
      </c>
      <c r="Y2460">
        <v>0</v>
      </c>
      <c r="Z2460">
        <v>6.3185956763886546</v>
      </c>
      <c r="AA2460">
        <v>0</v>
      </c>
      <c r="AB2460">
        <v>2.1515733202906251</v>
      </c>
      <c r="AC2460">
        <v>0</v>
      </c>
      <c r="AD2460">
        <v>0</v>
      </c>
      <c r="AE2460">
        <v>12.786361319829348</v>
      </c>
    </row>
    <row r="2461" spans="1:31" x14ac:dyDescent="0.25">
      <c r="A2461">
        <v>2341932</v>
      </c>
      <c r="B2461">
        <v>1</v>
      </c>
      <c r="C2461" t="s">
        <v>80</v>
      </c>
      <c r="D2461" t="s">
        <v>83</v>
      </c>
      <c r="E2461" t="s">
        <v>151</v>
      </c>
      <c r="F2461" t="s">
        <v>7313</v>
      </c>
      <c r="G2461" t="s">
        <v>153</v>
      </c>
      <c r="H2461" t="s">
        <v>154</v>
      </c>
      <c r="I2461" t="s">
        <v>144</v>
      </c>
      <c r="J2461" t="s">
        <v>137</v>
      </c>
      <c r="K2461" t="s">
        <v>138</v>
      </c>
      <c r="L2461" t="s">
        <v>7314</v>
      </c>
      <c r="M2461" t="s">
        <v>7315</v>
      </c>
      <c r="N2461">
        <v>2.3719444439999999</v>
      </c>
      <c r="O2461">
        <v>0</v>
      </c>
      <c r="P2461">
        <v>76</v>
      </c>
      <c r="Q2461">
        <v>0</v>
      </c>
      <c r="R2461">
        <v>0</v>
      </c>
      <c r="S2461">
        <v>0</v>
      </c>
      <c r="T2461">
        <v>2</v>
      </c>
      <c r="U2461">
        <v>0</v>
      </c>
      <c r="V2461">
        <v>0</v>
      </c>
      <c r="W2461">
        <v>0</v>
      </c>
      <c r="X2461">
        <v>52.385566693989006</v>
      </c>
      <c r="Y2461">
        <v>0</v>
      </c>
      <c r="Z2461">
        <v>0</v>
      </c>
      <c r="AA2461">
        <v>0</v>
      </c>
      <c r="AB2461">
        <v>9.2626479168261895</v>
      </c>
      <c r="AC2461">
        <v>0</v>
      </c>
      <c r="AD2461">
        <v>0</v>
      </c>
      <c r="AE2461">
        <v>61.648214610815195</v>
      </c>
    </row>
    <row r="2462" spans="1:31" x14ac:dyDescent="0.25">
      <c r="A2462">
        <v>2341918</v>
      </c>
      <c r="B2462">
        <v>1</v>
      </c>
      <c r="C2462" t="s">
        <v>80</v>
      </c>
      <c r="D2462" t="s">
        <v>85</v>
      </c>
      <c r="E2462" t="s">
        <v>326</v>
      </c>
      <c r="F2462" t="s">
        <v>7316</v>
      </c>
      <c r="G2462" t="s">
        <v>194</v>
      </c>
      <c r="H2462" t="s">
        <v>154</v>
      </c>
      <c r="I2462" t="s">
        <v>144</v>
      </c>
      <c r="J2462" t="s">
        <v>137</v>
      </c>
      <c r="K2462" t="s">
        <v>138</v>
      </c>
      <c r="L2462" t="s">
        <v>7317</v>
      </c>
      <c r="M2462" t="s">
        <v>7318</v>
      </c>
      <c r="N2462">
        <v>1.6172222220000001</v>
      </c>
      <c r="O2462">
        <v>0</v>
      </c>
      <c r="P2462">
        <v>48</v>
      </c>
      <c r="Q2462">
        <v>0</v>
      </c>
      <c r="R2462">
        <v>0</v>
      </c>
      <c r="S2462">
        <v>0</v>
      </c>
      <c r="T2462">
        <v>14</v>
      </c>
      <c r="U2462">
        <v>0</v>
      </c>
      <c r="V2462">
        <v>0</v>
      </c>
      <c r="W2462">
        <v>0</v>
      </c>
      <c r="X2462">
        <v>31.17864590837209</v>
      </c>
      <c r="Y2462">
        <v>0</v>
      </c>
      <c r="Z2462">
        <v>0</v>
      </c>
      <c r="AA2462">
        <v>0</v>
      </c>
      <c r="AB2462">
        <v>130.65185662417031</v>
      </c>
      <c r="AC2462">
        <v>0</v>
      </c>
      <c r="AD2462">
        <v>0</v>
      </c>
      <c r="AE2462">
        <v>161.8305025325424</v>
      </c>
    </row>
    <row r="2463" spans="1:31" x14ac:dyDescent="0.25">
      <c r="A2463">
        <v>2341818</v>
      </c>
      <c r="B2463">
        <v>1</v>
      </c>
      <c r="C2463" t="s">
        <v>81</v>
      </c>
      <c r="D2463" t="s">
        <v>128</v>
      </c>
      <c r="E2463" t="s">
        <v>157</v>
      </c>
      <c r="F2463" t="s">
        <v>7319</v>
      </c>
      <c r="G2463" t="s">
        <v>204</v>
      </c>
      <c r="H2463" t="s">
        <v>154</v>
      </c>
      <c r="I2463" t="s">
        <v>144</v>
      </c>
      <c r="J2463" t="s">
        <v>137</v>
      </c>
      <c r="K2463" t="s">
        <v>138</v>
      </c>
      <c r="L2463" t="s">
        <v>7320</v>
      </c>
      <c r="M2463" t="s">
        <v>7321</v>
      </c>
      <c r="N2463">
        <v>1.2966666659999999</v>
      </c>
      <c r="O2463">
        <v>0</v>
      </c>
      <c r="P2463">
        <v>16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5.9023607105345279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5.9023607105345279</v>
      </c>
    </row>
    <row r="2464" spans="1:31" x14ac:dyDescent="0.25">
      <c r="A2464">
        <v>2341772</v>
      </c>
      <c r="B2464">
        <v>1</v>
      </c>
      <c r="C2464" t="s">
        <v>80</v>
      </c>
      <c r="D2464" t="s">
        <v>106</v>
      </c>
      <c r="E2464" t="s">
        <v>141</v>
      </c>
      <c r="F2464" t="s">
        <v>7322</v>
      </c>
      <c r="G2464" t="s">
        <v>134</v>
      </c>
      <c r="H2464" t="s">
        <v>135</v>
      </c>
      <c r="I2464" t="s">
        <v>144</v>
      </c>
      <c r="J2464" t="s">
        <v>137</v>
      </c>
      <c r="K2464" t="s">
        <v>138</v>
      </c>
      <c r="L2464" t="s">
        <v>7323</v>
      </c>
      <c r="M2464" t="s">
        <v>7324</v>
      </c>
      <c r="N2464">
        <v>1.8530555550000001</v>
      </c>
      <c r="O2464">
        <v>0</v>
      </c>
      <c r="P2464">
        <v>38</v>
      </c>
      <c r="Q2464">
        <v>20</v>
      </c>
      <c r="R2464">
        <v>11</v>
      </c>
      <c r="S2464">
        <v>1</v>
      </c>
      <c r="T2464">
        <v>17</v>
      </c>
      <c r="U2464">
        <v>0</v>
      </c>
      <c r="V2464">
        <v>0</v>
      </c>
      <c r="W2464">
        <v>0</v>
      </c>
      <c r="X2464">
        <v>13.856458531172924</v>
      </c>
      <c r="Y2464">
        <v>553.20067681753403</v>
      </c>
      <c r="Z2464">
        <v>23.144272486366805</v>
      </c>
      <c r="AA2464">
        <v>0.397488330356085</v>
      </c>
      <c r="AB2464">
        <v>43.656692307623096</v>
      </c>
      <c r="AC2464">
        <v>0</v>
      </c>
      <c r="AD2464">
        <v>0</v>
      </c>
      <c r="AE2464">
        <v>634.25558847305297</v>
      </c>
    </row>
    <row r="2465" spans="1:31" x14ac:dyDescent="0.25">
      <c r="A2465">
        <v>2341755</v>
      </c>
      <c r="B2465">
        <v>1</v>
      </c>
      <c r="C2465" t="s">
        <v>80</v>
      </c>
      <c r="D2465" t="s">
        <v>105</v>
      </c>
      <c r="E2465" t="s">
        <v>147</v>
      </c>
      <c r="F2465" t="s">
        <v>7325</v>
      </c>
      <c r="G2465" t="s">
        <v>184</v>
      </c>
      <c r="H2465" t="s">
        <v>135</v>
      </c>
      <c r="I2465" t="s">
        <v>144</v>
      </c>
      <c r="J2465" t="s">
        <v>137</v>
      </c>
      <c r="K2465" t="s">
        <v>138</v>
      </c>
      <c r="L2465" t="s">
        <v>7326</v>
      </c>
      <c r="M2465" t="s">
        <v>7327</v>
      </c>
      <c r="N2465">
        <v>1.7625</v>
      </c>
      <c r="O2465">
        <v>3</v>
      </c>
      <c r="P2465">
        <v>44</v>
      </c>
      <c r="Q2465">
        <v>1</v>
      </c>
      <c r="R2465">
        <v>6</v>
      </c>
      <c r="S2465">
        <v>5</v>
      </c>
      <c r="T2465">
        <v>42</v>
      </c>
      <c r="U2465">
        <v>1</v>
      </c>
      <c r="V2465">
        <v>0</v>
      </c>
      <c r="W2465">
        <v>4.5461000473022359</v>
      </c>
      <c r="X2465">
        <v>17.825012812128126</v>
      </c>
      <c r="Y2465">
        <v>26.069871447986976</v>
      </c>
      <c r="Z2465">
        <v>13.296421276184496</v>
      </c>
      <c r="AA2465">
        <v>85.092381624732738</v>
      </c>
      <c r="AB2465">
        <v>74.714221180240912</v>
      </c>
      <c r="AC2465">
        <v>19.816806202308527</v>
      </c>
      <c r="AD2465">
        <v>0</v>
      </c>
      <c r="AE2465">
        <v>241.36081459088402</v>
      </c>
    </row>
    <row r="2466" spans="1:31" x14ac:dyDescent="0.25">
      <c r="A2466">
        <v>2342004</v>
      </c>
      <c r="B2466">
        <v>1</v>
      </c>
      <c r="C2466" t="s">
        <v>80</v>
      </c>
      <c r="D2466" t="s">
        <v>105</v>
      </c>
      <c r="E2466" t="s">
        <v>157</v>
      </c>
      <c r="F2466" t="s">
        <v>7328</v>
      </c>
      <c r="G2466" t="s">
        <v>159</v>
      </c>
      <c r="H2466" t="s">
        <v>154</v>
      </c>
      <c r="I2466" t="s">
        <v>144</v>
      </c>
      <c r="J2466" t="s">
        <v>137</v>
      </c>
      <c r="K2466" t="s">
        <v>138</v>
      </c>
      <c r="L2466" t="s">
        <v>7329</v>
      </c>
      <c r="M2466" t="s">
        <v>7330</v>
      </c>
      <c r="N2466">
        <v>2.23</v>
      </c>
      <c r="O2466">
        <v>0</v>
      </c>
      <c r="P2466">
        <v>1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0.62610404509842776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0.62610404509842776</v>
      </c>
    </row>
    <row r="2467" spans="1:31" x14ac:dyDescent="0.25">
      <c r="A2467">
        <v>2341709</v>
      </c>
      <c r="B2467">
        <v>1</v>
      </c>
      <c r="C2467" t="s">
        <v>81</v>
      </c>
      <c r="D2467" t="s">
        <v>113</v>
      </c>
      <c r="E2467" t="s">
        <v>141</v>
      </c>
      <c r="F2467" t="s">
        <v>7331</v>
      </c>
      <c r="G2467" t="s">
        <v>134</v>
      </c>
      <c r="H2467" t="s">
        <v>135</v>
      </c>
      <c r="I2467" t="s">
        <v>136</v>
      </c>
      <c r="J2467" t="s">
        <v>137</v>
      </c>
      <c r="K2467" t="s">
        <v>138</v>
      </c>
      <c r="L2467" t="s">
        <v>7332</v>
      </c>
      <c r="M2467" t="s">
        <v>7333</v>
      </c>
      <c r="N2467">
        <v>1.6666666E-2</v>
      </c>
      <c r="O2467">
        <v>0</v>
      </c>
      <c r="P2467">
        <v>1200</v>
      </c>
      <c r="Q2467">
        <v>19</v>
      </c>
      <c r="R2467">
        <v>137</v>
      </c>
      <c r="S2467">
        <v>6</v>
      </c>
      <c r="T2467">
        <v>41</v>
      </c>
      <c r="U2467">
        <v>0</v>
      </c>
      <c r="V2467">
        <v>1</v>
      </c>
      <c r="W2467">
        <v>0</v>
      </c>
      <c r="X2467">
        <v>2.8682049286399676</v>
      </c>
      <c r="Y2467">
        <v>1.1885165536925</v>
      </c>
      <c r="Z2467">
        <v>2.8841860898378009</v>
      </c>
      <c r="AA2467">
        <v>0.11923901382545002</v>
      </c>
      <c r="AB2467">
        <v>0.37488716059043337</v>
      </c>
      <c r="AC2467">
        <v>0</v>
      </c>
      <c r="AD2467">
        <v>2.9515264881250006E-2</v>
      </c>
      <c r="AE2467">
        <v>7.4645490114674029</v>
      </c>
    </row>
    <row r="2468" spans="1:31" x14ac:dyDescent="0.25">
      <c r="A2468">
        <v>2342104</v>
      </c>
      <c r="B2468">
        <v>1</v>
      </c>
      <c r="C2468" t="s">
        <v>80</v>
      </c>
      <c r="D2468" t="s">
        <v>96</v>
      </c>
      <c r="E2468" t="s">
        <v>157</v>
      </c>
      <c r="F2468" t="s">
        <v>7334</v>
      </c>
      <c r="G2468" t="s">
        <v>3741</v>
      </c>
      <c r="H2468" t="s">
        <v>154</v>
      </c>
      <c r="I2468" t="s">
        <v>144</v>
      </c>
      <c r="J2468" t="s">
        <v>137</v>
      </c>
      <c r="K2468" t="s">
        <v>138</v>
      </c>
      <c r="L2468" t="s">
        <v>7335</v>
      </c>
      <c r="M2468" t="s">
        <v>7336</v>
      </c>
      <c r="N2468">
        <v>2.7461111109999998</v>
      </c>
      <c r="O2468">
        <v>0</v>
      </c>
      <c r="P2468">
        <v>1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0.74608264886460562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0.74608264886460562</v>
      </c>
    </row>
    <row r="2469" spans="1:31" x14ac:dyDescent="0.25">
      <c r="A2469">
        <v>2341998</v>
      </c>
      <c r="B2469">
        <v>1</v>
      </c>
      <c r="C2469" t="s">
        <v>81</v>
      </c>
      <c r="D2469" t="s">
        <v>112</v>
      </c>
      <c r="E2469" t="s">
        <v>157</v>
      </c>
      <c r="F2469" t="s">
        <v>7337</v>
      </c>
      <c r="G2469" t="s">
        <v>204</v>
      </c>
      <c r="H2469" t="s">
        <v>154</v>
      </c>
      <c r="I2469" t="s">
        <v>144</v>
      </c>
      <c r="J2469" t="s">
        <v>137</v>
      </c>
      <c r="K2469" t="s">
        <v>138</v>
      </c>
      <c r="L2469" t="s">
        <v>7338</v>
      </c>
      <c r="M2469" t="s">
        <v>7339</v>
      </c>
      <c r="N2469">
        <v>1.4472222219999999</v>
      </c>
      <c r="O2469">
        <v>0</v>
      </c>
      <c r="P2469">
        <v>8</v>
      </c>
      <c r="Q2469">
        <v>0</v>
      </c>
      <c r="R2469">
        <v>0</v>
      </c>
      <c r="S2469">
        <v>0</v>
      </c>
      <c r="T2469">
        <v>4</v>
      </c>
      <c r="U2469">
        <v>0</v>
      </c>
      <c r="V2469">
        <v>0</v>
      </c>
      <c r="W2469">
        <v>0</v>
      </c>
      <c r="X2469">
        <v>2.646668986840591</v>
      </c>
      <c r="Y2469">
        <v>0</v>
      </c>
      <c r="Z2469">
        <v>0</v>
      </c>
      <c r="AA2469">
        <v>0</v>
      </c>
      <c r="AB2469">
        <v>7.4408166874969695</v>
      </c>
      <c r="AC2469">
        <v>0</v>
      </c>
      <c r="AD2469">
        <v>0</v>
      </c>
      <c r="AE2469">
        <v>10.087485674337561</v>
      </c>
    </row>
    <row r="2470" spans="1:31" x14ac:dyDescent="0.25">
      <c r="A2470">
        <v>2341855</v>
      </c>
      <c r="B2470">
        <v>1</v>
      </c>
      <c r="C2470" t="s">
        <v>80</v>
      </c>
      <c r="D2470" t="s">
        <v>96</v>
      </c>
      <c r="E2470" t="s">
        <v>157</v>
      </c>
      <c r="F2470" t="s">
        <v>7340</v>
      </c>
      <c r="G2470" t="s">
        <v>159</v>
      </c>
      <c r="H2470" t="s">
        <v>154</v>
      </c>
      <c r="I2470" t="s">
        <v>144</v>
      </c>
      <c r="J2470" t="s">
        <v>137</v>
      </c>
      <c r="K2470" t="s">
        <v>138</v>
      </c>
      <c r="L2470" t="s">
        <v>7341</v>
      </c>
      <c r="M2470" t="s">
        <v>7342</v>
      </c>
      <c r="N2470">
        <v>4.1727777770000003</v>
      </c>
      <c r="O2470">
        <v>0</v>
      </c>
      <c r="P2470">
        <v>1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0.54848616251940496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0.54848616251940496</v>
      </c>
    </row>
    <row r="2471" spans="1:31" x14ac:dyDescent="0.25">
      <c r="A2471">
        <v>2342021</v>
      </c>
      <c r="B2471">
        <v>1</v>
      </c>
      <c r="C2471" t="s">
        <v>81</v>
      </c>
      <c r="D2471" t="s">
        <v>125</v>
      </c>
      <c r="E2471" t="s">
        <v>174</v>
      </c>
      <c r="F2471" t="s">
        <v>7343</v>
      </c>
      <c r="G2471" t="s">
        <v>153</v>
      </c>
      <c r="H2471" t="s">
        <v>154</v>
      </c>
      <c r="I2471" t="s">
        <v>144</v>
      </c>
      <c r="J2471" t="s">
        <v>137</v>
      </c>
      <c r="K2471" t="s">
        <v>138</v>
      </c>
      <c r="L2471" t="s">
        <v>7344</v>
      </c>
      <c r="M2471" t="s">
        <v>7345</v>
      </c>
      <c r="N2471">
        <v>1.5916666660000001</v>
      </c>
      <c r="O2471">
        <v>0</v>
      </c>
      <c r="P2471">
        <v>0</v>
      </c>
      <c r="Q2471">
        <v>0</v>
      </c>
      <c r="R2471">
        <v>10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38.309532217927654</v>
      </c>
      <c r="AA2471">
        <v>0</v>
      </c>
      <c r="AB2471">
        <v>0</v>
      </c>
      <c r="AC2471">
        <v>0</v>
      </c>
      <c r="AD2471">
        <v>0</v>
      </c>
      <c r="AE2471">
        <v>38.309532217927654</v>
      </c>
    </row>
    <row r="2472" spans="1:31" x14ac:dyDescent="0.25">
      <c r="A2472">
        <v>2342041</v>
      </c>
      <c r="B2472">
        <v>1</v>
      </c>
      <c r="C2472" t="s">
        <v>81</v>
      </c>
      <c r="D2472" t="s">
        <v>114</v>
      </c>
      <c r="E2472" t="s">
        <v>157</v>
      </c>
      <c r="F2472" t="s">
        <v>7346</v>
      </c>
      <c r="G2472" t="s">
        <v>159</v>
      </c>
      <c r="H2472" t="s">
        <v>154</v>
      </c>
      <c r="I2472" t="s">
        <v>144</v>
      </c>
      <c r="J2472" t="s">
        <v>137</v>
      </c>
      <c r="K2472" t="s">
        <v>138</v>
      </c>
      <c r="L2472" t="s">
        <v>7347</v>
      </c>
      <c r="M2472" t="s">
        <v>7348</v>
      </c>
      <c r="N2472">
        <v>3.3972222219999999</v>
      </c>
      <c r="O2472">
        <v>0</v>
      </c>
      <c r="P2472">
        <v>0</v>
      </c>
      <c r="Q2472">
        <v>0</v>
      </c>
      <c r="R2472">
        <v>1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</row>
    <row r="2473" spans="1:31" x14ac:dyDescent="0.25">
      <c r="A2473">
        <v>2341921</v>
      </c>
      <c r="B2473">
        <v>1</v>
      </c>
      <c r="C2473" t="s">
        <v>80</v>
      </c>
      <c r="D2473" t="s">
        <v>99</v>
      </c>
      <c r="E2473" t="s">
        <v>151</v>
      </c>
      <c r="F2473" t="s">
        <v>7349</v>
      </c>
      <c r="G2473" t="s">
        <v>410</v>
      </c>
      <c r="H2473" t="s">
        <v>154</v>
      </c>
      <c r="I2473" t="s">
        <v>144</v>
      </c>
      <c r="J2473" t="s">
        <v>137</v>
      </c>
      <c r="K2473" t="s">
        <v>138</v>
      </c>
      <c r="L2473" t="s">
        <v>7350</v>
      </c>
      <c r="M2473" t="s">
        <v>7351</v>
      </c>
      <c r="N2473">
        <v>4.4408333329999996</v>
      </c>
      <c r="O2473">
        <v>0</v>
      </c>
      <c r="P2473">
        <v>60</v>
      </c>
      <c r="Q2473">
        <v>0</v>
      </c>
      <c r="R2473">
        <v>0</v>
      </c>
      <c r="S2473">
        <v>0</v>
      </c>
      <c r="T2473">
        <v>1</v>
      </c>
      <c r="U2473">
        <v>0</v>
      </c>
      <c r="V2473">
        <v>0</v>
      </c>
      <c r="W2473">
        <v>0</v>
      </c>
      <c r="X2473">
        <v>60.152335674075417</v>
      </c>
      <c r="Y2473">
        <v>0</v>
      </c>
      <c r="Z2473">
        <v>0</v>
      </c>
      <c r="AA2473">
        <v>0</v>
      </c>
      <c r="AB2473">
        <v>25.933985184699516</v>
      </c>
      <c r="AC2473">
        <v>0</v>
      </c>
      <c r="AD2473">
        <v>0</v>
      </c>
      <c r="AE2473">
        <v>86.08632085877494</v>
      </c>
    </row>
    <row r="2474" spans="1:31" x14ac:dyDescent="0.25">
      <c r="A2474">
        <v>2341729</v>
      </c>
      <c r="B2474">
        <v>1</v>
      </c>
      <c r="C2474" t="s">
        <v>81</v>
      </c>
      <c r="D2474" t="s">
        <v>122</v>
      </c>
      <c r="E2474" t="s">
        <v>147</v>
      </c>
      <c r="F2474" t="s">
        <v>7352</v>
      </c>
      <c r="G2474" t="s">
        <v>1768</v>
      </c>
      <c r="H2474" t="s">
        <v>135</v>
      </c>
      <c r="I2474" t="s">
        <v>144</v>
      </c>
      <c r="J2474" t="s">
        <v>137</v>
      </c>
      <c r="K2474" t="s">
        <v>138</v>
      </c>
      <c r="L2474" t="s">
        <v>7353</v>
      </c>
      <c r="M2474" t="s">
        <v>7354</v>
      </c>
      <c r="N2474">
        <v>9.3524999999999991</v>
      </c>
      <c r="O2474">
        <v>0</v>
      </c>
      <c r="P2474">
        <v>0</v>
      </c>
      <c r="Q2474">
        <v>0</v>
      </c>
      <c r="R2474">
        <v>17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115.01781509382528</v>
      </c>
      <c r="AA2474">
        <v>0</v>
      </c>
      <c r="AB2474">
        <v>0</v>
      </c>
      <c r="AC2474">
        <v>0</v>
      </c>
      <c r="AD2474">
        <v>0</v>
      </c>
      <c r="AE2474">
        <v>115.01781509382528</v>
      </c>
    </row>
    <row r="2475" spans="1:31" x14ac:dyDescent="0.25">
      <c r="A2475">
        <v>2341835</v>
      </c>
      <c r="B2475">
        <v>1</v>
      </c>
      <c r="C2475" t="s">
        <v>80</v>
      </c>
      <c r="D2475" t="s">
        <v>84</v>
      </c>
      <c r="E2475" t="s">
        <v>240</v>
      </c>
      <c r="F2475" t="s">
        <v>7355</v>
      </c>
      <c r="G2475" t="s">
        <v>134</v>
      </c>
      <c r="H2475" t="s">
        <v>135</v>
      </c>
      <c r="I2475" t="s">
        <v>144</v>
      </c>
      <c r="J2475" t="s">
        <v>137</v>
      </c>
      <c r="K2475" t="s">
        <v>138</v>
      </c>
      <c r="L2475" t="s">
        <v>7356</v>
      </c>
      <c r="M2475" t="s">
        <v>7357</v>
      </c>
      <c r="N2475">
        <v>0.30944444399999999</v>
      </c>
      <c r="O2475">
        <v>30</v>
      </c>
      <c r="P2475">
        <v>4186</v>
      </c>
      <c r="Q2475">
        <v>30</v>
      </c>
      <c r="R2475">
        <v>690</v>
      </c>
      <c r="S2475">
        <v>129</v>
      </c>
      <c r="T2475">
        <v>1869</v>
      </c>
      <c r="U2475">
        <v>30</v>
      </c>
      <c r="V2475">
        <v>149</v>
      </c>
      <c r="W2475">
        <v>7.0066948663218822</v>
      </c>
      <c r="X2475">
        <v>334.05484093051706</v>
      </c>
      <c r="Y2475">
        <v>63.26942052616694</v>
      </c>
      <c r="Z2475">
        <v>256.29374642283233</v>
      </c>
      <c r="AA2475">
        <v>300.21332332603504</v>
      </c>
      <c r="AB2475">
        <v>991.07354477918136</v>
      </c>
      <c r="AC2475">
        <v>217.70375303083372</v>
      </c>
      <c r="AD2475">
        <v>411.97713434864568</v>
      </c>
      <c r="AE2475">
        <v>2581.5924582305342</v>
      </c>
    </row>
    <row r="2476" spans="1:31" x14ac:dyDescent="0.25">
      <c r="A2476">
        <v>2342084</v>
      </c>
      <c r="B2476">
        <v>1</v>
      </c>
      <c r="C2476" t="s">
        <v>81</v>
      </c>
      <c r="D2476" t="s">
        <v>113</v>
      </c>
      <c r="E2476" t="s">
        <v>174</v>
      </c>
      <c r="F2476" t="s">
        <v>7358</v>
      </c>
      <c r="G2476" t="s">
        <v>176</v>
      </c>
      <c r="H2476" t="s">
        <v>154</v>
      </c>
      <c r="I2476" t="s">
        <v>144</v>
      </c>
      <c r="J2476" t="s">
        <v>137</v>
      </c>
      <c r="K2476" t="s">
        <v>138</v>
      </c>
      <c r="L2476" t="s">
        <v>7359</v>
      </c>
      <c r="M2476" t="s">
        <v>7360</v>
      </c>
      <c r="N2476">
        <v>1.034166666</v>
      </c>
      <c r="O2476">
        <v>0</v>
      </c>
      <c r="P2476">
        <v>70</v>
      </c>
      <c r="Q2476">
        <v>0</v>
      </c>
      <c r="R2476">
        <v>10</v>
      </c>
      <c r="S2476">
        <v>0</v>
      </c>
      <c r="T2476">
        <v>3</v>
      </c>
      <c r="U2476">
        <v>0</v>
      </c>
      <c r="V2476">
        <v>0</v>
      </c>
      <c r="W2476">
        <v>0</v>
      </c>
      <c r="X2476">
        <v>13.758759745785824</v>
      </c>
      <c r="Y2476">
        <v>0</v>
      </c>
      <c r="Z2476">
        <v>9.9359835479480747</v>
      </c>
      <c r="AA2476">
        <v>0</v>
      </c>
      <c r="AB2476">
        <v>0.26497306336287085</v>
      </c>
      <c r="AC2476">
        <v>0</v>
      </c>
      <c r="AD2476">
        <v>0</v>
      </c>
      <c r="AE2476">
        <v>23.95971635709677</v>
      </c>
    </row>
    <row r="2477" spans="1:31" x14ac:dyDescent="0.25">
      <c r="A2477">
        <v>2341915</v>
      </c>
      <c r="B2477">
        <v>1</v>
      </c>
      <c r="C2477" t="s">
        <v>80</v>
      </c>
      <c r="D2477" t="s">
        <v>86</v>
      </c>
      <c r="E2477" t="s">
        <v>326</v>
      </c>
      <c r="F2477" t="s">
        <v>7361</v>
      </c>
      <c r="G2477" t="s">
        <v>391</v>
      </c>
      <c r="H2477" t="s">
        <v>154</v>
      </c>
      <c r="I2477" t="s">
        <v>144</v>
      </c>
      <c r="J2477" t="s">
        <v>137</v>
      </c>
      <c r="K2477" t="s">
        <v>138</v>
      </c>
      <c r="L2477" t="s">
        <v>7362</v>
      </c>
      <c r="M2477" t="s">
        <v>7363</v>
      </c>
      <c r="N2477">
        <v>1.7424999999999999</v>
      </c>
      <c r="O2477">
        <v>0</v>
      </c>
      <c r="P2477">
        <v>29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30.405948589900799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30.405948589900799</v>
      </c>
    </row>
    <row r="2478" spans="1:31" x14ac:dyDescent="0.25">
      <c r="A2478">
        <v>2341752</v>
      </c>
      <c r="B2478">
        <v>1</v>
      </c>
      <c r="C2478" t="s">
        <v>80</v>
      </c>
      <c r="D2478" t="s">
        <v>108</v>
      </c>
      <c r="E2478" t="s">
        <v>147</v>
      </c>
      <c r="F2478" t="s">
        <v>7009</v>
      </c>
      <c r="G2478" t="s">
        <v>184</v>
      </c>
      <c r="H2478" t="s">
        <v>135</v>
      </c>
      <c r="I2478" t="s">
        <v>144</v>
      </c>
      <c r="J2478" t="s">
        <v>137</v>
      </c>
      <c r="K2478" t="s">
        <v>138</v>
      </c>
      <c r="L2478" t="s">
        <v>7364</v>
      </c>
      <c r="M2478" t="s">
        <v>7365</v>
      </c>
      <c r="N2478">
        <v>1.964444444</v>
      </c>
      <c r="O2478">
        <v>0</v>
      </c>
      <c r="P2478">
        <v>26</v>
      </c>
      <c r="Q2478">
        <v>0</v>
      </c>
      <c r="R2478">
        <v>11</v>
      </c>
      <c r="S2478">
        <v>0</v>
      </c>
      <c r="T2478">
        <v>3</v>
      </c>
      <c r="U2478">
        <v>0</v>
      </c>
      <c r="V2478">
        <v>0</v>
      </c>
      <c r="W2478">
        <v>0</v>
      </c>
      <c r="X2478">
        <v>18.215588482434978</v>
      </c>
      <c r="Y2478">
        <v>0</v>
      </c>
      <c r="Z2478">
        <v>97.052247368211866</v>
      </c>
      <c r="AA2478">
        <v>0</v>
      </c>
      <c r="AB2478">
        <v>19.859320262764317</v>
      </c>
      <c r="AC2478">
        <v>0</v>
      </c>
      <c r="AD2478">
        <v>0</v>
      </c>
      <c r="AE2478">
        <v>135.12715611341116</v>
      </c>
    </row>
    <row r="2479" spans="1:31" x14ac:dyDescent="0.25">
      <c r="A2479">
        <v>2341775</v>
      </c>
      <c r="B2479">
        <v>1</v>
      </c>
      <c r="C2479" t="s">
        <v>80</v>
      </c>
      <c r="D2479" t="s">
        <v>93</v>
      </c>
      <c r="E2479" t="s">
        <v>132</v>
      </c>
      <c r="F2479" t="s">
        <v>7366</v>
      </c>
      <c r="G2479" t="s">
        <v>134</v>
      </c>
      <c r="H2479" t="s">
        <v>135</v>
      </c>
      <c r="I2479" t="s">
        <v>144</v>
      </c>
      <c r="J2479" t="s">
        <v>137</v>
      </c>
      <c r="K2479" t="s">
        <v>138</v>
      </c>
      <c r="L2479" t="s">
        <v>7367</v>
      </c>
      <c r="M2479" t="s">
        <v>7368</v>
      </c>
      <c r="N2479">
        <v>0.92472222199999998</v>
      </c>
      <c r="O2479">
        <v>3</v>
      </c>
      <c r="P2479">
        <v>13</v>
      </c>
      <c r="Q2479">
        <v>40</v>
      </c>
      <c r="R2479">
        <v>181</v>
      </c>
      <c r="S2479">
        <v>13</v>
      </c>
      <c r="T2479">
        <v>51</v>
      </c>
      <c r="U2479">
        <v>0</v>
      </c>
      <c r="V2479">
        <v>0</v>
      </c>
      <c r="W2479">
        <v>8.5690489539192711</v>
      </c>
      <c r="X2479">
        <v>8.2384890054425171</v>
      </c>
      <c r="Y2479">
        <v>370.68056408058669</v>
      </c>
      <c r="Z2479">
        <v>1229.9111109065761</v>
      </c>
      <c r="AA2479">
        <v>59.840787972031471</v>
      </c>
      <c r="AB2479">
        <v>138.97544254087211</v>
      </c>
      <c r="AC2479">
        <v>0</v>
      </c>
      <c r="AD2479">
        <v>0</v>
      </c>
      <c r="AE2479">
        <v>1816.2154434594281</v>
      </c>
    </row>
    <row r="2480" spans="1:31" x14ac:dyDescent="0.25">
      <c r="A2480">
        <v>2341815</v>
      </c>
      <c r="B2480">
        <v>1</v>
      </c>
      <c r="C2480" t="s">
        <v>80</v>
      </c>
      <c r="D2480" t="s">
        <v>87</v>
      </c>
      <c r="E2480" t="s">
        <v>157</v>
      </c>
      <c r="F2480" t="s">
        <v>7369</v>
      </c>
      <c r="G2480" t="s">
        <v>279</v>
      </c>
      <c r="H2480" t="s">
        <v>154</v>
      </c>
      <c r="I2480" t="s">
        <v>144</v>
      </c>
      <c r="J2480" t="s">
        <v>137</v>
      </c>
      <c r="K2480" t="s">
        <v>138</v>
      </c>
      <c r="L2480" t="s">
        <v>7370</v>
      </c>
      <c r="M2480" t="s">
        <v>7371</v>
      </c>
      <c r="N2480">
        <v>1.126944444</v>
      </c>
      <c r="O2480">
        <v>0</v>
      </c>
      <c r="P2480">
        <v>3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0.898495426888689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0.898495426888689</v>
      </c>
    </row>
    <row r="2481" spans="1:31" x14ac:dyDescent="0.25">
      <c r="A2481">
        <v>2342107</v>
      </c>
      <c r="B2481">
        <v>1</v>
      </c>
      <c r="C2481" t="s">
        <v>81</v>
      </c>
      <c r="D2481" t="s">
        <v>118</v>
      </c>
      <c r="E2481" t="s">
        <v>151</v>
      </c>
      <c r="F2481" t="s">
        <v>7372</v>
      </c>
      <c r="G2481" t="s">
        <v>153</v>
      </c>
      <c r="H2481" t="s">
        <v>154</v>
      </c>
      <c r="I2481" t="s">
        <v>144</v>
      </c>
      <c r="J2481" t="s">
        <v>137</v>
      </c>
      <c r="K2481" t="s">
        <v>138</v>
      </c>
      <c r="L2481" t="s">
        <v>7373</v>
      </c>
      <c r="M2481" t="s">
        <v>7374</v>
      </c>
      <c r="N2481">
        <v>1.4063888879999999</v>
      </c>
      <c r="O2481">
        <v>0</v>
      </c>
      <c r="P2481">
        <v>40</v>
      </c>
      <c r="Q2481">
        <v>0</v>
      </c>
      <c r="R2481">
        <v>1</v>
      </c>
      <c r="S2481">
        <v>0</v>
      </c>
      <c r="T2481">
        <v>1</v>
      </c>
      <c r="U2481">
        <v>0</v>
      </c>
      <c r="V2481">
        <v>0</v>
      </c>
      <c r="W2481">
        <v>0</v>
      </c>
      <c r="X2481">
        <v>12.673902583272803</v>
      </c>
      <c r="Y2481">
        <v>0</v>
      </c>
      <c r="Z2481">
        <v>4.817335424223778E-2</v>
      </c>
      <c r="AA2481">
        <v>0</v>
      </c>
      <c r="AB2481">
        <v>0.32607680810380085</v>
      </c>
      <c r="AC2481">
        <v>0</v>
      </c>
      <c r="AD2481">
        <v>0</v>
      </c>
      <c r="AE2481">
        <v>13.048152745618841</v>
      </c>
    </row>
    <row r="2482" spans="1:31" x14ac:dyDescent="0.25">
      <c r="A2482">
        <v>2341832</v>
      </c>
      <c r="B2482">
        <v>1</v>
      </c>
      <c r="C2482" t="s">
        <v>80</v>
      </c>
      <c r="D2482" t="s">
        <v>105</v>
      </c>
      <c r="E2482" t="s">
        <v>141</v>
      </c>
      <c r="F2482" t="s">
        <v>7375</v>
      </c>
      <c r="G2482" t="s">
        <v>134</v>
      </c>
      <c r="H2482" t="s">
        <v>135</v>
      </c>
      <c r="I2482" t="s">
        <v>144</v>
      </c>
      <c r="J2482" t="s">
        <v>137</v>
      </c>
      <c r="K2482" t="s">
        <v>138</v>
      </c>
      <c r="L2482" t="s">
        <v>7376</v>
      </c>
      <c r="M2482" t="s">
        <v>7377</v>
      </c>
      <c r="N2482">
        <v>0.87416666600000004</v>
      </c>
      <c r="O2482">
        <v>1</v>
      </c>
      <c r="P2482">
        <v>2204</v>
      </c>
      <c r="Q2482">
        <v>4</v>
      </c>
      <c r="R2482">
        <v>235</v>
      </c>
      <c r="S2482">
        <v>27</v>
      </c>
      <c r="T2482">
        <v>253</v>
      </c>
      <c r="U2482">
        <v>6</v>
      </c>
      <c r="V2482">
        <v>3</v>
      </c>
      <c r="W2482">
        <v>0.76670795938419511</v>
      </c>
      <c r="X2482">
        <v>468.17746560307501</v>
      </c>
      <c r="Y2482">
        <v>6.8451278132891051</v>
      </c>
      <c r="Z2482">
        <v>113.18723291564133</v>
      </c>
      <c r="AA2482">
        <v>178.68030874584744</v>
      </c>
      <c r="AB2482">
        <v>264.21093340136707</v>
      </c>
      <c r="AC2482">
        <v>212.48014528279134</v>
      </c>
      <c r="AD2482">
        <v>0.82730181542861536</v>
      </c>
      <c r="AE2482">
        <v>1245.175223536824</v>
      </c>
    </row>
    <row r="2483" spans="1:31" x14ac:dyDescent="0.25">
      <c r="A2483">
        <v>2342024</v>
      </c>
      <c r="B2483">
        <v>1</v>
      </c>
      <c r="C2483" t="s">
        <v>81</v>
      </c>
      <c r="D2483" t="s">
        <v>117</v>
      </c>
      <c r="E2483" t="s">
        <v>151</v>
      </c>
      <c r="F2483" t="s">
        <v>7378</v>
      </c>
      <c r="G2483" t="s">
        <v>153</v>
      </c>
      <c r="H2483" t="s">
        <v>154</v>
      </c>
      <c r="I2483" t="s">
        <v>144</v>
      </c>
      <c r="J2483" t="s">
        <v>137</v>
      </c>
      <c r="K2483" t="s">
        <v>138</v>
      </c>
      <c r="L2483" t="s">
        <v>7379</v>
      </c>
      <c r="M2483" t="s">
        <v>7380</v>
      </c>
      <c r="N2483">
        <v>1.7366666660000001</v>
      </c>
      <c r="O2483">
        <v>0</v>
      </c>
      <c r="P2483">
        <v>29</v>
      </c>
      <c r="Q2483">
        <v>0</v>
      </c>
      <c r="R2483">
        <v>0</v>
      </c>
      <c r="S2483">
        <v>0</v>
      </c>
      <c r="T2483">
        <v>1</v>
      </c>
      <c r="U2483">
        <v>0</v>
      </c>
      <c r="V2483">
        <v>0</v>
      </c>
      <c r="W2483">
        <v>0</v>
      </c>
      <c r="X2483">
        <v>4.874618890789189</v>
      </c>
      <c r="Y2483">
        <v>0</v>
      </c>
      <c r="Z2483">
        <v>0</v>
      </c>
      <c r="AA2483">
        <v>0</v>
      </c>
      <c r="AB2483">
        <v>0.16310127320843723</v>
      </c>
      <c r="AC2483">
        <v>0</v>
      </c>
      <c r="AD2483">
        <v>0</v>
      </c>
      <c r="AE2483">
        <v>5.0377201639976263</v>
      </c>
    </row>
    <row r="2484" spans="1:31" x14ac:dyDescent="0.25">
      <c r="A2484">
        <v>2341732</v>
      </c>
      <c r="B2484">
        <v>1</v>
      </c>
      <c r="C2484" t="s">
        <v>81</v>
      </c>
      <c r="D2484" t="s">
        <v>125</v>
      </c>
      <c r="E2484" t="s">
        <v>141</v>
      </c>
      <c r="F2484" t="s">
        <v>7381</v>
      </c>
      <c r="G2484" t="s">
        <v>134</v>
      </c>
      <c r="H2484" t="s">
        <v>135</v>
      </c>
      <c r="I2484" t="s">
        <v>144</v>
      </c>
      <c r="J2484" t="s">
        <v>137</v>
      </c>
      <c r="K2484" t="s">
        <v>138</v>
      </c>
      <c r="L2484" t="s">
        <v>7382</v>
      </c>
      <c r="M2484" t="s">
        <v>7383</v>
      </c>
      <c r="N2484">
        <v>1.6158333330000001</v>
      </c>
      <c r="O2484">
        <v>0</v>
      </c>
      <c r="P2484">
        <v>418</v>
      </c>
      <c r="Q2484">
        <v>23</v>
      </c>
      <c r="R2484">
        <v>53</v>
      </c>
      <c r="S2484">
        <v>2</v>
      </c>
      <c r="T2484">
        <v>36</v>
      </c>
      <c r="U2484">
        <v>0</v>
      </c>
      <c r="V2484">
        <v>0</v>
      </c>
      <c r="W2484">
        <v>0</v>
      </c>
      <c r="X2484">
        <v>110.22970544824234</v>
      </c>
      <c r="Y2484">
        <v>729.87565564963108</v>
      </c>
      <c r="Z2484">
        <v>166.73800683420853</v>
      </c>
      <c r="AA2484">
        <v>5.9384275116537601</v>
      </c>
      <c r="AB2484">
        <v>29.75564765218866</v>
      </c>
      <c r="AC2484">
        <v>0</v>
      </c>
      <c r="AD2484">
        <v>0</v>
      </c>
      <c r="AE2484">
        <v>1042.5374430959243</v>
      </c>
    </row>
    <row r="2485" spans="1:31" x14ac:dyDescent="0.25">
      <c r="A2485">
        <v>2341981</v>
      </c>
      <c r="B2485">
        <v>1</v>
      </c>
      <c r="C2485" t="s">
        <v>81</v>
      </c>
      <c r="D2485" t="s">
        <v>127</v>
      </c>
      <c r="E2485" t="s">
        <v>147</v>
      </c>
      <c r="F2485" t="s">
        <v>7384</v>
      </c>
      <c r="G2485" t="s">
        <v>184</v>
      </c>
      <c r="H2485" t="s">
        <v>135</v>
      </c>
      <c r="I2485" t="s">
        <v>144</v>
      </c>
      <c r="J2485" t="s">
        <v>137</v>
      </c>
      <c r="K2485" t="s">
        <v>138</v>
      </c>
      <c r="L2485" t="s">
        <v>7385</v>
      </c>
      <c r="M2485" t="s">
        <v>7386</v>
      </c>
      <c r="N2485">
        <v>1.2852777769999999</v>
      </c>
      <c r="O2485">
        <v>0</v>
      </c>
      <c r="P2485">
        <v>1</v>
      </c>
      <c r="Q2485">
        <v>0</v>
      </c>
      <c r="R2485">
        <v>12</v>
      </c>
      <c r="S2485">
        <v>0</v>
      </c>
      <c r="T2485">
        <v>1</v>
      </c>
      <c r="U2485">
        <v>0</v>
      </c>
      <c r="V2485">
        <v>0</v>
      </c>
      <c r="W2485">
        <v>0</v>
      </c>
      <c r="X2485">
        <v>6.30131401910725E-2</v>
      </c>
      <c r="Y2485">
        <v>0</v>
      </c>
      <c r="Z2485">
        <v>10.662990797588941</v>
      </c>
      <c r="AA2485">
        <v>0</v>
      </c>
      <c r="AB2485">
        <v>0.59051223022950661</v>
      </c>
      <c r="AC2485">
        <v>0</v>
      </c>
      <c r="AD2485">
        <v>0</v>
      </c>
      <c r="AE2485">
        <v>11.316516168009521</v>
      </c>
    </row>
    <row r="2486" spans="1:31" x14ac:dyDescent="0.25">
      <c r="A2486">
        <v>2342116</v>
      </c>
      <c r="B2486">
        <v>1</v>
      </c>
      <c r="C2486" t="s">
        <v>81</v>
      </c>
      <c r="D2486" t="s">
        <v>112</v>
      </c>
      <c r="E2486" t="s">
        <v>174</v>
      </c>
      <c r="F2486" t="s">
        <v>6679</v>
      </c>
      <c r="G2486" t="s">
        <v>176</v>
      </c>
      <c r="H2486" t="s">
        <v>154</v>
      </c>
      <c r="I2486" t="s">
        <v>144</v>
      </c>
      <c r="J2486" t="s">
        <v>137</v>
      </c>
      <c r="K2486" t="s">
        <v>138</v>
      </c>
      <c r="L2486" t="s">
        <v>7387</v>
      </c>
      <c r="M2486" t="s">
        <v>7388</v>
      </c>
      <c r="N2486">
        <v>0.96416666600000001</v>
      </c>
      <c r="O2486">
        <v>0</v>
      </c>
      <c r="P2486">
        <v>0</v>
      </c>
      <c r="Q2486">
        <v>0</v>
      </c>
      <c r="R2486">
        <v>2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24.112477771994733</v>
      </c>
      <c r="AA2486">
        <v>0</v>
      </c>
      <c r="AB2486">
        <v>0</v>
      </c>
      <c r="AC2486">
        <v>0</v>
      </c>
      <c r="AD2486">
        <v>0</v>
      </c>
      <c r="AE2486">
        <v>24.112477771994733</v>
      </c>
    </row>
    <row r="2487" spans="1:31" x14ac:dyDescent="0.25">
      <c r="A2487">
        <v>2342126</v>
      </c>
      <c r="B2487">
        <v>1</v>
      </c>
      <c r="C2487" t="s">
        <v>80</v>
      </c>
      <c r="D2487" t="s">
        <v>95</v>
      </c>
      <c r="E2487" t="s">
        <v>132</v>
      </c>
      <c r="F2487" t="s">
        <v>4745</v>
      </c>
      <c r="G2487" t="s">
        <v>134</v>
      </c>
      <c r="H2487" t="s">
        <v>135</v>
      </c>
      <c r="I2487" t="s">
        <v>144</v>
      </c>
      <c r="J2487" t="s">
        <v>137</v>
      </c>
      <c r="K2487" t="s">
        <v>138</v>
      </c>
      <c r="L2487" t="s">
        <v>7389</v>
      </c>
      <c r="M2487" t="s">
        <v>7390</v>
      </c>
      <c r="N2487">
        <v>1.328333333</v>
      </c>
      <c r="O2487">
        <v>3</v>
      </c>
      <c r="P2487">
        <v>1014</v>
      </c>
      <c r="Q2487">
        <v>15</v>
      </c>
      <c r="R2487">
        <v>15</v>
      </c>
      <c r="S2487">
        <v>9</v>
      </c>
      <c r="T2487">
        <v>56</v>
      </c>
      <c r="U2487">
        <v>1</v>
      </c>
      <c r="V2487">
        <v>0</v>
      </c>
      <c r="W2487">
        <v>18.802793455162064</v>
      </c>
      <c r="X2487">
        <v>278.573763141825</v>
      </c>
      <c r="Y2487">
        <v>24.094306504900317</v>
      </c>
      <c r="Z2487">
        <v>9.1163095963147782</v>
      </c>
      <c r="AA2487">
        <v>50.490760654517757</v>
      </c>
      <c r="AB2487">
        <v>36.89183369977507</v>
      </c>
      <c r="AC2487">
        <v>0.67900894106309173</v>
      </c>
      <c r="AD2487">
        <v>0</v>
      </c>
      <c r="AE2487">
        <v>418.6487759935581</v>
      </c>
    </row>
    <row r="2488" spans="1:31" x14ac:dyDescent="0.25">
      <c r="A2488">
        <v>2342127</v>
      </c>
      <c r="B2488">
        <v>1</v>
      </c>
      <c r="C2488" t="s">
        <v>80</v>
      </c>
      <c r="D2488" t="s">
        <v>92</v>
      </c>
      <c r="E2488" t="s">
        <v>151</v>
      </c>
      <c r="F2488" t="s">
        <v>7391</v>
      </c>
      <c r="G2488" t="s">
        <v>153</v>
      </c>
      <c r="H2488" t="s">
        <v>154</v>
      </c>
      <c r="I2488" t="s">
        <v>144</v>
      </c>
      <c r="J2488" t="s">
        <v>137</v>
      </c>
      <c r="K2488" t="s">
        <v>138</v>
      </c>
      <c r="L2488" t="s">
        <v>7392</v>
      </c>
      <c r="M2488" t="s">
        <v>7393</v>
      </c>
      <c r="N2488">
        <v>1.4675</v>
      </c>
      <c r="O2488">
        <v>0</v>
      </c>
      <c r="P2488">
        <v>4</v>
      </c>
      <c r="Q2488">
        <v>0</v>
      </c>
      <c r="R2488">
        <v>1</v>
      </c>
      <c r="S2488">
        <v>0</v>
      </c>
      <c r="T2488">
        <v>1</v>
      </c>
      <c r="U2488">
        <v>0</v>
      </c>
      <c r="V2488">
        <v>0</v>
      </c>
      <c r="W2488">
        <v>0</v>
      </c>
      <c r="X2488">
        <v>1.5701466341369474</v>
      </c>
      <c r="Y2488">
        <v>0</v>
      </c>
      <c r="Z2488">
        <v>0</v>
      </c>
      <c r="AA2488">
        <v>0</v>
      </c>
      <c r="AB2488">
        <v>0.31301930543178746</v>
      </c>
      <c r="AC2488">
        <v>0</v>
      </c>
      <c r="AD2488">
        <v>0</v>
      </c>
      <c r="AE2488">
        <v>1.8831659395687348</v>
      </c>
    </row>
    <row r="2489" spans="1:31" x14ac:dyDescent="0.25">
      <c r="A2489">
        <v>2342128</v>
      </c>
      <c r="B2489">
        <v>1</v>
      </c>
      <c r="C2489" t="s">
        <v>81</v>
      </c>
      <c r="D2489" t="s">
        <v>120</v>
      </c>
      <c r="E2489" t="s">
        <v>151</v>
      </c>
      <c r="F2489" t="s">
        <v>7394</v>
      </c>
      <c r="G2489" t="s">
        <v>153</v>
      </c>
      <c r="H2489" t="s">
        <v>154</v>
      </c>
      <c r="I2489" t="s">
        <v>144</v>
      </c>
      <c r="J2489" t="s">
        <v>137</v>
      </c>
      <c r="K2489" t="s">
        <v>138</v>
      </c>
      <c r="L2489" t="s">
        <v>7395</v>
      </c>
      <c r="M2489" t="s">
        <v>7396</v>
      </c>
      <c r="N2489">
        <v>0.95833333300000001</v>
      </c>
      <c r="O2489">
        <v>0</v>
      </c>
      <c r="P2489">
        <v>51</v>
      </c>
      <c r="Q2489">
        <v>0</v>
      </c>
      <c r="R2489">
        <v>0</v>
      </c>
      <c r="S2489">
        <v>0</v>
      </c>
      <c r="T2489">
        <v>3</v>
      </c>
      <c r="U2489">
        <v>0</v>
      </c>
      <c r="V2489">
        <v>0</v>
      </c>
      <c r="W2489">
        <v>0</v>
      </c>
      <c r="X2489">
        <v>6.1175100015008113</v>
      </c>
      <c r="Y2489">
        <v>0</v>
      </c>
      <c r="Z2489">
        <v>0</v>
      </c>
      <c r="AA2489">
        <v>0</v>
      </c>
      <c r="AB2489">
        <v>0.12370199342146333</v>
      </c>
      <c r="AC2489">
        <v>0</v>
      </c>
      <c r="AD2489">
        <v>0</v>
      </c>
      <c r="AE2489">
        <v>6.2412119949222742</v>
      </c>
    </row>
    <row r="2490" spans="1:31" x14ac:dyDescent="0.25">
      <c r="A2490">
        <v>2342129</v>
      </c>
      <c r="B2490">
        <v>1</v>
      </c>
      <c r="C2490" t="s">
        <v>80</v>
      </c>
      <c r="D2490" t="s">
        <v>97</v>
      </c>
      <c r="E2490" t="s">
        <v>157</v>
      </c>
      <c r="F2490" t="s">
        <v>7397</v>
      </c>
      <c r="G2490" t="s">
        <v>279</v>
      </c>
      <c r="H2490" t="s">
        <v>154</v>
      </c>
      <c r="I2490" t="s">
        <v>144</v>
      </c>
      <c r="J2490" t="s">
        <v>137</v>
      </c>
      <c r="K2490" t="s">
        <v>138</v>
      </c>
      <c r="L2490" t="s">
        <v>7398</v>
      </c>
      <c r="M2490" t="s">
        <v>7399</v>
      </c>
      <c r="N2490">
        <v>3.7652777770000001</v>
      </c>
      <c r="O2490">
        <v>0</v>
      </c>
      <c r="P2490">
        <v>1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0.72076481116518887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0.72076481116518887</v>
      </c>
    </row>
    <row r="2491" spans="1:31" x14ac:dyDescent="0.25">
      <c r="A2491">
        <v>2342130</v>
      </c>
      <c r="B2491">
        <v>1</v>
      </c>
      <c r="C2491" t="s">
        <v>80</v>
      </c>
      <c r="D2491" t="s">
        <v>107</v>
      </c>
      <c r="E2491" t="s">
        <v>174</v>
      </c>
      <c r="F2491" t="s">
        <v>7400</v>
      </c>
      <c r="G2491" t="s">
        <v>176</v>
      </c>
      <c r="H2491" t="s">
        <v>154</v>
      </c>
      <c r="I2491" t="s">
        <v>144</v>
      </c>
      <c r="J2491" t="s">
        <v>137</v>
      </c>
      <c r="K2491" t="s">
        <v>138</v>
      </c>
      <c r="L2491" t="s">
        <v>7401</v>
      </c>
      <c r="M2491" t="s">
        <v>7402</v>
      </c>
      <c r="N2491">
        <v>0.41499999999999998</v>
      </c>
      <c r="O2491">
        <v>0</v>
      </c>
      <c r="P2491">
        <v>189</v>
      </c>
      <c r="Q2491">
        <v>0</v>
      </c>
      <c r="R2491">
        <v>0</v>
      </c>
      <c r="S2491">
        <v>0</v>
      </c>
      <c r="T2491">
        <v>11</v>
      </c>
      <c r="U2491">
        <v>0</v>
      </c>
      <c r="V2491">
        <v>0</v>
      </c>
      <c r="W2491">
        <v>0</v>
      </c>
      <c r="X2491">
        <v>12.97023552791161</v>
      </c>
      <c r="Y2491">
        <v>0</v>
      </c>
      <c r="Z2491">
        <v>0</v>
      </c>
      <c r="AA2491">
        <v>0</v>
      </c>
      <c r="AB2491">
        <v>7.650220504417927</v>
      </c>
      <c r="AC2491">
        <v>0</v>
      </c>
      <c r="AD2491">
        <v>0</v>
      </c>
      <c r="AE2491">
        <v>20.620456032329535</v>
      </c>
    </row>
    <row r="2492" spans="1:31" x14ac:dyDescent="0.25">
      <c r="A2492">
        <v>2342133</v>
      </c>
      <c r="B2492">
        <v>1</v>
      </c>
      <c r="C2492" t="s">
        <v>80</v>
      </c>
      <c r="D2492" t="s">
        <v>96</v>
      </c>
      <c r="E2492" t="s">
        <v>157</v>
      </c>
      <c r="F2492" t="s">
        <v>7403</v>
      </c>
      <c r="G2492" t="s">
        <v>279</v>
      </c>
      <c r="H2492" t="s">
        <v>154</v>
      </c>
      <c r="I2492" t="s">
        <v>144</v>
      </c>
      <c r="J2492" t="s">
        <v>137</v>
      </c>
      <c r="K2492" t="s">
        <v>138</v>
      </c>
      <c r="L2492" t="s">
        <v>7404</v>
      </c>
      <c r="M2492" t="s">
        <v>7405</v>
      </c>
      <c r="N2492">
        <v>2.0613888880000002</v>
      </c>
      <c r="O2492">
        <v>0</v>
      </c>
      <c r="P2492">
        <v>1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0.69881798954476682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0.69881798954476682</v>
      </c>
    </row>
    <row r="2493" spans="1:31" x14ac:dyDescent="0.25">
      <c r="A2493">
        <v>2342137</v>
      </c>
      <c r="B2493">
        <v>1</v>
      </c>
      <c r="C2493" t="s">
        <v>80</v>
      </c>
      <c r="D2493" t="s">
        <v>103</v>
      </c>
      <c r="E2493" t="s">
        <v>174</v>
      </c>
      <c r="F2493" t="s">
        <v>7206</v>
      </c>
      <c r="G2493" t="s">
        <v>176</v>
      </c>
      <c r="H2493" t="s">
        <v>154</v>
      </c>
      <c r="I2493" t="s">
        <v>144</v>
      </c>
      <c r="J2493" t="s">
        <v>137</v>
      </c>
      <c r="K2493" t="s">
        <v>138</v>
      </c>
      <c r="L2493" t="s">
        <v>7406</v>
      </c>
      <c r="M2493" t="s">
        <v>7407</v>
      </c>
      <c r="N2493">
        <v>1.4111111110000001</v>
      </c>
      <c r="O2493">
        <v>0</v>
      </c>
      <c r="P2493">
        <v>10</v>
      </c>
      <c r="Q2493">
        <v>0</v>
      </c>
      <c r="R2493">
        <v>0</v>
      </c>
      <c r="S2493">
        <v>0</v>
      </c>
      <c r="T2493">
        <v>16</v>
      </c>
      <c r="U2493">
        <v>0</v>
      </c>
      <c r="V2493">
        <v>0</v>
      </c>
      <c r="W2493">
        <v>0</v>
      </c>
      <c r="X2493">
        <v>2.0457356544626468</v>
      </c>
      <c r="Y2493">
        <v>0</v>
      </c>
      <c r="Z2493">
        <v>0</v>
      </c>
      <c r="AA2493">
        <v>0</v>
      </c>
      <c r="AB2493">
        <v>4.4365306933460671</v>
      </c>
      <c r="AC2493">
        <v>0</v>
      </c>
      <c r="AD2493">
        <v>0</v>
      </c>
      <c r="AE2493">
        <v>6.4822663478087144</v>
      </c>
    </row>
    <row r="2494" spans="1:31" x14ac:dyDescent="0.25">
      <c r="A2494">
        <v>2342138</v>
      </c>
      <c r="B2494">
        <v>1</v>
      </c>
      <c r="C2494" t="s">
        <v>81</v>
      </c>
      <c r="D2494" t="s">
        <v>113</v>
      </c>
      <c r="E2494" t="s">
        <v>240</v>
      </c>
      <c r="F2494" t="s">
        <v>7408</v>
      </c>
      <c r="G2494" t="s">
        <v>134</v>
      </c>
      <c r="H2494" t="s">
        <v>135</v>
      </c>
      <c r="I2494" t="s">
        <v>144</v>
      </c>
      <c r="J2494" t="s">
        <v>137</v>
      </c>
      <c r="K2494" t="s">
        <v>138</v>
      </c>
      <c r="L2494" t="s">
        <v>7409</v>
      </c>
      <c r="M2494" t="s">
        <v>7410</v>
      </c>
      <c r="N2494">
        <v>0.127222222</v>
      </c>
      <c r="O2494">
        <v>23</v>
      </c>
      <c r="P2494">
        <v>3883</v>
      </c>
      <c r="Q2494">
        <v>282</v>
      </c>
      <c r="R2494">
        <v>1192</v>
      </c>
      <c r="S2494">
        <v>56</v>
      </c>
      <c r="T2494">
        <v>320</v>
      </c>
      <c r="U2494">
        <v>4</v>
      </c>
      <c r="V2494">
        <v>0</v>
      </c>
      <c r="W2494">
        <v>1.2730988987875</v>
      </c>
      <c r="X2494">
        <v>78.93978035744675</v>
      </c>
      <c r="Y2494">
        <v>151.60678835151535</v>
      </c>
      <c r="Z2494">
        <v>389.90823394043753</v>
      </c>
      <c r="AA2494">
        <v>19.601589238538622</v>
      </c>
      <c r="AB2494">
        <v>22.563176082371875</v>
      </c>
      <c r="AC2494">
        <v>11.901487835598211</v>
      </c>
      <c r="AD2494">
        <v>0</v>
      </c>
      <c r="AE2494">
        <v>675.79415470469587</v>
      </c>
    </row>
    <row r="2495" spans="1:31" x14ac:dyDescent="0.25">
      <c r="A2495">
        <v>2342139</v>
      </c>
      <c r="B2495">
        <v>1</v>
      </c>
      <c r="C2495" t="s">
        <v>81</v>
      </c>
      <c r="D2495" t="s">
        <v>113</v>
      </c>
      <c r="E2495" t="s">
        <v>141</v>
      </c>
      <c r="F2495" t="s">
        <v>7411</v>
      </c>
      <c r="G2495" t="s">
        <v>134</v>
      </c>
      <c r="H2495" t="s">
        <v>135</v>
      </c>
      <c r="I2495" t="s">
        <v>144</v>
      </c>
      <c r="J2495" t="s">
        <v>137</v>
      </c>
      <c r="K2495" t="s">
        <v>138</v>
      </c>
      <c r="L2495" t="s">
        <v>7412</v>
      </c>
      <c r="M2495" t="s">
        <v>7413</v>
      </c>
      <c r="N2495">
        <v>1.3888888880000001</v>
      </c>
      <c r="O2495">
        <v>0</v>
      </c>
      <c r="P2495">
        <v>239</v>
      </c>
      <c r="Q2495">
        <v>2</v>
      </c>
      <c r="R2495">
        <v>41</v>
      </c>
      <c r="S2495">
        <v>2</v>
      </c>
      <c r="T2495">
        <v>12</v>
      </c>
      <c r="U2495">
        <v>0</v>
      </c>
      <c r="V2495">
        <v>0</v>
      </c>
      <c r="W2495">
        <v>0</v>
      </c>
      <c r="X2495">
        <v>52.324978004094277</v>
      </c>
      <c r="Y2495">
        <v>3.7196415675759744</v>
      </c>
      <c r="Z2495">
        <v>379.50503532877912</v>
      </c>
      <c r="AA2495">
        <v>1.5641189020003363</v>
      </c>
      <c r="AB2495">
        <v>7.5188555785185667</v>
      </c>
      <c r="AC2495">
        <v>0</v>
      </c>
      <c r="AD2495">
        <v>0</v>
      </c>
      <c r="AE2495">
        <v>444.6326293809683</v>
      </c>
    </row>
    <row r="2496" spans="1:31" x14ac:dyDescent="0.25">
      <c r="A2496">
        <v>2342140</v>
      </c>
      <c r="B2496">
        <v>1</v>
      </c>
      <c r="C2496" t="s">
        <v>80</v>
      </c>
      <c r="D2496" t="s">
        <v>83</v>
      </c>
      <c r="E2496" t="s">
        <v>147</v>
      </c>
      <c r="F2496" t="s">
        <v>7414</v>
      </c>
      <c r="G2496" t="s">
        <v>134</v>
      </c>
      <c r="H2496" t="s">
        <v>135</v>
      </c>
      <c r="I2496" t="s">
        <v>144</v>
      </c>
      <c r="J2496" t="s">
        <v>137</v>
      </c>
      <c r="K2496" t="s">
        <v>138</v>
      </c>
      <c r="L2496" t="s">
        <v>7415</v>
      </c>
      <c r="M2496" t="s">
        <v>7416</v>
      </c>
      <c r="N2496">
        <v>0.520277777</v>
      </c>
      <c r="O2496">
        <v>0</v>
      </c>
      <c r="P2496">
        <v>133</v>
      </c>
      <c r="Q2496">
        <v>0</v>
      </c>
      <c r="R2496">
        <v>1</v>
      </c>
      <c r="S2496">
        <v>36</v>
      </c>
      <c r="T2496">
        <v>19</v>
      </c>
      <c r="U2496">
        <v>20</v>
      </c>
      <c r="V2496">
        <v>2</v>
      </c>
      <c r="W2496">
        <v>0</v>
      </c>
      <c r="X2496">
        <v>14.144296494796571</v>
      </c>
      <c r="Y2496">
        <v>0</v>
      </c>
      <c r="Z2496">
        <v>9.6792346664151388E-2</v>
      </c>
      <c r="AA2496">
        <v>136.01456367980117</v>
      </c>
      <c r="AB2496">
        <v>7.2167447301739003</v>
      </c>
      <c r="AC2496">
        <v>177.20081316526955</v>
      </c>
      <c r="AD2496">
        <v>10.722033987410001</v>
      </c>
      <c r="AE2496">
        <v>345.39524440411532</v>
      </c>
    </row>
    <row r="2497" spans="1:31" x14ac:dyDescent="0.25">
      <c r="A2497">
        <v>2342141</v>
      </c>
      <c r="B2497">
        <v>1</v>
      </c>
      <c r="C2497" t="s">
        <v>80</v>
      </c>
      <c r="D2497" t="s">
        <v>90</v>
      </c>
      <c r="E2497" t="s">
        <v>151</v>
      </c>
      <c r="F2497" t="s">
        <v>7417</v>
      </c>
      <c r="G2497" t="s">
        <v>153</v>
      </c>
      <c r="H2497" t="s">
        <v>154</v>
      </c>
      <c r="I2497" t="s">
        <v>144</v>
      </c>
      <c r="J2497" t="s">
        <v>137</v>
      </c>
      <c r="K2497" t="s">
        <v>138</v>
      </c>
      <c r="L2497" t="s">
        <v>7418</v>
      </c>
      <c r="M2497" t="s">
        <v>7419</v>
      </c>
      <c r="N2497">
        <v>2.9975000000000001</v>
      </c>
      <c r="O2497">
        <v>0</v>
      </c>
      <c r="P2497">
        <v>123</v>
      </c>
      <c r="Q2497">
        <v>0</v>
      </c>
      <c r="R2497">
        <v>0</v>
      </c>
      <c r="S2497">
        <v>0</v>
      </c>
      <c r="T2497">
        <v>10</v>
      </c>
      <c r="U2497">
        <v>0</v>
      </c>
      <c r="V2497">
        <v>0</v>
      </c>
      <c r="W2497">
        <v>0</v>
      </c>
      <c r="X2497">
        <v>85.633850247061375</v>
      </c>
      <c r="Y2497">
        <v>0</v>
      </c>
      <c r="Z2497">
        <v>0</v>
      </c>
      <c r="AA2497">
        <v>0</v>
      </c>
      <c r="AB2497">
        <v>6.0320881226871679</v>
      </c>
      <c r="AC2497">
        <v>0</v>
      </c>
      <c r="AD2497">
        <v>0</v>
      </c>
      <c r="AE2497">
        <v>91.665938369748545</v>
      </c>
    </row>
    <row r="2498" spans="1:31" x14ac:dyDescent="0.25">
      <c r="A2498">
        <v>2342142</v>
      </c>
      <c r="B2498">
        <v>1</v>
      </c>
      <c r="C2498" t="s">
        <v>80</v>
      </c>
      <c r="D2498" t="s">
        <v>98</v>
      </c>
      <c r="E2498" t="s">
        <v>151</v>
      </c>
      <c r="F2498" t="s">
        <v>7420</v>
      </c>
      <c r="G2498" t="s">
        <v>153</v>
      </c>
      <c r="H2498" t="s">
        <v>154</v>
      </c>
      <c r="I2498" t="s">
        <v>144</v>
      </c>
      <c r="J2498" t="s">
        <v>137</v>
      </c>
      <c r="K2498" t="s">
        <v>138</v>
      </c>
      <c r="L2498" t="s">
        <v>7421</v>
      </c>
      <c r="M2498" t="s">
        <v>7422</v>
      </c>
      <c r="N2498">
        <v>1.9580555550000001</v>
      </c>
      <c r="O2498">
        <v>0</v>
      </c>
      <c r="P2498">
        <v>21</v>
      </c>
      <c r="Q2498">
        <v>0</v>
      </c>
      <c r="R2498">
        <v>2</v>
      </c>
      <c r="S2498">
        <v>0</v>
      </c>
      <c r="T2498">
        <v>1</v>
      </c>
      <c r="U2498">
        <v>0</v>
      </c>
      <c r="V2498">
        <v>0</v>
      </c>
      <c r="W2498">
        <v>0</v>
      </c>
      <c r="X2498">
        <v>4.1147923135914439</v>
      </c>
      <c r="Y2498">
        <v>0</v>
      </c>
      <c r="Z2498">
        <v>0.72356132919543747</v>
      </c>
      <c r="AA2498">
        <v>0</v>
      </c>
      <c r="AB2498">
        <v>0.1912770957605</v>
      </c>
      <c r="AC2498">
        <v>0</v>
      </c>
      <c r="AD2498">
        <v>0</v>
      </c>
      <c r="AE2498">
        <v>5.0296307385473815</v>
      </c>
    </row>
    <row r="2499" spans="1:31" x14ac:dyDescent="0.25">
      <c r="A2499">
        <v>2342143</v>
      </c>
      <c r="B2499">
        <v>1</v>
      </c>
      <c r="C2499" t="s">
        <v>81</v>
      </c>
      <c r="D2499" t="s">
        <v>118</v>
      </c>
      <c r="E2499" t="s">
        <v>151</v>
      </c>
      <c r="F2499" t="s">
        <v>7423</v>
      </c>
      <c r="G2499" t="s">
        <v>153</v>
      </c>
      <c r="H2499" t="s">
        <v>154</v>
      </c>
      <c r="I2499" t="s">
        <v>144</v>
      </c>
      <c r="J2499" t="s">
        <v>137</v>
      </c>
      <c r="K2499" t="s">
        <v>138</v>
      </c>
      <c r="L2499" t="s">
        <v>7424</v>
      </c>
      <c r="M2499" t="s">
        <v>7425</v>
      </c>
      <c r="N2499">
        <v>1.224722222</v>
      </c>
      <c r="O2499">
        <v>0</v>
      </c>
      <c r="P2499">
        <v>15</v>
      </c>
      <c r="Q2499">
        <v>0</v>
      </c>
      <c r="R2499">
        <v>0</v>
      </c>
      <c r="S2499">
        <v>0</v>
      </c>
      <c r="T2499">
        <v>2</v>
      </c>
      <c r="U2499">
        <v>0</v>
      </c>
      <c r="V2499">
        <v>0</v>
      </c>
      <c r="W2499">
        <v>0</v>
      </c>
      <c r="X2499">
        <v>4.0866606777313006</v>
      </c>
      <c r="Y2499">
        <v>0</v>
      </c>
      <c r="Z2499">
        <v>0</v>
      </c>
      <c r="AA2499">
        <v>0</v>
      </c>
      <c r="AB2499">
        <v>0.56054169452779978</v>
      </c>
      <c r="AC2499">
        <v>0</v>
      </c>
      <c r="AD2499">
        <v>0</v>
      </c>
      <c r="AE2499">
        <v>4.6472023722591</v>
      </c>
    </row>
    <row r="2500" spans="1:31" x14ac:dyDescent="0.25">
      <c r="A2500">
        <v>2342146</v>
      </c>
      <c r="B2500">
        <v>1</v>
      </c>
      <c r="C2500" t="s">
        <v>80</v>
      </c>
      <c r="D2500" t="s">
        <v>93</v>
      </c>
      <c r="E2500" t="s">
        <v>132</v>
      </c>
      <c r="F2500" t="s">
        <v>3811</v>
      </c>
      <c r="G2500" t="s">
        <v>134</v>
      </c>
      <c r="H2500" t="s">
        <v>135</v>
      </c>
      <c r="I2500" t="s">
        <v>144</v>
      </c>
      <c r="J2500" t="s">
        <v>137</v>
      </c>
      <c r="K2500" t="s">
        <v>138</v>
      </c>
      <c r="L2500" t="s">
        <v>7426</v>
      </c>
      <c r="M2500" t="s">
        <v>7427</v>
      </c>
      <c r="N2500">
        <v>0.49194444399999998</v>
      </c>
      <c r="O2500">
        <v>0</v>
      </c>
      <c r="P2500">
        <v>423</v>
      </c>
      <c r="Q2500">
        <v>48</v>
      </c>
      <c r="R2500">
        <v>343</v>
      </c>
      <c r="S2500">
        <v>13</v>
      </c>
      <c r="T2500">
        <v>235</v>
      </c>
      <c r="U2500">
        <v>0</v>
      </c>
      <c r="V2500">
        <v>1</v>
      </c>
      <c r="W2500">
        <v>0</v>
      </c>
      <c r="X2500">
        <v>42.487200570658196</v>
      </c>
      <c r="Y2500">
        <v>68.82979342282664</v>
      </c>
      <c r="Z2500">
        <v>359.80508699154723</v>
      </c>
      <c r="AA2500">
        <v>30.162702244081721</v>
      </c>
      <c r="AB2500">
        <v>119.63814323753596</v>
      </c>
      <c r="AC2500">
        <v>0</v>
      </c>
      <c r="AD2500">
        <v>10.983407361472274</v>
      </c>
      <c r="AE2500">
        <v>631.906333828122</v>
      </c>
    </row>
    <row r="2501" spans="1:31" x14ac:dyDescent="0.25">
      <c r="A2501">
        <v>2342147</v>
      </c>
      <c r="B2501">
        <v>1</v>
      </c>
      <c r="C2501" t="s">
        <v>80</v>
      </c>
      <c r="D2501" t="s">
        <v>108</v>
      </c>
      <c r="E2501" t="s">
        <v>141</v>
      </c>
      <c r="F2501" t="s">
        <v>7428</v>
      </c>
      <c r="G2501" t="s">
        <v>134</v>
      </c>
      <c r="H2501" t="s">
        <v>135</v>
      </c>
      <c r="I2501" t="s">
        <v>144</v>
      </c>
      <c r="J2501" t="s">
        <v>137</v>
      </c>
      <c r="K2501" t="s">
        <v>138</v>
      </c>
      <c r="L2501" t="s">
        <v>7429</v>
      </c>
      <c r="M2501" t="s">
        <v>7430</v>
      </c>
      <c r="N2501">
        <v>0.72027777699999995</v>
      </c>
      <c r="O2501">
        <v>0</v>
      </c>
      <c r="P2501">
        <v>401</v>
      </c>
      <c r="Q2501">
        <v>2</v>
      </c>
      <c r="R2501">
        <v>133</v>
      </c>
      <c r="S2501">
        <v>2</v>
      </c>
      <c r="T2501">
        <v>123</v>
      </c>
      <c r="U2501">
        <v>0</v>
      </c>
      <c r="V2501">
        <v>0</v>
      </c>
      <c r="W2501">
        <v>0</v>
      </c>
      <c r="X2501">
        <v>51.886882958108892</v>
      </c>
      <c r="Y2501">
        <v>8.683415731417778</v>
      </c>
      <c r="Z2501">
        <v>339.04737043218995</v>
      </c>
      <c r="AA2501">
        <v>1.5757813546478112</v>
      </c>
      <c r="AB2501">
        <v>79.553385437751317</v>
      </c>
      <c r="AC2501">
        <v>0</v>
      </c>
      <c r="AD2501">
        <v>0</v>
      </c>
      <c r="AE2501">
        <v>480.74683591411576</v>
      </c>
    </row>
    <row r="2502" spans="1:31" x14ac:dyDescent="0.25">
      <c r="A2502">
        <v>2342148</v>
      </c>
      <c r="B2502">
        <v>1</v>
      </c>
      <c r="C2502" t="s">
        <v>80</v>
      </c>
      <c r="D2502" t="s">
        <v>87</v>
      </c>
      <c r="E2502" t="s">
        <v>132</v>
      </c>
      <c r="F2502" t="s">
        <v>7431</v>
      </c>
      <c r="G2502" t="s">
        <v>134</v>
      </c>
      <c r="H2502" t="s">
        <v>135</v>
      </c>
      <c r="I2502" t="s">
        <v>144</v>
      </c>
      <c r="J2502" t="s">
        <v>137</v>
      </c>
      <c r="K2502" t="s">
        <v>138</v>
      </c>
      <c r="L2502" t="s">
        <v>7432</v>
      </c>
      <c r="M2502" t="s">
        <v>7433</v>
      </c>
      <c r="N2502">
        <v>2.9216666660000001</v>
      </c>
      <c r="O2502">
        <v>1</v>
      </c>
      <c r="P2502">
        <v>438</v>
      </c>
      <c r="Q2502">
        <v>0</v>
      </c>
      <c r="R2502">
        <v>0</v>
      </c>
      <c r="S2502">
        <v>17</v>
      </c>
      <c r="T2502">
        <v>140</v>
      </c>
      <c r="U2502">
        <v>0</v>
      </c>
      <c r="V2502">
        <v>0</v>
      </c>
      <c r="W2502">
        <v>1.88320495562205</v>
      </c>
      <c r="X2502">
        <v>324.63122505585119</v>
      </c>
      <c r="Y2502">
        <v>0</v>
      </c>
      <c r="Z2502">
        <v>0</v>
      </c>
      <c r="AA2502">
        <v>1128.1357995776586</v>
      </c>
      <c r="AB2502">
        <v>688.19194103822588</v>
      </c>
      <c r="AC2502">
        <v>0</v>
      </c>
      <c r="AD2502">
        <v>0</v>
      </c>
      <c r="AE2502">
        <v>2142.8421706273575</v>
      </c>
    </row>
    <row r="2503" spans="1:31" x14ac:dyDescent="0.25">
      <c r="A2503">
        <v>2342150</v>
      </c>
      <c r="B2503">
        <v>1</v>
      </c>
      <c r="C2503" t="s">
        <v>80</v>
      </c>
      <c r="D2503" t="s">
        <v>104</v>
      </c>
      <c r="E2503" t="s">
        <v>141</v>
      </c>
      <c r="F2503" t="s">
        <v>961</v>
      </c>
      <c r="G2503" t="s">
        <v>134</v>
      </c>
      <c r="H2503" t="s">
        <v>135</v>
      </c>
      <c r="I2503" t="s">
        <v>144</v>
      </c>
      <c r="J2503" t="s">
        <v>137</v>
      </c>
      <c r="K2503" t="s">
        <v>138</v>
      </c>
      <c r="L2503" t="s">
        <v>7434</v>
      </c>
      <c r="M2503" t="s">
        <v>7435</v>
      </c>
      <c r="N2503">
        <v>1.3602777770000001</v>
      </c>
      <c r="O2503">
        <v>5</v>
      </c>
      <c r="P2503">
        <v>1791</v>
      </c>
      <c r="Q2503">
        <v>10</v>
      </c>
      <c r="R2503">
        <v>20</v>
      </c>
      <c r="S2503">
        <v>17</v>
      </c>
      <c r="T2503">
        <v>212</v>
      </c>
      <c r="U2503">
        <v>2</v>
      </c>
      <c r="V2503">
        <v>0</v>
      </c>
      <c r="W2503">
        <v>0.6891004239323173</v>
      </c>
      <c r="X2503">
        <v>403.85078592923645</v>
      </c>
      <c r="Y2503">
        <v>13.247789517166266</v>
      </c>
      <c r="Z2503">
        <v>8.088023502336755</v>
      </c>
      <c r="AA2503">
        <v>282.46992472100806</v>
      </c>
      <c r="AB2503">
        <v>120.99701613954159</v>
      </c>
      <c r="AC2503">
        <v>6.0543263127973308</v>
      </c>
      <c r="AD2503">
        <v>0</v>
      </c>
      <c r="AE2503">
        <v>835.39696654601869</v>
      </c>
    </row>
    <row r="2504" spans="1:31" x14ac:dyDescent="0.25">
      <c r="A2504">
        <v>2342151</v>
      </c>
      <c r="B2504">
        <v>1</v>
      </c>
      <c r="C2504" t="s">
        <v>81</v>
      </c>
      <c r="D2504" t="s">
        <v>127</v>
      </c>
      <c r="E2504" t="s">
        <v>141</v>
      </c>
      <c r="F2504" t="s">
        <v>7436</v>
      </c>
      <c r="G2504" t="s">
        <v>134</v>
      </c>
      <c r="H2504" t="s">
        <v>135</v>
      </c>
      <c r="I2504" t="s">
        <v>144</v>
      </c>
      <c r="J2504" t="s">
        <v>137</v>
      </c>
      <c r="K2504" t="s">
        <v>138</v>
      </c>
      <c r="L2504" t="s">
        <v>7437</v>
      </c>
      <c r="M2504" t="s">
        <v>7438</v>
      </c>
      <c r="N2504">
        <v>8.6388887999999997E-2</v>
      </c>
      <c r="O2504">
        <v>15</v>
      </c>
      <c r="P2504">
        <v>2712</v>
      </c>
      <c r="Q2504">
        <v>600</v>
      </c>
      <c r="R2504">
        <v>322</v>
      </c>
      <c r="S2504">
        <v>68</v>
      </c>
      <c r="T2504">
        <v>282</v>
      </c>
      <c r="U2504">
        <v>7</v>
      </c>
      <c r="V2504">
        <v>0</v>
      </c>
      <c r="W2504">
        <v>0.41367919373793827</v>
      </c>
      <c r="X2504">
        <v>30.528944565006185</v>
      </c>
      <c r="Y2504">
        <v>128.85495613125815</v>
      </c>
      <c r="Z2504">
        <v>43.889953033435866</v>
      </c>
      <c r="AA2504">
        <v>32.61086416728412</v>
      </c>
      <c r="AB2504">
        <v>8.4725026188955042</v>
      </c>
      <c r="AC2504">
        <v>16.42653798354619</v>
      </c>
      <c r="AD2504">
        <v>0</v>
      </c>
      <c r="AE2504">
        <v>261.19743769316398</v>
      </c>
    </row>
    <row r="2505" spans="1:31" x14ac:dyDescent="0.25">
      <c r="A2505">
        <v>2342153</v>
      </c>
      <c r="B2505">
        <v>1</v>
      </c>
      <c r="C2505" t="s">
        <v>80</v>
      </c>
      <c r="D2505" t="s">
        <v>88</v>
      </c>
      <c r="E2505" t="s">
        <v>147</v>
      </c>
      <c r="F2505" t="s">
        <v>7439</v>
      </c>
      <c r="G2505" t="s">
        <v>134</v>
      </c>
      <c r="H2505" t="s">
        <v>135</v>
      </c>
      <c r="I2505" t="s">
        <v>144</v>
      </c>
      <c r="J2505" t="s">
        <v>137</v>
      </c>
      <c r="K2505" t="s">
        <v>138</v>
      </c>
      <c r="L2505" t="s">
        <v>7440</v>
      </c>
      <c r="M2505" t="s">
        <v>7441</v>
      </c>
      <c r="N2505">
        <v>0.109166666</v>
      </c>
      <c r="O2505">
        <v>0</v>
      </c>
      <c r="P2505">
        <v>0</v>
      </c>
      <c r="Q2505">
        <v>0</v>
      </c>
      <c r="R2505">
        <v>0</v>
      </c>
      <c r="S2505">
        <v>6</v>
      </c>
      <c r="T2505">
        <v>4</v>
      </c>
      <c r="U2505">
        <v>5</v>
      </c>
      <c r="V2505">
        <v>1</v>
      </c>
      <c r="W2505">
        <v>0</v>
      </c>
      <c r="X2505">
        <v>0</v>
      </c>
      <c r="Y2505">
        <v>0</v>
      </c>
      <c r="Z2505">
        <v>0</v>
      </c>
      <c r="AA2505">
        <v>1.9745574378976367</v>
      </c>
      <c r="AB2505">
        <v>6.835742673354666</v>
      </c>
      <c r="AC2505">
        <v>15.006040559858786</v>
      </c>
      <c r="AD2505">
        <v>1.3205733751784385</v>
      </c>
      <c r="AE2505">
        <v>25.136914046289526</v>
      </c>
    </row>
    <row r="2506" spans="1:31" x14ac:dyDescent="0.25">
      <c r="A2506">
        <v>2342154</v>
      </c>
      <c r="B2506">
        <v>1</v>
      </c>
      <c r="C2506" t="s">
        <v>81</v>
      </c>
      <c r="D2506" t="s">
        <v>128</v>
      </c>
      <c r="E2506" t="s">
        <v>151</v>
      </c>
      <c r="F2506" t="s">
        <v>7442</v>
      </c>
      <c r="G2506" t="s">
        <v>153</v>
      </c>
      <c r="H2506" t="s">
        <v>154</v>
      </c>
      <c r="I2506" t="s">
        <v>144</v>
      </c>
      <c r="J2506" t="s">
        <v>137</v>
      </c>
      <c r="K2506" t="s">
        <v>138</v>
      </c>
      <c r="L2506" t="s">
        <v>7443</v>
      </c>
      <c r="M2506" t="s">
        <v>7444</v>
      </c>
      <c r="N2506">
        <v>0.97916666600000002</v>
      </c>
      <c r="O2506">
        <v>0</v>
      </c>
      <c r="P2506">
        <v>12</v>
      </c>
      <c r="Q2506">
        <v>0</v>
      </c>
      <c r="R2506">
        <v>2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1.8855304289792629</v>
      </c>
      <c r="Y2506">
        <v>0</v>
      </c>
      <c r="Z2506">
        <v>1.2617937135618751</v>
      </c>
      <c r="AA2506">
        <v>0</v>
      </c>
      <c r="AB2506">
        <v>0</v>
      </c>
      <c r="AC2506">
        <v>0</v>
      </c>
      <c r="AD2506">
        <v>0</v>
      </c>
      <c r="AE2506">
        <v>3.1473241425411382</v>
      </c>
    </row>
    <row r="2507" spans="1:31" x14ac:dyDescent="0.25">
      <c r="A2507">
        <v>2342155</v>
      </c>
      <c r="B2507">
        <v>1</v>
      </c>
      <c r="C2507" t="s">
        <v>80</v>
      </c>
      <c r="D2507" t="s">
        <v>83</v>
      </c>
      <c r="E2507" t="s">
        <v>240</v>
      </c>
      <c r="F2507" t="s">
        <v>7355</v>
      </c>
      <c r="G2507" t="s">
        <v>134</v>
      </c>
      <c r="H2507" t="s">
        <v>135</v>
      </c>
      <c r="I2507" t="s">
        <v>144</v>
      </c>
      <c r="J2507" t="s">
        <v>137</v>
      </c>
      <c r="K2507" t="s">
        <v>138</v>
      </c>
      <c r="L2507" t="s">
        <v>7445</v>
      </c>
      <c r="M2507" t="s">
        <v>7446</v>
      </c>
      <c r="N2507">
        <v>0.16416666599999999</v>
      </c>
      <c r="O2507">
        <v>49</v>
      </c>
      <c r="P2507">
        <v>5814</v>
      </c>
      <c r="Q2507">
        <v>51</v>
      </c>
      <c r="R2507">
        <v>788</v>
      </c>
      <c r="S2507">
        <v>145</v>
      </c>
      <c r="T2507">
        <v>2074</v>
      </c>
      <c r="U2507">
        <v>30</v>
      </c>
      <c r="V2507">
        <v>150</v>
      </c>
      <c r="W2507">
        <v>3.9392090009979155</v>
      </c>
      <c r="X2507">
        <v>174.34142303954062</v>
      </c>
      <c r="Y2507">
        <v>35.495076590180062</v>
      </c>
      <c r="Z2507">
        <v>110.4143540937652</v>
      </c>
      <c r="AA2507">
        <v>100.71071148403138</v>
      </c>
      <c r="AB2507">
        <v>266.02376032209469</v>
      </c>
      <c r="AC2507">
        <v>80.782086146902301</v>
      </c>
      <c r="AD2507">
        <v>112.29051015278888</v>
      </c>
      <c r="AE2507">
        <v>883.9971308303011</v>
      </c>
    </row>
    <row r="2508" spans="1:31" x14ac:dyDescent="0.25">
      <c r="A2508">
        <v>2342156</v>
      </c>
      <c r="B2508">
        <v>1</v>
      </c>
      <c r="C2508" t="s">
        <v>81</v>
      </c>
      <c r="D2508" t="s">
        <v>113</v>
      </c>
      <c r="E2508" t="s">
        <v>132</v>
      </c>
      <c r="F2508" t="s">
        <v>7447</v>
      </c>
      <c r="G2508" t="s">
        <v>134</v>
      </c>
      <c r="H2508" t="s">
        <v>135</v>
      </c>
      <c r="I2508" t="s">
        <v>144</v>
      </c>
      <c r="J2508" t="s">
        <v>137</v>
      </c>
      <c r="K2508" t="s">
        <v>138</v>
      </c>
      <c r="L2508" t="s">
        <v>7448</v>
      </c>
      <c r="M2508" t="s">
        <v>7449</v>
      </c>
      <c r="N2508">
        <v>0.72722222199999997</v>
      </c>
      <c r="O2508">
        <v>0</v>
      </c>
      <c r="P2508">
        <v>1016</v>
      </c>
      <c r="Q2508">
        <v>0</v>
      </c>
      <c r="R2508">
        <v>4</v>
      </c>
      <c r="S2508">
        <v>1</v>
      </c>
      <c r="T2508">
        <v>103</v>
      </c>
      <c r="U2508">
        <v>1</v>
      </c>
      <c r="V2508">
        <v>1</v>
      </c>
      <c r="W2508">
        <v>0</v>
      </c>
      <c r="X2508">
        <v>137.58243153602095</v>
      </c>
      <c r="Y2508">
        <v>0</v>
      </c>
      <c r="Z2508">
        <v>2.9126867993111216</v>
      </c>
      <c r="AA2508">
        <v>0</v>
      </c>
      <c r="AB2508">
        <v>45.962264301681422</v>
      </c>
      <c r="AC2508">
        <v>173.91899331618572</v>
      </c>
      <c r="AD2508">
        <v>0.14068477338950222</v>
      </c>
      <c r="AE2508">
        <v>360.51706072658874</v>
      </c>
    </row>
    <row r="2509" spans="1:31" x14ac:dyDescent="0.25">
      <c r="A2509">
        <v>2342165</v>
      </c>
      <c r="B2509">
        <v>1</v>
      </c>
      <c r="C2509" t="s">
        <v>80</v>
      </c>
      <c r="D2509" t="s">
        <v>106</v>
      </c>
      <c r="E2509" t="s">
        <v>132</v>
      </c>
      <c r="F2509" t="s">
        <v>1215</v>
      </c>
      <c r="G2509" t="s">
        <v>134</v>
      </c>
      <c r="H2509" t="s">
        <v>135</v>
      </c>
      <c r="I2509" t="s">
        <v>144</v>
      </c>
      <c r="J2509" t="s">
        <v>137</v>
      </c>
      <c r="K2509" t="s">
        <v>138</v>
      </c>
      <c r="L2509" t="s">
        <v>7450</v>
      </c>
      <c r="M2509" t="s">
        <v>7451</v>
      </c>
      <c r="N2509">
        <v>0.123333333</v>
      </c>
      <c r="O2509">
        <v>0</v>
      </c>
      <c r="P2509">
        <v>8</v>
      </c>
      <c r="Q2509">
        <v>29</v>
      </c>
      <c r="R2509">
        <v>73</v>
      </c>
      <c r="S2509">
        <v>10</v>
      </c>
      <c r="T2509">
        <v>20</v>
      </c>
      <c r="U2509">
        <v>1</v>
      </c>
      <c r="V2509">
        <v>0</v>
      </c>
      <c r="W2509">
        <v>0</v>
      </c>
      <c r="X2509">
        <v>0.62226082885496337</v>
      </c>
      <c r="Y2509">
        <v>41.386382822996111</v>
      </c>
      <c r="Z2509">
        <v>38.744997881949352</v>
      </c>
      <c r="AA2509">
        <v>5.7129705700604339</v>
      </c>
      <c r="AB2509">
        <v>9.3460034111899173</v>
      </c>
      <c r="AC2509">
        <v>0.56865370701265006</v>
      </c>
      <c r="AD2509">
        <v>0</v>
      </c>
      <c r="AE2509">
        <v>96.381269222063409</v>
      </c>
    </row>
    <row r="2510" spans="1:31" x14ac:dyDescent="0.25">
      <c r="A2510">
        <v>2342167</v>
      </c>
      <c r="B2510">
        <v>1</v>
      </c>
      <c r="C2510" t="s">
        <v>80</v>
      </c>
      <c r="D2510" t="s">
        <v>107</v>
      </c>
      <c r="E2510" t="s">
        <v>141</v>
      </c>
      <c r="F2510" t="s">
        <v>1352</v>
      </c>
      <c r="G2510" t="s">
        <v>134</v>
      </c>
      <c r="H2510" t="s">
        <v>135</v>
      </c>
      <c r="I2510" t="s">
        <v>144</v>
      </c>
      <c r="J2510" t="s">
        <v>137</v>
      </c>
      <c r="K2510" t="s">
        <v>138</v>
      </c>
      <c r="L2510" t="s">
        <v>7452</v>
      </c>
      <c r="M2510" t="s">
        <v>7453</v>
      </c>
      <c r="N2510">
        <v>2.2016666659999999</v>
      </c>
      <c r="O2510">
        <v>1</v>
      </c>
      <c r="P2510">
        <v>1164</v>
      </c>
      <c r="Q2510">
        <v>1</v>
      </c>
      <c r="R2510">
        <v>0</v>
      </c>
      <c r="S2510">
        <v>2</v>
      </c>
      <c r="T2510">
        <v>48</v>
      </c>
      <c r="U2510">
        <v>0</v>
      </c>
      <c r="V2510">
        <v>3</v>
      </c>
      <c r="W2510">
        <v>92.914253227203176</v>
      </c>
      <c r="X2510">
        <v>543.32655495693109</v>
      </c>
      <c r="Y2510">
        <v>1.311528251139535</v>
      </c>
      <c r="Z2510">
        <v>0</v>
      </c>
      <c r="AA2510">
        <v>16.202954591741886</v>
      </c>
      <c r="AB2510">
        <v>108.58444923842764</v>
      </c>
      <c r="AC2510">
        <v>0</v>
      </c>
      <c r="AD2510">
        <v>7.3411688956275709</v>
      </c>
      <c r="AE2510">
        <v>769.68090916107087</v>
      </c>
    </row>
    <row r="2511" spans="1:31" x14ac:dyDescent="0.25">
      <c r="A2511">
        <v>2342169</v>
      </c>
      <c r="B2511">
        <v>1</v>
      </c>
      <c r="C2511" t="s">
        <v>80</v>
      </c>
      <c r="D2511" t="s">
        <v>98</v>
      </c>
      <c r="E2511" t="s">
        <v>147</v>
      </c>
      <c r="F2511" t="s">
        <v>7454</v>
      </c>
      <c r="G2511" t="s">
        <v>184</v>
      </c>
      <c r="H2511" t="s">
        <v>135</v>
      </c>
      <c r="I2511" t="s">
        <v>144</v>
      </c>
      <c r="J2511" t="s">
        <v>137</v>
      </c>
      <c r="K2511" t="s">
        <v>138</v>
      </c>
      <c r="L2511" t="s">
        <v>7455</v>
      </c>
      <c r="M2511" t="s">
        <v>7456</v>
      </c>
      <c r="N2511">
        <v>4.8938888880000002</v>
      </c>
      <c r="O2511">
        <v>0</v>
      </c>
      <c r="P2511">
        <v>0</v>
      </c>
      <c r="Q2511">
        <v>0</v>
      </c>
      <c r="R2511">
        <v>11</v>
      </c>
      <c r="S2511">
        <v>0</v>
      </c>
      <c r="T2511">
        <v>2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439.09384428825382</v>
      </c>
      <c r="AA2511">
        <v>0</v>
      </c>
      <c r="AB2511">
        <v>20.936649784902244</v>
      </c>
      <c r="AC2511">
        <v>0</v>
      </c>
      <c r="AD2511">
        <v>0</v>
      </c>
      <c r="AE2511">
        <v>460.03049407315609</v>
      </c>
    </row>
    <row r="2512" spans="1:31" x14ac:dyDescent="0.25">
      <c r="A2512">
        <v>2342171</v>
      </c>
      <c r="B2512">
        <v>1</v>
      </c>
      <c r="C2512" t="s">
        <v>81</v>
      </c>
      <c r="D2512" t="s">
        <v>123</v>
      </c>
      <c r="E2512" t="s">
        <v>147</v>
      </c>
      <c r="F2512" t="s">
        <v>702</v>
      </c>
      <c r="G2512" t="s">
        <v>134</v>
      </c>
      <c r="H2512" t="s">
        <v>135</v>
      </c>
      <c r="I2512" t="s">
        <v>144</v>
      </c>
      <c r="J2512" t="s">
        <v>137</v>
      </c>
      <c r="K2512" t="s">
        <v>138</v>
      </c>
      <c r="L2512" t="s">
        <v>7457</v>
      </c>
      <c r="M2512" t="s">
        <v>7458</v>
      </c>
      <c r="N2512">
        <v>1.578333333</v>
      </c>
      <c r="O2512">
        <v>2</v>
      </c>
      <c r="P2512">
        <v>19</v>
      </c>
      <c r="Q2512">
        <v>93</v>
      </c>
      <c r="R2512">
        <v>18</v>
      </c>
      <c r="S2512">
        <v>7</v>
      </c>
      <c r="T2512">
        <v>25</v>
      </c>
      <c r="U2512">
        <v>0</v>
      </c>
      <c r="V2512">
        <v>0</v>
      </c>
      <c r="W2512">
        <v>0.63414329307282213</v>
      </c>
      <c r="X2512">
        <v>5.8098247120601414</v>
      </c>
      <c r="Y2512">
        <v>256.88287045515176</v>
      </c>
      <c r="Z2512">
        <v>34.453938857252417</v>
      </c>
      <c r="AA2512">
        <v>23.487884524887203</v>
      </c>
      <c r="AB2512">
        <v>6.4979571880400409</v>
      </c>
      <c r="AC2512">
        <v>0</v>
      </c>
      <c r="AD2512">
        <v>0</v>
      </c>
      <c r="AE2512">
        <v>327.76661903046437</v>
      </c>
    </row>
    <row r="2513" spans="1:31" x14ac:dyDescent="0.25">
      <c r="A2513">
        <v>2342172</v>
      </c>
      <c r="B2513">
        <v>1</v>
      </c>
      <c r="C2513" t="s">
        <v>81</v>
      </c>
      <c r="D2513" t="s">
        <v>116</v>
      </c>
      <c r="E2513" t="s">
        <v>132</v>
      </c>
      <c r="F2513" t="s">
        <v>7459</v>
      </c>
      <c r="G2513" t="s">
        <v>134</v>
      </c>
      <c r="H2513" t="s">
        <v>135</v>
      </c>
      <c r="I2513" t="s">
        <v>144</v>
      </c>
      <c r="J2513" t="s">
        <v>137</v>
      </c>
      <c r="K2513" t="s">
        <v>138</v>
      </c>
      <c r="L2513" t="s">
        <v>7460</v>
      </c>
      <c r="M2513" t="s">
        <v>7461</v>
      </c>
      <c r="N2513">
        <v>0.16611111100000001</v>
      </c>
      <c r="O2513">
        <v>4</v>
      </c>
      <c r="P2513">
        <v>994</v>
      </c>
      <c r="Q2513">
        <v>119</v>
      </c>
      <c r="R2513">
        <v>219</v>
      </c>
      <c r="S2513">
        <v>16</v>
      </c>
      <c r="T2513">
        <v>106</v>
      </c>
      <c r="U2513">
        <v>2</v>
      </c>
      <c r="V2513">
        <v>0</v>
      </c>
      <c r="W2513">
        <v>0</v>
      </c>
      <c r="X2513">
        <v>23.489690995276554</v>
      </c>
      <c r="Y2513">
        <v>96.761287507560525</v>
      </c>
      <c r="Z2513">
        <v>24.41363881655435</v>
      </c>
      <c r="AA2513">
        <v>4.9624577129168168</v>
      </c>
      <c r="AB2513">
        <v>4.6561995304944155</v>
      </c>
      <c r="AC2513">
        <v>9.6205626087186769</v>
      </c>
      <c r="AD2513">
        <v>0</v>
      </c>
      <c r="AE2513">
        <v>163.90383717152133</v>
      </c>
    </row>
    <row r="2514" spans="1:31" x14ac:dyDescent="0.25">
      <c r="A2514">
        <v>2342173</v>
      </c>
      <c r="B2514">
        <v>1</v>
      </c>
      <c r="C2514" t="s">
        <v>80</v>
      </c>
      <c r="D2514" t="s">
        <v>83</v>
      </c>
      <c r="E2514" t="s">
        <v>147</v>
      </c>
      <c r="F2514" t="s">
        <v>7462</v>
      </c>
      <c r="G2514" t="s">
        <v>134</v>
      </c>
      <c r="H2514" t="s">
        <v>135</v>
      </c>
      <c r="I2514" t="s">
        <v>144</v>
      </c>
      <c r="J2514" t="s">
        <v>137</v>
      </c>
      <c r="K2514" t="s">
        <v>138</v>
      </c>
      <c r="L2514" t="s">
        <v>7463</v>
      </c>
      <c r="M2514" t="s">
        <v>7464</v>
      </c>
      <c r="N2514">
        <v>1.8997222220000001</v>
      </c>
      <c r="O2514">
        <v>0</v>
      </c>
      <c r="P2514">
        <v>1</v>
      </c>
      <c r="Q2514">
        <v>1</v>
      </c>
      <c r="R2514">
        <v>0</v>
      </c>
      <c r="S2514">
        <v>8</v>
      </c>
      <c r="T2514">
        <v>457</v>
      </c>
      <c r="U2514">
        <v>4</v>
      </c>
      <c r="V2514">
        <v>26</v>
      </c>
      <c r="W2514">
        <v>0</v>
      </c>
      <c r="X2514">
        <v>0</v>
      </c>
      <c r="Y2514">
        <v>364.84391297632271</v>
      </c>
      <c r="Z2514">
        <v>0</v>
      </c>
      <c r="AA2514">
        <v>107.41008258118789</v>
      </c>
      <c r="AB2514">
        <v>637.10324528876879</v>
      </c>
      <c r="AC2514">
        <v>62.039898552267346</v>
      </c>
      <c r="AD2514">
        <v>325.48718970219784</v>
      </c>
      <c r="AE2514">
        <v>1496.8843291007445</v>
      </c>
    </row>
    <row r="2515" spans="1:31" x14ac:dyDescent="0.25">
      <c r="A2515">
        <v>2342174</v>
      </c>
      <c r="B2515">
        <v>1</v>
      </c>
      <c r="C2515" t="s">
        <v>80</v>
      </c>
      <c r="D2515" t="s">
        <v>93</v>
      </c>
      <c r="E2515" t="s">
        <v>151</v>
      </c>
      <c r="F2515" t="s">
        <v>7465</v>
      </c>
      <c r="G2515" t="s">
        <v>153</v>
      </c>
      <c r="H2515" t="s">
        <v>154</v>
      </c>
      <c r="I2515" t="s">
        <v>144</v>
      </c>
      <c r="J2515" t="s">
        <v>137</v>
      </c>
      <c r="K2515" t="s">
        <v>138</v>
      </c>
      <c r="L2515" t="s">
        <v>7466</v>
      </c>
      <c r="M2515" t="s">
        <v>7467</v>
      </c>
      <c r="N2515">
        <v>2.1613888879999998</v>
      </c>
      <c r="O2515">
        <v>0</v>
      </c>
      <c r="P2515">
        <v>0</v>
      </c>
      <c r="Q2515">
        <v>0</v>
      </c>
      <c r="R2515">
        <v>6</v>
      </c>
      <c r="S2515">
        <v>0</v>
      </c>
      <c r="T2515">
        <v>2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81.623542897316767</v>
      </c>
      <c r="AA2515">
        <v>0</v>
      </c>
      <c r="AB2515">
        <v>22.871526194950075</v>
      </c>
      <c r="AC2515">
        <v>0</v>
      </c>
      <c r="AD2515">
        <v>0</v>
      </c>
      <c r="AE2515">
        <v>104.49506909226685</v>
      </c>
    </row>
    <row r="2516" spans="1:31" x14ac:dyDescent="0.25">
      <c r="A2516">
        <v>2342177</v>
      </c>
      <c r="B2516">
        <v>1</v>
      </c>
      <c r="C2516" t="s">
        <v>80</v>
      </c>
      <c r="D2516" t="s">
        <v>93</v>
      </c>
      <c r="E2516" t="s">
        <v>151</v>
      </c>
      <c r="F2516" t="s">
        <v>7468</v>
      </c>
      <c r="G2516" t="s">
        <v>153</v>
      </c>
      <c r="H2516" t="s">
        <v>154</v>
      </c>
      <c r="I2516" t="s">
        <v>144</v>
      </c>
      <c r="J2516" t="s">
        <v>137</v>
      </c>
      <c r="K2516" t="s">
        <v>138</v>
      </c>
      <c r="L2516" t="s">
        <v>7469</v>
      </c>
      <c r="M2516" t="s">
        <v>7470</v>
      </c>
      <c r="N2516">
        <v>1.9125000000000001</v>
      </c>
      <c r="O2516">
        <v>0</v>
      </c>
      <c r="P2516">
        <v>2</v>
      </c>
      <c r="Q2516">
        <v>0</v>
      </c>
      <c r="R2516">
        <v>6</v>
      </c>
      <c r="S2516">
        <v>0</v>
      </c>
      <c r="T2516">
        <v>3</v>
      </c>
      <c r="U2516">
        <v>0</v>
      </c>
      <c r="V2516">
        <v>0</v>
      </c>
      <c r="W2516">
        <v>0</v>
      </c>
      <c r="X2516">
        <v>0.48556856652912594</v>
      </c>
      <c r="Y2516">
        <v>0</v>
      </c>
      <c r="Z2516">
        <v>52.416853955055323</v>
      </c>
      <c r="AA2516">
        <v>0</v>
      </c>
      <c r="AB2516">
        <v>19.632928259267768</v>
      </c>
      <c r="AC2516">
        <v>0</v>
      </c>
      <c r="AD2516">
        <v>0</v>
      </c>
      <c r="AE2516">
        <v>72.535350780852212</v>
      </c>
    </row>
    <row r="2517" spans="1:31" x14ac:dyDescent="0.25">
      <c r="A2517">
        <v>2342178</v>
      </c>
      <c r="B2517">
        <v>1</v>
      </c>
      <c r="C2517" t="s">
        <v>80</v>
      </c>
      <c r="D2517" t="s">
        <v>103</v>
      </c>
      <c r="E2517" t="s">
        <v>240</v>
      </c>
      <c r="F2517" t="s">
        <v>7471</v>
      </c>
      <c r="G2517" t="s">
        <v>134</v>
      </c>
      <c r="H2517" t="s">
        <v>135</v>
      </c>
      <c r="I2517" t="s">
        <v>144</v>
      </c>
      <c r="J2517" t="s">
        <v>137</v>
      </c>
      <c r="K2517" t="s">
        <v>138</v>
      </c>
      <c r="L2517" t="s">
        <v>7472</v>
      </c>
      <c r="M2517" t="s">
        <v>7473</v>
      </c>
      <c r="N2517">
        <v>0.100830555</v>
      </c>
      <c r="O2517">
        <v>2</v>
      </c>
      <c r="P2517">
        <v>467</v>
      </c>
      <c r="Q2517">
        <v>133</v>
      </c>
      <c r="R2517">
        <v>18</v>
      </c>
      <c r="S2517">
        <v>45</v>
      </c>
      <c r="T2517">
        <v>36</v>
      </c>
      <c r="U2517">
        <v>1</v>
      </c>
      <c r="V2517">
        <v>0</v>
      </c>
      <c r="W2517">
        <v>9.9901784385138886E-2</v>
      </c>
      <c r="X2517">
        <v>8.8764172149830056</v>
      </c>
      <c r="Y2517">
        <v>132.63167169762349</v>
      </c>
      <c r="Z2517">
        <v>8.1296097743892215</v>
      </c>
      <c r="AA2517">
        <v>25.406247808349384</v>
      </c>
      <c r="AB2517">
        <v>3.1425000643068244</v>
      </c>
      <c r="AC2517">
        <v>8.2698594118346111E-2</v>
      </c>
      <c r="AD2517">
        <v>0</v>
      </c>
      <c r="AE2517">
        <v>178.36904693815541</v>
      </c>
    </row>
    <row r="2518" spans="1:31" x14ac:dyDescent="0.25">
      <c r="A2518">
        <v>2342180</v>
      </c>
      <c r="B2518">
        <v>1</v>
      </c>
      <c r="C2518" t="s">
        <v>80</v>
      </c>
      <c r="D2518" t="s">
        <v>100</v>
      </c>
      <c r="E2518" t="s">
        <v>132</v>
      </c>
      <c r="F2518" t="s">
        <v>7474</v>
      </c>
      <c r="G2518" t="s">
        <v>134</v>
      </c>
      <c r="H2518" t="s">
        <v>135</v>
      </c>
      <c r="I2518" t="s">
        <v>144</v>
      </c>
      <c r="J2518" t="s">
        <v>137</v>
      </c>
      <c r="K2518" t="s">
        <v>138</v>
      </c>
      <c r="L2518" t="s">
        <v>7475</v>
      </c>
      <c r="M2518" t="s">
        <v>7476</v>
      </c>
      <c r="N2518">
        <v>0.229444444</v>
      </c>
      <c r="O2518">
        <v>0</v>
      </c>
      <c r="P2518">
        <v>207</v>
      </c>
      <c r="Q2518">
        <v>0</v>
      </c>
      <c r="R2518">
        <v>32</v>
      </c>
      <c r="S2518">
        <v>1</v>
      </c>
      <c r="T2518">
        <v>32</v>
      </c>
      <c r="U2518">
        <v>0</v>
      </c>
      <c r="V2518">
        <v>0</v>
      </c>
      <c r="W2518">
        <v>0</v>
      </c>
      <c r="X2518">
        <v>8.5261709939576402</v>
      </c>
      <c r="Y2518">
        <v>0</v>
      </c>
      <c r="Z2518">
        <v>4.4537626349574237</v>
      </c>
      <c r="AA2518">
        <v>2.1588349576358929</v>
      </c>
      <c r="AB2518">
        <v>3.5741605554229174</v>
      </c>
      <c r="AC2518">
        <v>0</v>
      </c>
      <c r="AD2518">
        <v>0</v>
      </c>
      <c r="AE2518">
        <v>18.712929141973873</v>
      </c>
    </row>
    <row r="2519" spans="1:31" x14ac:dyDescent="0.25">
      <c r="A2519">
        <v>2342181</v>
      </c>
      <c r="B2519">
        <v>1</v>
      </c>
      <c r="C2519" t="s">
        <v>81</v>
      </c>
      <c r="D2519" t="s">
        <v>113</v>
      </c>
      <c r="E2519" t="s">
        <v>147</v>
      </c>
      <c r="F2519" t="s">
        <v>7477</v>
      </c>
      <c r="G2519" t="s">
        <v>134</v>
      </c>
      <c r="H2519" t="s">
        <v>135</v>
      </c>
      <c r="I2519" t="s">
        <v>144</v>
      </c>
      <c r="J2519" t="s">
        <v>137</v>
      </c>
      <c r="K2519" t="s">
        <v>138</v>
      </c>
      <c r="L2519" t="s">
        <v>7478</v>
      </c>
      <c r="M2519" t="s">
        <v>7479</v>
      </c>
      <c r="N2519">
        <v>1.2647222220000001</v>
      </c>
      <c r="O2519">
        <v>4</v>
      </c>
      <c r="P2519">
        <v>119</v>
      </c>
      <c r="Q2519">
        <v>18</v>
      </c>
      <c r="R2519">
        <v>39</v>
      </c>
      <c r="S2519">
        <v>3</v>
      </c>
      <c r="T2519">
        <v>48</v>
      </c>
      <c r="U2519">
        <v>1</v>
      </c>
      <c r="V2519">
        <v>0</v>
      </c>
      <c r="W2519">
        <v>9.1682802616178858</v>
      </c>
      <c r="X2519">
        <v>23.324182724822229</v>
      </c>
      <c r="Y2519">
        <v>321.64992697042959</v>
      </c>
      <c r="Z2519">
        <v>188.41743226236977</v>
      </c>
      <c r="AA2519">
        <v>6.001079877398503</v>
      </c>
      <c r="AB2519">
        <v>17.224681664883697</v>
      </c>
      <c r="AC2519">
        <v>0.6040419483519609</v>
      </c>
      <c r="AD2519">
        <v>0</v>
      </c>
      <c r="AE2519">
        <v>566.38962570987371</v>
      </c>
    </row>
    <row r="2520" spans="1:31" x14ac:dyDescent="0.25">
      <c r="A2520">
        <v>2342182</v>
      </c>
      <c r="B2520">
        <v>1</v>
      </c>
      <c r="C2520" t="s">
        <v>81</v>
      </c>
      <c r="D2520" t="s">
        <v>114</v>
      </c>
      <c r="E2520" t="s">
        <v>147</v>
      </c>
      <c r="F2520" t="s">
        <v>7480</v>
      </c>
      <c r="G2520" t="s">
        <v>184</v>
      </c>
      <c r="H2520" t="s">
        <v>135</v>
      </c>
      <c r="I2520" t="s">
        <v>144</v>
      </c>
      <c r="J2520" t="s">
        <v>137</v>
      </c>
      <c r="K2520" t="s">
        <v>138</v>
      </c>
      <c r="L2520" t="s">
        <v>7481</v>
      </c>
      <c r="M2520" t="s">
        <v>7482</v>
      </c>
      <c r="N2520">
        <v>1.2875000000000001</v>
      </c>
      <c r="O2520">
        <v>0</v>
      </c>
      <c r="P2520">
        <v>7</v>
      </c>
      <c r="Q2520">
        <v>0</v>
      </c>
      <c r="R2520">
        <v>3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1.0252436965535376</v>
      </c>
      <c r="Y2520">
        <v>0</v>
      </c>
      <c r="Z2520">
        <v>2.276330992515375</v>
      </c>
      <c r="AA2520">
        <v>0</v>
      </c>
      <c r="AB2520">
        <v>0</v>
      </c>
      <c r="AC2520">
        <v>0</v>
      </c>
      <c r="AD2520">
        <v>0</v>
      </c>
      <c r="AE2520">
        <v>3.3015746890689126</v>
      </c>
    </row>
    <row r="2521" spans="1:31" x14ac:dyDescent="0.25">
      <c r="A2521">
        <v>2342183</v>
      </c>
      <c r="B2521">
        <v>1</v>
      </c>
      <c r="C2521" t="s">
        <v>81</v>
      </c>
      <c r="D2521" t="s">
        <v>112</v>
      </c>
      <c r="E2521" t="s">
        <v>132</v>
      </c>
      <c r="F2521" t="s">
        <v>7483</v>
      </c>
      <c r="G2521" t="s">
        <v>134</v>
      </c>
      <c r="H2521" t="s">
        <v>135</v>
      </c>
      <c r="I2521" t="s">
        <v>144</v>
      </c>
      <c r="J2521" t="s">
        <v>137</v>
      </c>
      <c r="K2521" t="s">
        <v>138</v>
      </c>
      <c r="L2521" t="s">
        <v>7484</v>
      </c>
      <c r="M2521" t="s">
        <v>7485</v>
      </c>
      <c r="N2521">
        <v>6.4166665999999997E-2</v>
      </c>
      <c r="O2521">
        <v>1</v>
      </c>
      <c r="P2521">
        <v>526</v>
      </c>
      <c r="Q2521">
        <v>26</v>
      </c>
      <c r="R2521">
        <v>83</v>
      </c>
      <c r="S2521">
        <v>11</v>
      </c>
      <c r="T2521">
        <v>53</v>
      </c>
      <c r="U2521">
        <v>2</v>
      </c>
      <c r="V2521">
        <v>2</v>
      </c>
      <c r="W2521">
        <v>7.9992903086057499E-2</v>
      </c>
      <c r="X2521">
        <v>4.4902528585208552</v>
      </c>
      <c r="Y2521">
        <v>18.591669914391556</v>
      </c>
      <c r="Z2521">
        <v>11.110504516765758</v>
      </c>
      <c r="AA2521">
        <v>4.3968921824766394</v>
      </c>
      <c r="AB2521">
        <v>1.0137068955246566</v>
      </c>
      <c r="AC2521">
        <v>1.8449896429712827</v>
      </c>
      <c r="AD2521">
        <v>7.3504125516616666E-3</v>
      </c>
      <c r="AE2521">
        <v>41.535359326288471</v>
      </c>
    </row>
    <row r="2522" spans="1:31" x14ac:dyDescent="0.25">
      <c r="A2522">
        <v>2342186</v>
      </c>
      <c r="B2522">
        <v>1</v>
      </c>
      <c r="C2522" t="s">
        <v>80</v>
      </c>
      <c r="D2522" t="s">
        <v>104</v>
      </c>
      <c r="E2522" t="s">
        <v>132</v>
      </c>
      <c r="F2522" t="s">
        <v>7486</v>
      </c>
      <c r="G2522" t="s">
        <v>134</v>
      </c>
      <c r="H2522" t="s">
        <v>135</v>
      </c>
      <c r="I2522" t="s">
        <v>144</v>
      </c>
      <c r="J2522" t="s">
        <v>137</v>
      </c>
      <c r="K2522" t="s">
        <v>138</v>
      </c>
      <c r="L2522" t="s">
        <v>7487</v>
      </c>
      <c r="M2522" t="s">
        <v>7488</v>
      </c>
      <c r="N2522">
        <v>1.6391666659999999</v>
      </c>
      <c r="O2522">
        <v>10</v>
      </c>
      <c r="P2522">
        <v>203</v>
      </c>
      <c r="Q2522">
        <v>10</v>
      </c>
      <c r="R2522">
        <v>26</v>
      </c>
      <c r="S2522">
        <v>16</v>
      </c>
      <c r="T2522">
        <v>63</v>
      </c>
      <c r="U2522">
        <v>1</v>
      </c>
      <c r="V2522">
        <v>0</v>
      </c>
      <c r="W2522">
        <v>26.831930488977761</v>
      </c>
      <c r="X2522">
        <v>110.79310573037721</v>
      </c>
      <c r="Y2522">
        <v>18.079912620732518</v>
      </c>
      <c r="Z2522">
        <v>56.694312160338264</v>
      </c>
      <c r="AA2522">
        <v>163.29308436958726</v>
      </c>
      <c r="AB2522">
        <v>187.25571170446281</v>
      </c>
      <c r="AC2522">
        <v>10.088799829864067</v>
      </c>
      <c r="AD2522">
        <v>0</v>
      </c>
      <c r="AE2522">
        <v>573.03685690433997</v>
      </c>
    </row>
    <row r="2523" spans="1:31" x14ac:dyDescent="0.25">
      <c r="A2523">
        <v>2342188</v>
      </c>
      <c r="B2523">
        <v>1</v>
      </c>
      <c r="C2523" t="s">
        <v>80</v>
      </c>
      <c r="D2523" t="s">
        <v>108</v>
      </c>
      <c r="E2523" t="s">
        <v>151</v>
      </c>
      <c r="F2523" t="s">
        <v>4671</v>
      </c>
      <c r="G2523" t="s">
        <v>153</v>
      </c>
      <c r="H2523" t="s">
        <v>154</v>
      </c>
      <c r="I2523" t="s">
        <v>144</v>
      </c>
      <c r="J2523" t="s">
        <v>137</v>
      </c>
      <c r="K2523" t="s">
        <v>138</v>
      </c>
      <c r="L2523" t="s">
        <v>7489</v>
      </c>
      <c r="M2523" t="s">
        <v>7490</v>
      </c>
      <c r="N2523">
        <v>0.82027777700000004</v>
      </c>
      <c r="O2523">
        <v>0</v>
      </c>
      <c r="P2523">
        <v>0</v>
      </c>
      <c r="Q2523">
        <v>0</v>
      </c>
      <c r="R2523">
        <v>6</v>
      </c>
      <c r="S2523">
        <v>0</v>
      </c>
      <c r="T2523">
        <v>1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4.9606317595784057</v>
      </c>
      <c r="AA2523">
        <v>0</v>
      </c>
      <c r="AB2523">
        <v>0</v>
      </c>
      <c r="AC2523">
        <v>0</v>
      </c>
      <c r="AD2523">
        <v>0</v>
      </c>
      <c r="AE2523">
        <v>4.9606317595784057</v>
      </c>
    </row>
    <row r="2524" spans="1:31" x14ac:dyDescent="0.25">
      <c r="A2524">
        <v>2342189</v>
      </c>
      <c r="B2524">
        <v>1</v>
      </c>
      <c r="C2524" t="s">
        <v>81</v>
      </c>
      <c r="D2524" t="s">
        <v>112</v>
      </c>
      <c r="E2524" t="s">
        <v>174</v>
      </c>
      <c r="F2524" t="s">
        <v>7491</v>
      </c>
      <c r="G2524" t="s">
        <v>176</v>
      </c>
      <c r="H2524" t="s">
        <v>154</v>
      </c>
      <c r="I2524" t="s">
        <v>144</v>
      </c>
      <c r="J2524" t="s">
        <v>137</v>
      </c>
      <c r="K2524" t="s">
        <v>138</v>
      </c>
      <c r="L2524" t="s">
        <v>7492</v>
      </c>
      <c r="M2524" t="s">
        <v>7493</v>
      </c>
      <c r="N2524">
        <v>0.571944444</v>
      </c>
      <c r="O2524">
        <v>0</v>
      </c>
      <c r="P2524">
        <v>24</v>
      </c>
      <c r="Q2524">
        <v>0</v>
      </c>
      <c r="R2524">
        <v>43</v>
      </c>
      <c r="S2524">
        <v>0</v>
      </c>
      <c r="T2524">
        <v>2</v>
      </c>
      <c r="U2524">
        <v>0</v>
      </c>
      <c r="V2524">
        <v>0</v>
      </c>
      <c r="W2524">
        <v>0</v>
      </c>
      <c r="X2524">
        <v>3.5819741421286602</v>
      </c>
      <c r="Y2524">
        <v>0</v>
      </c>
      <c r="Z2524">
        <v>21.678684774648513</v>
      </c>
      <c r="AA2524">
        <v>0</v>
      </c>
      <c r="AB2524">
        <v>1.4028904941074336</v>
      </c>
      <c r="AC2524">
        <v>0</v>
      </c>
      <c r="AD2524">
        <v>0</v>
      </c>
      <c r="AE2524">
        <v>26.66354941088461</v>
      </c>
    </row>
    <row r="2525" spans="1:31" x14ac:dyDescent="0.25">
      <c r="A2525">
        <v>2342191</v>
      </c>
      <c r="B2525">
        <v>1</v>
      </c>
      <c r="C2525" t="s">
        <v>80</v>
      </c>
      <c r="D2525" t="s">
        <v>103</v>
      </c>
      <c r="E2525" t="s">
        <v>141</v>
      </c>
      <c r="F2525" t="s">
        <v>7494</v>
      </c>
      <c r="G2525" t="s">
        <v>134</v>
      </c>
      <c r="H2525" t="s">
        <v>135</v>
      </c>
      <c r="I2525" t="s">
        <v>144</v>
      </c>
      <c r="J2525" t="s">
        <v>137</v>
      </c>
      <c r="K2525" t="s">
        <v>138</v>
      </c>
      <c r="L2525" t="s">
        <v>7495</v>
      </c>
      <c r="M2525" t="s">
        <v>7496</v>
      </c>
      <c r="N2525">
        <v>1.200555555</v>
      </c>
      <c r="O2525">
        <v>1</v>
      </c>
      <c r="P2525">
        <v>0</v>
      </c>
      <c r="Q2525">
        <v>3</v>
      </c>
      <c r="R2525">
        <v>0</v>
      </c>
      <c r="S2525">
        <v>10</v>
      </c>
      <c r="T2525">
        <v>1</v>
      </c>
      <c r="U2525">
        <v>2</v>
      </c>
      <c r="V2525">
        <v>0</v>
      </c>
      <c r="W2525">
        <v>0.49632706056635001</v>
      </c>
      <c r="X2525">
        <v>0</v>
      </c>
      <c r="Y2525">
        <v>82.978834405269467</v>
      </c>
      <c r="Z2525">
        <v>0</v>
      </c>
      <c r="AA2525">
        <v>71.45809492334449</v>
      </c>
      <c r="AB2525">
        <v>0</v>
      </c>
      <c r="AC2525">
        <v>13.611062862984429</v>
      </c>
      <c r="AD2525">
        <v>0</v>
      </c>
      <c r="AE2525">
        <v>168.54431925216474</v>
      </c>
    </row>
    <row r="2526" spans="1:31" x14ac:dyDescent="0.25">
      <c r="A2526">
        <v>2342192</v>
      </c>
      <c r="B2526">
        <v>1</v>
      </c>
      <c r="C2526" t="s">
        <v>80</v>
      </c>
      <c r="D2526" t="s">
        <v>106</v>
      </c>
      <c r="E2526" t="s">
        <v>147</v>
      </c>
      <c r="F2526" t="s">
        <v>7497</v>
      </c>
      <c r="G2526" t="s">
        <v>134</v>
      </c>
      <c r="H2526" t="s">
        <v>135</v>
      </c>
      <c r="I2526" t="s">
        <v>136</v>
      </c>
      <c r="J2526" t="s">
        <v>137</v>
      </c>
      <c r="K2526" t="s">
        <v>138</v>
      </c>
      <c r="L2526" t="s">
        <v>7498</v>
      </c>
      <c r="M2526" t="s">
        <v>7499</v>
      </c>
      <c r="N2526">
        <v>5.5555550000000002E-3</v>
      </c>
      <c r="O2526">
        <v>0</v>
      </c>
      <c r="P2526">
        <v>165</v>
      </c>
      <c r="Q2526">
        <v>0</v>
      </c>
      <c r="R2526">
        <v>14</v>
      </c>
      <c r="S2526">
        <v>0</v>
      </c>
      <c r="T2526">
        <v>31</v>
      </c>
      <c r="U2526">
        <v>0</v>
      </c>
      <c r="V2526">
        <v>0</v>
      </c>
      <c r="W2526">
        <v>0</v>
      </c>
      <c r="X2526">
        <v>0.16617394186065551</v>
      </c>
      <c r="Y2526">
        <v>0</v>
      </c>
      <c r="Z2526">
        <v>4.6108278713466677E-2</v>
      </c>
      <c r="AA2526">
        <v>0</v>
      </c>
      <c r="AB2526">
        <v>8.7966811452266661E-2</v>
      </c>
      <c r="AC2526">
        <v>0</v>
      </c>
      <c r="AD2526">
        <v>0</v>
      </c>
      <c r="AE2526">
        <v>0.30024903202638886</v>
      </c>
    </row>
    <row r="2527" spans="1:31" x14ac:dyDescent="0.25">
      <c r="A2527">
        <v>2342195</v>
      </c>
      <c r="B2527">
        <v>1</v>
      </c>
      <c r="C2527" t="s">
        <v>81</v>
      </c>
      <c r="D2527" t="s">
        <v>128</v>
      </c>
      <c r="E2527" t="s">
        <v>141</v>
      </c>
      <c r="F2527" t="s">
        <v>7500</v>
      </c>
      <c r="G2527" t="s">
        <v>134</v>
      </c>
      <c r="H2527" t="s">
        <v>135</v>
      </c>
      <c r="I2527" t="s">
        <v>144</v>
      </c>
      <c r="J2527" t="s">
        <v>137</v>
      </c>
      <c r="K2527" t="s">
        <v>138</v>
      </c>
      <c r="L2527" t="s">
        <v>7501</v>
      </c>
      <c r="M2527" t="s">
        <v>7502</v>
      </c>
      <c r="N2527">
        <v>0.55333333299999998</v>
      </c>
      <c r="O2527">
        <v>3</v>
      </c>
      <c r="P2527">
        <v>543</v>
      </c>
      <c r="Q2527">
        <v>97</v>
      </c>
      <c r="R2527">
        <v>28</v>
      </c>
      <c r="S2527">
        <v>10</v>
      </c>
      <c r="T2527">
        <v>70</v>
      </c>
      <c r="U2527">
        <v>0</v>
      </c>
      <c r="V2527">
        <v>0</v>
      </c>
      <c r="W2527">
        <v>0.67237707306184158</v>
      </c>
      <c r="X2527">
        <v>42.330867978118619</v>
      </c>
      <c r="Y2527">
        <v>71.286509899173225</v>
      </c>
      <c r="Z2527">
        <v>9.2323708291756699</v>
      </c>
      <c r="AA2527">
        <v>7.9556655241084053</v>
      </c>
      <c r="AB2527">
        <v>14.614746405539897</v>
      </c>
      <c r="AC2527">
        <v>0</v>
      </c>
      <c r="AD2527">
        <v>0</v>
      </c>
      <c r="AE2527">
        <v>146.09253770917766</v>
      </c>
    </row>
    <row r="2528" spans="1:31" x14ac:dyDescent="0.25">
      <c r="A2528">
        <v>2342196</v>
      </c>
      <c r="B2528">
        <v>1</v>
      </c>
      <c r="C2528" t="s">
        <v>80</v>
      </c>
      <c r="D2528" t="s">
        <v>108</v>
      </c>
      <c r="E2528" t="s">
        <v>174</v>
      </c>
      <c r="F2528" t="s">
        <v>7503</v>
      </c>
      <c r="G2528" t="s">
        <v>299</v>
      </c>
      <c r="H2528" t="s">
        <v>154</v>
      </c>
      <c r="I2528" t="s">
        <v>144</v>
      </c>
      <c r="J2528" t="s">
        <v>137</v>
      </c>
      <c r="K2528" t="s">
        <v>138</v>
      </c>
      <c r="L2528" t="s">
        <v>7504</v>
      </c>
      <c r="M2528" t="s">
        <v>7505</v>
      </c>
      <c r="N2528">
        <v>0.27</v>
      </c>
      <c r="O2528">
        <v>0</v>
      </c>
      <c r="P2528">
        <v>105</v>
      </c>
      <c r="Q2528">
        <v>0</v>
      </c>
      <c r="R2528">
        <v>7</v>
      </c>
      <c r="S2528">
        <v>0</v>
      </c>
      <c r="T2528">
        <v>10</v>
      </c>
      <c r="U2528">
        <v>0</v>
      </c>
      <c r="V2528">
        <v>0</v>
      </c>
      <c r="W2528">
        <v>0</v>
      </c>
      <c r="X2528">
        <v>4.6311810430290281</v>
      </c>
      <c r="Y2528">
        <v>0</v>
      </c>
      <c r="Z2528">
        <v>1.100178113391</v>
      </c>
      <c r="AA2528">
        <v>0</v>
      </c>
      <c r="AB2528">
        <v>1.3934918226009601</v>
      </c>
      <c r="AC2528">
        <v>0</v>
      </c>
      <c r="AD2528">
        <v>0</v>
      </c>
      <c r="AE2528">
        <v>7.1248509790209882</v>
      </c>
    </row>
    <row r="2529" spans="1:31" x14ac:dyDescent="0.25">
      <c r="A2529">
        <v>2342198</v>
      </c>
      <c r="B2529">
        <v>1</v>
      </c>
      <c r="C2529" t="s">
        <v>80</v>
      </c>
      <c r="D2529" t="s">
        <v>104</v>
      </c>
      <c r="E2529" t="s">
        <v>147</v>
      </c>
      <c r="F2529" t="s">
        <v>7506</v>
      </c>
      <c r="G2529" t="s">
        <v>134</v>
      </c>
      <c r="H2529" t="s">
        <v>135</v>
      </c>
      <c r="I2529" t="s">
        <v>144</v>
      </c>
      <c r="J2529" t="s">
        <v>137</v>
      </c>
      <c r="K2529" t="s">
        <v>138</v>
      </c>
      <c r="L2529" t="s">
        <v>7507</v>
      </c>
      <c r="M2529" t="s">
        <v>7508</v>
      </c>
      <c r="N2529">
        <v>1.618055555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3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1140.7393986604607</v>
      </c>
      <c r="AD2529">
        <v>0</v>
      </c>
      <c r="AE2529">
        <v>1140.7393986604607</v>
      </c>
    </row>
    <row r="2530" spans="1:31" x14ac:dyDescent="0.25">
      <c r="A2530">
        <v>2342200</v>
      </c>
      <c r="B2530">
        <v>1</v>
      </c>
      <c r="C2530" t="s">
        <v>80</v>
      </c>
      <c r="D2530" t="s">
        <v>100</v>
      </c>
      <c r="E2530" t="s">
        <v>132</v>
      </c>
      <c r="F2530" t="s">
        <v>7474</v>
      </c>
      <c r="G2530" t="s">
        <v>134</v>
      </c>
      <c r="H2530" t="s">
        <v>135</v>
      </c>
      <c r="I2530" t="s">
        <v>144</v>
      </c>
      <c r="J2530" t="s">
        <v>137</v>
      </c>
      <c r="K2530" t="s">
        <v>138</v>
      </c>
      <c r="L2530" t="s">
        <v>7509</v>
      </c>
      <c r="M2530" t="s">
        <v>7510</v>
      </c>
      <c r="N2530">
        <v>0.91194444399999997</v>
      </c>
      <c r="O2530">
        <v>0</v>
      </c>
      <c r="P2530">
        <v>207</v>
      </c>
      <c r="Q2530">
        <v>0</v>
      </c>
      <c r="R2530">
        <v>32</v>
      </c>
      <c r="S2530">
        <v>1</v>
      </c>
      <c r="T2530">
        <v>32</v>
      </c>
      <c r="U2530">
        <v>0</v>
      </c>
      <c r="V2530">
        <v>0</v>
      </c>
      <c r="W2530">
        <v>0</v>
      </c>
      <c r="X2530">
        <v>35.845954668857189</v>
      </c>
      <c r="Y2530">
        <v>0</v>
      </c>
      <c r="Z2530">
        <v>17.901084498530317</v>
      </c>
      <c r="AA2530">
        <v>9.3136912811170145</v>
      </c>
      <c r="AB2530">
        <v>15.937896367618617</v>
      </c>
      <c r="AC2530">
        <v>0</v>
      </c>
      <c r="AD2530">
        <v>0</v>
      </c>
      <c r="AE2530">
        <v>78.998626816123135</v>
      </c>
    </row>
    <row r="2531" spans="1:31" x14ac:dyDescent="0.25">
      <c r="A2531">
        <v>2342201</v>
      </c>
      <c r="B2531">
        <v>1</v>
      </c>
      <c r="C2531" t="s">
        <v>81</v>
      </c>
      <c r="D2531" t="s">
        <v>120</v>
      </c>
      <c r="E2531" t="s">
        <v>174</v>
      </c>
      <c r="F2531" t="s">
        <v>7511</v>
      </c>
      <c r="G2531" t="s">
        <v>176</v>
      </c>
      <c r="H2531" t="s">
        <v>154</v>
      </c>
      <c r="I2531" t="s">
        <v>144</v>
      </c>
      <c r="J2531" t="s">
        <v>137</v>
      </c>
      <c r="K2531" t="s">
        <v>138</v>
      </c>
      <c r="L2531" t="s">
        <v>7512</v>
      </c>
      <c r="M2531" t="s">
        <v>7513</v>
      </c>
      <c r="N2531">
        <v>1.0522222219999999</v>
      </c>
      <c r="O2531">
        <v>0</v>
      </c>
      <c r="P2531">
        <v>164</v>
      </c>
      <c r="Q2531">
        <v>0</v>
      </c>
      <c r="R2531">
        <v>3</v>
      </c>
      <c r="S2531">
        <v>0</v>
      </c>
      <c r="T2531">
        <v>5</v>
      </c>
      <c r="U2531">
        <v>0</v>
      </c>
      <c r="V2531">
        <v>0</v>
      </c>
      <c r="W2531">
        <v>0</v>
      </c>
      <c r="X2531">
        <v>31.414962042284667</v>
      </c>
      <c r="Y2531">
        <v>0</v>
      </c>
      <c r="Z2531">
        <v>2.3554352313065849</v>
      </c>
      <c r="AA2531">
        <v>0</v>
      </c>
      <c r="AB2531">
        <v>2.333227254435092</v>
      </c>
      <c r="AC2531">
        <v>0</v>
      </c>
      <c r="AD2531">
        <v>0</v>
      </c>
      <c r="AE2531">
        <v>36.103624528026344</v>
      </c>
    </row>
    <row r="2532" spans="1:31" x14ac:dyDescent="0.25">
      <c r="A2532">
        <v>2342202</v>
      </c>
      <c r="B2532">
        <v>1</v>
      </c>
      <c r="C2532" t="s">
        <v>81</v>
      </c>
      <c r="D2532" t="s">
        <v>112</v>
      </c>
      <c r="E2532" t="s">
        <v>147</v>
      </c>
      <c r="F2532" t="s">
        <v>7514</v>
      </c>
      <c r="G2532" t="s">
        <v>184</v>
      </c>
      <c r="H2532" t="s">
        <v>135</v>
      </c>
      <c r="I2532" t="s">
        <v>144</v>
      </c>
      <c r="J2532" t="s">
        <v>137</v>
      </c>
      <c r="K2532" t="s">
        <v>138</v>
      </c>
      <c r="L2532" t="s">
        <v>7515</v>
      </c>
      <c r="M2532" t="s">
        <v>7516</v>
      </c>
      <c r="N2532">
        <v>1.0263888880000001</v>
      </c>
      <c r="O2532">
        <v>0</v>
      </c>
      <c r="P2532">
        <v>48</v>
      </c>
      <c r="Q2532">
        <v>0</v>
      </c>
      <c r="R2532">
        <v>3</v>
      </c>
      <c r="S2532">
        <v>0</v>
      </c>
      <c r="T2532">
        <v>6</v>
      </c>
      <c r="U2532">
        <v>0</v>
      </c>
      <c r="V2532">
        <v>0</v>
      </c>
      <c r="W2532">
        <v>0</v>
      </c>
      <c r="X2532">
        <v>9.0062194088568521</v>
      </c>
      <c r="Y2532">
        <v>0</v>
      </c>
      <c r="Z2532">
        <v>2.5796634988008895</v>
      </c>
      <c r="AA2532">
        <v>0</v>
      </c>
      <c r="AB2532">
        <v>0.42633664291307999</v>
      </c>
      <c r="AC2532">
        <v>0</v>
      </c>
      <c r="AD2532">
        <v>0</v>
      </c>
      <c r="AE2532">
        <v>12.012219550570821</v>
      </c>
    </row>
    <row r="2533" spans="1:31" x14ac:dyDescent="0.25">
      <c r="A2533">
        <v>2342207</v>
      </c>
      <c r="B2533">
        <v>1</v>
      </c>
      <c r="C2533" t="s">
        <v>80</v>
      </c>
      <c r="D2533" t="s">
        <v>99</v>
      </c>
      <c r="E2533" t="s">
        <v>132</v>
      </c>
      <c r="F2533" t="s">
        <v>7517</v>
      </c>
      <c r="G2533" t="s">
        <v>134</v>
      </c>
      <c r="H2533" t="s">
        <v>135</v>
      </c>
      <c r="I2533" t="s">
        <v>144</v>
      </c>
      <c r="J2533" t="s">
        <v>137</v>
      </c>
      <c r="K2533" t="s">
        <v>138</v>
      </c>
      <c r="L2533" t="s">
        <v>7518</v>
      </c>
      <c r="M2533" t="s">
        <v>7519</v>
      </c>
      <c r="N2533">
        <v>0.180277777</v>
      </c>
      <c r="O2533">
        <v>0</v>
      </c>
      <c r="P2533">
        <v>0</v>
      </c>
      <c r="Q2533">
        <v>0</v>
      </c>
      <c r="R2533">
        <v>0</v>
      </c>
      <c r="S2533">
        <v>8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34.509338107130063</v>
      </c>
      <c r="AB2533">
        <v>0</v>
      </c>
      <c r="AC2533">
        <v>0</v>
      </c>
      <c r="AD2533">
        <v>0</v>
      </c>
      <c r="AE2533">
        <v>34.509338107130063</v>
      </c>
    </row>
    <row r="2534" spans="1:31" x14ac:dyDescent="0.25">
      <c r="A2534">
        <v>2342208</v>
      </c>
      <c r="B2534">
        <v>1</v>
      </c>
      <c r="C2534" t="s">
        <v>80</v>
      </c>
      <c r="D2534" t="s">
        <v>99</v>
      </c>
      <c r="E2534" t="s">
        <v>132</v>
      </c>
      <c r="F2534" t="s">
        <v>7520</v>
      </c>
      <c r="G2534" t="s">
        <v>134</v>
      </c>
      <c r="H2534" t="s">
        <v>135</v>
      </c>
      <c r="I2534" t="s">
        <v>144</v>
      </c>
      <c r="J2534" t="s">
        <v>137</v>
      </c>
      <c r="K2534" t="s">
        <v>138</v>
      </c>
      <c r="L2534" t="s">
        <v>7521</v>
      </c>
      <c r="M2534" t="s">
        <v>7522</v>
      </c>
      <c r="N2534">
        <v>0.55833333299999999</v>
      </c>
      <c r="O2534">
        <v>8</v>
      </c>
      <c r="P2534">
        <v>2944</v>
      </c>
      <c r="Q2534">
        <v>14</v>
      </c>
      <c r="R2534">
        <v>166</v>
      </c>
      <c r="S2534">
        <v>24</v>
      </c>
      <c r="T2534">
        <v>409</v>
      </c>
      <c r="U2534">
        <v>0</v>
      </c>
      <c r="V2534">
        <v>9</v>
      </c>
      <c r="W2534">
        <v>28.794948092357352</v>
      </c>
      <c r="X2534">
        <v>363.33045605659953</v>
      </c>
      <c r="Y2534">
        <v>35.742599000348626</v>
      </c>
      <c r="Z2534">
        <v>39.208988942712118</v>
      </c>
      <c r="AA2534">
        <v>29.575654666895712</v>
      </c>
      <c r="AB2534">
        <v>193.46244826549341</v>
      </c>
      <c r="AC2534">
        <v>0</v>
      </c>
      <c r="AD2534">
        <v>100.41921760312802</v>
      </c>
      <c r="AE2534">
        <v>790.53431262753475</v>
      </c>
    </row>
    <row r="2535" spans="1:31" x14ac:dyDescent="0.25">
      <c r="A2535">
        <v>2342209</v>
      </c>
      <c r="B2535">
        <v>1</v>
      </c>
      <c r="C2535" t="s">
        <v>80</v>
      </c>
      <c r="D2535" t="s">
        <v>97</v>
      </c>
      <c r="E2535" t="s">
        <v>132</v>
      </c>
      <c r="F2535" t="s">
        <v>552</v>
      </c>
      <c r="G2535" t="s">
        <v>134</v>
      </c>
      <c r="H2535" t="s">
        <v>135</v>
      </c>
      <c r="I2535" t="s">
        <v>144</v>
      </c>
      <c r="J2535" t="s">
        <v>137</v>
      </c>
      <c r="K2535" t="s">
        <v>138</v>
      </c>
      <c r="L2535" t="s">
        <v>7518</v>
      </c>
      <c r="M2535" t="s">
        <v>7523</v>
      </c>
      <c r="N2535">
        <v>7.1666666000000004E-2</v>
      </c>
      <c r="O2535">
        <v>13</v>
      </c>
      <c r="P2535">
        <v>1179</v>
      </c>
      <c r="Q2535">
        <v>12</v>
      </c>
      <c r="R2535">
        <v>166</v>
      </c>
      <c r="S2535">
        <v>30</v>
      </c>
      <c r="T2535">
        <v>222</v>
      </c>
      <c r="U2535">
        <v>2</v>
      </c>
      <c r="V2535">
        <v>1</v>
      </c>
      <c r="W2535">
        <v>1.3288733404003004</v>
      </c>
      <c r="X2535">
        <v>20.510359514531373</v>
      </c>
      <c r="Y2535">
        <v>1.34997424196502</v>
      </c>
      <c r="Z2535">
        <v>8.6863825749502634</v>
      </c>
      <c r="AA2535">
        <v>7.0527857374568033</v>
      </c>
      <c r="AB2535">
        <v>10.715433005414704</v>
      </c>
      <c r="AC2535">
        <v>4.9767478686237343</v>
      </c>
      <c r="AD2535">
        <v>0.22948357252056004</v>
      </c>
      <c r="AE2535">
        <v>54.850039855862754</v>
      </c>
    </row>
    <row r="2536" spans="1:31" x14ac:dyDescent="0.25">
      <c r="A2536">
        <v>2342211</v>
      </c>
      <c r="B2536">
        <v>1</v>
      </c>
      <c r="C2536" t="s">
        <v>80</v>
      </c>
      <c r="D2536" t="s">
        <v>99</v>
      </c>
      <c r="E2536" t="s">
        <v>132</v>
      </c>
      <c r="F2536" t="s">
        <v>7524</v>
      </c>
      <c r="G2536" t="s">
        <v>134</v>
      </c>
      <c r="H2536" t="s">
        <v>135</v>
      </c>
      <c r="I2536" t="s">
        <v>144</v>
      </c>
      <c r="J2536" t="s">
        <v>137</v>
      </c>
      <c r="K2536" t="s">
        <v>138</v>
      </c>
      <c r="L2536" t="s">
        <v>7518</v>
      </c>
      <c r="M2536" t="s">
        <v>7525</v>
      </c>
      <c r="N2536">
        <v>1.096666666</v>
      </c>
      <c r="O2536">
        <v>0</v>
      </c>
      <c r="P2536">
        <v>0</v>
      </c>
      <c r="Q2536">
        <v>0</v>
      </c>
      <c r="R2536">
        <v>0</v>
      </c>
      <c r="S2536">
        <v>10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246.87811517273835</v>
      </c>
      <c r="AB2536">
        <v>0</v>
      </c>
      <c r="AC2536">
        <v>0</v>
      </c>
      <c r="AD2536">
        <v>0</v>
      </c>
      <c r="AE2536">
        <v>246.87811517273835</v>
      </c>
    </row>
    <row r="2537" spans="1:31" x14ac:dyDescent="0.25">
      <c r="A2537">
        <v>2342213</v>
      </c>
      <c r="B2537">
        <v>1</v>
      </c>
      <c r="C2537" t="s">
        <v>81</v>
      </c>
      <c r="D2537" t="s">
        <v>122</v>
      </c>
      <c r="E2537" t="s">
        <v>132</v>
      </c>
      <c r="F2537" t="s">
        <v>7526</v>
      </c>
      <c r="G2537" t="s">
        <v>134</v>
      </c>
      <c r="H2537" t="s">
        <v>135</v>
      </c>
      <c r="I2537" t="s">
        <v>144</v>
      </c>
      <c r="J2537" t="s">
        <v>137</v>
      </c>
      <c r="K2537" t="s">
        <v>138</v>
      </c>
      <c r="L2537" t="s">
        <v>7527</v>
      </c>
      <c r="M2537" t="s">
        <v>7528</v>
      </c>
      <c r="N2537">
        <v>0.42194444399999997</v>
      </c>
      <c r="O2537">
        <v>14</v>
      </c>
      <c r="P2537">
        <v>899</v>
      </c>
      <c r="Q2537">
        <v>1</v>
      </c>
      <c r="R2537">
        <v>23</v>
      </c>
      <c r="S2537">
        <v>5</v>
      </c>
      <c r="T2537">
        <v>66</v>
      </c>
      <c r="U2537">
        <v>1</v>
      </c>
      <c r="V2537">
        <v>0</v>
      </c>
      <c r="W2537">
        <v>1.5068389229935573</v>
      </c>
      <c r="X2537">
        <v>38.143904989117161</v>
      </c>
      <c r="Y2537">
        <v>2.4658551927992503E-2</v>
      </c>
      <c r="Z2537">
        <v>4.6732906951485607</v>
      </c>
      <c r="AA2537">
        <v>23.088132267030968</v>
      </c>
      <c r="AB2537">
        <v>6.3805844246612899</v>
      </c>
      <c r="AC2537">
        <v>0.18231043080886225</v>
      </c>
      <c r="AD2537">
        <v>0</v>
      </c>
      <c r="AE2537">
        <v>73.999720281688397</v>
      </c>
    </row>
    <row r="2538" spans="1:31" x14ac:dyDescent="0.25">
      <c r="A2538">
        <v>2342214</v>
      </c>
      <c r="B2538">
        <v>1</v>
      </c>
      <c r="C2538" t="s">
        <v>80</v>
      </c>
      <c r="D2538" t="s">
        <v>95</v>
      </c>
      <c r="E2538" t="s">
        <v>240</v>
      </c>
      <c r="F2538" t="s">
        <v>5856</v>
      </c>
      <c r="G2538" t="s">
        <v>254</v>
      </c>
      <c r="H2538" t="s">
        <v>135</v>
      </c>
      <c r="I2538" t="s">
        <v>144</v>
      </c>
      <c r="J2538" t="s">
        <v>137</v>
      </c>
      <c r="K2538" t="s">
        <v>138</v>
      </c>
      <c r="L2538" t="s">
        <v>7529</v>
      </c>
      <c r="M2538" t="s">
        <v>7530</v>
      </c>
      <c r="N2538">
        <v>1.4475</v>
      </c>
      <c r="O2538">
        <v>2</v>
      </c>
      <c r="P2538">
        <v>476</v>
      </c>
      <c r="Q2538">
        <v>0</v>
      </c>
      <c r="R2538">
        <v>2</v>
      </c>
      <c r="S2538">
        <v>17</v>
      </c>
      <c r="T2538">
        <v>41</v>
      </c>
      <c r="U2538">
        <v>4</v>
      </c>
      <c r="V2538">
        <v>0</v>
      </c>
      <c r="W2538">
        <v>0.96319078241586453</v>
      </c>
      <c r="X2538">
        <v>103.04374360521427</v>
      </c>
      <c r="Y2538">
        <v>0</v>
      </c>
      <c r="Z2538">
        <v>3.9147754021219696</v>
      </c>
      <c r="AA2538">
        <v>29.708231378880427</v>
      </c>
      <c r="AB2538">
        <v>48.937515122386223</v>
      </c>
      <c r="AC2538">
        <v>89.212708488145651</v>
      </c>
      <c r="AD2538">
        <v>0</v>
      </c>
      <c r="AE2538">
        <v>275.78016477916441</v>
      </c>
    </row>
    <row r="2539" spans="1:31" x14ac:dyDescent="0.25">
      <c r="A2539">
        <v>2342215</v>
      </c>
      <c r="B2539">
        <v>1</v>
      </c>
      <c r="C2539" t="s">
        <v>80</v>
      </c>
      <c r="D2539" t="s">
        <v>98</v>
      </c>
      <c r="E2539" t="s">
        <v>157</v>
      </c>
      <c r="F2539" t="s">
        <v>7531</v>
      </c>
      <c r="G2539" t="s">
        <v>159</v>
      </c>
      <c r="H2539" t="s">
        <v>154</v>
      </c>
      <c r="I2539" t="s">
        <v>144</v>
      </c>
      <c r="J2539" t="s">
        <v>137</v>
      </c>
      <c r="K2539" t="s">
        <v>138</v>
      </c>
      <c r="L2539" t="s">
        <v>7532</v>
      </c>
      <c r="M2539" t="s">
        <v>7533</v>
      </c>
      <c r="N2539">
        <v>1.5886111110000001</v>
      </c>
      <c r="O2539">
        <v>0</v>
      </c>
      <c r="P2539">
        <v>1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6.3824903220833346E-4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6.3824903220833346E-4</v>
      </c>
    </row>
    <row r="2540" spans="1:31" x14ac:dyDescent="0.25">
      <c r="A2540">
        <v>2342216</v>
      </c>
      <c r="B2540">
        <v>1</v>
      </c>
      <c r="C2540" t="s">
        <v>80</v>
      </c>
      <c r="D2540" t="s">
        <v>108</v>
      </c>
      <c r="E2540" t="s">
        <v>141</v>
      </c>
      <c r="F2540" t="s">
        <v>7534</v>
      </c>
      <c r="G2540" t="s">
        <v>134</v>
      </c>
      <c r="H2540" t="s">
        <v>135</v>
      </c>
      <c r="I2540" t="s">
        <v>144</v>
      </c>
      <c r="J2540" t="s">
        <v>137</v>
      </c>
      <c r="K2540" t="s">
        <v>138</v>
      </c>
      <c r="L2540" t="s">
        <v>7535</v>
      </c>
      <c r="M2540" t="s">
        <v>7536</v>
      </c>
      <c r="N2540">
        <v>1.5377777770000001</v>
      </c>
      <c r="O2540">
        <v>0</v>
      </c>
      <c r="P2540">
        <v>548</v>
      </c>
      <c r="Q2540">
        <v>0</v>
      </c>
      <c r="R2540">
        <v>82</v>
      </c>
      <c r="S2540">
        <v>1</v>
      </c>
      <c r="T2540">
        <v>82</v>
      </c>
      <c r="U2540">
        <v>0</v>
      </c>
      <c r="V2540">
        <v>0</v>
      </c>
      <c r="W2540">
        <v>0</v>
      </c>
      <c r="X2540">
        <v>108.79764686788128</v>
      </c>
      <c r="Y2540">
        <v>0</v>
      </c>
      <c r="Z2540">
        <v>53.494224532761145</v>
      </c>
      <c r="AA2540">
        <v>2.3038906229665472</v>
      </c>
      <c r="AB2540">
        <v>59.452271581656085</v>
      </c>
      <c r="AC2540">
        <v>0</v>
      </c>
      <c r="AD2540">
        <v>0</v>
      </c>
      <c r="AE2540">
        <v>224.04803360526506</v>
      </c>
    </row>
    <row r="2541" spans="1:31" x14ac:dyDescent="0.25">
      <c r="A2541">
        <v>2342220</v>
      </c>
      <c r="B2541">
        <v>1</v>
      </c>
      <c r="C2541" t="s">
        <v>80</v>
      </c>
      <c r="D2541" t="s">
        <v>97</v>
      </c>
      <c r="E2541" t="s">
        <v>240</v>
      </c>
      <c r="F2541" t="s">
        <v>3238</v>
      </c>
      <c r="G2541" t="s">
        <v>134</v>
      </c>
      <c r="H2541" t="s">
        <v>135</v>
      </c>
      <c r="I2541" t="s">
        <v>144</v>
      </c>
      <c r="J2541" t="s">
        <v>137</v>
      </c>
      <c r="K2541" t="s">
        <v>138</v>
      </c>
      <c r="L2541" t="s">
        <v>7537</v>
      </c>
      <c r="M2541" t="s">
        <v>7538</v>
      </c>
      <c r="N2541">
        <v>0.30666666599999998</v>
      </c>
      <c r="O2541">
        <v>3</v>
      </c>
      <c r="P2541">
        <v>731</v>
      </c>
      <c r="Q2541">
        <v>5</v>
      </c>
      <c r="R2541">
        <v>0</v>
      </c>
      <c r="S2541">
        <v>11</v>
      </c>
      <c r="T2541">
        <v>13</v>
      </c>
      <c r="U2541">
        <v>1</v>
      </c>
      <c r="V2541">
        <v>0</v>
      </c>
      <c r="W2541">
        <v>75.598527371131908</v>
      </c>
      <c r="X2541">
        <v>63.76931121725837</v>
      </c>
      <c r="Y2541">
        <v>3.1156911458945999</v>
      </c>
      <c r="Z2541">
        <v>0</v>
      </c>
      <c r="AA2541">
        <v>81.557425283957372</v>
      </c>
      <c r="AB2541">
        <v>10.738494894462161</v>
      </c>
      <c r="AC2541">
        <v>1.8938745003952</v>
      </c>
      <c r="AD2541">
        <v>0</v>
      </c>
      <c r="AE2541">
        <v>236.67332441309961</v>
      </c>
    </row>
    <row r="2542" spans="1:31" x14ac:dyDescent="0.25">
      <c r="A2542">
        <v>2342227</v>
      </c>
      <c r="B2542">
        <v>1</v>
      </c>
      <c r="C2542" t="s">
        <v>80</v>
      </c>
      <c r="D2542" t="s">
        <v>99</v>
      </c>
      <c r="E2542" t="s">
        <v>132</v>
      </c>
      <c r="F2542" t="s">
        <v>7539</v>
      </c>
      <c r="G2542" t="s">
        <v>134</v>
      </c>
      <c r="H2542" t="s">
        <v>135</v>
      </c>
      <c r="I2542" t="s">
        <v>144</v>
      </c>
      <c r="J2542" t="s">
        <v>137</v>
      </c>
      <c r="K2542" t="s">
        <v>138</v>
      </c>
      <c r="L2542" t="s">
        <v>7540</v>
      </c>
      <c r="M2542" t="s">
        <v>7541</v>
      </c>
      <c r="N2542">
        <v>0.762222222</v>
      </c>
      <c r="O2542">
        <v>0</v>
      </c>
      <c r="P2542">
        <v>1396</v>
      </c>
      <c r="Q2542">
        <v>0</v>
      </c>
      <c r="R2542">
        <v>4</v>
      </c>
      <c r="S2542">
        <v>4</v>
      </c>
      <c r="T2542">
        <v>161</v>
      </c>
      <c r="U2542">
        <v>0</v>
      </c>
      <c r="V2542">
        <v>1</v>
      </c>
      <c r="W2542">
        <v>0</v>
      </c>
      <c r="X2542">
        <v>247.43281004760206</v>
      </c>
      <c r="Y2542">
        <v>0</v>
      </c>
      <c r="Z2542">
        <v>0.36872420347777779</v>
      </c>
      <c r="AA2542">
        <v>39.919041948430603</v>
      </c>
      <c r="AB2542">
        <v>195.96163222837973</v>
      </c>
      <c r="AC2542">
        <v>0</v>
      </c>
      <c r="AD2542">
        <v>22.245250277891202</v>
      </c>
      <c r="AE2542">
        <v>505.92745870578136</v>
      </c>
    </row>
    <row r="2543" spans="1:31" x14ac:dyDescent="0.25">
      <c r="A2543">
        <v>2342228</v>
      </c>
      <c r="B2543">
        <v>1</v>
      </c>
      <c r="C2543" t="s">
        <v>81</v>
      </c>
      <c r="D2543" t="s">
        <v>128</v>
      </c>
      <c r="E2543" t="s">
        <v>132</v>
      </c>
      <c r="F2543" t="s">
        <v>7542</v>
      </c>
      <c r="G2543" t="s">
        <v>134</v>
      </c>
      <c r="H2543" t="s">
        <v>135</v>
      </c>
      <c r="I2543" t="s">
        <v>144</v>
      </c>
      <c r="J2543" t="s">
        <v>137</v>
      </c>
      <c r="K2543" t="s">
        <v>138</v>
      </c>
      <c r="L2543" t="s">
        <v>7522</v>
      </c>
      <c r="M2543" t="s">
        <v>7543</v>
      </c>
      <c r="N2543">
        <v>0.66666666600000002</v>
      </c>
      <c r="O2543">
        <v>1</v>
      </c>
      <c r="P2543">
        <v>6735</v>
      </c>
      <c r="Q2543">
        <v>5</v>
      </c>
      <c r="R2543">
        <v>69</v>
      </c>
      <c r="S2543">
        <v>2</v>
      </c>
      <c r="T2543">
        <v>438</v>
      </c>
      <c r="U2543">
        <v>1</v>
      </c>
      <c r="V2543">
        <v>1</v>
      </c>
      <c r="W2543">
        <v>0.13991765104330001</v>
      </c>
      <c r="X2543">
        <v>1031.5879542650443</v>
      </c>
      <c r="Y2543">
        <v>19.047220612457089</v>
      </c>
      <c r="Z2543">
        <v>29.482301287619485</v>
      </c>
      <c r="AA2543">
        <v>26.289679720282251</v>
      </c>
      <c r="AB2543">
        <v>256.35854256921573</v>
      </c>
      <c r="AC2543">
        <v>6.6328038233990343</v>
      </c>
      <c r="AD2543">
        <v>1.4441581936668002</v>
      </c>
      <c r="AE2543">
        <v>1370.9825781227282</v>
      </c>
    </row>
    <row r="2544" spans="1:31" x14ac:dyDescent="0.25">
      <c r="A2544">
        <v>2342229</v>
      </c>
      <c r="B2544">
        <v>1</v>
      </c>
      <c r="C2544" t="s">
        <v>80</v>
      </c>
      <c r="D2544" t="s">
        <v>107</v>
      </c>
      <c r="E2544" t="s">
        <v>147</v>
      </c>
      <c r="F2544" t="s">
        <v>7544</v>
      </c>
      <c r="G2544" t="s">
        <v>184</v>
      </c>
      <c r="H2544" t="s">
        <v>135</v>
      </c>
      <c r="I2544" t="s">
        <v>144</v>
      </c>
      <c r="J2544" t="s">
        <v>137</v>
      </c>
      <c r="K2544" t="s">
        <v>138</v>
      </c>
      <c r="L2544" t="s">
        <v>7545</v>
      </c>
      <c r="M2544" t="s">
        <v>7546</v>
      </c>
      <c r="N2544">
        <v>0.95444444399999995</v>
      </c>
      <c r="O2544">
        <v>0</v>
      </c>
      <c r="P2544">
        <v>118</v>
      </c>
      <c r="Q2544">
        <v>0</v>
      </c>
      <c r="R2544">
        <v>0</v>
      </c>
      <c r="S2544">
        <v>0</v>
      </c>
      <c r="T2544">
        <v>2</v>
      </c>
      <c r="U2544">
        <v>0</v>
      </c>
      <c r="V2544">
        <v>0</v>
      </c>
      <c r="W2544">
        <v>0</v>
      </c>
      <c r="X2544">
        <v>16.06717047660123</v>
      </c>
      <c r="Y2544">
        <v>0</v>
      </c>
      <c r="Z2544">
        <v>0</v>
      </c>
      <c r="AA2544">
        <v>0</v>
      </c>
      <c r="AB2544">
        <v>5.0158431639952789E-2</v>
      </c>
      <c r="AC2544">
        <v>0</v>
      </c>
      <c r="AD2544">
        <v>0</v>
      </c>
      <c r="AE2544">
        <v>16.117328908241184</v>
      </c>
    </row>
    <row r="2545" spans="1:31" x14ac:dyDescent="0.25">
      <c r="A2545">
        <v>2342232</v>
      </c>
      <c r="B2545">
        <v>1</v>
      </c>
      <c r="C2545" t="s">
        <v>80</v>
      </c>
      <c r="D2545" t="s">
        <v>108</v>
      </c>
      <c r="E2545" t="s">
        <v>132</v>
      </c>
      <c r="F2545" t="s">
        <v>7547</v>
      </c>
      <c r="G2545" t="s">
        <v>134</v>
      </c>
      <c r="H2545" t="s">
        <v>135</v>
      </c>
      <c r="I2545" t="s">
        <v>144</v>
      </c>
      <c r="J2545" t="s">
        <v>137</v>
      </c>
      <c r="K2545" t="s">
        <v>138</v>
      </c>
      <c r="L2545" t="s">
        <v>7548</v>
      </c>
      <c r="M2545" t="s">
        <v>7549</v>
      </c>
      <c r="N2545">
        <v>0.34416666600000001</v>
      </c>
      <c r="O2545">
        <v>0</v>
      </c>
      <c r="P2545">
        <v>1779</v>
      </c>
      <c r="Q2545">
        <v>5</v>
      </c>
      <c r="R2545">
        <v>292</v>
      </c>
      <c r="S2545">
        <v>7</v>
      </c>
      <c r="T2545">
        <v>320</v>
      </c>
      <c r="U2545">
        <v>1</v>
      </c>
      <c r="V2545">
        <v>0</v>
      </c>
      <c r="W2545">
        <v>0</v>
      </c>
      <c r="X2545">
        <v>99.206733147129881</v>
      </c>
      <c r="Y2545">
        <v>11.101740175955836</v>
      </c>
      <c r="Z2545">
        <v>83.93431156954648</v>
      </c>
      <c r="AA2545">
        <v>7.6494867143787388</v>
      </c>
      <c r="AB2545">
        <v>61.310827358487352</v>
      </c>
      <c r="AC2545">
        <v>3.7294607876080335</v>
      </c>
      <c r="AD2545">
        <v>0</v>
      </c>
      <c r="AE2545">
        <v>266.93255975310632</v>
      </c>
    </row>
    <row r="2546" spans="1:31" x14ac:dyDescent="0.25">
      <c r="A2546">
        <v>2342235</v>
      </c>
      <c r="B2546">
        <v>1</v>
      </c>
      <c r="C2546" t="s">
        <v>80</v>
      </c>
      <c r="D2546" t="s">
        <v>96</v>
      </c>
      <c r="E2546" t="s">
        <v>157</v>
      </c>
      <c r="F2546" t="s">
        <v>7550</v>
      </c>
      <c r="G2546" t="s">
        <v>279</v>
      </c>
      <c r="H2546" t="s">
        <v>154</v>
      </c>
      <c r="I2546" t="s">
        <v>144</v>
      </c>
      <c r="J2546" t="s">
        <v>137</v>
      </c>
      <c r="K2546" t="s">
        <v>138</v>
      </c>
      <c r="L2546" t="s">
        <v>7551</v>
      </c>
      <c r="M2546" t="s">
        <v>7552</v>
      </c>
      <c r="N2546">
        <v>3.6494444439999998</v>
      </c>
      <c r="O2546">
        <v>0</v>
      </c>
      <c r="P2546">
        <v>1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1.49351433716152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1.49351433716152</v>
      </c>
    </row>
    <row r="2547" spans="1:31" x14ac:dyDescent="0.25">
      <c r="A2547">
        <v>2342236</v>
      </c>
      <c r="B2547">
        <v>1</v>
      </c>
      <c r="C2547" t="s">
        <v>80</v>
      </c>
      <c r="D2547" t="s">
        <v>100</v>
      </c>
      <c r="E2547" t="s">
        <v>157</v>
      </c>
      <c r="F2547" t="s">
        <v>7553</v>
      </c>
      <c r="G2547" t="s">
        <v>279</v>
      </c>
      <c r="H2547" t="s">
        <v>154</v>
      </c>
      <c r="I2547" t="s">
        <v>144</v>
      </c>
      <c r="J2547" t="s">
        <v>137</v>
      </c>
      <c r="K2547" t="s">
        <v>138</v>
      </c>
      <c r="L2547" t="s">
        <v>7554</v>
      </c>
      <c r="M2547" t="s">
        <v>7555</v>
      </c>
      <c r="N2547">
        <v>1.7050000000000001</v>
      </c>
      <c r="O2547">
        <v>0</v>
      </c>
      <c r="P2547">
        <v>2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0.36256457313164336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0.36256457313164336</v>
      </c>
    </row>
    <row r="2548" spans="1:31" x14ac:dyDescent="0.25">
      <c r="A2548">
        <v>2342238</v>
      </c>
      <c r="B2548">
        <v>1</v>
      </c>
      <c r="C2548" t="s">
        <v>81</v>
      </c>
      <c r="D2548" t="s">
        <v>128</v>
      </c>
      <c r="E2548" t="s">
        <v>132</v>
      </c>
      <c r="F2548" t="s">
        <v>7556</v>
      </c>
      <c r="G2548" t="s">
        <v>134</v>
      </c>
      <c r="H2548" t="s">
        <v>135</v>
      </c>
      <c r="I2548" t="s">
        <v>144</v>
      </c>
      <c r="J2548" t="s">
        <v>137</v>
      </c>
      <c r="K2548" t="s">
        <v>138</v>
      </c>
      <c r="L2548" t="s">
        <v>7557</v>
      </c>
      <c r="M2548" t="s">
        <v>7558</v>
      </c>
      <c r="N2548">
        <v>0.50194444400000005</v>
      </c>
      <c r="O2548">
        <v>0</v>
      </c>
      <c r="P2548">
        <v>0</v>
      </c>
      <c r="Q2548">
        <v>6</v>
      </c>
      <c r="R2548">
        <v>0</v>
      </c>
      <c r="S2548">
        <v>1</v>
      </c>
      <c r="T2548">
        <v>1</v>
      </c>
      <c r="U2548">
        <v>0</v>
      </c>
      <c r="V2548">
        <v>0</v>
      </c>
      <c r="W2548">
        <v>0</v>
      </c>
      <c r="X2548">
        <v>0</v>
      </c>
      <c r="Y2548">
        <v>28.810492176228923</v>
      </c>
      <c r="Z2548">
        <v>0</v>
      </c>
      <c r="AA2548">
        <v>2.8324451752578672</v>
      </c>
      <c r="AB2548">
        <v>0.80419887611747098</v>
      </c>
      <c r="AC2548">
        <v>0</v>
      </c>
      <c r="AD2548">
        <v>0</v>
      </c>
      <c r="AE2548">
        <v>32.447136227604261</v>
      </c>
    </row>
    <row r="2549" spans="1:31" x14ac:dyDescent="0.25">
      <c r="A2549">
        <v>2342239</v>
      </c>
      <c r="B2549">
        <v>1</v>
      </c>
      <c r="C2549" t="s">
        <v>81</v>
      </c>
      <c r="D2549" t="s">
        <v>122</v>
      </c>
      <c r="E2549" t="s">
        <v>132</v>
      </c>
      <c r="F2549" t="s">
        <v>6994</v>
      </c>
      <c r="G2549" t="s">
        <v>134</v>
      </c>
      <c r="H2549" t="s">
        <v>135</v>
      </c>
      <c r="I2549" t="s">
        <v>144</v>
      </c>
      <c r="J2549" t="s">
        <v>137</v>
      </c>
      <c r="K2549" t="s">
        <v>138</v>
      </c>
      <c r="L2549" t="s">
        <v>7559</v>
      </c>
      <c r="M2549" t="s">
        <v>7560</v>
      </c>
      <c r="N2549">
        <v>0.52138888800000005</v>
      </c>
      <c r="O2549">
        <v>24</v>
      </c>
      <c r="P2549">
        <v>838</v>
      </c>
      <c r="Q2549">
        <v>69</v>
      </c>
      <c r="R2549">
        <v>36</v>
      </c>
      <c r="S2549">
        <v>23</v>
      </c>
      <c r="T2549">
        <v>54</v>
      </c>
      <c r="U2549">
        <v>0</v>
      </c>
      <c r="V2549">
        <v>2</v>
      </c>
      <c r="W2549">
        <v>3.4487509423082638</v>
      </c>
      <c r="X2549">
        <v>53.995109311669111</v>
      </c>
      <c r="Y2549">
        <v>32.671452981261957</v>
      </c>
      <c r="Z2549">
        <v>12.50350392981472</v>
      </c>
      <c r="AA2549">
        <v>32.387011792150119</v>
      </c>
      <c r="AB2549">
        <v>12.861712229951417</v>
      </c>
      <c r="AC2549">
        <v>0</v>
      </c>
      <c r="AD2549">
        <v>15.726857751682301</v>
      </c>
      <c r="AE2549">
        <v>163.59439893883791</v>
      </c>
    </row>
    <row r="2550" spans="1:31" x14ac:dyDescent="0.25">
      <c r="A2550">
        <v>2342241</v>
      </c>
      <c r="B2550">
        <v>1</v>
      </c>
      <c r="C2550" t="s">
        <v>80</v>
      </c>
      <c r="D2550" t="s">
        <v>92</v>
      </c>
      <c r="E2550" t="s">
        <v>157</v>
      </c>
      <c r="F2550" t="s">
        <v>7561</v>
      </c>
      <c r="G2550" t="s">
        <v>279</v>
      </c>
      <c r="H2550" t="s">
        <v>154</v>
      </c>
      <c r="I2550" t="s">
        <v>144</v>
      </c>
      <c r="J2550" t="s">
        <v>137</v>
      </c>
      <c r="K2550" t="s">
        <v>138</v>
      </c>
      <c r="L2550" t="s">
        <v>7562</v>
      </c>
      <c r="M2550" t="s">
        <v>7563</v>
      </c>
      <c r="N2550">
        <v>0.95972222200000001</v>
      </c>
      <c r="O2550">
        <v>0</v>
      </c>
      <c r="P2550">
        <v>1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0.33765587068514452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0.33765587068514452</v>
      </c>
    </row>
    <row r="2551" spans="1:31" x14ac:dyDescent="0.25">
      <c r="A2551">
        <v>2342245</v>
      </c>
      <c r="B2551">
        <v>1</v>
      </c>
      <c r="C2551" t="s">
        <v>81</v>
      </c>
      <c r="D2551" t="s">
        <v>126</v>
      </c>
      <c r="E2551" t="s">
        <v>147</v>
      </c>
      <c r="F2551" t="s">
        <v>7564</v>
      </c>
      <c r="G2551" t="s">
        <v>184</v>
      </c>
      <c r="H2551" t="s">
        <v>135</v>
      </c>
      <c r="I2551" t="s">
        <v>144</v>
      </c>
      <c r="J2551" t="s">
        <v>137</v>
      </c>
      <c r="K2551" t="s">
        <v>138</v>
      </c>
      <c r="L2551" t="s">
        <v>7565</v>
      </c>
      <c r="M2551" t="s">
        <v>7566</v>
      </c>
      <c r="N2551">
        <v>1.1730555549999999</v>
      </c>
      <c r="O2551">
        <v>0</v>
      </c>
      <c r="P2551">
        <v>198</v>
      </c>
      <c r="Q2551">
        <v>7</v>
      </c>
      <c r="R2551">
        <v>71</v>
      </c>
      <c r="S2551">
        <v>1</v>
      </c>
      <c r="T2551">
        <v>17</v>
      </c>
      <c r="U2551">
        <v>0</v>
      </c>
      <c r="V2551">
        <v>0</v>
      </c>
      <c r="W2551">
        <v>0</v>
      </c>
      <c r="X2551">
        <v>21.527248276318911</v>
      </c>
      <c r="Y2551">
        <v>188.13614729180583</v>
      </c>
      <c r="Z2551">
        <v>66.019405103376471</v>
      </c>
      <c r="AA2551">
        <v>1.8059133578230699</v>
      </c>
      <c r="AB2551">
        <v>6.5255520088495258</v>
      </c>
      <c r="AC2551">
        <v>0</v>
      </c>
      <c r="AD2551">
        <v>0</v>
      </c>
      <c r="AE2551">
        <v>284.01426603817379</v>
      </c>
    </row>
    <row r="2552" spans="1:31" x14ac:dyDescent="0.25">
      <c r="A2552">
        <v>2342248</v>
      </c>
      <c r="B2552">
        <v>1</v>
      </c>
      <c r="C2552" t="s">
        <v>80</v>
      </c>
      <c r="D2552" t="s">
        <v>103</v>
      </c>
      <c r="E2552" t="s">
        <v>240</v>
      </c>
      <c r="F2552" t="s">
        <v>4727</v>
      </c>
      <c r="G2552" t="s">
        <v>134</v>
      </c>
      <c r="H2552" t="s">
        <v>135</v>
      </c>
      <c r="I2552" t="s">
        <v>144</v>
      </c>
      <c r="J2552" t="s">
        <v>137</v>
      </c>
      <c r="K2552" t="s">
        <v>138</v>
      </c>
      <c r="L2552" t="s">
        <v>7567</v>
      </c>
      <c r="M2552" t="s">
        <v>7568</v>
      </c>
      <c r="N2552">
        <v>9.6526665999999997E-2</v>
      </c>
      <c r="O2552">
        <v>0</v>
      </c>
      <c r="P2552">
        <v>7</v>
      </c>
      <c r="Q2552">
        <v>44</v>
      </c>
      <c r="R2552">
        <v>72</v>
      </c>
      <c r="S2552">
        <v>16</v>
      </c>
      <c r="T2552">
        <v>19</v>
      </c>
      <c r="U2552">
        <v>5</v>
      </c>
      <c r="V2552">
        <v>0</v>
      </c>
      <c r="W2552">
        <v>0</v>
      </c>
      <c r="X2552">
        <v>0.11451821862559998</v>
      </c>
      <c r="Y2552">
        <v>17.675664101802962</v>
      </c>
      <c r="Z2552">
        <v>28.851622167892369</v>
      </c>
      <c r="AA2552">
        <v>21.139130992862871</v>
      </c>
      <c r="AB2552">
        <v>6.2309230866063849</v>
      </c>
      <c r="AC2552">
        <v>25.605544959197587</v>
      </c>
      <c r="AD2552">
        <v>0</v>
      </c>
      <c r="AE2552">
        <v>99.617403526987772</v>
      </c>
    </row>
    <row r="2553" spans="1:31" x14ac:dyDescent="0.25">
      <c r="A2553">
        <v>2342253</v>
      </c>
      <c r="B2553">
        <v>1</v>
      </c>
      <c r="C2553" t="s">
        <v>81</v>
      </c>
      <c r="D2553" t="s">
        <v>112</v>
      </c>
      <c r="E2553" t="s">
        <v>147</v>
      </c>
      <c r="F2553" t="s">
        <v>7246</v>
      </c>
      <c r="G2553" t="s">
        <v>134</v>
      </c>
      <c r="H2553" t="s">
        <v>135</v>
      </c>
      <c r="I2553" t="s">
        <v>144</v>
      </c>
      <c r="J2553" t="s">
        <v>137</v>
      </c>
      <c r="K2553" t="s">
        <v>138</v>
      </c>
      <c r="L2553" t="s">
        <v>7569</v>
      </c>
      <c r="M2553" t="s">
        <v>7570</v>
      </c>
      <c r="N2553">
        <v>0.24805555500000001</v>
      </c>
      <c r="O2553">
        <v>0</v>
      </c>
      <c r="P2553">
        <v>0</v>
      </c>
      <c r="Q2553">
        <v>1</v>
      </c>
      <c r="R2553">
        <v>7</v>
      </c>
      <c r="S2553">
        <v>15</v>
      </c>
      <c r="T2553">
        <v>121</v>
      </c>
      <c r="U2553">
        <v>8</v>
      </c>
      <c r="V2553">
        <v>0</v>
      </c>
      <c r="W2553">
        <v>0</v>
      </c>
      <c r="X2553">
        <v>0</v>
      </c>
      <c r="Y2553">
        <v>2.5696487391607024</v>
      </c>
      <c r="Z2553">
        <v>18.591225437344921</v>
      </c>
      <c r="AA2553">
        <v>12.375977873311374</v>
      </c>
      <c r="AB2553">
        <v>20.893362501810017</v>
      </c>
      <c r="AC2553">
        <v>30.181681593751758</v>
      </c>
      <c r="AD2553">
        <v>0</v>
      </c>
      <c r="AE2553">
        <v>84.611896145378779</v>
      </c>
    </row>
    <row r="2554" spans="1:31" x14ac:dyDescent="0.25">
      <c r="A2554">
        <v>2342257</v>
      </c>
      <c r="B2554">
        <v>1</v>
      </c>
      <c r="C2554" t="s">
        <v>81</v>
      </c>
      <c r="D2554" t="s">
        <v>128</v>
      </c>
      <c r="E2554" t="s">
        <v>147</v>
      </c>
      <c r="F2554" t="s">
        <v>7571</v>
      </c>
      <c r="G2554" t="s">
        <v>134</v>
      </c>
      <c r="H2554" t="s">
        <v>135</v>
      </c>
      <c r="I2554" t="s">
        <v>144</v>
      </c>
      <c r="J2554" t="s">
        <v>137</v>
      </c>
      <c r="K2554" t="s">
        <v>138</v>
      </c>
      <c r="L2554" t="s">
        <v>7572</v>
      </c>
      <c r="M2554" t="s">
        <v>7573</v>
      </c>
      <c r="N2554">
        <v>0.47416666600000001</v>
      </c>
      <c r="O2554">
        <v>0</v>
      </c>
      <c r="P2554">
        <v>524</v>
      </c>
      <c r="Q2554">
        <v>0</v>
      </c>
      <c r="R2554">
        <v>0</v>
      </c>
      <c r="S2554">
        <v>0</v>
      </c>
      <c r="T2554">
        <v>34</v>
      </c>
      <c r="U2554">
        <v>0</v>
      </c>
      <c r="V2554">
        <v>0</v>
      </c>
      <c r="W2554">
        <v>0</v>
      </c>
      <c r="X2554">
        <v>53.225003133573509</v>
      </c>
      <c r="Y2554">
        <v>0</v>
      </c>
      <c r="Z2554">
        <v>0</v>
      </c>
      <c r="AA2554">
        <v>0</v>
      </c>
      <c r="AB2554">
        <v>15.797317820396128</v>
      </c>
      <c r="AC2554">
        <v>0</v>
      </c>
      <c r="AD2554">
        <v>0</v>
      </c>
      <c r="AE2554">
        <v>69.02232095396964</v>
      </c>
    </row>
    <row r="2555" spans="1:31" x14ac:dyDescent="0.25">
      <c r="A2555">
        <v>2342258</v>
      </c>
      <c r="B2555">
        <v>1</v>
      </c>
      <c r="C2555" t="s">
        <v>80</v>
      </c>
      <c r="D2555" t="s">
        <v>92</v>
      </c>
      <c r="E2555" t="s">
        <v>151</v>
      </c>
      <c r="F2555" t="s">
        <v>7574</v>
      </c>
      <c r="G2555" t="s">
        <v>194</v>
      </c>
      <c r="H2555" t="s">
        <v>154</v>
      </c>
      <c r="I2555" t="s">
        <v>144</v>
      </c>
      <c r="J2555" t="s">
        <v>137</v>
      </c>
      <c r="K2555" t="s">
        <v>138</v>
      </c>
      <c r="L2555" t="s">
        <v>7575</v>
      </c>
      <c r="M2555" t="s">
        <v>7576</v>
      </c>
      <c r="N2555">
        <v>0.42</v>
      </c>
      <c r="O2555">
        <v>0</v>
      </c>
      <c r="P2555">
        <v>77</v>
      </c>
      <c r="Q2555">
        <v>0</v>
      </c>
      <c r="R2555">
        <v>0</v>
      </c>
      <c r="S2555">
        <v>0</v>
      </c>
      <c r="T2555">
        <v>5</v>
      </c>
      <c r="U2555">
        <v>0</v>
      </c>
      <c r="V2555">
        <v>0</v>
      </c>
      <c r="W2555">
        <v>0</v>
      </c>
      <c r="X2555">
        <v>7.8671232372851962</v>
      </c>
      <c r="Y2555">
        <v>0</v>
      </c>
      <c r="Z2555">
        <v>0</v>
      </c>
      <c r="AA2555">
        <v>0</v>
      </c>
      <c r="AB2555">
        <v>1.4915113101840003</v>
      </c>
      <c r="AC2555">
        <v>0</v>
      </c>
      <c r="AD2555">
        <v>0</v>
      </c>
      <c r="AE2555">
        <v>9.3586345474691974</v>
      </c>
    </row>
    <row r="2556" spans="1:31" x14ac:dyDescent="0.25">
      <c r="A2556">
        <v>2342260</v>
      </c>
      <c r="B2556">
        <v>1</v>
      </c>
      <c r="C2556" t="s">
        <v>80</v>
      </c>
      <c r="D2556" t="s">
        <v>95</v>
      </c>
      <c r="E2556" t="s">
        <v>147</v>
      </c>
      <c r="F2556" t="s">
        <v>7577</v>
      </c>
      <c r="G2556" t="s">
        <v>356</v>
      </c>
      <c r="H2556" t="s">
        <v>135</v>
      </c>
      <c r="I2556" t="s">
        <v>144</v>
      </c>
      <c r="J2556" t="s">
        <v>137</v>
      </c>
      <c r="K2556" t="s">
        <v>138</v>
      </c>
      <c r="L2556" t="s">
        <v>7578</v>
      </c>
      <c r="M2556" t="s">
        <v>7579</v>
      </c>
      <c r="N2556">
        <v>2.1719444440000002</v>
      </c>
      <c r="O2556">
        <v>0</v>
      </c>
      <c r="P2556">
        <v>0</v>
      </c>
      <c r="Q2556">
        <v>0</v>
      </c>
      <c r="R2556">
        <v>0</v>
      </c>
      <c r="S2556">
        <v>1</v>
      </c>
      <c r="T2556">
        <v>0</v>
      </c>
      <c r="U2556">
        <v>1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517.23681184832685</v>
      </c>
      <c r="AB2556">
        <v>0</v>
      </c>
      <c r="AC2556">
        <v>118.67737780339459</v>
      </c>
      <c r="AD2556">
        <v>0</v>
      </c>
      <c r="AE2556">
        <v>635.91418965172147</v>
      </c>
    </row>
    <row r="2557" spans="1:31" x14ac:dyDescent="0.25">
      <c r="A2557">
        <v>2342262</v>
      </c>
      <c r="B2557">
        <v>1</v>
      </c>
      <c r="C2557" t="s">
        <v>80</v>
      </c>
      <c r="D2557" t="s">
        <v>103</v>
      </c>
      <c r="E2557" t="s">
        <v>240</v>
      </c>
      <c r="F2557" t="s">
        <v>4727</v>
      </c>
      <c r="G2557" t="s">
        <v>254</v>
      </c>
      <c r="H2557" t="s">
        <v>135</v>
      </c>
      <c r="I2557" t="s">
        <v>144</v>
      </c>
      <c r="J2557" t="s">
        <v>137</v>
      </c>
      <c r="K2557" t="s">
        <v>138</v>
      </c>
      <c r="L2557" t="s">
        <v>7580</v>
      </c>
      <c r="M2557" t="s">
        <v>7581</v>
      </c>
      <c r="N2557">
        <v>4.5175000000000001</v>
      </c>
      <c r="O2557">
        <v>0</v>
      </c>
      <c r="P2557">
        <v>7</v>
      </c>
      <c r="Q2557">
        <v>44</v>
      </c>
      <c r="R2557">
        <v>72</v>
      </c>
      <c r="S2557">
        <v>16</v>
      </c>
      <c r="T2557">
        <v>19</v>
      </c>
      <c r="U2557">
        <v>5</v>
      </c>
      <c r="V2557">
        <v>0</v>
      </c>
      <c r="W2557">
        <v>0</v>
      </c>
      <c r="X2557">
        <v>5.4234471910195872</v>
      </c>
      <c r="Y2557">
        <v>837.80738342762174</v>
      </c>
      <c r="Z2557">
        <v>1364.7007475394682</v>
      </c>
      <c r="AA2557">
        <v>1037.462401910155</v>
      </c>
      <c r="AB2557">
        <v>312.1366895197786</v>
      </c>
      <c r="AC2557">
        <v>1230.2043231567757</v>
      </c>
      <c r="AD2557">
        <v>0</v>
      </c>
      <c r="AE2557">
        <v>4787.7349927448186</v>
      </c>
    </row>
    <row r="2558" spans="1:31" x14ac:dyDescent="0.25">
      <c r="A2558">
        <v>2342264</v>
      </c>
      <c r="B2558">
        <v>1</v>
      </c>
      <c r="C2558" t="s">
        <v>80</v>
      </c>
      <c r="D2558" t="s">
        <v>82</v>
      </c>
      <c r="E2558" t="s">
        <v>174</v>
      </c>
      <c r="F2558" t="s">
        <v>6305</v>
      </c>
      <c r="G2558" t="s">
        <v>410</v>
      </c>
      <c r="H2558" t="s">
        <v>154</v>
      </c>
      <c r="I2558" t="s">
        <v>144</v>
      </c>
      <c r="J2558" t="s">
        <v>137</v>
      </c>
      <c r="K2558" t="s">
        <v>138</v>
      </c>
      <c r="L2558" t="s">
        <v>7582</v>
      </c>
      <c r="M2558" t="s">
        <v>7583</v>
      </c>
      <c r="N2558">
        <v>0.48499999999999999</v>
      </c>
      <c r="O2558">
        <v>0</v>
      </c>
      <c r="P2558">
        <v>300</v>
      </c>
      <c r="Q2558">
        <v>0</v>
      </c>
      <c r="R2558">
        <v>0</v>
      </c>
      <c r="S2558">
        <v>0</v>
      </c>
      <c r="T2558">
        <v>21</v>
      </c>
      <c r="U2558">
        <v>0</v>
      </c>
      <c r="V2558">
        <v>0</v>
      </c>
      <c r="W2558">
        <v>0</v>
      </c>
      <c r="X2558">
        <v>12.702579283995405</v>
      </c>
      <c r="Y2558">
        <v>0</v>
      </c>
      <c r="Z2558">
        <v>0</v>
      </c>
      <c r="AA2558">
        <v>0</v>
      </c>
      <c r="AB2558">
        <v>7.7872011251739064</v>
      </c>
      <c r="AC2558">
        <v>0</v>
      </c>
      <c r="AD2558">
        <v>0</v>
      </c>
      <c r="AE2558">
        <v>20.489780409169313</v>
      </c>
    </row>
    <row r="2559" spans="1:31" x14ac:dyDescent="0.25">
      <c r="A2559">
        <v>2342267</v>
      </c>
      <c r="B2559">
        <v>1</v>
      </c>
      <c r="C2559" t="s">
        <v>80</v>
      </c>
      <c r="D2559" t="s">
        <v>93</v>
      </c>
      <c r="E2559" t="s">
        <v>151</v>
      </c>
      <c r="F2559" t="s">
        <v>7584</v>
      </c>
      <c r="G2559" t="s">
        <v>153</v>
      </c>
      <c r="H2559" t="s">
        <v>154</v>
      </c>
      <c r="I2559" t="s">
        <v>144</v>
      </c>
      <c r="J2559" t="s">
        <v>137</v>
      </c>
      <c r="K2559" t="s">
        <v>138</v>
      </c>
      <c r="L2559" t="s">
        <v>7585</v>
      </c>
      <c r="M2559" t="s">
        <v>7586</v>
      </c>
      <c r="N2559">
        <v>1.6044444440000001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1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8.8557693369438937</v>
      </c>
      <c r="AC2559">
        <v>0</v>
      </c>
      <c r="AD2559">
        <v>0</v>
      </c>
      <c r="AE2559">
        <v>8.8557693369438937</v>
      </c>
    </row>
    <row r="2560" spans="1:31" x14ac:dyDescent="0.25">
      <c r="A2560">
        <v>2342268</v>
      </c>
      <c r="B2560">
        <v>1</v>
      </c>
      <c r="C2560" t="s">
        <v>80</v>
      </c>
      <c r="D2560" t="s">
        <v>109</v>
      </c>
      <c r="E2560" t="s">
        <v>157</v>
      </c>
      <c r="F2560" t="s">
        <v>7587</v>
      </c>
      <c r="G2560" t="s">
        <v>159</v>
      </c>
      <c r="H2560" t="s">
        <v>154</v>
      </c>
      <c r="I2560" t="s">
        <v>144</v>
      </c>
      <c r="J2560" t="s">
        <v>137</v>
      </c>
      <c r="K2560" t="s">
        <v>138</v>
      </c>
      <c r="L2560" t="s">
        <v>7588</v>
      </c>
      <c r="M2560" t="s">
        <v>7589</v>
      </c>
      <c r="N2560">
        <v>1.447777777</v>
      </c>
      <c r="O2560">
        <v>0</v>
      </c>
      <c r="P2560">
        <v>1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0.14881195572728889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0.14881195572728889</v>
      </c>
    </row>
    <row r="2561" spans="1:31" x14ac:dyDescent="0.25">
      <c r="A2561">
        <v>2342270</v>
      </c>
      <c r="B2561">
        <v>1</v>
      </c>
      <c r="C2561" t="s">
        <v>80</v>
      </c>
      <c r="D2561" t="s">
        <v>99</v>
      </c>
      <c r="E2561" t="s">
        <v>157</v>
      </c>
      <c r="F2561" t="s">
        <v>7590</v>
      </c>
      <c r="G2561" t="s">
        <v>159</v>
      </c>
      <c r="H2561" t="s">
        <v>154</v>
      </c>
      <c r="I2561" t="s">
        <v>144</v>
      </c>
      <c r="J2561" t="s">
        <v>137</v>
      </c>
      <c r="K2561" t="s">
        <v>138</v>
      </c>
      <c r="L2561" t="s">
        <v>7591</v>
      </c>
      <c r="M2561" t="s">
        <v>7592</v>
      </c>
      <c r="N2561">
        <v>1.140833333</v>
      </c>
      <c r="O2561">
        <v>0</v>
      </c>
      <c r="P2561">
        <v>2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0.97389804367155552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0.97389804367155552</v>
      </c>
    </row>
    <row r="2562" spans="1:31" x14ac:dyDescent="0.25">
      <c r="A2562">
        <v>2342271</v>
      </c>
      <c r="B2562">
        <v>1</v>
      </c>
      <c r="C2562" t="s">
        <v>80</v>
      </c>
      <c r="D2562" t="s">
        <v>95</v>
      </c>
      <c r="E2562" t="s">
        <v>141</v>
      </c>
      <c r="F2562" t="s">
        <v>6174</v>
      </c>
      <c r="G2562" t="s">
        <v>134</v>
      </c>
      <c r="H2562" t="s">
        <v>135</v>
      </c>
      <c r="I2562" t="s">
        <v>144</v>
      </c>
      <c r="J2562" t="s">
        <v>137</v>
      </c>
      <c r="K2562" t="s">
        <v>138</v>
      </c>
      <c r="L2562" t="s">
        <v>7593</v>
      </c>
      <c r="M2562" t="s">
        <v>7594</v>
      </c>
      <c r="N2562">
        <v>0.59861111099999997</v>
      </c>
      <c r="O2562">
        <v>4</v>
      </c>
      <c r="P2562">
        <v>177</v>
      </c>
      <c r="Q2562">
        <v>12</v>
      </c>
      <c r="R2562">
        <v>0</v>
      </c>
      <c r="S2562">
        <v>15</v>
      </c>
      <c r="T2562">
        <v>12</v>
      </c>
      <c r="U2562">
        <v>1</v>
      </c>
      <c r="V2562">
        <v>0</v>
      </c>
      <c r="W2562">
        <v>1.1843248078328694</v>
      </c>
      <c r="X2562">
        <v>10.936471506552358</v>
      </c>
      <c r="Y2562">
        <v>15.882236929372667</v>
      </c>
      <c r="Z2562">
        <v>0</v>
      </c>
      <c r="AA2562">
        <v>45.171616408209438</v>
      </c>
      <c r="AB2562">
        <v>2.5671044179261555</v>
      </c>
      <c r="AC2562">
        <v>0.45065747817644164</v>
      </c>
      <c r="AD2562">
        <v>0</v>
      </c>
      <c r="AE2562">
        <v>76.192411548069927</v>
      </c>
    </row>
    <row r="2563" spans="1:31" x14ac:dyDescent="0.25">
      <c r="A2563">
        <v>2342272</v>
      </c>
      <c r="B2563">
        <v>1</v>
      </c>
      <c r="C2563" t="s">
        <v>80</v>
      </c>
      <c r="D2563" t="s">
        <v>92</v>
      </c>
      <c r="E2563" t="s">
        <v>151</v>
      </c>
      <c r="F2563" t="s">
        <v>7574</v>
      </c>
      <c r="G2563" t="s">
        <v>153</v>
      </c>
      <c r="H2563" t="s">
        <v>154</v>
      </c>
      <c r="I2563" t="s">
        <v>144</v>
      </c>
      <c r="J2563" t="s">
        <v>137</v>
      </c>
      <c r="K2563" t="s">
        <v>138</v>
      </c>
      <c r="L2563" t="s">
        <v>7595</v>
      </c>
      <c r="M2563" t="s">
        <v>7596</v>
      </c>
      <c r="N2563">
        <v>0.93666666600000004</v>
      </c>
      <c r="O2563">
        <v>0</v>
      </c>
      <c r="P2563">
        <v>77</v>
      </c>
      <c r="Q2563">
        <v>0</v>
      </c>
      <c r="R2563">
        <v>0</v>
      </c>
      <c r="S2563">
        <v>0</v>
      </c>
      <c r="T2563">
        <v>5</v>
      </c>
      <c r="U2563">
        <v>0</v>
      </c>
      <c r="V2563">
        <v>0</v>
      </c>
      <c r="W2563">
        <v>0</v>
      </c>
      <c r="X2563">
        <v>17.656858543542988</v>
      </c>
      <c r="Y2563">
        <v>0</v>
      </c>
      <c r="Z2563">
        <v>0</v>
      </c>
      <c r="AA2563">
        <v>0</v>
      </c>
      <c r="AB2563">
        <v>3.4588998417728889</v>
      </c>
      <c r="AC2563">
        <v>0</v>
      </c>
      <c r="AD2563">
        <v>0</v>
      </c>
      <c r="AE2563">
        <v>21.115758385315878</v>
      </c>
    </row>
    <row r="2564" spans="1:31" x14ac:dyDescent="0.25">
      <c r="A2564">
        <v>2342276</v>
      </c>
      <c r="B2564">
        <v>1</v>
      </c>
      <c r="C2564" t="s">
        <v>80</v>
      </c>
      <c r="D2564" t="s">
        <v>98</v>
      </c>
      <c r="E2564" t="s">
        <v>147</v>
      </c>
      <c r="F2564" t="s">
        <v>7597</v>
      </c>
      <c r="G2564" t="s">
        <v>184</v>
      </c>
      <c r="H2564" t="s">
        <v>135</v>
      </c>
      <c r="I2564" t="s">
        <v>144</v>
      </c>
      <c r="J2564" t="s">
        <v>137</v>
      </c>
      <c r="K2564" t="s">
        <v>138</v>
      </c>
      <c r="L2564" t="s">
        <v>7598</v>
      </c>
      <c r="M2564" t="s">
        <v>7599</v>
      </c>
      <c r="N2564">
        <v>2.1730555549999999</v>
      </c>
      <c r="O2564">
        <v>0</v>
      </c>
      <c r="P2564">
        <v>13</v>
      </c>
      <c r="Q2564">
        <v>0</v>
      </c>
      <c r="R2564">
        <v>21</v>
      </c>
      <c r="S2564">
        <v>0</v>
      </c>
      <c r="T2564">
        <v>15</v>
      </c>
      <c r="U2564">
        <v>0</v>
      </c>
      <c r="V2564">
        <v>0</v>
      </c>
      <c r="W2564">
        <v>0</v>
      </c>
      <c r="X2564">
        <v>6.6059654370868337</v>
      </c>
      <c r="Y2564">
        <v>0</v>
      </c>
      <c r="Z2564">
        <v>125.48278401823696</v>
      </c>
      <c r="AA2564">
        <v>0</v>
      </c>
      <c r="AB2564">
        <v>41.020897179214963</v>
      </c>
      <c r="AC2564">
        <v>0</v>
      </c>
      <c r="AD2564">
        <v>0</v>
      </c>
      <c r="AE2564">
        <v>173.10964663453873</v>
      </c>
    </row>
    <row r="2565" spans="1:31" x14ac:dyDescent="0.25">
      <c r="A2565">
        <v>2342278</v>
      </c>
      <c r="B2565">
        <v>1</v>
      </c>
      <c r="C2565" t="s">
        <v>80</v>
      </c>
      <c r="D2565" t="s">
        <v>95</v>
      </c>
      <c r="E2565" t="s">
        <v>132</v>
      </c>
      <c r="F2565" t="s">
        <v>6262</v>
      </c>
      <c r="G2565" t="s">
        <v>134</v>
      </c>
      <c r="H2565" t="s">
        <v>135</v>
      </c>
      <c r="I2565" t="s">
        <v>144</v>
      </c>
      <c r="J2565" t="s">
        <v>137</v>
      </c>
      <c r="K2565" t="s">
        <v>138</v>
      </c>
      <c r="L2565" t="s">
        <v>7600</v>
      </c>
      <c r="M2565" t="s">
        <v>7601</v>
      </c>
      <c r="N2565">
        <v>7.3055554999999994E-2</v>
      </c>
      <c r="O2565">
        <v>0</v>
      </c>
      <c r="P2565">
        <v>2062</v>
      </c>
      <c r="Q2565">
        <v>0</v>
      </c>
      <c r="R2565">
        <v>4</v>
      </c>
      <c r="S2565">
        <v>0</v>
      </c>
      <c r="T2565">
        <v>286</v>
      </c>
      <c r="U2565">
        <v>0</v>
      </c>
      <c r="V2565">
        <v>1</v>
      </c>
      <c r="W2565">
        <v>0</v>
      </c>
      <c r="X2565">
        <v>33.024162975575358</v>
      </c>
      <c r="Y2565">
        <v>0</v>
      </c>
      <c r="Z2565">
        <v>0.20145851699224998</v>
      </c>
      <c r="AA2565">
        <v>0</v>
      </c>
      <c r="AB2565">
        <v>26.403488415590843</v>
      </c>
      <c r="AC2565">
        <v>0</v>
      </c>
      <c r="AD2565">
        <v>1.0030244827766668E-2</v>
      </c>
      <c r="AE2565">
        <v>59.639140152986215</v>
      </c>
    </row>
    <row r="2566" spans="1:31" x14ac:dyDescent="0.25">
      <c r="A2566">
        <v>2342281</v>
      </c>
      <c r="B2566">
        <v>1</v>
      </c>
      <c r="C2566" t="s">
        <v>81</v>
      </c>
      <c r="D2566" t="s">
        <v>127</v>
      </c>
      <c r="E2566" t="s">
        <v>174</v>
      </c>
      <c r="F2566" t="s">
        <v>7602</v>
      </c>
      <c r="G2566" t="s">
        <v>176</v>
      </c>
      <c r="H2566" t="s">
        <v>154</v>
      </c>
      <c r="I2566" t="s">
        <v>144</v>
      </c>
      <c r="J2566" t="s">
        <v>137</v>
      </c>
      <c r="K2566" t="s">
        <v>138</v>
      </c>
      <c r="L2566" t="s">
        <v>7603</v>
      </c>
      <c r="M2566" t="s">
        <v>7604</v>
      </c>
      <c r="N2566">
        <v>1.695277777</v>
      </c>
      <c r="O2566">
        <v>0</v>
      </c>
      <c r="P2566">
        <v>200</v>
      </c>
      <c r="Q2566">
        <v>0</v>
      </c>
      <c r="R2566">
        <v>3</v>
      </c>
      <c r="S2566">
        <v>0</v>
      </c>
      <c r="T2566">
        <v>14</v>
      </c>
      <c r="U2566">
        <v>0</v>
      </c>
      <c r="V2566">
        <v>1</v>
      </c>
      <c r="W2566">
        <v>0</v>
      </c>
      <c r="X2566">
        <v>74.987720035383475</v>
      </c>
      <c r="Y2566">
        <v>0</v>
      </c>
      <c r="Z2566">
        <v>33.136453730108308</v>
      </c>
      <c r="AA2566">
        <v>0</v>
      </c>
      <c r="AB2566">
        <v>9.4765721615337384</v>
      </c>
      <c r="AC2566">
        <v>0</v>
      </c>
      <c r="AD2566">
        <v>49.264178590780588</v>
      </c>
      <c r="AE2566">
        <v>166.86492451780612</v>
      </c>
    </row>
    <row r="2567" spans="1:31" x14ac:dyDescent="0.25">
      <c r="A2567">
        <v>2342283</v>
      </c>
      <c r="B2567">
        <v>1</v>
      </c>
      <c r="C2567" t="s">
        <v>80</v>
      </c>
      <c r="D2567" t="s">
        <v>82</v>
      </c>
      <c r="E2567" t="s">
        <v>326</v>
      </c>
      <c r="F2567" t="s">
        <v>7605</v>
      </c>
      <c r="G2567" t="s">
        <v>667</v>
      </c>
      <c r="H2567" t="s">
        <v>154</v>
      </c>
      <c r="I2567" t="s">
        <v>144</v>
      </c>
      <c r="J2567" t="s">
        <v>137</v>
      </c>
      <c r="K2567" t="s">
        <v>138</v>
      </c>
      <c r="L2567" t="s">
        <v>7606</v>
      </c>
      <c r="M2567" t="s">
        <v>7607</v>
      </c>
      <c r="N2567">
        <v>1.6125</v>
      </c>
      <c r="O2567">
        <v>0</v>
      </c>
      <c r="P2567">
        <v>27</v>
      </c>
      <c r="Q2567">
        <v>0</v>
      </c>
      <c r="R2567">
        <v>0</v>
      </c>
      <c r="S2567">
        <v>0</v>
      </c>
      <c r="T2567">
        <v>4</v>
      </c>
      <c r="U2567">
        <v>0</v>
      </c>
      <c r="V2567">
        <v>0</v>
      </c>
      <c r="W2567">
        <v>0</v>
      </c>
      <c r="X2567">
        <v>10.136587650150972</v>
      </c>
      <c r="Y2567">
        <v>0</v>
      </c>
      <c r="Z2567">
        <v>0</v>
      </c>
      <c r="AA2567">
        <v>0</v>
      </c>
      <c r="AB2567">
        <v>12.844076060448568</v>
      </c>
      <c r="AC2567">
        <v>0</v>
      </c>
      <c r="AD2567">
        <v>0</v>
      </c>
      <c r="AE2567">
        <v>22.98066371059954</v>
      </c>
    </row>
    <row r="2568" spans="1:31" x14ac:dyDescent="0.25">
      <c r="A2568">
        <v>2342284</v>
      </c>
      <c r="B2568">
        <v>1</v>
      </c>
      <c r="C2568" t="s">
        <v>81</v>
      </c>
      <c r="D2568" t="s">
        <v>121</v>
      </c>
      <c r="E2568" t="s">
        <v>151</v>
      </c>
      <c r="F2568" t="s">
        <v>7608</v>
      </c>
      <c r="G2568" t="s">
        <v>153</v>
      </c>
      <c r="H2568" t="s">
        <v>154</v>
      </c>
      <c r="I2568" t="s">
        <v>144</v>
      </c>
      <c r="J2568" t="s">
        <v>137</v>
      </c>
      <c r="K2568" t="s">
        <v>138</v>
      </c>
      <c r="L2568" t="s">
        <v>7609</v>
      </c>
      <c r="M2568" t="s">
        <v>7610</v>
      </c>
      <c r="N2568">
        <v>1.229166666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1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1.9757236655638222</v>
      </c>
      <c r="AC2568">
        <v>0</v>
      </c>
      <c r="AD2568">
        <v>0</v>
      </c>
      <c r="AE2568">
        <v>1.9757236655638222</v>
      </c>
    </row>
    <row r="2569" spans="1:31" x14ac:dyDescent="0.25">
      <c r="A2569">
        <v>2342288</v>
      </c>
      <c r="B2569">
        <v>1</v>
      </c>
      <c r="C2569" t="s">
        <v>80</v>
      </c>
      <c r="D2569" t="s">
        <v>106</v>
      </c>
      <c r="E2569" t="s">
        <v>141</v>
      </c>
      <c r="F2569" t="s">
        <v>7611</v>
      </c>
      <c r="G2569" t="s">
        <v>134</v>
      </c>
      <c r="H2569" t="s">
        <v>135</v>
      </c>
      <c r="I2569" t="s">
        <v>144</v>
      </c>
      <c r="J2569" t="s">
        <v>137</v>
      </c>
      <c r="K2569" t="s">
        <v>138</v>
      </c>
      <c r="L2569" t="s">
        <v>7612</v>
      </c>
      <c r="M2569" t="s">
        <v>7613</v>
      </c>
      <c r="N2569">
        <v>0.57416666599999999</v>
      </c>
      <c r="O2569">
        <v>0</v>
      </c>
      <c r="P2569">
        <v>482</v>
      </c>
      <c r="Q2569">
        <v>34</v>
      </c>
      <c r="R2569">
        <v>102</v>
      </c>
      <c r="S2569">
        <v>14</v>
      </c>
      <c r="T2569">
        <v>89</v>
      </c>
      <c r="U2569">
        <v>1</v>
      </c>
      <c r="V2569">
        <v>0</v>
      </c>
      <c r="W2569">
        <v>0</v>
      </c>
      <c r="X2569">
        <v>81.098774913242821</v>
      </c>
      <c r="Y2569">
        <v>233.52101860062899</v>
      </c>
      <c r="Z2569">
        <v>232.10460847382259</v>
      </c>
      <c r="AA2569">
        <v>57.081204884079497</v>
      </c>
      <c r="AB2569">
        <v>59.731620212161005</v>
      </c>
      <c r="AC2569">
        <v>1.792203759717482</v>
      </c>
      <c r="AD2569">
        <v>0</v>
      </c>
      <c r="AE2569">
        <v>665.3294308436524</v>
      </c>
    </row>
    <row r="2570" spans="1:31" x14ac:dyDescent="0.25">
      <c r="A2570">
        <v>2342289</v>
      </c>
      <c r="B2570">
        <v>1</v>
      </c>
      <c r="C2570" t="s">
        <v>80</v>
      </c>
      <c r="D2570" t="s">
        <v>98</v>
      </c>
      <c r="E2570" t="s">
        <v>141</v>
      </c>
      <c r="F2570" t="s">
        <v>7614</v>
      </c>
      <c r="G2570" t="s">
        <v>363</v>
      </c>
      <c r="H2570" t="s">
        <v>135</v>
      </c>
      <c r="I2570" t="s">
        <v>144</v>
      </c>
      <c r="J2570" t="s">
        <v>137</v>
      </c>
      <c r="K2570" t="s">
        <v>138</v>
      </c>
      <c r="L2570" t="s">
        <v>7615</v>
      </c>
      <c r="M2570" t="s">
        <v>7616</v>
      </c>
      <c r="N2570">
        <v>0.193611111</v>
      </c>
      <c r="O2570">
        <v>0</v>
      </c>
      <c r="P2570">
        <v>21</v>
      </c>
      <c r="Q2570">
        <v>12</v>
      </c>
      <c r="R2570">
        <v>127</v>
      </c>
      <c r="S2570">
        <v>4</v>
      </c>
      <c r="T2570">
        <v>35</v>
      </c>
      <c r="U2570">
        <v>2</v>
      </c>
      <c r="V2570">
        <v>0</v>
      </c>
      <c r="W2570">
        <v>0</v>
      </c>
      <c r="X2570">
        <v>2.9390456564410066</v>
      </c>
      <c r="Y2570">
        <v>45.99225489635775</v>
      </c>
      <c r="Z2570">
        <v>176.10971083913427</v>
      </c>
      <c r="AA2570">
        <v>16.485976716168786</v>
      </c>
      <c r="AB2570">
        <v>27.665571622440932</v>
      </c>
      <c r="AC2570">
        <v>12.536172660978032</v>
      </c>
      <c r="AD2570">
        <v>0</v>
      </c>
      <c r="AE2570">
        <v>281.72873239152074</v>
      </c>
    </row>
    <row r="2571" spans="1:31" x14ac:dyDescent="0.25">
      <c r="A2571">
        <v>2342292</v>
      </c>
      <c r="B2571">
        <v>1</v>
      </c>
      <c r="C2571" t="s">
        <v>80</v>
      </c>
      <c r="D2571" t="s">
        <v>100</v>
      </c>
      <c r="E2571" t="s">
        <v>132</v>
      </c>
      <c r="F2571" t="s">
        <v>7617</v>
      </c>
      <c r="G2571" t="s">
        <v>134</v>
      </c>
      <c r="H2571" t="s">
        <v>135</v>
      </c>
      <c r="I2571" t="s">
        <v>136</v>
      </c>
      <c r="J2571" t="s">
        <v>137</v>
      </c>
      <c r="K2571" t="s">
        <v>138</v>
      </c>
      <c r="L2571" t="s">
        <v>7618</v>
      </c>
      <c r="M2571" t="s">
        <v>7619</v>
      </c>
      <c r="N2571">
        <v>1.1111111E-2</v>
      </c>
      <c r="O2571">
        <v>1</v>
      </c>
      <c r="P2571">
        <v>1345</v>
      </c>
      <c r="Q2571">
        <v>18</v>
      </c>
      <c r="R2571">
        <v>435</v>
      </c>
      <c r="S2571">
        <v>13</v>
      </c>
      <c r="T2571">
        <v>303</v>
      </c>
      <c r="U2571">
        <v>0</v>
      </c>
      <c r="V2571">
        <v>1</v>
      </c>
      <c r="W2571">
        <v>9.1388387851333349E-3</v>
      </c>
      <c r="X2571">
        <v>4.2039437954143315</v>
      </c>
      <c r="Y2571">
        <v>4.732899085274445</v>
      </c>
      <c r="Z2571">
        <v>5.8614747215419065</v>
      </c>
      <c r="AA2571">
        <v>1.0121522148443334</v>
      </c>
      <c r="AB2571">
        <v>2.9074153432759218</v>
      </c>
      <c r="AC2571">
        <v>0</v>
      </c>
      <c r="AD2571">
        <v>5.1178557475555558E-3</v>
      </c>
      <c r="AE2571">
        <v>18.732141854883629</v>
      </c>
    </row>
    <row r="2572" spans="1:31" x14ac:dyDescent="0.25">
      <c r="A2572">
        <v>2342294</v>
      </c>
      <c r="B2572">
        <v>1</v>
      </c>
      <c r="C2572" t="s">
        <v>81</v>
      </c>
      <c r="D2572" t="s">
        <v>112</v>
      </c>
      <c r="E2572" t="s">
        <v>132</v>
      </c>
      <c r="F2572" t="s">
        <v>7620</v>
      </c>
      <c r="G2572" t="s">
        <v>134</v>
      </c>
      <c r="H2572" t="s">
        <v>135</v>
      </c>
      <c r="I2572" t="s">
        <v>144</v>
      </c>
      <c r="J2572" t="s">
        <v>137</v>
      </c>
      <c r="K2572" t="s">
        <v>138</v>
      </c>
      <c r="L2572" t="s">
        <v>7621</v>
      </c>
      <c r="M2572" t="s">
        <v>7622</v>
      </c>
      <c r="N2572">
        <v>0.28055555500000001</v>
      </c>
      <c r="O2572">
        <v>2</v>
      </c>
      <c r="P2572">
        <v>246</v>
      </c>
      <c r="Q2572">
        <v>124</v>
      </c>
      <c r="R2572">
        <v>354</v>
      </c>
      <c r="S2572">
        <v>6</v>
      </c>
      <c r="T2572">
        <v>34</v>
      </c>
      <c r="U2572">
        <v>4</v>
      </c>
      <c r="V2572">
        <v>2</v>
      </c>
      <c r="W2572">
        <v>8.5413242851519453E-2</v>
      </c>
      <c r="X2572">
        <v>9.8423846491855649</v>
      </c>
      <c r="Y2572">
        <v>47.51741610328132</v>
      </c>
      <c r="Z2572">
        <v>37.540613528298898</v>
      </c>
      <c r="AA2572">
        <v>5.8414032481183895</v>
      </c>
      <c r="AB2572">
        <v>10.735711948734687</v>
      </c>
      <c r="AC2572">
        <v>30.505302329906819</v>
      </c>
      <c r="AD2572">
        <v>8.2089365351804435</v>
      </c>
      <c r="AE2572">
        <v>150.27718158555763</v>
      </c>
    </row>
    <row r="2573" spans="1:31" x14ac:dyDescent="0.25">
      <c r="A2573">
        <v>2342295</v>
      </c>
      <c r="B2573">
        <v>1</v>
      </c>
      <c r="C2573" t="s">
        <v>81</v>
      </c>
      <c r="D2573" t="s">
        <v>114</v>
      </c>
      <c r="E2573" t="s">
        <v>147</v>
      </c>
      <c r="F2573" t="s">
        <v>7623</v>
      </c>
      <c r="G2573" t="s">
        <v>184</v>
      </c>
      <c r="H2573" t="s">
        <v>135</v>
      </c>
      <c r="I2573" t="s">
        <v>144</v>
      </c>
      <c r="J2573" t="s">
        <v>137</v>
      </c>
      <c r="K2573" t="s">
        <v>138</v>
      </c>
      <c r="L2573" t="s">
        <v>7624</v>
      </c>
      <c r="M2573" t="s">
        <v>7625</v>
      </c>
      <c r="N2573">
        <v>2.9097222220000001</v>
      </c>
      <c r="O2573">
        <v>0</v>
      </c>
      <c r="P2573">
        <v>64</v>
      </c>
      <c r="Q2573">
        <v>1</v>
      </c>
      <c r="R2573">
        <v>9</v>
      </c>
      <c r="S2573">
        <v>1</v>
      </c>
      <c r="T2573">
        <v>7</v>
      </c>
      <c r="U2573">
        <v>0</v>
      </c>
      <c r="V2573">
        <v>0</v>
      </c>
      <c r="W2573">
        <v>0</v>
      </c>
      <c r="X2573">
        <v>20.188407586914931</v>
      </c>
      <c r="Y2573">
        <v>3.3520974278148001</v>
      </c>
      <c r="Z2573">
        <v>59.761200214498359</v>
      </c>
      <c r="AA2573">
        <v>4.8353200507904059</v>
      </c>
      <c r="AB2573">
        <v>16.306645818254392</v>
      </c>
      <c r="AC2573">
        <v>0</v>
      </c>
      <c r="AD2573">
        <v>0</v>
      </c>
      <c r="AE2573">
        <v>104.44367109827289</v>
      </c>
    </row>
    <row r="2574" spans="1:31" x14ac:dyDescent="0.25">
      <c r="A2574">
        <v>2342299</v>
      </c>
      <c r="B2574">
        <v>1</v>
      </c>
      <c r="C2574" t="s">
        <v>80</v>
      </c>
      <c r="D2574" t="s">
        <v>104</v>
      </c>
      <c r="E2574" t="s">
        <v>132</v>
      </c>
      <c r="F2574" t="s">
        <v>528</v>
      </c>
      <c r="G2574" t="s">
        <v>134</v>
      </c>
      <c r="H2574" t="s">
        <v>135</v>
      </c>
      <c r="I2574" t="s">
        <v>144</v>
      </c>
      <c r="J2574" t="s">
        <v>137</v>
      </c>
      <c r="K2574" t="s">
        <v>138</v>
      </c>
      <c r="L2574" t="s">
        <v>7626</v>
      </c>
      <c r="M2574" t="s">
        <v>7627</v>
      </c>
      <c r="N2574">
        <v>2.0591666659999999</v>
      </c>
      <c r="O2574">
        <v>5</v>
      </c>
      <c r="P2574">
        <v>41</v>
      </c>
      <c r="Q2574">
        <v>3</v>
      </c>
      <c r="R2574">
        <v>0</v>
      </c>
      <c r="S2574">
        <v>3</v>
      </c>
      <c r="T2574">
        <v>1</v>
      </c>
      <c r="U2574">
        <v>1</v>
      </c>
      <c r="V2574">
        <v>0</v>
      </c>
      <c r="W2574">
        <v>4.4352848943937673</v>
      </c>
      <c r="X2574">
        <v>50.577577368183029</v>
      </c>
      <c r="Y2574">
        <v>6.2341257224995337</v>
      </c>
      <c r="Z2574">
        <v>0</v>
      </c>
      <c r="AA2574">
        <v>50.657352848725083</v>
      </c>
      <c r="AB2574">
        <v>3.5165777933189561</v>
      </c>
      <c r="AC2574">
        <v>183.7098061312266</v>
      </c>
      <c r="AD2574">
        <v>0</v>
      </c>
      <c r="AE2574">
        <v>299.13072475834696</v>
      </c>
    </row>
    <row r="2575" spans="1:31" x14ac:dyDescent="0.25">
      <c r="A2575">
        <v>2342300</v>
      </c>
      <c r="B2575">
        <v>1</v>
      </c>
      <c r="C2575" t="s">
        <v>80</v>
      </c>
      <c r="D2575" t="s">
        <v>100</v>
      </c>
      <c r="E2575" t="s">
        <v>151</v>
      </c>
      <c r="F2575" t="s">
        <v>7628</v>
      </c>
      <c r="G2575" t="s">
        <v>153</v>
      </c>
      <c r="H2575" t="s">
        <v>154</v>
      </c>
      <c r="I2575" t="s">
        <v>144</v>
      </c>
      <c r="J2575" t="s">
        <v>137</v>
      </c>
      <c r="K2575" t="s">
        <v>138</v>
      </c>
      <c r="L2575" t="s">
        <v>7629</v>
      </c>
      <c r="M2575" t="s">
        <v>7630</v>
      </c>
      <c r="N2575">
        <v>1.5177777770000001</v>
      </c>
      <c r="O2575">
        <v>0</v>
      </c>
      <c r="P2575">
        <v>54</v>
      </c>
      <c r="Q2575">
        <v>0</v>
      </c>
      <c r="R2575">
        <v>0</v>
      </c>
      <c r="S2575">
        <v>0</v>
      </c>
      <c r="T2575">
        <v>4</v>
      </c>
      <c r="U2575">
        <v>0</v>
      </c>
      <c r="V2575">
        <v>0</v>
      </c>
      <c r="W2575">
        <v>0</v>
      </c>
      <c r="X2575">
        <v>24.417048693719888</v>
      </c>
      <c r="Y2575">
        <v>0</v>
      </c>
      <c r="Z2575">
        <v>0</v>
      </c>
      <c r="AA2575">
        <v>0</v>
      </c>
      <c r="AB2575">
        <v>0.9502414718603992</v>
      </c>
      <c r="AC2575">
        <v>0</v>
      </c>
      <c r="AD2575">
        <v>0</v>
      </c>
      <c r="AE2575">
        <v>25.367290165580286</v>
      </c>
    </row>
    <row r="2576" spans="1:31" x14ac:dyDescent="0.25">
      <c r="A2576">
        <v>2342303</v>
      </c>
      <c r="B2576">
        <v>1</v>
      </c>
      <c r="C2576" t="s">
        <v>80</v>
      </c>
      <c r="D2576" t="s">
        <v>93</v>
      </c>
      <c r="E2576" t="s">
        <v>174</v>
      </c>
      <c r="F2576" t="s">
        <v>7631</v>
      </c>
      <c r="G2576" t="s">
        <v>299</v>
      </c>
      <c r="H2576" t="s">
        <v>154</v>
      </c>
      <c r="I2576" t="s">
        <v>144</v>
      </c>
      <c r="J2576" t="s">
        <v>137</v>
      </c>
      <c r="K2576" t="s">
        <v>138</v>
      </c>
      <c r="L2576" t="s">
        <v>7632</v>
      </c>
      <c r="M2576" t="s">
        <v>7633</v>
      </c>
      <c r="N2576">
        <v>0.329444444</v>
      </c>
      <c r="O2576">
        <v>0</v>
      </c>
      <c r="P2576">
        <v>13</v>
      </c>
      <c r="Q2576">
        <v>0</v>
      </c>
      <c r="R2576">
        <v>10</v>
      </c>
      <c r="S2576">
        <v>0</v>
      </c>
      <c r="T2576">
        <v>11</v>
      </c>
      <c r="U2576">
        <v>0</v>
      </c>
      <c r="V2576">
        <v>0</v>
      </c>
      <c r="W2576">
        <v>0</v>
      </c>
      <c r="X2576">
        <v>0.96508202900092444</v>
      </c>
      <c r="Y2576">
        <v>0</v>
      </c>
      <c r="Z2576">
        <v>15.750211493949914</v>
      </c>
      <c r="AA2576">
        <v>0</v>
      </c>
      <c r="AB2576">
        <v>2.4214027949150112</v>
      </c>
      <c r="AC2576">
        <v>0</v>
      </c>
      <c r="AD2576">
        <v>0</v>
      </c>
      <c r="AE2576">
        <v>19.136696317865848</v>
      </c>
    </row>
    <row r="2577" spans="1:31" x14ac:dyDescent="0.25">
      <c r="A2577">
        <v>2342304</v>
      </c>
      <c r="B2577">
        <v>1</v>
      </c>
      <c r="C2577" t="s">
        <v>80</v>
      </c>
      <c r="D2577" t="s">
        <v>107</v>
      </c>
      <c r="E2577" t="s">
        <v>132</v>
      </c>
      <c r="F2577" t="s">
        <v>7634</v>
      </c>
      <c r="G2577" t="s">
        <v>134</v>
      </c>
      <c r="H2577" t="s">
        <v>135</v>
      </c>
      <c r="I2577" t="s">
        <v>144</v>
      </c>
      <c r="J2577" t="s">
        <v>137</v>
      </c>
      <c r="K2577" t="s">
        <v>138</v>
      </c>
      <c r="L2577" t="s">
        <v>7635</v>
      </c>
      <c r="M2577" t="s">
        <v>7636</v>
      </c>
      <c r="N2577">
        <v>1.3405555549999999</v>
      </c>
      <c r="O2577">
        <v>15</v>
      </c>
      <c r="P2577">
        <v>8801</v>
      </c>
      <c r="Q2577">
        <v>21</v>
      </c>
      <c r="R2577">
        <v>85</v>
      </c>
      <c r="S2577">
        <v>32</v>
      </c>
      <c r="T2577">
        <v>580</v>
      </c>
      <c r="U2577">
        <v>0</v>
      </c>
      <c r="V2577">
        <v>11</v>
      </c>
      <c r="W2577">
        <v>613.1390731155376</v>
      </c>
      <c r="X2577">
        <v>2564.0891754861868</v>
      </c>
      <c r="Y2577">
        <v>21.349167970234845</v>
      </c>
      <c r="Z2577">
        <v>130.21889347375486</v>
      </c>
      <c r="AA2577">
        <v>357.77816287187176</v>
      </c>
      <c r="AB2577">
        <v>996.87104559966463</v>
      </c>
      <c r="AC2577">
        <v>0</v>
      </c>
      <c r="AD2577">
        <v>22.454847127884445</v>
      </c>
      <c r="AE2577">
        <v>4705.9003656451341</v>
      </c>
    </row>
    <row r="2578" spans="1:31" x14ac:dyDescent="0.25">
      <c r="A2578">
        <v>2342305</v>
      </c>
      <c r="B2578">
        <v>1</v>
      </c>
      <c r="C2578" t="s">
        <v>81</v>
      </c>
      <c r="D2578" t="s">
        <v>121</v>
      </c>
      <c r="E2578" t="s">
        <v>151</v>
      </c>
      <c r="F2578" t="s">
        <v>7637</v>
      </c>
      <c r="G2578" t="s">
        <v>153</v>
      </c>
      <c r="H2578" t="s">
        <v>154</v>
      </c>
      <c r="I2578" t="s">
        <v>144</v>
      </c>
      <c r="J2578" t="s">
        <v>137</v>
      </c>
      <c r="K2578" t="s">
        <v>138</v>
      </c>
      <c r="L2578" t="s">
        <v>7638</v>
      </c>
      <c r="M2578" t="s">
        <v>7639</v>
      </c>
      <c r="N2578">
        <v>1.7094444440000001</v>
      </c>
      <c r="O2578">
        <v>0</v>
      </c>
      <c r="P2578">
        <v>11</v>
      </c>
      <c r="Q2578">
        <v>0</v>
      </c>
      <c r="R2578">
        <v>0</v>
      </c>
      <c r="S2578">
        <v>0</v>
      </c>
      <c r="T2578">
        <v>2</v>
      </c>
      <c r="U2578">
        <v>0</v>
      </c>
      <c r="V2578">
        <v>0</v>
      </c>
      <c r="W2578">
        <v>0</v>
      </c>
      <c r="X2578">
        <v>2.6985472137424127</v>
      </c>
      <c r="Y2578">
        <v>0</v>
      </c>
      <c r="Z2578">
        <v>0</v>
      </c>
      <c r="AA2578">
        <v>0</v>
      </c>
      <c r="AB2578">
        <v>0.95375594914345319</v>
      </c>
      <c r="AC2578">
        <v>0</v>
      </c>
      <c r="AD2578">
        <v>0</v>
      </c>
      <c r="AE2578">
        <v>3.652303162885866</v>
      </c>
    </row>
    <row r="2579" spans="1:31" x14ac:dyDescent="0.25">
      <c r="A2579">
        <v>2342306</v>
      </c>
      <c r="B2579">
        <v>1</v>
      </c>
      <c r="C2579" t="s">
        <v>81</v>
      </c>
      <c r="D2579" t="s">
        <v>127</v>
      </c>
      <c r="E2579" t="s">
        <v>151</v>
      </c>
      <c r="F2579" t="s">
        <v>7640</v>
      </c>
      <c r="G2579" t="s">
        <v>153</v>
      </c>
      <c r="H2579" t="s">
        <v>154</v>
      </c>
      <c r="I2579" t="s">
        <v>144</v>
      </c>
      <c r="J2579" t="s">
        <v>137</v>
      </c>
      <c r="K2579" t="s">
        <v>138</v>
      </c>
      <c r="L2579" t="s">
        <v>7641</v>
      </c>
      <c r="M2579" t="s">
        <v>7642</v>
      </c>
      <c r="N2579">
        <v>2.7777777769999998</v>
      </c>
      <c r="O2579">
        <v>0</v>
      </c>
      <c r="P2579">
        <v>3</v>
      </c>
      <c r="Q2579">
        <v>0</v>
      </c>
      <c r="R2579">
        <v>8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0.59527495319551671</v>
      </c>
      <c r="Y2579">
        <v>0</v>
      </c>
      <c r="Z2579">
        <v>30.238825014040504</v>
      </c>
      <c r="AA2579">
        <v>0</v>
      </c>
      <c r="AB2579">
        <v>0</v>
      </c>
      <c r="AC2579">
        <v>0</v>
      </c>
      <c r="AD2579">
        <v>0</v>
      </c>
      <c r="AE2579">
        <v>30.834099967236021</v>
      </c>
    </row>
    <row r="2580" spans="1:31" x14ac:dyDescent="0.25">
      <c r="A2580">
        <v>2342312</v>
      </c>
      <c r="B2580">
        <v>1</v>
      </c>
      <c r="C2580" t="s">
        <v>80</v>
      </c>
      <c r="D2580" t="s">
        <v>102</v>
      </c>
      <c r="E2580" t="s">
        <v>157</v>
      </c>
      <c r="F2580" t="s">
        <v>7643</v>
      </c>
      <c r="G2580" t="s">
        <v>204</v>
      </c>
      <c r="H2580" t="s">
        <v>154</v>
      </c>
      <c r="I2580" t="s">
        <v>144</v>
      </c>
      <c r="J2580" t="s">
        <v>137</v>
      </c>
      <c r="K2580" t="s">
        <v>138</v>
      </c>
      <c r="L2580" t="s">
        <v>7644</v>
      </c>
      <c r="M2580" t="s">
        <v>7645</v>
      </c>
      <c r="N2580">
        <v>1.0961111109999999</v>
      </c>
      <c r="O2580">
        <v>0</v>
      </c>
      <c r="P2580">
        <v>1</v>
      </c>
      <c r="Q2580">
        <v>0</v>
      </c>
      <c r="R2580">
        <v>14</v>
      </c>
      <c r="S2580">
        <v>0</v>
      </c>
      <c r="T2580">
        <v>6</v>
      </c>
      <c r="U2580">
        <v>0</v>
      </c>
      <c r="V2580">
        <v>0</v>
      </c>
      <c r="W2580">
        <v>0</v>
      </c>
      <c r="X2580">
        <v>0.25955193882787775</v>
      </c>
      <c r="Y2580">
        <v>0</v>
      </c>
      <c r="Z2580">
        <v>109.6805337539522</v>
      </c>
      <c r="AA2580">
        <v>0</v>
      </c>
      <c r="AB2580">
        <v>25.797990171917515</v>
      </c>
      <c r="AC2580">
        <v>0</v>
      </c>
      <c r="AD2580">
        <v>0</v>
      </c>
      <c r="AE2580">
        <v>135.73807586469761</v>
      </c>
    </row>
    <row r="2581" spans="1:31" x14ac:dyDescent="0.25">
      <c r="A2581">
        <v>2342313</v>
      </c>
      <c r="B2581">
        <v>1</v>
      </c>
      <c r="C2581" t="s">
        <v>80</v>
      </c>
      <c r="D2581" t="s">
        <v>94</v>
      </c>
      <c r="E2581" t="s">
        <v>132</v>
      </c>
      <c r="F2581" t="s">
        <v>7646</v>
      </c>
      <c r="G2581" t="s">
        <v>3157</v>
      </c>
      <c r="H2581" t="s">
        <v>135</v>
      </c>
      <c r="I2581" t="s">
        <v>144</v>
      </c>
      <c r="J2581" t="s">
        <v>137</v>
      </c>
      <c r="K2581" t="s">
        <v>138</v>
      </c>
      <c r="L2581" t="s">
        <v>7647</v>
      </c>
      <c r="M2581" t="s">
        <v>7648</v>
      </c>
      <c r="N2581">
        <v>5.8227777769999998</v>
      </c>
      <c r="O2581">
        <v>0</v>
      </c>
      <c r="P2581">
        <v>1125</v>
      </c>
      <c r="Q2581">
        <v>2</v>
      </c>
      <c r="R2581">
        <v>21</v>
      </c>
      <c r="S2581">
        <v>1</v>
      </c>
      <c r="T2581">
        <v>115</v>
      </c>
      <c r="U2581">
        <v>2</v>
      </c>
      <c r="V2581">
        <v>0</v>
      </c>
      <c r="W2581">
        <v>0</v>
      </c>
      <c r="X2581">
        <v>1058.2983533205661</v>
      </c>
      <c r="Y2581">
        <v>31.644776443048823</v>
      </c>
      <c r="Z2581">
        <v>74.337231114848549</v>
      </c>
      <c r="AA2581">
        <v>6.3969816319412454</v>
      </c>
      <c r="AB2581">
        <v>429.21881685140727</v>
      </c>
      <c r="AC2581">
        <v>9.7056371505879735</v>
      </c>
      <c r="AD2581">
        <v>0</v>
      </c>
      <c r="AE2581">
        <v>1609.6017965123999</v>
      </c>
    </row>
    <row r="2582" spans="1:31" x14ac:dyDescent="0.25">
      <c r="A2582">
        <v>2342317</v>
      </c>
      <c r="B2582">
        <v>1</v>
      </c>
      <c r="C2582" t="s">
        <v>81</v>
      </c>
      <c r="D2582" t="s">
        <v>112</v>
      </c>
      <c r="E2582" t="s">
        <v>174</v>
      </c>
      <c r="F2582" t="s">
        <v>7649</v>
      </c>
      <c r="G2582" t="s">
        <v>176</v>
      </c>
      <c r="H2582" t="s">
        <v>154</v>
      </c>
      <c r="I2582" t="s">
        <v>144</v>
      </c>
      <c r="J2582" t="s">
        <v>137</v>
      </c>
      <c r="K2582" t="s">
        <v>138</v>
      </c>
      <c r="L2582" t="s">
        <v>7650</v>
      </c>
      <c r="M2582" t="s">
        <v>7651</v>
      </c>
      <c r="N2582">
        <v>1.719166666</v>
      </c>
      <c r="O2582">
        <v>0</v>
      </c>
      <c r="P2582">
        <v>0</v>
      </c>
      <c r="Q2582">
        <v>0</v>
      </c>
      <c r="R2582">
        <v>4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124.84001167026695</v>
      </c>
      <c r="AA2582">
        <v>0</v>
      </c>
      <c r="AB2582">
        <v>0</v>
      </c>
      <c r="AC2582">
        <v>0</v>
      </c>
      <c r="AD2582">
        <v>0</v>
      </c>
      <c r="AE2582">
        <v>124.84001167026695</v>
      </c>
    </row>
    <row r="2583" spans="1:31" x14ac:dyDescent="0.25">
      <c r="A2583">
        <v>2342319</v>
      </c>
      <c r="B2583">
        <v>1</v>
      </c>
      <c r="C2583" t="s">
        <v>80</v>
      </c>
      <c r="D2583" t="s">
        <v>93</v>
      </c>
      <c r="E2583" t="s">
        <v>151</v>
      </c>
      <c r="F2583" t="s">
        <v>7652</v>
      </c>
      <c r="G2583" t="s">
        <v>153</v>
      </c>
      <c r="H2583" t="s">
        <v>154</v>
      </c>
      <c r="I2583" t="s">
        <v>144</v>
      </c>
      <c r="J2583" t="s">
        <v>137</v>
      </c>
      <c r="K2583" t="s">
        <v>138</v>
      </c>
      <c r="L2583" t="s">
        <v>7653</v>
      </c>
      <c r="M2583" t="s">
        <v>7654</v>
      </c>
      <c r="N2583">
        <v>1.8819444439999999</v>
      </c>
      <c r="O2583">
        <v>0</v>
      </c>
      <c r="P2583">
        <v>2</v>
      </c>
      <c r="Q2583">
        <v>0</v>
      </c>
      <c r="R2583">
        <v>4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0.88212110764798601</v>
      </c>
      <c r="Y2583">
        <v>0</v>
      </c>
      <c r="Z2583">
        <v>21.521071007205162</v>
      </c>
      <c r="AA2583">
        <v>0</v>
      </c>
      <c r="AB2583">
        <v>0</v>
      </c>
      <c r="AC2583">
        <v>0</v>
      </c>
      <c r="AD2583">
        <v>0</v>
      </c>
      <c r="AE2583">
        <v>22.403192114853148</v>
      </c>
    </row>
    <row r="2584" spans="1:31" x14ac:dyDescent="0.25">
      <c r="A2584">
        <v>2342322</v>
      </c>
      <c r="B2584">
        <v>1</v>
      </c>
      <c r="C2584" t="s">
        <v>80</v>
      </c>
      <c r="D2584" t="s">
        <v>83</v>
      </c>
      <c r="E2584" t="s">
        <v>326</v>
      </c>
      <c r="F2584" t="s">
        <v>7655</v>
      </c>
      <c r="G2584" t="s">
        <v>667</v>
      </c>
      <c r="H2584" t="s">
        <v>154</v>
      </c>
      <c r="I2584" t="s">
        <v>144</v>
      </c>
      <c r="J2584" t="s">
        <v>137</v>
      </c>
      <c r="K2584" t="s">
        <v>138</v>
      </c>
      <c r="L2584" t="s">
        <v>7656</v>
      </c>
      <c r="M2584" t="s">
        <v>7657</v>
      </c>
      <c r="N2584">
        <v>1.734722222</v>
      </c>
      <c r="O2584">
        <v>0</v>
      </c>
      <c r="P2584">
        <v>139</v>
      </c>
      <c r="Q2584">
        <v>0</v>
      </c>
      <c r="R2584">
        <v>0</v>
      </c>
      <c r="S2584">
        <v>0</v>
      </c>
      <c r="T2584">
        <v>6</v>
      </c>
      <c r="U2584">
        <v>0</v>
      </c>
      <c r="V2584">
        <v>0</v>
      </c>
      <c r="W2584">
        <v>0</v>
      </c>
      <c r="X2584">
        <v>66.812258263252033</v>
      </c>
      <c r="Y2584">
        <v>0</v>
      </c>
      <c r="Z2584">
        <v>0</v>
      </c>
      <c r="AA2584">
        <v>0</v>
      </c>
      <c r="AB2584">
        <v>6.9888243009025999</v>
      </c>
      <c r="AC2584">
        <v>0</v>
      </c>
      <c r="AD2584">
        <v>0</v>
      </c>
      <c r="AE2584">
        <v>73.801082564154626</v>
      </c>
    </row>
    <row r="2585" spans="1:31" x14ac:dyDescent="0.25">
      <c r="A2585">
        <v>2342323</v>
      </c>
      <c r="B2585">
        <v>1</v>
      </c>
      <c r="C2585" t="s">
        <v>81</v>
      </c>
      <c r="D2585" t="s">
        <v>116</v>
      </c>
      <c r="E2585" t="s">
        <v>132</v>
      </c>
      <c r="F2585" t="s">
        <v>7658</v>
      </c>
      <c r="G2585" t="s">
        <v>134</v>
      </c>
      <c r="H2585" t="s">
        <v>135</v>
      </c>
      <c r="I2585" t="s">
        <v>144</v>
      </c>
      <c r="J2585" t="s">
        <v>137</v>
      </c>
      <c r="K2585" t="s">
        <v>138</v>
      </c>
      <c r="L2585" t="s">
        <v>7659</v>
      </c>
      <c r="M2585" t="s">
        <v>7660</v>
      </c>
      <c r="N2585">
        <v>0.15</v>
      </c>
      <c r="O2585">
        <v>9</v>
      </c>
      <c r="P2585">
        <v>2972</v>
      </c>
      <c r="Q2585">
        <v>242</v>
      </c>
      <c r="R2585">
        <v>235</v>
      </c>
      <c r="S2585">
        <v>13</v>
      </c>
      <c r="T2585">
        <v>419</v>
      </c>
      <c r="U2585">
        <v>2</v>
      </c>
      <c r="V2585">
        <v>0</v>
      </c>
      <c r="W2585">
        <v>1.0824173579925001</v>
      </c>
      <c r="X2585">
        <v>63.247725588328912</v>
      </c>
      <c r="Y2585">
        <v>121.48872404037215</v>
      </c>
      <c r="Z2585">
        <v>32.216177322075005</v>
      </c>
      <c r="AA2585">
        <v>15.72436623991365</v>
      </c>
      <c r="AB2585">
        <v>23.453373615793492</v>
      </c>
      <c r="AC2585">
        <v>11.159055854967001</v>
      </c>
      <c r="AD2585">
        <v>0</v>
      </c>
      <c r="AE2585">
        <v>268.37184001944269</v>
      </c>
    </row>
    <row r="2586" spans="1:31" x14ac:dyDescent="0.25">
      <c r="A2586">
        <v>2342324</v>
      </c>
      <c r="B2586">
        <v>1</v>
      </c>
      <c r="C2586" t="s">
        <v>80</v>
      </c>
      <c r="D2586" t="s">
        <v>93</v>
      </c>
      <c r="E2586" t="s">
        <v>151</v>
      </c>
      <c r="F2586" t="s">
        <v>7661</v>
      </c>
      <c r="G2586" t="s">
        <v>153</v>
      </c>
      <c r="H2586" t="s">
        <v>154</v>
      </c>
      <c r="I2586" t="s">
        <v>144</v>
      </c>
      <c r="J2586" t="s">
        <v>137</v>
      </c>
      <c r="K2586" t="s">
        <v>138</v>
      </c>
      <c r="L2586" t="s">
        <v>7662</v>
      </c>
      <c r="M2586" t="s">
        <v>7663</v>
      </c>
      <c r="N2586">
        <v>1.663333333</v>
      </c>
      <c r="O2586">
        <v>0</v>
      </c>
      <c r="P2586">
        <v>0</v>
      </c>
      <c r="Q2586">
        <v>0</v>
      </c>
      <c r="R2586">
        <v>4</v>
      </c>
      <c r="S2586">
        <v>0</v>
      </c>
      <c r="T2586">
        <v>1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11.684581127219801</v>
      </c>
      <c r="AA2586">
        <v>0</v>
      </c>
      <c r="AB2586">
        <v>0.75883799745023994</v>
      </c>
      <c r="AC2586">
        <v>0</v>
      </c>
      <c r="AD2586">
        <v>0</v>
      </c>
      <c r="AE2586">
        <v>12.44341912467004</v>
      </c>
    </row>
    <row r="2587" spans="1:31" x14ac:dyDescent="0.25">
      <c r="A2587">
        <v>2342325</v>
      </c>
      <c r="B2587">
        <v>1</v>
      </c>
      <c r="C2587" t="s">
        <v>80</v>
      </c>
      <c r="D2587" t="s">
        <v>107</v>
      </c>
      <c r="E2587" t="s">
        <v>141</v>
      </c>
      <c r="F2587" t="s">
        <v>7664</v>
      </c>
      <c r="G2587" t="s">
        <v>3157</v>
      </c>
      <c r="H2587" t="s">
        <v>135</v>
      </c>
      <c r="I2587" t="s">
        <v>144</v>
      </c>
      <c r="J2587" t="s">
        <v>137</v>
      </c>
      <c r="K2587" t="s">
        <v>138</v>
      </c>
      <c r="L2587" t="s">
        <v>7665</v>
      </c>
      <c r="M2587" t="s">
        <v>7666</v>
      </c>
      <c r="N2587">
        <v>2.5638888880000001</v>
      </c>
      <c r="O2587">
        <v>1</v>
      </c>
      <c r="P2587">
        <v>1445</v>
      </c>
      <c r="Q2587">
        <v>9</v>
      </c>
      <c r="R2587">
        <v>1</v>
      </c>
      <c r="S2587">
        <v>4</v>
      </c>
      <c r="T2587">
        <v>69</v>
      </c>
      <c r="U2587">
        <v>0</v>
      </c>
      <c r="V2587">
        <v>4</v>
      </c>
      <c r="W2587">
        <v>155.12531190787146</v>
      </c>
      <c r="X2587">
        <v>850.8929770414951</v>
      </c>
      <c r="Y2587">
        <v>18.877325603126089</v>
      </c>
      <c r="Z2587">
        <v>1.1927028534419517</v>
      </c>
      <c r="AA2587">
        <v>25.75954464487798</v>
      </c>
      <c r="AB2587">
        <v>236.20685897802568</v>
      </c>
      <c r="AC2587">
        <v>0</v>
      </c>
      <c r="AD2587">
        <v>13.933752535393792</v>
      </c>
      <c r="AE2587">
        <v>1301.9884735642318</v>
      </c>
    </row>
    <row r="2588" spans="1:31" x14ac:dyDescent="0.25">
      <c r="A2588">
        <v>2342329</v>
      </c>
      <c r="B2588">
        <v>1</v>
      </c>
      <c r="C2588" t="s">
        <v>80</v>
      </c>
      <c r="D2588" t="s">
        <v>93</v>
      </c>
      <c r="E2588" t="s">
        <v>147</v>
      </c>
      <c r="F2588" t="s">
        <v>7667</v>
      </c>
      <c r="G2588" t="s">
        <v>184</v>
      </c>
      <c r="H2588" t="s">
        <v>135</v>
      </c>
      <c r="I2588" t="s">
        <v>144</v>
      </c>
      <c r="J2588" t="s">
        <v>137</v>
      </c>
      <c r="K2588" t="s">
        <v>138</v>
      </c>
      <c r="L2588" t="s">
        <v>7668</v>
      </c>
      <c r="M2588" t="s">
        <v>7669</v>
      </c>
      <c r="N2588">
        <v>0.63305555499999999</v>
      </c>
      <c r="O2588">
        <v>0</v>
      </c>
      <c r="P2588">
        <v>0</v>
      </c>
      <c r="Q2588">
        <v>1</v>
      </c>
      <c r="R2588">
        <v>0</v>
      </c>
      <c r="S2588">
        <v>1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8.8631131369956222</v>
      </c>
      <c r="Z2588">
        <v>0</v>
      </c>
      <c r="AA2588">
        <v>1.0710285219944917</v>
      </c>
      <c r="AB2588">
        <v>0</v>
      </c>
      <c r="AC2588">
        <v>0</v>
      </c>
      <c r="AD2588">
        <v>0</v>
      </c>
      <c r="AE2588">
        <v>9.9341416589901144</v>
      </c>
    </row>
    <row r="2589" spans="1:31" x14ac:dyDescent="0.25">
      <c r="A2589">
        <v>2342332</v>
      </c>
      <c r="B2589">
        <v>1</v>
      </c>
      <c r="C2589" t="s">
        <v>80</v>
      </c>
      <c r="D2589" t="s">
        <v>104</v>
      </c>
      <c r="E2589" t="s">
        <v>147</v>
      </c>
      <c r="F2589" t="s">
        <v>7670</v>
      </c>
      <c r="G2589" t="s">
        <v>184</v>
      </c>
      <c r="H2589" t="s">
        <v>135</v>
      </c>
      <c r="I2589" t="s">
        <v>144</v>
      </c>
      <c r="J2589" t="s">
        <v>137</v>
      </c>
      <c r="K2589" t="s">
        <v>138</v>
      </c>
      <c r="L2589" t="s">
        <v>7671</v>
      </c>
      <c r="M2589" t="s">
        <v>7672</v>
      </c>
      <c r="N2589">
        <v>1.6347222219999999</v>
      </c>
      <c r="O2589">
        <v>0</v>
      </c>
      <c r="P2589">
        <v>236</v>
      </c>
      <c r="Q2589">
        <v>0</v>
      </c>
      <c r="R2589">
        <v>2</v>
      </c>
      <c r="S2589">
        <v>0</v>
      </c>
      <c r="T2589">
        <v>13</v>
      </c>
      <c r="U2589">
        <v>0</v>
      </c>
      <c r="V2589">
        <v>0</v>
      </c>
      <c r="W2589">
        <v>0</v>
      </c>
      <c r="X2589">
        <v>68.202567205484812</v>
      </c>
      <c r="Y2589">
        <v>0</v>
      </c>
      <c r="Z2589">
        <v>0.59065216605385673</v>
      </c>
      <c r="AA2589">
        <v>0</v>
      </c>
      <c r="AB2589">
        <v>10.617683549418285</v>
      </c>
      <c r="AC2589">
        <v>0</v>
      </c>
      <c r="AD2589">
        <v>0</v>
      </c>
      <c r="AE2589">
        <v>79.410902920956957</v>
      </c>
    </row>
    <row r="2590" spans="1:31" x14ac:dyDescent="0.25">
      <c r="A2590">
        <v>2342333</v>
      </c>
      <c r="B2590">
        <v>1</v>
      </c>
      <c r="C2590" t="s">
        <v>80</v>
      </c>
      <c r="D2590" t="s">
        <v>107</v>
      </c>
      <c r="E2590" t="s">
        <v>147</v>
      </c>
      <c r="F2590" t="s">
        <v>2676</v>
      </c>
      <c r="G2590" t="s">
        <v>184</v>
      </c>
      <c r="H2590" t="s">
        <v>135</v>
      </c>
      <c r="I2590" t="s">
        <v>144</v>
      </c>
      <c r="J2590" t="s">
        <v>137</v>
      </c>
      <c r="K2590" t="s">
        <v>138</v>
      </c>
      <c r="L2590" t="s">
        <v>7673</v>
      </c>
      <c r="M2590" t="s">
        <v>7674</v>
      </c>
      <c r="N2590">
        <v>5.5380555549999997</v>
      </c>
      <c r="O2590">
        <v>0</v>
      </c>
      <c r="P2590">
        <v>146</v>
      </c>
      <c r="Q2590">
        <v>1</v>
      </c>
      <c r="R2590">
        <v>3</v>
      </c>
      <c r="S2590">
        <v>1</v>
      </c>
      <c r="T2590">
        <v>12</v>
      </c>
      <c r="U2590">
        <v>1</v>
      </c>
      <c r="V2590">
        <v>0</v>
      </c>
      <c r="W2590">
        <v>0</v>
      </c>
      <c r="X2590">
        <v>143.74752555612443</v>
      </c>
      <c r="Y2590">
        <v>5.1309999330072005</v>
      </c>
      <c r="Z2590">
        <v>23.970840204580423</v>
      </c>
      <c r="AA2590">
        <v>9.1323852306897582</v>
      </c>
      <c r="AB2590">
        <v>59.538008454172576</v>
      </c>
      <c r="AC2590">
        <v>194.13260821238489</v>
      </c>
      <c r="AD2590">
        <v>0</v>
      </c>
      <c r="AE2590">
        <v>435.65236759095922</v>
      </c>
    </row>
    <row r="2591" spans="1:31" x14ac:dyDescent="0.25">
      <c r="A2591">
        <v>2342335</v>
      </c>
      <c r="B2591">
        <v>1</v>
      </c>
      <c r="C2591" t="s">
        <v>80</v>
      </c>
      <c r="D2591" t="s">
        <v>93</v>
      </c>
      <c r="E2591" t="s">
        <v>132</v>
      </c>
      <c r="F2591" t="s">
        <v>7675</v>
      </c>
      <c r="G2591" t="s">
        <v>134</v>
      </c>
      <c r="H2591" t="s">
        <v>135</v>
      </c>
      <c r="I2591" t="s">
        <v>144</v>
      </c>
      <c r="J2591" t="s">
        <v>137</v>
      </c>
      <c r="K2591" t="s">
        <v>138</v>
      </c>
      <c r="L2591" t="s">
        <v>7676</v>
      </c>
      <c r="M2591" t="s">
        <v>7677</v>
      </c>
      <c r="N2591">
        <v>0.255833333</v>
      </c>
      <c r="O2591">
        <v>2</v>
      </c>
      <c r="P2591">
        <v>311</v>
      </c>
      <c r="Q2591">
        <v>34</v>
      </c>
      <c r="R2591">
        <v>72</v>
      </c>
      <c r="S2591">
        <v>6</v>
      </c>
      <c r="T2591">
        <v>75</v>
      </c>
      <c r="U2591">
        <v>1</v>
      </c>
      <c r="V2591">
        <v>0</v>
      </c>
      <c r="W2591">
        <v>0.46057212393708469</v>
      </c>
      <c r="X2591">
        <v>13.06534699332162</v>
      </c>
      <c r="Y2591">
        <v>102.00956305930109</v>
      </c>
      <c r="Z2591">
        <v>111.92927749877414</v>
      </c>
      <c r="AA2591">
        <v>6.5093321158389479</v>
      </c>
      <c r="AB2591">
        <v>25.635564326897828</v>
      </c>
      <c r="AC2591">
        <v>0.17270774454000667</v>
      </c>
      <c r="AD2591">
        <v>0</v>
      </c>
      <c r="AE2591">
        <v>259.78236386261074</v>
      </c>
    </row>
    <row r="2592" spans="1:31" x14ac:dyDescent="0.25">
      <c r="A2592">
        <v>2342336</v>
      </c>
      <c r="B2592">
        <v>1</v>
      </c>
      <c r="C2592" t="s">
        <v>80</v>
      </c>
      <c r="D2592" t="s">
        <v>92</v>
      </c>
      <c r="E2592" t="s">
        <v>157</v>
      </c>
      <c r="F2592" t="s">
        <v>7678</v>
      </c>
      <c r="G2592" t="s">
        <v>204</v>
      </c>
      <c r="H2592" t="s">
        <v>154</v>
      </c>
      <c r="I2592" t="s">
        <v>144</v>
      </c>
      <c r="J2592" t="s">
        <v>137</v>
      </c>
      <c r="K2592" t="s">
        <v>138</v>
      </c>
      <c r="L2592" t="s">
        <v>7679</v>
      </c>
      <c r="M2592" t="s">
        <v>7680</v>
      </c>
      <c r="N2592">
        <v>2.4619444439999998</v>
      </c>
      <c r="O2592">
        <v>0</v>
      </c>
      <c r="P2592">
        <v>2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0.59090847150053771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0.59090847150053771</v>
      </c>
    </row>
    <row r="2593" spans="1:31" x14ac:dyDescent="0.25">
      <c r="A2593">
        <v>2342337</v>
      </c>
      <c r="B2593">
        <v>1</v>
      </c>
      <c r="C2593" t="s">
        <v>81</v>
      </c>
      <c r="D2593" t="s">
        <v>119</v>
      </c>
      <c r="E2593" t="s">
        <v>147</v>
      </c>
      <c r="F2593" t="s">
        <v>3518</v>
      </c>
      <c r="G2593" t="s">
        <v>134</v>
      </c>
      <c r="H2593" t="s">
        <v>135</v>
      </c>
      <c r="I2593" t="s">
        <v>144</v>
      </c>
      <c r="J2593" t="s">
        <v>137</v>
      </c>
      <c r="K2593" t="s">
        <v>138</v>
      </c>
      <c r="L2593" t="s">
        <v>7681</v>
      </c>
      <c r="M2593" t="s">
        <v>7682</v>
      </c>
      <c r="N2593">
        <v>0.16916666599999999</v>
      </c>
      <c r="O2593">
        <v>0</v>
      </c>
      <c r="P2593">
        <v>1469</v>
      </c>
      <c r="Q2593">
        <v>0</v>
      </c>
      <c r="R2593">
        <v>135</v>
      </c>
      <c r="S2593">
        <v>1</v>
      </c>
      <c r="T2593">
        <v>60</v>
      </c>
      <c r="U2593">
        <v>0</v>
      </c>
      <c r="V2593">
        <v>0</v>
      </c>
      <c r="W2593">
        <v>0</v>
      </c>
      <c r="X2593">
        <v>53.662200787015877</v>
      </c>
      <c r="Y2593">
        <v>0</v>
      </c>
      <c r="Z2593">
        <v>71.133563755445181</v>
      </c>
      <c r="AA2593">
        <v>0.28532651596242503</v>
      </c>
      <c r="AB2593">
        <v>10.123888847099902</v>
      </c>
      <c r="AC2593">
        <v>0</v>
      </c>
      <c r="AD2593">
        <v>0</v>
      </c>
      <c r="AE2593">
        <v>135.20497990552337</v>
      </c>
    </row>
    <row r="2594" spans="1:31" x14ac:dyDescent="0.25">
      <c r="A2594">
        <v>2342338</v>
      </c>
      <c r="B2594">
        <v>1</v>
      </c>
      <c r="C2594" t="s">
        <v>80</v>
      </c>
      <c r="D2594" t="s">
        <v>96</v>
      </c>
      <c r="E2594" t="s">
        <v>326</v>
      </c>
      <c r="F2594" t="s">
        <v>3417</v>
      </c>
      <c r="G2594" t="s">
        <v>153</v>
      </c>
      <c r="H2594" t="s">
        <v>154</v>
      </c>
      <c r="I2594" t="s">
        <v>144</v>
      </c>
      <c r="J2594" t="s">
        <v>137</v>
      </c>
      <c r="K2594" t="s">
        <v>138</v>
      </c>
      <c r="L2594" t="s">
        <v>7683</v>
      </c>
      <c r="M2594" t="s">
        <v>7684</v>
      </c>
      <c r="N2594">
        <v>2.3152777769999999</v>
      </c>
      <c r="O2594">
        <v>0</v>
      </c>
      <c r="P2594">
        <v>2</v>
      </c>
      <c r="Q2594">
        <v>0</v>
      </c>
      <c r="R2594">
        <v>0</v>
      </c>
      <c r="S2594">
        <v>0</v>
      </c>
      <c r="T2594">
        <v>4</v>
      </c>
      <c r="U2594">
        <v>0</v>
      </c>
      <c r="V2594">
        <v>0</v>
      </c>
      <c r="W2594">
        <v>0</v>
      </c>
      <c r="X2594">
        <v>6.7900858207884207</v>
      </c>
      <c r="Y2594">
        <v>0</v>
      </c>
      <c r="Z2594">
        <v>0</v>
      </c>
      <c r="AA2594">
        <v>0</v>
      </c>
      <c r="AB2594">
        <v>74.919260492587313</v>
      </c>
      <c r="AC2594">
        <v>0</v>
      </c>
      <c r="AD2594">
        <v>0</v>
      </c>
      <c r="AE2594">
        <v>81.709346313375733</v>
      </c>
    </row>
    <row r="2595" spans="1:31" x14ac:dyDescent="0.25">
      <c r="A2595">
        <v>2342343</v>
      </c>
      <c r="B2595">
        <v>1</v>
      </c>
      <c r="C2595" t="s">
        <v>81</v>
      </c>
      <c r="D2595" t="s">
        <v>122</v>
      </c>
      <c r="E2595" t="s">
        <v>132</v>
      </c>
      <c r="F2595" t="s">
        <v>6994</v>
      </c>
      <c r="G2595" t="s">
        <v>134</v>
      </c>
      <c r="H2595" t="s">
        <v>135</v>
      </c>
      <c r="I2595" t="s">
        <v>144</v>
      </c>
      <c r="J2595" t="s">
        <v>137</v>
      </c>
      <c r="K2595" t="s">
        <v>138</v>
      </c>
      <c r="L2595" t="s">
        <v>7685</v>
      </c>
      <c r="M2595" t="s">
        <v>7686</v>
      </c>
      <c r="N2595">
        <v>0.58555555500000001</v>
      </c>
      <c r="O2595">
        <v>24</v>
      </c>
      <c r="P2595">
        <v>838</v>
      </c>
      <c r="Q2595">
        <v>69</v>
      </c>
      <c r="R2595">
        <v>36</v>
      </c>
      <c r="S2595">
        <v>23</v>
      </c>
      <c r="T2595">
        <v>54</v>
      </c>
      <c r="U2595">
        <v>0</v>
      </c>
      <c r="V2595">
        <v>2</v>
      </c>
      <c r="W2595">
        <v>4.3200420662230483</v>
      </c>
      <c r="X2595">
        <v>65.069003965943324</v>
      </c>
      <c r="Y2595">
        <v>37.883276528927325</v>
      </c>
      <c r="Z2595">
        <v>14.027946973968961</v>
      </c>
      <c r="AA2595">
        <v>41.888631467363574</v>
      </c>
      <c r="AB2595">
        <v>17.857803613756762</v>
      </c>
      <c r="AC2595">
        <v>0</v>
      </c>
      <c r="AD2595">
        <v>16.562534164182455</v>
      </c>
      <c r="AE2595">
        <v>197.60923878036547</v>
      </c>
    </row>
    <row r="2596" spans="1:31" x14ac:dyDescent="0.25">
      <c r="A2596">
        <v>2342345</v>
      </c>
      <c r="B2596">
        <v>1</v>
      </c>
      <c r="C2596" t="s">
        <v>81</v>
      </c>
      <c r="D2596" t="s">
        <v>124</v>
      </c>
      <c r="E2596" t="s">
        <v>151</v>
      </c>
      <c r="F2596" t="s">
        <v>7687</v>
      </c>
      <c r="G2596" t="s">
        <v>153</v>
      </c>
      <c r="H2596" t="s">
        <v>154</v>
      </c>
      <c r="I2596" t="s">
        <v>144</v>
      </c>
      <c r="J2596" t="s">
        <v>137</v>
      </c>
      <c r="K2596" t="s">
        <v>138</v>
      </c>
      <c r="L2596" t="s">
        <v>7688</v>
      </c>
      <c r="M2596" t="s">
        <v>7689</v>
      </c>
      <c r="N2596">
        <v>0.75638888800000004</v>
      </c>
      <c r="O2596">
        <v>0</v>
      </c>
      <c r="P2596">
        <v>69</v>
      </c>
      <c r="Q2596">
        <v>0</v>
      </c>
      <c r="R2596">
        <v>2</v>
      </c>
      <c r="S2596">
        <v>0</v>
      </c>
      <c r="T2596">
        <v>6</v>
      </c>
      <c r="U2596">
        <v>0</v>
      </c>
      <c r="V2596">
        <v>0</v>
      </c>
      <c r="W2596">
        <v>0</v>
      </c>
      <c r="X2596">
        <v>8.3057679158904971</v>
      </c>
      <c r="Y2596">
        <v>0</v>
      </c>
      <c r="Z2596">
        <v>1.9667283660962056</v>
      </c>
      <c r="AA2596">
        <v>0</v>
      </c>
      <c r="AB2596">
        <v>3.5676855809575945</v>
      </c>
      <c r="AC2596">
        <v>0</v>
      </c>
      <c r="AD2596">
        <v>0</v>
      </c>
      <c r="AE2596">
        <v>13.840181862944297</v>
      </c>
    </row>
    <row r="2597" spans="1:31" x14ac:dyDescent="0.25">
      <c r="A2597">
        <v>2342347</v>
      </c>
      <c r="B2597">
        <v>1</v>
      </c>
      <c r="C2597" t="s">
        <v>80</v>
      </c>
      <c r="D2597" t="s">
        <v>96</v>
      </c>
      <c r="E2597" t="s">
        <v>132</v>
      </c>
      <c r="F2597" t="s">
        <v>7690</v>
      </c>
      <c r="G2597" t="s">
        <v>134</v>
      </c>
      <c r="H2597" t="s">
        <v>135</v>
      </c>
      <c r="I2597" t="s">
        <v>144</v>
      </c>
      <c r="J2597" t="s">
        <v>137</v>
      </c>
      <c r="K2597" t="s">
        <v>138</v>
      </c>
      <c r="L2597" t="s">
        <v>7691</v>
      </c>
      <c r="M2597" t="s">
        <v>7692</v>
      </c>
      <c r="N2597">
        <v>1.3588888880000001</v>
      </c>
      <c r="O2597">
        <v>0</v>
      </c>
      <c r="P2597">
        <v>1849</v>
      </c>
      <c r="Q2597">
        <v>0</v>
      </c>
      <c r="R2597">
        <v>5</v>
      </c>
      <c r="S2597">
        <v>2</v>
      </c>
      <c r="T2597">
        <v>478</v>
      </c>
      <c r="U2597">
        <v>0</v>
      </c>
      <c r="V2597">
        <v>3</v>
      </c>
      <c r="W2597">
        <v>0</v>
      </c>
      <c r="X2597">
        <v>1239.5119732178605</v>
      </c>
      <c r="Y2597">
        <v>0</v>
      </c>
      <c r="Z2597">
        <v>12.063651468839788</v>
      </c>
      <c r="AA2597">
        <v>120.85433962688268</v>
      </c>
      <c r="AB2597">
        <v>1846.0257376689297</v>
      </c>
      <c r="AC2597">
        <v>0</v>
      </c>
      <c r="AD2597">
        <v>45.358194613486432</v>
      </c>
      <c r="AE2597">
        <v>3263.8138965959988</v>
      </c>
    </row>
    <row r="2598" spans="1:31" x14ac:dyDescent="0.25">
      <c r="A2598">
        <v>2342350</v>
      </c>
      <c r="B2598">
        <v>1</v>
      </c>
      <c r="C2598" t="s">
        <v>80</v>
      </c>
      <c r="D2598" t="s">
        <v>96</v>
      </c>
      <c r="E2598" t="s">
        <v>157</v>
      </c>
      <c r="F2598" t="s">
        <v>7693</v>
      </c>
      <c r="G2598" t="s">
        <v>279</v>
      </c>
      <c r="H2598" t="s">
        <v>154</v>
      </c>
      <c r="I2598" t="s">
        <v>144</v>
      </c>
      <c r="J2598" t="s">
        <v>137</v>
      </c>
      <c r="K2598" t="s">
        <v>138</v>
      </c>
      <c r="L2598" t="s">
        <v>7694</v>
      </c>
      <c r="M2598" t="s">
        <v>7695</v>
      </c>
      <c r="N2598">
        <v>2.423888888</v>
      </c>
      <c r="O2598">
        <v>0</v>
      </c>
      <c r="P2598">
        <v>1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0.5180611601300853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0.5180611601300853</v>
      </c>
    </row>
    <row r="2599" spans="1:31" x14ac:dyDescent="0.25">
      <c r="A2599">
        <v>2342352</v>
      </c>
      <c r="B2599">
        <v>1</v>
      </c>
      <c r="C2599" t="s">
        <v>81</v>
      </c>
      <c r="D2599" t="s">
        <v>122</v>
      </c>
      <c r="E2599" t="s">
        <v>174</v>
      </c>
      <c r="F2599" t="s">
        <v>7696</v>
      </c>
      <c r="G2599" t="s">
        <v>176</v>
      </c>
      <c r="H2599" t="s">
        <v>154</v>
      </c>
      <c r="I2599" t="s">
        <v>144</v>
      </c>
      <c r="J2599" t="s">
        <v>137</v>
      </c>
      <c r="K2599" t="s">
        <v>138</v>
      </c>
      <c r="L2599" t="s">
        <v>7697</v>
      </c>
      <c r="M2599" t="s">
        <v>7698</v>
      </c>
      <c r="N2599">
        <v>0.53</v>
      </c>
      <c r="O2599">
        <v>0</v>
      </c>
      <c r="P2599">
        <v>16</v>
      </c>
      <c r="Q2599">
        <v>0</v>
      </c>
      <c r="R2599">
        <v>10</v>
      </c>
      <c r="S2599">
        <v>0</v>
      </c>
      <c r="T2599">
        <v>9</v>
      </c>
      <c r="U2599">
        <v>0</v>
      </c>
      <c r="V2599">
        <v>0</v>
      </c>
      <c r="W2599">
        <v>0</v>
      </c>
      <c r="X2599">
        <v>1.1912520541878002</v>
      </c>
      <c r="Y2599">
        <v>0</v>
      </c>
      <c r="Z2599">
        <v>5.0233188827038511</v>
      </c>
      <c r="AA2599">
        <v>0</v>
      </c>
      <c r="AB2599">
        <v>8.1454353449193011</v>
      </c>
      <c r="AC2599">
        <v>0</v>
      </c>
      <c r="AD2599">
        <v>0</v>
      </c>
      <c r="AE2599">
        <v>14.360006281810954</v>
      </c>
    </row>
    <row r="2600" spans="1:31" x14ac:dyDescent="0.25">
      <c r="A2600">
        <v>2342353</v>
      </c>
      <c r="B2600">
        <v>1</v>
      </c>
      <c r="C2600" t="s">
        <v>80</v>
      </c>
      <c r="D2600" t="s">
        <v>103</v>
      </c>
      <c r="E2600" t="s">
        <v>174</v>
      </c>
      <c r="F2600" t="s">
        <v>7206</v>
      </c>
      <c r="G2600" t="s">
        <v>176</v>
      </c>
      <c r="H2600" t="s">
        <v>154</v>
      </c>
      <c r="I2600" t="s">
        <v>144</v>
      </c>
      <c r="J2600" t="s">
        <v>137</v>
      </c>
      <c r="K2600" t="s">
        <v>138</v>
      </c>
      <c r="L2600" t="s">
        <v>7699</v>
      </c>
      <c r="M2600" t="s">
        <v>7700</v>
      </c>
      <c r="N2600">
        <v>1.058611111</v>
      </c>
      <c r="O2600">
        <v>0</v>
      </c>
      <c r="P2600">
        <v>10</v>
      </c>
      <c r="Q2600">
        <v>0</v>
      </c>
      <c r="R2600">
        <v>0</v>
      </c>
      <c r="S2600">
        <v>0</v>
      </c>
      <c r="T2600">
        <v>16</v>
      </c>
      <c r="U2600">
        <v>0</v>
      </c>
      <c r="V2600">
        <v>0</v>
      </c>
      <c r="W2600">
        <v>0</v>
      </c>
      <c r="X2600">
        <v>1.7764032080923435</v>
      </c>
      <c r="Y2600">
        <v>0</v>
      </c>
      <c r="Z2600">
        <v>0</v>
      </c>
      <c r="AA2600">
        <v>0</v>
      </c>
      <c r="AB2600">
        <v>5.7830445758668665</v>
      </c>
      <c r="AC2600">
        <v>0</v>
      </c>
      <c r="AD2600">
        <v>0</v>
      </c>
      <c r="AE2600">
        <v>7.55944778395921</v>
      </c>
    </row>
    <row r="2601" spans="1:31" x14ac:dyDescent="0.25">
      <c r="A2601">
        <v>2342354</v>
      </c>
      <c r="B2601">
        <v>1</v>
      </c>
      <c r="C2601" t="s">
        <v>81</v>
      </c>
      <c r="D2601" t="s">
        <v>128</v>
      </c>
      <c r="E2601" t="s">
        <v>132</v>
      </c>
      <c r="F2601" t="s">
        <v>4400</v>
      </c>
      <c r="G2601" t="s">
        <v>134</v>
      </c>
      <c r="H2601" t="s">
        <v>135</v>
      </c>
      <c r="I2601" t="s">
        <v>144</v>
      </c>
      <c r="J2601" t="s">
        <v>137</v>
      </c>
      <c r="K2601" t="s">
        <v>138</v>
      </c>
      <c r="L2601" t="s">
        <v>7701</v>
      </c>
      <c r="M2601" t="s">
        <v>7702</v>
      </c>
      <c r="N2601">
        <v>0.162222222</v>
      </c>
      <c r="O2601">
        <v>0</v>
      </c>
      <c r="P2601">
        <v>963</v>
      </c>
      <c r="Q2601">
        <v>1</v>
      </c>
      <c r="R2601">
        <v>9</v>
      </c>
      <c r="S2601">
        <v>15</v>
      </c>
      <c r="T2601">
        <v>126</v>
      </c>
      <c r="U2601">
        <v>0</v>
      </c>
      <c r="V2601">
        <v>0</v>
      </c>
      <c r="W2601">
        <v>0</v>
      </c>
      <c r="X2601">
        <v>19.197269059759286</v>
      </c>
      <c r="Y2601">
        <v>1.0891919921753777</v>
      </c>
      <c r="Z2601">
        <v>1.7969210419169888</v>
      </c>
      <c r="AA2601">
        <v>14.066672686974185</v>
      </c>
      <c r="AB2601">
        <v>7.0088469761400756</v>
      </c>
      <c r="AC2601">
        <v>0</v>
      </c>
      <c r="AD2601">
        <v>0</v>
      </c>
      <c r="AE2601">
        <v>43.158901756965911</v>
      </c>
    </row>
    <row r="2602" spans="1:31" x14ac:dyDescent="0.25">
      <c r="A2602">
        <v>2342355</v>
      </c>
      <c r="B2602">
        <v>1</v>
      </c>
      <c r="C2602" t="s">
        <v>81</v>
      </c>
      <c r="D2602" t="s">
        <v>123</v>
      </c>
      <c r="E2602" t="s">
        <v>151</v>
      </c>
      <c r="F2602" t="s">
        <v>7703</v>
      </c>
      <c r="G2602" t="s">
        <v>153</v>
      </c>
      <c r="H2602" t="s">
        <v>154</v>
      </c>
      <c r="I2602" t="s">
        <v>144</v>
      </c>
      <c r="J2602" t="s">
        <v>137</v>
      </c>
      <c r="K2602" t="s">
        <v>138</v>
      </c>
      <c r="L2602" t="s">
        <v>7704</v>
      </c>
      <c r="M2602" t="s">
        <v>7705</v>
      </c>
      <c r="N2602">
        <v>1.603888888</v>
      </c>
      <c r="O2602">
        <v>0</v>
      </c>
      <c r="P2602">
        <v>33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6.9011162013478637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6.9011162013478637</v>
      </c>
    </row>
    <row r="2603" spans="1:31" x14ac:dyDescent="0.25">
      <c r="A2603">
        <v>2342356</v>
      </c>
      <c r="B2603">
        <v>1</v>
      </c>
      <c r="C2603" t="s">
        <v>81</v>
      </c>
      <c r="D2603" t="s">
        <v>112</v>
      </c>
      <c r="E2603" t="s">
        <v>151</v>
      </c>
      <c r="F2603" t="s">
        <v>7706</v>
      </c>
      <c r="G2603" t="s">
        <v>153</v>
      </c>
      <c r="H2603" t="s">
        <v>154</v>
      </c>
      <c r="I2603" t="s">
        <v>144</v>
      </c>
      <c r="J2603" t="s">
        <v>137</v>
      </c>
      <c r="K2603" t="s">
        <v>138</v>
      </c>
      <c r="L2603" t="s">
        <v>7707</v>
      </c>
      <c r="M2603" t="s">
        <v>7708</v>
      </c>
      <c r="N2603">
        <v>1.3244444440000001</v>
      </c>
      <c r="O2603">
        <v>0</v>
      </c>
      <c r="P2603">
        <v>59</v>
      </c>
      <c r="Q2603">
        <v>0</v>
      </c>
      <c r="R2603">
        <v>14</v>
      </c>
      <c r="S2603">
        <v>0</v>
      </c>
      <c r="T2603">
        <v>9</v>
      </c>
      <c r="U2603">
        <v>0</v>
      </c>
      <c r="V2603">
        <v>0</v>
      </c>
      <c r="W2603">
        <v>0</v>
      </c>
      <c r="X2603">
        <v>13.302365831703248</v>
      </c>
      <c r="Y2603">
        <v>0</v>
      </c>
      <c r="Z2603">
        <v>8.2103028495136439</v>
      </c>
      <c r="AA2603">
        <v>0</v>
      </c>
      <c r="AB2603">
        <v>2.4165819847440382</v>
      </c>
      <c r="AC2603">
        <v>0</v>
      </c>
      <c r="AD2603">
        <v>0</v>
      </c>
      <c r="AE2603">
        <v>23.929250665960932</v>
      </c>
    </row>
    <row r="2604" spans="1:31" x14ac:dyDescent="0.25">
      <c r="A2604">
        <v>2342357</v>
      </c>
      <c r="B2604">
        <v>1</v>
      </c>
      <c r="C2604" t="s">
        <v>81</v>
      </c>
      <c r="D2604" t="s">
        <v>112</v>
      </c>
      <c r="E2604" t="s">
        <v>147</v>
      </c>
      <c r="F2604" t="s">
        <v>7709</v>
      </c>
      <c r="G2604" t="s">
        <v>134</v>
      </c>
      <c r="H2604" t="s">
        <v>135</v>
      </c>
      <c r="I2604" t="s">
        <v>144</v>
      </c>
      <c r="J2604" t="s">
        <v>137</v>
      </c>
      <c r="K2604" t="s">
        <v>138</v>
      </c>
      <c r="L2604" t="s">
        <v>7710</v>
      </c>
      <c r="M2604" t="s">
        <v>7711</v>
      </c>
      <c r="N2604">
        <v>2.5766666659999999</v>
      </c>
      <c r="O2604">
        <v>0</v>
      </c>
      <c r="P2604">
        <v>137</v>
      </c>
      <c r="Q2604">
        <v>70</v>
      </c>
      <c r="R2604">
        <v>27</v>
      </c>
      <c r="S2604">
        <v>5</v>
      </c>
      <c r="T2604">
        <v>20</v>
      </c>
      <c r="U2604">
        <v>1</v>
      </c>
      <c r="V2604">
        <v>0</v>
      </c>
      <c r="W2604">
        <v>0</v>
      </c>
      <c r="X2604">
        <v>54.826735049884689</v>
      </c>
      <c r="Y2604">
        <v>142.41091637539776</v>
      </c>
      <c r="Z2604">
        <v>32.499537344839922</v>
      </c>
      <c r="AA2604">
        <v>17.113998052269611</v>
      </c>
      <c r="AB2604">
        <v>19.0621975883674</v>
      </c>
      <c r="AC2604">
        <v>90.785018914131513</v>
      </c>
      <c r="AD2604">
        <v>0</v>
      </c>
      <c r="AE2604">
        <v>356.69840332489088</v>
      </c>
    </row>
    <row r="2605" spans="1:31" x14ac:dyDescent="0.25">
      <c r="A2605">
        <v>2342358</v>
      </c>
      <c r="B2605">
        <v>1</v>
      </c>
      <c r="C2605" t="s">
        <v>80</v>
      </c>
      <c r="D2605" t="s">
        <v>96</v>
      </c>
      <c r="E2605" t="s">
        <v>141</v>
      </c>
      <c r="F2605" t="s">
        <v>7712</v>
      </c>
      <c r="G2605" t="s">
        <v>3157</v>
      </c>
      <c r="H2605" t="s">
        <v>135</v>
      </c>
      <c r="I2605" t="s">
        <v>144</v>
      </c>
      <c r="J2605" t="s">
        <v>137</v>
      </c>
      <c r="K2605" t="s">
        <v>138</v>
      </c>
      <c r="L2605" t="s">
        <v>7713</v>
      </c>
      <c r="M2605" t="s">
        <v>7714</v>
      </c>
      <c r="N2605">
        <v>2.2113888880000001</v>
      </c>
      <c r="O2605">
        <v>0</v>
      </c>
      <c r="P2605">
        <v>34</v>
      </c>
      <c r="Q2605">
        <v>0</v>
      </c>
      <c r="R2605">
        <v>0</v>
      </c>
      <c r="S2605">
        <v>5</v>
      </c>
      <c r="T2605">
        <v>29</v>
      </c>
      <c r="U2605">
        <v>0</v>
      </c>
      <c r="V2605">
        <v>0</v>
      </c>
      <c r="W2605">
        <v>0</v>
      </c>
      <c r="X2605">
        <v>66.55369297370116</v>
      </c>
      <c r="Y2605">
        <v>0</v>
      </c>
      <c r="Z2605">
        <v>0</v>
      </c>
      <c r="AA2605">
        <v>2132.5819380418366</v>
      </c>
      <c r="AB2605">
        <v>434.93080902265478</v>
      </c>
      <c r="AC2605">
        <v>0</v>
      </c>
      <c r="AD2605">
        <v>0</v>
      </c>
      <c r="AE2605">
        <v>2634.0664400381929</v>
      </c>
    </row>
    <row r="2606" spans="1:31" x14ac:dyDescent="0.25">
      <c r="A2606">
        <v>2342360</v>
      </c>
      <c r="B2606">
        <v>1</v>
      </c>
      <c r="C2606" t="s">
        <v>80</v>
      </c>
      <c r="D2606" t="s">
        <v>96</v>
      </c>
      <c r="E2606" t="s">
        <v>157</v>
      </c>
      <c r="F2606" t="s">
        <v>7715</v>
      </c>
      <c r="G2606" t="s">
        <v>279</v>
      </c>
      <c r="H2606" t="s">
        <v>154</v>
      </c>
      <c r="I2606" t="s">
        <v>144</v>
      </c>
      <c r="J2606" t="s">
        <v>137</v>
      </c>
      <c r="K2606" t="s">
        <v>138</v>
      </c>
      <c r="L2606" t="s">
        <v>7716</v>
      </c>
      <c r="M2606" t="s">
        <v>7717</v>
      </c>
      <c r="N2606">
        <v>2.7627777770000002</v>
      </c>
      <c r="O2606">
        <v>0</v>
      </c>
      <c r="P2606">
        <v>1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4.2364170987585865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4.2364170987585865</v>
      </c>
    </row>
    <row r="2607" spans="1:31" x14ac:dyDescent="0.25">
      <c r="A2607">
        <v>2342363</v>
      </c>
      <c r="B2607">
        <v>1</v>
      </c>
      <c r="C2607" t="s">
        <v>80</v>
      </c>
      <c r="D2607" t="s">
        <v>88</v>
      </c>
      <c r="E2607" t="s">
        <v>240</v>
      </c>
      <c r="F2607" t="s">
        <v>7718</v>
      </c>
      <c r="G2607" t="s">
        <v>1416</v>
      </c>
      <c r="H2607" t="s">
        <v>135</v>
      </c>
      <c r="I2607" t="s">
        <v>144</v>
      </c>
      <c r="J2607" t="s">
        <v>137</v>
      </c>
      <c r="K2607" t="s">
        <v>138</v>
      </c>
      <c r="L2607" t="s">
        <v>7719</v>
      </c>
      <c r="M2607" t="s">
        <v>7720</v>
      </c>
      <c r="N2607">
        <v>1.0861111109999999</v>
      </c>
      <c r="O2607">
        <v>0</v>
      </c>
      <c r="P2607">
        <v>1268</v>
      </c>
      <c r="Q2607">
        <v>0</v>
      </c>
      <c r="R2607">
        <v>0</v>
      </c>
      <c r="S2607">
        <v>0</v>
      </c>
      <c r="T2607">
        <v>82</v>
      </c>
      <c r="U2607">
        <v>0</v>
      </c>
      <c r="V2607">
        <v>0</v>
      </c>
      <c r="W2607">
        <v>0</v>
      </c>
      <c r="X2607">
        <v>394.70285182292793</v>
      </c>
      <c r="Y2607">
        <v>0</v>
      </c>
      <c r="Z2607">
        <v>0</v>
      </c>
      <c r="AA2607">
        <v>0</v>
      </c>
      <c r="AB2607">
        <v>118.59822812456891</v>
      </c>
      <c r="AC2607">
        <v>0</v>
      </c>
      <c r="AD2607">
        <v>0</v>
      </c>
      <c r="AE2607">
        <v>513.30107994749687</v>
      </c>
    </row>
    <row r="2608" spans="1:31" x14ac:dyDescent="0.25">
      <c r="A2608">
        <v>2342368</v>
      </c>
      <c r="B2608">
        <v>1</v>
      </c>
      <c r="C2608" t="s">
        <v>81</v>
      </c>
      <c r="D2608" t="s">
        <v>116</v>
      </c>
      <c r="E2608" t="s">
        <v>132</v>
      </c>
      <c r="F2608" t="s">
        <v>7658</v>
      </c>
      <c r="G2608" t="s">
        <v>134</v>
      </c>
      <c r="H2608" t="s">
        <v>135</v>
      </c>
      <c r="I2608" t="s">
        <v>144</v>
      </c>
      <c r="J2608" t="s">
        <v>137</v>
      </c>
      <c r="K2608" t="s">
        <v>138</v>
      </c>
      <c r="L2608" t="s">
        <v>7721</v>
      </c>
      <c r="M2608" t="s">
        <v>7722</v>
      </c>
      <c r="N2608">
        <v>0.21083333300000001</v>
      </c>
      <c r="O2608">
        <v>9</v>
      </c>
      <c r="P2608">
        <v>2972</v>
      </c>
      <c r="Q2608">
        <v>242</v>
      </c>
      <c r="R2608">
        <v>235</v>
      </c>
      <c r="S2608">
        <v>13</v>
      </c>
      <c r="T2608">
        <v>419</v>
      </c>
      <c r="U2608">
        <v>2</v>
      </c>
      <c r="V2608">
        <v>0</v>
      </c>
      <c r="W2608">
        <v>1.5152582825160001</v>
      </c>
      <c r="X2608">
        <v>88.89034802227188</v>
      </c>
      <c r="Y2608">
        <v>169.32843347193179</v>
      </c>
      <c r="Z2608">
        <v>43.461290266060324</v>
      </c>
      <c r="AA2608">
        <v>21.965223852441113</v>
      </c>
      <c r="AB2608">
        <v>33.10143313475001</v>
      </c>
      <c r="AC2608">
        <v>15.241763039233319</v>
      </c>
      <c r="AD2608">
        <v>0</v>
      </c>
      <c r="AE2608">
        <v>373.50375006920444</v>
      </c>
    </row>
    <row r="2609" spans="1:31" x14ac:dyDescent="0.25">
      <c r="A2609">
        <v>2342371</v>
      </c>
      <c r="B2609">
        <v>1</v>
      </c>
      <c r="C2609" t="s">
        <v>81</v>
      </c>
      <c r="D2609" t="s">
        <v>122</v>
      </c>
      <c r="E2609" t="s">
        <v>147</v>
      </c>
      <c r="F2609" t="s">
        <v>7723</v>
      </c>
      <c r="G2609" t="s">
        <v>184</v>
      </c>
      <c r="H2609" t="s">
        <v>135</v>
      </c>
      <c r="I2609" t="s">
        <v>144</v>
      </c>
      <c r="J2609" t="s">
        <v>137</v>
      </c>
      <c r="K2609" t="s">
        <v>138</v>
      </c>
      <c r="L2609" t="s">
        <v>7724</v>
      </c>
      <c r="M2609" t="s">
        <v>7725</v>
      </c>
      <c r="N2609">
        <v>3.2516666660000002</v>
      </c>
      <c r="O2609">
        <v>0</v>
      </c>
      <c r="P2609">
        <v>170</v>
      </c>
      <c r="Q2609">
        <v>0</v>
      </c>
      <c r="R2609">
        <v>0</v>
      </c>
      <c r="S2609">
        <v>3</v>
      </c>
      <c r="T2609">
        <v>12</v>
      </c>
      <c r="U2609">
        <v>0</v>
      </c>
      <c r="V2609">
        <v>0</v>
      </c>
      <c r="W2609">
        <v>0</v>
      </c>
      <c r="X2609">
        <v>63.087810853204886</v>
      </c>
      <c r="Y2609">
        <v>0</v>
      </c>
      <c r="Z2609">
        <v>0</v>
      </c>
      <c r="AA2609">
        <v>14.364079251468658</v>
      </c>
      <c r="AB2609">
        <v>23.199952742530893</v>
      </c>
      <c r="AC2609">
        <v>0</v>
      </c>
      <c r="AD2609">
        <v>0</v>
      </c>
      <c r="AE2609">
        <v>100.65184284720443</v>
      </c>
    </row>
    <row r="2610" spans="1:31" x14ac:dyDescent="0.25">
      <c r="A2610">
        <v>2342372</v>
      </c>
      <c r="B2610">
        <v>1</v>
      </c>
      <c r="C2610" t="s">
        <v>80</v>
      </c>
      <c r="D2610" t="s">
        <v>105</v>
      </c>
      <c r="E2610" t="s">
        <v>147</v>
      </c>
      <c r="F2610" t="s">
        <v>7726</v>
      </c>
      <c r="G2610" t="s">
        <v>184</v>
      </c>
      <c r="H2610" t="s">
        <v>135</v>
      </c>
      <c r="I2610" t="s">
        <v>144</v>
      </c>
      <c r="J2610" t="s">
        <v>137</v>
      </c>
      <c r="K2610" t="s">
        <v>138</v>
      </c>
      <c r="L2610" t="s">
        <v>7727</v>
      </c>
      <c r="M2610" t="s">
        <v>7728</v>
      </c>
      <c r="N2610">
        <v>1.6391666659999999</v>
      </c>
      <c r="O2610">
        <v>0</v>
      </c>
      <c r="P2610">
        <v>0</v>
      </c>
      <c r="Q2610">
        <v>0</v>
      </c>
      <c r="R2610">
        <v>0</v>
      </c>
      <c r="S2610">
        <v>1</v>
      </c>
      <c r="T2610">
        <v>0</v>
      </c>
      <c r="U2610">
        <v>1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2.7304566250632614</v>
      </c>
      <c r="AB2610">
        <v>0</v>
      </c>
      <c r="AC2610">
        <v>58.09009089024525</v>
      </c>
      <c r="AD2610">
        <v>0</v>
      </c>
      <c r="AE2610">
        <v>60.820547515308512</v>
      </c>
    </row>
    <row r="2611" spans="1:31" x14ac:dyDescent="0.25">
      <c r="A2611">
        <v>2342378</v>
      </c>
      <c r="B2611">
        <v>1</v>
      </c>
      <c r="C2611" t="s">
        <v>81</v>
      </c>
      <c r="D2611" t="s">
        <v>112</v>
      </c>
      <c r="E2611" t="s">
        <v>151</v>
      </c>
      <c r="F2611" t="s">
        <v>7729</v>
      </c>
      <c r="G2611" t="s">
        <v>153</v>
      </c>
      <c r="H2611" t="s">
        <v>154</v>
      </c>
      <c r="I2611" t="s">
        <v>144</v>
      </c>
      <c r="J2611" t="s">
        <v>137</v>
      </c>
      <c r="K2611" t="s">
        <v>138</v>
      </c>
      <c r="L2611" t="s">
        <v>7730</v>
      </c>
      <c r="M2611" t="s">
        <v>7731</v>
      </c>
      <c r="N2611">
        <v>5.369722222</v>
      </c>
      <c r="O2611">
        <v>0</v>
      </c>
      <c r="P2611">
        <v>12</v>
      </c>
      <c r="Q2611">
        <v>0</v>
      </c>
      <c r="R2611">
        <v>9</v>
      </c>
      <c r="S2611">
        <v>0</v>
      </c>
      <c r="T2611">
        <v>1</v>
      </c>
      <c r="U2611">
        <v>0</v>
      </c>
      <c r="V2611">
        <v>0</v>
      </c>
      <c r="W2611">
        <v>0</v>
      </c>
      <c r="X2611">
        <v>5.7684012007685341</v>
      </c>
      <c r="Y2611">
        <v>0</v>
      </c>
      <c r="Z2611">
        <v>1.0649916503216652</v>
      </c>
      <c r="AA2611">
        <v>0</v>
      </c>
      <c r="AB2611">
        <v>5.4371003620651663E-2</v>
      </c>
      <c r="AC2611">
        <v>0</v>
      </c>
      <c r="AD2611">
        <v>0</v>
      </c>
      <c r="AE2611">
        <v>6.8877638547108511</v>
      </c>
    </row>
    <row r="2612" spans="1:31" x14ac:dyDescent="0.25">
      <c r="A2612">
        <v>2342380</v>
      </c>
      <c r="B2612">
        <v>1</v>
      </c>
      <c r="C2612" t="s">
        <v>80</v>
      </c>
      <c r="D2612" t="s">
        <v>84</v>
      </c>
      <c r="E2612" t="s">
        <v>157</v>
      </c>
      <c r="F2612" t="s">
        <v>7732</v>
      </c>
      <c r="G2612" t="s">
        <v>204</v>
      </c>
      <c r="H2612" t="s">
        <v>154</v>
      </c>
      <c r="I2612" t="s">
        <v>144</v>
      </c>
      <c r="J2612" t="s">
        <v>137</v>
      </c>
      <c r="K2612" t="s">
        <v>138</v>
      </c>
      <c r="L2612" t="s">
        <v>7733</v>
      </c>
      <c r="M2612" t="s">
        <v>7734</v>
      </c>
      <c r="N2612">
        <v>2.6463888880000002</v>
      </c>
      <c r="O2612">
        <v>0</v>
      </c>
      <c r="P2612">
        <v>9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4.9926373181334673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4.9926373181334673</v>
      </c>
    </row>
    <row r="2613" spans="1:31" x14ac:dyDescent="0.25">
      <c r="A2613">
        <v>2342381</v>
      </c>
      <c r="B2613">
        <v>1</v>
      </c>
      <c r="C2613" t="s">
        <v>80</v>
      </c>
      <c r="D2613" t="s">
        <v>85</v>
      </c>
      <c r="E2613" t="s">
        <v>157</v>
      </c>
      <c r="F2613" t="s">
        <v>7735</v>
      </c>
      <c r="G2613" t="s">
        <v>204</v>
      </c>
      <c r="H2613" t="s">
        <v>154</v>
      </c>
      <c r="I2613" t="s">
        <v>144</v>
      </c>
      <c r="J2613" t="s">
        <v>137</v>
      </c>
      <c r="K2613" t="s">
        <v>138</v>
      </c>
      <c r="L2613" t="s">
        <v>7736</v>
      </c>
      <c r="M2613" t="s">
        <v>7737</v>
      </c>
      <c r="N2613">
        <v>0.70611111100000001</v>
      </c>
      <c r="O2613">
        <v>0</v>
      </c>
      <c r="P2613">
        <v>4</v>
      </c>
      <c r="Q2613">
        <v>0</v>
      </c>
      <c r="R2613">
        <v>0</v>
      </c>
      <c r="S2613">
        <v>0</v>
      </c>
      <c r="T2613">
        <v>3</v>
      </c>
      <c r="U2613">
        <v>0</v>
      </c>
      <c r="V2613">
        <v>0</v>
      </c>
      <c r="W2613">
        <v>0</v>
      </c>
      <c r="X2613">
        <v>1.1487025544526419</v>
      </c>
      <c r="Y2613">
        <v>0</v>
      </c>
      <c r="Z2613">
        <v>0</v>
      </c>
      <c r="AA2613">
        <v>0</v>
      </c>
      <c r="AB2613">
        <v>1.6906392453421499</v>
      </c>
      <c r="AC2613">
        <v>0</v>
      </c>
      <c r="AD2613">
        <v>0</v>
      </c>
      <c r="AE2613">
        <v>2.8393417997947918</v>
      </c>
    </row>
    <row r="2614" spans="1:31" x14ac:dyDescent="0.25">
      <c r="A2614">
        <v>2342382</v>
      </c>
      <c r="B2614">
        <v>1</v>
      </c>
      <c r="C2614" t="s">
        <v>81</v>
      </c>
      <c r="D2614" t="s">
        <v>112</v>
      </c>
      <c r="E2614" t="s">
        <v>141</v>
      </c>
      <c r="F2614" t="s">
        <v>7738</v>
      </c>
      <c r="G2614" t="s">
        <v>2542</v>
      </c>
      <c r="H2614" t="s">
        <v>135</v>
      </c>
      <c r="I2614" t="s">
        <v>144</v>
      </c>
      <c r="J2614" t="s">
        <v>137</v>
      </c>
      <c r="K2614" t="s">
        <v>138</v>
      </c>
      <c r="L2614" t="s">
        <v>7739</v>
      </c>
      <c r="M2614" t="s">
        <v>7740</v>
      </c>
      <c r="N2614">
        <v>4.4211111110000001</v>
      </c>
      <c r="O2614">
        <v>0</v>
      </c>
      <c r="P2614">
        <v>1019</v>
      </c>
      <c r="Q2614">
        <v>2</v>
      </c>
      <c r="R2614">
        <v>11</v>
      </c>
      <c r="S2614">
        <v>4</v>
      </c>
      <c r="T2614">
        <v>55</v>
      </c>
      <c r="U2614">
        <v>0</v>
      </c>
      <c r="V2614">
        <v>1</v>
      </c>
      <c r="W2614">
        <v>0</v>
      </c>
      <c r="X2614">
        <v>373.48793067712666</v>
      </c>
      <c r="Y2614">
        <v>12.65728315720961</v>
      </c>
      <c r="Z2614">
        <v>38.78414941611868</v>
      </c>
      <c r="AA2614">
        <v>466.3500492193744</v>
      </c>
      <c r="AB2614">
        <v>78.329230381490547</v>
      </c>
      <c r="AC2614">
        <v>0</v>
      </c>
      <c r="AD2614">
        <v>8.5401739990209879</v>
      </c>
      <c r="AE2614">
        <v>978.14881685034095</v>
      </c>
    </row>
    <row r="2615" spans="1:31" x14ac:dyDescent="0.25">
      <c r="A2615">
        <v>2342383</v>
      </c>
      <c r="B2615">
        <v>1</v>
      </c>
      <c r="C2615" t="s">
        <v>80</v>
      </c>
      <c r="D2615" t="s">
        <v>93</v>
      </c>
      <c r="E2615" t="s">
        <v>132</v>
      </c>
      <c r="F2615" t="s">
        <v>7741</v>
      </c>
      <c r="G2615" t="s">
        <v>134</v>
      </c>
      <c r="H2615" t="s">
        <v>135</v>
      </c>
      <c r="I2615" t="s">
        <v>144</v>
      </c>
      <c r="J2615" t="s">
        <v>137</v>
      </c>
      <c r="K2615" t="s">
        <v>138</v>
      </c>
      <c r="L2615" t="s">
        <v>7742</v>
      </c>
      <c r="M2615" t="s">
        <v>7743</v>
      </c>
      <c r="N2615">
        <v>0.95166666600000005</v>
      </c>
      <c r="O2615">
        <v>0</v>
      </c>
      <c r="P2615">
        <v>638</v>
      </c>
      <c r="Q2615">
        <v>14</v>
      </c>
      <c r="R2615">
        <v>105</v>
      </c>
      <c r="S2615">
        <v>6</v>
      </c>
      <c r="T2615">
        <v>146</v>
      </c>
      <c r="U2615">
        <v>0</v>
      </c>
      <c r="V2615">
        <v>1</v>
      </c>
      <c r="W2615">
        <v>0</v>
      </c>
      <c r="X2615">
        <v>69.335241121458523</v>
      </c>
      <c r="Y2615">
        <v>129.77914121843602</v>
      </c>
      <c r="Z2615">
        <v>184.15745123945268</v>
      </c>
      <c r="AA2615">
        <v>42.54305832600572</v>
      </c>
      <c r="AB2615">
        <v>123.39742949972324</v>
      </c>
      <c r="AC2615">
        <v>0</v>
      </c>
      <c r="AD2615">
        <v>3.1648226305474978</v>
      </c>
      <c r="AE2615">
        <v>552.3771440356237</v>
      </c>
    </row>
    <row r="2616" spans="1:31" x14ac:dyDescent="0.25">
      <c r="A2616">
        <v>2342386</v>
      </c>
      <c r="B2616">
        <v>1</v>
      </c>
      <c r="C2616" t="s">
        <v>80</v>
      </c>
      <c r="D2616" t="s">
        <v>96</v>
      </c>
      <c r="E2616" t="s">
        <v>151</v>
      </c>
      <c r="F2616" t="s">
        <v>7744</v>
      </c>
      <c r="G2616" t="s">
        <v>153</v>
      </c>
      <c r="H2616" t="s">
        <v>154</v>
      </c>
      <c r="I2616" t="s">
        <v>144</v>
      </c>
      <c r="J2616" t="s">
        <v>137</v>
      </c>
      <c r="K2616" t="s">
        <v>138</v>
      </c>
      <c r="L2616" t="s">
        <v>7745</v>
      </c>
      <c r="M2616" t="s">
        <v>7746</v>
      </c>
      <c r="N2616">
        <v>0.696111111</v>
      </c>
      <c r="O2616">
        <v>0</v>
      </c>
      <c r="P2616">
        <v>51</v>
      </c>
      <c r="Q2616">
        <v>0</v>
      </c>
      <c r="R2616">
        <v>0</v>
      </c>
      <c r="S2616">
        <v>0</v>
      </c>
      <c r="T2616">
        <v>9</v>
      </c>
      <c r="U2616">
        <v>0</v>
      </c>
      <c r="V2616">
        <v>0</v>
      </c>
      <c r="W2616">
        <v>0</v>
      </c>
      <c r="X2616">
        <v>21.304275661331513</v>
      </c>
      <c r="Y2616">
        <v>0</v>
      </c>
      <c r="Z2616">
        <v>0</v>
      </c>
      <c r="AA2616">
        <v>0</v>
      </c>
      <c r="AB2616">
        <v>12.556385333629501</v>
      </c>
      <c r="AC2616">
        <v>0</v>
      </c>
      <c r="AD2616">
        <v>0</v>
      </c>
      <c r="AE2616">
        <v>33.860660994961016</v>
      </c>
    </row>
    <row r="2617" spans="1:31" x14ac:dyDescent="0.25">
      <c r="A2617">
        <v>2342389</v>
      </c>
      <c r="B2617">
        <v>1</v>
      </c>
      <c r="C2617" t="s">
        <v>80</v>
      </c>
      <c r="D2617" t="s">
        <v>103</v>
      </c>
      <c r="E2617" t="s">
        <v>174</v>
      </c>
      <c r="F2617" t="s">
        <v>7206</v>
      </c>
      <c r="G2617" t="s">
        <v>176</v>
      </c>
      <c r="H2617" t="s">
        <v>154</v>
      </c>
      <c r="I2617" t="s">
        <v>144</v>
      </c>
      <c r="J2617" t="s">
        <v>137</v>
      </c>
      <c r="K2617" t="s">
        <v>138</v>
      </c>
      <c r="L2617" t="s">
        <v>7747</v>
      </c>
      <c r="M2617" t="s">
        <v>7748</v>
      </c>
      <c r="N2617">
        <v>1.074166666</v>
      </c>
      <c r="O2617">
        <v>0</v>
      </c>
      <c r="P2617">
        <v>10</v>
      </c>
      <c r="Q2617">
        <v>0</v>
      </c>
      <c r="R2617">
        <v>0</v>
      </c>
      <c r="S2617">
        <v>0</v>
      </c>
      <c r="T2617">
        <v>16</v>
      </c>
      <c r="U2617">
        <v>0</v>
      </c>
      <c r="V2617">
        <v>0</v>
      </c>
      <c r="W2617">
        <v>0</v>
      </c>
      <c r="X2617">
        <v>1.7741978665260902</v>
      </c>
      <c r="Y2617">
        <v>0</v>
      </c>
      <c r="Z2617">
        <v>0</v>
      </c>
      <c r="AA2617">
        <v>0</v>
      </c>
      <c r="AB2617">
        <v>5.7722337190340909</v>
      </c>
      <c r="AC2617">
        <v>0</v>
      </c>
      <c r="AD2617">
        <v>0</v>
      </c>
      <c r="AE2617">
        <v>7.5464315855601809</v>
      </c>
    </row>
    <row r="2618" spans="1:31" x14ac:dyDescent="0.25">
      <c r="A2618">
        <v>2342391</v>
      </c>
      <c r="B2618">
        <v>1</v>
      </c>
      <c r="C2618" t="s">
        <v>81</v>
      </c>
      <c r="D2618" t="s">
        <v>116</v>
      </c>
      <c r="E2618" t="s">
        <v>132</v>
      </c>
      <c r="F2618" t="s">
        <v>7459</v>
      </c>
      <c r="G2618" t="s">
        <v>134</v>
      </c>
      <c r="H2618" t="s">
        <v>135</v>
      </c>
      <c r="I2618" t="s">
        <v>144</v>
      </c>
      <c r="J2618" t="s">
        <v>137</v>
      </c>
      <c r="K2618" t="s">
        <v>138</v>
      </c>
      <c r="L2618" t="s">
        <v>7749</v>
      </c>
      <c r="M2618" t="s">
        <v>7750</v>
      </c>
      <c r="N2618">
        <v>1.0480555549999999</v>
      </c>
      <c r="O2618">
        <v>4</v>
      </c>
      <c r="P2618">
        <v>994</v>
      </c>
      <c r="Q2618">
        <v>119</v>
      </c>
      <c r="R2618">
        <v>219</v>
      </c>
      <c r="S2618">
        <v>16</v>
      </c>
      <c r="T2618">
        <v>106</v>
      </c>
      <c r="U2618">
        <v>2</v>
      </c>
      <c r="V2618">
        <v>0</v>
      </c>
      <c r="W2618">
        <v>0</v>
      </c>
      <c r="X2618">
        <v>173.51392219006283</v>
      </c>
      <c r="Y2618">
        <v>716.57984749081038</v>
      </c>
      <c r="Z2618">
        <v>158.07958056427836</v>
      </c>
      <c r="AA2618">
        <v>44.476151829565232</v>
      </c>
      <c r="AB2618">
        <v>47.596007556772456</v>
      </c>
      <c r="AC2618">
        <v>73.468833045239023</v>
      </c>
      <c r="AD2618">
        <v>0</v>
      </c>
      <c r="AE2618">
        <v>1213.7143426767284</v>
      </c>
    </row>
    <row r="2619" spans="1:31" x14ac:dyDescent="0.25">
      <c r="A2619">
        <v>2342392</v>
      </c>
      <c r="B2619">
        <v>1</v>
      </c>
      <c r="C2619" t="s">
        <v>80</v>
      </c>
      <c r="D2619" t="s">
        <v>85</v>
      </c>
      <c r="E2619" t="s">
        <v>240</v>
      </c>
      <c r="F2619" t="s">
        <v>7751</v>
      </c>
      <c r="G2619" t="s">
        <v>1274</v>
      </c>
      <c r="H2619" t="s">
        <v>135</v>
      </c>
      <c r="I2619" t="s">
        <v>144</v>
      </c>
      <c r="J2619" t="s">
        <v>3</v>
      </c>
      <c r="K2619" t="s">
        <v>138</v>
      </c>
      <c r="L2619" t="s">
        <v>7752</v>
      </c>
      <c r="M2619" t="s">
        <v>7753</v>
      </c>
      <c r="N2619">
        <v>0.86138888800000002</v>
      </c>
      <c r="O2619">
        <v>0</v>
      </c>
      <c r="P2619">
        <v>12086</v>
      </c>
      <c r="Q2619">
        <v>0</v>
      </c>
      <c r="R2619">
        <v>0</v>
      </c>
      <c r="S2619">
        <v>3</v>
      </c>
      <c r="T2619">
        <v>1584</v>
      </c>
      <c r="U2619">
        <v>0</v>
      </c>
      <c r="V2619">
        <v>0</v>
      </c>
      <c r="W2619">
        <v>0</v>
      </c>
      <c r="X2619">
        <v>3216.5508964473756</v>
      </c>
      <c r="Y2619">
        <v>0</v>
      </c>
      <c r="Z2619">
        <v>0</v>
      </c>
      <c r="AA2619">
        <v>1603.4923798779516</v>
      </c>
      <c r="AB2619">
        <v>1790.2229387598882</v>
      </c>
      <c r="AC2619">
        <v>0</v>
      </c>
      <c r="AD2619">
        <v>0</v>
      </c>
      <c r="AE2619">
        <v>6610.2662150852157</v>
      </c>
    </row>
    <row r="2620" spans="1:31" x14ac:dyDescent="0.25">
      <c r="A2620">
        <v>2342397</v>
      </c>
      <c r="B2620">
        <v>1</v>
      </c>
      <c r="C2620" t="s">
        <v>81</v>
      </c>
      <c r="D2620" t="s">
        <v>118</v>
      </c>
      <c r="E2620" t="s">
        <v>151</v>
      </c>
      <c r="F2620" t="s">
        <v>7754</v>
      </c>
      <c r="G2620" t="s">
        <v>153</v>
      </c>
      <c r="H2620" t="s">
        <v>154</v>
      </c>
      <c r="I2620" t="s">
        <v>144</v>
      </c>
      <c r="J2620" t="s">
        <v>137</v>
      </c>
      <c r="K2620" t="s">
        <v>138</v>
      </c>
      <c r="L2620" t="s">
        <v>7755</v>
      </c>
      <c r="M2620" t="s">
        <v>7756</v>
      </c>
      <c r="N2620">
        <v>0.80361111100000004</v>
      </c>
      <c r="O2620">
        <v>0</v>
      </c>
      <c r="P2620">
        <v>3</v>
      </c>
      <c r="Q2620">
        <v>0</v>
      </c>
      <c r="R2620">
        <v>4</v>
      </c>
      <c r="S2620">
        <v>0</v>
      </c>
      <c r="T2620">
        <v>2</v>
      </c>
      <c r="U2620">
        <v>0</v>
      </c>
      <c r="V2620">
        <v>0</v>
      </c>
      <c r="W2620">
        <v>0</v>
      </c>
      <c r="X2620">
        <v>2.5537484643314352</v>
      </c>
      <c r="Y2620">
        <v>0</v>
      </c>
      <c r="Z2620">
        <v>7.8075333695422726</v>
      </c>
      <c r="AA2620">
        <v>0</v>
      </c>
      <c r="AB2620">
        <v>2.2391873327777777E-3</v>
      </c>
      <c r="AC2620">
        <v>0</v>
      </c>
      <c r="AD2620">
        <v>0</v>
      </c>
      <c r="AE2620">
        <v>10.363521021206486</v>
      </c>
    </row>
    <row r="2621" spans="1:31" x14ac:dyDescent="0.25">
      <c r="A2621">
        <v>2342398</v>
      </c>
      <c r="B2621">
        <v>1</v>
      </c>
      <c r="C2621" t="s">
        <v>81</v>
      </c>
      <c r="D2621" t="s">
        <v>114</v>
      </c>
      <c r="E2621" t="s">
        <v>147</v>
      </c>
      <c r="F2621" t="s">
        <v>7757</v>
      </c>
      <c r="G2621" t="s">
        <v>184</v>
      </c>
      <c r="H2621" t="s">
        <v>135</v>
      </c>
      <c r="I2621" t="s">
        <v>144</v>
      </c>
      <c r="J2621" t="s">
        <v>137</v>
      </c>
      <c r="K2621" t="s">
        <v>138</v>
      </c>
      <c r="L2621" t="s">
        <v>7758</v>
      </c>
      <c r="M2621" t="s">
        <v>7759</v>
      </c>
      <c r="N2621">
        <v>1.055833333</v>
      </c>
      <c r="O2621">
        <v>0</v>
      </c>
      <c r="P2621">
        <v>52</v>
      </c>
      <c r="Q2621">
        <v>0</v>
      </c>
      <c r="R2621">
        <v>10</v>
      </c>
      <c r="S2621">
        <v>1</v>
      </c>
      <c r="T2621">
        <v>4</v>
      </c>
      <c r="U2621">
        <v>0</v>
      </c>
      <c r="V2621">
        <v>0</v>
      </c>
      <c r="W2621">
        <v>0</v>
      </c>
      <c r="X2621">
        <v>7.7718817718379256</v>
      </c>
      <c r="Y2621">
        <v>0</v>
      </c>
      <c r="Z2621">
        <v>4.6542466430962239</v>
      </c>
      <c r="AA2621">
        <v>2.0005201680937268</v>
      </c>
      <c r="AB2621">
        <v>1.5909149209417444</v>
      </c>
      <c r="AC2621">
        <v>0</v>
      </c>
      <c r="AD2621">
        <v>0</v>
      </c>
      <c r="AE2621">
        <v>16.017563503969622</v>
      </c>
    </row>
    <row r="2622" spans="1:31" x14ac:dyDescent="0.25">
      <c r="A2622">
        <v>2342399</v>
      </c>
      <c r="B2622">
        <v>1</v>
      </c>
      <c r="C2622" t="s">
        <v>80</v>
      </c>
      <c r="D2622" t="s">
        <v>88</v>
      </c>
      <c r="E2622" t="s">
        <v>240</v>
      </c>
      <c r="F2622" t="s">
        <v>7760</v>
      </c>
      <c r="G2622" t="s">
        <v>363</v>
      </c>
      <c r="H2622" t="s">
        <v>135</v>
      </c>
      <c r="I2622" t="s">
        <v>136</v>
      </c>
      <c r="J2622" t="s">
        <v>137</v>
      </c>
      <c r="K2622" t="s">
        <v>138</v>
      </c>
      <c r="L2622" t="s">
        <v>7761</v>
      </c>
      <c r="M2622" t="s">
        <v>7762</v>
      </c>
      <c r="N2622">
        <v>2.8333332999999999E-2</v>
      </c>
      <c r="O2622">
        <v>0</v>
      </c>
      <c r="P2622">
        <v>5845</v>
      </c>
      <c r="Q2622">
        <v>0</v>
      </c>
      <c r="R2622">
        <v>0</v>
      </c>
      <c r="S2622">
        <v>0</v>
      </c>
      <c r="T2622">
        <v>344</v>
      </c>
      <c r="U2622">
        <v>0</v>
      </c>
      <c r="V2622">
        <v>1</v>
      </c>
      <c r="W2622">
        <v>0</v>
      </c>
      <c r="X2622">
        <v>36.910599579610555</v>
      </c>
      <c r="Y2622">
        <v>0</v>
      </c>
      <c r="Z2622">
        <v>0</v>
      </c>
      <c r="AA2622">
        <v>0</v>
      </c>
      <c r="AB2622">
        <v>7.4169263623804538</v>
      </c>
      <c r="AC2622">
        <v>0</v>
      </c>
      <c r="AD2622">
        <v>3.5553580014899999E-2</v>
      </c>
      <c r="AE2622">
        <v>44.363079522005904</v>
      </c>
    </row>
    <row r="2623" spans="1:31" x14ac:dyDescent="0.25">
      <c r="A2623">
        <v>2342400</v>
      </c>
      <c r="B2623">
        <v>1</v>
      </c>
      <c r="C2623" t="s">
        <v>80</v>
      </c>
      <c r="D2623" t="s">
        <v>102</v>
      </c>
      <c r="E2623" t="s">
        <v>132</v>
      </c>
      <c r="F2623" t="s">
        <v>7763</v>
      </c>
      <c r="G2623" t="s">
        <v>134</v>
      </c>
      <c r="H2623" t="s">
        <v>135</v>
      </c>
      <c r="I2623" t="s">
        <v>144</v>
      </c>
      <c r="J2623" t="s">
        <v>137</v>
      </c>
      <c r="K2623" t="s">
        <v>138</v>
      </c>
      <c r="L2623" t="s">
        <v>7764</v>
      </c>
      <c r="M2623" t="s">
        <v>7765</v>
      </c>
      <c r="N2623">
        <v>1.0047222220000001</v>
      </c>
      <c r="O2623">
        <v>1</v>
      </c>
      <c r="P2623">
        <v>1032</v>
      </c>
      <c r="Q2623">
        <v>2</v>
      </c>
      <c r="R2623">
        <v>16</v>
      </c>
      <c r="S2623">
        <v>5</v>
      </c>
      <c r="T2623">
        <v>73</v>
      </c>
      <c r="U2623">
        <v>0</v>
      </c>
      <c r="V2623">
        <v>0</v>
      </c>
      <c r="W2623">
        <v>3.8211511469201125</v>
      </c>
      <c r="X2623">
        <v>125.38204353141418</v>
      </c>
      <c r="Y2623">
        <v>2.9027645179337624</v>
      </c>
      <c r="Z2623">
        <v>25.570417310910951</v>
      </c>
      <c r="AA2623">
        <v>8.2611360060217933</v>
      </c>
      <c r="AB2623">
        <v>36.112917554637235</v>
      </c>
      <c r="AC2623">
        <v>0</v>
      </c>
      <c r="AD2623">
        <v>0</v>
      </c>
      <c r="AE2623">
        <v>202.05043006783802</v>
      </c>
    </row>
    <row r="2624" spans="1:31" x14ac:dyDescent="0.25">
      <c r="A2624">
        <v>2342402</v>
      </c>
      <c r="B2624">
        <v>1</v>
      </c>
      <c r="C2624" t="s">
        <v>80</v>
      </c>
      <c r="D2624" t="s">
        <v>104</v>
      </c>
      <c r="E2624" t="s">
        <v>147</v>
      </c>
      <c r="F2624" t="s">
        <v>7506</v>
      </c>
      <c r="G2624" t="s">
        <v>134</v>
      </c>
      <c r="H2624" t="s">
        <v>135</v>
      </c>
      <c r="I2624" t="s">
        <v>144</v>
      </c>
      <c r="J2624" t="s">
        <v>137</v>
      </c>
      <c r="K2624" t="s">
        <v>138</v>
      </c>
      <c r="L2624" t="s">
        <v>7766</v>
      </c>
      <c r="M2624" t="s">
        <v>7767</v>
      </c>
      <c r="N2624">
        <v>1.468611111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3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922.79465535340933</v>
      </c>
      <c r="AD2624">
        <v>0</v>
      </c>
      <c r="AE2624">
        <v>922.79465535340933</v>
      </c>
    </row>
    <row r="2625" spans="1:31" x14ac:dyDescent="0.25">
      <c r="A2625">
        <v>2342408</v>
      </c>
      <c r="B2625">
        <v>1</v>
      </c>
      <c r="C2625" t="s">
        <v>80</v>
      </c>
      <c r="D2625" t="s">
        <v>94</v>
      </c>
      <c r="E2625" t="s">
        <v>147</v>
      </c>
      <c r="F2625" t="s">
        <v>7768</v>
      </c>
      <c r="G2625" t="s">
        <v>184</v>
      </c>
      <c r="H2625" t="s">
        <v>135</v>
      </c>
      <c r="I2625" t="s">
        <v>144</v>
      </c>
      <c r="J2625" t="s">
        <v>137</v>
      </c>
      <c r="K2625" t="s">
        <v>138</v>
      </c>
      <c r="L2625" t="s">
        <v>7769</v>
      </c>
      <c r="M2625" t="s">
        <v>7770</v>
      </c>
      <c r="N2625">
        <v>1.6177777769999999</v>
      </c>
      <c r="O2625">
        <v>0</v>
      </c>
      <c r="P2625">
        <v>162</v>
      </c>
      <c r="Q2625">
        <v>0</v>
      </c>
      <c r="R2625">
        <v>4</v>
      </c>
      <c r="S2625">
        <v>0</v>
      </c>
      <c r="T2625">
        <v>12</v>
      </c>
      <c r="U2625">
        <v>0</v>
      </c>
      <c r="V2625">
        <v>0</v>
      </c>
      <c r="W2625">
        <v>0</v>
      </c>
      <c r="X2625">
        <v>31.660349437850439</v>
      </c>
      <c r="Y2625">
        <v>0</v>
      </c>
      <c r="Z2625">
        <v>0.21468978185141668</v>
      </c>
      <c r="AA2625">
        <v>0</v>
      </c>
      <c r="AB2625">
        <v>6.7334708048600227</v>
      </c>
      <c r="AC2625">
        <v>0</v>
      </c>
      <c r="AD2625">
        <v>0</v>
      </c>
      <c r="AE2625">
        <v>38.60851002456188</v>
      </c>
    </row>
    <row r="2626" spans="1:31" x14ac:dyDescent="0.25">
      <c r="A2626">
        <v>2342415</v>
      </c>
      <c r="B2626">
        <v>1</v>
      </c>
      <c r="C2626" t="s">
        <v>80</v>
      </c>
      <c r="D2626" t="s">
        <v>92</v>
      </c>
      <c r="E2626" t="s">
        <v>151</v>
      </c>
      <c r="F2626" t="s">
        <v>7771</v>
      </c>
      <c r="G2626" t="s">
        <v>153</v>
      </c>
      <c r="H2626" t="s">
        <v>154</v>
      </c>
      <c r="I2626" t="s">
        <v>144</v>
      </c>
      <c r="J2626" t="s">
        <v>137</v>
      </c>
      <c r="K2626" t="s">
        <v>138</v>
      </c>
      <c r="L2626" t="s">
        <v>7772</v>
      </c>
      <c r="M2626" t="s">
        <v>7773</v>
      </c>
      <c r="N2626">
        <v>1.196666666</v>
      </c>
      <c r="O2626">
        <v>0</v>
      </c>
      <c r="P2626">
        <v>15</v>
      </c>
      <c r="Q2626">
        <v>0</v>
      </c>
      <c r="R2626">
        <v>11</v>
      </c>
      <c r="S2626">
        <v>0</v>
      </c>
      <c r="T2626">
        <v>2</v>
      </c>
      <c r="U2626">
        <v>0</v>
      </c>
      <c r="V2626">
        <v>0</v>
      </c>
      <c r="W2626">
        <v>0</v>
      </c>
      <c r="X2626">
        <v>2.7423525228864398</v>
      </c>
      <c r="Y2626">
        <v>0</v>
      </c>
      <c r="Z2626">
        <v>1.7680267134948568</v>
      </c>
      <c r="AA2626">
        <v>0</v>
      </c>
      <c r="AB2626">
        <v>10.275494210281369</v>
      </c>
      <c r="AC2626">
        <v>0</v>
      </c>
      <c r="AD2626">
        <v>0</v>
      </c>
      <c r="AE2626">
        <v>14.785873446662666</v>
      </c>
    </row>
    <row r="2627" spans="1:31" x14ac:dyDescent="0.25">
      <c r="A2627">
        <v>2342416</v>
      </c>
      <c r="B2627">
        <v>1</v>
      </c>
      <c r="C2627" t="s">
        <v>80</v>
      </c>
      <c r="D2627" t="s">
        <v>98</v>
      </c>
      <c r="E2627" t="s">
        <v>157</v>
      </c>
      <c r="F2627" t="s">
        <v>7774</v>
      </c>
      <c r="G2627" t="s">
        <v>159</v>
      </c>
      <c r="H2627" t="s">
        <v>154</v>
      </c>
      <c r="I2627" t="s">
        <v>144</v>
      </c>
      <c r="J2627" t="s">
        <v>137</v>
      </c>
      <c r="K2627" t="s">
        <v>138</v>
      </c>
      <c r="L2627" t="s">
        <v>7775</v>
      </c>
      <c r="M2627" t="s">
        <v>7776</v>
      </c>
      <c r="N2627">
        <v>2.400555555</v>
      </c>
      <c r="O2627">
        <v>0</v>
      </c>
      <c r="P2627">
        <v>2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1.6107599297538451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1.6107599297538451</v>
      </c>
    </row>
    <row r="2628" spans="1:31" x14ac:dyDescent="0.25">
      <c r="A2628">
        <v>2342417</v>
      </c>
      <c r="B2628">
        <v>1</v>
      </c>
      <c r="C2628" t="s">
        <v>80</v>
      </c>
      <c r="D2628" t="s">
        <v>107</v>
      </c>
      <c r="E2628" t="s">
        <v>157</v>
      </c>
      <c r="F2628" t="s">
        <v>7777</v>
      </c>
      <c r="G2628" t="s">
        <v>279</v>
      </c>
      <c r="H2628" t="s">
        <v>154</v>
      </c>
      <c r="I2628" t="s">
        <v>144</v>
      </c>
      <c r="J2628" t="s">
        <v>137</v>
      </c>
      <c r="K2628" t="s">
        <v>138</v>
      </c>
      <c r="L2628" t="s">
        <v>7778</v>
      </c>
      <c r="M2628" t="s">
        <v>7779</v>
      </c>
      <c r="N2628">
        <v>1.644722222</v>
      </c>
      <c r="O2628">
        <v>0</v>
      </c>
      <c r="P2628">
        <v>1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0.1532063475720514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0.1532063475720514</v>
      </c>
    </row>
    <row r="2629" spans="1:31" x14ac:dyDescent="0.25">
      <c r="A2629">
        <v>2342420</v>
      </c>
      <c r="B2629">
        <v>1</v>
      </c>
      <c r="C2629" t="s">
        <v>80</v>
      </c>
      <c r="D2629" t="s">
        <v>110</v>
      </c>
      <c r="E2629" t="s">
        <v>147</v>
      </c>
      <c r="F2629" t="s">
        <v>7780</v>
      </c>
      <c r="G2629" t="s">
        <v>1274</v>
      </c>
      <c r="H2629" t="s">
        <v>135</v>
      </c>
      <c r="I2629" t="s">
        <v>144</v>
      </c>
      <c r="J2629" t="s">
        <v>3</v>
      </c>
      <c r="K2629" t="s">
        <v>138</v>
      </c>
      <c r="L2629" t="s">
        <v>7781</v>
      </c>
      <c r="M2629" t="s">
        <v>7782</v>
      </c>
      <c r="N2629">
        <v>0.38500000000000001</v>
      </c>
      <c r="O2629">
        <v>0</v>
      </c>
      <c r="P2629">
        <v>9636</v>
      </c>
      <c r="Q2629">
        <v>0</v>
      </c>
      <c r="R2629">
        <v>0</v>
      </c>
      <c r="S2629">
        <v>0</v>
      </c>
      <c r="T2629">
        <v>1283</v>
      </c>
      <c r="U2629">
        <v>0</v>
      </c>
      <c r="V2629">
        <v>0</v>
      </c>
      <c r="W2629">
        <v>0</v>
      </c>
      <c r="X2629">
        <v>1152.3938820708543</v>
      </c>
      <c r="Y2629">
        <v>0</v>
      </c>
      <c r="Z2629">
        <v>0</v>
      </c>
      <c r="AA2629">
        <v>0</v>
      </c>
      <c r="AB2629">
        <v>631.01228894924213</v>
      </c>
      <c r="AC2629">
        <v>0</v>
      </c>
      <c r="AD2629">
        <v>0</v>
      </c>
      <c r="AE2629">
        <v>1783.4061710200963</v>
      </c>
    </row>
    <row r="2630" spans="1:31" x14ac:dyDescent="0.25">
      <c r="A2630">
        <v>2342421</v>
      </c>
      <c r="B2630">
        <v>1</v>
      </c>
      <c r="C2630" t="s">
        <v>81</v>
      </c>
      <c r="D2630" t="s">
        <v>114</v>
      </c>
      <c r="E2630" t="s">
        <v>147</v>
      </c>
      <c r="F2630" t="s">
        <v>7783</v>
      </c>
      <c r="G2630" t="s">
        <v>1209</v>
      </c>
      <c r="H2630" t="s">
        <v>135</v>
      </c>
      <c r="I2630" t="s">
        <v>144</v>
      </c>
      <c r="J2630" t="s">
        <v>137</v>
      </c>
      <c r="K2630" t="s">
        <v>138</v>
      </c>
      <c r="L2630" t="s">
        <v>7784</v>
      </c>
      <c r="M2630" t="s">
        <v>7785</v>
      </c>
      <c r="N2630">
        <v>3.21</v>
      </c>
      <c r="O2630">
        <v>0</v>
      </c>
      <c r="P2630">
        <v>68</v>
      </c>
      <c r="Q2630">
        <v>0</v>
      </c>
      <c r="R2630">
        <v>3</v>
      </c>
      <c r="S2630">
        <v>0</v>
      </c>
      <c r="T2630">
        <v>6</v>
      </c>
      <c r="U2630">
        <v>0</v>
      </c>
      <c r="V2630">
        <v>0</v>
      </c>
      <c r="W2630">
        <v>0</v>
      </c>
      <c r="X2630">
        <v>20.876114428587456</v>
      </c>
      <c r="Y2630">
        <v>0</v>
      </c>
      <c r="Z2630">
        <v>0</v>
      </c>
      <c r="AA2630">
        <v>0</v>
      </c>
      <c r="AB2630">
        <v>5.3145005975776209</v>
      </c>
      <c r="AC2630">
        <v>0</v>
      </c>
      <c r="AD2630">
        <v>0</v>
      </c>
      <c r="AE2630">
        <v>26.190615026165077</v>
      </c>
    </row>
    <row r="2631" spans="1:31" x14ac:dyDescent="0.25">
      <c r="A2631">
        <v>2342430</v>
      </c>
      <c r="B2631">
        <v>1</v>
      </c>
      <c r="C2631" t="s">
        <v>81</v>
      </c>
      <c r="D2631" t="s">
        <v>114</v>
      </c>
      <c r="E2631" t="s">
        <v>132</v>
      </c>
      <c r="F2631" t="s">
        <v>7786</v>
      </c>
      <c r="G2631" t="s">
        <v>134</v>
      </c>
      <c r="H2631" t="s">
        <v>135</v>
      </c>
      <c r="I2631" t="s">
        <v>144</v>
      </c>
      <c r="J2631" t="s">
        <v>137</v>
      </c>
      <c r="K2631" t="s">
        <v>138</v>
      </c>
      <c r="L2631" t="s">
        <v>7787</v>
      </c>
      <c r="M2631" t="s">
        <v>7788</v>
      </c>
      <c r="N2631">
        <v>0.438611111</v>
      </c>
      <c r="O2631">
        <v>3</v>
      </c>
      <c r="P2631">
        <v>9275</v>
      </c>
      <c r="Q2631">
        <v>9</v>
      </c>
      <c r="R2631">
        <v>400</v>
      </c>
      <c r="S2631">
        <v>74</v>
      </c>
      <c r="T2631">
        <v>844</v>
      </c>
      <c r="U2631">
        <v>2</v>
      </c>
      <c r="V2631">
        <v>4</v>
      </c>
      <c r="W2631">
        <v>0.30115785022024333</v>
      </c>
      <c r="X2631">
        <v>386.67258483490025</v>
      </c>
      <c r="Y2631">
        <v>8.89868846329699</v>
      </c>
      <c r="Z2631">
        <v>69.769620968251331</v>
      </c>
      <c r="AA2631">
        <v>71.046850561815475</v>
      </c>
      <c r="AB2631">
        <v>148.18872727429826</v>
      </c>
      <c r="AC2631">
        <v>29.714981869442671</v>
      </c>
      <c r="AD2631">
        <v>9.9009868844800266</v>
      </c>
      <c r="AE2631">
        <v>724.49359870670526</v>
      </c>
    </row>
    <row r="2632" spans="1:31" x14ac:dyDescent="0.25">
      <c r="A2632">
        <v>2342432</v>
      </c>
      <c r="B2632">
        <v>1</v>
      </c>
      <c r="C2632" t="s">
        <v>81</v>
      </c>
      <c r="D2632" t="s">
        <v>127</v>
      </c>
      <c r="E2632" t="s">
        <v>151</v>
      </c>
      <c r="F2632" t="s">
        <v>7789</v>
      </c>
      <c r="G2632" t="s">
        <v>153</v>
      </c>
      <c r="H2632" t="s">
        <v>154</v>
      </c>
      <c r="I2632" t="s">
        <v>144</v>
      </c>
      <c r="J2632" t="s">
        <v>137</v>
      </c>
      <c r="K2632" t="s">
        <v>138</v>
      </c>
      <c r="L2632" t="s">
        <v>7790</v>
      </c>
      <c r="M2632" t="s">
        <v>7791</v>
      </c>
      <c r="N2632">
        <v>0.98444444399999997</v>
      </c>
      <c r="O2632">
        <v>0</v>
      </c>
      <c r="P2632">
        <v>0</v>
      </c>
      <c r="Q2632">
        <v>0</v>
      </c>
      <c r="R2632">
        <v>2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8.4638526192324086</v>
      </c>
      <c r="AA2632">
        <v>0</v>
      </c>
      <c r="AB2632">
        <v>0</v>
      </c>
      <c r="AC2632">
        <v>0</v>
      </c>
      <c r="AD2632">
        <v>0</v>
      </c>
      <c r="AE2632">
        <v>8.4638526192324086</v>
      </c>
    </row>
    <row r="2633" spans="1:31" x14ac:dyDescent="0.25">
      <c r="A2633">
        <v>2342433</v>
      </c>
      <c r="B2633">
        <v>1</v>
      </c>
      <c r="C2633" t="s">
        <v>81</v>
      </c>
      <c r="D2633" t="s">
        <v>115</v>
      </c>
      <c r="E2633" t="s">
        <v>141</v>
      </c>
      <c r="F2633" t="s">
        <v>7792</v>
      </c>
      <c r="G2633" t="s">
        <v>134</v>
      </c>
      <c r="H2633" t="s">
        <v>135</v>
      </c>
      <c r="I2633" t="s">
        <v>136</v>
      </c>
      <c r="J2633" t="s">
        <v>137</v>
      </c>
      <c r="K2633" t="s">
        <v>138</v>
      </c>
      <c r="L2633" t="s">
        <v>7793</v>
      </c>
      <c r="M2633" t="s">
        <v>7794</v>
      </c>
      <c r="N2633">
        <v>8.3333330000000001E-3</v>
      </c>
      <c r="O2633">
        <v>0</v>
      </c>
      <c r="P2633">
        <v>1321</v>
      </c>
      <c r="Q2633">
        <v>1</v>
      </c>
      <c r="R2633">
        <v>21</v>
      </c>
      <c r="S2633">
        <v>9</v>
      </c>
      <c r="T2633">
        <v>116</v>
      </c>
      <c r="U2633">
        <v>1</v>
      </c>
      <c r="V2633">
        <v>0</v>
      </c>
      <c r="W2633">
        <v>0</v>
      </c>
      <c r="X2633">
        <v>1.148873203854067</v>
      </c>
      <c r="Y2633">
        <v>3.4749129505725007E-2</v>
      </c>
      <c r="Z2633">
        <v>3.1987419399700005E-2</v>
      </c>
      <c r="AA2633">
        <v>0.15252082308221665</v>
      </c>
      <c r="AB2633">
        <v>0.31094419009732499</v>
      </c>
      <c r="AC2633">
        <v>3.5917564115500004E-2</v>
      </c>
      <c r="AD2633">
        <v>0</v>
      </c>
      <c r="AE2633">
        <v>1.7149923300545336</v>
      </c>
    </row>
    <row r="2634" spans="1:31" x14ac:dyDescent="0.25">
      <c r="A2634">
        <v>2342434</v>
      </c>
      <c r="B2634">
        <v>1</v>
      </c>
      <c r="C2634" t="s">
        <v>80</v>
      </c>
      <c r="D2634" t="s">
        <v>96</v>
      </c>
      <c r="E2634" t="s">
        <v>157</v>
      </c>
      <c r="F2634" t="s">
        <v>7795</v>
      </c>
      <c r="G2634" t="s">
        <v>159</v>
      </c>
      <c r="H2634" t="s">
        <v>154</v>
      </c>
      <c r="I2634" t="s">
        <v>144</v>
      </c>
      <c r="J2634" t="s">
        <v>137</v>
      </c>
      <c r="K2634" t="s">
        <v>138</v>
      </c>
      <c r="L2634" t="s">
        <v>7796</v>
      </c>
      <c r="M2634" t="s">
        <v>7797</v>
      </c>
      <c r="N2634">
        <v>1.156666666</v>
      </c>
      <c r="O2634">
        <v>0</v>
      </c>
      <c r="P2634">
        <v>1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0.40293199687128678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0.40293199687128678</v>
      </c>
    </row>
    <row r="2635" spans="1:31" x14ac:dyDescent="0.25">
      <c r="A2635">
        <v>2342435</v>
      </c>
      <c r="B2635">
        <v>1</v>
      </c>
      <c r="C2635" t="s">
        <v>81</v>
      </c>
      <c r="D2635" t="s">
        <v>113</v>
      </c>
      <c r="E2635" t="s">
        <v>151</v>
      </c>
      <c r="F2635" t="s">
        <v>7798</v>
      </c>
      <c r="G2635" t="s">
        <v>153</v>
      </c>
      <c r="H2635" t="s">
        <v>154</v>
      </c>
      <c r="I2635" t="s">
        <v>144</v>
      </c>
      <c r="J2635" t="s">
        <v>137</v>
      </c>
      <c r="K2635" t="s">
        <v>138</v>
      </c>
      <c r="L2635" t="s">
        <v>7799</v>
      </c>
      <c r="M2635" t="s">
        <v>7800</v>
      </c>
      <c r="N2635">
        <v>1.6491666659999999</v>
      </c>
      <c r="O2635">
        <v>0</v>
      </c>
      <c r="P2635">
        <v>115</v>
      </c>
      <c r="Q2635">
        <v>0</v>
      </c>
      <c r="R2635">
        <v>0</v>
      </c>
      <c r="S2635">
        <v>0</v>
      </c>
      <c r="T2635">
        <v>22</v>
      </c>
      <c r="U2635">
        <v>0</v>
      </c>
      <c r="V2635">
        <v>0</v>
      </c>
      <c r="W2635">
        <v>0</v>
      </c>
      <c r="X2635">
        <v>27.116734668011965</v>
      </c>
      <c r="Y2635">
        <v>0</v>
      </c>
      <c r="Z2635">
        <v>0</v>
      </c>
      <c r="AA2635">
        <v>0</v>
      </c>
      <c r="AB2635">
        <v>11.410502720023741</v>
      </c>
      <c r="AC2635">
        <v>0</v>
      </c>
      <c r="AD2635">
        <v>0</v>
      </c>
      <c r="AE2635">
        <v>38.527237388035708</v>
      </c>
    </row>
    <row r="2636" spans="1:31" x14ac:dyDescent="0.25">
      <c r="A2636">
        <v>2342436</v>
      </c>
      <c r="B2636">
        <v>1</v>
      </c>
      <c r="C2636" t="s">
        <v>80</v>
      </c>
      <c r="D2636" t="s">
        <v>110</v>
      </c>
      <c r="E2636" t="s">
        <v>147</v>
      </c>
      <c r="F2636" t="s">
        <v>7801</v>
      </c>
      <c r="G2636" t="s">
        <v>1274</v>
      </c>
      <c r="H2636" t="s">
        <v>135</v>
      </c>
      <c r="I2636" t="s">
        <v>144</v>
      </c>
      <c r="J2636" t="s">
        <v>3</v>
      </c>
      <c r="K2636" t="s">
        <v>138</v>
      </c>
      <c r="L2636" t="s">
        <v>7802</v>
      </c>
      <c r="M2636" t="s">
        <v>7803</v>
      </c>
      <c r="N2636">
        <v>0.48555555500000003</v>
      </c>
      <c r="O2636">
        <v>0</v>
      </c>
      <c r="P2636">
        <v>111</v>
      </c>
      <c r="Q2636">
        <v>0</v>
      </c>
      <c r="R2636">
        <v>0</v>
      </c>
      <c r="S2636">
        <v>0</v>
      </c>
      <c r="T2636">
        <v>11</v>
      </c>
      <c r="U2636">
        <v>0</v>
      </c>
      <c r="V2636">
        <v>0</v>
      </c>
      <c r="W2636">
        <v>0</v>
      </c>
      <c r="X2636">
        <v>15.770148464736282</v>
      </c>
      <c r="Y2636">
        <v>0</v>
      </c>
      <c r="Z2636">
        <v>0</v>
      </c>
      <c r="AA2636">
        <v>0</v>
      </c>
      <c r="AB2636">
        <v>1.8583784299652002</v>
      </c>
      <c r="AC2636">
        <v>0</v>
      </c>
      <c r="AD2636">
        <v>0</v>
      </c>
      <c r="AE2636">
        <v>17.628526894701483</v>
      </c>
    </row>
    <row r="2637" spans="1:31" x14ac:dyDescent="0.25">
      <c r="A2637">
        <v>2342438</v>
      </c>
      <c r="B2637">
        <v>1</v>
      </c>
      <c r="C2637" t="s">
        <v>81</v>
      </c>
      <c r="D2637" t="s">
        <v>112</v>
      </c>
      <c r="E2637" t="s">
        <v>132</v>
      </c>
      <c r="F2637" t="s">
        <v>7804</v>
      </c>
      <c r="G2637" t="s">
        <v>134</v>
      </c>
      <c r="H2637" t="s">
        <v>135</v>
      </c>
      <c r="I2637" t="s">
        <v>144</v>
      </c>
      <c r="J2637" t="s">
        <v>137</v>
      </c>
      <c r="K2637" t="s">
        <v>138</v>
      </c>
      <c r="L2637" t="s">
        <v>7805</v>
      </c>
      <c r="M2637" t="s">
        <v>7806</v>
      </c>
      <c r="N2637">
        <v>6.3055554999999999E-2</v>
      </c>
      <c r="O2637">
        <v>2</v>
      </c>
      <c r="P2637">
        <v>17100</v>
      </c>
      <c r="Q2637">
        <v>35</v>
      </c>
      <c r="R2637">
        <v>827</v>
      </c>
      <c r="S2637">
        <v>83</v>
      </c>
      <c r="T2637">
        <v>2069</v>
      </c>
      <c r="U2637">
        <v>8</v>
      </c>
      <c r="V2637">
        <v>6</v>
      </c>
      <c r="W2637">
        <v>6.8776930787911106E-3</v>
      </c>
      <c r="X2637">
        <v>115.46600638339744</v>
      </c>
      <c r="Y2637">
        <v>16.22668464971764</v>
      </c>
      <c r="Z2637">
        <v>54.525811442670999</v>
      </c>
      <c r="AA2637">
        <v>17.700954319791208</v>
      </c>
      <c r="AB2637">
        <v>60.572284116197139</v>
      </c>
      <c r="AC2637">
        <v>5.3506185875774674</v>
      </c>
      <c r="AD2637">
        <v>2.9782948041623056</v>
      </c>
      <c r="AE2637">
        <v>272.827531996593</v>
      </c>
    </row>
    <row r="2638" spans="1:31" x14ac:dyDescent="0.25">
      <c r="A2638">
        <v>2342440</v>
      </c>
      <c r="B2638">
        <v>1</v>
      </c>
      <c r="C2638" t="s">
        <v>81</v>
      </c>
      <c r="D2638" t="s">
        <v>118</v>
      </c>
      <c r="E2638" t="s">
        <v>141</v>
      </c>
      <c r="F2638" t="s">
        <v>7807</v>
      </c>
      <c r="G2638" t="s">
        <v>134</v>
      </c>
      <c r="H2638" t="s">
        <v>135</v>
      </c>
      <c r="I2638" t="s">
        <v>144</v>
      </c>
      <c r="J2638" t="s">
        <v>137</v>
      </c>
      <c r="K2638" t="s">
        <v>138</v>
      </c>
      <c r="L2638" t="s">
        <v>7808</v>
      </c>
      <c r="M2638" t="s">
        <v>7809</v>
      </c>
      <c r="N2638">
        <v>0.99583333299999999</v>
      </c>
      <c r="O2638">
        <v>0</v>
      </c>
      <c r="P2638">
        <v>123</v>
      </c>
      <c r="Q2638">
        <v>23</v>
      </c>
      <c r="R2638">
        <v>4</v>
      </c>
      <c r="S2638">
        <v>11</v>
      </c>
      <c r="T2638">
        <v>4</v>
      </c>
      <c r="U2638">
        <v>0</v>
      </c>
      <c r="V2638">
        <v>0</v>
      </c>
      <c r="W2638">
        <v>0</v>
      </c>
      <c r="X2638">
        <v>12.414343595615271</v>
      </c>
      <c r="Y2638">
        <v>83.736384887207734</v>
      </c>
      <c r="Z2638">
        <v>5.6404047357761637</v>
      </c>
      <c r="AA2638">
        <v>33.048442376757905</v>
      </c>
      <c r="AB2638">
        <v>3.3786493587850668</v>
      </c>
      <c r="AC2638">
        <v>0</v>
      </c>
      <c r="AD2638">
        <v>0</v>
      </c>
      <c r="AE2638">
        <v>138.21822495414213</v>
      </c>
    </row>
    <row r="2639" spans="1:31" x14ac:dyDescent="0.25">
      <c r="A2639">
        <v>2342443</v>
      </c>
      <c r="B2639">
        <v>1</v>
      </c>
      <c r="C2639" t="s">
        <v>81</v>
      </c>
      <c r="D2639" t="s">
        <v>118</v>
      </c>
      <c r="E2639" t="s">
        <v>147</v>
      </c>
      <c r="F2639" t="s">
        <v>7810</v>
      </c>
      <c r="G2639" t="s">
        <v>184</v>
      </c>
      <c r="H2639" t="s">
        <v>135</v>
      </c>
      <c r="I2639" t="s">
        <v>144</v>
      </c>
      <c r="J2639" t="s">
        <v>137</v>
      </c>
      <c r="K2639" t="s">
        <v>138</v>
      </c>
      <c r="L2639" t="s">
        <v>7811</v>
      </c>
      <c r="M2639" t="s">
        <v>7812</v>
      </c>
      <c r="N2639">
        <v>1.8477777769999999</v>
      </c>
      <c r="O2639">
        <v>0</v>
      </c>
      <c r="P2639">
        <v>0</v>
      </c>
      <c r="Q2639">
        <v>2</v>
      </c>
      <c r="R2639">
        <v>19</v>
      </c>
      <c r="S2639">
        <v>3</v>
      </c>
      <c r="T2639">
        <v>5</v>
      </c>
      <c r="U2639">
        <v>0</v>
      </c>
      <c r="V2639">
        <v>0</v>
      </c>
      <c r="W2639">
        <v>0</v>
      </c>
      <c r="X2639">
        <v>0</v>
      </c>
      <c r="Y2639">
        <v>113.43206101390464</v>
      </c>
      <c r="Z2639">
        <v>394.98539529560929</v>
      </c>
      <c r="AA2639">
        <v>399.69341631663286</v>
      </c>
      <c r="AB2639">
        <v>21.080076544144802</v>
      </c>
      <c r="AC2639">
        <v>0</v>
      </c>
      <c r="AD2639">
        <v>0</v>
      </c>
      <c r="AE2639">
        <v>929.19094917029167</v>
      </c>
    </row>
    <row r="2640" spans="1:31" x14ac:dyDescent="0.25">
      <c r="A2640">
        <v>2342444</v>
      </c>
      <c r="B2640">
        <v>1</v>
      </c>
      <c r="C2640" t="s">
        <v>81</v>
      </c>
      <c r="D2640" t="s">
        <v>115</v>
      </c>
      <c r="E2640" t="s">
        <v>147</v>
      </c>
      <c r="F2640" t="s">
        <v>7813</v>
      </c>
      <c r="G2640" t="s">
        <v>184</v>
      </c>
      <c r="H2640" t="s">
        <v>135</v>
      </c>
      <c r="I2640" t="s">
        <v>144</v>
      </c>
      <c r="J2640" t="s">
        <v>137</v>
      </c>
      <c r="K2640" t="s">
        <v>138</v>
      </c>
      <c r="L2640" t="s">
        <v>7814</v>
      </c>
      <c r="M2640" t="s">
        <v>7815</v>
      </c>
      <c r="N2640">
        <v>3.2744444439999998</v>
      </c>
      <c r="O2640">
        <v>0</v>
      </c>
      <c r="P2640">
        <v>168</v>
      </c>
      <c r="Q2640">
        <v>0</v>
      </c>
      <c r="R2640">
        <v>0</v>
      </c>
      <c r="S2640">
        <v>0</v>
      </c>
      <c r="T2640">
        <v>12</v>
      </c>
      <c r="U2640">
        <v>0</v>
      </c>
      <c r="V2640">
        <v>0</v>
      </c>
      <c r="W2640">
        <v>0</v>
      </c>
      <c r="X2640">
        <v>47.161706607785668</v>
      </c>
      <c r="Y2640">
        <v>0</v>
      </c>
      <c r="Z2640">
        <v>0</v>
      </c>
      <c r="AA2640">
        <v>0</v>
      </c>
      <c r="AB2640">
        <v>9.4744662165533029</v>
      </c>
      <c r="AC2640">
        <v>0</v>
      </c>
      <c r="AD2640">
        <v>0</v>
      </c>
      <c r="AE2640">
        <v>56.636172824338971</v>
      </c>
    </row>
    <row r="2641" spans="1:31" x14ac:dyDescent="0.25">
      <c r="A2641">
        <v>2342450</v>
      </c>
      <c r="B2641">
        <v>1</v>
      </c>
      <c r="C2641" t="s">
        <v>81</v>
      </c>
      <c r="D2641" t="s">
        <v>120</v>
      </c>
      <c r="E2641" t="s">
        <v>141</v>
      </c>
      <c r="F2641" t="s">
        <v>320</v>
      </c>
      <c r="G2641" t="s">
        <v>134</v>
      </c>
      <c r="H2641" t="s">
        <v>135</v>
      </c>
      <c r="I2641" t="s">
        <v>144</v>
      </c>
      <c r="J2641" t="s">
        <v>137</v>
      </c>
      <c r="K2641" t="s">
        <v>138</v>
      </c>
      <c r="L2641" t="s">
        <v>7816</v>
      </c>
      <c r="M2641" t="s">
        <v>7817</v>
      </c>
      <c r="N2641">
        <v>0.91888888800000001</v>
      </c>
      <c r="O2641">
        <v>0</v>
      </c>
      <c r="P2641">
        <v>75</v>
      </c>
      <c r="Q2641">
        <v>38</v>
      </c>
      <c r="R2641">
        <v>2</v>
      </c>
      <c r="S2641">
        <v>14</v>
      </c>
      <c r="T2641">
        <v>3</v>
      </c>
      <c r="U2641">
        <v>0</v>
      </c>
      <c r="V2641">
        <v>0</v>
      </c>
      <c r="W2641">
        <v>0</v>
      </c>
      <c r="X2641">
        <v>22.385782292463826</v>
      </c>
      <c r="Y2641">
        <v>167.66614565518512</v>
      </c>
      <c r="Z2641">
        <v>3.8655955013672374</v>
      </c>
      <c r="AA2641">
        <v>41.164694335732491</v>
      </c>
      <c r="AB2641">
        <v>0.44515448823788889</v>
      </c>
      <c r="AC2641">
        <v>0</v>
      </c>
      <c r="AD2641">
        <v>0</v>
      </c>
      <c r="AE2641">
        <v>235.52737227298655</v>
      </c>
    </row>
    <row r="2642" spans="1:31" x14ac:dyDescent="0.25">
      <c r="A2642">
        <v>2342451</v>
      </c>
      <c r="B2642">
        <v>1</v>
      </c>
      <c r="C2642" t="s">
        <v>80</v>
      </c>
      <c r="D2642" t="s">
        <v>87</v>
      </c>
      <c r="E2642" t="s">
        <v>157</v>
      </c>
      <c r="F2642" t="s">
        <v>7818</v>
      </c>
      <c r="G2642" t="s">
        <v>279</v>
      </c>
      <c r="H2642" t="s">
        <v>154</v>
      </c>
      <c r="I2642" t="s">
        <v>144</v>
      </c>
      <c r="J2642" t="s">
        <v>137</v>
      </c>
      <c r="K2642" t="s">
        <v>138</v>
      </c>
      <c r="L2642" t="s">
        <v>7819</v>
      </c>
      <c r="M2642" t="s">
        <v>7820</v>
      </c>
      <c r="N2642">
        <v>2.190555555</v>
      </c>
      <c r="O2642">
        <v>0</v>
      </c>
      <c r="P2642">
        <v>5</v>
      </c>
      <c r="Q2642">
        <v>0</v>
      </c>
      <c r="R2642">
        <v>0</v>
      </c>
      <c r="S2642">
        <v>0</v>
      </c>
      <c r="T2642">
        <v>1</v>
      </c>
      <c r="U2642">
        <v>0</v>
      </c>
      <c r="V2642">
        <v>0</v>
      </c>
      <c r="W2642">
        <v>0</v>
      </c>
      <c r="X2642">
        <v>2.039024175003338</v>
      </c>
      <c r="Y2642">
        <v>0</v>
      </c>
      <c r="Z2642">
        <v>0</v>
      </c>
      <c r="AA2642">
        <v>0</v>
      </c>
      <c r="AB2642">
        <v>0.20158326025818005</v>
      </c>
      <c r="AC2642">
        <v>0</v>
      </c>
      <c r="AD2642">
        <v>0</v>
      </c>
      <c r="AE2642">
        <v>2.2406074352615182</v>
      </c>
    </row>
    <row r="2643" spans="1:31" x14ac:dyDescent="0.25">
      <c r="A2643">
        <v>2342454</v>
      </c>
      <c r="B2643">
        <v>1</v>
      </c>
      <c r="C2643" t="s">
        <v>81</v>
      </c>
      <c r="D2643" t="s">
        <v>117</v>
      </c>
      <c r="E2643" t="s">
        <v>132</v>
      </c>
      <c r="F2643" t="s">
        <v>7821</v>
      </c>
      <c r="G2643" t="s">
        <v>134</v>
      </c>
      <c r="H2643" t="s">
        <v>135</v>
      </c>
      <c r="I2643" t="s">
        <v>144</v>
      </c>
      <c r="J2643" t="s">
        <v>137</v>
      </c>
      <c r="K2643" t="s">
        <v>138</v>
      </c>
      <c r="L2643" t="s">
        <v>7822</v>
      </c>
      <c r="M2643" t="s">
        <v>7823</v>
      </c>
      <c r="N2643">
        <v>1.5205555550000001</v>
      </c>
      <c r="O2643">
        <v>0</v>
      </c>
      <c r="P2643">
        <v>402</v>
      </c>
      <c r="Q2643">
        <v>37</v>
      </c>
      <c r="R2643">
        <v>45</v>
      </c>
      <c r="S2643">
        <v>6</v>
      </c>
      <c r="T2643">
        <v>31</v>
      </c>
      <c r="U2643">
        <v>1</v>
      </c>
      <c r="V2643">
        <v>0</v>
      </c>
      <c r="W2643">
        <v>0</v>
      </c>
      <c r="X2643">
        <v>79.023408173858982</v>
      </c>
      <c r="Y2643">
        <v>297.01830528464114</v>
      </c>
      <c r="Z2643">
        <v>93.375491703035536</v>
      </c>
      <c r="AA2643">
        <v>170.35251407788897</v>
      </c>
      <c r="AB2643">
        <v>36.820268569062669</v>
      </c>
      <c r="AC2643">
        <v>49.937897430113907</v>
      </c>
      <c r="AD2643">
        <v>0</v>
      </c>
      <c r="AE2643">
        <v>726.52788523860124</v>
      </c>
    </row>
    <row r="2644" spans="1:31" x14ac:dyDescent="0.25">
      <c r="A2644">
        <v>2342458</v>
      </c>
      <c r="B2644">
        <v>1</v>
      </c>
      <c r="C2644" t="s">
        <v>81</v>
      </c>
      <c r="D2644" t="s">
        <v>122</v>
      </c>
      <c r="E2644" t="s">
        <v>132</v>
      </c>
      <c r="F2644" t="s">
        <v>7526</v>
      </c>
      <c r="G2644" t="s">
        <v>134</v>
      </c>
      <c r="H2644" t="s">
        <v>135</v>
      </c>
      <c r="I2644" t="s">
        <v>144</v>
      </c>
      <c r="J2644" t="s">
        <v>137</v>
      </c>
      <c r="K2644" t="s">
        <v>138</v>
      </c>
      <c r="L2644" t="s">
        <v>7824</v>
      </c>
      <c r="M2644" t="s">
        <v>7825</v>
      </c>
      <c r="N2644">
        <v>0.201944444</v>
      </c>
      <c r="O2644">
        <v>14</v>
      </c>
      <c r="P2644">
        <v>899</v>
      </c>
      <c r="Q2644">
        <v>1</v>
      </c>
      <c r="R2644">
        <v>23</v>
      </c>
      <c r="S2644">
        <v>5</v>
      </c>
      <c r="T2644">
        <v>66</v>
      </c>
      <c r="U2644">
        <v>1</v>
      </c>
      <c r="V2644">
        <v>0</v>
      </c>
      <c r="W2644">
        <v>0.85336584143583094</v>
      </c>
      <c r="X2644">
        <v>19.182435747215674</v>
      </c>
      <c r="Y2644">
        <v>1.2394250363427502E-2</v>
      </c>
      <c r="Z2644">
        <v>2.2544621346765235</v>
      </c>
      <c r="AA2644">
        <v>12.313085627780435</v>
      </c>
      <c r="AB2644">
        <v>3.6211909746978184</v>
      </c>
      <c r="AC2644">
        <v>8.4939801768226672E-2</v>
      </c>
      <c r="AD2644">
        <v>0</v>
      </c>
      <c r="AE2644">
        <v>38.321874377937938</v>
      </c>
    </row>
    <row r="2645" spans="1:31" x14ac:dyDescent="0.25">
      <c r="A2645">
        <v>2342460</v>
      </c>
      <c r="B2645">
        <v>1</v>
      </c>
      <c r="C2645" t="s">
        <v>81</v>
      </c>
      <c r="D2645" t="s">
        <v>117</v>
      </c>
      <c r="E2645" t="s">
        <v>157</v>
      </c>
      <c r="F2645" t="s">
        <v>7826</v>
      </c>
      <c r="G2645" t="s">
        <v>204</v>
      </c>
      <c r="H2645" t="s">
        <v>154</v>
      </c>
      <c r="I2645" t="s">
        <v>144</v>
      </c>
      <c r="J2645" t="s">
        <v>137</v>
      </c>
      <c r="K2645" t="s">
        <v>138</v>
      </c>
      <c r="L2645" t="s">
        <v>7827</v>
      </c>
      <c r="M2645" t="s">
        <v>7828</v>
      </c>
      <c r="N2645">
        <v>3.9555555550000001</v>
      </c>
      <c r="O2645">
        <v>0</v>
      </c>
      <c r="P2645">
        <v>1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0.67103385591289511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0.67103385591289511</v>
      </c>
    </row>
    <row r="2646" spans="1:31" x14ac:dyDescent="0.25">
      <c r="A2646">
        <v>2342461</v>
      </c>
      <c r="B2646">
        <v>1</v>
      </c>
      <c r="C2646" t="s">
        <v>80</v>
      </c>
      <c r="D2646" t="s">
        <v>84</v>
      </c>
      <c r="E2646" t="s">
        <v>141</v>
      </c>
      <c r="F2646" t="s">
        <v>5930</v>
      </c>
      <c r="G2646" t="s">
        <v>134</v>
      </c>
      <c r="H2646" t="s">
        <v>135</v>
      </c>
      <c r="I2646" t="s">
        <v>144</v>
      </c>
      <c r="J2646" t="s">
        <v>137</v>
      </c>
      <c r="K2646" t="s">
        <v>138</v>
      </c>
      <c r="L2646" t="s">
        <v>7829</v>
      </c>
      <c r="M2646" t="s">
        <v>7830</v>
      </c>
      <c r="N2646">
        <v>5.5833332999999999E-2</v>
      </c>
      <c r="O2646">
        <v>6</v>
      </c>
      <c r="P2646">
        <v>1363</v>
      </c>
      <c r="Q2646">
        <v>13</v>
      </c>
      <c r="R2646">
        <v>282</v>
      </c>
      <c r="S2646">
        <v>30</v>
      </c>
      <c r="T2646">
        <v>247</v>
      </c>
      <c r="U2646">
        <v>1</v>
      </c>
      <c r="V2646">
        <v>0</v>
      </c>
      <c r="W2646">
        <v>0.30501318678477335</v>
      </c>
      <c r="X2646">
        <v>19.012894014752373</v>
      </c>
      <c r="Y2646">
        <v>1.8709700023684952</v>
      </c>
      <c r="Z2646">
        <v>7.5473793411675274</v>
      </c>
      <c r="AA2646">
        <v>12.515822663784132</v>
      </c>
      <c r="AB2646">
        <v>13.342711177363835</v>
      </c>
      <c r="AC2646">
        <v>0.26291983538718999</v>
      </c>
      <c r="AD2646">
        <v>0</v>
      </c>
      <c r="AE2646">
        <v>54.857710221608322</v>
      </c>
    </row>
    <row r="2647" spans="1:31" x14ac:dyDescent="0.25">
      <c r="A2647">
        <v>2342466</v>
      </c>
      <c r="B2647">
        <v>1</v>
      </c>
      <c r="C2647" t="s">
        <v>81</v>
      </c>
      <c r="D2647" t="s">
        <v>123</v>
      </c>
      <c r="E2647" t="s">
        <v>132</v>
      </c>
      <c r="F2647" t="s">
        <v>7831</v>
      </c>
      <c r="G2647" t="s">
        <v>134</v>
      </c>
      <c r="H2647" t="s">
        <v>135</v>
      </c>
      <c r="I2647" t="s">
        <v>144</v>
      </c>
      <c r="J2647" t="s">
        <v>137</v>
      </c>
      <c r="K2647" t="s">
        <v>138</v>
      </c>
      <c r="L2647" t="s">
        <v>7832</v>
      </c>
      <c r="M2647" t="s">
        <v>7833</v>
      </c>
      <c r="N2647">
        <v>0.55638888799999997</v>
      </c>
      <c r="O2647">
        <v>0</v>
      </c>
      <c r="P2647">
        <v>3400</v>
      </c>
      <c r="Q2647">
        <v>3</v>
      </c>
      <c r="R2647">
        <v>11</v>
      </c>
      <c r="S2647">
        <v>23</v>
      </c>
      <c r="T2647">
        <v>855</v>
      </c>
      <c r="U2647">
        <v>4</v>
      </c>
      <c r="V2647">
        <v>11</v>
      </c>
      <c r="W2647">
        <v>0</v>
      </c>
      <c r="X2647">
        <v>468.9755213075598</v>
      </c>
      <c r="Y2647">
        <v>1.4357386183181551</v>
      </c>
      <c r="Z2647">
        <v>2.1831151344026569</v>
      </c>
      <c r="AA2647">
        <v>70.408148783186334</v>
      </c>
      <c r="AB2647">
        <v>324.4087873277519</v>
      </c>
      <c r="AC2647">
        <v>208.12420011117678</v>
      </c>
      <c r="AD2647">
        <v>19.477530382290709</v>
      </c>
      <c r="AE2647">
        <v>1095.0130416646864</v>
      </c>
    </row>
    <row r="2648" spans="1:31" x14ac:dyDescent="0.25">
      <c r="A2648">
        <v>2342472</v>
      </c>
      <c r="B2648">
        <v>1</v>
      </c>
      <c r="C2648" t="s">
        <v>80</v>
      </c>
      <c r="D2648" t="s">
        <v>104</v>
      </c>
      <c r="E2648" t="s">
        <v>132</v>
      </c>
      <c r="F2648" t="s">
        <v>7834</v>
      </c>
      <c r="G2648" t="s">
        <v>134</v>
      </c>
      <c r="H2648" t="s">
        <v>135</v>
      </c>
      <c r="I2648" t="s">
        <v>144</v>
      </c>
      <c r="J2648" t="s">
        <v>137</v>
      </c>
      <c r="K2648" t="s">
        <v>138</v>
      </c>
      <c r="L2648" t="s">
        <v>7835</v>
      </c>
      <c r="M2648" t="s">
        <v>7836</v>
      </c>
      <c r="N2648">
        <v>0.88472222199999995</v>
      </c>
      <c r="O2648">
        <v>3</v>
      </c>
      <c r="P2648">
        <v>1536</v>
      </c>
      <c r="Q2648">
        <v>8</v>
      </c>
      <c r="R2648">
        <v>32</v>
      </c>
      <c r="S2648">
        <v>0</v>
      </c>
      <c r="T2648">
        <v>91</v>
      </c>
      <c r="U2648">
        <v>1</v>
      </c>
      <c r="V2648">
        <v>0</v>
      </c>
      <c r="W2648">
        <v>2.370362559444172</v>
      </c>
      <c r="X2648">
        <v>290.41829171028456</v>
      </c>
      <c r="Y2648">
        <v>4.0058870213963615</v>
      </c>
      <c r="Z2648">
        <v>17.851651388562782</v>
      </c>
      <c r="AA2648">
        <v>0</v>
      </c>
      <c r="AB2648">
        <v>45.122482915604053</v>
      </c>
      <c r="AC2648">
        <v>29.654133287179917</v>
      </c>
      <c r="AD2648">
        <v>0</v>
      </c>
      <c r="AE2648">
        <v>389.42280888247183</v>
      </c>
    </row>
    <row r="2649" spans="1:31" x14ac:dyDescent="0.25">
      <c r="A2649">
        <v>2342475</v>
      </c>
      <c r="B2649">
        <v>1</v>
      </c>
      <c r="C2649" t="s">
        <v>81</v>
      </c>
      <c r="D2649" t="s">
        <v>127</v>
      </c>
      <c r="E2649" t="s">
        <v>147</v>
      </c>
      <c r="F2649" t="s">
        <v>7837</v>
      </c>
      <c r="G2649" t="s">
        <v>494</v>
      </c>
      <c r="H2649" t="s">
        <v>135</v>
      </c>
      <c r="I2649" t="s">
        <v>144</v>
      </c>
      <c r="J2649" t="s">
        <v>137</v>
      </c>
      <c r="K2649" t="s">
        <v>138</v>
      </c>
      <c r="L2649" t="s">
        <v>7838</v>
      </c>
      <c r="M2649" t="s">
        <v>7839</v>
      </c>
      <c r="N2649">
        <v>1.0008333330000001</v>
      </c>
      <c r="O2649">
        <v>1</v>
      </c>
      <c r="P2649">
        <v>6</v>
      </c>
      <c r="Q2649">
        <v>36</v>
      </c>
      <c r="R2649">
        <v>27</v>
      </c>
      <c r="S2649">
        <v>2</v>
      </c>
      <c r="T2649">
        <v>1</v>
      </c>
      <c r="U2649">
        <v>0</v>
      </c>
      <c r="V2649">
        <v>0</v>
      </c>
      <c r="W2649">
        <v>0.45857938288946504</v>
      </c>
      <c r="X2649">
        <v>2.3013726397272869</v>
      </c>
      <c r="Y2649">
        <v>44.211579559170922</v>
      </c>
      <c r="Z2649">
        <v>30.645551112423991</v>
      </c>
      <c r="AA2649">
        <v>5.5673656309004667</v>
      </c>
      <c r="AB2649">
        <v>0</v>
      </c>
      <c r="AC2649">
        <v>0</v>
      </c>
      <c r="AD2649">
        <v>0</v>
      </c>
      <c r="AE2649">
        <v>83.184448325112129</v>
      </c>
    </row>
    <row r="2650" spans="1:31" x14ac:dyDescent="0.25">
      <c r="A2650">
        <v>2342477</v>
      </c>
      <c r="B2650">
        <v>1</v>
      </c>
      <c r="C2650" t="s">
        <v>80</v>
      </c>
      <c r="D2650" t="s">
        <v>92</v>
      </c>
      <c r="E2650" t="s">
        <v>326</v>
      </c>
      <c r="F2650" t="s">
        <v>7840</v>
      </c>
      <c r="G2650" t="s">
        <v>667</v>
      </c>
      <c r="H2650" t="s">
        <v>154</v>
      </c>
      <c r="I2650" t="s">
        <v>144</v>
      </c>
      <c r="J2650" t="s">
        <v>137</v>
      </c>
      <c r="K2650" t="s">
        <v>138</v>
      </c>
      <c r="L2650" t="s">
        <v>7841</v>
      </c>
      <c r="M2650" t="s">
        <v>7842</v>
      </c>
      <c r="N2650">
        <v>1.330833333</v>
      </c>
      <c r="O2650">
        <v>0</v>
      </c>
      <c r="P2650">
        <v>59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23.124706048846658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23.124706048846658</v>
      </c>
    </row>
    <row r="2651" spans="1:31" x14ac:dyDescent="0.25">
      <c r="A2651">
        <v>2342478</v>
      </c>
      <c r="B2651">
        <v>1</v>
      </c>
      <c r="C2651" t="s">
        <v>81</v>
      </c>
      <c r="D2651" t="s">
        <v>115</v>
      </c>
      <c r="E2651" t="s">
        <v>147</v>
      </c>
      <c r="F2651" t="s">
        <v>7843</v>
      </c>
      <c r="G2651" t="s">
        <v>184</v>
      </c>
      <c r="H2651" t="s">
        <v>135</v>
      </c>
      <c r="I2651" t="s">
        <v>144</v>
      </c>
      <c r="J2651" t="s">
        <v>137</v>
      </c>
      <c r="K2651" t="s">
        <v>138</v>
      </c>
      <c r="L2651" t="s">
        <v>7844</v>
      </c>
      <c r="M2651" t="s">
        <v>7845</v>
      </c>
      <c r="N2651">
        <v>3.7180555549999998</v>
      </c>
      <c r="O2651">
        <v>0</v>
      </c>
      <c r="P2651">
        <v>15</v>
      </c>
      <c r="Q2651">
        <v>0</v>
      </c>
      <c r="R2651">
        <v>2</v>
      </c>
      <c r="S2651">
        <v>0</v>
      </c>
      <c r="T2651">
        <v>1</v>
      </c>
      <c r="U2651">
        <v>0</v>
      </c>
      <c r="V2651">
        <v>0</v>
      </c>
      <c r="W2651">
        <v>0</v>
      </c>
      <c r="X2651">
        <v>7.8017605367225666</v>
      </c>
      <c r="Y2651">
        <v>0</v>
      </c>
      <c r="Z2651">
        <v>11.470149732966421</v>
      </c>
      <c r="AA2651">
        <v>0</v>
      </c>
      <c r="AB2651">
        <v>0.13761452253561002</v>
      </c>
      <c r="AC2651">
        <v>0</v>
      </c>
      <c r="AD2651">
        <v>0</v>
      </c>
      <c r="AE2651">
        <v>19.409524792224598</v>
      </c>
    </row>
    <row r="2652" spans="1:31" x14ac:dyDescent="0.25">
      <c r="A2652">
        <v>2342480</v>
      </c>
      <c r="B2652">
        <v>1</v>
      </c>
      <c r="C2652" t="s">
        <v>81</v>
      </c>
      <c r="D2652" t="s">
        <v>114</v>
      </c>
      <c r="E2652" t="s">
        <v>147</v>
      </c>
      <c r="F2652" t="s">
        <v>7846</v>
      </c>
      <c r="G2652" t="s">
        <v>184</v>
      </c>
      <c r="H2652" t="s">
        <v>135</v>
      </c>
      <c r="I2652" t="s">
        <v>144</v>
      </c>
      <c r="J2652" t="s">
        <v>137</v>
      </c>
      <c r="K2652" t="s">
        <v>138</v>
      </c>
      <c r="L2652" t="s">
        <v>7847</v>
      </c>
      <c r="M2652" t="s">
        <v>7848</v>
      </c>
      <c r="N2652">
        <v>2.219166666</v>
      </c>
      <c r="O2652">
        <v>0</v>
      </c>
      <c r="P2652">
        <v>9</v>
      </c>
      <c r="Q2652">
        <v>1</v>
      </c>
      <c r="R2652">
        <v>4</v>
      </c>
      <c r="S2652">
        <v>2</v>
      </c>
      <c r="T2652">
        <v>7</v>
      </c>
      <c r="U2652">
        <v>0</v>
      </c>
      <c r="V2652">
        <v>0</v>
      </c>
      <c r="W2652">
        <v>0</v>
      </c>
      <c r="X2652">
        <v>2.6581449906679033</v>
      </c>
      <c r="Y2652">
        <v>0</v>
      </c>
      <c r="Z2652">
        <v>6.3242169887790327</v>
      </c>
      <c r="AA2652">
        <v>8.0059699836034213</v>
      </c>
      <c r="AB2652">
        <v>9.424043755716653</v>
      </c>
      <c r="AC2652">
        <v>0</v>
      </c>
      <c r="AD2652">
        <v>0</v>
      </c>
      <c r="AE2652">
        <v>26.412375718767009</v>
      </c>
    </row>
    <row r="2653" spans="1:31" x14ac:dyDescent="0.25">
      <c r="A2653">
        <v>2342481</v>
      </c>
      <c r="B2653">
        <v>1</v>
      </c>
      <c r="C2653" t="s">
        <v>81</v>
      </c>
      <c r="D2653" t="s">
        <v>115</v>
      </c>
      <c r="E2653" t="s">
        <v>151</v>
      </c>
      <c r="F2653" t="s">
        <v>7849</v>
      </c>
      <c r="G2653" t="s">
        <v>153</v>
      </c>
      <c r="H2653" t="s">
        <v>154</v>
      </c>
      <c r="I2653" t="s">
        <v>144</v>
      </c>
      <c r="J2653" t="s">
        <v>137</v>
      </c>
      <c r="K2653" t="s">
        <v>138</v>
      </c>
      <c r="L2653" t="s">
        <v>7850</v>
      </c>
      <c r="M2653" t="s">
        <v>7851</v>
      </c>
      <c r="N2653">
        <v>6.16</v>
      </c>
      <c r="O2653">
        <v>0</v>
      </c>
      <c r="P2653">
        <v>16</v>
      </c>
      <c r="Q2653">
        <v>0</v>
      </c>
      <c r="R2653">
        <v>0</v>
      </c>
      <c r="S2653">
        <v>0</v>
      </c>
      <c r="T2653">
        <v>2</v>
      </c>
      <c r="U2653">
        <v>0</v>
      </c>
      <c r="V2653">
        <v>0</v>
      </c>
      <c r="W2653">
        <v>0</v>
      </c>
      <c r="X2653">
        <v>7.8248312369827131</v>
      </c>
      <c r="Y2653">
        <v>0</v>
      </c>
      <c r="Z2653">
        <v>0</v>
      </c>
      <c r="AA2653">
        <v>0</v>
      </c>
      <c r="AB2653">
        <v>2.5841690454939008</v>
      </c>
      <c r="AC2653">
        <v>0</v>
      </c>
      <c r="AD2653">
        <v>0</v>
      </c>
      <c r="AE2653">
        <v>10.409000282476613</v>
      </c>
    </row>
    <row r="2654" spans="1:31" x14ac:dyDescent="0.25">
      <c r="A2654">
        <v>2342483</v>
      </c>
      <c r="B2654">
        <v>1</v>
      </c>
      <c r="C2654" t="s">
        <v>80</v>
      </c>
      <c r="D2654" t="s">
        <v>107</v>
      </c>
      <c r="E2654" t="s">
        <v>157</v>
      </c>
      <c r="F2654" t="s">
        <v>7852</v>
      </c>
      <c r="G2654" t="s">
        <v>279</v>
      </c>
      <c r="H2654" t="s">
        <v>154</v>
      </c>
      <c r="I2654" t="s">
        <v>144</v>
      </c>
      <c r="J2654" t="s">
        <v>137</v>
      </c>
      <c r="K2654" t="s">
        <v>138</v>
      </c>
      <c r="L2654" t="s">
        <v>7853</v>
      </c>
      <c r="M2654" t="s">
        <v>7854</v>
      </c>
      <c r="N2654">
        <v>2.2269444439999999</v>
      </c>
      <c r="O2654">
        <v>0</v>
      </c>
      <c r="P2654">
        <v>1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0.35308499633277141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0.35308499633277141</v>
      </c>
    </row>
    <row r="2655" spans="1:31" x14ac:dyDescent="0.25">
      <c r="A2655">
        <v>2342484</v>
      </c>
      <c r="B2655">
        <v>1</v>
      </c>
      <c r="C2655" t="s">
        <v>81</v>
      </c>
      <c r="D2655" t="s">
        <v>122</v>
      </c>
      <c r="E2655" t="s">
        <v>147</v>
      </c>
      <c r="F2655" t="s">
        <v>7855</v>
      </c>
      <c r="G2655" t="s">
        <v>184</v>
      </c>
      <c r="H2655" t="s">
        <v>135</v>
      </c>
      <c r="I2655" t="s">
        <v>144</v>
      </c>
      <c r="J2655" t="s">
        <v>137</v>
      </c>
      <c r="K2655" t="s">
        <v>138</v>
      </c>
      <c r="L2655" t="s">
        <v>7856</v>
      </c>
      <c r="M2655" t="s">
        <v>7857</v>
      </c>
      <c r="N2655">
        <v>1.736388888</v>
      </c>
      <c r="O2655">
        <v>0</v>
      </c>
      <c r="P2655">
        <v>83</v>
      </c>
      <c r="Q2655">
        <v>0</v>
      </c>
      <c r="R2655">
        <v>4</v>
      </c>
      <c r="S2655">
        <v>0</v>
      </c>
      <c r="T2655">
        <v>2</v>
      </c>
      <c r="U2655">
        <v>0</v>
      </c>
      <c r="V2655">
        <v>0</v>
      </c>
      <c r="W2655">
        <v>0</v>
      </c>
      <c r="X2655">
        <v>26.656632411361826</v>
      </c>
      <c r="Y2655">
        <v>0</v>
      </c>
      <c r="Z2655">
        <v>1.2333571791743025</v>
      </c>
      <c r="AA2655">
        <v>0</v>
      </c>
      <c r="AB2655">
        <v>4.6918743519811974</v>
      </c>
      <c r="AC2655">
        <v>0</v>
      </c>
      <c r="AD2655">
        <v>0</v>
      </c>
      <c r="AE2655">
        <v>32.581863942517323</v>
      </c>
    </row>
    <row r="2656" spans="1:31" x14ac:dyDescent="0.25">
      <c r="A2656">
        <v>2342486</v>
      </c>
      <c r="B2656">
        <v>1</v>
      </c>
      <c r="C2656" t="s">
        <v>80</v>
      </c>
      <c r="D2656" t="s">
        <v>103</v>
      </c>
      <c r="E2656" t="s">
        <v>151</v>
      </c>
      <c r="F2656" t="s">
        <v>7858</v>
      </c>
      <c r="G2656" t="s">
        <v>153</v>
      </c>
      <c r="H2656" t="s">
        <v>154</v>
      </c>
      <c r="I2656" t="s">
        <v>144</v>
      </c>
      <c r="J2656" t="s">
        <v>137</v>
      </c>
      <c r="K2656" t="s">
        <v>138</v>
      </c>
      <c r="L2656" t="s">
        <v>7859</v>
      </c>
      <c r="M2656" t="s">
        <v>7860</v>
      </c>
      <c r="N2656">
        <v>1.504444444</v>
      </c>
      <c r="O2656">
        <v>0</v>
      </c>
      <c r="P2656">
        <v>0</v>
      </c>
      <c r="Q2656">
        <v>0</v>
      </c>
      <c r="R2656">
        <v>2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10.929108086978189</v>
      </c>
      <c r="AA2656">
        <v>0</v>
      </c>
      <c r="AB2656">
        <v>0</v>
      </c>
      <c r="AC2656">
        <v>0</v>
      </c>
      <c r="AD2656">
        <v>0</v>
      </c>
      <c r="AE2656">
        <v>10.929108086978189</v>
      </c>
    </row>
    <row r="2657" spans="1:31" x14ac:dyDescent="0.25">
      <c r="A2657">
        <v>2342491</v>
      </c>
      <c r="B2657">
        <v>1</v>
      </c>
      <c r="C2657" t="s">
        <v>80</v>
      </c>
      <c r="D2657" t="s">
        <v>94</v>
      </c>
      <c r="E2657" t="s">
        <v>174</v>
      </c>
      <c r="F2657" t="s">
        <v>7861</v>
      </c>
      <c r="G2657" t="s">
        <v>292</v>
      </c>
      <c r="H2657" t="s">
        <v>154</v>
      </c>
      <c r="I2657" t="s">
        <v>144</v>
      </c>
      <c r="J2657" t="s">
        <v>137</v>
      </c>
      <c r="K2657" t="s">
        <v>138</v>
      </c>
      <c r="L2657" t="s">
        <v>7862</v>
      </c>
      <c r="M2657" t="s">
        <v>7863</v>
      </c>
      <c r="N2657">
        <v>3.8394444440000002</v>
      </c>
      <c r="O2657">
        <v>0</v>
      </c>
      <c r="P2657">
        <v>1</v>
      </c>
      <c r="Q2657">
        <v>0</v>
      </c>
      <c r="R2657">
        <v>2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7.2474599551323904E-2</v>
      </c>
      <c r="Y2657">
        <v>0</v>
      </c>
      <c r="Z2657">
        <v>187.65221093009691</v>
      </c>
      <c r="AA2657">
        <v>0</v>
      </c>
      <c r="AB2657">
        <v>0</v>
      </c>
      <c r="AC2657">
        <v>0</v>
      </c>
      <c r="AD2657">
        <v>0</v>
      </c>
      <c r="AE2657">
        <v>187.72468552964824</v>
      </c>
    </row>
    <row r="2658" spans="1:31" x14ac:dyDescent="0.25">
      <c r="A2658">
        <v>2342492</v>
      </c>
      <c r="B2658">
        <v>1</v>
      </c>
      <c r="C2658" t="s">
        <v>81</v>
      </c>
      <c r="D2658" t="s">
        <v>114</v>
      </c>
      <c r="E2658" t="s">
        <v>147</v>
      </c>
      <c r="F2658" t="s">
        <v>7864</v>
      </c>
      <c r="G2658" t="s">
        <v>184</v>
      </c>
      <c r="H2658" t="s">
        <v>135</v>
      </c>
      <c r="I2658" t="s">
        <v>144</v>
      </c>
      <c r="J2658" t="s">
        <v>137</v>
      </c>
      <c r="K2658" t="s">
        <v>138</v>
      </c>
      <c r="L2658" t="s">
        <v>7865</v>
      </c>
      <c r="M2658" t="s">
        <v>7866</v>
      </c>
      <c r="N2658">
        <v>3.1036111110000002</v>
      </c>
      <c r="O2658">
        <v>0</v>
      </c>
      <c r="P2658">
        <v>71</v>
      </c>
      <c r="Q2658">
        <v>0</v>
      </c>
      <c r="R2658">
        <v>25</v>
      </c>
      <c r="S2658">
        <v>0</v>
      </c>
      <c r="T2658">
        <v>3</v>
      </c>
      <c r="U2658">
        <v>0</v>
      </c>
      <c r="V2658">
        <v>0</v>
      </c>
      <c r="W2658">
        <v>0</v>
      </c>
      <c r="X2658">
        <v>33.48452002624164</v>
      </c>
      <c r="Y2658">
        <v>0</v>
      </c>
      <c r="Z2658">
        <v>40.908891303564729</v>
      </c>
      <c r="AA2658">
        <v>0</v>
      </c>
      <c r="AB2658">
        <v>5.0928396635477666</v>
      </c>
      <c r="AC2658">
        <v>0</v>
      </c>
      <c r="AD2658">
        <v>0</v>
      </c>
      <c r="AE2658">
        <v>79.486250993354133</v>
      </c>
    </row>
    <row r="2659" spans="1:31" x14ac:dyDescent="0.25">
      <c r="A2659">
        <v>2342493</v>
      </c>
      <c r="B2659">
        <v>1</v>
      </c>
      <c r="C2659" t="s">
        <v>80</v>
      </c>
      <c r="D2659" t="s">
        <v>83</v>
      </c>
      <c r="E2659" t="s">
        <v>141</v>
      </c>
      <c r="F2659" t="s">
        <v>7867</v>
      </c>
      <c r="G2659" t="s">
        <v>134</v>
      </c>
      <c r="H2659" t="s">
        <v>135</v>
      </c>
      <c r="I2659" t="s">
        <v>144</v>
      </c>
      <c r="J2659" t="s">
        <v>137</v>
      </c>
      <c r="K2659" t="s">
        <v>138</v>
      </c>
      <c r="L2659" t="s">
        <v>7868</v>
      </c>
      <c r="M2659" t="s">
        <v>7869</v>
      </c>
      <c r="N2659">
        <v>0.450555555</v>
      </c>
      <c r="O2659">
        <v>0</v>
      </c>
      <c r="P2659">
        <v>859</v>
      </c>
      <c r="Q2659">
        <v>1</v>
      </c>
      <c r="R2659">
        <v>0</v>
      </c>
      <c r="S2659">
        <v>3</v>
      </c>
      <c r="T2659">
        <v>221</v>
      </c>
      <c r="U2659">
        <v>6</v>
      </c>
      <c r="V2659">
        <v>5</v>
      </c>
      <c r="W2659">
        <v>0</v>
      </c>
      <c r="X2659">
        <v>117.51368437403087</v>
      </c>
      <c r="Y2659">
        <v>0.40399042221304671</v>
      </c>
      <c r="Z2659">
        <v>0</v>
      </c>
      <c r="AA2659">
        <v>9.5370572980539947</v>
      </c>
      <c r="AB2659">
        <v>167.43005021576002</v>
      </c>
      <c r="AC2659">
        <v>76.6423987292943</v>
      </c>
      <c r="AD2659">
        <v>6.9675607691100003</v>
      </c>
      <c r="AE2659">
        <v>378.49474180846221</v>
      </c>
    </row>
    <row r="2660" spans="1:31" x14ac:dyDescent="0.25">
      <c r="A2660">
        <v>2342494</v>
      </c>
      <c r="B2660">
        <v>1</v>
      </c>
      <c r="C2660" t="s">
        <v>81</v>
      </c>
      <c r="D2660" t="s">
        <v>118</v>
      </c>
      <c r="E2660" t="s">
        <v>147</v>
      </c>
      <c r="F2660" t="s">
        <v>7870</v>
      </c>
      <c r="G2660" t="s">
        <v>134</v>
      </c>
      <c r="H2660" t="s">
        <v>135</v>
      </c>
      <c r="I2660" t="s">
        <v>136</v>
      </c>
      <c r="J2660" t="s">
        <v>137</v>
      </c>
      <c r="K2660" t="s">
        <v>138</v>
      </c>
      <c r="L2660" t="s">
        <v>7871</v>
      </c>
      <c r="M2660" t="s">
        <v>7872</v>
      </c>
      <c r="N2660">
        <v>1.4166666E-2</v>
      </c>
      <c r="O2660">
        <v>2</v>
      </c>
      <c r="P2660">
        <v>1392</v>
      </c>
      <c r="Q2660">
        <v>185</v>
      </c>
      <c r="R2660">
        <v>167</v>
      </c>
      <c r="S2660">
        <v>32</v>
      </c>
      <c r="T2660">
        <v>118</v>
      </c>
      <c r="U2660">
        <v>0</v>
      </c>
      <c r="V2660">
        <v>0</v>
      </c>
      <c r="W2660">
        <v>4.3893675729533323E-3</v>
      </c>
      <c r="X2660">
        <v>2.3598729458154857</v>
      </c>
      <c r="Y2660">
        <v>14.373508915050424</v>
      </c>
      <c r="Z2660">
        <v>6.0077648756784807</v>
      </c>
      <c r="AA2660">
        <v>1.1017372317013401</v>
      </c>
      <c r="AB2660">
        <v>0.65610244069636692</v>
      </c>
      <c r="AC2660">
        <v>0</v>
      </c>
      <c r="AD2660">
        <v>0</v>
      </c>
      <c r="AE2660">
        <v>24.503375776515046</v>
      </c>
    </row>
    <row r="2661" spans="1:31" x14ac:dyDescent="0.25">
      <c r="A2661">
        <v>2342495</v>
      </c>
      <c r="B2661">
        <v>1</v>
      </c>
      <c r="C2661" t="s">
        <v>80</v>
      </c>
      <c r="D2661" t="s">
        <v>108</v>
      </c>
      <c r="E2661" t="s">
        <v>174</v>
      </c>
      <c r="F2661" t="s">
        <v>7873</v>
      </c>
      <c r="G2661" t="s">
        <v>176</v>
      </c>
      <c r="H2661" t="s">
        <v>154</v>
      </c>
      <c r="I2661" t="s">
        <v>144</v>
      </c>
      <c r="J2661" t="s">
        <v>137</v>
      </c>
      <c r="K2661" t="s">
        <v>138</v>
      </c>
      <c r="L2661" t="s">
        <v>7874</v>
      </c>
      <c r="M2661" t="s">
        <v>7875</v>
      </c>
      <c r="N2661">
        <v>0.38194444399999999</v>
      </c>
      <c r="O2661">
        <v>0</v>
      </c>
      <c r="P2661">
        <v>73</v>
      </c>
      <c r="Q2661">
        <v>0</v>
      </c>
      <c r="R2661">
        <v>8</v>
      </c>
      <c r="S2661">
        <v>0</v>
      </c>
      <c r="T2661">
        <v>9</v>
      </c>
      <c r="U2661">
        <v>0</v>
      </c>
      <c r="V2661">
        <v>0</v>
      </c>
      <c r="W2661">
        <v>0</v>
      </c>
      <c r="X2661">
        <v>5.689908058977295</v>
      </c>
      <c r="Y2661">
        <v>0</v>
      </c>
      <c r="Z2661">
        <v>1.2841447193450803</v>
      </c>
      <c r="AA2661">
        <v>0</v>
      </c>
      <c r="AB2661">
        <v>3.421879499758238</v>
      </c>
      <c r="AC2661">
        <v>0</v>
      </c>
      <c r="AD2661">
        <v>0</v>
      </c>
      <c r="AE2661">
        <v>10.395932278080615</v>
      </c>
    </row>
    <row r="2662" spans="1:31" x14ac:dyDescent="0.25">
      <c r="A2662">
        <v>2342501</v>
      </c>
      <c r="B2662">
        <v>1</v>
      </c>
      <c r="C2662" t="s">
        <v>80</v>
      </c>
      <c r="D2662" t="s">
        <v>98</v>
      </c>
      <c r="E2662" t="s">
        <v>157</v>
      </c>
      <c r="F2662" t="s">
        <v>7876</v>
      </c>
      <c r="G2662" t="s">
        <v>159</v>
      </c>
      <c r="H2662" t="s">
        <v>154</v>
      </c>
      <c r="I2662" t="s">
        <v>144</v>
      </c>
      <c r="J2662" t="s">
        <v>137</v>
      </c>
      <c r="K2662" t="s">
        <v>138</v>
      </c>
      <c r="L2662" t="s">
        <v>7877</v>
      </c>
      <c r="M2662" t="s">
        <v>7878</v>
      </c>
      <c r="N2662">
        <v>3.8336111110000002</v>
      </c>
      <c r="O2662">
        <v>0</v>
      </c>
      <c r="P2662">
        <v>1</v>
      </c>
      <c r="Q2662">
        <v>0</v>
      </c>
      <c r="R2662">
        <v>1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</row>
    <row r="2663" spans="1:31" x14ac:dyDescent="0.25">
      <c r="A2663">
        <v>2342504</v>
      </c>
      <c r="B2663">
        <v>1</v>
      </c>
      <c r="C2663" t="s">
        <v>80</v>
      </c>
      <c r="D2663" t="s">
        <v>93</v>
      </c>
      <c r="E2663" t="s">
        <v>151</v>
      </c>
      <c r="F2663" t="s">
        <v>7879</v>
      </c>
      <c r="G2663" t="s">
        <v>153</v>
      </c>
      <c r="H2663" t="s">
        <v>154</v>
      </c>
      <c r="I2663" t="s">
        <v>144</v>
      </c>
      <c r="J2663" t="s">
        <v>137</v>
      </c>
      <c r="K2663" t="s">
        <v>138</v>
      </c>
      <c r="L2663" t="s">
        <v>7880</v>
      </c>
      <c r="M2663" t="s">
        <v>7881</v>
      </c>
      <c r="N2663">
        <v>3.0272222219999998</v>
      </c>
      <c r="O2663">
        <v>0</v>
      </c>
      <c r="P2663">
        <v>1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0.76199917858663335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0.76199917858663335</v>
      </c>
    </row>
    <row r="2664" spans="1:31" x14ac:dyDescent="0.25">
      <c r="A2664">
        <v>2342505</v>
      </c>
      <c r="B2664">
        <v>1</v>
      </c>
      <c r="C2664" t="s">
        <v>81</v>
      </c>
      <c r="D2664" t="s">
        <v>128</v>
      </c>
      <c r="E2664" t="s">
        <v>147</v>
      </c>
      <c r="F2664" t="s">
        <v>7882</v>
      </c>
      <c r="G2664" t="s">
        <v>184</v>
      </c>
      <c r="H2664" t="s">
        <v>135</v>
      </c>
      <c r="I2664" t="s">
        <v>144</v>
      </c>
      <c r="J2664" t="s">
        <v>137</v>
      </c>
      <c r="K2664" t="s">
        <v>138</v>
      </c>
      <c r="L2664" t="s">
        <v>7883</v>
      </c>
      <c r="M2664" t="s">
        <v>7884</v>
      </c>
      <c r="N2664">
        <v>1.5838888879999999</v>
      </c>
      <c r="O2664">
        <v>0</v>
      </c>
      <c r="P2664">
        <v>0</v>
      </c>
      <c r="Q2664">
        <v>4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20.971311901609219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20.971311901609219</v>
      </c>
    </row>
    <row r="2665" spans="1:31" x14ac:dyDescent="0.25">
      <c r="A2665">
        <v>2342506</v>
      </c>
      <c r="B2665">
        <v>1</v>
      </c>
      <c r="C2665" t="s">
        <v>81</v>
      </c>
      <c r="D2665" t="s">
        <v>119</v>
      </c>
      <c r="E2665" t="s">
        <v>141</v>
      </c>
      <c r="F2665" t="s">
        <v>7885</v>
      </c>
      <c r="G2665" t="s">
        <v>134</v>
      </c>
      <c r="H2665" t="s">
        <v>135</v>
      </c>
      <c r="I2665" t="s">
        <v>144</v>
      </c>
      <c r="J2665" t="s">
        <v>137</v>
      </c>
      <c r="K2665" t="s">
        <v>138</v>
      </c>
      <c r="L2665" t="s">
        <v>7886</v>
      </c>
      <c r="M2665" t="s">
        <v>7887</v>
      </c>
      <c r="N2665">
        <v>1.0561111110000001</v>
      </c>
      <c r="O2665">
        <v>0</v>
      </c>
      <c r="P2665">
        <v>983</v>
      </c>
      <c r="Q2665">
        <v>66</v>
      </c>
      <c r="R2665">
        <v>60</v>
      </c>
      <c r="S2665">
        <v>4</v>
      </c>
      <c r="T2665">
        <v>70</v>
      </c>
      <c r="U2665">
        <v>0</v>
      </c>
      <c r="V2665">
        <v>2</v>
      </c>
      <c r="W2665">
        <v>0</v>
      </c>
      <c r="X2665">
        <v>137.23142111975977</v>
      </c>
      <c r="Y2665">
        <v>455.95631079773869</v>
      </c>
      <c r="Z2665">
        <v>199.49660841937634</v>
      </c>
      <c r="AA2665">
        <v>6.9924457965087434</v>
      </c>
      <c r="AB2665">
        <v>21.486415123096194</v>
      </c>
      <c r="AC2665">
        <v>0</v>
      </c>
      <c r="AD2665">
        <v>44.264282081592334</v>
      </c>
      <c r="AE2665">
        <v>865.42748333807208</v>
      </c>
    </row>
    <row r="2666" spans="1:31" x14ac:dyDescent="0.25">
      <c r="A2666">
        <v>2342507</v>
      </c>
      <c r="B2666">
        <v>1</v>
      </c>
      <c r="C2666" t="s">
        <v>80</v>
      </c>
      <c r="D2666" t="s">
        <v>98</v>
      </c>
      <c r="E2666" t="s">
        <v>151</v>
      </c>
      <c r="F2666" t="s">
        <v>7888</v>
      </c>
      <c r="G2666" t="s">
        <v>153</v>
      </c>
      <c r="H2666" t="s">
        <v>154</v>
      </c>
      <c r="I2666" t="s">
        <v>144</v>
      </c>
      <c r="J2666" t="s">
        <v>137</v>
      </c>
      <c r="K2666" t="s">
        <v>138</v>
      </c>
      <c r="L2666" t="s">
        <v>7889</v>
      </c>
      <c r="M2666" t="s">
        <v>7890</v>
      </c>
      <c r="N2666">
        <v>1.696666666</v>
      </c>
      <c r="O2666">
        <v>0</v>
      </c>
      <c r="P2666">
        <v>12</v>
      </c>
      <c r="Q2666">
        <v>0</v>
      </c>
      <c r="R2666">
        <v>4</v>
      </c>
      <c r="S2666">
        <v>0</v>
      </c>
      <c r="T2666">
        <v>12</v>
      </c>
      <c r="U2666">
        <v>0</v>
      </c>
      <c r="V2666">
        <v>0</v>
      </c>
      <c r="W2666">
        <v>0</v>
      </c>
      <c r="X2666">
        <v>19.787090857734466</v>
      </c>
      <c r="Y2666">
        <v>0</v>
      </c>
      <c r="Z2666">
        <v>9.3009859058198217</v>
      </c>
      <c r="AA2666">
        <v>0</v>
      </c>
      <c r="AB2666">
        <v>25.47525035996243</v>
      </c>
      <c r="AC2666">
        <v>0</v>
      </c>
      <c r="AD2666">
        <v>0</v>
      </c>
      <c r="AE2666">
        <v>54.563327123516714</v>
      </c>
    </row>
    <row r="2667" spans="1:31" x14ac:dyDescent="0.25">
      <c r="A2667">
        <v>2342508</v>
      </c>
      <c r="B2667">
        <v>1</v>
      </c>
      <c r="C2667" t="s">
        <v>81</v>
      </c>
      <c r="D2667" t="s">
        <v>113</v>
      </c>
      <c r="E2667" t="s">
        <v>151</v>
      </c>
      <c r="F2667" t="s">
        <v>7891</v>
      </c>
      <c r="G2667" t="s">
        <v>153</v>
      </c>
      <c r="H2667" t="s">
        <v>154</v>
      </c>
      <c r="I2667" t="s">
        <v>144</v>
      </c>
      <c r="J2667" t="s">
        <v>137</v>
      </c>
      <c r="K2667" t="s">
        <v>138</v>
      </c>
      <c r="L2667" t="s">
        <v>7892</v>
      </c>
      <c r="M2667" t="s">
        <v>7893</v>
      </c>
      <c r="N2667">
        <v>0.95972222200000001</v>
      </c>
      <c r="O2667">
        <v>0</v>
      </c>
      <c r="P2667">
        <v>11</v>
      </c>
      <c r="Q2667">
        <v>0</v>
      </c>
      <c r="R2667">
        <v>3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2.1819522290201436</v>
      </c>
      <c r="Y2667">
        <v>0</v>
      </c>
      <c r="Z2667">
        <v>4.3356339201562699</v>
      </c>
      <c r="AA2667">
        <v>0</v>
      </c>
      <c r="AB2667">
        <v>0</v>
      </c>
      <c r="AC2667">
        <v>0</v>
      </c>
      <c r="AD2667">
        <v>0</v>
      </c>
      <c r="AE2667">
        <v>6.5175861491764131</v>
      </c>
    </row>
    <row r="2668" spans="1:31" x14ac:dyDescent="0.25">
      <c r="A2668">
        <v>2342509</v>
      </c>
      <c r="B2668">
        <v>1</v>
      </c>
      <c r="C2668" t="s">
        <v>80</v>
      </c>
      <c r="D2668" t="s">
        <v>108</v>
      </c>
      <c r="E2668" t="s">
        <v>141</v>
      </c>
      <c r="F2668" t="s">
        <v>4336</v>
      </c>
      <c r="G2668" t="s">
        <v>134</v>
      </c>
      <c r="H2668" t="s">
        <v>135</v>
      </c>
      <c r="I2668" t="s">
        <v>144</v>
      </c>
      <c r="J2668" t="s">
        <v>137</v>
      </c>
      <c r="K2668" t="s">
        <v>138</v>
      </c>
      <c r="L2668" t="s">
        <v>7894</v>
      </c>
      <c r="M2668" t="s">
        <v>7895</v>
      </c>
      <c r="N2668">
        <v>0.400277777</v>
      </c>
      <c r="O2668">
        <v>0</v>
      </c>
      <c r="P2668">
        <v>631</v>
      </c>
      <c r="Q2668">
        <v>0</v>
      </c>
      <c r="R2668">
        <v>403</v>
      </c>
      <c r="S2668">
        <v>5</v>
      </c>
      <c r="T2668">
        <v>213</v>
      </c>
      <c r="U2668">
        <v>1</v>
      </c>
      <c r="V2668">
        <v>0</v>
      </c>
      <c r="W2668">
        <v>0</v>
      </c>
      <c r="X2668">
        <v>59.797189443322722</v>
      </c>
      <c r="Y2668">
        <v>0</v>
      </c>
      <c r="Z2668">
        <v>468.47881046331366</v>
      </c>
      <c r="AA2668">
        <v>8.3361691388961887</v>
      </c>
      <c r="AB2668">
        <v>145.39896173170931</v>
      </c>
      <c r="AC2668">
        <v>13.706356580507189</v>
      </c>
      <c r="AD2668">
        <v>0</v>
      </c>
      <c r="AE2668">
        <v>695.71748735774895</v>
      </c>
    </row>
    <row r="2669" spans="1:31" x14ac:dyDescent="0.25">
      <c r="A2669">
        <v>2342510</v>
      </c>
      <c r="B2669">
        <v>1</v>
      </c>
      <c r="C2669" t="s">
        <v>81</v>
      </c>
      <c r="D2669" t="s">
        <v>123</v>
      </c>
      <c r="E2669" t="s">
        <v>147</v>
      </c>
      <c r="F2669" t="s">
        <v>702</v>
      </c>
      <c r="G2669" t="s">
        <v>134</v>
      </c>
      <c r="H2669" t="s">
        <v>135</v>
      </c>
      <c r="I2669" t="s">
        <v>144</v>
      </c>
      <c r="J2669" t="s">
        <v>137</v>
      </c>
      <c r="K2669" t="s">
        <v>138</v>
      </c>
      <c r="L2669" t="s">
        <v>7896</v>
      </c>
      <c r="M2669" t="s">
        <v>7897</v>
      </c>
      <c r="N2669">
        <v>0.86555555500000003</v>
      </c>
      <c r="O2669">
        <v>2</v>
      </c>
      <c r="P2669">
        <v>19</v>
      </c>
      <c r="Q2669">
        <v>93</v>
      </c>
      <c r="R2669">
        <v>18</v>
      </c>
      <c r="S2669">
        <v>7</v>
      </c>
      <c r="T2669">
        <v>25</v>
      </c>
      <c r="U2669">
        <v>0</v>
      </c>
      <c r="V2669">
        <v>0</v>
      </c>
      <c r="W2669">
        <v>0.57092321917319999</v>
      </c>
      <c r="X2669">
        <v>3.7983806357386332</v>
      </c>
      <c r="Y2669">
        <v>159.06681060690354</v>
      </c>
      <c r="Z2669">
        <v>19.202897729791015</v>
      </c>
      <c r="AA2669">
        <v>16.593256839638599</v>
      </c>
      <c r="AB2669">
        <v>4.9170483403606804</v>
      </c>
      <c r="AC2669">
        <v>0</v>
      </c>
      <c r="AD2669">
        <v>0</v>
      </c>
      <c r="AE2669">
        <v>204.14931737160566</v>
      </c>
    </row>
    <row r="2670" spans="1:31" x14ac:dyDescent="0.25">
      <c r="A2670">
        <v>2342512</v>
      </c>
      <c r="B2670">
        <v>1</v>
      </c>
      <c r="C2670" t="s">
        <v>80</v>
      </c>
      <c r="D2670" t="s">
        <v>108</v>
      </c>
      <c r="E2670" t="s">
        <v>151</v>
      </c>
      <c r="F2670" t="s">
        <v>478</v>
      </c>
      <c r="G2670" t="s">
        <v>153</v>
      </c>
      <c r="H2670" t="s">
        <v>154</v>
      </c>
      <c r="I2670" t="s">
        <v>144</v>
      </c>
      <c r="J2670" t="s">
        <v>137</v>
      </c>
      <c r="K2670" t="s">
        <v>138</v>
      </c>
      <c r="L2670" t="s">
        <v>7898</v>
      </c>
      <c r="M2670" t="s">
        <v>7899</v>
      </c>
      <c r="N2670">
        <v>1.4424999999999999</v>
      </c>
      <c r="O2670">
        <v>0</v>
      </c>
      <c r="P2670">
        <v>1</v>
      </c>
      <c r="Q2670">
        <v>0</v>
      </c>
      <c r="R2670">
        <v>1</v>
      </c>
      <c r="S2670">
        <v>0</v>
      </c>
      <c r="T2670">
        <v>1</v>
      </c>
      <c r="U2670">
        <v>0</v>
      </c>
      <c r="V2670">
        <v>0</v>
      </c>
      <c r="W2670">
        <v>0</v>
      </c>
      <c r="X2670">
        <v>0.44403066485770282</v>
      </c>
      <c r="Y2670">
        <v>0</v>
      </c>
      <c r="Z2670">
        <v>0.31285271564703832</v>
      </c>
      <c r="AA2670">
        <v>0</v>
      </c>
      <c r="AB2670">
        <v>0.40134502489688451</v>
      </c>
      <c r="AC2670">
        <v>0</v>
      </c>
      <c r="AD2670">
        <v>0</v>
      </c>
      <c r="AE2670">
        <v>1.1582284054016256</v>
      </c>
    </row>
    <row r="2671" spans="1:31" x14ac:dyDescent="0.25">
      <c r="A2671">
        <v>2342514</v>
      </c>
      <c r="B2671">
        <v>1</v>
      </c>
      <c r="C2671" t="s">
        <v>80</v>
      </c>
      <c r="D2671" t="s">
        <v>108</v>
      </c>
      <c r="E2671" t="s">
        <v>151</v>
      </c>
      <c r="F2671" t="s">
        <v>7900</v>
      </c>
      <c r="G2671" t="s">
        <v>153</v>
      </c>
      <c r="H2671" t="s">
        <v>154</v>
      </c>
      <c r="I2671" t="s">
        <v>144</v>
      </c>
      <c r="J2671" t="s">
        <v>137</v>
      </c>
      <c r="K2671" t="s">
        <v>138</v>
      </c>
      <c r="L2671" t="s">
        <v>7901</v>
      </c>
      <c r="M2671" t="s">
        <v>7902</v>
      </c>
      <c r="N2671">
        <v>2.0677777769999999</v>
      </c>
      <c r="O2671">
        <v>0</v>
      </c>
      <c r="P2671">
        <v>17</v>
      </c>
      <c r="Q2671">
        <v>0</v>
      </c>
      <c r="R2671">
        <v>4</v>
      </c>
      <c r="S2671">
        <v>0</v>
      </c>
      <c r="T2671">
        <v>2</v>
      </c>
      <c r="U2671">
        <v>0</v>
      </c>
      <c r="V2671">
        <v>0</v>
      </c>
      <c r="W2671">
        <v>0</v>
      </c>
      <c r="X2671">
        <v>5.7637026755877825</v>
      </c>
      <c r="Y2671">
        <v>0</v>
      </c>
      <c r="Z2671">
        <v>4.7838393840990152</v>
      </c>
      <c r="AA2671">
        <v>0</v>
      </c>
      <c r="AB2671">
        <v>0.98210757722797415</v>
      </c>
      <c r="AC2671">
        <v>0</v>
      </c>
      <c r="AD2671">
        <v>0</v>
      </c>
      <c r="AE2671">
        <v>11.529649636914773</v>
      </c>
    </row>
    <row r="2672" spans="1:31" x14ac:dyDescent="0.25">
      <c r="A2672">
        <v>2342515</v>
      </c>
      <c r="B2672">
        <v>1</v>
      </c>
      <c r="C2672" t="s">
        <v>81</v>
      </c>
      <c r="D2672" t="s">
        <v>112</v>
      </c>
      <c r="E2672" t="s">
        <v>151</v>
      </c>
      <c r="F2672" t="s">
        <v>7903</v>
      </c>
      <c r="G2672" t="s">
        <v>153</v>
      </c>
      <c r="H2672" t="s">
        <v>154</v>
      </c>
      <c r="I2672" t="s">
        <v>144</v>
      </c>
      <c r="J2672" t="s">
        <v>137</v>
      </c>
      <c r="K2672" t="s">
        <v>138</v>
      </c>
      <c r="L2672" t="s">
        <v>7904</v>
      </c>
      <c r="M2672" t="s">
        <v>7905</v>
      </c>
      <c r="N2672">
        <v>1.001666666</v>
      </c>
      <c r="O2672">
        <v>0</v>
      </c>
      <c r="P2672">
        <v>5</v>
      </c>
      <c r="Q2672">
        <v>0</v>
      </c>
      <c r="R2672">
        <v>3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0.70610940004868794</v>
      </c>
      <c r="Y2672">
        <v>0</v>
      </c>
      <c r="Z2672">
        <v>0.52635419749857781</v>
      </c>
      <c r="AA2672">
        <v>0</v>
      </c>
      <c r="AB2672">
        <v>0</v>
      </c>
      <c r="AC2672">
        <v>0</v>
      </c>
      <c r="AD2672">
        <v>0</v>
      </c>
      <c r="AE2672">
        <v>1.2324635975472658</v>
      </c>
    </row>
    <row r="2673" spans="1:31" x14ac:dyDescent="0.25">
      <c r="A2673">
        <v>2342516</v>
      </c>
      <c r="B2673">
        <v>1</v>
      </c>
      <c r="C2673" t="s">
        <v>80</v>
      </c>
      <c r="D2673" t="s">
        <v>83</v>
      </c>
      <c r="E2673" t="s">
        <v>147</v>
      </c>
      <c r="F2673" t="s">
        <v>1331</v>
      </c>
      <c r="G2673" t="s">
        <v>134</v>
      </c>
      <c r="H2673" t="s">
        <v>135</v>
      </c>
      <c r="I2673" t="s">
        <v>144</v>
      </c>
      <c r="J2673" t="s">
        <v>137</v>
      </c>
      <c r="K2673" t="s">
        <v>138</v>
      </c>
      <c r="L2673" t="s">
        <v>7906</v>
      </c>
      <c r="M2673" t="s">
        <v>7907</v>
      </c>
      <c r="N2673">
        <v>1.616666666</v>
      </c>
      <c r="O2673">
        <v>1</v>
      </c>
      <c r="P2673">
        <v>748</v>
      </c>
      <c r="Q2673">
        <v>0</v>
      </c>
      <c r="R2673">
        <v>7</v>
      </c>
      <c r="S2673">
        <v>10</v>
      </c>
      <c r="T2673">
        <v>57</v>
      </c>
      <c r="U2673">
        <v>1</v>
      </c>
      <c r="V2673">
        <v>4</v>
      </c>
      <c r="W2673">
        <v>0.54351399728773331</v>
      </c>
      <c r="X2673">
        <v>346.60876430684095</v>
      </c>
      <c r="Y2673">
        <v>0</v>
      </c>
      <c r="Z2673">
        <v>16.545279880945344</v>
      </c>
      <c r="AA2673">
        <v>61.085447352898356</v>
      </c>
      <c r="AB2673">
        <v>88.724066763258321</v>
      </c>
      <c r="AC2673">
        <v>3.7821896883695634</v>
      </c>
      <c r="AD2673">
        <v>10.997370414573478</v>
      </c>
      <c r="AE2673">
        <v>528.28663240417382</v>
      </c>
    </row>
    <row r="2674" spans="1:31" x14ac:dyDescent="0.25">
      <c r="A2674">
        <v>2342519</v>
      </c>
      <c r="B2674">
        <v>1</v>
      </c>
      <c r="C2674" t="s">
        <v>80</v>
      </c>
      <c r="D2674" t="s">
        <v>96</v>
      </c>
      <c r="E2674" t="s">
        <v>147</v>
      </c>
      <c r="F2674" t="s">
        <v>7908</v>
      </c>
      <c r="G2674" t="s">
        <v>134</v>
      </c>
      <c r="H2674" t="s">
        <v>135</v>
      </c>
      <c r="I2674" t="s">
        <v>144</v>
      </c>
      <c r="J2674" t="s">
        <v>137</v>
      </c>
      <c r="K2674" t="s">
        <v>138</v>
      </c>
      <c r="L2674" t="s">
        <v>7909</v>
      </c>
      <c r="M2674" t="s">
        <v>7910</v>
      </c>
      <c r="N2674">
        <v>0.21583333299999999</v>
      </c>
      <c r="O2674">
        <v>0</v>
      </c>
      <c r="P2674">
        <v>357</v>
      </c>
      <c r="Q2674">
        <v>0</v>
      </c>
      <c r="R2674">
        <v>7</v>
      </c>
      <c r="S2674">
        <v>0</v>
      </c>
      <c r="T2674">
        <v>58</v>
      </c>
      <c r="U2674">
        <v>0</v>
      </c>
      <c r="V2674">
        <v>0</v>
      </c>
      <c r="W2674">
        <v>0</v>
      </c>
      <c r="X2674">
        <v>56.834766913275402</v>
      </c>
      <c r="Y2674">
        <v>0</v>
      </c>
      <c r="Z2674">
        <v>4.4425964586457534</v>
      </c>
      <c r="AA2674">
        <v>0</v>
      </c>
      <c r="AB2674">
        <v>36.740476906285139</v>
      </c>
      <c r="AC2674">
        <v>0</v>
      </c>
      <c r="AD2674">
        <v>0</v>
      </c>
      <c r="AE2674">
        <v>98.017840278206293</v>
      </c>
    </row>
    <row r="2675" spans="1:31" x14ac:dyDescent="0.25">
      <c r="A2675">
        <v>2342523</v>
      </c>
      <c r="B2675">
        <v>1</v>
      </c>
      <c r="C2675" t="s">
        <v>81</v>
      </c>
      <c r="D2675" t="s">
        <v>126</v>
      </c>
      <c r="E2675" t="s">
        <v>147</v>
      </c>
      <c r="F2675" t="s">
        <v>7911</v>
      </c>
      <c r="G2675" t="s">
        <v>184</v>
      </c>
      <c r="H2675" t="s">
        <v>135</v>
      </c>
      <c r="I2675" t="s">
        <v>144</v>
      </c>
      <c r="J2675" t="s">
        <v>137</v>
      </c>
      <c r="K2675" t="s">
        <v>138</v>
      </c>
      <c r="L2675" t="s">
        <v>7912</v>
      </c>
      <c r="M2675" t="s">
        <v>7913</v>
      </c>
      <c r="N2675">
        <v>1.2933333330000001</v>
      </c>
      <c r="O2675">
        <v>0</v>
      </c>
      <c r="P2675">
        <v>184</v>
      </c>
      <c r="Q2675">
        <v>7</v>
      </c>
      <c r="R2675">
        <v>4</v>
      </c>
      <c r="S2675">
        <v>2</v>
      </c>
      <c r="T2675">
        <v>9</v>
      </c>
      <c r="U2675">
        <v>1</v>
      </c>
      <c r="V2675">
        <v>0</v>
      </c>
      <c r="W2675">
        <v>0</v>
      </c>
      <c r="X2675">
        <v>23.66655977012914</v>
      </c>
      <c r="Y2675">
        <v>20.173457108445501</v>
      </c>
      <c r="Z2675">
        <v>3.2361169353619781</v>
      </c>
      <c r="AA2675">
        <v>4.0617737561129168</v>
      </c>
      <c r="AB2675">
        <v>4.809195395414199</v>
      </c>
      <c r="AC2675">
        <v>45.085757986214276</v>
      </c>
      <c r="AD2675">
        <v>0</v>
      </c>
      <c r="AE2675">
        <v>101.032860951678</v>
      </c>
    </row>
    <row r="2676" spans="1:31" x14ac:dyDescent="0.25">
      <c r="A2676">
        <v>2342524</v>
      </c>
      <c r="B2676">
        <v>1</v>
      </c>
      <c r="C2676" t="s">
        <v>80</v>
      </c>
      <c r="D2676" t="s">
        <v>107</v>
      </c>
      <c r="E2676" t="s">
        <v>147</v>
      </c>
      <c r="F2676" t="s">
        <v>7914</v>
      </c>
      <c r="G2676" t="s">
        <v>2880</v>
      </c>
      <c r="H2676" t="s">
        <v>135</v>
      </c>
      <c r="I2676" t="s">
        <v>144</v>
      </c>
      <c r="J2676" t="s">
        <v>137</v>
      </c>
      <c r="K2676" t="s">
        <v>138</v>
      </c>
      <c r="L2676" t="s">
        <v>7915</v>
      </c>
      <c r="M2676" t="s">
        <v>7916</v>
      </c>
      <c r="N2676">
        <v>0.38777777699999999</v>
      </c>
      <c r="O2676">
        <v>0</v>
      </c>
      <c r="P2676">
        <v>73</v>
      </c>
      <c r="Q2676">
        <v>0</v>
      </c>
      <c r="R2676">
        <v>0</v>
      </c>
      <c r="S2676">
        <v>0</v>
      </c>
      <c r="T2676">
        <v>1</v>
      </c>
      <c r="U2676">
        <v>0</v>
      </c>
      <c r="V2676">
        <v>0</v>
      </c>
      <c r="W2676">
        <v>0</v>
      </c>
      <c r="X2676">
        <v>7.2241024627615671</v>
      </c>
      <c r="Y2676">
        <v>0</v>
      </c>
      <c r="Z2676">
        <v>0</v>
      </c>
      <c r="AA2676">
        <v>0</v>
      </c>
      <c r="AB2676">
        <v>0.57831878077285281</v>
      </c>
      <c r="AC2676">
        <v>0</v>
      </c>
      <c r="AD2676">
        <v>0</v>
      </c>
      <c r="AE2676">
        <v>7.80242124353442</v>
      </c>
    </row>
    <row r="2677" spans="1:31" x14ac:dyDescent="0.25">
      <c r="A2677">
        <v>2342530</v>
      </c>
      <c r="B2677">
        <v>1</v>
      </c>
      <c r="C2677" t="s">
        <v>81</v>
      </c>
      <c r="D2677" t="s">
        <v>123</v>
      </c>
      <c r="E2677" t="s">
        <v>157</v>
      </c>
      <c r="F2677" t="s">
        <v>7917</v>
      </c>
      <c r="G2677" t="s">
        <v>352</v>
      </c>
      <c r="H2677" t="s">
        <v>154</v>
      </c>
      <c r="I2677" t="s">
        <v>144</v>
      </c>
      <c r="J2677" t="s">
        <v>137</v>
      </c>
      <c r="K2677" t="s">
        <v>138</v>
      </c>
      <c r="L2677" t="s">
        <v>7918</v>
      </c>
      <c r="M2677" t="s">
        <v>7919</v>
      </c>
      <c r="N2677">
        <v>0.83694444400000001</v>
      </c>
      <c r="O2677">
        <v>0</v>
      </c>
      <c r="P2677">
        <v>2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0.13491333501829808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0.13491333501829808</v>
      </c>
    </row>
    <row r="2678" spans="1:31" x14ac:dyDescent="0.25">
      <c r="A2678">
        <v>2342534</v>
      </c>
      <c r="B2678">
        <v>1</v>
      </c>
      <c r="C2678" t="s">
        <v>80</v>
      </c>
      <c r="D2678" t="s">
        <v>83</v>
      </c>
      <c r="E2678" t="s">
        <v>147</v>
      </c>
      <c r="F2678" t="s">
        <v>7920</v>
      </c>
      <c r="G2678" t="s">
        <v>1274</v>
      </c>
      <c r="H2678" t="s">
        <v>135</v>
      </c>
      <c r="I2678" t="s">
        <v>144</v>
      </c>
      <c r="J2678" t="s">
        <v>3</v>
      </c>
      <c r="K2678" t="s">
        <v>138</v>
      </c>
      <c r="L2678" t="s">
        <v>7921</v>
      </c>
      <c r="M2678" t="s">
        <v>7922</v>
      </c>
      <c r="N2678">
        <v>2.3774999999999999</v>
      </c>
      <c r="O2678">
        <v>0</v>
      </c>
      <c r="P2678">
        <v>128</v>
      </c>
      <c r="Q2678">
        <v>0</v>
      </c>
      <c r="R2678">
        <v>0</v>
      </c>
      <c r="S2678">
        <v>8</v>
      </c>
      <c r="T2678">
        <v>42</v>
      </c>
      <c r="U2678">
        <v>6</v>
      </c>
      <c r="V2678">
        <v>8</v>
      </c>
      <c r="W2678">
        <v>0</v>
      </c>
      <c r="X2678">
        <v>69.051421331237378</v>
      </c>
      <c r="Y2678">
        <v>0</v>
      </c>
      <c r="Z2678">
        <v>0</v>
      </c>
      <c r="AA2678">
        <v>783.06575460776548</v>
      </c>
      <c r="AB2678">
        <v>410.05801605602983</v>
      </c>
      <c r="AC2678">
        <v>766.96671598594673</v>
      </c>
      <c r="AD2678">
        <v>23.679295522486509</v>
      </c>
      <c r="AE2678">
        <v>2052.8212035034658</v>
      </c>
    </row>
    <row r="2679" spans="1:31" x14ac:dyDescent="0.25">
      <c r="A2679">
        <v>2342536</v>
      </c>
      <c r="B2679">
        <v>1</v>
      </c>
      <c r="C2679" t="s">
        <v>81</v>
      </c>
      <c r="D2679" t="s">
        <v>113</v>
      </c>
      <c r="E2679" t="s">
        <v>132</v>
      </c>
      <c r="F2679" t="s">
        <v>7923</v>
      </c>
      <c r="G2679" t="s">
        <v>134</v>
      </c>
      <c r="H2679" t="s">
        <v>135</v>
      </c>
      <c r="I2679" t="s">
        <v>144</v>
      </c>
      <c r="J2679" t="s">
        <v>137</v>
      </c>
      <c r="K2679" t="s">
        <v>138</v>
      </c>
      <c r="L2679" t="s">
        <v>7924</v>
      </c>
      <c r="M2679" t="s">
        <v>7925</v>
      </c>
      <c r="N2679">
        <v>0.47833333300000003</v>
      </c>
      <c r="O2679">
        <v>7</v>
      </c>
      <c r="P2679">
        <v>58</v>
      </c>
      <c r="Q2679">
        <v>33</v>
      </c>
      <c r="R2679">
        <v>374</v>
      </c>
      <c r="S2679">
        <v>5</v>
      </c>
      <c r="T2679">
        <v>15</v>
      </c>
      <c r="U2679">
        <v>0</v>
      </c>
      <c r="V2679">
        <v>0</v>
      </c>
      <c r="W2679">
        <v>4.5835595613544422</v>
      </c>
      <c r="X2679">
        <v>7.7735871849615403</v>
      </c>
      <c r="Y2679">
        <v>123.25566536781147</v>
      </c>
      <c r="Z2679">
        <v>477.29604542482946</v>
      </c>
      <c r="AA2679">
        <v>2.4490955525314337</v>
      </c>
      <c r="AB2679">
        <v>24.244049220518296</v>
      </c>
      <c r="AC2679">
        <v>0</v>
      </c>
      <c r="AD2679">
        <v>0</v>
      </c>
      <c r="AE2679">
        <v>639.60200231200656</v>
      </c>
    </row>
    <row r="2680" spans="1:31" x14ac:dyDescent="0.25">
      <c r="A2680">
        <v>2342545</v>
      </c>
      <c r="B2680">
        <v>1</v>
      </c>
      <c r="C2680" t="s">
        <v>80</v>
      </c>
      <c r="D2680" t="s">
        <v>96</v>
      </c>
      <c r="E2680" t="s">
        <v>157</v>
      </c>
      <c r="F2680" t="s">
        <v>7926</v>
      </c>
      <c r="G2680" t="s">
        <v>159</v>
      </c>
      <c r="H2680" t="s">
        <v>154</v>
      </c>
      <c r="I2680" t="s">
        <v>144</v>
      </c>
      <c r="J2680" t="s">
        <v>137</v>
      </c>
      <c r="K2680" t="s">
        <v>138</v>
      </c>
      <c r="L2680" t="s">
        <v>7927</v>
      </c>
      <c r="M2680" t="s">
        <v>7928</v>
      </c>
      <c r="N2680">
        <v>1.535555555</v>
      </c>
      <c r="O2680">
        <v>0</v>
      </c>
      <c r="P2680">
        <v>1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0.31131289146601338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0.31131289146601338</v>
      </c>
    </row>
    <row r="2681" spans="1:31" x14ac:dyDescent="0.25">
      <c r="A2681">
        <v>2342547</v>
      </c>
      <c r="B2681">
        <v>1</v>
      </c>
      <c r="C2681" t="s">
        <v>80</v>
      </c>
      <c r="D2681" t="s">
        <v>99</v>
      </c>
      <c r="E2681" t="s">
        <v>157</v>
      </c>
      <c r="F2681" t="s">
        <v>7929</v>
      </c>
      <c r="G2681" t="s">
        <v>159</v>
      </c>
      <c r="H2681" t="s">
        <v>154</v>
      </c>
      <c r="I2681" t="s">
        <v>144</v>
      </c>
      <c r="J2681" t="s">
        <v>137</v>
      </c>
      <c r="K2681" t="s">
        <v>138</v>
      </c>
      <c r="L2681" t="s">
        <v>7930</v>
      </c>
      <c r="M2681" t="s">
        <v>7931</v>
      </c>
      <c r="N2681">
        <v>4.2294444440000003</v>
      </c>
      <c r="O2681">
        <v>0</v>
      </c>
      <c r="P2681">
        <v>1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0.16670220111972583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0.16670220111972583</v>
      </c>
    </row>
    <row r="2682" spans="1:31" x14ac:dyDescent="0.25">
      <c r="A2682">
        <v>2342552</v>
      </c>
      <c r="B2682">
        <v>1</v>
      </c>
      <c r="C2682" t="s">
        <v>80</v>
      </c>
      <c r="D2682" t="s">
        <v>104</v>
      </c>
      <c r="E2682" t="s">
        <v>157</v>
      </c>
      <c r="F2682" t="s">
        <v>7932</v>
      </c>
      <c r="G2682" t="s">
        <v>279</v>
      </c>
      <c r="H2682" t="s">
        <v>154</v>
      </c>
      <c r="I2682" t="s">
        <v>144</v>
      </c>
      <c r="J2682" t="s">
        <v>137</v>
      </c>
      <c r="K2682" t="s">
        <v>138</v>
      </c>
      <c r="L2682" t="s">
        <v>7933</v>
      </c>
      <c r="M2682" t="s">
        <v>7934</v>
      </c>
      <c r="N2682">
        <v>2.0677777769999999</v>
      </c>
      <c r="O2682">
        <v>0</v>
      </c>
      <c r="P2682">
        <v>0</v>
      </c>
      <c r="Q2682">
        <v>0</v>
      </c>
      <c r="R2682">
        <v>1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1.1322480975076237</v>
      </c>
      <c r="AA2682">
        <v>0</v>
      </c>
      <c r="AB2682">
        <v>0</v>
      </c>
      <c r="AC2682">
        <v>0</v>
      </c>
      <c r="AD2682">
        <v>0</v>
      </c>
      <c r="AE2682">
        <v>1.1322480975076237</v>
      </c>
    </row>
    <row r="2683" spans="1:31" x14ac:dyDescent="0.25">
      <c r="A2683">
        <v>2342553</v>
      </c>
      <c r="B2683">
        <v>1</v>
      </c>
      <c r="C2683" t="s">
        <v>80</v>
      </c>
      <c r="D2683" t="s">
        <v>96</v>
      </c>
      <c r="E2683" t="s">
        <v>157</v>
      </c>
      <c r="F2683" t="s">
        <v>7935</v>
      </c>
      <c r="G2683" t="s">
        <v>159</v>
      </c>
      <c r="H2683" t="s">
        <v>154</v>
      </c>
      <c r="I2683" t="s">
        <v>144</v>
      </c>
      <c r="J2683" t="s">
        <v>137</v>
      </c>
      <c r="K2683" t="s">
        <v>138</v>
      </c>
      <c r="L2683" t="s">
        <v>7936</v>
      </c>
      <c r="M2683" t="s">
        <v>7937</v>
      </c>
      <c r="N2683">
        <v>1.414722222</v>
      </c>
      <c r="O2683">
        <v>0</v>
      </c>
      <c r="P2683">
        <v>1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0.65634206376456672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0.65634206376456672</v>
      </c>
    </row>
    <row r="2684" spans="1:31" x14ac:dyDescent="0.25">
      <c r="A2684">
        <v>2342554</v>
      </c>
      <c r="B2684">
        <v>1</v>
      </c>
      <c r="C2684" t="s">
        <v>81</v>
      </c>
      <c r="D2684" t="s">
        <v>112</v>
      </c>
      <c r="E2684" t="s">
        <v>147</v>
      </c>
      <c r="F2684" t="s">
        <v>7938</v>
      </c>
      <c r="G2684" t="s">
        <v>184</v>
      </c>
      <c r="H2684" t="s">
        <v>135</v>
      </c>
      <c r="I2684" t="s">
        <v>144</v>
      </c>
      <c r="J2684" t="s">
        <v>137</v>
      </c>
      <c r="K2684" t="s">
        <v>138</v>
      </c>
      <c r="L2684" t="s">
        <v>7939</v>
      </c>
      <c r="M2684" t="s">
        <v>7940</v>
      </c>
      <c r="N2684">
        <v>2.403333333</v>
      </c>
      <c r="O2684">
        <v>0</v>
      </c>
      <c r="P2684">
        <v>95</v>
      </c>
      <c r="Q2684">
        <v>0</v>
      </c>
      <c r="R2684">
        <v>0</v>
      </c>
      <c r="S2684">
        <v>0</v>
      </c>
      <c r="T2684">
        <v>24</v>
      </c>
      <c r="U2684">
        <v>0</v>
      </c>
      <c r="V2684">
        <v>0</v>
      </c>
      <c r="W2684">
        <v>0</v>
      </c>
      <c r="X2684">
        <v>27.71131155249634</v>
      </c>
      <c r="Y2684">
        <v>0</v>
      </c>
      <c r="Z2684">
        <v>0</v>
      </c>
      <c r="AA2684">
        <v>0</v>
      </c>
      <c r="AB2684">
        <v>23.615321851768758</v>
      </c>
      <c r="AC2684">
        <v>0</v>
      </c>
      <c r="AD2684">
        <v>0</v>
      </c>
      <c r="AE2684">
        <v>51.326633404265095</v>
      </c>
    </row>
    <row r="2685" spans="1:31" x14ac:dyDescent="0.25">
      <c r="A2685">
        <v>2342555</v>
      </c>
      <c r="B2685">
        <v>1</v>
      </c>
      <c r="C2685" t="s">
        <v>81</v>
      </c>
      <c r="D2685" t="s">
        <v>128</v>
      </c>
      <c r="E2685" t="s">
        <v>157</v>
      </c>
      <c r="F2685" t="s">
        <v>7941</v>
      </c>
      <c r="G2685" t="s">
        <v>204</v>
      </c>
      <c r="H2685" t="s">
        <v>154</v>
      </c>
      <c r="I2685" t="s">
        <v>144</v>
      </c>
      <c r="J2685" t="s">
        <v>137</v>
      </c>
      <c r="K2685" t="s">
        <v>138</v>
      </c>
      <c r="L2685" t="s">
        <v>7942</v>
      </c>
      <c r="M2685" t="s">
        <v>7943</v>
      </c>
      <c r="N2685">
        <v>1.9158333329999999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1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0.17729157551727753</v>
      </c>
      <c r="AC2685">
        <v>0</v>
      </c>
      <c r="AD2685">
        <v>0</v>
      </c>
      <c r="AE2685">
        <v>0.17729157551727753</v>
      </c>
    </row>
    <row r="2686" spans="1:31" x14ac:dyDescent="0.25">
      <c r="A2686">
        <v>2342557</v>
      </c>
      <c r="B2686">
        <v>1</v>
      </c>
      <c r="C2686" t="s">
        <v>80</v>
      </c>
      <c r="D2686" t="s">
        <v>94</v>
      </c>
      <c r="E2686" t="s">
        <v>132</v>
      </c>
      <c r="F2686" t="s">
        <v>7944</v>
      </c>
      <c r="G2686" t="s">
        <v>363</v>
      </c>
      <c r="H2686" t="s">
        <v>135</v>
      </c>
      <c r="I2686" t="s">
        <v>144</v>
      </c>
      <c r="J2686" t="s">
        <v>137</v>
      </c>
      <c r="K2686" t="s">
        <v>138</v>
      </c>
      <c r="L2686" t="s">
        <v>7945</v>
      </c>
      <c r="M2686" t="s">
        <v>7946</v>
      </c>
      <c r="N2686">
        <v>0.240555555</v>
      </c>
      <c r="O2686">
        <v>0</v>
      </c>
      <c r="P2686">
        <v>202</v>
      </c>
      <c r="Q2686">
        <v>24</v>
      </c>
      <c r="R2686">
        <v>19</v>
      </c>
      <c r="S2686">
        <v>2</v>
      </c>
      <c r="T2686">
        <v>21</v>
      </c>
      <c r="U2686">
        <v>0</v>
      </c>
      <c r="V2686">
        <v>0</v>
      </c>
      <c r="W2686">
        <v>0</v>
      </c>
      <c r="X2686">
        <v>7.4073376675115323</v>
      </c>
      <c r="Y2686">
        <v>38.831558568509806</v>
      </c>
      <c r="Z2686">
        <v>135.19586624725744</v>
      </c>
      <c r="AA2686">
        <v>0.52731911497617223</v>
      </c>
      <c r="AB2686">
        <v>3.5582240959755529</v>
      </c>
      <c r="AC2686">
        <v>0</v>
      </c>
      <c r="AD2686">
        <v>0</v>
      </c>
      <c r="AE2686">
        <v>185.5203056942305</v>
      </c>
    </row>
    <row r="2687" spans="1:31" x14ac:dyDescent="0.25">
      <c r="A2687">
        <v>2342559</v>
      </c>
      <c r="B2687">
        <v>1</v>
      </c>
      <c r="C2687" t="s">
        <v>81</v>
      </c>
      <c r="D2687" t="s">
        <v>115</v>
      </c>
      <c r="E2687" t="s">
        <v>147</v>
      </c>
      <c r="F2687" t="s">
        <v>7813</v>
      </c>
      <c r="G2687" t="s">
        <v>184</v>
      </c>
      <c r="H2687" t="s">
        <v>135</v>
      </c>
      <c r="I2687" t="s">
        <v>144</v>
      </c>
      <c r="J2687" t="s">
        <v>137</v>
      </c>
      <c r="K2687" t="s">
        <v>138</v>
      </c>
      <c r="L2687" t="s">
        <v>7947</v>
      </c>
      <c r="M2687" t="s">
        <v>7948</v>
      </c>
      <c r="N2687">
        <v>1.4827777769999999</v>
      </c>
      <c r="O2687">
        <v>0</v>
      </c>
      <c r="P2687">
        <v>168</v>
      </c>
      <c r="Q2687">
        <v>0</v>
      </c>
      <c r="R2687">
        <v>0</v>
      </c>
      <c r="S2687">
        <v>0</v>
      </c>
      <c r="T2687">
        <v>12</v>
      </c>
      <c r="U2687">
        <v>0</v>
      </c>
      <c r="V2687">
        <v>0</v>
      </c>
      <c r="W2687">
        <v>0</v>
      </c>
      <c r="X2687">
        <v>21.856217119535444</v>
      </c>
      <c r="Y2687">
        <v>0</v>
      </c>
      <c r="Z2687">
        <v>0</v>
      </c>
      <c r="AA2687">
        <v>0</v>
      </c>
      <c r="AB2687">
        <v>3.3514168563379871</v>
      </c>
      <c r="AC2687">
        <v>0</v>
      </c>
      <c r="AD2687">
        <v>0</v>
      </c>
      <c r="AE2687">
        <v>25.207633975873431</v>
      </c>
    </row>
    <row r="2688" spans="1:31" x14ac:dyDescent="0.25">
      <c r="A2688">
        <v>2342561</v>
      </c>
      <c r="B2688">
        <v>1</v>
      </c>
      <c r="C2688" t="s">
        <v>80</v>
      </c>
      <c r="D2688" t="s">
        <v>104</v>
      </c>
      <c r="E2688" t="s">
        <v>147</v>
      </c>
      <c r="F2688" t="s">
        <v>7949</v>
      </c>
      <c r="G2688" t="s">
        <v>134</v>
      </c>
      <c r="H2688" t="s">
        <v>135</v>
      </c>
      <c r="I2688" t="s">
        <v>144</v>
      </c>
      <c r="J2688" t="s">
        <v>137</v>
      </c>
      <c r="K2688" t="s">
        <v>138</v>
      </c>
      <c r="L2688" t="s">
        <v>7950</v>
      </c>
      <c r="M2688" t="s">
        <v>7951</v>
      </c>
      <c r="N2688">
        <v>1.1997222219999999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3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1320.6964628357646</v>
      </c>
      <c r="AD2688">
        <v>0</v>
      </c>
      <c r="AE2688">
        <v>1320.6964628357646</v>
      </c>
    </row>
    <row r="2689" spans="1:31" x14ac:dyDescent="0.25">
      <c r="A2689">
        <v>2342562</v>
      </c>
      <c r="B2689">
        <v>1</v>
      </c>
      <c r="C2689" t="s">
        <v>80</v>
      </c>
      <c r="D2689" t="s">
        <v>103</v>
      </c>
      <c r="E2689" t="s">
        <v>151</v>
      </c>
      <c r="F2689" t="s">
        <v>7952</v>
      </c>
      <c r="G2689" t="s">
        <v>153</v>
      </c>
      <c r="H2689" t="s">
        <v>154</v>
      </c>
      <c r="I2689" t="s">
        <v>144</v>
      </c>
      <c r="J2689" t="s">
        <v>137</v>
      </c>
      <c r="K2689" t="s">
        <v>138</v>
      </c>
      <c r="L2689" t="s">
        <v>7953</v>
      </c>
      <c r="M2689" t="s">
        <v>7954</v>
      </c>
      <c r="N2689">
        <v>1.018888888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15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11.234889479731667</v>
      </c>
      <c r="AC2689">
        <v>0</v>
      </c>
      <c r="AD2689">
        <v>0</v>
      </c>
      <c r="AE2689">
        <v>11.234889479731667</v>
      </c>
    </row>
    <row r="2690" spans="1:31" x14ac:dyDescent="0.25">
      <c r="A2690">
        <v>2342564</v>
      </c>
      <c r="B2690">
        <v>1</v>
      </c>
      <c r="C2690" t="s">
        <v>81</v>
      </c>
      <c r="D2690" t="s">
        <v>123</v>
      </c>
      <c r="E2690" t="s">
        <v>151</v>
      </c>
      <c r="F2690" t="s">
        <v>7955</v>
      </c>
      <c r="G2690" t="s">
        <v>153</v>
      </c>
      <c r="H2690" t="s">
        <v>154</v>
      </c>
      <c r="I2690" t="s">
        <v>144</v>
      </c>
      <c r="J2690" t="s">
        <v>137</v>
      </c>
      <c r="K2690" t="s">
        <v>138</v>
      </c>
      <c r="L2690" t="s">
        <v>7956</v>
      </c>
      <c r="M2690" t="s">
        <v>7957</v>
      </c>
      <c r="N2690">
        <v>1.3691666659999999</v>
      </c>
      <c r="O2690">
        <v>0</v>
      </c>
      <c r="P2690">
        <v>50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13.424694533263526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13.424694533263526</v>
      </c>
    </row>
    <row r="2691" spans="1:31" x14ac:dyDescent="0.25">
      <c r="A2691">
        <v>2342568</v>
      </c>
      <c r="B2691">
        <v>1</v>
      </c>
      <c r="C2691" t="s">
        <v>80</v>
      </c>
      <c r="D2691" t="s">
        <v>96</v>
      </c>
      <c r="E2691" t="s">
        <v>326</v>
      </c>
      <c r="F2691" t="s">
        <v>7958</v>
      </c>
      <c r="G2691" t="s">
        <v>667</v>
      </c>
      <c r="H2691" t="s">
        <v>154</v>
      </c>
      <c r="I2691" t="s">
        <v>144</v>
      </c>
      <c r="J2691" t="s">
        <v>137</v>
      </c>
      <c r="K2691" t="s">
        <v>138</v>
      </c>
      <c r="L2691" t="s">
        <v>7959</v>
      </c>
      <c r="M2691" t="s">
        <v>7960</v>
      </c>
      <c r="N2691">
        <v>0.52305555500000001</v>
      </c>
      <c r="O2691">
        <v>0</v>
      </c>
      <c r="P2691">
        <v>24</v>
      </c>
      <c r="Q2691">
        <v>0</v>
      </c>
      <c r="R2691">
        <v>0</v>
      </c>
      <c r="S2691">
        <v>0</v>
      </c>
      <c r="T2691">
        <v>21</v>
      </c>
      <c r="U2691">
        <v>0</v>
      </c>
      <c r="V2691">
        <v>0</v>
      </c>
      <c r="W2691">
        <v>0</v>
      </c>
      <c r="X2691">
        <v>11.070159700209192</v>
      </c>
      <c r="Y2691">
        <v>0</v>
      </c>
      <c r="Z2691">
        <v>0</v>
      </c>
      <c r="AA2691">
        <v>0</v>
      </c>
      <c r="AB2691">
        <v>17.928601392054347</v>
      </c>
      <c r="AC2691">
        <v>0</v>
      </c>
      <c r="AD2691">
        <v>0</v>
      </c>
      <c r="AE2691">
        <v>28.998761092263539</v>
      </c>
    </row>
    <row r="2692" spans="1:31" x14ac:dyDescent="0.25">
      <c r="A2692">
        <v>2342570</v>
      </c>
      <c r="B2692">
        <v>1</v>
      </c>
      <c r="C2692" t="s">
        <v>81</v>
      </c>
      <c r="D2692" t="s">
        <v>122</v>
      </c>
      <c r="E2692" t="s">
        <v>147</v>
      </c>
      <c r="F2692" t="s">
        <v>7723</v>
      </c>
      <c r="G2692" t="s">
        <v>184</v>
      </c>
      <c r="H2692" t="s">
        <v>135</v>
      </c>
      <c r="I2692" t="s">
        <v>144</v>
      </c>
      <c r="J2692" t="s">
        <v>137</v>
      </c>
      <c r="K2692" t="s">
        <v>138</v>
      </c>
      <c r="L2692" t="s">
        <v>7961</v>
      </c>
      <c r="M2692" t="s">
        <v>7962</v>
      </c>
      <c r="N2692">
        <v>0.87972222200000005</v>
      </c>
      <c r="O2692">
        <v>0</v>
      </c>
      <c r="P2692">
        <v>170</v>
      </c>
      <c r="Q2692">
        <v>0</v>
      </c>
      <c r="R2692">
        <v>0</v>
      </c>
      <c r="S2692">
        <v>3</v>
      </c>
      <c r="T2692">
        <v>12</v>
      </c>
      <c r="U2692">
        <v>0</v>
      </c>
      <c r="V2692">
        <v>0</v>
      </c>
      <c r="W2692">
        <v>0</v>
      </c>
      <c r="X2692">
        <v>18.034610379221789</v>
      </c>
      <c r="Y2692">
        <v>0</v>
      </c>
      <c r="Z2692">
        <v>0</v>
      </c>
      <c r="AA2692">
        <v>3.6416350821359256</v>
      </c>
      <c r="AB2692">
        <v>4.8825786658999988</v>
      </c>
      <c r="AC2692">
        <v>0</v>
      </c>
      <c r="AD2692">
        <v>0</v>
      </c>
      <c r="AE2692">
        <v>26.558824127257715</v>
      </c>
    </row>
    <row r="2693" spans="1:31" x14ac:dyDescent="0.25">
      <c r="A2693">
        <v>2342571</v>
      </c>
      <c r="B2693">
        <v>1</v>
      </c>
      <c r="C2693" t="s">
        <v>80</v>
      </c>
      <c r="D2693" t="s">
        <v>83</v>
      </c>
      <c r="E2693" t="s">
        <v>147</v>
      </c>
      <c r="F2693" t="s">
        <v>7963</v>
      </c>
      <c r="G2693" t="s">
        <v>363</v>
      </c>
      <c r="H2693" t="s">
        <v>135</v>
      </c>
      <c r="I2693" t="s">
        <v>136</v>
      </c>
      <c r="J2693" t="s">
        <v>137</v>
      </c>
      <c r="K2693" t="s">
        <v>138</v>
      </c>
      <c r="L2693" t="s">
        <v>7964</v>
      </c>
      <c r="M2693" t="s">
        <v>7965</v>
      </c>
      <c r="N2693">
        <v>2.5833333E-2</v>
      </c>
      <c r="O2693">
        <v>0</v>
      </c>
      <c r="P2693">
        <v>128</v>
      </c>
      <c r="Q2693">
        <v>0</v>
      </c>
      <c r="R2693">
        <v>0</v>
      </c>
      <c r="S2693">
        <v>8</v>
      </c>
      <c r="T2693">
        <v>42</v>
      </c>
      <c r="U2693">
        <v>6</v>
      </c>
      <c r="V2693">
        <v>8</v>
      </c>
      <c r="W2693">
        <v>0</v>
      </c>
      <c r="X2693">
        <v>0.73344736025687596</v>
      </c>
      <c r="Y2693">
        <v>0</v>
      </c>
      <c r="Z2693">
        <v>0</v>
      </c>
      <c r="AA2693">
        <v>8.0257771934264266</v>
      </c>
      <c r="AB2693">
        <v>3.9755975292425965</v>
      </c>
      <c r="AC2693">
        <v>8.3095180228394678</v>
      </c>
      <c r="AD2693">
        <v>0.26094819559520249</v>
      </c>
      <c r="AE2693">
        <v>21.305288301360569</v>
      </c>
    </row>
    <row r="2694" spans="1:31" x14ac:dyDescent="0.25">
      <c r="A2694">
        <v>2342572</v>
      </c>
      <c r="B2694">
        <v>1</v>
      </c>
      <c r="C2694" t="s">
        <v>80</v>
      </c>
      <c r="D2694" t="s">
        <v>85</v>
      </c>
      <c r="E2694" t="s">
        <v>157</v>
      </c>
      <c r="F2694" t="s">
        <v>7966</v>
      </c>
      <c r="G2694" t="s">
        <v>204</v>
      </c>
      <c r="H2694" t="s">
        <v>154</v>
      </c>
      <c r="I2694" t="s">
        <v>144</v>
      </c>
      <c r="J2694" t="s">
        <v>137</v>
      </c>
      <c r="K2694" t="s">
        <v>138</v>
      </c>
      <c r="L2694" t="s">
        <v>7967</v>
      </c>
      <c r="M2694" t="s">
        <v>7968</v>
      </c>
      <c r="N2694">
        <v>2.1041666659999998</v>
      </c>
      <c r="O2694">
        <v>0</v>
      </c>
      <c r="P2694">
        <v>4</v>
      </c>
      <c r="Q2694">
        <v>0</v>
      </c>
      <c r="R2694">
        <v>0</v>
      </c>
      <c r="S2694">
        <v>0</v>
      </c>
      <c r="T2694">
        <v>2</v>
      </c>
      <c r="U2694">
        <v>0</v>
      </c>
      <c r="V2694">
        <v>0</v>
      </c>
      <c r="W2694">
        <v>0</v>
      </c>
      <c r="X2694">
        <v>1.5739584431298383</v>
      </c>
      <c r="Y2694">
        <v>0</v>
      </c>
      <c r="Z2694">
        <v>0</v>
      </c>
      <c r="AA2694">
        <v>0</v>
      </c>
      <c r="AB2694">
        <v>39.995892245437027</v>
      </c>
      <c r="AC2694">
        <v>0</v>
      </c>
      <c r="AD2694">
        <v>0</v>
      </c>
      <c r="AE2694">
        <v>41.569850688566866</v>
      </c>
    </row>
    <row r="2695" spans="1:31" x14ac:dyDescent="0.25">
      <c r="A2695">
        <v>2342573</v>
      </c>
      <c r="B2695">
        <v>1</v>
      </c>
      <c r="C2695" t="s">
        <v>81</v>
      </c>
      <c r="D2695" t="s">
        <v>112</v>
      </c>
      <c r="E2695" t="s">
        <v>174</v>
      </c>
      <c r="F2695" t="s">
        <v>7969</v>
      </c>
      <c r="G2695" t="s">
        <v>176</v>
      </c>
      <c r="H2695" t="s">
        <v>154</v>
      </c>
      <c r="I2695" t="s">
        <v>144</v>
      </c>
      <c r="J2695" t="s">
        <v>137</v>
      </c>
      <c r="K2695" t="s">
        <v>138</v>
      </c>
      <c r="L2695" t="s">
        <v>7970</v>
      </c>
      <c r="M2695" t="s">
        <v>7971</v>
      </c>
      <c r="N2695">
        <v>3.4827777769999999</v>
      </c>
      <c r="O2695">
        <v>0</v>
      </c>
      <c r="P2695">
        <v>36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15.783593513430398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15.783593513430398</v>
      </c>
    </row>
    <row r="2696" spans="1:31" x14ac:dyDescent="0.25">
      <c r="A2696">
        <v>2342575</v>
      </c>
      <c r="B2696">
        <v>1</v>
      </c>
      <c r="C2696" t="s">
        <v>80</v>
      </c>
      <c r="D2696" t="s">
        <v>93</v>
      </c>
      <c r="E2696" t="s">
        <v>174</v>
      </c>
      <c r="F2696" t="s">
        <v>7972</v>
      </c>
      <c r="G2696" t="s">
        <v>176</v>
      </c>
      <c r="H2696" t="s">
        <v>154</v>
      </c>
      <c r="I2696" t="s">
        <v>144</v>
      </c>
      <c r="J2696" t="s">
        <v>137</v>
      </c>
      <c r="K2696" t="s">
        <v>138</v>
      </c>
      <c r="L2696" t="s">
        <v>7973</v>
      </c>
      <c r="M2696" t="s">
        <v>7974</v>
      </c>
      <c r="N2696">
        <v>1.0725</v>
      </c>
      <c r="O2696">
        <v>0</v>
      </c>
      <c r="P2696">
        <v>28</v>
      </c>
      <c r="Q2696">
        <v>0</v>
      </c>
      <c r="R2696">
        <v>6</v>
      </c>
      <c r="S2696">
        <v>0</v>
      </c>
      <c r="T2696">
        <v>13</v>
      </c>
      <c r="U2696">
        <v>0</v>
      </c>
      <c r="V2696">
        <v>0</v>
      </c>
      <c r="W2696">
        <v>0</v>
      </c>
      <c r="X2696">
        <v>6.4706093772971061</v>
      </c>
      <c r="Y2696">
        <v>0</v>
      </c>
      <c r="Z2696">
        <v>36.75973003839335</v>
      </c>
      <c r="AA2696">
        <v>0</v>
      </c>
      <c r="AB2696">
        <v>20.945907572509903</v>
      </c>
      <c r="AC2696">
        <v>0</v>
      </c>
      <c r="AD2696">
        <v>0</v>
      </c>
      <c r="AE2696">
        <v>64.176246988200361</v>
      </c>
    </row>
    <row r="2697" spans="1:31" x14ac:dyDescent="0.25">
      <c r="A2697">
        <v>2342578</v>
      </c>
      <c r="B2697">
        <v>1</v>
      </c>
      <c r="C2697" t="s">
        <v>81</v>
      </c>
      <c r="D2697" t="s">
        <v>115</v>
      </c>
      <c r="E2697" t="s">
        <v>151</v>
      </c>
      <c r="F2697" t="s">
        <v>7975</v>
      </c>
      <c r="G2697" t="s">
        <v>410</v>
      </c>
      <c r="H2697" t="s">
        <v>154</v>
      </c>
      <c r="I2697" t="s">
        <v>144</v>
      </c>
      <c r="J2697" t="s">
        <v>137</v>
      </c>
      <c r="K2697" t="s">
        <v>138</v>
      </c>
      <c r="L2697" t="s">
        <v>7976</v>
      </c>
      <c r="M2697" t="s">
        <v>7977</v>
      </c>
      <c r="N2697">
        <v>3.6752777769999998</v>
      </c>
      <c r="O2697">
        <v>0</v>
      </c>
      <c r="P2697">
        <v>10</v>
      </c>
      <c r="Q2697">
        <v>0</v>
      </c>
      <c r="R2697">
        <v>0</v>
      </c>
      <c r="S2697">
        <v>0</v>
      </c>
      <c r="T2697">
        <v>2</v>
      </c>
      <c r="U2697">
        <v>0</v>
      </c>
      <c r="V2697">
        <v>0</v>
      </c>
      <c r="W2697">
        <v>0</v>
      </c>
      <c r="X2697">
        <v>4.0141049454263937</v>
      </c>
      <c r="Y2697">
        <v>0</v>
      </c>
      <c r="Z2697">
        <v>0</v>
      </c>
      <c r="AA2697">
        <v>0</v>
      </c>
      <c r="AB2697">
        <v>3.3203597866753337E-2</v>
      </c>
      <c r="AC2697">
        <v>0</v>
      </c>
      <c r="AD2697">
        <v>0</v>
      </c>
      <c r="AE2697">
        <v>4.0473085432931475</v>
      </c>
    </row>
    <row r="2698" spans="1:31" x14ac:dyDescent="0.25">
      <c r="A2698">
        <v>2342580</v>
      </c>
      <c r="B2698">
        <v>1</v>
      </c>
      <c r="C2698" t="s">
        <v>80</v>
      </c>
      <c r="D2698" t="s">
        <v>96</v>
      </c>
      <c r="E2698" t="s">
        <v>157</v>
      </c>
      <c r="F2698" t="s">
        <v>7978</v>
      </c>
      <c r="G2698" t="s">
        <v>279</v>
      </c>
      <c r="H2698" t="s">
        <v>154</v>
      </c>
      <c r="I2698" t="s">
        <v>144</v>
      </c>
      <c r="J2698" t="s">
        <v>137</v>
      </c>
      <c r="K2698" t="s">
        <v>138</v>
      </c>
      <c r="L2698" t="s">
        <v>7979</v>
      </c>
      <c r="M2698" t="s">
        <v>7980</v>
      </c>
      <c r="N2698">
        <v>2.1333333329999999</v>
      </c>
      <c r="O2698">
        <v>0</v>
      </c>
      <c r="P2698">
        <v>1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0.51972702717829333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0.51972702717829333</v>
      </c>
    </row>
    <row r="2699" spans="1:31" x14ac:dyDescent="0.25">
      <c r="A2699">
        <v>2342582</v>
      </c>
      <c r="B2699">
        <v>1</v>
      </c>
      <c r="C2699" t="s">
        <v>81</v>
      </c>
      <c r="D2699" t="s">
        <v>115</v>
      </c>
      <c r="E2699" t="s">
        <v>174</v>
      </c>
      <c r="F2699" t="s">
        <v>7981</v>
      </c>
      <c r="G2699" t="s">
        <v>176</v>
      </c>
      <c r="H2699" t="s">
        <v>154</v>
      </c>
      <c r="I2699" t="s">
        <v>144</v>
      </c>
      <c r="J2699" t="s">
        <v>137</v>
      </c>
      <c r="K2699" t="s">
        <v>138</v>
      </c>
      <c r="L2699" t="s">
        <v>7982</v>
      </c>
      <c r="M2699" t="s">
        <v>7983</v>
      </c>
      <c r="N2699">
        <v>4.6855555549999997</v>
      </c>
      <c r="O2699">
        <v>0</v>
      </c>
      <c r="P2699">
        <v>16</v>
      </c>
      <c r="Q2699">
        <v>0</v>
      </c>
      <c r="R2699">
        <v>4</v>
      </c>
      <c r="S2699">
        <v>0</v>
      </c>
      <c r="T2699">
        <v>1</v>
      </c>
      <c r="U2699">
        <v>0</v>
      </c>
      <c r="V2699">
        <v>0</v>
      </c>
      <c r="W2699">
        <v>0</v>
      </c>
      <c r="X2699">
        <v>4.4524352879644464</v>
      </c>
      <c r="Y2699">
        <v>0</v>
      </c>
      <c r="Z2699">
        <v>34.32884102174333</v>
      </c>
      <c r="AA2699">
        <v>0</v>
      </c>
      <c r="AB2699">
        <v>5.0733879614844222</v>
      </c>
      <c r="AC2699">
        <v>0</v>
      </c>
      <c r="AD2699">
        <v>0</v>
      </c>
      <c r="AE2699">
        <v>43.854664271192199</v>
      </c>
    </row>
    <row r="2700" spans="1:31" x14ac:dyDescent="0.25">
      <c r="A2700">
        <v>2342583</v>
      </c>
      <c r="B2700">
        <v>1</v>
      </c>
      <c r="C2700" t="s">
        <v>81</v>
      </c>
      <c r="D2700" t="s">
        <v>116</v>
      </c>
      <c r="E2700" t="s">
        <v>147</v>
      </c>
      <c r="F2700" t="s">
        <v>7984</v>
      </c>
      <c r="G2700" t="s">
        <v>184</v>
      </c>
      <c r="H2700" t="s">
        <v>135</v>
      </c>
      <c r="I2700" t="s">
        <v>144</v>
      </c>
      <c r="J2700" t="s">
        <v>137</v>
      </c>
      <c r="K2700" t="s">
        <v>138</v>
      </c>
      <c r="L2700" t="s">
        <v>7985</v>
      </c>
      <c r="M2700" t="s">
        <v>7986</v>
      </c>
      <c r="N2700">
        <v>1.6272222220000001</v>
      </c>
      <c r="O2700">
        <v>0</v>
      </c>
      <c r="P2700">
        <v>82</v>
      </c>
      <c r="Q2700">
        <v>39</v>
      </c>
      <c r="R2700">
        <v>45</v>
      </c>
      <c r="S2700">
        <v>3</v>
      </c>
      <c r="T2700">
        <v>0</v>
      </c>
      <c r="U2700">
        <v>0</v>
      </c>
      <c r="V2700">
        <v>0</v>
      </c>
      <c r="W2700">
        <v>0</v>
      </c>
      <c r="X2700">
        <v>13.424987555374273</v>
      </c>
      <c r="Y2700">
        <v>21.761784123052557</v>
      </c>
      <c r="Z2700">
        <v>13.861086182053882</v>
      </c>
      <c r="AA2700">
        <v>5.2993270345619718</v>
      </c>
      <c r="AB2700">
        <v>0</v>
      </c>
      <c r="AC2700">
        <v>0</v>
      </c>
      <c r="AD2700">
        <v>0</v>
      </c>
      <c r="AE2700">
        <v>54.34718489504268</v>
      </c>
    </row>
    <row r="2701" spans="1:31" x14ac:dyDescent="0.25">
      <c r="A2701">
        <v>2342586</v>
      </c>
      <c r="B2701">
        <v>1</v>
      </c>
      <c r="C2701" t="s">
        <v>81</v>
      </c>
      <c r="D2701" t="s">
        <v>118</v>
      </c>
      <c r="E2701" t="s">
        <v>147</v>
      </c>
      <c r="F2701" t="s">
        <v>7987</v>
      </c>
      <c r="G2701" t="s">
        <v>134</v>
      </c>
      <c r="H2701" t="s">
        <v>135</v>
      </c>
      <c r="I2701" t="s">
        <v>144</v>
      </c>
      <c r="J2701" t="s">
        <v>137</v>
      </c>
      <c r="K2701" t="s">
        <v>138</v>
      </c>
      <c r="L2701" t="s">
        <v>7988</v>
      </c>
      <c r="M2701" t="s">
        <v>7989</v>
      </c>
      <c r="N2701">
        <v>1.625</v>
      </c>
      <c r="O2701">
        <v>2</v>
      </c>
      <c r="P2701">
        <v>1935</v>
      </c>
      <c r="Q2701">
        <v>221</v>
      </c>
      <c r="R2701">
        <v>219</v>
      </c>
      <c r="S2701">
        <v>35</v>
      </c>
      <c r="T2701">
        <v>206</v>
      </c>
      <c r="U2701">
        <v>0</v>
      </c>
      <c r="V2701">
        <v>0</v>
      </c>
      <c r="W2701">
        <v>0.42705858326513335</v>
      </c>
      <c r="X2701">
        <v>411.77604506099942</v>
      </c>
      <c r="Y2701">
        <v>2108.8470003323473</v>
      </c>
      <c r="Z2701">
        <v>822.51837873219961</v>
      </c>
      <c r="AA2701">
        <v>106.19021546031676</v>
      </c>
      <c r="AB2701">
        <v>113.454467906202</v>
      </c>
      <c r="AC2701">
        <v>0</v>
      </c>
      <c r="AD2701">
        <v>0</v>
      </c>
      <c r="AE2701">
        <v>3563.2131660753303</v>
      </c>
    </row>
    <row r="2702" spans="1:31" x14ac:dyDescent="0.25">
      <c r="A2702">
        <v>2342592</v>
      </c>
      <c r="B2702">
        <v>1</v>
      </c>
      <c r="C2702" t="s">
        <v>80</v>
      </c>
      <c r="D2702" t="s">
        <v>85</v>
      </c>
      <c r="E2702" t="s">
        <v>157</v>
      </c>
      <c r="F2702" t="s">
        <v>7990</v>
      </c>
      <c r="G2702" t="s">
        <v>204</v>
      </c>
      <c r="H2702" t="s">
        <v>154</v>
      </c>
      <c r="I2702" t="s">
        <v>144</v>
      </c>
      <c r="J2702" t="s">
        <v>137</v>
      </c>
      <c r="K2702" t="s">
        <v>138</v>
      </c>
      <c r="L2702" t="s">
        <v>7991</v>
      </c>
      <c r="M2702" t="s">
        <v>7992</v>
      </c>
      <c r="N2702">
        <v>1.1811111110000001</v>
      </c>
      <c r="O2702">
        <v>0</v>
      </c>
      <c r="P2702">
        <v>10</v>
      </c>
      <c r="Q2702">
        <v>0</v>
      </c>
      <c r="R2702">
        <v>0</v>
      </c>
      <c r="S2702">
        <v>0</v>
      </c>
      <c r="T2702">
        <v>2</v>
      </c>
      <c r="U2702">
        <v>0</v>
      </c>
      <c r="V2702">
        <v>0</v>
      </c>
      <c r="W2702">
        <v>0</v>
      </c>
      <c r="X2702">
        <v>2.7775985082255565</v>
      </c>
      <c r="Y2702">
        <v>0</v>
      </c>
      <c r="Z2702">
        <v>0</v>
      </c>
      <c r="AA2702">
        <v>0</v>
      </c>
      <c r="AB2702">
        <v>0.71224569962564277</v>
      </c>
      <c r="AC2702">
        <v>0</v>
      </c>
      <c r="AD2702">
        <v>0</v>
      </c>
      <c r="AE2702">
        <v>3.4898442078511991</v>
      </c>
    </row>
    <row r="2703" spans="1:31" x14ac:dyDescent="0.25">
      <c r="A2703">
        <v>2342593</v>
      </c>
      <c r="B2703">
        <v>1</v>
      </c>
      <c r="C2703" t="s">
        <v>80</v>
      </c>
      <c r="D2703" t="s">
        <v>107</v>
      </c>
      <c r="E2703" t="s">
        <v>157</v>
      </c>
      <c r="F2703" t="s">
        <v>7993</v>
      </c>
      <c r="G2703" t="s">
        <v>204</v>
      </c>
      <c r="H2703" t="s">
        <v>154</v>
      </c>
      <c r="I2703" t="s">
        <v>144</v>
      </c>
      <c r="J2703" t="s">
        <v>137</v>
      </c>
      <c r="K2703" t="s">
        <v>138</v>
      </c>
      <c r="L2703" t="s">
        <v>7994</v>
      </c>
      <c r="M2703" t="s">
        <v>7995</v>
      </c>
      <c r="N2703">
        <v>1.378333333</v>
      </c>
      <c r="O2703">
        <v>0</v>
      </c>
      <c r="P2703">
        <v>1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0.23721909391055776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0.23721909391055776</v>
      </c>
    </row>
    <row r="2704" spans="1:31" x14ac:dyDescent="0.25">
      <c r="A2704">
        <v>2360890</v>
      </c>
      <c r="B2704">
        <v>1</v>
      </c>
      <c r="C2704" t="s">
        <v>80</v>
      </c>
      <c r="D2704" t="s">
        <v>107</v>
      </c>
      <c r="E2704" t="s">
        <v>147</v>
      </c>
      <c r="F2704" t="s">
        <v>7996</v>
      </c>
      <c r="G2704" t="s">
        <v>3157</v>
      </c>
      <c r="H2704" t="s">
        <v>135</v>
      </c>
      <c r="I2704" t="s">
        <v>144</v>
      </c>
      <c r="J2704" t="s">
        <v>137</v>
      </c>
      <c r="K2704" t="s">
        <v>138</v>
      </c>
      <c r="L2704" t="s">
        <v>7665</v>
      </c>
      <c r="M2704" t="s">
        <v>7997</v>
      </c>
      <c r="N2704">
        <v>2.5663888880000001</v>
      </c>
      <c r="O2704">
        <v>2</v>
      </c>
      <c r="P2704">
        <v>1668</v>
      </c>
      <c r="Q2704">
        <v>1</v>
      </c>
      <c r="R2704">
        <v>7</v>
      </c>
      <c r="S2704">
        <v>0</v>
      </c>
      <c r="T2704">
        <v>57</v>
      </c>
      <c r="U2704">
        <v>0</v>
      </c>
      <c r="V2704">
        <v>2</v>
      </c>
      <c r="W2704">
        <v>39.429876135057626</v>
      </c>
      <c r="X2704">
        <v>952.7179858848076</v>
      </c>
      <c r="Y2704">
        <v>2.3334107371028416</v>
      </c>
      <c r="Z2704">
        <v>13.982094032143985</v>
      </c>
      <c r="AA2704">
        <v>0</v>
      </c>
      <c r="AB2704">
        <v>248.07950091195829</v>
      </c>
      <c r="AC2704">
        <v>0</v>
      </c>
      <c r="AD2704">
        <v>4.0018982741756091</v>
      </c>
      <c r="AE2704">
        <v>1260.544765975246</v>
      </c>
    </row>
    <row r="2705" spans="1:31" x14ac:dyDescent="0.25">
      <c r="A2705">
        <v>2361077</v>
      </c>
      <c r="B2705">
        <v>1</v>
      </c>
      <c r="C2705" t="s">
        <v>80</v>
      </c>
      <c r="D2705" t="s">
        <v>83</v>
      </c>
      <c r="E2705" t="s">
        <v>147</v>
      </c>
      <c r="F2705" t="s">
        <v>7998</v>
      </c>
      <c r="G2705" t="s">
        <v>1274</v>
      </c>
      <c r="H2705" t="s">
        <v>135</v>
      </c>
      <c r="I2705" t="s">
        <v>144</v>
      </c>
      <c r="J2705" t="s">
        <v>3</v>
      </c>
      <c r="K2705" t="s">
        <v>138</v>
      </c>
      <c r="L2705" t="s">
        <v>7999</v>
      </c>
      <c r="M2705" t="s">
        <v>7921</v>
      </c>
      <c r="N2705">
        <v>0.96305555499999995</v>
      </c>
      <c r="O2705">
        <v>0</v>
      </c>
      <c r="P2705">
        <v>160</v>
      </c>
      <c r="Q2705">
        <v>0</v>
      </c>
      <c r="R2705">
        <v>0</v>
      </c>
      <c r="S2705">
        <v>8</v>
      </c>
      <c r="T2705">
        <v>50</v>
      </c>
      <c r="U2705">
        <v>8</v>
      </c>
      <c r="V2705">
        <v>9</v>
      </c>
      <c r="W2705">
        <v>0</v>
      </c>
      <c r="X2705">
        <v>33.609416574266028</v>
      </c>
      <c r="Y2705">
        <v>0</v>
      </c>
      <c r="Z2705">
        <v>0</v>
      </c>
      <c r="AA2705">
        <v>333.40855187264725</v>
      </c>
      <c r="AB2705">
        <v>192.1620899920357</v>
      </c>
      <c r="AC2705">
        <v>540.86864430292371</v>
      </c>
      <c r="AD2705">
        <v>29.691505138412257</v>
      </c>
      <c r="AE2705">
        <v>1129.740207880285</v>
      </c>
    </row>
    <row r="2706" spans="1:31" x14ac:dyDescent="0.25">
      <c r="A2706">
        <v>2342596</v>
      </c>
      <c r="B2706">
        <v>1</v>
      </c>
      <c r="C2706" t="s">
        <v>80</v>
      </c>
      <c r="D2706" t="s">
        <v>97</v>
      </c>
      <c r="E2706" t="s">
        <v>157</v>
      </c>
      <c r="F2706" t="s">
        <v>8000</v>
      </c>
      <c r="G2706" t="s">
        <v>204</v>
      </c>
      <c r="H2706" t="s">
        <v>154</v>
      </c>
      <c r="I2706" t="s">
        <v>144</v>
      </c>
      <c r="J2706" t="s">
        <v>137</v>
      </c>
      <c r="K2706" t="s">
        <v>138</v>
      </c>
      <c r="L2706" t="s">
        <v>8001</v>
      </c>
      <c r="M2706" t="s">
        <v>8002</v>
      </c>
      <c r="N2706">
        <v>4.9177777770000004</v>
      </c>
      <c r="O2706">
        <v>0</v>
      </c>
      <c r="P2706">
        <v>4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4.119891221240338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4.119891221240338</v>
      </c>
    </row>
    <row r="2707" spans="1:31" x14ac:dyDescent="0.25">
      <c r="A2707">
        <v>2342598</v>
      </c>
      <c r="B2707">
        <v>1</v>
      </c>
      <c r="C2707" t="s">
        <v>81</v>
      </c>
      <c r="D2707" t="s">
        <v>117</v>
      </c>
      <c r="E2707" t="s">
        <v>132</v>
      </c>
      <c r="F2707" t="s">
        <v>6094</v>
      </c>
      <c r="G2707" t="s">
        <v>134</v>
      </c>
      <c r="H2707" t="s">
        <v>135</v>
      </c>
      <c r="I2707" t="s">
        <v>144</v>
      </c>
      <c r="J2707" t="s">
        <v>137</v>
      </c>
      <c r="K2707" t="s">
        <v>138</v>
      </c>
      <c r="L2707" t="s">
        <v>8003</v>
      </c>
      <c r="M2707" t="s">
        <v>8004</v>
      </c>
      <c r="N2707">
        <v>0.39944444400000001</v>
      </c>
      <c r="O2707">
        <v>0</v>
      </c>
      <c r="P2707">
        <v>402</v>
      </c>
      <c r="Q2707">
        <v>37</v>
      </c>
      <c r="R2707">
        <v>45</v>
      </c>
      <c r="S2707">
        <v>6</v>
      </c>
      <c r="T2707">
        <v>31</v>
      </c>
      <c r="U2707">
        <v>1</v>
      </c>
      <c r="V2707">
        <v>0</v>
      </c>
      <c r="W2707">
        <v>0</v>
      </c>
      <c r="X2707">
        <v>19.588720316000668</v>
      </c>
      <c r="Y2707">
        <v>67.652639513934702</v>
      </c>
      <c r="Z2707">
        <v>21.152386704024654</v>
      </c>
      <c r="AA2707">
        <v>34.179988324136964</v>
      </c>
      <c r="AB2707">
        <v>6.2898195941514965</v>
      </c>
      <c r="AC2707">
        <v>11.953600198791687</v>
      </c>
      <c r="AD2707">
        <v>0</v>
      </c>
      <c r="AE2707">
        <v>160.81715465104017</v>
      </c>
    </row>
    <row r="2708" spans="1:31" x14ac:dyDescent="0.25">
      <c r="A2708">
        <v>2342600</v>
      </c>
      <c r="B2708">
        <v>1</v>
      </c>
      <c r="C2708" t="s">
        <v>80</v>
      </c>
      <c r="D2708" t="s">
        <v>93</v>
      </c>
      <c r="E2708" t="s">
        <v>132</v>
      </c>
      <c r="F2708" t="s">
        <v>8005</v>
      </c>
      <c r="G2708" t="s">
        <v>134</v>
      </c>
      <c r="H2708" t="s">
        <v>135</v>
      </c>
      <c r="I2708" t="s">
        <v>144</v>
      </c>
      <c r="J2708" t="s">
        <v>137</v>
      </c>
      <c r="K2708" t="s">
        <v>138</v>
      </c>
      <c r="L2708" t="s">
        <v>8006</v>
      </c>
      <c r="M2708" t="s">
        <v>8007</v>
      </c>
      <c r="N2708">
        <v>0.212777777</v>
      </c>
      <c r="O2708">
        <v>0</v>
      </c>
      <c r="P2708">
        <v>425</v>
      </c>
      <c r="Q2708">
        <v>25</v>
      </c>
      <c r="R2708">
        <v>42</v>
      </c>
      <c r="S2708">
        <v>10</v>
      </c>
      <c r="T2708">
        <v>136</v>
      </c>
      <c r="U2708">
        <v>0</v>
      </c>
      <c r="V2708">
        <v>0</v>
      </c>
      <c r="W2708">
        <v>0</v>
      </c>
      <c r="X2708">
        <v>18.758754217326793</v>
      </c>
      <c r="Y2708">
        <v>67.539349974739551</v>
      </c>
      <c r="Z2708">
        <v>31.684776101095014</v>
      </c>
      <c r="AA2708">
        <v>6.9744764021368901</v>
      </c>
      <c r="AB2708">
        <v>19.828068989566276</v>
      </c>
      <c r="AC2708">
        <v>0</v>
      </c>
      <c r="AD2708">
        <v>0</v>
      </c>
      <c r="AE2708">
        <v>144.78542568486452</v>
      </c>
    </row>
    <row r="2709" spans="1:31" x14ac:dyDescent="0.25">
      <c r="A2709">
        <v>2342608</v>
      </c>
      <c r="B2709">
        <v>1</v>
      </c>
      <c r="C2709" t="s">
        <v>80</v>
      </c>
      <c r="D2709" t="s">
        <v>83</v>
      </c>
      <c r="E2709" t="s">
        <v>157</v>
      </c>
      <c r="F2709" t="s">
        <v>8008</v>
      </c>
      <c r="G2709" t="s">
        <v>279</v>
      </c>
      <c r="H2709" t="s">
        <v>154</v>
      </c>
      <c r="I2709" t="s">
        <v>144</v>
      </c>
      <c r="J2709" t="s">
        <v>137</v>
      </c>
      <c r="K2709" t="s">
        <v>138</v>
      </c>
      <c r="L2709" t="s">
        <v>8009</v>
      </c>
      <c r="M2709" t="s">
        <v>8010</v>
      </c>
      <c r="N2709">
        <v>5.323611111</v>
      </c>
      <c r="O2709">
        <v>0</v>
      </c>
      <c r="P2709">
        <v>13</v>
      </c>
      <c r="Q2709">
        <v>0</v>
      </c>
      <c r="R2709">
        <v>0</v>
      </c>
      <c r="S2709">
        <v>0</v>
      </c>
      <c r="T2709">
        <v>6</v>
      </c>
      <c r="U2709">
        <v>0</v>
      </c>
      <c r="V2709">
        <v>0</v>
      </c>
      <c r="W2709">
        <v>0</v>
      </c>
      <c r="X2709">
        <v>14.483997274812475</v>
      </c>
      <c r="Y2709">
        <v>0</v>
      </c>
      <c r="Z2709">
        <v>0</v>
      </c>
      <c r="AA2709">
        <v>0</v>
      </c>
      <c r="AB2709">
        <v>12.55740823686112</v>
      </c>
      <c r="AC2709">
        <v>0</v>
      </c>
      <c r="AD2709">
        <v>0</v>
      </c>
      <c r="AE2709">
        <v>27.041405511673595</v>
      </c>
    </row>
    <row r="2710" spans="1:31" x14ac:dyDescent="0.25">
      <c r="A2710">
        <v>2342609</v>
      </c>
      <c r="B2710">
        <v>1</v>
      </c>
      <c r="C2710" t="s">
        <v>81</v>
      </c>
      <c r="D2710" t="s">
        <v>123</v>
      </c>
      <c r="E2710" t="s">
        <v>141</v>
      </c>
      <c r="F2710" t="s">
        <v>4763</v>
      </c>
      <c r="G2710" t="s">
        <v>134</v>
      </c>
      <c r="H2710" t="s">
        <v>135</v>
      </c>
      <c r="I2710" t="s">
        <v>144</v>
      </c>
      <c r="J2710" t="s">
        <v>137</v>
      </c>
      <c r="K2710" t="s">
        <v>138</v>
      </c>
      <c r="L2710" t="s">
        <v>8011</v>
      </c>
      <c r="M2710" t="s">
        <v>8012</v>
      </c>
      <c r="N2710">
        <v>1.03</v>
      </c>
      <c r="O2710">
        <v>0</v>
      </c>
      <c r="P2710">
        <v>361</v>
      </c>
      <c r="Q2710">
        <v>137</v>
      </c>
      <c r="R2710">
        <v>53</v>
      </c>
      <c r="S2710">
        <v>15</v>
      </c>
      <c r="T2710">
        <v>36</v>
      </c>
      <c r="U2710">
        <v>0</v>
      </c>
      <c r="V2710">
        <v>0</v>
      </c>
      <c r="W2710">
        <v>0</v>
      </c>
      <c r="X2710">
        <v>54.180987724085853</v>
      </c>
      <c r="Y2710">
        <v>517.52488232290534</v>
      </c>
      <c r="Z2710">
        <v>129.40621100994341</v>
      </c>
      <c r="AA2710">
        <v>23.752474459375353</v>
      </c>
      <c r="AB2710">
        <v>16.529390942880191</v>
      </c>
      <c r="AC2710">
        <v>0</v>
      </c>
      <c r="AD2710">
        <v>0</v>
      </c>
      <c r="AE2710">
        <v>741.39394645919015</v>
      </c>
    </row>
    <row r="2711" spans="1:31" x14ac:dyDescent="0.25">
      <c r="A2711">
        <v>2342610</v>
      </c>
      <c r="B2711">
        <v>1</v>
      </c>
      <c r="C2711" t="s">
        <v>81</v>
      </c>
      <c r="D2711" t="s">
        <v>117</v>
      </c>
      <c r="E2711" t="s">
        <v>132</v>
      </c>
      <c r="F2711" t="s">
        <v>6094</v>
      </c>
      <c r="G2711" t="s">
        <v>134</v>
      </c>
      <c r="H2711" t="s">
        <v>135</v>
      </c>
      <c r="I2711" t="s">
        <v>144</v>
      </c>
      <c r="J2711" t="s">
        <v>137</v>
      </c>
      <c r="K2711" t="s">
        <v>138</v>
      </c>
      <c r="L2711" t="s">
        <v>8013</v>
      </c>
      <c r="M2711" t="s">
        <v>8014</v>
      </c>
      <c r="N2711">
        <v>0.50638888800000004</v>
      </c>
      <c r="O2711">
        <v>0</v>
      </c>
      <c r="P2711">
        <v>402</v>
      </c>
      <c r="Q2711">
        <v>37</v>
      </c>
      <c r="R2711">
        <v>45</v>
      </c>
      <c r="S2711">
        <v>6</v>
      </c>
      <c r="T2711">
        <v>31</v>
      </c>
      <c r="U2711">
        <v>1</v>
      </c>
      <c r="V2711">
        <v>0</v>
      </c>
      <c r="W2711">
        <v>0</v>
      </c>
      <c r="X2711">
        <v>21.505119000581058</v>
      </c>
      <c r="Y2711">
        <v>79.32265429168929</v>
      </c>
      <c r="Z2711">
        <v>27.141492576117788</v>
      </c>
      <c r="AA2711">
        <v>39.204907354514191</v>
      </c>
      <c r="AB2711">
        <v>7.4605713101386835</v>
      </c>
      <c r="AC2711">
        <v>14.438430549272592</v>
      </c>
      <c r="AD2711">
        <v>0</v>
      </c>
      <c r="AE2711">
        <v>189.07317508231358</v>
      </c>
    </row>
    <row r="2712" spans="1:31" x14ac:dyDescent="0.25">
      <c r="A2712">
        <v>2342611</v>
      </c>
      <c r="B2712">
        <v>1</v>
      </c>
      <c r="C2712" t="s">
        <v>81</v>
      </c>
      <c r="D2712" t="s">
        <v>118</v>
      </c>
      <c r="E2712" t="s">
        <v>141</v>
      </c>
      <c r="F2712" t="s">
        <v>4342</v>
      </c>
      <c r="G2712" t="s">
        <v>134</v>
      </c>
      <c r="H2712" t="s">
        <v>135</v>
      </c>
      <c r="I2712" t="s">
        <v>144</v>
      </c>
      <c r="J2712" t="s">
        <v>137</v>
      </c>
      <c r="K2712" t="s">
        <v>138</v>
      </c>
      <c r="L2712" t="s">
        <v>8015</v>
      </c>
      <c r="M2712" t="s">
        <v>8016</v>
      </c>
      <c r="N2712">
        <v>0.99111111100000004</v>
      </c>
      <c r="O2712">
        <v>3</v>
      </c>
      <c r="P2712">
        <v>60</v>
      </c>
      <c r="Q2712">
        <v>41</v>
      </c>
      <c r="R2712">
        <v>96</v>
      </c>
      <c r="S2712">
        <v>2</v>
      </c>
      <c r="T2712">
        <v>26</v>
      </c>
      <c r="U2712">
        <v>0</v>
      </c>
      <c r="V2712">
        <v>0</v>
      </c>
      <c r="W2712">
        <v>2.6701136913705992</v>
      </c>
      <c r="X2712">
        <v>10.880962260353948</v>
      </c>
      <c r="Y2712">
        <v>73.911282027668776</v>
      </c>
      <c r="Z2712">
        <v>246.27064915307557</v>
      </c>
      <c r="AA2712">
        <v>2.174462290780228</v>
      </c>
      <c r="AB2712">
        <v>30.056680554499888</v>
      </c>
      <c r="AC2712">
        <v>0</v>
      </c>
      <c r="AD2712">
        <v>0</v>
      </c>
      <c r="AE2712">
        <v>365.964149977749</v>
      </c>
    </row>
    <row r="2713" spans="1:31" x14ac:dyDescent="0.25">
      <c r="A2713">
        <v>2342613</v>
      </c>
      <c r="B2713">
        <v>1</v>
      </c>
      <c r="C2713" t="s">
        <v>81</v>
      </c>
      <c r="D2713" t="s">
        <v>122</v>
      </c>
      <c r="E2713" t="s">
        <v>132</v>
      </c>
      <c r="F2713" t="s">
        <v>8017</v>
      </c>
      <c r="G2713" t="s">
        <v>134</v>
      </c>
      <c r="H2713" t="s">
        <v>135</v>
      </c>
      <c r="I2713" t="s">
        <v>144</v>
      </c>
      <c r="J2713" t="s">
        <v>137</v>
      </c>
      <c r="K2713" t="s">
        <v>138</v>
      </c>
      <c r="L2713" t="s">
        <v>8018</v>
      </c>
      <c r="M2713" t="s">
        <v>8019</v>
      </c>
      <c r="N2713">
        <v>1.1586111109999999</v>
      </c>
      <c r="O2713">
        <v>0</v>
      </c>
      <c r="P2713">
        <v>0</v>
      </c>
      <c r="Q2713">
        <v>11</v>
      </c>
      <c r="R2713">
        <v>0</v>
      </c>
      <c r="S2713">
        <v>4</v>
      </c>
      <c r="T2713">
        <v>0</v>
      </c>
      <c r="U2713">
        <v>1</v>
      </c>
      <c r="V2713">
        <v>0</v>
      </c>
      <c r="W2713">
        <v>0</v>
      </c>
      <c r="X2713">
        <v>0</v>
      </c>
      <c r="Y2713">
        <v>2.6193783109100521</v>
      </c>
      <c r="Z2713">
        <v>0</v>
      </c>
      <c r="AA2713">
        <v>39.342189545671168</v>
      </c>
      <c r="AB2713">
        <v>0</v>
      </c>
      <c r="AC2713">
        <v>34.096365812593525</v>
      </c>
      <c r="AD2713">
        <v>0</v>
      </c>
      <c r="AE2713">
        <v>76.057933669174744</v>
      </c>
    </row>
    <row r="2714" spans="1:31" x14ac:dyDescent="0.25">
      <c r="A2714">
        <v>2342614</v>
      </c>
      <c r="B2714">
        <v>1</v>
      </c>
      <c r="C2714" t="s">
        <v>81</v>
      </c>
      <c r="D2714" t="s">
        <v>126</v>
      </c>
      <c r="E2714" t="s">
        <v>147</v>
      </c>
      <c r="F2714" t="s">
        <v>8020</v>
      </c>
      <c r="G2714" t="s">
        <v>134</v>
      </c>
      <c r="H2714" t="s">
        <v>135</v>
      </c>
      <c r="I2714" t="s">
        <v>144</v>
      </c>
      <c r="J2714" t="s">
        <v>137</v>
      </c>
      <c r="K2714" t="s">
        <v>138</v>
      </c>
      <c r="L2714" t="s">
        <v>8021</v>
      </c>
      <c r="M2714" t="s">
        <v>8022</v>
      </c>
      <c r="N2714">
        <v>0.760833333</v>
      </c>
      <c r="O2714">
        <v>0</v>
      </c>
      <c r="P2714">
        <v>170</v>
      </c>
      <c r="Q2714">
        <v>2</v>
      </c>
      <c r="R2714">
        <v>54</v>
      </c>
      <c r="S2714">
        <v>0</v>
      </c>
      <c r="T2714">
        <v>14</v>
      </c>
      <c r="U2714">
        <v>1</v>
      </c>
      <c r="V2714">
        <v>0</v>
      </c>
      <c r="W2714">
        <v>0</v>
      </c>
      <c r="X2714">
        <v>13.550250565844646</v>
      </c>
      <c r="Y2714">
        <v>77.140311215149623</v>
      </c>
      <c r="Z2714">
        <v>52.728587671091056</v>
      </c>
      <c r="AA2714">
        <v>0</v>
      </c>
      <c r="AB2714">
        <v>10.803621414103468</v>
      </c>
      <c r="AC2714">
        <v>0.48288942686600006</v>
      </c>
      <c r="AD2714">
        <v>0</v>
      </c>
      <c r="AE2714">
        <v>154.70566029305479</v>
      </c>
    </row>
    <row r="2715" spans="1:31" x14ac:dyDescent="0.25">
      <c r="A2715">
        <v>2342619</v>
      </c>
      <c r="B2715">
        <v>1</v>
      </c>
      <c r="C2715" t="s">
        <v>80</v>
      </c>
      <c r="D2715" t="s">
        <v>100</v>
      </c>
      <c r="E2715" t="s">
        <v>157</v>
      </c>
      <c r="F2715" t="s">
        <v>8023</v>
      </c>
      <c r="G2715" t="s">
        <v>159</v>
      </c>
      <c r="H2715" t="s">
        <v>154</v>
      </c>
      <c r="I2715" t="s">
        <v>144</v>
      </c>
      <c r="J2715" t="s">
        <v>137</v>
      </c>
      <c r="K2715" t="s">
        <v>138</v>
      </c>
      <c r="L2715" t="s">
        <v>8024</v>
      </c>
      <c r="M2715" t="s">
        <v>8025</v>
      </c>
      <c r="N2715">
        <v>1.5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1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1.5604416411826278</v>
      </c>
      <c r="AC2715">
        <v>0</v>
      </c>
      <c r="AD2715">
        <v>0</v>
      </c>
      <c r="AE2715">
        <v>1.5604416411826278</v>
      </c>
    </row>
    <row r="2716" spans="1:31" x14ac:dyDescent="0.25">
      <c r="A2716">
        <v>2342620</v>
      </c>
      <c r="B2716">
        <v>1</v>
      </c>
      <c r="C2716" t="s">
        <v>80</v>
      </c>
      <c r="D2716" t="s">
        <v>88</v>
      </c>
      <c r="E2716" t="s">
        <v>151</v>
      </c>
      <c r="F2716" t="s">
        <v>8026</v>
      </c>
      <c r="G2716" t="s">
        <v>153</v>
      </c>
      <c r="H2716" t="s">
        <v>154</v>
      </c>
      <c r="I2716" t="s">
        <v>144</v>
      </c>
      <c r="J2716" t="s">
        <v>137</v>
      </c>
      <c r="K2716" t="s">
        <v>138</v>
      </c>
      <c r="L2716" t="s">
        <v>8027</v>
      </c>
      <c r="M2716" t="s">
        <v>8028</v>
      </c>
      <c r="N2716">
        <v>2.5566666659999999</v>
      </c>
      <c r="O2716">
        <v>0</v>
      </c>
      <c r="P2716">
        <v>168</v>
      </c>
      <c r="Q2716">
        <v>0</v>
      </c>
      <c r="R2716">
        <v>0</v>
      </c>
      <c r="S2716">
        <v>0</v>
      </c>
      <c r="T2716">
        <v>8</v>
      </c>
      <c r="U2716">
        <v>0</v>
      </c>
      <c r="V2716">
        <v>0</v>
      </c>
      <c r="W2716">
        <v>0</v>
      </c>
      <c r="X2716">
        <v>79.635813903068183</v>
      </c>
      <c r="Y2716">
        <v>0</v>
      </c>
      <c r="Z2716">
        <v>0</v>
      </c>
      <c r="AA2716">
        <v>0</v>
      </c>
      <c r="AB2716">
        <v>6.3870583752834724</v>
      </c>
      <c r="AC2716">
        <v>0</v>
      </c>
      <c r="AD2716">
        <v>0</v>
      </c>
      <c r="AE2716">
        <v>86.022872278351656</v>
      </c>
    </row>
    <row r="2717" spans="1:31" x14ac:dyDescent="0.25">
      <c r="A2717">
        <v>2342621</v>
      </c>
      <c r="B2717">
        <v>1</v>
      </c>
      <c r="C2717" t="s">
        <v>80</v>
      </c>
      <c r="D2717" t="s">
        <v>104</v>
      </c>
      <c r="E2717" t="s">
        <v>132</v>
      </c>
      <c r="F2717" t="s">
        <v>8029</v>
      </c>
      <c r="G2717" t="s">
        <v>134</v>
      </c>
      <c r="H2717" t="s">
        <v>135</v>
      </c>
      <c r="I2717" t="s">
        <v>144</v>
      </c>
      <c r="J2717" t="s">
        <v>137</v>
      </c>
      <c r="K2717" t="s">
        <v>138</v>
      </c>
      <c r="L2717" t="s">
        <v>8030</v>
      </c>
      <c r="M2717" t="s">
        <v>8031</v>
      </c>
      <c r="N2717">
        <v>0.182777777</v>
      </c>
      <c r="O2717">
        <v>3</v>
      </c>
      <c r="P2717">
        <v>1030</v>
      </c>
      <c r="Q2717">
        <v>25</v>
      </c>
      <c r="R2717">
        <v>51</v>
      </c>
      <c r="S2717">
        <v>15</v>
      </c>
      <c r="T2717">
        <v>237</v>
      </c>
      <c r="U2717">
        <v>3</v>
      </c>
      <c r="V2717">
        <v>0</v>
      </c>
      <c r="W2717">
        <v>0.20361044290664004</v>
      </c>
      <c r="X2717">
        <v>42.191837717541553</v>
      </c>
      <c r="Y2717">
        <v>32.591141052054631</v>
      </c>
      <c r="Z2717">
        <v>14.548811646948847</v>
      </c>
      <c r="AA2717">
        <v>17.190015395852015</v>
      </c>
      <c r="AB2717">
        <v>21.890346566233646</v>
      </c>
      <c r="AC2717">
        <v>20.570084050471792</v>
      </c>
      <c r="AD2717">
        <v>0</v>
      </c>
      <c r="AE2717">
        <v>149.18584687200911</v>
      </c>
    </row>
    <row r="2718" spans="1:31" x14ac:dyDescent="0.25">
      <c r="A2718">
        <v>2342629</v>
      </c>
      <c r="B2718">
        <v>1</v>
      </c>
      <c r="C2718" t="s">
        <v>81</v>
      </c>
      <c r="D2718" t="s">
        <v>126</v>
      </c>
      <c r="E2718" t="s">
        <v>147</v>
      </c>
      <c r="F2718" t="s">
        <v>8032</v>
      </c>
      <c r="G2718" t="s">
        <v>134</v>
      </c>
      <c r="H2718" t="s">
        <v>135</v>
      </c>
      <c r="I2718" t="s">
        <v>136</v>
      </c>
      <c r="J2718" t="s">
        <v>137</v>
      </c>
      <c r="K2718" t="s">
        <v>138</v>
      </c>
      <c r="L2718" t="s">
        <v>8033</v>
      </c>
      <c r="M2718" t="s">
        <v>8034</v>
      </c>
      <c r="N2718">
        <v>1.6666666E-2</v>
      </c>
      <c r="O2718">
        <v>1</v>
      </c>
      <c r="P2718">
        <v>639</v>
      </c>
      <c r="Q2718">
        <v>24</v>
      </c>
      <c r="R2718">
        <v>193</v>
      </c>
      <c r="S2718">
        <v>7</v>
      </c>
      <c r="T2718">
        <v>51</v>
      </c>
      <c r="U2718">
        <v>0</v>
      </c>
      <c r="V2718">
        <v>3</v>
      </c>
      <c r="W2718">
        <v>3.5695339514999996E-3</v>
      </c>
      <c r="X2718">
        <v>0.82766423680845014</v>
      </c>
      <c r="Y2718">
        <v>5.6856775063123841</v>
      </c>
      <c r="Z2718">
        <v>1.7899313369909333</v>
      </c>
      <c r="AA2718">
        <v>0.37510766253566669</v>
      </c>
      <c r="AB2718">
        <v>0.34756486693216676</v>
      </c>
      <c r="AC2718">
        <v>0</v>
      </c>
      <c r="AD2718">
        <v>1.170915590209</v>
      </c>
      <c r="AE2718">
        <v>10.200430733740102</v>
      </c>
    </row>
    <row r="2719" spans="1:31" x14ac:dyDescent="0.25">
      <c r="A2719">
        <v>2342630</v>
      </c>
      <c r="B2719">
        <v>1</v>
      </c>
      <c r="C2719" t="s">
        <v>81</v>
      </c>
      <c r="D2719" t="s">
        <v>112</v>
      </c>
      <c r="E2719" t="s">
        <v>132</v>
      </c>
      <c r="F2719" t="s">
        <v>3919</v>
      </c>
      <c r="G2719" t="s">
        <v>134</v>
      </c>
      <c r="H2719" t="s">
        <v>135</v>
      </c>
      <c r="I2719" t="s">
        <v>144</v>
      </c>
      <c r="J2719" t="s">
        <v>137</v>
      </c>
      <c r="K2719" t="s">
        <v>138</v>
      </c>
      <c r="L2719" t="s">
        <v>8035</v>
      </c>
      <c r="M2719" t="s">
        <v>8036</v>
      </c>
      <c r="N2719">
        <v>0.34111111100000002</v>
      </c>
      <c r="O2719">
        <v>0</v>
      </c>
      <c r="P2719">
        <v>535</v>
      </c>
      <c r="Q2719">
        <v>3</v>
      </c>
      <c r="R2719">
        <v>3</v>
      </c>
      <c r="S2719">
        <v>2</v>
      </c>
      <c r="T2719">
        <v>57</v>
      </c>
      <c r="U2719">
        <v>2</v>
      </c>
      <c r="V2719">
        <v>0</v>
      </c>
      <c r="W2719">
        <v>0</v>
      </c>
      <c r="X2719">
        <v>11.954369267794473</v>
      </c>
      <c r="Y2719">
        <v>5.1600548242234296</v>
      </c>
      <c r="Z2719">
        <v>0.81536755331881661</v>
      </c>
      <c r="AA2719">
        <v>0.9642820151796001</v>
      </c>
      <c r="AB2719">
        <v>3.2331475506072782</v>
      </c>
      <c r="AC2719">
        <v>36.698642177859284</v>
      </c>
      <c r="AD2719">
        <v>0</v>
      </c>
      <c r="AE2719">
        <v>58.825863388982881</v>
      </c>
    </row>
    <row r="2720" spans="1:31" x14ac:dyDescent="0.25">
      <c r="A2720">
        <v>2342633</v>
      </c>
      <c r="B2720">
        <v>1</v>
      </c>
      <c r="C2720" t="s">
        <v>81</v>
      </c>
      <c r="D2720" t="s">
        <v>121</v>
      </c>
      <c r="E2720" t="s">
        <v>132</v>
      </c>
      <c r="F2720" t="s">
        <v>8037</v>
      </c>
      <c r="G2720" t="s">
        <v>134</v>
      </c>
      <c r="H2720" t="s">
        <v>135</v>
      </c>
      <c r="I2720" t="s">
        <v>144</v>
      </c>
      <c r="J2720" t="s">
        <v>137</v>
      </c>
      <c r="K2720" t="s">
        <v>138</v>
      </c>
      <c r="L2720" t="s">
        <v>8038</v>
      </c>
      <c r="M2720" t="s">
        <v>8039</v>
      </c>
      <c r="N2720">
        <v>0.78388888800000001</v>
      </c>
      <c r="O2720">
        <v>0</v>
      </c>
      <c r="P2720">
        <v>162</v>
      </c>
      <c r="Q2720">
        <v>0</v>
      </c>
      <c r="R2720">
        <v>3</v>
      </c>
      <c r="S2720">
        <v>2</v>
      </c>
      <c r="T2720">
        <v>4</v>
      </c>
      <c r="U2720">
        <v>0</v>
      </c>
      <c r="V2720">
        <v>0</v>
      </c>
      <c r="W2720">
        <v>0</v>
      </c>
      <c r="X2720">
        <v>16.167544393673076</v>
      </c>
      <c r="Y2720">
        <v>0</v>
      </c>
      <c r="Z2720">
        <v>1.8258589020367504</v>
      </c>
      <c r="AA2720">
        <v>2.0763449965015068</v>
      </c>
      <c r="AB2720">
        <v>0.94682140300663664</v>
      </c>
      <c r="AC2720">
        <v>0</v>
      </c>
      <c r="AD2720">
        <v>0</v>
      </c>
      <c r="AE2720">
        <v>21.016569695217971</v>
      </c>
    </row>
    <row r="2721" spans="1:31" x14ac:dyDescent="0.25">
      <c r="A2721">
        <v>2342635</v>
      </c>
      <c r="B2721">
        <v>1</v>
      </c>
      <c r="C2721" t="s">
        <v>81</v>
      </c>
      <c r="D2721" t="s">
        <v>123</v>
      </c>
      <c r="E2721" t="s">
        <v>326</v>
      </c>
      <c r="F2721" t="s">
        <v>8040</v>
      </c>
      <c r="G2721" t="s">
        <v>667</v>
      </c>
      <c r="H2721" t="s">
        <v>154</v>
      </c>
      <c r="I2721" t="s">
        <v>144</v>
      </c>
      <c r="J2721" t="s">
        <v>137</v>
      </c>
      <c r="K2721" t="s">
        <v>138</v>
      </c>
      <c r="L2721" t="s">
        <v>8041</v>
      </c>
      <c r="M2721" t="s">
        <v>8042</v>
      </c>
      <c r="N2721">
        <v>1.2636111109999999</v>
      </c>
      <c r="O2721">
        <v>0</v>
      </c>
      <c r="P2721">
        <v>197</v>
      </c>
      <c r="Q2721">
        <v>0</v>
      </c>
      <c r="R2721">
        <v>0</v>
      </c>
      <c r="S2721">
        <v>0</v>
      </c>
      <c r="T2721">
        <v>10</v>
      </c>
      <c r="U2721">
        <v>0</v>
      </c>
      <c r="V2721">
        <v>0</v>
      </c>
      <c r="W2721">
        <v>0</v>
      </c>
      <c r="X2721">
        <v>41.474467311477426</v>
      </c>
      <c r="Y2721">
        <v>0</v>
      </c>
      <c r="Z2721">
        <v>0</v>
      </c>
      <c r="AA2721">
        <v>0</v>
      </c>
      <c r="AB2721">
        <v>4.2592877160885143</v>
      </c>
      <c r="AC2721">
        <v>0</v>
      </c>
      <c r="AD2721">
        <v>0</v>
      </c>
      <c r="AE2721">
        <v>45.733755027565941</v>
      </c>
    </row>
    <row r="2722" spans="1:31" x14ac:dyDescent="0.25">
      <c r="A2722">
        <v>2342636</v>
      </c>
      <c r="B2722">
        <v>1</v>
      </c>
      <c r="C2722" t="s">
        <v>81</v>
      </c>
      <c r="D2722" t="s">
        <v>127</v>
      </c>
      <c r="E2722" t="s">
        <v>147</v>
      </c>
      <c r="F2722" t="s">
        <v>8043</v>
      </c>
      <c r="G2722" t="s">
        <v>134</v>
      </c>
      <c r="H2722" t="s">
        <v>135</v>
      </c>
      <c r="I2722" t="s">
        <v>144</v>
      </c>
      <c r="J2722" t="s">
        <v>137</v>
      </c>
      <c r="K2722" t="s">
        <v>138</v>
      </c>
      <c r="L2722" t="s">
        <v>8044</v>
      </c>
      <c r="M2722" t="s">
        <v>8045</v>
      </c>
      <c r="N2722">
        <v>1.1588888879999999</v>
      </c>
      <c r="O2722">
        <v>0</v>
      </c>
      <c r="P2722">
        <v>403</v>
      </c>
      <c r="Q2722">
        <v>28</v>
      </c>
      <c r="R2722">
        <v>60</v>
      </c>
      <c r="S2722">
        <v>4</v>
      </c>
      <c r="T2722">
        <v>30</v>
      </c>
      <c r="U2722">
        <v>0</v>
      </c>
      <c r="V2722">
        <v>0</v>
      </c>
      <c r="W2722">
        <v>0</v>
      </c>
      <c r="X2722">
        <v>66.94042452911755</v>
      </c>
      <c r="Y2722">
        <v>66.851924009573551</v>
      </c>
      <c r="Z2722">
        <v>95.422267746695098</v>
      </c>
      <c r="AA2722">
        <v>15.006822642294036</v>
      </c>
      <c r="AB2722">
        <v>14.935866174695823</v>
      </c>
      <c r="AC2722">
        <v>0</v>
      </c>
      <c r="AD2722">
        <v>0</v>
      </c>
      <c r="AE2722">
        <v>259.15730510237603</v>
      </c>
    </row>
    <row r="2723" spans="1:31" x14ac:dyDescent="0.25">
      <c r="A2723">
        <v>2342638</v>
      </c>
      <c r="B2723">
        <v>1</v>
      </c>
      <c r="C2723" t="s">
        <v>80</v>
      </c>
      <c r="D2723" t="s">
        <v>94</v>
      </c>
      <c r="E2723" t="s">
        <v>157</v>
      </c>
      <c r="F2723" t="s">
        <v>8046</v>
      </c>
      <c r="G2723" t="s">
        <v>204</v>
      </c>
      <c r="H2723" t="s">
        <v>154</v>
      </c>
      <c r="I2723" t="s">
        <v>144</v>
      </c>
      <c r="J2723" t="s">
        <v>137</v>
      </c>
      <c r="K2723" t="s">
        <v>138</v>
      </c>
      <c r="L2723" t="s">
        <v>8047</v>
      </c>
      <c r="M2723" t="s">
        <v>8048</v>
      </c>
      <c r="N2723">
        <v>2.1941666660000001</v>
      </c>
      <c r="O2723">
        <v>0</v>
      </c>
      <c r="P2723">
        <v>0</v>
      </c>
      <c r="Q2723">
        <v>0</v>
      </c>
      <c r="R2723">
        <v>14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86.448931508776838</v>
      </c>
      <c r="AA2723">
        <v>0</v>
      </c>
      <c r="AB2723">
        <v>0</v>
      </c>
      <c r="AC2723">
        <v>0</v>
      </c>
      <c r="AD2723">
        <v>0</v>
      </c>
      <c r="AE2723">
        <v>86.448931508776838</v>
      </c>
    </row>
    <row r="2724" spans="1:31" x14ac:dyDescent="0.25">
      <c r="A2724">
        <v>2342639</v>
      </c>
      <c r="B2724">
        <v>1</v>
      </c>
      <c r="C2724" t="s">
        <v>80</v>
      </c>
      <c r="D2724" t="s">
        <v>103</v>
      </c>
      <c r="E2724" t="s">
        <v>174</v>
      </c>
      <c r="F2724" t="s">
        <v>7206</v>
      </c>
      <c r="G2724" t="s">
        <v>176</v>
      </c>
      <c r="H2724" t="s">
        <v>154</v>
      </c>
      <c r="I2724" t="s">
        <v>144</v>
      </c>
      <c r="J2724" t="s">
        <v>137</v>
      </c>
      <c r="K2724" t="s">
        <v>138</v>
      </c>
      <c r="L2724" t="s">
        <v>8049</v>
      </c>
      <c r="M2724" t="s">
        <v>8050</v>
      </c>
      <c r="N2724">
        <v>1.156666666</v>
      </c>
      <c r="O2724">
        <v>0</v>
      </c>
      <c r="P2724">
        <v>10</v>
      </c>
      <c r="Q2724">
        <v>0</v>
      </c>
      <c r="R2724">
        <v>0</v>
      </c>
      <c r="S2724">
        <v>0</v>
      </c>
      <c r="T2724">
        <v>16</v>
      </c>
      <c r="U2724">
        <v>0</v>
      </c>
      <c r="V2724">
        <v>0</v>
      </c>
      <c r="W2724">
        <v>0</v>
      </c>
      <c r="X2724">
        <v>1.6810152499224571</v>
      </c>
      <c r="Y2724">
        <v>0</v>
      </c>
      <c r="Z2724">
        <v>0</v>
      </c>
      <c r="AA2724">
        <v>0</v>
      </c>
      <c r="AB2724">
        <v>4.3512459002170401</v>
      </c>
      <c r="AC2724">
        <v>0</v>
      </c>
      <c r="AD2724">
        <v>0</v>
      </c>
      <c r="AE2724">
        <v>6.0322611501394974</v>
      </c>
    </row>
    <row r="2725" spans="1:31" x14ac:dyDescent="0.25">
      <c r="A2725">
        <v>2342641</v>
      </c>
      <c r="B2725">
        <v>1</v>
      </c>
      <c r="C2725" t="s">
        <v>81</v>
      </c>
      <c r="D2725" t="s">
        <v>115</v>
      </c>
      <c r="E2725" t="s">
        <v>147</v>
      </c>
      <c r="F2725" t="s">
        <v>8051</v>
      </c>
      <c r="G2725" t="s">
        <v>1768</v>
      </c>
      <c r="H2725" t="s">
        <v>135</v>
      </c>
      <c r="I2725" t="s">
        <v>144</v>
      </c>
      <c r="J2725" t="s">
        <v>137</v>
      </c>
      <c r="K2725" t="s">
        <v>138</v>
      </c>
      <c r="L2725" t="s">
        <v>8052</v>
      </c>
      <c r="M2725" t="s">
        <v>8053</v>
      </c>
      <c r="N2725">
        <v>5.0180555550000001</v>
      </c>
      <c r="O2725">
        <v>0</v>
      </c>
      <c r="P2725">
        <v>41</v>
      </c>
      <c r="Q2725">
        <v>0</v>
      </c>
      <c r="R2725">
        <v>2</v>
      </c>
      <c r="S2725">
        <v>0</v>
      </c>
      <c r="T2725">
        <v>1</v>
      </c>
      <c r="U2725">
        <v>0</v>
      </c>
      <c r="V2725">
        <v>0</v>
      </c>
      <c r="W2725">
        <v>0</v>
      </c>
      <c r="X2725">
        <v>3.4937228909428963</v>
      </c>
      <c r="Y2725">
        <v>0</v>
      </c>
      <c r="Z2725">
        <v>1.7434607743722397</v>
      </c>
      <c r="AA2725">
        <v>0</v>
      </c>
      <c r="AB2725">
        <v>0.34026510279629002</v>
      </c>
      <c r="AC2725">
        <v>0</v>
      </c>
      <c r="AD2725">
        <v>0</v>
      </c>
      <c r="AE2725">
        <v>5.5774487681114264</v>
      </c>
    </row>
    <row r="2726" spans="1:31" x14ac:dyDescent="0.25">
      <c r="A2726">
        <v>2342642</v>
      </c>
      <c r="B2726">
        <v>1</v>
      </c>
      <c r="C2726" t="s">
        <v>80</v>
      </c>
      <c r="D2726" t="s">
        <v>93</v>
      </c>
      <c r="E2726" t="s">
        <v>151</v>
      </c>
      <c r="F2726" t="s">
        <v>8054</v>
      </c>
      <c r="G2726" t="s">
        <v>153</v>
      </c>
      <c r="H2726" t="s">
        <v>154</v>
      </c>
      <c r="I2726" t="s">
        <v>144</v>
      </c>
      <c r="J2726" t="s">
        <v>137</v>
      </c>
      <c r="K2726" t="s">
        <v>138</v>
      </c>
      <c r="L2726" t="s">
        <v>8055</v>
      </c>
      <c r="M2726" t="s">
        <v>8056</v>
      </c>
      <c r="N2726">
        <v>1.0594444439999999</v>
      </c>
      <c r="O2726">
        <v>0</v>
      </c>
      <c r="P2726">
        <v>43</v>
      </c>
      <c r="Q2726">
        <v>0</v>
      </c>
      <c r="R2726">
        <v>3</v>
      </c>
      <c r="S2726">
        <v>0</v>
      </c>
      <c r="T2726">
        <v>9</v>
      </c>
      <c r="U2726">
        <v>0</v>
      </c>
      <c r="V2726">
        <v>0</v>
      </c>
      <c r="W2726">
        <v>0</v>
      </c>
      <c r="X2726">
        <v>7.7395673702351377</v>
      </c>
      <c r="Y2726">
        <v>0</v>
      </c>
      <c r="Z2726">
        <v>2.6345367004230225</v>
      </c>
      <c r="AA2726">
        <v>0</v>
      </c>
      <c r="AB2726">
        <v>10.038545577196571</v>
      </c>
      <c r="AC2726">
        <v>0</v>
      </c>
      <c r="AD2726">
        <v>0</v>
      </c>
      <c r="AE2726">
        <v>20.412649647854728</v>
      </c>
    </row>
    <row r="2727" spans="1:31" x14ac:dyDescent="0.25">
      <c r="A2727">
        <v>2342643</v>
      </c>
      <c r="B2727">
        <v>1</v>
      </c>
      <c r="C2727" t="s">
        <v>80</v>
      </c>
      <c r="D2727" t="s">
        <v>96</v>
      </c>
      <c r="E2727" t="s">
        <v>151</v>
      </c>
      <c r="F2727" t="s">
        <v>8057</v>
      </c>
      <c r="G2727" t="s">
        <v>391</v>
      </c>
      <c r="H2727" t="s">
        <v>154</v>
      </c>
      <c r="I2727" t="s">
        <v>144</v>
      </c>
      <c r="J2727" t="s">
        <v>137</v>
      </c>
      <c r="K2727" t="s">
        <v>138</v>
      </c>
      <c r="L2727" t="s">
        <v>8058</v>
      </c>
      <c r="M2727" t="s">
        <v>8059</v>
      </c>
      <c r="N2727">
        <v>3.1775000000000002</v>
      </c>
      <c r="O2727">
        <v>0</v>
      </c>
      <c r="P2727">
        <v>17</v>
      </c>
      <c r="Q2727">
        <v>0</v>
      </c>
      <c r="R2727">
        <v>0</v>
      </c>
      <c r="S2727">
        <v>0</v>
      </c>
      <c r="T2727">
        <v>1</v>
      </c>
      <c r="U2727">
        <v>0</v>
      </c>
      <c r="V2727">
        <v>0</v>
      </c>
      <c r="W2727">
        <v>0</v>
      </c>
      <c r="X2727">
        <v>46.543184174991886</v>
      </c>
      <c r="Y2727">
        <v>0</v>
      </c>
      <c r="Z2727">
        <v>0</v>
      </c>
      <c r="AA2727">
        <v>0</v>
      </c>
      <c r="AB2727">
        <v>7.9219337271987937</v>
      </c>
      <c r="AC2727">
        <v>0</v>
      </c>
      <c r="AD2727">
        <v>0</v>
      </c>
      <c r="AE2727">
        <v>54.465117902190677</v>
      </c>
    </row>
    <row r="2728" spans="1:31" x14ac:dyDescent="0.25">
      <c r="A2728">
        <v>2342644</v>
      </c>
      <c r="B2728">
        <v>1</v>
      </c>
      <c r="C2728" t="s">
        <v>80</v>
      </c>
      <c r="D2728" t="s">
        <v>93</v>
      </c>
      <c r="E2728" t="s">
        <v>147</v>
      </c>
      <c r="F2728" t="s">
        <v>8060</v>
      </c>
      <c r="G2728" t="s">
        <v>184</v>
      </c>
      <c r="H2728" t="s">
        <v>135</v>
      </c>
      <c r="I2728" t="s">
        <v>144</v>
      </c>
      <c r="J2728" t="s">
        <v>137</v>
      </c>
      <c r="K2728" t="s">
        <v>138</v>
      </c>
      <c r="L2728" t="s">
        <v>8061</v>
      </c>
      <c r="M2728" t="s">
        <v>8062</v>
      </c>
      <c r="N2728">
        <v>3.395</v>
      </c>
      <c r="O2728">
        <v>0</v>
      </c>
      <c r="P2728">
        <v>28</v>
      </c>
      <c r="Q2728">
        <v>0</v>
      </c>
      <c r="R2728">
        <v>10</v>
      </c>
      <c r="S2728">
        <v>0</v>
      </c>
      <c r="T2728">
        <v>4</v>
      </c>
      <c r="U2728">
        <v>0</v>
      </c>
      <c r="V2728">
        <v>0</v>
      </c>
      <c r="W2728">
        <v>0</v>
      </c>
      <c r="X2728">
        <v>31.817506278561734</v>
      </c>
      <c r="Y2728">
        <v>0</v>
      </c>
      <c r="Z2728">
        <v>57.059207888140989</v>
      </c>
      <c r="AA2728">
        <v>0</v>
      </c>
      <c r="AB2728">
        <v>22.800559256543224</v>
      </c>
      <c r="AC2728">
        <v>0</v>
      </c>
      <c r="AD2728">
        <v>0</v>
      </c>
      <c r="AE2728">
        <v>111.67727342324595</v>
      </c>
    </row>
    <row r="2729" spans="1:31" x14ac:dyDescent="0.25">
      <c r="A2729">
        <v>2342645</v>
      </c>
      <c r="B2729">
        <v>1</v>
      </c>
      <c r="C2729" t="s">
        <v>80</v>
      </c>
      <c r="D2729" t="s">
        <v>105</v>
      </c>
      <c r="E2729" t="s">
        <v>132</v>
      </c>
      <c r="F2729" t="s">
        <v>8063</v>
      </c>
      <c r="G2729" t="s">
        <v>134</v>
      </c>
      <c r="H2729" t="s">
        <v>135</v>
      </c>
      <c r="I2729" t="s">
        <v>144</v>
      </c>
      <c r="J2729" t="s">
        <v>137</v>
      </c>
      <c r="K2729" t="s">
        <v>138</v>
      </c>
      <c r="L2729" t="s">
        <v>8064</v>
      </c>
      <c r="M2729" t="s">
        <v>8065</v>
      </c>
      <c r="N2729">
        <v>0.51249999999999996</v>
      </c>
      <c r="O2729">
        <v>1</v>
      </c>
      <c r="P2729">
        <v>384</v>
      </c>
      <c r="Q2729">
        <v>1</v>
      </c>
      <c r="R2729">
        <v>2</v>
      </c>
      <c r="S2729">
        <v>6</v>
      </c>
      <c r="T2729">
        <v>44</v>
      </c>
      <c r="U2729">
        <v>0</v>
      </c>
      <c r="V2729">
        <v>0</v>
      </c>
      <c r="W2729">
        <v>0.21493992762207498</v>
      </c>
      <c r="X2729">
        <v>42.593730126328801</v>
      </c>
      <c r="Y2729">
        <v>4.7679891632221754</v>
      </c>
      <c r="Z2729">
        <v>6.3660725007949989E-2</v>
      </c>
      <c r="AA2729">
        <v>12.127689788403273</v>
      </c>
      <c r="AB2729">
        <v>18.688816819962902</v>
      </c>
      <c r="AC2729">
        <v>0</v>
      </c>
      <c r="AD2729">
        <v>0</v>
      </c>
      <c r="AE2729">
        <v>78.456826550547177</v>
      </c>
    </row>
    <row r="2730" spans="1:31" x14ac:dyDescent="0.25">
      <c r="A2730">
        <v>2342647</v>
      </c>
      <c r="B2730">
        <v>1</v>
      </c>
      <c r="C2730" t="s">
        <v>80</v>
      </c>
      <c r="D2730" t="s">
        <v>105</v>
      </c>
      <c r="E2730" t="s">
        <v>132</v>
      </c>
      <c r="F2730" t="s">
        <v>8066</v>
      </c>
      <c r="G2730" t="s">
        <v>134</v>
      </c>
      <c r="H2730" t="s">
        <v>135</v>
      </c>
      <c r="I2730" t="s">
        <v>144</v>
      </c>
      <c r="J2730" t="s">
        <v>137</v>
      </c>
      <c r="K2730" t="s">
        <v>138</v>
      </c>
      <c r="L2730" t="s">
        <v>8067</v>
      </c>
      <c r="M2730" t="s">
        <v>8068</v>
      </c>
      <c r="N2730">
        <v>0.34333333300000002</v>
      </c>
      <c r="O2730">
        <v>1</v>
      </c>
      <c r="P2730">
        <v>8605</v>
      </c>
      <c r="Q2730">
        <v>0</v>
      </c>
      <c r="R2730">
        <v>37</v>
      </c>
      <c r="S2730">
        <v>3</v>
      </c>
      <c r="T2730">
        <v>1494</v>
      </c>
      <c r="U2730">
        <v>2</v>
      </c>
      <c r="V2730">
        <v>3</v>
      </c>
      <c r="W2730">
        <v>0.3386327917293489</v>
      </c>
      <c r="X2730">
        <v>677.34838217549566</v>
      </c>
      <c r="Y2730">
        <v>0</v>
      </c>
      <c r="Z2730">
        <v>10.404345586001329</v>
      </c>
      <c r="AA2730">
        <v>39.579775746090633</v>
      </c>
      <c r="AB2730">
        <v>457.41322779565229</v>
      </c>
      <c r="AC2730">
        <v>36.281157030261333</v>
      </c>
      <c r="AD2730">
        <v>0.67319667787059345</v>
      </c>
      <c r="AE2730">
        <v>1222.0387178031012</v>
      </c>
    </row>
    <row r="2731" spans="1:31" x14ac:dyDescent="0.25">
      <c r="A2731">
        <v>2342648</v>
      </c>
      <c r="B2731">
        <v>1</v>
      </c>
      <c r="C2731" t="s">
        <v>80</v>
      </c>
      <c r="D2731" t="s">
        <v>100</v>
      </c>
      <c r="E2731" t="s">
        <v>151</v>
      </c>
      <c r="F2731" t="s">
        <v>8069</v>
      </c>
      <c r="G2731" t="s">
        <v>153</v>
      </c>
      <c r="H2731" t="s">
        <v>154</v>
      </c>
      <c r="I2731" t="s">
        <v>144</v>
      </c>
      <c r="J2731" t="s">
        <v>137</v>
      </c>
      <c r="K2731" t="s">
        <v>138</v>
      </c>
      <c r="L2731" t="s">
        <v>8070</v>
      </c>
      <c r="M2731" t="s">
        <v>8071</v>
      </c>
      <c r="N2731">
        <v>3.0363888879999998</v>
      </c>
      <c r="O2731">
        <v>0</v>
      </c>
      <c r="P2731">
        <v>35</v>
      </c>
      <c r="Q2731">
        <v>0</v>
      </c>
      <c r="R2731">
        <v>6</v>
      </c>
      <c r="S2731">
        <v>0</v>
      </c>
      <c r="T2731">
        <v>6</v>
      </c>
      <c r="U2731">
        <v>0</v>
      </c>
      <c r="V2731">
        <v>0</v>
      </c>
      <c r="W2731">
        <v>0</v>
      </c>
      <c r="X2731">
        <v>52.964213264288048</v>
      </c>
      <c r="Y2731">
        <v>0</v>
      </c>
      <c r="Z2731">
        <v>13.123668197361077</v>
      </c>
      <c r="AA2731">
        <v>0</v>
      </c>
      <c r="AB2731">
        <v>12.150042219266027</v>
      </c>
      <c r="AC2731">
        <v>0</v>
      </c>
      <c r="AD2731">
        <v>0</v>
      </c>
      <c r="AE2731">
        <v>78.237923680915145</v>
      </c>
    </row>
    <row r="2732" spans="1:31" x14ac:dyDescent="0.25">
      <c r="A2732">
        <v>2342652</v>
      </c>
      <c r="B2732">
        <v>1</v>
      </c>
      <c r="C2732" t="s">
        <v>80</v>
      </c>
      <c r="D2732" t="s">
        <v>100</v>
      </c>
      <c r="E2732" t="s">
        <v>240</v>
      </c>
      <c r="F2732" t="s">
        <v>317</v>
      </c>
      <c r="G2732" t="s">
        <v>134</v>
      </c>
      <c r="H2732" t="s">
        <v>135</v>
      </c>
      <c r="I2732" t="s">
        <v>136</v>
      </c>
      <c r="J2732" t="s">
        <v>137</v>
      </c>
      <c r="K2732" t="s">
        <v>138</v>
      </c>
      <c r="L2732" t="s">
        <v>8072</v>
      </c>
      <c r="M2732" t="s">
        <v>8073</v>
      </c>
      <c r="N2732">
        <v>2.8055554999999999E-2</v>
      </c>
      <c r="O2732">
        <v>12</v>
      </c>
      <c r="P2732">
        <v>6796</v>
      </c>
      <c r="Q2732">
        <v>44</v>
      </c>
      <c r="R2732">
        <v>748</v>
      </c>
      <c r="S2732">
        <v>60</v>
      </c>
      <c r="T2732">
        <v>955</v>
      </c>
      <c r="U2732">
        <v>9</v>
      </c>
      <c r="V2732">
        <v>2</v>
      </c>
      <c r="W2732">
        <v>0.14993573531700027</v>
      </c>
      <c r="X2732">
        <v>49.38164451621428</v>
      </c>
      <c r="Y2732">
        <v>1.8891007180433241</v>
      </c>
      <c r="Z2732">
        <v>12.806706863582281</v>
      </c>
      <c r="AA2732">
        <v>9.9133870800853501</v>
      </c>
      <c r="AB2732">
        <v>21.338173898503388</v>
      </c>
      <c r="AC2732">
        <v>3.5975436759887769</v>
      </c>
      <c r="AD2732">
        <v>0.77097271040218784</v>
      </c>
      <c r="AE2732">
        <v>99.847465198136589</v>
      </c>
    </row>
    <row r="2733" spans="1:31" x14ac:dyDescent="0.25">
      <c r="A2733">
        <v>2342653</v>
      </c>
      <c r="B2733">
        <v>1</v>
      </c>
      <c r="C2733" t="s">
        <v>80</v>
      </c>
      <c r="D2733" t="s">
        <v>100</v>
      </c>
      <c r="E2733" t="s">
        <v>240</v>
      </c>
      <c r="F2733" t="s">
        <v>447</v>
      </c>
      <c r="G2733" t="s">
        <v>134</v>
      </c>
      <c r="H2733" t="s">
        <v>135</v>
      </c>
      <c r="I2733" t="s">
        <v>136</v>
      </c>
      <c r="J2733" t="s">
        <v>137</v>
      </c>
      <c r="K2733" t="s">
        <v>138</v>
      </c>
      <c r="L2733" t="s">
        <v>8074</v>
      </c>
      <c r="M2733" t="s">
        <v>8075</v>
      </c>
      <c r="N2733">
        <v>3.6388888000000001E-2</v>
      </c>
      <c r="O2733">
        <v>0</v>
      </c>
      <c r="P2733">
        <v>15321</v>
      </c>
      <c r="Q2733">
        <v>21</v>
      </c>
      <c r="R2733">
        <v>224</v>
      </c>
      <c r="S2733">
        <v>24</v>
      </c>
      <c r="T2733">
        <v>2010</v>
      </c>
      <c r="U2733">
        <v>12</v>
      </c>
      <c r="V2733">
        <v>9</v>
      </c>
      <c r="W2733">
        <v>0</v>
      </c>
      <c r="X2733">
        <v>131.69424713620646</v>
      </c>
      <c r="Y2733">
        <v>4.473079778115526</v>
      </c>
      <c r="Z2733">
        <v>11.660821491013673</v>
      </c>
      <c r="AA2733">
        <v>9.9423578974059836</v>
      </c>
      <c r="AB2733">
        <v>66.026251292756427</v>
      </c>
      <c r="AC2733">
        <v>8.9659412309087081</v>
      </c>
      <c r="AD2733">
        <v>2.750740636238687</v>
      </c>
      <c r="AE2733">
        <v>235.51343946264544</v>
      </c>
    </row>
    <row r="2734" spans="1:31" x14ac:dyDescent="0.25">
      <c r="A2734">
        <v>2342654</v>
      </c>
      <c r="B2734">
        <v>1</v>
      </c>
      <c r="C2734" t="s">
        <v>80</v>
      </c>
      <c r="D2734" t="s">
        <v>106</v>
      </c>
      <c r="E2734" t="s">
        <v>174</v>
      </c>
      <c r="F2734" t="s">
        <v>8076</v>
      </c>
      <c r="G2734" t="s">
        <v>153</v>
      </c>
      <c r="H2734" t="s">
        <v>154</v>
      </c>
      <c r="I2734" t="s">
        <v>144</v>
      </c>
      <c r="J2734" t="s">
        <v>137</v>
      </c>
      <c r="K2734" t="s">
        <v>138</v>
      </c>
      <c r="L2734" t="s">
        <v>8077</v>
      </c>
      <c r="M2734" t="s">
        <v>8078</v>
      </c>
      <c r="N2734">
        <v>1.0191666660000001</v>
      </c>
      <c r="O2734">
        <v>0</v>
      </c>
      <c r="P2734">
        <v>0</v>
      </c>
      <c r="Q2734">
        <v>0</v>
      </c>
      <c r="R2734">
        <v>4</v>
      </c>
      <c r="S2734">
        <v>0</v>
      </c>
      <c r="T2734">
        <v>7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12.691519054559151</v>
      </c>
      <c r="AA2734">
        <v>0</v>
      </c>
      <c r="AB2734">
        <v>18.088691713438024</v>
      </c>
      <c r="AC2734">
        <v>0</v>
      </c>
      <c r="AD2734">
        <v>0</v>
      </c>
      <c r="AE2734">
        <v>30.780210767997175</v>
      </c>
    </row>
    <row r="2735" spans="1:31" x14ac:dyDescent="0.25">
      <c r="A2735">
        <v>2342655</v>
      </c>
      <c r="B2735">
        <v>1</v>
      </c>
      <c r="C2735" t="s">
        <v>80</v>
      </c>
      <c r="D2735" t="s">
        <v>100</v>
      </c>
      <c r="E2735" t="s">
        <v>240</v>
      </c>
      <c r="F2735" t="s">
        <v>317</v>
      </c>
      <c r="G2735" t="s">
        <v>134</v>
      </c>
      <c r="H2735" t="s">
        <v>135</v>
      </c>
      <c r="I2735" t="s">
        <v>144</v>
      </c>
      <c r="J2735" t="s">
        <v>137</v>
      </c>
      <c r="K2735" t="s">
        <v>138</v>
      </c>
      <c r="L2735" t="s">
        <v>8079</v>
      </c>
      <c r="M2735" t="s">
        <v>8080</v>
      </c>
      <c r="N2735">
        <v>9.5690554999999997E-2</v>
      </c>
      <c r="O2735">
        <v>12</v>
      </c>
      <c r="P2735">
        <v>6796</v>
      </c>
      <c r="Q2735">
        <v>44</v>
      </c>
      <c r="R2735">
        <v>748</v>
      </c>
      <c r="S2735">
        <v>60</v>
      </c>
      <c r="T2735">
        <v>955</v>
      </c>
      <c r="U2735">
        <v>9</v>
      </c>
      <c r="V2735">
        <v>2</v>
      </c>
      <c r="W2735">
        <v>0.56765613411721938</v>
      </c>
      <c r="X2735">
        <v>174.62502103689684</v>
      </c>
      <c r="Y2735">
        <v>6.5316900481712601</v>
      </c>
      <c r="Z2735">
        <v>43.927077663893478</v>
      </c>
      <c r="AA2735">
        <v>35.632927054456822</v>
      </c>
      <c r="AB2735">
        <v>78.451757852481435</v>
      </c>
      <c r="AC2735">
        <v>12.616800377355993</v>
      </c>
      <c r="AD2735">
        <v>2.7503813054486814</v>
      </c>
      <c r="AE2735">
        <v>355.10331147282176</v>
      </c>
    </row>
    <row r="2736" spans="1:31" x14ac:dyDescent="0.25">
      <c r="A2736">
        <v>2342656</v>
      </c>
      <c r="B2736">
        <v>1</v>
      </c>
      <c r="C2736" t="s">
        <v>80</v>
      </c>
      <c r="D2736" t="s">
        <v>100</v>
      </c>
      <c r="E2736" t="s">
        <v>240</v>
      </c>
      <c r="F2736" t="s">
        <v>317</v>
      </c>
      <c r="G2736" t="s">
        <v>134</v>
      </c>
      <c r="H2736" t="s">
        <v>135</v>
      </c>
      <c r="I2736" t="s">
        <v>144</v>
      </c>
      <c r="J2736" t="s">
        <v>137</v>
      </c>
      <c r="K2736" t="s">
        <v>138</v>
      </c>
      <c r="L2736" t="s">
        <v>8081</v>
      </c>
      <c r="M2736" t="s">
        <v>8082</v>
      </c>
      <c r="N2736">
        <v>0.19083333299999999</v>
      </c>
      <c r="O2736">
        <v>12</v>
      </c>
      <c r="P2736">
        <v>6796</v>
      </c>
      <c r="Q2736">
        <v>44</v>
      </c>
      <c r="R2736">
        <v>748</v>
      </c>
      <c r="S2736">
        <v>60</v>
      </c>
      <c r="T2736">
        <v>955</v>
      </c>
      <c r="U2736">
        <v>9</v>
      </c>
      <c r="V2736">
        <v>2</v>
      </c>
      <c r="W2736">
        <v>1.2337831684133558</v>
      </c>
      <c r="X2736">
        <v>360.04711246455639</v>
      </c>
      <c r="Y2736">
        <v>13.215744968448902</v>
      </c>
      <c r="Z2736">
        <v>88.267960385453364</v>
      </c>
      <c r="AA2736">
        <v>74.445268882789279</v>
      </c>
      <c r="AB2736">
        <v>166.82252457492777</v>
      </c>
      <c r="AC2736">
        <v>25.836087995104148</v>
      </c>
      <c r="AD2736">
        <v>5.71150403406984</v>
      </c>
      <c r="AE2736">
        <v>735.57998647376314</v>
      </c>
    </row>
    <row r="2737" spans="1:31" x14ac:dyDescent="0.25">
      <c r="A2737">
        <v>2342657</v>
      </c>
      <c r="B2737">
        <v>1</v>
      </c>
      <c r="C2737" t="s">
        <v>80</v>
      </c>
      <c r="D2737" t="s">
        <v>105</v>
      </c>
      <c r="E2737" t="s">
        <v>132</v>
      </c>
      <c r="F2737" t="s">
        <v>8083</v>
      </c>
      <c r="G2737" t="s">
        <v>134</v>
      </c>
      <c r="H2737" t="s">
        <v>135</v>
      </c>
      <c r="I2737" t="s">
        <v>144</v>
      </c>
      <c r="J2737" t="s">
        <v>137</v>
      </c>
      <c r="K2737" t="s">
        <v>138</v>
      </c>
      <c r="L2737" t="s">
        <v>8084</v>
      </c>
      <c r="M2737" t="s">
        <v>8085</v>
      </c>
      <c r="N2737">
        <v>1.089722222</v>
      </c>
      <c r="O2737">
        <v>0</v>
      </c>
      <c r="P2737">
        <v>2240</v>
      </c>
      <c r="Q2737">
        <v>0</v>
      </c>
      <c r="R2737">
        <v>19</v>
      </c>
      <c r="S2737">
        <v>1</v>
      </c>
      <c r="T2737">
        <v>569</v>
      </c>
      <c r="U2737">
        <v>0</v>
      </c>
      <c r="V2737">
        <v>0</v>
      </c>
      <c r="W2737">
        <v>0</v>
      </c>
      <c r="X2737">
        <v>647.20095954021861</v>
      </c>
      <c r="Y2737">
        <v>0</v>
      </c>
      <c r="Z2737">
        <v>20.785621788589843</v>
      </c>
      <c r="AA2737">
        <v>79.522368808770693</v>
      </c>
      <c r="AB2737">
        <v>565.43511245808247</v>
      </c>
      <c r="AC2737">
        <v>0</v>
      </c>
      <c r="AD2737">
        <v>0</v>
      </c>
      <c r="AE2737">
        <v>1312.9440625956618</v>
      </c>
    </row>
    <row r="2738" spans="1:31" x14ac:dyDescent="0.25">
      <c r="A2738">
        <v>2342658</v>
      </c>
      <c r="B2738">
        <v>1</v>
      </c>
      <c r="C2738" t="s">
        <v>80</v>
      </c>
      <c r="D2738" t="s">
        <v>90</v>
      </c>
      <c r="E2738" t="s">
        <v>157</v>
      </c>
      <c r="F2738" t="s">
        <v>8086</v>
      </c>
      <c r="G2738" t="s">
        <v>204</v>
      </c>
      <c r="H2738" t="s">
        <v>154</v>
      </c>
      <c r="I2738" t="s">
        <v>144</v>
      </c>
      <c r="J2738" t="s">
        <v>137</v>
      </c>
      <c r="K2738" t="s">
        <v>138</v>
      </c>
      <c r="L2738" t="s">
        <v>8087</v>
      </c>
      <c r="M2738" t="s">
        <v>8088</v>
      </c>
      <c r="N2738">
        <v>2.1483333330000001</v>
      </c>
      <c r="O2738">
        <v>0</v>
      </c>
      <c r="P2738">
        <v>4</v>
      </c>
      <c r="Q2738">
        <v>0</v>
      </c>
      <c r="R2738">
        <v>0</v>
      </c>
      <c r="S2738">
        <v>0</v>
      </c>
      <c r="T2738">
        <v>1</v>
      </c>
      <c r="U2738">
        <v>0</v>
      </c>
      <c r="V2738">
        <v>0</v>
      </c>
      <c r="W2738">
        <v>0</v>
      </c>
      <c r="X2738">
        <v>1.9797640438143425</v>
      </c>
      <c r="Y2738">
        <v>0</v>
      </c>
      <c r="Z2738">
        <v>0</v>
      </c>
      <c r="AA2738">
        <v>0</v>
      </c>
      <c r="AB2738">
        <v>3.9674993630710471</v>
      </c>
      <c r="AC2738">
        <v>0</v>
      </c>
      <c r="AD2738">
        <v>0</v>
      </c>
      <c r="AE2738">
        <v>5.9472634068853898</v>
      </c>
    </row>
    <row r="2739" spans="1:31" x14ac:dyDescent="0.25">
      <c r="A2739">
        <v>2342660</v>
      </c>
      <c r="B2739">
        <v>1</v>
      </c>
      <c r="C2739" t="s">
        <v>80</v>
      </c>
      <c r="D2739" t="s">
        <v>97</v>
      </c>
      <c r="E2739" t="s">
        <v>157</v>
      </c>
      <c r="F2739" t="s">
        <v>8089</v>
      </c>
      <c r="G2739" t="s">
        <v>204</v>
      </c>
      <c r="H2739" t="s">
        <v>154</v>
      </c>
      <c r="I2739" t="s">
        <v>144</v>
      </c>
      <c r="J2739" t="s">
        <v>137</v>
      </c>
      <c r="K2739" t="s">
        <v>138</v>
      </c>
      <c r="L2739" t="s">
        <v>8090</v>
      </c>
      <c r="M2739" t="s">
        <v>8091</v>
      </c>
      <c r="N2739">
        <v>1.196388888</v>
      </c>
      <c r="O2739">
        <v>0</v>
      </c>
      <c r="P2739">
        <v>2</v>
      </c>
      <c r="Q2739">
        <v>0</v>
      </c>
      <c r="R2739">
        <v>1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0.4380817306232403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0.4380817306232403</v>
      </c>
    </row>
    <row r="2740" spans="1:31" x14ac:dyDescent="0.25">
      <c r="A2740">
        <v>2342665</v>
      </c>
      <c r="B2740">
        <v>1</v>
      </c>
      <c r="C2740" t="s">
        <v>81</v>
      </c>
      <c r="D2740" t="s">
        <v>113</v>
      </c>
      <c r="E2740" t="s">
        <v>147</v>
      </c>
      <c r="F2740" t="s">
        <v>8092</v>
      </c>
      <c r="G2740" t="s">
        <v>134</v>
      </c>
      <c r="H2740" t="s">
        <v>135</v>
      </c>
      <c r="I2740" t="s">
        <v>144</v>
      </c>
      <c r="J2740" t="s">
        <v>137</v>
      </c>
      <c r="K2740" t="s">
        <v>138</v>
      </c>
      <c r="L2740" t="s">
        <v>8093</v>
      </c>
      <c r="M2740" t="s">
        <v>8094</v>
      </c>
      <c r="N2740">
        <v>1.043055555</v>
      </c>
      <c r="O2740">
        <v>4</v>
      </c>
      <c r="P2740">
        <v>119</v>
      </c>
      <c r="Q2740">
        <v>18</v>
      </c>
      <c r="R2740">
        <v>39</v>
      </c>
      <c r="S2740">
        <v>3</v>
      </c>
      <c r="T2740">
        <v>48</v>
      </c>
      <c r="U2740">
        <v>1</v>
      </c>
      <c r="V2740">
        <v>0</v>
      </c>
      <c r="W2740">
        <v>9.5457942084247236</v>
      </c>
      <c r="X2740">
        <v>20.913964971140416</v>
      </c>
      <c r="Y2740">
        <v>278.54007726946179</v>
      </c>
      <c r="Z2740">
        <v>158.83175230070165</v>
      </c>
      <c r="AA2740">
        <v>5.6424163443502566</v>
      </c>
      <c r="AB2740">
        <v>17.053816947527618</v>
      </c>
      <c r="AC2740">
        <v>0.53870987926350833</v>
      </c>
      <c r="AD2740">
        <v>0</v>
      </c>
      <c r="AE2740">
        <v>491.06653192086992</v>
      </c>
    </row>
    <row r="2741" spans="1:31" x14ac:dyDescent="0.25">
      <c r="A2741">
        <v>2342667</v>
      </c>
      <c r="B2741">
        <v>1</v>
      </c>
      <c r="C2741" t="s">
        <v>81</v>
      </c>
      <c r="D2741" t="s">
        <v>120</v>
      </c>
      <c r="E2741" t="s">
        <v>174</v>
      </c>
      <c r="F2741" t="s">
        <v>8095</v>
      </c>
      <c r="G2741" t="s">
        <v>176</v>
      </c>
      <c r="H2741" t="s">
        <v>154</v>
      </c>
      <c r="I2741" t="s">
        <v>144</v>
      </c>
      <c r="J2741" t="s">
        <v>137</v>
      </c>
      <c r="K2741" t="s">
        <v>138</v>
      </c>
      <c r="L2741" t="s">
        <v>8096</v>
      </c>
      <c r="M2741" t="s">
        <v>8097</v>
      </c>
      <c r="N2741">
        <v>2.2041666659999999</v>
      </c>
      <c r="O2741">
        <v>0</v>
      </c>
      <c r="P2741">
        <v>0</v>
      </c>
      <c r="Q2741">
        <v>0</v>
      </c>
      <c r="R2741">
        <v>8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188.27785567538109</v>
      </c>
      <c r="AA2741">
        <v>0</v>
      </c>
      <c r="AB2741">
        <v>0</v>
      </c>
      <c r="AC2741">
        <v>0</v>
      </c>
      <c r="AD2741">
        <v>0</v>
      </c>
      <c r="AE2741">
        <v>188.27785567538109</v>
      </c>
    </row>
    <row r="2742" spans="1:31" x14ac:dyDescent="0.25">
      <c r="A2742">
        <v>2342668</v>
      </c>
      <c r="B2742">
        <v>1</v>
      </c>
      <c r="C2742" t="s">
        <v>81</v>
      </c>
      <c r="D2742" t="s">
        <v>114</v>
      </c>
      <c r="E2742" t="s">
        <v>157</v>
      </c>
      <c r="F2742" t="s">
        <v>8098</v>
      </c>
      <c r="G2742" t="s">
        <v>159</v>
      </c>
      <c r="H2742" t="s">
        <v>154</v>
      </c>
      <c r="I2742" t="s">
        <v>144</v>
      </c>
      <c r="J2742" t="s">
        <v>137</v>
      </c>
      <c r="K2742" t="s">
        <v>138</v>
      </c>
      <c r="L2742" t="s">
        <v>8099</v>
      </c>
      <c r="M2742" t="s">
        <v>8100</v>
      </c>
      <c r="N2742">
        <v>1.420833333</v>
      </c>
      <c r="O2742">
        <v>0</v>
      </c>
      <c r="P2742">
        <v>2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0.54536387291269728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0.54536387291269728</v>
      </c>
    </row>
    <row r="2743" spans="1:31" x14ac:dyDescent="0.25">
      <c r="A2743">
        <v>2342669</v>
      </c>
      <c r="B2743">
        <v>1</v>
      </c>
      <c r="C2743" t="s">
        <v>80</v>
      </c>
      <c r="D2743" t="s">
        <v>103</v>
      </c>
      <c r="E2743" t="s">
        <v>174</v>
      </c>
      <c r="F2743" t="s">
        <v>7206</v>
      </c>
      <c r="G2743" t="s">
        <v>344</v>
      </c>
      <c r="H2743" t="s">
        <v>154</v>
      </c>
      <c r="I2743" t="s">
        <v>144</v>
      </c>
      <c r="J2743" t="s">
        <v>137</v>
      </c>
      <c r="K2743" t="s">
        <v>138</v>
      </c>
      <c r="L2743" t="s">
        <v>8101</v>
      </c>
      <c r="M2743" t="s">
        <v>8102</v>
      </c>
      <c r="N2743">
        <v>2.34</v>
      </c>
      <c r="O2743">
        <v>0</v>
      </c>
      <c r="P2743">
        <v>10</v>
      </c>
      <c r="Q2743">
        <v>0</v>
      </c>
      <c r="R2743">
        <v>0</v>
      </c>
      <c r="S2743">
        <v>0</v>
      </c>
      <c r="T2743">
        <v>16</v>
      </c>
      <c r="U2743">
        <v>0</v>
      </c>
      <c r="V2743">
        <v>0</v>
      </c>
      <c r="W2743">
        <v>0</v>
      </c>
      <c r="X2743">
        <v>3.8101128670804854</v>
      </c>
      <c r="Y2743">
        <v>0</v>
      </c>
      <c r="Z2743">
        <v>0</v>
      </c>
      <c r="AA2743">
        <v>0</v>
      </c>
      <c r="AB2743">
        <v>11.431262337249878</v>
      </c>
      <c r="AC2743">
        <v>0</v>
      </c>
      <c r="AD2743">
        <v>0</v>
      </c>
      <c r="AE2743">
        <v>15.241375204330364</v>
      </c>
    </row>
    <row r="2744" spans="1:31" x14ac:dyDescent="0.25">
      <c r="A2744">
        <v>2342674</v>
      </c>
      <c r="B2744">
        <v>1</v>
      </c>
      <c r="C2744" t="s">
        <v>81</v>
      </c>
      <c r="D2744" t="s">
        <v>121</v>
      </c>
      <c r="E2744" t="s">
        <v>151</v>
      </c>
      <c r="F2744" t="s">
        <v>8103</v>
      </c>
      <c r="G2744" t="s">
        <v>153</v>
      </c>
      <c r="H2744" t="s">
        <v>154</v>
      </c>
      <c r="I2744" t="s">
        <v>144</v>
      </c>
      <c r="J2744" t="s">
        <v>137</v>
      </c>
      <c r="K2744" t="s">
        <v>138</v>
      </c>
      <c r="L2744" t="s">
        <v>8104</v>
      </c>
      <c r="M2744" t="s">
        <v>8105</v>
      </c>
      <c r="N2744">
        <v>1.1744444439999999</v>
      </c>
      <c r="O2744">
        <v>0</v>
      </c>
      <c r="P2744">
        <v>17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2.4018915691271503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2.4018915691271503</v>
      </c>
    </row>
    <row r="2745" spans="1:31" x14ac:dyDescent="0.25">
      <c r="A2745">
        <v>2342676</v>
      </c>
      <c r="B2745">
        <v>1</v>
      </c>
      <c r="C2745" t="s">
        <v>80</v>
      </c>
      <c r="D2745" t="s">
        <v>105</v>
      </c>
      <c r="E2745" t="s">
        <v>147</v>
      </c>
      <c r="F2745" t="s">
        <v>8106</v>
      </c>
      <c r="G2745" t="s">
        <v>352</v>
      </c>
      <c r="H2745" t="s">
        <v>135</v>
      </c>
      <c r="I2745" t="s">
        <v>144</v>
      </c>
      <c r="J2745" t="s">
        <v>137</v>
      </c>
      <c r="K2745" t="s">
        <v>138</v>
      </c>
      <c r="L2745" t="s">
        <v>8107</v>
      </c>
      <c r="M2745" t="s">
        <v>8108</v>
      </c>
      <c r="N2745">
        <v>1.3644444440000001</v>
      </c>
      <c r="O2745">
        <v>1</v>
      </c>
      <c r="P2745">
        <v>48</v>
      </c>
      <c r="Q2745">
        <v>0</v>
      </c>
      <c r="R2745">
        <v>18</v>
      </c>
      <c r="S2745">
        <v>0</v>
      </c>
      <c r="T2745">
        <v>10</v>
      </c>
      <c r="U2745">
        <v>2</v>
      </c>
      <c r="V2745">
        <v>0</v>
      </c>
      <c r="W2745">
        <v>1.7971074426025555</v>
      </c>
      <c r="X2745">
        <v>18.084674632382576</v>
      </c>
      <c r="Y2745">
        <v>0</v>
      </c>
      <c r="Z2745">
        <v>16.226772891324106</v>
      </c>
      <c r="AA2745">
        <v>0</v>
      </c>
      <c r="AB2745">
        <v>8.3672748122349745</v>
      </c>
      <c r="AC2745">
        <v>157.14590905768205</v>
      </c>
      <c r="AD2745">
        <v>0</v>
      </c>
      <c r="AE2745">
        <v>201.62173883622626</v>
      </c>
    </row>
    <row r="2746" spans="1:31" x14ac:dyDescent="0.25">
      <c r="A2746">
        <v>2342684</v>
      </c>
      <c r="B2746">
        <v>1</v>
      </c>
      <c r="C2746" t="s">
        <v>80</v>
      </c>
      <c r="D2746" t="s">
        <v>92</v>
      </c>
      <c r="E2746" t="s">
        <v>157</v>
      </c>
      <c r="F2746" t="s">
        <v>8109</v>
      </c>
      <c r="G2746" t="s">
        <v>279</v>
      </c>
      <c r="H2746" t="s">
        <v>154</v>
      </c>
      <c r="I2746" t="s">
        <v>144</v>
      </c>
      <c r="J2746" t="s">
        <v>137</v>
      </c>
      <c r="K2746" t="s">
        <v>138</v>
      </c>
      <c r="L2746" t="s">
        <v>8110</v>
      </c>
      <c r="M2746" t="s">
        <v>8111</v>
      </c>
      <c r="N2746">
        <v>3.188055555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3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7.4438490425771722</v>
      </c>
      <c r="AC2746">
        <v>0</v>
      </c>
      <c r="AD2746">
        <v>0</v>
      </c>
      <c r="AE2746">
        <v>7.4438490425771722</v>
      </c>
    </row>
    <row r="2747" spans="1:31" x14ac:dyDescent="0.25">
      <c r="A2747">
        <v>2342686</v>
      </c>
      <c r="B2747">
        <v>1</v>
      </c>
      <c r="C2747" t="s">
        <v>80</v>
      </c>
      <c r="D2747" t="s">
        <v>83</v>
      </c>
      <c r="E2747" t="s">
        <v>157</v>
      </c>
      <c r="F2747" t="s">
        <v>8112</v>
      </c>
      <c r="G2747" t="s">
        <v>204</v>
      </c>
      <c r="H2747" t="s">
        <v>154</v>
      </c>
      <c r="I2747" t="s">
        <v>144</v>
      </c>
      <c r="J2747" t="s">
        <v>137</v>
      </c>
      <c r="K2747" t="s">
        <v>138</v>
      </c>
      <c r="L2747" t="s">
        <v>8113</v>
      </c>
      <c r="M2747" t="s">
        <v>8114</v>
      </c>
      <c r="N2747">
        <v>1.571666666</v>
      </c>
      <c r="O2747">
        <v>0</v>
      </c>
      <c r="P2747">
        <v>1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</row>
    <row r="2748" spans="1:31" x14ac:dyDescent="0.25">
      <c r="A2748">
        <v>2342687</v>
      </c>
      <c r="B2748">
        <v>1</v>
      </c>
      <c r="C2748" t="s">
        <v>80</v>
      </c>
      <c r="D2748" t="s">
        <v>100</v>
      </c>
      <c r="E2748" t="s">
        <v>147</v>
      </c>
      <c r="F2748" t="s">
        <v>8115</v>
      </c>
      <c r="G2748" t="s">
        <v>184</v>
      </c>
      <c r="H2748" t="s">
        <v>135</v>
      </c>
      <c r="I2748" t="s">
        <v>144</v>
      </c>
      <c r="J2748" t="s">
        <v>137</v>
      </c>
      <c r="K2748" t="s">
        <v>138</v>
      </c>
      <c r="L2748" t="s">
        <v>8116</v>
      </c>
      <c r="M2748" t="s">
        <v>8117</v>
      </c>
      <c r="N2748">
        <v>1.955833333</v>
      </c>
      <c r="O2748">
        <v>0</v>
      </c>
      <c r="P2748">
        <v>14</v>
      </c>
      <c r="Q2748">
        <v>0</v>
      </c>
      <c r="R2748">
        <v>19</v>
      </c>
      <c r="S2748">
        <v>10</v>
      </c>
      <c r="T2748">
        <v>5</v>
      </c>
      <c r="U2748">
        <v>0</v>
      </c>
      <c r="V2748">
        <v>0</v>
      </c>
      <c r="W2748">
        <v>0</v>
      </c>
      <c r="X2748">
        <v>9.8706176358168882</v>
      </c>
      <c r="Y2748">
        <v>0</v>
      </c>
      <c r="Z2748">
        <v>34.365626133848238</v>
      </c>
      <c r="AA2748">
        <v>32.689378782581599</v>
      </c>
      <c r="AB2748">
        <v>25.89497248419492</v>
      </c>
      <c r="AC2748">
        <v>0</v>
      </c>
      <c r="AD2748">
        <v>0</v>
      </c>
      <c r="AE2748">
        <v>102.82059503644165</v>
      </c>
    </row>
    <row r="2749" spans="1:31" x14ac:dyDescent="0.25">
      <c r="A2749">
        <v>2342688</v>
      </c>
      <c r="B2749">
        <v>1</v>
      </c>
      <c r="C2749" t="s">
        <v>81</v>
      </c>
      <c r="D2749" t="s">
        <v>128</v>
      </c>
      <c r="E2749" t="s">
        <v>157</v>
      </c>
      <c r="F2749" t="s">
        <v>8118</v>
      </c>
      <c r="G2749" t="s">
        <v>159</v>
      </c>
      <c r="H2749" t="s">
        <v>154</v>
      </c>
      <c r="I2749" t="s">
        <v>144</v>
      </c>
      <c r="J2749" t="s">
        <v>137</v>
      </c>
      <c r="K2749" t="s">
        <v>138</v>
      </c>
      <c r="L2749" t="s">
        <v>8119</v>
      </c>
      <c r="M2749" t="s">
        <v>8120</v>
      </c>
      <c r="N2749">
        <v>2.051111111</v>
      </c>
      <c r="O2749">
        <v>0</v>
      </c>
      <c r="P2749">
        <v>1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0.26811840402844445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0.26811840402844445</v>
      </c>
    </row>
    <row r="2750" spans="1:31" x14ac:dyDescent="0.25">
      <c r="A2750">
        <v>2342690</v>
      </c>
      <c r="B2750">
        <v>1</v>
      </c>
      <c r="C2750" t="s">
        <v>80</v>
      </c>
      <c r="D2750" t="s">
        <v>110</v>
      </c>
      <c r="E2750" t="s">
        <v>157</v>
      </c>
      <c r="F2750" t="s">
        <v>8121</v>
      </c>
      <c r="G2750" t="s">
        <v>159</v>
      </c>
      <c r="H2750" t="s">
        <v>154</v>
      </c>
      <c r="I2750" t="s">
        <v>144</v>
      </c>
      <c r="J2750" t="s">
        <v>137</v>
      </c>
      <c r="K2750" t="s">
        <v>138</v>
      </c>
      <c r="L2750" t="s">
        <v>8122</v>
      </c>
      <c r="M2750" t="s">
        <v>8123</v>
      </c>
      <c r="N2750">
        <v>2.3519444439999999</v>
      </c>
      <c r="O2750">
        <v>0</v>
      </c>
      <c r="P2750">
        <v>1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0.66945799621249447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0.66945799621249447</v>
      </c>
    </row>
    <row r="2751" spans="1:31" x14ac:dyDescent="0.25">
      <c r="A2751">
        <v>2342691</v>
      </c>
      <c r="B2751">
        <v>1</v>
      </c>
      <c r="C2751" t="s">
        <v>81</v>
      </c>
      <c r="D2751" t="s">
        <v>127</v>
      </c>
      <c r="E2751" t="s">
        <v>157</v>
      </c>
      <c r="F2751" t="s">
        <v>8124</v>
      </c>
      <c r="G2751" t="s">
        <v>204</v>
      </c>
      <c r="H2751" t="s">
        <v>154</v>
      </c>
      <c r="I2751" t="s">
        <v>144</v>
      </c>
      <c r="J2751" t="s">
        <v>137</v>
      </c>
      <c r="K2751" t="s">
        <v>138</v>
      </c>
      <c r="L2751" t="s">
        <v>8125</v>
      </c>
      <c r="M2751" t="s">
        <v>8126</v>
      </c>
      <c r="N2751">
        <v>1.497777777</v>
      </c>
      <c r="O2751">
        <v>0</v>
      </c>
      <c r="P2751">
        <v>3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2.3707717151126162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2.3707717151126162</v>
      </c>
    </row>
    <row r="2752" spans="1:31" x14ac:dyDescent="0.25">
      <c r="A2752">
        <v>2342692</v>
      </c>
      <c r="B2752">
        <v>1</v>
      </c>
      <c r="C2752" t="s">
        <v>81</v>
      </c>
      <c r="D2752" t="s">
        <v>126</v>
      </c>
      <c r="E2752" t="s">
        <v>151</v>
      </c>
      <c r="F2752" t="s">
        <v>8127</v>
      </c>
      <c r="G2752" t="s">
        <v>153</v>
      </c>
      <c r="H2752" t="s">
        <v>154</v>
      </c>
      <c r="I2752" t="s">
        <v>144</v>
      </c>
      <c r="J2752" t="s">
        <v>137</v>
      </c>
      <c r="K2752" t="s">
        <v>138</v>
      </c>
      <c r="L2752" t="s">
        <v>8128</v>
      </c>
      <c r="M2752" t="s">
        <v>8129</v>
      </c>
      <c r="N2752">
        <v>1.351388888</v>
      </c>
      <c r="O2752">
        <v>0</v>
      </c>
      <c r="P2752">
        <v>57</v>
      </c>
      <c r="Q2752">
        <v>0</v>
      </c>
      <c r="R2752">
        <v>5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3.9290370201562261</v>
      </c>
      <c r="Y2752">
        <v>0</v>
      </c>
      <c r="Z2752">
        <v>3.8136532913305558E-3</v>
      </c>
      <c r="AA2752">
        <v>0</v>
      </c>
      <c r="AB2752">
        <v>0</v>
      </c>
      <c r="AC2752">
        <v>0</v>
      </c>
      <c r="AD2752">
        <v>0</v>
      </c>
      <c r="AE2752">
        <v>3.9328506734475566</v>
      </c>
    </row>
    <row r="2753" spans="1:31" x14ac:dyDescent="0.25">
      <c r="A2753">
        <v>2342695</v>
      </c>
      <c r="B2753">
        <v>1</v>
      </c>
      <c r="C2753" t="s">
        <v>81</v>
      </c>
      <c r="D2753" t="s">
        <v>119</v>
      </c>
      <c r="E2753" t="s">
        <v>157</v>
      </c>
      <c r="F2753" t="s">
        <v>8130</v>
      </c>
      <c r="G2753" t="s">
        <v>194</v>
      </c>
      <c r="H2753" t="s">
        <v>154</v>
      </c>
      <c r="I2753" t="s">
        <v>144</v>
      </c>
      <c r="J2753" t="s">
        <v>137</v>
      </c>
      <c r="K2753" t="s">
        <v>138</v>
      </c>
      <c r="L2753" t="s">
        <v>8131</v>
      </c>
      <c r="M2753" t="s">
        <v>8132</v>
      </c>
      <c r="N2753">
        <v>0.94638888799999998</v>
      </c>
      <c r="O2753">
        <v>0</v>
      </c>
      <c r="P2753">
        <v>1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0.36885728580930577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0.36885728580930577</v>
      </c>
    </row>
    <row r="2754" spans="1:31" x14ac:dyDescent="0.25">
      <c r="A2754">
        <v>2342696</v>
      </c>
      <c r="B2754">
        <v>1</v>
      </c>
      <c r="C2754" t="s">
        <v>80</v>
      </c>
      <c r="D2754" t="s">
        <v>106</v>
      </c>
      <c r="E2754" t="s">
        <v>147</v>
      </c>
      <c r="F2754" t="s">
        <v>8133</v>
      </c>
      <c r="G2754" t="s">
        <v>184</v>
      </c>
      <c r="H2754" t="s">
        <v>135</v>
      </c>
      <c r="I2754" t="s">
        <v>144</v>
      </c>
      <c r="J2754" t="s">
        <v>137</v>
      </c>
      <c r="K2754" t="s">
        <v>138</v>
      </c>
      <c r="L2754" t="s">
        <v>8134</v>
      </c>
      <c r="M2754" t="s">
        <v>8135</v>
      </c>
      <c r="N2754">
        <v>2.2613888879999999</v>
      </c>
      <c r="O2754">
        <v>0</v>
      </c>
      <c r="P2754">
        <v>1</v>
      </c>
      <c r="Q2754">
        <v>0</v>
      </c>
      <c r="R2754">
        <v>9</v>
      </c>
      <c r="S2754">
        <v>0</v>
      </c>
      <c r="T2754">
        <v>3</v>
      </c>
      <c r="U2754">
        <v>0</v>
      </c>
      <c r="V2754">
        <v>0</v>
      </c>
      <c r="W2754">
        <v>0</v>
      </c>
      <c r="X2754">
        <v>2.0893530426601004</v>
      </c>
      <c r="Y2754">
        <v>0</v>
      </c>
      <c r="Z2754">
        <v>153.85766202969916</v>
      </c>
      <c r="AA2754">
        <v>0</v>
      </c>
      <c r="AB2754">
        <v>46.228786588341251</v>
      </c>
      <c r="AC2754">
        <v>0</v>
      </c>
      <c r="AD2754">
        <v>0</v>
      </c>
      <c r="AE2754">
        <v>202.1758016607005</v>
      </c>
    </row>
    <row r="2755" spans="1:31" x14ac:dyDescent="0.25">
      <c r="A2755">
        <v>2342699</v>
      </c>
      <c r="B2755">
        <v>1</v>
      </c>
      <c r="C2755" t="s">
        <v>81</v>
      </c>
      <c r="D2755" t="s">
        <v>115</v>
      </c>
      <c r="E2755" t="s">
        <v>151</v>
      </c>
      <c r="F2755" t="s">
        <v>8136</v>
      </c>
      <c r="G2755" t="s">
        <v>153</v>
      </c>
      <c r="H2755" t="s">
        <v>154</v>
      </c>
      <c r="I2755" t="s">
        <v>144</v>
      </c>
      <c r="J2755" t="s">
        <v>137</v>
      </c>
      <c r="K2755" t="s">
        <v>138</v>
      </c>
      <c r="L2755" t="s">
        <v>8137</v>
      </c>
      <c r="M2755" t="s">
        <v>8138</v>
      </c>
      <c r="N2755">
        <v>0.93361111100000005</v>
      </c>
      <c r="O2755">
        <v>0</v>
      </c>
      <c r="P2755">
        <v>4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0.11628650405804278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0.11628650405804278</v>
      </c>
    </row>
    <row r="2756" spans="1:31" x14ac:dyDescent="0.25">
      <c r="A2756">
        <v>2342701</v>
      </c>
      <c r="B2756">
        <v>1</v>
      </c>
      <c r="C2756" t="s">
        <v>80</v>
      </c>
      <c r="D2756" t="s">
        <v>108</v>
      </c>
      <c r="E2756" t="s">
        <v>151</v>
      </c>
      <c r="F2756" t="s">
        <v>8139</v>
      </c>
      <c r="G2756" t="s">
        <v>153</v>
      </c>
      <c r="H2756" t="s">
        <v>154</v>
      </c>
      <c r="I2756" t="s">
        <v>144</v>
      </c>
      <c r="J2756" t="s">
        <v>137</v>
      </c>
      <c r="K2756" t="s">
        <v>138</v>
      </c>
      <c r="L2756" t="s">
        <v>8140</v>
      </c>
      <c r="M2756" t="s">
        <v>8141</v>
      </c>
      <c r="N2756">
        <v>1.958611111</v>
      </c>
      <c r="O2756">
        <v>0</v>
      </c>
      <c r="P2756">
        <v>5</v>
      </c>
      <c r="Q2756">
        <v>0</v>
      </c>
      <c r="R2756">
        <v>1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1.8484054075024778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1.8484054075024778</v>
      </c>
    </row>
    <row r="2757" spans="1:31" x14ac:dyDescent="0.25">
      <c r="A2757">
        <v>2342702</v>
      </c>
      <c r="B2757">
        <v>1</v>
      </c>
      <c r="C2757" t="s">
        <v>80</v>
      </c>
      <c r="D2757" t="s">
        <v>91</v>
      </c>
      <c r="E2757" t="s">
        <v>157</v>
      </c>
      <c r="F2757" t="s">
        <v>8142</v>
      </c>
      <c r="G2757" t="s">
        <v>1274</v>
      </c>
      <c r="H2757" t="s">
        <v>154</v>
      </c>
      <c r="I2757" t="s">
        <v>144</v>
      </c>
      <c r="J2757" t="s">
        <v>137</v>
      </c>
      <c r="K2757" t="s">
        <v>138</v>
      </c>
      <c r="L2757" t="s">
        <v>8143</v>
      </c>
      <c r="M2757" t="s">
        <v>8144</v>
      </c>
      <c r="N2757">
        <v>1.1697222220000001</v>
      </c>
      <c r="O2757">
        <v>0</v>
      </c>
      <c r="P2757">
        <v>3</v>
      </c>
      <c r="Q2757">
        <v>0</v>
      </c>
      <c r="R2757">
        <v>0</v>
      </c>
      <c r="S2757">
        <v>0</v>
      </c>
      <c r="T2757">
        <v>1</v>
      </c>
      <c r="U2757">
        <v>0</v>
      </c>
      <c r="V2757">
        <v>0</v>
      </c>
      <c r="W2757">
        <v>0</v>
      </c>
      <c r="X2757">
        <v>0.68349016215786107</v>
      </c>
      <c r="Y2757">
        <v>0</v>
      </c>
      <c r="Z2757">
        <v>0</v>
      </c>
      <c r="AA2757">
        <v>0</v>
      </c>
      <c r="AB2757">
        <v>0.31181148421388305</v>
      </c>
      <c r="AC2757">
        <v>0</v>
      </c>
      <c r="AD2757">
        <v>0</v>
      </c>
      <c r="AE2757">
        <v>0.99530164637174412</v>
      </c>
    </row>
    <row r="2758" spans="1:31" x14ac:dyDescent="0.25">
      <c r="A2758">
        <v>2342704</v>
      </c>
      <c r="B2758">
        <v>1</v>
      </c>
      <c r="C2758" t="s">
        <v>80</v>
      </c>
      <c r="D2758" t="s">
        <v>98</v>
      </c>
      <c r="E2758" t="s">
        <v>151</v>
      </c>
      <c r="F2758" t="s">
        <v>8145</v>
      </c>
      <c r="G2758" t="s">
        <v>153</v>
      </c>
      <c r="H2758" t="s">
        <v>154</v>
      </c>
      <c r="I2758" t="s">
        <v>144</v>
      </c>
      <c r="J2758" t="s">
        <v>137</v>
      </c>
      <c r="K2758" t="s">
        <v>138</v>
      </c>
      <c r="L2758" t="s">
        <v>8146</v>
      </c>
      <c r="M2758" t="s">
        <v>8147</v>
      </c>
      <c r="N2758">
        <v>0.49083333299999998</v>
      </c>
      <c r="O2758">
        <v>0</v>
      </c>
      <c r="P2758">
        <v>1</v>
      </c>
      <c r="Q2758">
        <v>0</v>
      </c>
      <c r="R2758">
        <v>2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0.124694599361</v>
      </c>
      <c r="Y2758">
        <v>0</v>
      </c>
      <c r="Z2758">
        <v>6.6277413543379504</v>
      </c>
      <c r="AA2758">
        <v>0</v>
      </c>
      <c r="AB2758">
        <v>0</v>
      </c>
      <c r="AC2758">
        <v>0</v>
      </c>
      <c r="AD2758">
        <v>0</v>
      </c>
      <c r="AE2758">
        <v>6.7524359536989502</v>
      </c>
    </row>
    <row r="2759" spans="1:31" x14ac:dyDescent="0.25">
      <c r="A2759">
        <v>2342705</v>
      </c>
      <c r="B2759">
        <v>1</v>
      </c>
      <c r="C2759" t="s">
        <v>80</v>
      </c>
      <c r="D2759" t="s">
        <v>100</v>
      </c>
      <c r="E2759" t="s">
        <v>240</v>
      </c>
      <c r="F2759" t="s">
        <v>8148</v>
      </c>
      <c r="G2759" t="s">
        <v>363</v>
      </c>
      <c r="H2759" t="s">
        <v>135</v>
      </c>
      <c r="I2759" t="s">
        <v>144</v>
      </c>
      <c r="J2759" t="s">
        <v>137</v>
      </c>
      <c r="K2759" t="s">
        <v>138</v>
      </c>
      <c r="L2759" t="s">
        <v>8149</v>
      </c>
      <c r="M2759" t="s">
        <v>8150</v>
      </c>
      <c r="N2759">
        <v>0.56131750000000002</v>
      </c>
      <c r="O2759">
        <v>0</v>
      </c>
      <c r="P2759">
        <v>24</v>
      </c>
      <c r="Q2759">
        <v>0</v>
      </c>
      <c r="R2759">
        <v>4</v>
      </c>
      <c r="S2759">
        <v>0</v>
      </c>
      <c r="T2759">
        <v>9</v>
      </c>
      <c r="U2759">
        <v>0</v>
      </c>
      <c r="V2759">
        <v>0</v>
      </c>
      <c r="W2759">
        <v>0</v>
      </c>
      <c r="X2759">
        <v>3.7786894255984169</v>
      </c>
      <c r="Y2759">
        <v>0</v>
      </c>
      <c r="Z2759">
        <v>2.0536663581116668</v>
      </c>
      <c r="AA2759">
        <v>0</v>
      </c>
      <c r="AB2759">
        <v>3.3823292202254889</v>
      </c>
      <c r="AC2759">
        <v>0</v>
      </c>
      <c r="AD2759">
        <v>0</v>
      </c>
      <c r="AE2759">
        <v>9.2146850039355712</v>
      </c>
    </row>
    <row r="2760" spans="1:31" x14ac:dyDescent="0.25">
      <c r="A2760">
        <v>2342706</v>
      </c>
      <c r="B2760">
        <v>1</v>
      </c>
      <c r="C2760" t="s">
        <v>80</v>
      </c>
      <c r="D2760" t="s">
        <v>93</v>
      </c>
      <c r="E2760" t="s">
        <v>132</v>
      </c>
      <c r="F2760" t="s">
        <v>8151</v>
      </c>
      <c r="G2760" t="s">
        <v>363</v>
      </c>
      <c r="H2760" t="s">
        <v>135</v>
      </c>
      <c r="I2760" t="s">
        <v>144</v>
      </c>
      <c r="J2760" t="s">
        <v>137</v>
      </c>
      <c r="K2760" t="s">
        <v>138</v>
      </c>
      <c r="L2760" t="s">
        <v>8152</v>
      </c>
      <c r="M2760" t="s">
        <v>8153</v>
      </c>
      <c r="N2760">
        <v>0.40361111100000002</v>
      </c>
      <c r="O2760">
        <v>0</v>
      </c>
      <c r="P2760">
        <v>184</v>
      </c>
      <c r="Q2760">
        <v>0</v>
      </c>
      <c r="R2760">
        <v>96</v>
      </c>
      <c r="S2760">
        <v>1</v>
      </c>
      <c r="T2760">
        <v>49</v>
      </c>
      <c r="U2760">
        <v>0</v>
      </c>
      <c r="V2760">
        <v>0</v>
      </c>
      <c r="W2760">
        <v>0</v>
      </c>
      <c r="X2760">
        <v>25.261034385580686</v>
      </c>
      <c r="Y2760">
        <v>0</v>
      </c>
      <c r="Z2760">
        <v>95.91908154699189</v>
      </c>
      <c r="AA2760">
        <v>0.64667182678377233</v>
      </c>
      <c r="AB2760">
        <v>29.229435066414297</v>
      </c>
      <c r="AC2760">
        <v>0</v>
      </c>
      <c r="AD2760">
        <v>0</v>
      </c>
      <c r="AE2760">
        <v>151.05622282577065</v>
      </c>
    </row>
    <row r="2761" spans="1:31" x14ac:dyDescent="0.25">
      <c r="A2761">
        <v>2342709</v>
      </c>
      <c r="B2761">
        <v>1</v>
      </c>
      <c r="C2761" t="s">
        <v>80</v>
      </c>
      <c r="D2761" t="s">
        <v>110</v>
      </c>
      <c r="E2761" t="s">
        <v>147</v>
      </c>
      <c r="F2761" t="s">
        <v>8154</v>
      </c>
      <c r="G2761" t="s">
        <v>134</v>
      </c>
      <c r="H2761" t="s">
        <v>135</v>
      </c>
      <c r="I2761" t="s">
        <v>144</v>
      </c>
      <c r="J2761" t="s">
        <v>137</v>
      </c>
      <c r="K2761" t="s">
        <v>138</v>
      </c>
      <c r="L2761" t="s">
        <v>8155</v>
      </c>
      <c r="M2761" t="s">
        <v>8156</v>
      </c>
      <c r="N2761">
        <v>0.71888888799999995</v>
      </c>
      <c r="O2761">
        <v>8</v>
      </c>
      <c r="P2761">
        <v>984</v>
      </c>
      <c r="Q2761">
        <v>6</v>
      </c>
      <c r="R2761">
        <v>7</v>
      </c>
      <c r="S2761">
        <v>7</v>
      </c>
      <c r="T2761">
        <v>83</v>
      </c>
      <c r="U2761">
        <v>0</v>
      </c>
      <c r="V2761">
        <v>0</v>
      </c>
      <c r="W2761">
        <v>2.0877478559384994</v>
      </c>
      <c r="X2761">
        <v>179.92631649689301</v>
      </c>
      <c r="Y2761">
        <v>5.6241160513671451</v>
      </c>
      <c r="Z2761">
        <v>1.2546442540259599</v>
      </c>
      <c r="AA2761">
        <v>56.653292647804157</v>
      </c>
      <c r="AB2761">
        <v>50.585504692402296</v>
      </c>
      <c r="AC2761">
        <v>0</v>
      </c>
      <c r="AD2761">
        <v>0</v>
      </c>
      <c r="AE2761">
        <v>296.13162199843106</v>
      </c>
    </row>
    <row r="2762" spans="1:31" x14ac:dyDescent="0.25">
      <c r="A2762">
        <v>2342710</v>
      </c>
      <c r="B2762">
        <v>1</v>
      </c>
      <c r="C2762" t="s">
        <v>80</v>
      </c>
      <c r="D2762" t="s">
        <v>110</v>
      </c>
      <c r="E2762" t="s">
        <v>157</v>
      </c>
      <c r="F2762" t="s">
        <v>8157</v>
      </c>
      <c r="G2762" t="s">
        <v>204</v>
      </c>
      <c r="H2762" t="s">
        <v>154</v>
      </c>
      <c r="I2762" t="s">
        <v>144</v>
      </c>
      <c r="J2762" t="s">
        <v>137</v>
      </c>
      <c r="K2762" t="s">
        <v>138</v>
      </c>
      <c r="L2762" t="s">
        <v>8158</v>
      </c>
      <c r="M2762" t="s">
        <v>8159</v>
      </c>
      <c r="N2762">
        <v>2.375555555</v>
      </c>
      <c r="O2762">
        <v>0</v>
      </c>
      <c r="P2762">
        <v>1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0.92720396001678163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0.92720396001678163</v>
      </c>
    </row>
    <row r="2763" spans="1:31" x14ac:dyDescent="0.25">
      <c r="A2763">
        <v>2342711</v>
      </c>
      <c r="B2763">
        <v>1</v>
      </c>
      <c r="C2763" t="s">
        <v>80</v>
      </c>
      <c r="D2763" t="s">
        <v>107</v>
      </c>
      <c r="E2763" t="s">
        <v>174</v>
      </c>
      <c r="F2763" t="s">
        <v>8160</v>
      </c>
      <c r="G2763" t="s">
        <v>344</v>
      </c>
      <c r="H2763" t="s">
        <v>154</v>
      </c>
      <c r="I2763" t="s">
        <v>144</v>
      </c>
      <c r="J2763" t="s">
        <v>137</v>
      </c>
      <c r="K2763" t="s">
        <v>138</v>
      </c>
      <c r="L2763" t="s">
        <v>8161</v>
      </c>
      <c r="M2763" t="s">
        <v>8162</v>
      </c>
      <c r="N2763">
        <v>3.6838888879999998</v>
      </c>
      <c r="O2763">
        <v>0</v>
      </c>
      <c r="P2763">
        <v>63</v>
      </c>
      <c r="Q2763">
        <v>0</v>
      </c>
      <c r="R2763">
        <v>1</v>
      </c>
      <c r="S2763">
        <v>0</v>
      </c>
      <c r="T2763">
        <v>3</v>
      </c>
      <c r="U2763">
        <v>0</v>
      </c>
      <c r="V2763">
        <v>0</v>
      </c>
      <c r="W2763">
        <v>0</v>
      </c>
      <c r="X2763">
        <v>36.229404575691596</v>
      </c>
      <c r="Y2763">
        <v>0</v>
      </c>
      <c r="Z2763">
        <v>10.175641049151501</v>
      </c>
      <c r="AA2763">
        <v>0</v>
      </c>
      <c r="AB2763">
        <v>22.985280631042965</v>
      </c>
      <c r="AC2763">
        <v>0</v>
      </c>
      <c r="AD2763">
        <v>0</v>
      </c>
      <c r="AE2763">
        <v>69.390326255886066</v>
      </c>
    </row>
    <row r="2764" spans="1:31" x14ac:dyDescent="0.25">
      <c r="A2764">
        <v>2342713</v>
      </c>
      <c r="B2764">
        <v>1</v>
      </c>
      <c r="C2764" t="s">
        <v>81</v>
      </c>
      <c r="D2764" t="s">
        <v>114</v>
      </c>
      <c r="E2764" t="s">
        <v>151</v>
      </c>
      <c r="F2764" t="s">
        <v>8163</v>
      </c>
      <c r="G2764" t="s">
        <v>153</v>
      </c>
      <c r="H2764" t="s">
        <v>154</v>
      </c>
      <c r="I2764" t="s">
        <v>144</v>
      </c>
      <c r="J2764" t="s">
        <v>137</v>
      </c>
      <c r="K2764" t="s">
        <v>138</v>
      </c>
      <c r="L2764" t="s">
        <v>8164</v>
      </c>
      <c r="M2764" t="s">
        <v>8165</v>
      </c>
      <c r="N2764">
        <v>0.87388888799999997</v>
      </c>
      <c r="O2764">
        <v>0</v>
      </c>
      <c r="P2764">
        <v>0</v>
      </c>
      <c r="Q2764">
        <v>0</v>
      </c>
      <c r="R2764">
        <v>1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7.2811419842076661E-2</v>
      </c>
      <c r="AA2764">
        <v>0</v>
      </c>
      <c r="AB2764">
        <v>0</v>
      </c>
      <c r="AC2764">
        <v>0</v>
      </c>
      <c r="AD2764">
        <v>0</v>
      </c>
      <c r="AE2764">
        <v>7.2811419842076661E-2</v>
      </c>
    </row>
    <row r="2765" spans="1:31" x14ac:dyDescent="0.25">
      <c r="A2765">
        <v>2342716</v>
      </c>
      <c r="B2765">
        <v>1</v>
      </c>
      <c r="C2765" t="s">
        <v>80</v>
      </c>
      <c r="D2765" t="s">
        <v>84</v>
      </c>
      <c r="E2765" t="s">
        <v>157</v>
      </c>
      <c r="F2765" t="s">
        <v>8166</v>
      </c>
      <c r="G2765" t="s">
        <v>159</v>
      </c>
      <c r="H2765" t="s">
        <v>154</v>
      </c>
      <c r="I2765" t="s">
        <v>144</v>
      </c>
      <c r="J2765" t="s">
        <v>137</v>
      </c>
      <c r="K2765" t="s">
        <v>138</v>
      </c>
      <c r="L2765" t="s">
        <v>8167</v>
      </c>
      <c r="M2765" t="s">
        <v>8168</v>
      </c>
      <c r="N2765">
        <v>3.477777777</v>
      </c>
      <c r="O2765">
        <v>0</v>
      </c>
      <c r="P2765">
        <v>2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1.5221950916182223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1.5221950916182223</v>
      </c>
    </row>
    <row r="2766" spans="1:31" x14ac:dyDescent="0.25">
      <c r="A2766">
        <v>2342718</v>
      </c>
      <c r="B2766">
        <v>1</v>
      </c>
      <c r="C2766" t="s">
        <v>80</v>
      </c>
      <c r="D2766" t="s">
        <v>105</v>
      </c>
      <c r="E2766" t="s">
        <v>147</v>
      </c>
      <c r="F2766" t="s">
        <v>8169</v>
      </c>
      <c r="G2766" t="s">
        <v>352</v>
      </c>
      <c r="H2766" t="s">
        <v>135</v>
      </c>
      <c r="I2766" t="s">
        <v>144</v>
      </c>
      <c r="J2766" t="s">
        <v>137</v>
      </c>
      <c r="K2766" t="s">
        <v>138</v>
      </c>
      <c r="L2766" t="s">
        <v>8170</v>
      </c>
      <c r="M2766" t="s">
        <v>8171</v>
      </c>
      <c r="N2766">
        <v>4.227777777</v>
      </c>
      <c r="O2766">
        <v>0</v>
      </c>
      <c r="P2766">
        <v>48</v>
      </c>
      <c r="Q2766">
        <v>0</v>
      </c>
      <c r="R2766">
        <v>18</v>
      </c>
      <c r="S2766">
        <v>0</v>
      </c>
      <c r="T2766">
        <v>10</v>
      </c>
      <c r="U2766">
        <v>0</v>
      </c>
      <c r="V2766">
        <v>0</v>
      </c>
      <c r="W2766">
        <v>0</v>
      </c>
      <c r="X2766">
        <v>56.810549974238796</v>
      </c>
      <c r="Y2766">
        <v>0</v>
      </c>
      <c r="Z2766">
        <v>50.354928488876723</v>
      </c>
      <c r="AA2766">
        <v>0</v>
      </c>
      <c r="AB2766">
        <v>27.960281855753937</v>
      </c>
      <c r="AC2766">
        <v>0</v>
      </c>
      <c r="AD2766">
        <v>0</v>
      </c>
      <c r="AE2766">
        <v>135.12576031886945</v>
      </c>
    </row>
    <row r="2767" spans="1:31" x14ac:dyDescent="0.25">
      <c r="A2767">
        <v>2342723</v>
      </c>
      <c r="B2767">
        <v>1</v>
      </c>
      <c r="C2767" t="s">
        <v>80</v>
      </c>
      <c r="D2767" t="s">
        <v>100</v>
      </c>
      <c r="E2767" t="s">
        <v>151</v>
      </c>
      <c r="F2767" t="s">
        <v>8172</v>
      </c>
      <c r="G2767" t="s">
        <v>451</v>
      </c>
      <c r="H2767" t="s">
        <v>154</v>
      </c>
      <c r="I2767" t="s">
        <v>144</v>
      </c>
      <c r="J2767" t="s">
        <v>137</v>
      </c>
      <c r="K2767" t="s">
        <v>138</v>
      </c>
      <c r="L2767" t="s">
        <v>8173</v>
      </c>
      <c r="M2767" t="s">
        <v>8174</v>
      </c>
      <c r="N2767">
        <v>1.1499999999999999</v>
      </c>
      <c r="O2767">
        <v>0</v>
      </c>
      <c r="P2767">
        <v>3</v>
      </c>
      <c r="Q2767">
        <v>0</v>
      </c>
      <c r="R2767">
        <v>5</v>
      </c>
      <c r="S2767">
        <v>0</v>
      </c>
      <c r="T2767">
        <v>2</v>
      </c>
      <c r="U2767">
        <v>0</v>
      </c>
      <c r="V2767">
        <v>0</v>
      </c>
      <c r="W2767">
        <v>0</v>
      </c>
      <c r="X2767">
        <v>0.55301781515734583</v>
      </c>
      <c r="Y2767">
        <v>0</v>
      </c>
      <c r="Z2767">
        <v>1.0779513506778735</v>
      </c>
      <c r="AA2767">
        <v>0</v>
      </c>
      <c r="AB2767">
        <v>0.49555296670764781</v>
      </c>
      <c r="AC2767">
        <v>0</v>
      </c>
      <c r="AD2767">
        <v>0</v>
      </c>
      <c r="AE2767">
        <v>2.1265221325428669</v>
      </c>
    </row>
    <row r="2768" spans="1:31" x14ac:dyDescent="0.25">
      <c r="A2768">
        <v>2342725</v>
      </c>
      <c r="B2768">
        <v>1</v>
      </c>
      <c r="C2768" t="s">
        <v>80</v>
      </c>
      <c r="D2768" t="s">
        <v>100</v>
      </c>
      <c r="E2768" t="s">
        <v>141</v>
      </c>
      <c r="F2768" t="s">
        <v>8175</v>
      </c>
      <c r="G2768" t="s">
        <v>134</v>
      </c>
      <c r="H2768" t="s">
        <v>135</v>
      </c>
      <c r="I2768" t="s">
        <v>144</v>
      </c>
      <c r="J2768" t="s">
        <v>137</v>
      </c>
      <c r="K2768" t="s">
        <v>138</v>
      </c>
      <c r="L2768" t="s">
        <v>8176</v>
      </c>
      <c r="M2768" t="s">
        <v>8177</v>
      </c>
      <c r="N2768">
        <v>2.1758333329999999</v>
      </c>
      <c r="O2768">
        <v>0</v>
      </c>
      <c r="P2768">
        <v>0</v>
      </c>
      <c r="Q2768">
        <v>0</v>
      </c>
      <c r="R2768">
        <v>1</v>
      </c>
      <c r="S2768">
        <v>0</v>
      </c>
      <c r="T2768">
        <v>27</v>
      </c>
      <c r="U2768">
        <v>2</v>
      </c>
      <c r="V2768">
        <v>5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88.528463955013109</v>
      </c>
      <c r="AC2768">
        <v>31.271485747893333</v>
      </c>
      <c r="AD2768">
        <v>19.91906857546536</v>
      </c>
      <c r="AE2768">
        <v>139.71901827837181</v>
      </c>
    </row>
    <row r="2769" spans="1:31" x14ac:dyDescent="0.25">
      <c r="A2769">
        <v>2342728</v>
      </c>
      <c r="B2769">
        <v>1</v>
      </c>
      <c r="C2769" t="s">
        <v>80</v>
      </c>
      <c r="D2769" t="s">
        <v>95</v>
      </c>
      <c r="E2769" t="s">
        <v>151</v>
      </c>
      <c r="F2769" t="s">
        <v>8178</v>
      </c>
      <c r="G2769" t="s">
        <v>153</v>
      </c>
      <c r="H2769" t="s">
        <v>154</v>
      </c>
      <c r="I2769" t="s">
        <v>144</v>
      </c>
      <c r="J2769" t="s">
        <v>137</v>
      </c>
      <c r="K2769" t="s">
        <v>138</v>
      </c>
      <c r="L2769" t="s">
        <v>8179</v>
      </c>
      <c r="M2769" t="s">
        <v>8180</v>
      </c>
      <c r="N2769">
        <v>1.926111111</v>
      </c>
      <c r="O2769">
        <v>0</v>
      </c>
      <c r="P2769">
        <v>18</v>
      </c>
      <c r="Q2769">
        <v>0</v>
      </c>
      <c r="R2769">
        <v>0</v>
      </c>
      <c r="S2769">
        <v>0</v>
      </c>
      <c r="T2769">
        <v>1</v>
      </c>
      <c r="U2769">
        <v>0</v>
      </c>
      <c r="V2769">
        <v>0</v>
      </c>
      <c r="W2769">
        <v>0</v>
      </c>
      <c r="X2769">
        <v>5.6370186565480678</v>
      </c>
      <c r="Y2769">
        <v>0</v>
      </c>
      <c r="Z2769">
        <v>0</v>
      </c>
      <c r="AA2769">
        <v>0</v>
      </c>
      <c r="AB2769">
        <v>7.0051891470533333E-3</v>
      </c>
      <c r="AC2769">
        <v>0</v>
      </c>
      <c r="AD2769">
        <v>0</v>
      </c>
      <c r="AE2769">
        <v>5.6440238456951208</v>
      </c>
    </row>
    <row r="2770" spans="1:31" x14ac:dyDescent="0.25">
      <c r="A2770">
        <v>2342729</v>
      </c>
      <c r="B2770">
        <v>1</v>
      </c>
      <c r="C2770" t="s">
        <v>80</v>
      </c>
      <c r="D2770" t="s">
        <v>103</v>
      </c>
      <c r="E2770" t="s">
        <v>147</v>
      </c>
      <c r="F2770" t="s">
        <v>8181</v>
      </c>
      <c r="G2770" t="s">
        <v>184</v>
      </c>
      <c r="H2770" t="s">
        <v>135</v>
      </c>
      <c r="I2770" t="s">
        <v>144</v>
      </c>
      <c r="J2770" t="s">
        <v>137</v>
      </c>
      <c r="K2770" t="s">
        <v>138</v>
      </c>
      <c r="L2770" t="s">
        <v>8182</v>
      </c>
      <c r="M2770" t="s">
        <v>8183</v>
      </c>
      <c r="N2770">
        <v>0.77249999999999996</v>
      </c>
      <c r="O2770">
        <v>0</v>
      </c>
      <c r="P2770">
        <v>0</v>
      </c>
      <c r="Q2770">
        <v>0</v>
      </c>
      <c r="R2770">
        <v>13</v>
      </c>
      <c r="S2770">
        <v>0</v>
      </c>
      <c r="T2770">
        <v>5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51.166540974618023</v>
      </c>
      <c r="AA2770">
        <v>0</v>
      </c>
      <c r="AB2770">
        <v>12.220726093254356</v>
      </c>
      <c r="AC2770">
        <v>0</v>
      </c>
      <c r="AD2770">
        <v>0</v>
      </c>
      <c r="AE2770">
        <v>63.387267067872379</v>
      </c>
    </row>
    <row r="2771" spans="1:31" x14ac:dyDescent="0.25">
      <c r="A2771">
        <v>2342733</v>
      </c>
      <c r="B2771">
        <v>1</v>
      </c>
      <c r="C2771" t="s">
        <v>80</v>
      </c>
      <c r="D2771" t="s">
        <v>97</v>
      </c>
      <c r="E2771" t="s">
        <v>157</v>
      </c>
      <c r="F2771" t="s">
        <v>8184</v>
      </c>
      <c r="G2771" t="s">
        <v>159</v>
      </c>
      <c r="H2771" t="s">
        <v>154</v>
      </c>
      <c r="I2771" t="s">
        <v>144</v>
      </c>
      <c r="J2771" t="s">
        <v>137</v>
      </c>
      <c r="K2771" t="s">
        <v>138</v>
      </c>
      <c r="L2771" t="s">
        <v>8185</v>
      </c>
      <c r="M2771" t="s">
        <v>8186</v>
      </c>
      <c r="N2771">
        <v>0.62111111100000005</v>
      </c>
      <c r="O2771">
        <v>0</v>
      </c>
      <c r="P2771">
        <v>1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0.11897170788461944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0.11897170788461944</v>
      </c>
    </row>
    <row r="2772" spans="1:31" x14ac:dyDescent="0.25">
      <c r="A2772">
        <v>2342734</v>
      </c>
      <c r="B2772">
        <v>1</v>
      </c>
      <c r="C2772" t="s">
        <v>80</v>
      </c>
      <c r="D2772" t="s">
        <v>83</v>
      </c>
      <c r="E2772" t="s">
        <v>157</v>
      </c>
      <c r="F2772" t="s">
        <v>8187</v>
      </c>
      <c r="G2772" t="s">
        <v>204</v>
      </c>
      <c r="H2772" t="s">
        <v>154</v>
      </c>
      <c r="I2772" t="s">
        <v>144</v>
      </c>
      <c r="J2772" t="s">
        <v>137</v>
      </c>
      <c r="K2772" t="s">
        <v>138</v>
      </c>
      <c r="L2772" t="s">
        <v>8188</v>
      </c>
      <c r="M2772" t="s">
        <v>8189</v>
      </c>
      <c r="N2772">
        <v>0.98555555500000003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1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</row>
    <row r="2773" spans="1:31" x14ac:dyDescent="0.25">
      <c r="A2773">
        <v>2342735</v>
      </c>
      <c r="B2773">
        <v>1</v>
      </c>
      <c r="C2773" t="s">
        <v>80</v>
      </c>
      <c r="D2773" t="s">
        <v>92</v>
      </c>
      <c r="E2773" t="s">
        <v>157</v>
      </c>
      <c r="F2773" t="s">
        <v>8190</v>
      </c>
      <c r="G2773" t="s">
        <v>279</v>
      </c>
      <c r="H2773" t="s">
        <v>154</v>
      </c>
      <c r="I2773" t="s">
        <v>144</v>
      </c>
      <c r="J2773" t="s">
        <v>137</v>
      </c>
      <c r="K2773" t="s">
        <v>138</v>
      </c>
      <c r="L2773" t="s">
        <v>8191</v>
      </c>
      <c r="M2773" t="s">
        <v>8192</v>
      </c>
      <c r="N2773">
        <v>2.1752777769999998</v>
      </c>
      <c r="O2773">
        <v>0</v>
      </c>
      <c r="P2773">
        <v>2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0.87660295942357369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0.87660295942357369</v>
      </c>
    </row>
    <row r="2774" spans="1:31" x14ac:dyDescent="0.25">
      <c r="A2774">
        <v>2342737</v>
      </c>
      <c r="B2774">
        <v>1</v>
      </c>
      <c r="C2774" t="s">
        <v>80</v>
      </c>
      <c r="D2774" t="s">
        <v>93</v>
      </c>
      <c r="E2774" t="s">
        <v>147</v>
      </c>
      <c r="F2774" t="s">
        <v>8193</v>
      </c>
      <c r="G2774" t="s">
        <v>5540</v>
      </c>
      <c r="H2774" t="s">
        <v>135</v>
      </c>
      <c r="I2774" t="s">
        <v>144</v>
      </c>
      <c r="J2774" t="s">
        <v>137</v>
      </c>
      <c r="K2774" t="s">
        <v>138</v>
      </c>
      <c r="L2774" t="s">
        <v>8194</v>
      </c>
      <c r="M2774" t="s">
        <v>8195</v>
      </c>
      <c r="N2774">
        <v>2.4741666659999999</v>
      </c>
      <c r="O2774">
        <v>0</v>
      </c>
      <c r="P2774">
        <v>14</v>
      </c>
      <c r="Q2774">
        <v>0</v>
      </c>
      <c r="R2774">
        <v>2</v>
      </c>
      <c r="S2774">
        <v>0</v>
      </c>
      <c r="T2774">
        <v>3</v>
      </c>
      <c r="U2774">
        <v>0</v>
      </c>
      <c r="V2774">
        <v>0</v>
      </c>
      <c r="W2774">
        <v>0</v>
      </c>
      <c r="X2774">
        <v>26.393921299450472</v>
      </c>
      <c r="Y2774">
        <v>0</v>
      </c>
      <c r="Z2774">
        <v>2.3308846943807415</v>
      </c>
      <c r="AA2774">
        <v>0</v>
      </c>
      <c r="AB2774">
        <v>5.519145740918626</v>
      </c>
      <c r="AC2774">
        <v>0</v>
      </c>
      <c r="AD2774">
        <v>0</v>
      </c>
      <c r="AE2774">
        <v>34.243951734749842</v>
      </c>
    </row>
    <row r="2775" spans="1:31" x14ac:dyDescent="0.25">
      <c r="A2775">
        <v>2342738</v>
      </c>
      <c r="B2775">
        <v>1</v>
      </c>
      <c r="C2775" t="s">
        <v>81</v>
      </c>
      <c r="D2775" t="s">
        <v>126</v>
      </c>
      <c r="E2775" t="s">
        <v>147</v>
      </c>
      <c r="F2775" t="s">
        <v>8196</v>
      </c>
      <c r="G2775" t="s">
        <v>134</v>
      </c>
      <c r="H2775" t="s">
        <v>135</v>
      </c>
      <c r="I2775" t="s">
        <v>144</v>
      </c>
      <c r="J2775" t="s">
        <v>137</v>
      </c>
      <c r="K2775" t="s">
        <v>138</v>
      </c>
      <c r="L2775" t="s">
        <v>8197</v>
      </c>
      <c r="M2775" t="s">
        <v>8198</v>
      </c>
      <c r="N2775">
        <v>0.21972222199999999</v>
      </c>
      <c r="O2775">
        <v>0</v>
      </c>
      <c r="P2775">
        <v>82</v>
      </c>
      <c r="Q2775">
        <v>2</v>
      </c>
      <c r="R2775">
        <v>37</v>
      </c>
      <c r="S2775">
        <v>0</v>
      </c>
      <c r="T2775">
        <v>5</v>
      </c>
      <c r="U2775">
        <v>1</v>
      </c>
      <c r="V2775">
        <v>0</v>
      </c>
      <c r="W2775">
        <v>0</v>
      </c>
      <c r="X2775">
        <v>2.2641470466851565</v>
      </c>
      <c r="Y2775">
        <v>27.856653015735173</v>
      </c>
      <c r="Z2775">
        <v>12.684867187131168</v>
      </c>
      <c r="AA2775">
        <v>0</v>
      </c>
      <c r="AB2775">
        <v>0.56928652077059594</v>
      </c>
      <c r="AC2775">
        <v>0.16870573874466671</v>
      </c>
      <c r="AD2775">
        <v>0</v>
      </c>
      <c r="AE2775">
        <v>43.543659509066764</v>
      </c>
    </row>
    <row r="2776" spans="1:31" x14ac:dyDescent="0.25">
      <c r="A2776">
        <v>2342742</v>
      </c>
      <c r="B2776">
        <v>1</v>
      </c>
      <c r="C2776" t="s">
        <v>80</v>
      </c>
      <c r="D2776" t="s">
        <v>110</v>
      </c>
      <c r="E2776" t="s">
        <v>147</v>
      </c>
      <c r="F2776" t="s">
        <v>3408</v>
      </c>
      <c r="G2776" t="s">
        <v>184</v>
      </c>
      <c r="H2776" t="s">
        <v>135</v>
      </c>
      <c r="I2776" t="s">
        <v>144</v>
      </c>
      <c r="J2776" t="s">
        <v>137</v>
      </c>
      <c r="K2776" t="s">
        <v>138</v>
      </c>
      <c r="L2776" t="s">
        <v>8199</v>
      </c>
      <c r="M2776" t="s">
        <v>8200</v>
      </c>
      <c r="N2776">
        <v>3.1922222219999998</v>
      </c>
      <c r="O2776">
        <v>0</v>
      </c>
      <c r="P2776">
        <v>189</v>
      </c>
      <c r="Q2776">
        <v>0</v>
      </c>
      <c r="R2776">
        <v>2</v>
      </c>
      <c r="S2776">
        <v>0</v>
      </c>
      <c r="T2776">
        <v>16</v>
      </c>
      <c r="U2776">
        <v>0</v>
      </c>
      <c r="V2776">
        <v>0</v>
      </c>
      <c r="W2776">
        <v>0</v>
      </c>
      <c r="X2776">
        <v>190.14808621380899</v>
      </c>
      <c r="Y2776">
        <v>0</v>
      </c>
      <c r="Z2776">
        <v>5.3936605130732138</v>
      </c>
      <c r="AA2776">
        <v>0</v>
      </c>
      <c r="AB2776">
        <v>41.55332397089326</v>
      </c>
      <c r="AC2776">
        <v>0</v>
      </c>
      <c r="AD2776">
        <v>0</v>
      </c>
      <c r="AE2776">
        <v>237.09507069777544</v>
      </c>
    </row>
    <row r="2777" spans="1:31" x14ac:dyDescent="0.25">
      <c r="A2777">
        <v>2342744</v>
      </c>
      <c r="B2777">
        <v>1</v>
      </c>
      <c r="C2777" t="s">
        <v>81</v>
      </c>
      <c r="D2777" t="s">
        <v>125</v>
      </c>
      <c r="E2777" t="s">
        <v>147</v>
      </c>
      <c r="F2777" t="s">
        <v>8201</v>
      </c>
      <c r="G2777" t="s">
        <v>184</v>
      </c>
      <c r="H2777" t="s">
        <v>135</v>
      </c>
      <c r="I2777" t="s">
        <v>144</v>
      </c>
      <c r="J2777" t="s">
        <v>137</v>
      </c>
      <c r="K2777" t="s">
        <v>138</v>
      </c>
      <c r="L2777" t="s">
        <v>8202</v>
      </c>
      <c r="M2777" t="s">
        <v>8203</v>
      </c>
      <c r="N2777">
        <v>0.93444444400000004</v>
      </c>
      <c r="O2777">
        <v>0</v>
      </c>
      <c r="P2777">
        <v>0</v>
      </c>
      <c r="Q2777">
        <v>0</v>
      </c>
      <c r="R2777">
        <v>16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45.030119281452478</v>
      </c>
      <c r="AA2777">
        <v>0</v>
      </c>
      <c r="AB2777">
        <v>0</v>
      </c>
      <c r="AC2777">
        <v>0</v>
      </c>
      <c r="AD2777">
        <v>0</v>
      </c>
      <c r="AE2777">
        <v>45.030119281452478</v>
      </c>
    </row>
    <row r="2778" spans="1:31" x14ac:dyDescent="0.25">
      <c r="A2778">
        <v>2342748</v>
      </c>
      <c r="B2778">
        <v>1</v>
      </c>
      <c r="C2778" t="s">
        <v>80</v>
      </c>
      <c r="D2778" t="s">
        <v>93</v>
      </c>
      <c r="E2778" t="s">
        <v>151</v>
      </c>
      <c r="F2778" t="s">
        <v>8204</v>
      </c>
      <c r="G2778" t="s">
        <v>153</v>
      </c>
      <c r="H2778" t="s">
        <v>154</v>
      </c>
      <c r="I2778" t="s">
        <v>144</v>
      </c>
      <c r="J2778" t="s">
        <v>137</v>
      </c>
      <c r="K2778" t="s">
        <v>138</v>
      </c>
      <c r="L2778" t="s">
        <v>8205</v>
      </c>
      <c r="M2778" t="s">
        <v>8206</v>
      </c>
      <c r="N2778">
        <v>5.1772222220000002</v>
      </c>
      <c r="O2778">
        <v>0</v>
      </c>
      <c r="P2778">
        <v>93</v>
      </c>
      <c r="Q2778">
        <v>0</v>
      </c>
      <c r="R2778">
        <v>0</v>
      </c>
      <c r="S2778">
        <v>0</v>
      </c>
      <c r="T2778">
        <v>3</v>
      </c>
      <c r="U2778">
        <v>0</v>
      </c>
      <c r="V2778">
        <v>0</v>
      </c>
      <c r="W2778">
        <v>0</v>
      </c>
      <c r="X2778">
        <v>88.259846201475654</v>
      </c>
      <c r="Y2778">
        <v>0</v>
      </c>
      <c r="Z2778">
        <v>0</v>
      </c>
      <c r="AA2778">
        <v>0</v>
      </c>
      <c r="AB2778">
        <v>20.567343777125686</v>
      </c>
      <c r="AC2778">
        <v>0</v>
      </c>
      <c r="AD2778">
        <v>0</v>
      </c>
      <c r="AE2778">
        <v>108.82718997860134</v>
      </c>
    </row>
    <row r="2779" spans="1:31" x14ac:dyDescent="0.25">
      <c r="A2779">
        <v>2342750</v>
      </c>
      <c r="B2779">
        <v>1</v>
      </c>
      <c r="C2779" t="s">
        <v>80</v>
      </c>
      <c r="D2779" t="s">
        <v>82</v>
      </c>
      <c r="E2779" t="s">
        <v>157</v>
      </c>
      <c r="F2779" t="s">
        <v>8207</v>
      </c>
      <c r="G2779" t="s">
        <v>153</v>
      </c>
      <c r="H2779" t="s">
        <v>154</v>
      </c>
      <c r="I2779" t="s">
        <v>144</v>
      </c>
      <c r="J2779" t="s">
        <v>137</v>
      </c>
      <c r="K2779" t="s">
        <v>138</v>
      </c>
      <c r="L2779" t="s">
        <v>8208</v>
      </c>
      <c r="M2779" t="s">
        <v>8209</v>
      </c>
      <c r="N2779">
        <v>1.525833333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34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22.4022488149146</v>
      </c>
      <c r="AC2779">
        <v>0</v>
      </c>
      <c r="AD2779">
        <v>0</v>
      </c>
      <c r="AE2779">
        <v>22.4022488149146</v>
      </c>
    </row>
    <row r="2780" spans="1:31" x14ac:dyDescent="0.25">
      <c r="A2780">
        <v>2342751</v>
      </c>
      <c r="B2780">
        <v>1</v>
      </c>
      <c r="C2780" t="s">
        <v>81</v>
      </c>
      <c r="D2780" t="s">
        <v>118</v>
      </c>
      <c r="E2780" t="s">
        <v>141</v>
      </c>
      <c r="F2780" t="s">
        <v>8210</v>
      </c>
      <c r="G2780" t="s">
        <v>134</v>
      </c>
      <c r="H2780" t="s">
        <v>135</v>
      </c>
      <c r="I2780" t="s">
        <v>144</v>
      </c>
      <c r="J2780" t="s">
        <v>137</v>
      </c>
      <c r="K2780" t="s">
        <v>138</v>
      </c>
      <c r="L2780" t="s">
        <v>8211</v>
      </c>
      <c r="M2780" t="s">
        <v>8212</v>
      </c>
      <c r="N2780">
        <v>0.45638888799999999</v>
      </c>
      <c r="O2780">
        <v>2</v>
      </c>
      <c r="P2780">
        <v>2674</v>
      </c>
      <c r="Q2780">
        <v>18</v>
      </c>
      <c r="R2780">
        <v>55</v>
      </c>
      <c r="S2780">
        <v>13</v>
      </c>
      <c r="T2780">
        <v>333</v>
      </c>
      <c r="U2780">
        <v>3</v>
      </c>
      <c r="V2780">
        <v>0</v>
      </c>
      <c r="W2780">
        <v>1.5629637383429282</v>
      </c>
      <c r="X2780">
        <v>229.73797878201452</v>
      </c>
      <c r="Y2780">
        <v>34.421221995098563</v>
      </c>
      <c r="Z2780">
        <v>63.673909356941657</v>
      </c>
      <c r="AA2780">
        <v>101.91390050563074</v>
      </c>
      <c r="AB2780">
        <v>121.17134318128761</v>
      </c>
      <c r="AC2780">
        <v>119.75256543433044</v>
      </c>
      <c r="AD2780">
        <v>0</v>
      </c>
      <c r="AE2780">
        <v>672.23388299364649</v>
      </c>
    </row>
    <row r="2781" spans="1:31" x14ac:dyDescent="0.25">
      <c r="A2781">
        <v>2342753</v>
      </c>
      <c r="B2781">
        <v>1</v>
      </c>
      <c r="C2781" t="s">
        <v>80</v>
      </c>
      <c r="D2781" t="s">
        <v>93</v>
      </c>
      <c r="E2781" t="s">
        <v>132</v>
      </c>
      <c r="F2781" t="s">
        <v>8151</v>
      </c>
      <c r="G2781" t="s">
        <v>363</v>
      </c>
      <c r="H2781" t="s">
        <v>135</v>
      </c>
      <c r="I2781" t="s">
        <v>144</v>
      </c>
      <c r="J2781" t="s">
        <v>137</v>
      </c>
      <c r="K2781" t="s">
        <v>138</v>
      </c>
      <c r="L2781" t="s">
        <v>8213</v>
      </c>
      <c r="M2781" t="s">
        <v>8214</v>
      </c>
      <c r="N2781">
        <v>0.38250000000000001</v>
      </c>
      <c r="O2781">
        <v>0</v>
      </c>
      <c r="P2781">
        <v>183</v>
      </c>
      <c r="Q2781">
        <v>0</v>
      </c>
      <c r="R2781">
        <v>93</v>
      </c>
      <c r="S2781">
        <v>1</v>
      </c>
      <c r="T2781">
        <v>46</v>
      </c>
      <c r="U2781">
        <v>0</v>
      </c>
      <c r="V2781">
        <v>0</v>
      </c>
      <c r="W2781">
        <v>0</v>
      </c>
      <c r="X2781">
        <v>23.964192973504119</v>
      </c>
      <c r="Y2781">
        <v>0</v>
      </c>
      <c r="Z2781">
        <v>91.041842651774886</v>
      </c>
      <c r="AA2781">
        <v>0.62006932761637512</v>
      </c>
      <c r="AB2781">
        <v>25.981267047732324</v>
      </c>
      <c r="AC2781">
        <v>0</v>
      </c>
      <c r="AD2781">
        <v>0</v>
      </c>
      <c r="AE2781">
        <v>141.60737200062769</v>
      </c>
    </row>
    <row r="2782" spans="1:31" x14ac:dyDescent="0.25">
      <c r="A2782">
        <v>2342754</v>
      </c>
      <c r="B2782">
        <v>1</v>
      </c>
      <c r="C2782" t="s">
        <v>80</v>
      </c>
      <c r="D2782" t="s">
        <v>100</v>
      </c>
      <c r="E2782" t="s">
        <v>157</v>
      </c>
      <c r="F2782" t="s">
        <v>8215</v>
      </c>
      <c r="G2782" t="s">
        <v>159</v>
      </c>
      <c r="H2782" t="s">
        <v>154</v>
      </c>
      <c r="I2782" t="s">
        <v>144</v>
      </c>
      <c r="J2782" t="s">
        <v>137</v>
      </c>
      <c r="K2782" t="s">
        <v>138</v>
      </c>
      <c r="L2782" t="s">
        <v>8216</v>
      </c>
      <c r="M2782" t="s">
        <v>8217</v>
      </c>
      <c r="N2782">
        <v>3.605555555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1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</row>
    <row r="2783" spans="1:31" x14ac:dyDescent="0.25">
      <c r="A2783">
        <v>2342755</v>
      </c>
      <c r="B2783">
        <v>1</v>
      </c>
      <c r="C2783" t="s">
        <v>80</v>
      </c>
      <c r="D2783" t="s">
        <v>106</v>
      </c>
      <c r="E2783" t="s">
        <v>132</v>
      </c>
      <c r="F2783" t="s">
        <v>1215</v>
      </c>
      <c r="G2783" t="s">
        <v>363</v>
      </c>
      <c r="H2783" t="s">
        <v>135</v>
      </c>
      <c r="I2783" t="s">
        <v>144</v>
      </c>
      <c r="J2783" t="s">
        <v>137</v>
      </c>
      <c r="K2783" t="s">
        <v>138</v>
      </c>
      <c r="L2783" t="s">
        <v>8218</v>
      </c>
      <c r="M2783" t="s">
        <v>8219</v>
      </c>
      <c r="N2783">
        <v>0.17</v>
      </c>
      <c r="O2783">
        <v>0</v>
      </c>
      <c r="P2783">
        <v>8</v>
      </c>
      <c r="Q2783">
        <v>29</v>
      </c>
      <c r="R2783">
        <v>73</v>
      </c>
      <c r="S2783">
        <v>10</v>
      </c>
      <c r="T2783">
        <v>20</v>
      </c>
      <c r="U2783">
        <v>1</v>
      </c>
      <c r="V2783">
        <v>0</v>
      </c>
      <c r="W2783">
        <v>0</v>
      </c>
      <c r="X2783">
        <v>1.0024484367241402</v>
      </c>
      <c r="Y2783">
        <v>66.999029037616637</v>
      </c>
      <c r="Z2783">
        <v>58.189336966236354</v>
      </c>
      <c r="AA2783">
        <v>10.9463397774211</v>
      </c>
      <c r="AB2783">
        <v>20.341573038130853</v>
      </c>
      <c r="AC2783">
        <v>0.96836609147865027</v>
      </c>
      <c r="AD2783">
        <v>0</v>
      </c>
      <c r="AE2783">
        <v>158.44709334760773</v>
      </c>
    </row>
    <row r="2784" spans="1:31" x14ac:dyDescent="0.25">
      <c r="A2784">
        <v>2342757</v>
      </c>
      <c r="B2784">
        <v>1</v>
      </c>
      <c r="C2784" t="s">
        <v>81</v>
      </c>
      <c r="D2784" t="s">
        <v>114</v>
      </c>
      <c r="E2784" t="s">
        <v>151</v>
      </c>
      <c r="F2784" t="s">
        <v>8220</v>
      </c>
      <c r="G2784" t="s">
        <v>292</v>
      </c>
      <c r="H2784" t="s">
        <v>154</v>
      </c>
      <c r="I2784" t="s">
        <v>144</v>
      </c>
      <c r="J2784" t="s">
        <v>137</v>
      </c>
      <c r="K2784" t="s">
        <v>138</v>
      </c>
      <c r="L2784" t="s">
        <v>8221</v>
      </c>
      <c r="M2784" t="s">
        <v>8222</v>
      </c>
      <c r="N2784">
        <v>2.4672222220000002</v>
      </c>
      <c r="O2784">
        <v>0</v>
      </c>
      <c r="P2784">
        <v>0</v>
      </c>
      <c r="Q2784">
        <v>0</v>
      </c>
      <c r="R2784">
        <v>1</v>
      </c>
      <c r="S2784">
        <v>0</v>
      </c>
      <c r="T2784">
        <v>1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28.699293479773196</v>
      </c>
      <c r="AA2784">
        <v>0</v>
      </c>
      <c r="AB2784">
        <v>3.085107051902778E-2</v>
      </c>
      <c r="AC2784">
        <v>0</v>
      </c>
      <c r="AD2784">
        <v>0</v>
      </c>
      <c r="AE2784">
        <v>28.730144550292223</v>
      </c>
    </row>
    <row r="2785" spans="1:31" x14ac:dyDescent="0.25">
      <c r="A2785">
        <v>2342760</v>
      </c>
      <c r="B2785">
        <v>1</v>
      </c>
      <c r="C2785" t="s">
        <v>81</v>
      </c>
      <c r="D2785" t="s">
        <v>128</v>
      </c>
      <c r="E2785" t="s">
        <v>151</v>
      </c>
      <c r="F2785" t="s">
        <v>8223</v>
      </c>
      <c r="G2785" t="s">
        <v>153</v>
      </c>
      <c r="H2785" t="s">
        <v>154</v>
      </c>
      <c r="I2785" t="s">
        <v>144</v>
      </c>
      <c r="J2785" t="s">
        <v>137</v>
      </c>
      <c r="K2785" t="s">
        <v>138</v>
      </c>
      <c r="L2785" t="s">
        <v>8224</v>
      </c>
      <c r="M2785" t="s">
        <v>8225</v>
      </c>
      <c r="N2785">
        <v>1.040277777</v>
      </c>
      <c r="O2785">
        <v>0</v>
      </c>
      <c r="P2785">
        <v>224</v>
      </c>
      <c r="Q2785">
        <v>0</v>
      </c>
      <c r="R2785">
        <v>0</v>
      </c>
      <c r="S2785">
        <v>0</v>
      </c>
      <c r="T2785">
        <v>16</v>
      </c>
      <c r="U2785">
        <v>0</v>
      </c>
      <c r="V2785">
        <v>0</v>
      </c>
      <c r="W2785">
        <v>0</v>
      </c>
      <c r="X2785">
        <v>49.691380454039745</v>
      </c>
      <c r="Y2785">
        <v>0</v>
      </c>
      <c r="Z2785">
        <v>0</v>
      </c>
      <c r="AA2785">
        <v>0</v>
      </c>
      <c r="AB2785">
        <v>15.789535218083776</v>
      </c>
      <c r="AC2785">
        <v>0</v>
      </c>
      <c r="AD2785">
        <v>0</v>
      </c>
      <c r="AE2785">
        <v>65.480915672123515</v>
      </c>
    </row>
    <row r="2786" spans="1:31" x14ac:dyDescent="0.25">
      <c r="A2786">
        <v>2342761</v>
      </c>
      <c r="B2786">
        <v>1</v>
      </c>
      <c r="C2786" t="s">
        <v>80</v>
      </c>
      <c r="D2786" t="s">
        <v>93</v>
      </c>
      <c r="E2786" t="s">
        <v>151</v>
      </c>
      <c r="F2786" t="s">
        <v>8226</v>
      </c>
      <c r="G2786" t="s">
        <v>153</v>
      </c>
      <c r="H2786" t="s">
        <v>154</v>
      </c>
      <c r="I2786" t="s">
        <v>144</v>
      </c>
      <c r="J2786" t="s">
        <v>137</v>
      </c>
      <c r="K2786" t="s">
        <v>138</v>
      </c>
      <c r="L2786" t="s">
        <v>8227</v>
      </c>
      <c r="M2786" t="s">
        <v>8228</v>
      </c>
      <c r="N2786">
        <v>4.0013888880000001</v>
      </c>
      <c r="O2786">
        <v>0</v>
      </c>
      <c r="P2786">
        <v>7</v>
      </c>
      <c r="Q2786">
        <v>0</v>
      </c>
      <c r="R2786">
        <v>4</v>
      </c>
      <c r="S2786">
        <v>0</v>
      </c>
      <c r="T2786">
        <v>3</v>
      </c>
      <c r="U2786">
        <v>0</v>
      </c>
      <c r="V2786">
        <v>0</v>
      </c>
      <c r="W2786">
        <v>0</v>
      </c>
      <c r="X2786">
        <v>9.7066282880673018</v>
      </c>
      <c r="Y2786">
        <v>0</v>
      </c>
      <c r="Z2786">
        <v>184.0044581671595</v>
      </c>
      <c r="AA2786">
        <v>0</v>
      </c>
      <c r="AB2786">
        <v>15.887650830597085</v>
      </c>
      <c r="AC2786">
        <v>0</v>
      </c>
      <c r="AD2786">
        <v>0</v>
      </c>
      <c r="AE2786">
        <v>209.59873728582389</v>
      </c>
    </row>
    <row r="2787" spans="1:31" x14ac:dyDescent="0.25">
      <c r="A2787">
        <v>2342762</v>
      </c>
      <c r="B2787">
        <v>1</v>
      </c>
      <c r="C2787" t="s">
        <v>80</v>
      </c>
      <c r="D2787" t="s">
        <v>104</v>
      </c>
      <c r="E2787" t="s">
        <v>174</v>
      </c>
      <c r="F2787" t="s">
        <v>8229</v>
      </c>
      <c r="G2787" t="s">
        <v>292</v>
      </c>
      <c r="H2787" t="s">
        <v>154</v>
      </c>
      <c r="I2787" t="s">
        <v>144</v>
      </c>
      <c r="J2787" t="s">
        <v>137</v>
      </c>
      <c r="K2787" t="s">
        <v>138</v>
      </c>
      <c r="L2787" t="s">
        <v>8230</v>
      </c>
      <c r="M2787" t="s">
        <v>8231</v>
      </c>
      <c r="N2787">
        <v>2.2202777770000002</v>
      </c>
      <c r="O2787">
        <v>0</v>
      </c>
      <c r="P2787">
        <v>2</v>
      </c>
      <c r="Q2787">
        <v>0</v>
      </c>
      <c r="R2787">
        <v>15</v>
      </c>
      <c r="S2787">
        <v>0</v>
      </c>
      <c r="T2787">
        <v>5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16.918514640262352</v>
      </c>
      <c r="AA2787">
        <v>0</v>
      </c>
      <c r="AB2787">
        <v>12.36699844863503</v>
      </c>
      <c r="AC2787">
        <v>0</v>
      </c>
      <c r="AD2787">
        <v>0</v>
      </c>
      <c r="AE2787">
        <v>29.285513088897382</v>
      </c>
    </row>
    <row r="2788" spans="1:31" x14ac:dyDescent="0.25">
      <c r="A2788">
        <v>2342764</v>
      </c>
      <c r="B2788">
        <v>1</v>
      </c>
      <c r="C2788" t="s">
        <v>81</v>
      </c>
      <c r="D2788" t="s">
        <v>112</v>
      </c>
      <c r="E2788" t="s">
        <v>147</v>
      </c>
      <c r="F2788" t="s">
        <v>8232</v>
      </c>
      <c r="G2788" t="s">
        <v>184</v>
      </c>
      <c r="H2788" t="s">
        <v>135</v>
      </c>
      <c r="I2788" t="s">
        <v>144</v>
      </c>
      <c r="J2788" t="s">
        <v>137</v>
      </c>
      <c r="K2788" t="s">
        <v>138</v>
      </c>
      <c r="L2788" t="s">
        <v>8233</v>
      </c>
      <c r="M2788" t="s">
        <v>8234</v>
      </c>
      <c r="N2788">
        <v>2.1030555550000001</v>
      </c>
      <c r="O2788">
        <v>0</v>
      </c>
      <c r="P2788">
        <v>0</v>
      </c>
      <c r="Q2788">
        <v>0</v>
      </c>
      <c r="R2788">
        <v>7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95.360794132991813</v>
      </c>
      <c r="AA2788">
        <v>0</v>
      </c>
      <c r="AB2788">
        <v>0</v>
      </c>
      <c r="AC2788">
        <v>0</v>
      </c>
      <c r="AD2788">
        <v>0</v>
      </c>
      <c r="AE2788">
        <v>95.360794132991813</v>
      </c>
    </row>
    <row r="2789" spans="1:31" x14ac:dyDescent="0.25">
      <c r="A2789">
        <v>2342766</v>
      </c>
      <c r="B2789">
        <v>1</v>
      </c>
      <c r="C2789" t="s">
        <v>80</v>
      </c>
      <c r="D2789" t="s">
        <v>96</v>
      </c>
      <c r="E2789" t="s">
        <v>157</v>
      </c>
      <c r="F2789" t="s">
        <v>8235</v>
      </c>
      <c r="G2789" t="s">
        <v>159</v>
      </c>
      <c r="H2789" t="s">
        <v>154</v>
      </c>
      <c r="I2789" t="s">
        <v>144</v>
      </c>
      <c r="J2789" t="s">
        <v>137</v>
      </c>
      <c r="K2789" t="s">
        <v>138</v>
      </c>
      <c r="L2789" t="s">
        <v>8236</v>
      </c>
      <c r="M2789" t="s">
        <v>8237</v>
      </c>
      <c r="N2789">
        <v>3.3744444439999999</v>
      </c>
      <c r="O2789">
        <v>0</v>
      </c>
      <c r="P2789">
        <v>1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1.3213049644284649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1.3213049644284649</v>
      </c>
    </row>
    <row r="2790" spans="1:31" x14ac:dyDescent="0.25">
      <c r="A2790">
        <v>2342768</v>
      </c>
      <c r="B2790">
        <v>1</v>
      </c>
      <c r="C2790" t="s">
        <v>81</v>
      </c>
      <c r="D2790" t="s">
        <v>119</v>
      </c>
      <c r="E2790" t="s">
        <v>157</v>
      </c>
      <c r="F2790" t="s">
        <v>8130</v>
      </c>
      <c r="G2790" t="s">
        <v>159</v>
      </c>
      <c r="H2790" t="s">
        <v>154</v>
      </c>
      <c r="I2790" t="s">
        <v>144</v>
      </c>
      <c r="J2790" t="s">
        <v>137</v>
      </c>
      <c r="K2790" t="s">
        <v>138</v>
      </c>
      <c r="L2790" t="s">
        <v>8238</v>
      </c>
      <c r="M2790" t="s">
        <v>8239</v>
      </c>
      <c r="N2790">
        <v>1.7961111110000001</v>
      </c>
      <c r="O2790">
        <v>0</v>
      </c>
      <c r="P2790">
        <v>1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0.71097306363550916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0.71097306363550916</v>
      </c>
    </row>
    <row r="2791" spans="1:31" x14ac:dyDescent="0.25">
      <c r="A2791">
        <v>2342769</v>
      </c>
      <c r="B2791">
        <v>1</v>
      </c>
      <c r="C2791" t="s">
        <v>80</v>
      </c>
      <c r="D2791" t="s">
        <v>84</v>
      </c>
      <c r="E2791" t="s">
        <v>157</v>
      </c>
      <c r="F2791" t="s">
        <v>8240</v>
      </c>
      <c r="G2791" t="s">
        <v>352</v>
      </c>
      <c r="H2791" t="s">
        <v>154</v>
      </c>
      <c r="I2791" t="s">
        <v>144</v>
      </c>
      <c r="J2791" t="s">
        <v>3</v>
      </c>
      <c r="K2791" t="s">
        <v>138</v>
      </c>
      <c r="L2791" t="s">
        <v>8241</v>
      </c>
      <c r="M2791" t="s">
        <v>8242</v>
      </c>
      <c r="N2791">
        <v>1.9497222219999999</v>
      </c>
      <c r="O2791">
        <v>0</v>
      </c>
      <c r="P2791">
        <v>4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2.1388157409823201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2.1388157409823201</v>
      </c>
    </row>
    <row r="2792" spans="1:31" x14ac:dyDescent="0.25">
      <c r="A2792">
        <v>2342771</v>
      </c>
      <c r="B2792">
        <v>1</v>
      </c>
      <c r="C2792" t="s">
        <v>81</v>
      </c>
      <c r="D2792" t="s">
        <v>123</v>
      </c>
      <c r="E2792" t="s">
        <v>174</v>
      </c>
      <c r="F2792" t="s">
        <v>8243</v>
      </c>
      <c r="G2792" t="s">
        <v>176</v>
      </c>
      <c r="H2792" t="s">
        <v>154</v>
      </c>
      <c r="I2792" t="s">
        <v>144</v>
      </c>
      <c r="J2792" t="s">
        <v>137</v>
      </c>
      <c r="K2792" t="s">
        <v>138</v>
      </c>
      <c r="L2792" t="s">
        <v>8244</v>
      </c>
      <c r="M2792" t="s">
        <v>8245</v>
      </c>
      <c r="N2792">
        <v>0.78361111100000003</v>
      </c>
      <c r="O2792">
        <v>0</v>
      </c>
      <c r="P2792">
        <v>15</v>
      </c>
      <c r="Q2792">
        <v>0</v>
      </c>
      <c r="R2792">
        <v>12</v>
      </c>
      <c r="S2792">
        <v>0</v>
      </c>
      <c r="T2792">
        <v>2</v>
      </c>
      <c r="U2792">
        <v>0</v>
      </c>
      <c r="V2792">
        <v>0</v>
      </c>
      <c r="W2792">
        <v>0</v>
      </c>
      <c r="X2792">
        <v>2.9927586878291472</v>
      </c>
      <c r="Y2792">
        <v>0</v>
      </c>
      <c r="Z2792">
        <v>49.56773583195443</v>
      </c>
      <c r="AA2792">
        <v>0</v>
      </c>
      <c r="AB2792">
        <v>1.8087492468640978</v>
      </c>
      <c r="AC2792">
        <v>0</v>
      </c>
      <c r="AD2792">
        <v>0</v>
      </c>
      <c r="AE2792">
        <v>54.369243766647671</v>
      </c>
    </row>
    <row r="2793" spans="1:31" x14ac:dyDescent="0.25">
      <c r="A2793">
        <v>2342772</v>
      </c>
      <c r="B2793">
        <v>1</v>
      </c>
      <c r="C2793" t="s">
        <v>80</v>
      </c>
      <c r="D2793" t="s">
        <v>82</v>
      </c>
      <c r="E2793" t="s">
        <v>174</v>
      </c>
      <c r="F2793" t="s">
        <v>8246</v>
      </c>
      <c r="G2793" t="s">
        <v>194</v>
      </c>
      <c r="H2793" t="s">
        <v>154</v>
      </c>
      <c r="I2793" t="s">
        <v>144</v>
      </c>
      <c r="J2793" t="s">
        <v>137</v>
      </c>
      <c r="K2793" t="s">
        <v>138</v>
      </c>
      <c r="L2793" t="s">
        <v>8247</v>
      </c>
      <c r="M2793" t="s">
        <v>8248</v>
      </c>
      <c r="N2793">
        <v>0.86250000000000004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337</v>
      </c>
      <c r="U2793">
        <v>0</v>
      </c>
      <c r="V2793">
        <v>7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267.66436274558845</v>
      </c>
      <c r="AC2793">
        <v>0</v>
      </c>
      <c r="AD2793">
        <v>61.975558116164621</v>
      </c>
      <c r="AE2793">
        <v>329.63992086175307</v>
      </c>
    </row>
    <row r="2794" spans="1:31" x14ac:dyDescent="0.25">
      <c r="A2794">
        <v>2342775</v>
      </c>
      <c r="B2794">
        <v>1</v>
      </c>
      <c r="C2794" t="s">
        <v>81</v>
      </c>
      <c r="D2794" t="s">
        <v>127</v>
      </c>
      <c r="E2794" t="s">
        <v>157</v>
      </c>
      <c r="F2794" t="s">
        <v>8249</v>
      </c>
      <c r="G2794" t="s">
        <v>159</v>
      </c>
      <c r="H2794" t="s">
        <v>154</v>
      </c>
      <c r="I2794" t="s">
        <v>144</v>
      </c>
      <c r="J2794" t="s">
        <v>137</v>
      </c>
      <c r="K2794" t="s">
        <v>138</v>
      </c>
      <c r="L2794" t="s">
        <v>8250</v>
      </c>
      <c r="M2794" t="s">
        <v>8251</v>
      </c>
      <c r="N2794">
        <v>1.6469444440000001</v>
      </c>
      <c r="O2794">
        <v>0</v>
      </c>
      <c r="P2794">
        <v>1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0.12772130118208222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0.12772130118208222</v>
      </c>
    </row>
    <row r="2795" spans="1:31" x14ac:dyDescent="0.25">
      <c r="A2795">
        <v>2342776</v>
      </c>
      <c r="B2795">
        <v>1</v>
      </c>
      <c r="C2795" t="s">
        <v>80</v>
      </c>
      <c r="D2795" t="s">
        <v>104</v>
      </c>
      <c r="E2795" t="s">
        <v>132</v>
      </c>
      <c r="F2795" t="s">
        <v>8252</v>
      </c>
      <c r="G2795" t="s">
        <v>134</v>
      </c>
      <c r="H2795" t="s">
        <v>135</v>
      </c>
      <c r="I2795" t="s">
        <v>144</v>
      </c>
      <c r="J2795" t="s">
        <v>137</v>
      </c>
      <c r="K2795" t="s">
        <v>138</v>
      </c>
      <c r="L2795" t="s">
        <v>8253</v>
      </c>
      <c r="M2795" t="s">
        <v>8254</v>
      </c>
      <c r="N2795">
        <v>0.71472222200000002</v>
      </c>
      <c r="O2795">
        <v>34</v>
      </c>
      <c r="P2795">
        <v>2034</v>
      </c>
      <c r="Q2795">
        <v>116</v>
      </c>
      <c r="R2795">
        <v>162</v>
      </c>
      <c r="S2795">
        <v>48</v>
      </c>
      <c r="T2795">
        <v>228</v>
      </c>
      <c r="U2795">
        <v>3</v>
      </c>
      <c r="V2795">
        <v>1</v>
      </c>
      <c r="W2795">
        <v>41.173831379039342</v>
      </c>
      <c r="X2795">
        <v>336.92087999818284</v>
      </c>
      <c r="Y2795">
        <v>88.574515978342035</v>
      </c>
      <c r="Z2795">
        <v>98.268650959779492</v>
      </c>
      <c r="AA2795">
        <v>221.72184904567916</v>
      </c>
      <c r="AB2795">
        <v>143.09312878069036</v>
      </c>
      <c r="AC2795">
        <v>4.4684183141748033</v>
      </c>
      <c r="AD2795">
        <v>0.55036565436600005</v>
      </c>
      <c r="AE2795">
        <v>934.771640110254</v>
      </c>
    </row>
    <row r="2796" spans="1:31" x14ac:dyDescent="0.25">
      <c r="A2796">
        <v>2342777</v>
      </c>
      <c r="B2796">
        <v>1</v>
      </c>
      <c r="C2796" t="s">
        <v>80</v>
      </c>
      <c r="D2796" t="s">
        <v>90</v>
      </c>
      <c r="E2796" t="s">
        <v>151</v>
      </c>
      <c r="F2796" t="s">
        <v>8255</v>
      </c>
      <c r="G2796" t="s">
        <v>194</v>
      </c>
      <c r="H2796" t="s">
        <v>154</v>
      </c>
      <c r="I2796" t="s">
        <v>144</v>
      </c>
      <c r="J2796" t="s">
        <v>137</v>
      </c>
      <c r="K2796" t="s">
        <v>138</v>
      </c>
      <c r="L2796" t="s">
        <v>8256</v>
      </c>
      <c r="M2796" t="s">
        <v>8257</v>
      </c>
      <c r="N2796">
        <v>1.654722222</v>
      </c>
      <c r="O2796">
        <v>0</v>
      </c>
      <c r="P2796">
        <v>77</v>
      </c>
      <c r="Q2796">
        <v>0</v>
      </c>
      <c r="R2796">
        <v>0</v>
      </c>
      <c r="S2796">
        <v>0</v>
      </c>
      <c r="T2796">
        <v>3</v>
      </c>
      <c r="U2796">
        <v>0</v>
      </c>
      <c r="V2796">
        <v>0</v>
      </c>
      <c r="W2796">
        <v>0</v>
      </c>
      <c r="X2796">
        <v>34.606454518415504</v>
      </c>
      <c r="Y2796">
        <v>0</v>
      </c>
      <c r="Z2796">
        <v>0</v>
      </c>
      <c r="AA2796">
        <v>0</v>
      </c>
      <c r="AB2796">
        <v>1.9927620304512212</v>
      </c>
      <c r="AC2796">
        <v>0</v>
      </c>
      <c r="AD2796">
        <v>0</v>
      </c>
      <c r="AE2796">
        <v>36.599216548866728</v>
      </c>
    </row>
    <row r="2797" spans="1:31" x14ac:dyDescent="0.25">
      <c r="A2797">
        <v>2342781</v>
      </c>
      <c r="B2797">
        <v>1</v>
      </c>
      <c r="C2797" t="s">
        <v>80</v>
      </c>
      <c r="D2797" t="s">
        <v>85</v>
      </c>
      <c r="E2797" t="s">
        <v>157</v>
      </c>
      <c r="F2797" t="s">
        <v>8258</v>
      </c>
      <c r="G2797" t="s">
        <v>204</v>
      </c>
      <c r="H2797" t="s">
        <v>154</v>
      </c>
      <c r="I2797" t="s">
        <v>144</v>
      </c>
      <c r="J2797" t="s">
        <v>137</v>
      </c>
      <c r="K2797" t="s">
        <v>138</v>
      </c>
      <c r="L2797" t="s">
        <v>8259</v>
      </c>
      <c r="M2797" t="s">
        <v>8260</v>
      </c>
      <c r="N2797">
        <v>2.1530555549999999</v>
      </c>
      <c r="O2797">
        <v>0</v>
      </c>
      <c r="P2797">
        <v>6</v>
      </c>
      <c r="Q2797">
        <v>0</v>
      </c>
      <c r="R2797">
        <v>0</v>
      </c>
      <c r="S2797">
        <v>0</v>
      </c>
      <c r="T2797">
        <v>5</v>
      </c>
      <c r="U2797">
        <v>0</v>
      </c>
      <c r="V2797">
        <v>0</v>
      </c>
      <c r="W2797">
        <v>0</v>
      </c>
      <c r="X2797">
        <v>5.1155195219878005</v>
      </c>
      <c r="Y2797">
        <v>0</v>
      </c>
      <c r="Z2797">
        <v>0</v>
      </c>
      <c r="AA2797">
        <v>0</v>
      </c>
      <c r="AB2797">
        <v>11.978035446362147</v>
      </c>
      <c r="AC2797">
        <v>0</v>
      </c>
      <c r="AD2797">
        <v>0</v>
      </c>
      <c r="AE2797">
        <v>17.093554968349949</v>
      </c>
    </row>
    <row r="2798" spans="1:31" x14ac:dyDescent="0.25">
      <c r="A2798">
        <v>2342782</v>
      </c>
      <c r="B2798">
        <v>1</v>
      </c>
      <c r="C2798" t="s">
        <v>80</v>
      </c>
      <c r="D2798" t="s">
        <v>90</v>
      </c>
      <c r="E2798" t="s">
        <v>151</v>
      </c>
      <c r="F2798" t="s">
        <v>8261</v>
      </c>
      <c r="G2798" t="s">
        <v>410</v>
      </c>
      <c r="H2798" t="s">
        <v>154</v>
      </c>
      <c r="I2798" t="s">
        <v>144</v>
      </c>
      <c r="J2798" t="s">
        <v>137</v>
      </c>
      <c r="K2798" t="s">
        <v>138</v>
      </c>
      <c r="L2798" t="s">
        <v>8262</v>
      </c>
      <c r="M2798" t="s">
        <v>8263</v>
      </c>
      <c r="N2798">
        <v>1.300277777</v>
      </c>
      <c r="O2798">
        <v>0</v>
      </c>
      <c r="P2798">
        <v>216</v>
      </c>
      <c r="Q2798">
        <v>0</v>
      </c>
      <c r="R2798">
        <v>0</v>
      </c>
      <c r="S2798">
        <v>0</v>
      </c>
      <c r="T2798">
        <v>12</v>
      </c>
      <c r="U2798">
        <v>0</v>
      </c>
      <c r="V2798">
        <v>0</v>
      </c>
      <c r="W2798">
        <v>0</v>
      </c>
      <c r="X2798">
        <v>54.684193239606032</v>
      </c>
      <c r="Y2798">
        <v>0</v>
      </c>
      <c r="Z2798">
        <v>0</v>
      </c>
      <c r="AA2798">
        <v>0</v>
      </c>
      <c r="AB2798">
        <v>8.860387581867414</v>
      </c>
      <c r="AC2798">
        <v>0</v>
      </c>
      <c r="AD2798">
        <v>0</v>
      </c>
      <c r="AE2798">
        <v>63.544580821473446</v>
      </c>
    </row>
    <row r="2799" spans="1:31" x14ac:dyDescent="0.25">
      <c r="A2799">
        <v>2342783</v>
      </c>
      <c r="B2799">
        <v>1</v>
      </c>
      <c r="C2799" t="s">
        <v>80</v>
      </c>
      <c r="D2799" t="s">
        <v>93</v>
      </c>
      <c r="E2799" t="s">
        <v>132</v>
      </c>
      <c r="F2799" t="s">
        <v>8151</v>
      </c>
      <c r="G2799" t="s">
        <v>363</v>
      </c>
      <c r="H2799" t="s">
        <v>135</v>
      </c>
      <c r="I2799" t="s">
        <v>136</v>
      </c>
      <c r="J2799" t="s">
        <v>137</v>
      </c>
      <c r="K2799" t="s">
        <v>138</v>
      </c>
      <c r="L2799" t="s">
        <v>8264</v>
      </c>
      <c r="M2799" t="s">
        <v>8265</v>
      </c>
      <c r="N2799">
        <v>4.1111110999999999E-2</v>
      </c>
      <c r="O2799">
        <v>0</v>
      </c>
      <c r="P2799">
        <v>183</v>
      </c>
      <c r="Q2799">
        <v>0</v>
      </c>
      <c r="R2799">
        <v>93</v>
      </c>
      <c r="S2799">
        <v>1</v>
      </c>
      <c r="T2799">
        <v>46</v>
      </c>
      <c r="U2799">
        <v>0</v>
      </c>
      <c r="V2799">
        <v>0</v>
      </c>
      <c r="W2799">
        <v>0</v>
      </c>
      <c r="X2799">
        <v>2.5968334951671328</v>
      </c>
      <c r="Y2799">
        <v>0</v>
      </c>
      <c r="Z2799">
        <v>9.5506359880783371</v>
      </c>
      <c r="AA2799">
        <v>6.874182843589445E-2</v>
      </c>
      <c r="AB2799">
        <v>2.8757777317649107</v>
      </c>
      <c r="AC2799">
        <v>0</v>
      </c>
      <c r="AD2799">
        <v>0</v>
      </c>
      <c r="AE2799">
        <v>15.091989043446276</v>
      </c>
    </row>
    <row r="2800" spans="1:31" x14ac:dyDescent="0.25">
      <c r="A2800">
        <v>2342785</v>
      </c>
      <c r="B2800">
        <v>1</v>
      </c>
      <c r="C2800" t="s">
        <v>80</v>
      </c>
      <c r="D2800" t="s">
        <v>96</v>
      </c>
      <c r="E2800" t="s">
        <v>151</v>
      </c>
      <c r="F2800" t="s">
        <v>8266</v>
      </c>
      <c r="G2800" t="s">
        <v>153</v>
      </c>
      <c r="H2800" t="s">
        <v>154</v>
      </c>
      <c r="I2800" t="s">
        <v>144</v>
      </c>
      <c r="J2800" t="s">
        <v>137</v>
      </c>
      <c r="K2800" t="s">
        <v>138</v>
      </c>
      <c r="L2800" t="s">
        <v>8267</v>
      </c>
      <c r="M2800" t="s">
        <v>8268</v>
      </c>
      <c r="N2800">
        <v>0.48833333299999998</v>
      </c>
      <c r="O2800">
        <v>0</v>
      </c>
      <c r="P2800">
        <v>44</v>
      </c>
      <c r="Q2800">
        <v>0</v>
      </c>
      <c r="R2800">
        <v>0</v>
      </c>
      <c r="S2800">
        <v>0</v>
      </c>
      <c r="T2800">
        <v>3</v>
      </c>
      <c r="U2800">
        <v>0</v>
      </c>
      <c r="V2800">
        <v>0</v>
      </c>
      <c r="W2800">
        <v>0</v>
      </c>
      <c r="X2800">
        <v>9.9869922183047333</v>
      </c>
      <c r="Y2800">
        <v>0</v>
      </c>
      <c r="Z2800">
        <v>0</v>
      </c>
      <c r="AA2800">
        <v>0</v>
      </c>
      <c r="AB2800">
        <v>5.4691223317664006</v>
      </c>
      <c r="AC2800">
        <v>0</v>
      </c>
      <c r="AD2800">
        <v>0</v>
      </c>
      <c r="AE2800">
        <v>15.456114550071135</v>
      </c>
    </row>
    <row r="2801" spans="1:31" x14ac:dyDescent="0.25">
      <c r="A2801">
        <v>2342786</v>
      </c>
      <c r="B2801">
        <v>1</v>
      </c>
      <c r="C2801" t="s">
        <v>80</v>
      </c>
      <c r="D2801" t="s">
        <v>110</v>
      </c>
      <c r="E2801" t="s">
        <v>147</v>
      </c>
      <c r="F2801" t="s">
        <v>8154</v>
      </c>
      <c r="G2801" t="s">
        <v>184</v>
      </c>
      <c r="H2801" t="s">
        <v>135</v>
      </c>
      <c r="I2801" t="s">
        <v>144</v>
      </c>
      <c r="J2801" t="s">
        <v>137</v>
      </c>
      <c r="K2801" t="s">
        <v>138</v>
      </c>
      <c r="L2801" t="s">
        <v>8269</v>
      </c>
      <c r="M2801" t="s">
        <v>8270</v>
      </c>
      <c r="N2801">
        <v>1.1375</v>
      </c>
      <c r="O2801">
        <v>8</v>
      </c>
      <c r="P2801">
        <v>984</v>
      </c>
      <c r="Q2801">
        <v>6</v>
      </c>
      <c r="R2801">
        <v>7</v>
      </c>
      <c r="S2801">
        <v>7</v>
      </c>
      <c r="T2801">
        <v>83</v>
      </c>
      <c r="U2801">
        <v>0</v>
      </c>
      <c r="V2801">
        <v>0</v>
      </c>
      <c r="W2801">
        <v>3.3584139903200247</v>
      </c>
      <c r="X2801">
        <v>289.98960024458762</v>
      </c>
      <c r="Y2801">
        <v>8.9234281167498128</v>
      </c>
      <c r="Z2801">
        <v>1.9560063470215201</v>
      </c>
      <c r="AA2801">
        <v>95.096477078935166</v>
      </c>
      <c r="AB2801">
        <v>86.043982456194342</v>
      </c>
      <c r="AC2801">
        <v>0</v>
      </c>
      <c r="AD2801">
        <v>0</v>
      </c>
      <c r="AE2801">
        <v>485.36790823380841</v>
      </c>
    </row>
    <row r="2802" spans="1:31" x14ac:dyDescent="0.25">
      <c r="A2802">
        <v>2342787</v>
      </c>
      <c r="B2802">
        <v>1</v>
      </c>
      <c r="C2802" t="s">
        <v>81</v>
      </c>
      <c r="D2802" t="s">
        <v>118</v>
      </c>
      <c r="E2802" t="s">
        <v>174</v>
      </c>
      <c r="F2802" t="s">
        <v>8271</v>
      </c>
      <c r="G2802" t="s">
        <v>176</v>
      </c>
      <c r="H2802" t="s">
        <v>154</v>
      </c>
      <c r="I2802" t="s">
        <v>144</v>
      </c>
      <c r="J2802" t="s">
        <v>137</v>
      </c>
      <c r="K2802" t="s">
        <v>138</v>
      </c>
      <c r="L2802" t="s">
        <v>8272</v>
      </c>
      <c r="M2802" t="s">
        <v>8273</v>
      </c>
      <c r="N2802">
        <v>0.59805555499999996</v>
      </c>
      <c r="O2802">
        <v>0</v>
      </c>
      <c r="P2802">
        <v>0</v>
      </c>
      <c r="Q2802">
        <v>0</v>
      </c>
      <c r="R2802">
        <v>6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7.0193844010386313</v>
      </c>
      <c r="AA2802">
        <v>0</v>
      </c>
      <c r="AB2802">
        <v>0</v>
      </c>
      <c r="AC2802">
        <v>0</v>
      </c>
      <c r="AD2802">
        <v>0</v>
      </c>
      <c r="AE2802">
        <v>7.0193844010386313</v>
      </c>
    </row>
    <row r="2803" spans="1:31" x14ac:dyDescent="0.25">
      <c r="A2803">
        <v>2342789</v>
      </c>
      <c r="B2803">
        <v>1</v>
      </c>
      <c r="C2803" t="s">
        <v>80</v>
      </c>
      <c r="D2803" t="s">
        <v>84</v>
      </c>
      <c r="E2803" t="s">
        <v>157</v>
      </c>
      <c r="F2803" t="s">
        <v>8274</v>
      </c>
      <c r="G2803" t="s">
        <v>159</v>
      </c>
      <c r="H2803" t="s">
        <v>154</v>
      </c>
      <c r="I2803" t="s">
        <v>144</v>
      </c>
      <c r="J2803" t="s">
        <v>137</v>
      </c>
      <c r="K2803" t="s">
        <v>138</v>
      </c>
      <c r="L2803" t="s">
        <v>8275</v>
      </c>
      <c r="M2803" t="s">
        <v>8276</v>
      </c>
      <c r="N2803">
        <v>3.3094444439999999</v>
      </c>
      <c r="O2803">
        <v>0</v>
      </c>
      <c r="P2803">
        <v>1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1.3107835614120447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1.3107835614120447</v>
      </c>
    </row>
    <row r="2804" spans="1:31" x14ac:dyDescent="0.25">
      <c r="A2804">
        <v>2342790</v>
      </c>
      <c r="B2804">
        <v>1</v>
      </c>
      <c r="C2804" t="s">
        <v>81</v>
      </c>
      <c r="D2804" t="s">
        <v>128</v>
      </c>
      <c r="E2804" t="s">
        <v>151</v>
      </c>
      <c r="F2804" t="s">
        <v>8277</v>
      </c>
      <c r="G2804" t="s">
        <v>451</v>
      </c>
      <c r="H2804" t="s">
        <v>154</v>
      </c>
      <c r="I2804" t="s">
        <v>144</v>
      </c>
      <c r="J2804" t="s">
        <v>137</v>
      </c>
      <c r="K2804" t="s">
        <v>138</v>
      </c>
      <c r="L2804" t="s">
        <v>8278</v>
      </c>
      <c r="M2804" t="s">
        <v>8279</v>
      </c>
      <c r="N2804">
        <v>4.0211111109999997</v>
      </c>
      <c r="O2804">
        <v>0</v>
      </c>
      <c r="P2804">
        <v>10</v>
      </c>
      <c r="Q2804">
        <v>0</v>
      </c>
      <c r="R2804">
        <v>0</v>
      </c>
      <c r="S2804">
        <v>0</v>
      </c>
      <c r="T2804">
        <v>3</v>
      </c>
      <c r="U2804">
        <v>0</v>
      </c>
      <c r="V2804">
        <v>0</v>
      </c>
      <c r="W2804">
        <v>0</v>
      </c>
      <c r="X2804">
        <v>12.307597610581547</v>
      </c>
      <c r="Y2804">
        <v>0</v>
      </c>
      <c r="Z2804">
        <v>0</v>
      </c>
      <c r="AA2804">
        <v>0</v>
      </c>
      <c r="AB2804">
        <v>3.2809987837388905</v>
      </c>
      <c r="AC2804">
        <v>0</v>
      </c>
      <c r="AD2804">
        <v>0</v>
      </c>
      <c r="AE2804">
        <v>15.588596394320438</v>
      </c>
    </row>
    <row r="2805" spans="1:31" x14ac:dyDescent="0.25">
      <c r="A2805">
        <v>2342794</v>
      </c>
      <c r="B2805">
        <v>1</v>
      </c>
      <c r="C2805" t="s">
        <v>80</v>
      </c>
      <c r="D2805" t="s">
        <v>90</v>
      </c>
      <c r="E2805" t="s">
        <v>157</v>
      </c>
      <c r="F2805" t="s">
        <v>8280</v>
      </c>
      <c r="G2805" t="s">
        <v>159</v>
      </c>
      <c r="H2805" t="s">
        <v>154</v>
      </c>
      <c r="I2805" t="s">
        <v>144</v>
      </c>
      <c r="J2805" t="s">
        <v>137</v>
      </c>
      <c r="K2805" t="s">
        <v>138</v>
      </c>
      <c r="L2805" t="s">
        <v>8281</v>
      </c>
      <c r="M2805" t="s">
        <v>8282</v>
      </c>
      <c r="N2805">
        <v>1.905277777</v>
      </c>
      <c r="O2805">
        <v>0</v>
      </c>
      <c r="P2805">
        <v>1</v>
      </c>
      <c r="Q2805">
        <v>0</v>
      </c>
      <c r="R2805">
        <v>0</v>
      </c>
      <c r="S2805">
        <v>0</v>
      </c>
      <c r="T2805">
        <v>7</v>
      </c>
      <c r="U2805">
        <v>0</v>
      </c>
      <c r="V2805">
        <v>0</v>
      </c>
      <c r="W2805">
        <v>0</v>
      </c>
      <c r="X2805">
        <v>0.13341543693899222</v>
      </c>
      <c r="Y2805">
        <v>0</v>
      </c>
      <c r="Z2805">
        <v>0</v>
      </c>
      <c r="AA2805">
        <v>0</v>
      </c>
      <c r="AB2805">
        <v>11.733943309743598</v>
      </c>
      <c r="AC2805">
        <v>0</v>
      </c>
      <c r="AD2805">
        <v>0</v>
      </c>
      <c r="AE2805">
        <v>11.867358746682591</v>
      </c>
    </row>
    <row r="2806" spans="1:31" x14ac:dyDescent="0.25">
      <c r="A2806">
        <v>2342795</v>
      </c>
      <c r="B2806">
        <v>1</v>
      </c>
      <c r="C2806" t="s">
        <v>80</v>
      </c>
      <c r="D2806" t="s">
        <v>90</v>
      </c>
      <c r="E2806" t="s">
        <v>326</v>
      </c>
      <c r="F2806" t="s">
        <v>8283</v>
      </c>
      <c r="G2806" t="s">
        <v>583</v>
      </c>
      <c r="H2806" t="s">
        <v>154</v>
      </c>
      <c r="I2806" t="s">
        <v>144</v>
      </c>
      <c r="J2806" t="s">
        <v>137</v>
      </c>
      <c r="K2806" t="s">
        <v>138</v>
      </c>
      <c r="L2806" t="s">
        <v>8284</v>
      </c>
      <c r="M2806" t="s">
        <v>8285</v>
      </c>
      <c r="N2806">
        <v>2.6974999999999998</v>
      </c>
      <c r="O2806">
        <v>0</v>
      </c>
      <c r="P2806">
        <v>36</v>
      </c>
      <c r="Q2806">
        <v>0</v>
      </c>
      <c r="R2806">
        <v>0</v>
      </c>
      <c r="S2806">
        <v>0</v>
      </c>
      <c r="T2806">
        <v>3</v>
      </c>
      <c r="U2806">
        <v>0</v>
      </c>
      <c r="V2806">
        <v>0</v>
      </c>
      <c r="W2806">
        <v>0</v>
      </c>
      <c r="X2806">
        <v>36.914374568119733</v>
      </c>
      <c r="Y2806">
        <v>0</v>
      </c>
      <c r="Z2806">
        <v>0</v>
      </c>
      <c r="AA2806">
        <v>0</v>
      </c>
      <c r="AB2806">
        <v>6.4796243913864133</v>
      </c>
      <c r="AC2806">
        <v>0</v>
      </c>
      <c r="AD2806">
        <v>0</v>
      </c>
      <c r="AE2806">
        <v>43.393998959506149</v>
      </c>
    </row>
    <row r="2807" spans="1:31" x14ac:dyDescent="0.25">
      <c r="A2807">
        <v>2342796</v>
      </c>
      <c r="B2807">
        <v>1</v>
      </c>
      <c r="C2807" t="s">
        <v>80</v>
      </c>
      <c r="D2807" t="s">
        <v>97</v>
      </c>
      <c r="E2807" t="s">
        <v>147</v>
      </c>
      <c r="F2807" t="s">
        <v>8286</v>
      </c>
      <c r="G2807" t="s">
        <v>184</v>
      </c>
      <c r="H2807" t="s">
        <v>135</v>
      </c>
      <c r="I2807" t="s">
        <v>144</v>
      </c>
      <c r="J2807" t="s">
        <v>137</v>
      </c>
      <c r="K2807" t="s">
        <v>138</v>
      </c>
      <c r="L2807" t="s">
        <v>8287</v>
      </c>
      <c r="M2807" t="s">
        <v>8288</v>
      </c>
      <c r="N2807">
        <v>1.205833333</v>
      </c>
      <c r="O2807">
        <v>0</v>
      </c>
      <c r="P2807">
        <v>159</v>
      </c>
      <c r="Q2807">
        <v>0</v>
      </c>
      <c r="R2807">
        <v>1</v>
      </c>
      <c r="S2807">
        <v>1</v>
      </c>
      <c r="T2807">
        <v>26</v>
      </c>
      <c r="U2807">
        <v>0</v>
      </c>
      <c r="V2807">
        <v>2</v>
      </c>
      <c r="W2807">
        <v>0</v>
      </c>
      <c r="X2807">
        <v>30.45069639390227</v>
      </c>
      <c r="Y2807">
        <v>0</v>
      </c>
      <c r="Z2807">
        <v>0.10407953498433335</v>
      </c>
      <c r="AA2807">
        <v>2.031794418298225</v>
      </c>
      <c r="AB2807">
        <v>23.0013041951497</v>
      </c>
      <c r="AC2807">
        <v>0</v>
      </c>
      <c r="AD2807">
        <v>0.18375298408830168</v>
      </c>
      <c r="AE2807">
        <v>55.771627526422826</v>
      </c>
    </row>
    <row r="2808" spans="1:31" x14ac:dyDescent="0.25">
      <c r="A2808">
        <v>2342962</v>
      </c>
      <c r="B2808">
        <v>1</v>
      </c>
      <c r="C2808" t="s">
        <v>80</v>
      </c>
      <c r="D2808" t="s">
        <v>83</v>
      </c>
      <c r="E2808" t="s">
        <v>147</v>
      </c>
      <c r="F2808" t="s">
        <v>1313</v>
      </c>
      <c r="G2808" t="s">
        <v>134</v>
      </c>
      <c r="H2808" t="s">
        <v>135</v>
      </c>
      <c r="I2808" t="s">
        <v>144</v>
      </c>
      <c r="J2808" t="s">
        <v>137</v>
      </c>
      <c r="K2808" t="s">
        <v>138</v>
      </c>
      <c r="L2808" t="s">
        <v>8289</v>
      </c>
      <c r="M2808" t="s">
        <v>8290</v>
      </c>
      <c r="N2808">
        <v>2.2205555549999998</v>
      </c>
      <c r="O2808">
        <v>0</v>
      </c>
      <c r="P2808">
        <v>0</v>
      </c>
      <c r="Q2808">
        <v>6</v>
      </c>
      <c r="R2808">
        <v>0</v>
      </c>
      <c r="S2808">
        <v>5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9.6158413089888892</v>
      </c>
      <c r="Z2808">
        <v>0</v>
      </c>
      <c r="AA2808">
        <v>15.14627227961088</v>
      </c>
      <c r="AB2808">
        <v>0</v>
      </c>
      <c r="AC2808">
        <v>0</v>
      </c>
      <c r="AD2808">
        <v>0</v>
      </c>
      <c r="AE2808">
        <v>24.762113588599767</v>
      </c>
    </row>
    <row r="2809" spans="1:31" x14ac:dyDescent="0.25">
      <c r="A2809">
        <v>2342960</v>
      </c>
      <c r="B2809">
        <v>1</v>
      </c>
      <c r="C2809" t="s">
        <v>80</v>
      </c>
      <c r="D2809" t="s">
        <v>108</v>
      </c>
      <c r="E2809" t="s">
        <v>174</v>
      </c>
      <c r="F2809" t="s">
        <v>3499</v>
      </c>
      <c r="G2809" t="s">
        <v>176</v>
      </c>
      <c r="H2809" t="s">
        <v>154</v>
      </c>
      <c r="I2809" t="s">
        <v>144</v>
      </c>
      <c r="J2809" t="s">
        <v>137</v>
      </c>
      <c r="K2809" t="s">
        <v>138</v>
      </c>
      <c r="L2809" t="s">
        <v>8291</v>
      </c>
      <c r="M2809" t="s">
        <v>8292</v>
      </c>
      <c r="N2809">
        <v>0.67222222200000004</v>
      </c>
      <c r="O2809">
        <v>0</v>
      </c>
      <c r="P2809">
        <v>29</v>
      </c>
      <c r="Q2809">
        <v>0</v>
      </c>
      <c r="R2809">
        <v>11</v>
      </c>
      <c r="S2809">
        <v>0</v>
      </c>
      <c r="T2809">
        <v>5</v>
      </c>
      <c r="U2809">
        <v>0</v>
      </c>
      <c r="V2809">
        <v>0</v>
      </c>
      <c r="W2809">
        <v>0</v>
      </c>
      <c r="X2809">
        <v>8.9280167591918236</v>
      </c>
      <c r="Y2809">
        <v>0</v>
      </c>
      <c r="Z2809">
        <v>15.719220843616503</v>
      </c>
      <c r="AA2809">
        <v>0</v>
      </c>
      <c r="AB2809">
        <v>0.8682925187954732</v>
      </c>
      <c r="AC2809">
        <v>0</v>
      </c>
      <c r="AD2809">
        <v>0</v>
      </c>
      <c r="AE2809">
        <v>25.515530121603799</v>
      </c>
    </row>
    <row r="2810" spans="1:31" x14ac:dyDescent="0.25">
      <c r="A2810">
        <v>2342961</v>
      </c>
      <c r="B2810">
        <v>1</v>
      </c>
      <c r="C2810" t="s">
        <v>81</v>
      </c>
      <c r="D2810" t="s">
        <v>113</v>
      </c>
      <c r="E2810" t="s">
        <v>174</v>
      </c>
      <c r="F2810" t="s">
        <v>8293</v>
      </c>
      <c r="G2810" t="s">
        <v>194</v>
      </c>
      <c r="H2810" t="s">
        <v>154</v>
      </c>
      <c r="I2810" t="s">
        <v>144</v>
      </c>
      <c r="J2810" t="s">
        <v>137</v>
      </c>
      <c r="K2810" t="s">
        <v>138</v>
      </c>
      <c r="L2810" t="s">
        <v>8294</v>
      </c>
      <c r="M2810" t="s">
        <v>8295</v>
      </c>
      <c r="N2810">
        <v>1.753333333</v>
      </c>
      <c r="O2810">
        <v>0</v>
      </c>
      <c r="P2810">
        <v>166</v>
      </c>
      <c r="Q2810">
        <v>0</v>
      </c>
      <c r="R2810">
        <v>0</v>
      </c>
      <c r="S2810">
        <v>0</v>
      </c>
      <c r="T2810">
        <v>21</v>
      </c>
      <c r="U2810">
        <v>0</v>
      </c>
      <c r="V2810">
        <v>0</v>
      </c>
      <c r="W2810">
        <v>0</v>
      </c>
      <c r="X2810">
        <v>31.162914365228399</v>
      </c>
      <c r="Y2810">
        <v>0</v>
      </c>
      <c r="Z2810">
        <v>0</v>
      </c>
      <c r="AA2810">
        <v>0</v>
      </c>
      <c r="AB2810">
        <v>2.1086137815257571</v>
      </c>
      <c r="AC2810">
        <v>0</v>
      </c>
      <c r="AD2810">
        <v>0</v>
      </c>
      <c r="AE2810">
        <v>33.271528146754157</v>
      </c>
    </row>
    <row r="2811" spans="1:31" x14ac:dyDescent="0.25">
      <c r="A2811">
        <v>2342963</v>
      </c>
      <c r="B2811">
        <v>1</v>
      </c>
      <c r="C2811" t="s">
        <v>81</v>
      </c>
      <c r="D2811" t="s">
        <v>112</v>
      </c>
      <c r="E2811" t="s">
        <v>151</v>
      </c>
      <c r="F2811" t="s">
        <v>8296</v>
      </c>
      <c r="G2811" t="s">
        <v>331</v>
      </c>
      <c r="H2811" t="s">
        <v>154</v>
      </c>
      <c r="I2811" t="s">
        <v>144</v>
      </c>
      <c r="J2811" t="s">
        <v>137</v>
      </c>
      <c r="K2811" t="s">
        <v>138</v>
      </c>
      <c r="L2811" t="s">
        <v>8297</v>
      </c>
      <c r="M2811" t="s">
        <v>8298</v>
      </c>
      <c r="N2811">
        <v>3.9458333329999999</v>
      </c>
      <c r="O2811">
        <v>0</v>
      </c>
      <c r="P2811">
        <v>4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0.68234611458880223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0.68234611458880223</v>
      </c>
    </row>
    <row r="2812" spans="1:31" x14ac:dyDescent="0.25">
      <c r="A2812">
        <v>2342964</v>
      </c>
      <c r="B2812">
        <v>1</v>
      </c>
      <c r="C2812" t="s">
        <v>80</v>
      </c>
      <c r="D2812" t="s">
        <v>98</v>
      </c>
      <c r="E2812" t="s">
        <v>157</v>
      </c>
      <c r="F2812" t="s">
        <v>8299</v>
      </c>
      <c r="G2812" t="s">
        <v>159</v>
      </c>
      <c r="H2812" t="s">
        <v>154</v>
      </c>
      <c r="I2812" t="s">
        <v>144</v>
      </c>
      <c r="J2812" t="s">
        <v>137</v>
      </c>
      <c r="K2812" t="s">
        <v>138</v>
      </c>
      <c r="L2812" t="s">
        <v>8300</v>
      </c>
      <c r="M2812" t="s">
        <v>8301</v>
      </c>
      <c r="N2812">
        <v>1.541388888</v>
      </c>
      <c r="O2812">
        <v>0</v>
      </c>
      <c r="P2812">
        <v>1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1.969451267644722E-3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1.969451267644722E-3</v>
      </c>
    </row>
    <row r="2813" spans="1:31" x14ac:dyDescent="0.25">
      <c r="A2813">
        <v>2342973</v>
      </c>
      <c r="B2813">
        <v>1</v>
      </c>
      <c r="C2813" t="s">
        <v>80</v>
      </c>
      <c r="D2813" t="s">
        <v>83</v>
      </c>
      <c r="E2813" t="s">
        <v>151</v>
      </c>
      <c r="F2813" t="s">
        <v>8302</v>
      </c>
      <c r="G2813" t="s">
        <v>1274</v>
      </c>
      <c r="H2813" t="s">
        <v>154</v>
      </c>
      <c r="I2813" t="s">
        <v>144</v>
      </c>
      <c r="J2813" t="s">
        <v>3</v>
      </c>
      <c r="K2813" t="s">
        <v>138</v>
      </c>
      <c r="L2813" t="s">
        <v>8303</v>
      </c>
      <c r="M2813" t="s">
        <v>8304</v>
      </c>
      <c r="N2813">
        <v>5.0088888880000004</v>
      </c>
      <c r="O2813">
        <v>0</v>
      </c>
      <c r="P2813">
        <v>8</v>
      </c>
      <c r="Q2813">
        <v>0</v>
      </c>
      <c r="R2813">
        <v>0</v>
      </c>
      <c r="S2813">
        <v>0</v>
      </c>
      <c r="T2813">
        <v>24</v>
      </c>
      <c r="U2813">
        <v>0</v>
      </c>
      <c r="V2813">
        <v>2</v>
      </c>
      <c r="W2813">
        <v>0</v>
      </c>
      <c r="X2813">
        <v>18.571728740922516</v>
      </c>
      <c r="Y2813">
        <v>0</v>
      </c>
      <c r="Z2813">
        <v>0</v>
      </c>
      <c r="AA2813">
        <v>0</v>
      </c>
      <c r="AB2813">
        <v>313.98349727760279</v>
      </c>
      <c r="AC2813">
        <v>0</v>
      </c>
      <c r="AD2813">
        <v>16.192534068846967</v>
      </c>
      <c r="AE2813">
        <v>348.74776008737228</v>
      </c>
    </row>
    <row r="2814" spans="1:31" x14ac:dyDescent="0.25">
      <c r="A2814">
        <v>2342974</v>
      </c>
      <c r="B2814">
        <v>1</v>
      </c>
      <c r="C2814" t="s">
        <v>80</v>
      </c>
      <c r="D2814" t="s">
        <v>97</v>
      </c>
      <c r="E2814" t="s">
        <v>132</v>
      </c>
      <c r="F2814" t="s">
        <v>4957</v>
      </c>
      <c r="G2814" t="s">
        <v>134</v>
      </c>
      <c r="H2814" t="s">
        <v>135</v>
      </c>
      <c r="I2814" t="s">
        <v>144</v>
      </c>
      <c r="J2814" t="s">
        <v>137</v>
      </c>
      <c r="K2814" t="s">
        <v>138</v>
      </c>
      <c r="L2814" t="s">
        <v>8305</v>
      </c>
      <c r="M2814" t="s">
        <v>8306</v>
      </c>
      <c r="N2814">
        <v>0.22916666599999999</v>
      </c>
      <c r="O2814">
        <v>0</v>
      </c>
      <c r="P2814">
        <v>125</v>
      </c>
      <c r="Q2814">
        <v>0</v>
      </c>
      <c r="R2814">
        <v>258</v>
      </c>
      <c r="S2814">
        <v>2</v>
      </c>
      <c r="T2814">
        <v>65</v>
      </c>
      <c r="U2814">
        <v>0</v>
      </c>
      <c r="V2814">
        <v>0</v>
      </c>
      <c r="W2814">
        <v>0</v>
      </c>
      <c r="X2814">
        <v>15.379558337361036</v>
      </c>
      <c r="Y2814">
        <v>0</v>
      </c>
      <c r="Z2814">
        <v>24.636394012089198</v>
      </c>
      <c r="AA2814">
        <v>0.52046513056377786</v>
      </c>
      <c r="AB2814">
        <v>8.2749595369171267</v>
      </c>
      <c r="AC2814">
        <v>0</v>
      </c>
      <c r="AD2814">
        <v>0</v>
      </c>
      <c r="AE2814">
        <v>48.811377016931132</v>
      </c>
    </row>
    <row r="2815" spans="1:31" x14ac:dyDescent="0.25">
      <c r="A2815">
        <v>2342975</v>
      </c>
      <c r="B2815">
        <v>1</v>
      </c>
      <c r="C2815" t="s">
        <v>80</v>
      </c>
      <c r="D2815" t="s">
        <v>103</v>
      </c>
      <c r="E2815" t="s">
        <v>132</v>
      </c>
      <c r="F2815" t="s">
        <v>3782</v>
      </c>
      <c r="G2815" t="s">
        <v>134</v>
      </c>
      <c r="H2815" t="s">
        <v>135</v>
      </c>
      <c r="I2815" t="s">
        <v>144</v>
      </c>
      <c r="J2815" t="s">
        <v>137</v>
      </c>
      <c r="K2815" t="s">
        <v>138</v>
      </c>
      <c r="L2815" t="s">
        <v>8307</v>
      </c>
      <c r="M2815" t="s">
        <v>8308</v>
      </c>
      <c r="N2815">
        <v>2.2991666660000001</v>
      </c>
      <c r="O2815">
        <v>0</v>
      </c>
      <c r="P2815">
        <v>747</v>
      </c>
      <c r="Q2815">
        <v>0</v>
      </c>
      <c r="R2815">
        <v>1</v>
      </c>
      <c r="S2815">
        <v>15</v>
      </c>
      <c r="T2815">
        <v>40</v>
      </c>
      <c r="U2815">
        <v>10</v>
      </c>
      <c r="V2815">
        <v>0</v>
      </c>
      <c r="W2815">
        <v>0</v>
      </c>
      <c r="X2815">
        <v>297.80091175083083</v>
      </c>
      <c r="Y2815">
        <v>0</v>
      </c>
      <c r="Z2815">
        <v>1.4310792215924459</v>
      </c>
      <c r="AA2815">
        <v>643.76816829903521</v>
      </c>
      <c r="AB2815">
        <v>49.371706705392342</v>
      </c>
      <c r="AC2815">
        <v>353.7119637703521</v>
      </c>
      <c r="AD2815">
        <v>0</v>
      </c>
      <c r="AE2815">
        <v>1346.0838297472028</v>
      </c>
    </row>
    <row r="2816" spans="1:31" x14ac:dyDescent="0.25">
      <c r="A2816">
        <v>2342976</v>
      </c>
      <c r="B2816">
        <v>1</v>
      </c>
      <c r="C2816" t="s">
        <v>80</v>
      </c>
      <c r="D2816" t="s">
        <v>94</v>
      </c>
      <c r="E2816" t="s">
        <v>132</v>
      </c>
      <c r="F2816" t="s">
        <v>8309</v>
      </c>
      <c r="G2816" t="s">
        <v>134</v>
      </c>
      <c r="H2816" t="s">
        <v>135</v>
      </c>
      <c r="I2816" t="s">
        <v>136</v>
      </c>
      <c r="J2816" t="s">
        <v>137</v>
      </c>
      <c r="K2816" t="s">
        <v>138</v>
      </c>
      <c r="L2816" t="s">
        <v>8310</v>
      </c>
      <c r="M2816" t="s">
        <v>8311</v>
      </c>
      <c r="N2816">
        <v>8.3333330000000001E-3</v>
      </c>
      <c r="O2816">
        <v>1</v>
      </c>
      <c r="P2816">
        <v>3153</v>
      </c>
      <c r="Q2816">
        <v>47</v>
      </c>
      <c r="R2816">
        <v>103</v>
      </c>
      <c r="S2816">
        <v>35</v>
      </c>
      <c r="T2816">
        <v>703</v>
      </c>
      <c r="U2816">
        <v>17</v>
      </c>
      <c r="V2816">
        <v>0</v>
      </c>
      <c r="W2816">
        <v>5.9838769626166678E-3</v>
      </c>
      <c r="X2816">
        <v>2.9569293207272946</v>
      </c>
      <c r="Y2816">
        <v>0.71614497374194008</v>
      </c>
      <c r="Z2816">
        <v>0.8492459678586578</v>
      </c>
      <c r="AA2816">
        <v>1.412600736793737</v>
      </c>
      <c r="AB2816">
        <v>1.5460559824479363</v>
      </c>
      <c r="AC2816">
        <v>2.5809402594111712</v>
      </c>
      <c r="AD2816">
        <v>0</v>
      </c>
      <c r="AE2816">
        <v>10.067901117943354</v>
      </c>
    </row>
    <row r="2817" spans="1:31" x14ac:dyDescent="0.25">
      <c r="A2817">
        <v>2342977</v>
      </c>
      <c r="B2817">
        <v>1</v>
      </c>
      <c r="C2817" t="s">
        <v>81</v>
      </c>
      <c r="D2817" t="s">
        <v>123</v>
      </c>
      <c r="E2817" t="s">
        <v>147</v>
      </c>
      <c r="F2817" t="s">
        <v>8312</v>
      </c>
      <c r="G2817" t="s">
        <v>134</v>
      </c>
      <c r="H2817" t="s">
        <v>135</v>
      </c>
      <c r="I2817" t="s">
        <v>144</v>
      </c>
      <c r="J2817" t="s">
        <v>137</v>
      </c>
      <c r="K2817" t="s">
        <v>138</v>
      </c>
      <c r="L2817" t="s">
        <v>8313</v>
      </c>
      <c r="M2817" t="s">
        <v>8314</v>
      </c>
      <c r="N2817">
        <v>1.8047222220000001</v>
      </c>
      <c r="O2817">
        <v>9</v>
      </c>
      <c r="P2817">
        <v>20</v>
      </c>
      <c r="Q2817">
        <v>200</v>
      </c>
      <c r="R2817">
        <v>236</v>
      </c>
      <c r="S2817">
        <v>48</v>
      </c>
      <c r="T2817">
        <v>41</v>
      </c>
      <c r="U2817">
        <v>0</v>
      </c>
      <c r="V2817">
        <v>0</v>
      </c>
      <c r="W2817">
        <v>18.315706396435427</v>
      </c>
      <c r="X2817">
        <v>19.219540212860387</v>
      </c>
      <c r="Y2817">
        <v>590.95785691171432</v>
      </c>
      <c r="Z2817">
        <v>601.84832651311831</v>
      </c>
      <c r="AA2817">
        <v>89.592712586733882</v>
      </c>
      <c r="AB2817">
        <v>55.604414648778679</v>
      </c>
      <c r="AC2817">
        <v>0</v>
      </c>
      <c r="AD2817">
        <v>0</v>
      </c>
      <c r="AE2817">
        <v>1375.5385572696407</v>
      </c>
    </row>
    <row r="2818" spans="1:31" x14ac:dyDescent="0.25">
      <c r="A2818">
        <v>2342979</v>
      </c>
      <c r="B2818">
        <v>1</v>
      </c>
      <c r="C2818" t="s">
        <v>80</v>
      </c>
      <c r="D2818" t="s">
        <v>104</v>
      </c>
      <c r="E2818" t="s">
        <v>141</v>
      </c>
      <c r="F2818" t="s">
        <v>2282</v>
      </c>
      <c r="G2818" t="s">
        <v>134</v>
      </c>
      <c r="H2818" t="s">
        <v>135</v>
      </c>
      <c r="I2818" t="s">
        <v>144</v>
      </c>
      <c r="J2818" t="s">
        <v>137</v>
      </c>
      <c r="K2818" t="s">
        <v>138</v>
      </c>
      <c r="L2818" t="s">
        <v>8315</v>
      </c>
      <c r="M2818" t="s">
        <v>8316</v>
      </c>
      <c r="N2818">
        <v>0.91777777699999996</v>
      </c>
      <c r="O2818">
        <v>3</v>
      </c>
      <c r="P2818">
        <v>189</v>
      </c>
      <c r="Q2818">
        <v>19</v>
      </c>
      <c r="R2818">
        <v>241</v>
      </c>
      <c r="S2818">
        <v>15</v>
      </c>
      <c r="T2818">
        <v>74</v>
      </c>
      <c r="U2818">
        <v>4</v>
      </c>
      <c r="V2818">
        <v>0</v>
      </c>
      <c r="W2818">
        <v>15.313634670399528</v>
      </c>
      <c r="X2818">
        <v>50.313009221009857</v>
      </c>
      <c r="Y2818">
        <v>11.061846714303327</v>
      </c>
      <c r="Z2818">
        <v>113.0990789733318</v>
      </c>
      <c r="AA2818">
        <v>50.339097453277333</v>
      </c>
      <c r="AB2818">
        <v>44.475550836881347</v>
      </c>
      <c r="AC2818">
        <v>36.907484503834382</v>
      </c>
      <c r="AD2818">
        <v>0</v>
      </c>
      <c r="AE2818">
        <v>321.50970237303756</v>
      </c>
    </row>
    <row r="2819" spans="1:31" x14ac:dyDescent="0.25">
      <c r="A2819">
        <v>2342983</v>
      </c>
      <c r="B2819">
        <v>1</v>
      </c>
      <c r="C2819" t="s">
        <v>80</v>
      </c>
      <c r="D2819" t="s">
        <v>95</v>
      </c>
      <c r="E2819" t="s">
        <v>132</v>
      </c>
      <c r="F2819" t="s">
        <v>803</v>
      </c>
      <c r="G2819" t="s">
        <v>134</v>
      </c>
      <c r="H2819" t="s">
        <v>135</v>
      </c>
      <c r="I2819" t="s">
        <v>144</v>
      </c>
      <c r="J2819" t="s">
        <v>137</v>
      </c>
      <c r="K2819" t="s">
        <v>138</v>
      </c>
      <c r="L2819" t="s">
        <v>8317</v>
      </c>
      <c r="M2819" t="s">
        <v>8318</v>
      </c>
      <c r="N2819">
        <v>0.49472222199999999</v>
      </c>
      <c r="O2819">
        <v>5</v>
      </c>
      <c r="P2819">
        <v>705</v>
      </c>
      <c r="Q2819">
        <v>26</v>
      </c>
      <c r="R2819">
        <v>8</v>
      </c>
      <c r="S2819">
        <v>29</v>
      </c>
      <c r="T2819">
        <v>41</v>
      </c>
      <c r="U2819">
        <v>0</v>
      </c>
      <c r="V2819">
        <v>0</v>
      </c>
      <c r="W2819">
        <v>1.6206870118597494</v>
      </c>
      <c r="X2819">
        <v>57.730902281249989</v>
      </c>
      <c r="Y2819">
        <v>45.154042556860098</v>
      </c>
      <c r="Z2819">
        <v>2.0069040425232538</v>
      </c>
      <c r="AA2819">
        <v>64.381353356657741</v>
      </c>
      <c r="AB2819">
        <v>8.309771523045546</v>
      </c>
      <c r="AC2819">
        <v>0</v>
      </c>
      <c r="AD2819">
        <v>0</v>
      </c>
      <c r="AE2819">
        <v>179.2036607721964</v>
      </c>
    </row>
    <row r="2820" spans="1:31" x14ac:dyDescent="0.25">
      <c r="A2820">
        <v>2342984</v>
      </c>
      <c r="B2820">
        <v>1</v>
      </c>
      <c r="C2820" t="s">
        <v>80</v>
      </c>
      <c r="D2820" t="s">
        <v>93</v>
      </c>
      <c r="E2820" t="s">
        <v>132</v>
      </c>
      <c r="F2820" t="s">
        <v>8319</v>
      </c>
      <c r="G2820" t="s">
        <v>134</v>
      </c>
      <c r="H2820" t="s">
        <v>135</v>
      </c>
      <c r="I2820" t="s">
        <v>144</v>
      </c>
      <c r="J2820" t="s">
        <v>137</v>
      </c>
      <c r="K2820" t="s">
        <v>138</v>
      </c>
      <c r="L2820" t="s">
        <v>8320</v>
      </c>
      <c r="M2820" t="s">
        <v>8321</v>
      </c>
      <c r="N2820">
        <v>0.17722222200000001</v>
      </c>
      <c r="O2820">
        <v>0</v>
      </c>
      <c r="P2820">
        <v>424</v>
      </c>
      <c r="Q2820">
        <v>43</v>
      </c>
      <c r="R2820">
        <v>22</v>
      </c>
      <c r="S2820">
        <v>10</v>
      </c>
      <c r="T2820">
        <v>77</v>
      </c>
      <c r="U2820">
        <v>0</v>
      </c>
      <c r="V2820">
        <v>0</v>
      </c>
      <c r="W2820">
        <v>0</v>
      </c>
      <c r="X2820">
        <v>10.403965110175584</v>
      </c>
      <c r="Y2820">
        <v>74.669400926997554</v>
      </c>
      <c r="Z2820">
        <v>16.052979164915072</v>
      </c>
      <c r="AA2820">
        <v>8.2854035119613876</v>
      </c>
      <c r="AB2820">
        <v>10.953063528845053</v>
      </c>
      <c r="AC2820">
        <v>0</v>
      </c>
      <c r="AD2820">
        <v>0</v>
      </c>
      <c r="AE2820">
        <v>120.36481224289466</v>
      </c>
    </row>
    <row r="2821" spans="1:31" x14ac:dyDescent="0.25">
      <c r="A2821">
        <v>2342985</v>
      </c>
      <c r="B2821">
        <v>1</v>
      </c>
      <c r="C2821" t="s">
        <v>80</v>
      </c>
      <c r="D2821" t="s">
        <v>96</v>
      </c>
      <c r="E2821" t="s">
        <v>132</v>
      </c>
      <c r="F2821" t="s">
        <v>8322</v>
      </c>
      <c r="G2821" t="s">
        <v>134</v>
      </c>
      <c r="H2821" t="s">
        <v>135</v>
      </c>
      <c r="I2821" t="s">
        <v>144</v>
      </c>
      <c r="J2821" t="s">
        <v>137</v>
      </c>
      <c r="K2821" t="s">
        <v>138</v>
      </c>
      <c r="L2821" t="s">
        <v>8323</v>
      </c>
      <c r="M2821" t="s">
        <v>8324</v>
      </c>
      <c r="N2821">
        <v>0.19750000000000001</v>
      </c>
      <c r="O2821">
        <v>3</v>
      </c>
      <c r="P2821">
        <v>3305</v>
      </c>
      <c r="Q2821">
        <v>1</v>
      </c>
      <c r="R2821">
        <v>207</v>
      </c>
      <c r="S2821">
        <v>5</v>
      </c>
      <c r="T2821">
        <v>838</v>
      </c>
      <c r="U2821">
        <v>1</v>
      </c>
      <c r="V2821">
        <v>0</v>
      </c>
      <c r="W2821">
        <v>6.7304131747090707</v>
      </c>
      <c r="X2821">
        <v>152.02275937076217</v>
      </c>
      <c r="Y2821">
        <v>0.20252278281864999</v>
      </c>
      <c r="Z2821">
        <v>34.655015082046077</v>
      </c>
      <c r="AA2821">
        <v>18.890796967121556</v>
      </c>
      <c r="AB2821">
        <v>166.84459513800761</v>
      </c>
      <c r="AC2821">
        <v>0.17576739157320004</v>
      </c>
      <c r="AD2821">
        <v>0</v>
      </c>
      <c r="AE2821">
        <v>379.52186990703831</v>
      </c>
    </row>
    <row r="2822" spans="1:31" x14ac:dyDescent="0.25">
      <c r="A2822">
        <v>2342986</v>
      </c>
      <c r="B2822">
        <v>1</v>
      </c>
      <c r="C2822" t="s">
        <v>80</v>
      </c>
      <c r="D2822" t="s">
        <v>92</v>
      </c>
      <c r="E2822" t="s">
        <v>132</v>
      </c>
      <c r="F2822" t="s">
        <v>3911</v>
      </c>
      <c r="G2822" t="s">
        <v>134</v>
      </c>
      <c r="H2822" t="s">
        <v>135</v>
      </c>
      <c r="I2822" t="s">
        <v>144</v>
      </c>
      <c r="J2822" t="s">
        <v>137</v>
      </c>
      <c r="K2822" t="s">
        <v>138</v>
      </c>
      <c r="L2822" t="s">
        <v>8325</v>
      </c>
      <c r="M2822" t="s">
        <v>8326</v>
      </c>
      <c r="N2822">
        <v>0.53305555500000001</v>
      </c>
      <c r="O2822">
        <v>0</v>
      </c>
      <c r="P2822">
        <v>358</v>
      </c>
      <c r="Q2822">
        <v>0</v>
      </c>
      <c r="R2822">
        <v>3</v>
      </c>
      <c r="S2822">
        <v>8</v>
      </c>
      <c r="T2822">
        <v>16</v>
      </c>
      <c r="U2822">
        <v>0</v>
      </c>
      <c r="V2822">
        <v>1</v>
      </c>
      <c r="W2822">
        <v>0</v>
      </c>
      <c r="X2822">
        <v>43.080704012852657</v>
      </c>
      <c r="Y2822">
        <v>0</v>
      </c>
      <c r="Z2822">
        <v>0.35693179082574789</v>
      </c>
      <c r="AA2822">
        <v>37.835208399936064</v>
      </c>
      <c r="AB2822">
        <v>3.0961099169147981</v>
      </c>
      <c r="AC2822">
        <v>0</v>
      </c>
      <c r="AD2822">
        <v>0.29210504380155394</v>
      </c>
      <c r="AE2822">
        <v>84.661059164330823</v>
      </c>
    </row>
    <row r="2823" spans="1:31" x14ac:dyDescent="0.25">
      <c r="A2823">
        <v>2342987</v>
      </c>
      <c r="B2823">
        <v>1</v>
      </c>
      <c r="C2823" t="s">
        <v>80</v>
      </c>
      <c r="D2823" t="s">
        <v>96</v>
      </c>
      <c r="E2823" t="s">
        <v>141</v>
      </c>
      <c r="F2823" t="s">
        <v>8327</v>
      </c>
      <c r="G2823" t="s">
        <v>134</v>
      </c>
      <c r="H2823" t="s">
        <v>135</v>
      </c>
      <c r="I2823" t="s">
        <v>144</v>
      </c>
      <c r="J2823" t="s">
        <v>137</v>
      </c>
      <c r="K2823" t="s">
        <v>138</v>
      </c>
      <c r="L2823" t="s">
        <v>8328</v>
      </c>
      <c r="M2823" t="s">
        <v>8329</v>
      </c>
      <c r="N2823">
        <v>0.20111111100000001</v>
      </c>
      <c r="O2823">
        <v>1</v>
      </c>
      <c r="P2823">
        <v>1143</v>
      </c>
      <c r="Q2823">
        <v>0</v>
      </c>
      <c r="R2823">
        <v>15</v>
      </c>
      <c r="S2823">
        <v>3</v>
      </c>
      <c r="T2823">
        <v>125</v>
      </c>
      <c r="U2823">
        <v>0</v>
      </c>
      <c r="V2823">
        <v>0</v>
      </c>
      <c r="W2823">
        <v>0.32706762515529664</v>
      </c>
      <c r="X2823">
        <v>58.81705205417007</v>
      </c>
      <c r="Y2823">
        <v>0</v>
      </c>
      <c r="Z2823">
        <v>1.6530006586502344</v>
      </c>
      <c r="AA2823">
        <v>2.7524343696204596</v>
      </c>
      <c r="AB2823">
        <v>14.438796759399532</v>
      </c>
      <c r="AC2823">
        <v>0</v>
      </c>
      <c r="AD2823">
        <v>0</v>
      </c>
      <c r="AE2823">
        <v>77.988351466995596</v>
      </c>
    </row>
    <row r="2824" spans="1:31" x14ac:dyDescent="0.25">
      <c r="A2824">
        <v>2342988</v>
      </c>
      <c r="B2824">
        <v>1</v>
      </c>
      <c r="C2824" t="s">
        <v>81</v>
      </c>
      <c r="D2824" t="s">
        <v>118</v>
      </c>
      <c r="E2824" t="s">
        <v>147</v>
      </c>
      <c r="F2824" t="s">
        <v>8330</v>
      </c>
      <c r="G2824" t="s">
        <v>184</v>
      </c>
      <c r="H2824" t="s">
        <v>135</v>
      </c>
      <c r="I2824" t="s">
        <v>144</v>
      </c>
      <c r="J2824" t="s">
        <v>137</v>
      </c>
      <c r="K2824" t="s">
        <v>138</v>
      </c>
      <c r="L2824" t="s">
        <v>8331</v>
      </c>
      <c r="M2824" t="s">
        <v>8332</v>
      </c>
      <c r="N2824">
        <v>3.3994444439999998</v>
      </c>
      <c r="O2824">
        <v>0</v>
      </c>
      <c r="P2824">
        <v>146</v>
      </c>
      <c r="Q2824">
        <v>12</v>
      </c>
      <c r="R2824">
        <v>26</v>
      </c>
      <c r="S2824">
        <v>8</v>
      </c>
      <c r="T2824">
        <v>25</v>
      </c>
      <c r="U2824">
        <v>0</v>
      </c>
      <c r="V2824">
        <v>0</v>
      </c>
      <c r="W2824">
        <v>0</v>
      </c>
      <c r="X2824">
        <v>48.46742885795485</v>
      </c>
      <c r="Y2824">
        <v>440.85784411267002</v>
      </c>
      <c r="Z2824">
        <v>19.388170969649245</v>
      </c>
      <c r="AA2824">
        <v>41.36448021042149</v>
      </c>
      <c r="AB2824">
        <v>20.72969670363776</v>
      </c>
      <c r="AC2824">
        <v>0</v>
      </c>
      <c r="AD2824">
        <v>0</v>
      </c>
      <c r="AE2824">
        <v>570.80762085433332</v>
      </c>
    </row>
    <row r="2825" spans="1:31" x14ac:dyDescent="0.25">
      <c r="A2825">
        <v>2342990</v>
      </c>
      <c r="B2825">
        <v>1</v>
      </c>
      <c r="C2825" t="s">
        <v>81</v>
      </c>
      <c r="D2825" t="s">
        <v>117</v>
      </c>
      <c r="E2825" t="s">
        <v>141</v>
      </c>
      <c r="F2825" t="s">
        <v>8333</v>
      </c>
      <c r="G2825" t="s">
        <v>134</v>
      </c>
      <c r="H2825" t="s">
        <v>135</v>
      </c>
      <c r="I2825" t="s">
        <v>144</v>
      </c>
      <c r="J2825" t="s">
        <v>137</v>
      </c>
      <c r="K2825" t="s">
        <v>138</v>
      </c>
      <c r="L2825" t="s">
        <v>8334</v>
      </c>
      <c r="M2825" t="s">
        <v>8335</v>
      </c>
      <c r="N2825">
        <v>0.61333333300000004</v>
      </c>
      <c r="O2825">
        <v>0</v>
      </c>
      <c r="P2825">
        <v>204</v>
      </c>
      <c r="Q2825">
        <v>0</v>
      </c>
      <c r="R2825">
        <v>3</v>
      </c>
      <c r="S2825">
        <v>0</v>
      </c>
      <c r="T2825">
        <v>5</v>
      </c>
      <c r="U2825">
        <v>0</v>
      </c>
      <c r="V2825">
        <v>0</v>
      </c>
      <c r="W2825">
        <v>0</v>
      </c>
      <c r="X2825">
        <v>10.094089182004172</v>
      </c>
      <c r="Y2825">
        <v>0</v>
      </c>
      <c r="Z2825">
        <v>3.4535224142641092</v>
      </c>
      <c r="AA2825">
        <v>0</v>
      </c>
      <c r="AB2825">
        <v>0.3371822198374067</v>
      </c>
      <c r="AC2825">
        <v>0</v>
      </c>
      <c r="AD2825">
        <v>0</v>
      </c>
      <c r="AE2825">
        <v>13.884793816105688</v>
      </c>
    </row>
    <row r="2826" spans="1:31" x14ac:dyDescent="0.25">
      <c r="A2826">
        <v>2342991</v>
      </c>
      <c r="B2826">
        <v>1</v>
      </c>
      <c r="C2826" t="s">
        <v>81</v>
      </c>
      <c r="D2826" t="s">
        <v>128</v>
      </c>
      <c r="E2826" t="s">
        <v>147</v>
      </c>
      <c r="F2826" t="s">
        <v>8336</v>
      </c>
      <c r="G2826" t="s">
        <v>134</v>
      </c>
      <c r="H2826" t="s">
        <v>135</v>
      </c>
      <c r="I2826" t="s">
        <v>144</v>
      </c>
      <c r="J2826" t="s">
        <v>137</v>
      </c>
      <c r="K2826" t="s">
        <v>138</v>
      </c>
      <c r="L2826" t="s">
        <v>8337</v>
      </c>
      <c r="M2826" t="s">
        <v>8338</v>
      </c>
      <c r="N2826">
        <v>1.773055555</v>
      </c>
      <c r="O2826">
        <v>0</v>
      </c>
      <c r="P2826">
        <v>15</v>
      </c>
      <c r="Q2826">
        <v>0</v>
      </c>
      <c r="R2826">
        <v>20</v>
      </c>
      <c r="S2826">
        <v>10</v>
      </c>
      <c r="T2826">
        <v>6</v>
      </c>
      <c r="U2826">
        <v>2</v>
      </c>
      <c r="V2826">
        <v>0</v>
      </c>
      <c r="W2826">
        <v>0</v>
      </c>
      <c r="X2826">
        <v>6.6169663814886315</v>
      </c>
      <c r="Y2826">
        <v>0</v>
      </c>
      <c r="Z2826">
        <v>36.391336916190831</v>
      </c>
      <c r="AA2826">
        <v>971.81212746040296</v>
      </c>
      <c r="AB2826">
        <v>16.827239630755397</v>
      </c>
      <c r="AC2826">
        <v>18.601889915160882</v>
      </c>
      <c r="AD2826">
        <v>0</v>
      </c>
      <c r="AE2826">
        <v>1050.2495603039988</v>
      </c>
    </row>
    <row r="2827" spans="1:31" x14ac:dyDescent="0.25">
      <c r="A2827">
        <v>2342993</v>
      </c>
      <c r="B2827">
        <v>1</v>
      </c>
      <c r="C2827" t="s">
        <v>80</v>
      </c>
      <c r="D2827" t="s">
        <v>107</v>
      </c>
      <c r="E2827" t="s">
        <v>147</v>
      </c>
      <c r="F2827" t="s">
        <v>8339</v>
      </c>
      <c r="G2827" t="s">
        <v>134</v>
      </c>
      <c r="H2827" t="s">
        <v>135</v>
      </c>
      <c r="I2827" t="s">
        <v>144</v>
      </c>
      <c r="J2827" t="s">
        <v>137</v>
      </c>
      <c r="K2827" t="s">
        <v>138</v>
      </c>
      <c r="L2827" t="s">
        <v>8340</v>
      </c>
      <c r="M2827" t="s">
        <v>8341</v>
      </c>
      <c r="N2827">
        <v>0.73888888799999997</v>
      </c>
      <c r="O2827">
        <v>0</v>
      </c>
      <c r="P2827">
        <v>315</v>
      </c>
      <c r="Q2827">
        <v>0</v>
      </c>
      <c r="R2827">
        <v>0</v>
      </c>
      <c r="S2827">
        <v>0</v>
      </c>
      <c r="T2827">
        <v>8</v>
      </c>
      <c r="U2827">
        <v>0</v>
      </c>
      <c r="V2827">
        <v>0</v>
      </c>
      <c r="W2827">
        <v>0</v>
      </c>
      <c r="X2827">
        <v>41.019408576805297</v>
      </c>
      <c r="Y2827">
        <v>0</v>
      </c>
      <c r="Z2827">
        <v>0</v>
      </c>
      <c r="AA2827">
        <v>0</v>
      </c>
      <c r="AB2827">
        <v>4.0163187752493767</v>
      </c>
      <c r="AC2827">
        <v>0</v>
      </c>
      <c r="AD2827">
        <v>0</v>
      </c>
      <c r="AE2827">
        <v>45.035727352054671</v>
      </c>
    </row>
    <row r="2828" spans="1:31" x14ac:dyDescent="0.25">
      <c r="A2828">
        <v>2342995</v>
      </c>
      <c r="B2828">
        <v>1</v>
      </c>
      <c r="C2828" t="s">
        <v>81</v>
      </c>
      <c r="D2828" t="s">
        <v>116</v>
      </c>
      <c r="E2828" t="s">
        <v>132</v>
      </c>
      <c r="F2828" t="s">
        <v>8342</v>
      </c>
      <c r="G2828" t="s">
        <v>134</v>
      </c>
      <c r="H2828" t="s">
        <v>135</v>
      </c>
      <c r="I2828" t="s">
        <v>136</v>
      </c>
      <c r="J2828" t="s">
        <v>137</v>
      </c>
      <c r="K2828" t="s">
        <v>138</v>
      </c>
      <c r="L2828" t="s">
        <v>8343</v>
      </c>
      <c r="M2828" t="s">
        <v>8344</v>
      </c>
      <c r="N2828">
        <v>4.2777777000000003E-2</v>
      </c>
      <c r="O2828">
        <v>4</v>
      </c>
      <c r="P2828">
        <v>994</v>
      </c>
      <c r="Q2828">
        <v>119</v>
      </c>
      <c r="R2828">
        <v>219</v>
      </c>
      <c r="S2828">
        <v>16</v>
      </c>
      <c r="T2828">
        <v>106</v>
      </c>
      <c r="U2828">
        <v>2</v>
      </c>
      <c r="V2828">
        <v>0</v>
      </c>
      <c r="W2828">
        <v>0</v>
      </c>
      <c r="X2828">
        <v>6.0491846375795983</v>
      </c>
      <c r="Y2828">
        <v>24.918458655793184</v>
      </c>
      <c r="Z2828">
        <v>6.2871243775073005</v>
      </c>
      <c r="AA2828">
        <v>1.2779573374401163</v>
      </c>
      <c r="AB2828">
        <v>1.1990881734049161</v>
      </c>
      <c r="AC2828">
        <v>2.4775361902051443</v>
      </c>
      <c r="AD2828">
        <v>0</v>
      </c>
      <c r="AE2828">
        <v>42.209349371930259</v>
      </c>
    </row>
    <row r="2829" spans="1:31" x14ac:dyDescent="0.25">
      <c r="A2829">
        <v>2342996</v>
      </c>
      <c r="B2829">
        <v>1</v>
      </c>
      <c r="C2829" t="s">
        <v>80</v>
      </c>
      <c r="D2829" t="s">
        <v>100</v>
      </c>
      <c r="E2829" t="s">
        <v>147</v>
      </c>
      <c r="F2829" t="s">
        <v>8345</v>
      </c>
      <c r="G2829" t="s">
        <v>184</v>
      </c>
      <c r="H2829" t="s">
        <v>135</v>
      </c>
      <c r="I2829" t="s">
        <v>144</v>
      </c>
      <c r="J2829" t="s">
        <v>137</v>
      </c>
      <c r="K2829" t="s">
        <v>138</v>
      </c>
      <c r="L2829" t="s">
        <v>8346</v>
      </c>
      <c r="M2829" t="s">
        <v>8347</v>
      </c>
      <c r="N2829">
        <v>2.1097222219999998</v>
      </c>
      <c r="O2829">
        <v>0</v>
      </c>
      <c r="P2829">
        <v>125</v>
      </c>
      <c r="Q2829">
        <v>0</v>
      </c>
      <c r="R2829">
        <v>8</v>
      </c>
      <c r="S2829">
        <v>1</v>
      </c>
      <c r="T2829">
        <v>11</v>
      </c>
      <c r="U2829">
        <v>0</v>
      </c>
      <c r="V2829">
        <v>0</v>
      </c>
      <c r="W2829">
        <v>0</v>
      </c>
      <c r="X2829">
        <v>48.44537206950411</v>
      </c>
      <c r="Y2829">
        <v>0</v>
      </c>
      <c r="Z2829">
        <v>109.32640310888731</v>
      </c>
      <c r="AA2829">
        <v>31.300602048623933</v>
      </c>
      <c r="AB2829">
        <v>10.914368543179977</v>
      </c>
      <c r="AC2829">
        <v>0</v>
      </c>
      <c r="AD2829">
        <v>0</v>
      </c>
      <c r="AE2829">
        <v>199.98674577019534</v>
      </c>
    </row>
    <row r="2830" spans="1:31" x14ac:dyDescent="0.25">
      <c r="A2830">
        <v>2342998</v>
      </c>
      <c r="B2830">
        <v>1</v>
      </c>
      <c r="C2830" t="s">
        <v>80</v>
      </c>
      <c r="D2830" t="s">
        <v>98</v>
      </c>
      <c r="E2830" t="s">
        <v>141</v>
      </c>
      <c r="F2830" t="s">
        <v>8348</v>
      </c>
      <c r="G2830" t="s">
        <v>134</v>
      </c>
      <c r="H2830" t="s">
        <v>135</v>
      </c>
      <c r="I2830" t="s">
        <v>136</v>
      </c>
      <c r="J2830" t="s">
        <v>137</v>
      </c>
      <c r="K2830" t="s">
        <v>138</v>
      </c>
      <c r="L2830" t="s">
        <v>8349</v>
      </c>
      <c r="M2830" t="s">
        <v>8350</v>
      </c>
      <c r="N2830">
        <v>8.3333330000000001E-3</v>
      </c>
      <c r="O2830">
        <v>0</v>
      </c>
      <c r="P2830">
        <v>1310</v>
      </c>
      <c r="Q2830">
        <v>15</v>
      </c>
      <c r="R2830">
        <v>458</v>
      </c>
      <c r="S2830">
        <v>17</v>
      </c>
      <c r="T2830">
        <v>332</v>
      </c>
      <c r="U2830">
        <v>0</v>
      </c>
      <c r="V2830">
        <v>0</v>
      </c>
      <c r="W2830">
        <v>0</v>
      </c>
      <c r="X2830">
        <v>2.1342518122719891</v>
      </c>
      <c r="Y2830">
        <v>0.31893679196112501</v>
      </c>
      <c r="Z2830">
        <v>5.8258482184251159</v>
      </c>
      <c r="AA2830">
        <v>0.311563983683875</v>
      </c>
      <c r="AB2830">
        <v>1.6402800783993736</v>
      </c>
      <c r="AC2830">
        <v>0</v>
      </c>
      <c r="AD2830">
        <v>0</v>
      </c>
      <c r="AE2830">
        <v>10.230880884741479</v>
      </c>
    </row>
    <row r="2831" spans="1:31" x14ac:dyDescent="0.25">
      <c r="A2831">
        <v>2342999</v>
      </c>
      <c r="B2831">
        <v>1</v>
      </c>
      <c r="C2831" t="s">
        <v>81</v>
      </c>
      <c r="D2831" t="s">
        <v>114</v>
      </c>
      <c r="E2831" t="s">
        <v>147</v>
      </c>
      <c r="F2831" t="s">
        <v>7864</v>
      </c>
      <c r="G2831" t="s">
        <v>184</v>
      </c>
      <c r="H2831" t="s">
        <v>135</v>
      </c>
      <c r="I2831" t="s">
        <v>144</v>
      </c>
      <c r="J2831" t="s">
        <v>137</v>
      </c>
      <c r="K2831" t="s">
        <v>138</v>
      </c>
      <c r="L2831" t="s">
        <v>8351</v>
      </c>
      <c r="M2831" t="s">
        <v>8352</v>
      </c>
      <c r="N2831">
        <v>2.3816666660000001</v>
      </c>
      <c r="O2831">
        <v>0</v>
      </c>
      <c r="P2831">
        <v>71</v>
      </c>
      <c r="Q2831">
        <v>0</v>
      </c>
      <c r="R2831">
        <v>25</v>
      </c>
      <c r="S2831">
        <v>0</v>
      </c>
      <c r="T2831">
        <v>3</v>
      </c>
      <c r="U2831">
        <v>0</v>
      </c>
      <c r="V2831">
        <v>0</v>
      </c>
      <c r="W2831">
        <v>0</v>
      </c>
      <c r="X2831">
        <v>21.669943940462641</v>
      </c>
      <c r="Y2831">
        <v>0</v>
      </c>
      <c r="Z2831">
        <v>31.794042671992948</v>
      </c>
      <c r="AA2831">
        <v>0</v>
      </c>
      <c r="AB2831">
        <v>3.3184952204020686</v>
      </c>
      <c r="AC2831">
        <v>0</v>
      </c>
      <c r="AD2831">
        <v>0</v>
      </c>
      <c r="AE2831">
        <v>56.782481832857655</v>
      </c>
    </row>
    <row r="2832" spans="1:31" x14ac:dyDescent="0.25">
      <c r="A2832">
        <v>2343000</v>
      </c>
      <c r="B2832">
        <v>1</v>
      </c>
      <c r="C2832" t="s">
        <v>81</v>
      </c>
      <c r="D2832" t="s">
        <v>122</v>
      </c>
      <c r="E2832" t="s">
        <v>132</v>
      </c>
      <c r="F2832" t="s">
        <v>8353</v>
      </c>
      <c r="G2832" t="s">
        <v>134</v>
      </c>
      <c r="H2832" t="s">
        <v>135</v>
      </c>
      <c r="I2832" t="s">
        <v>144</v>
      </c>
      <c r="J2832" t="s">
        <v>137</v>
      </c>
      <c r="K2832" t="s">
        <v>138</v>
      </c>
      <c r="L2832" t="s">
        <v>8354</v>
      </c>
      <c r="M2832" t="s">
        <v>8355</v>
      </c>
      <c r="N2832">
        <v>0.89611111099999996</v>
      </c>
      <c r="O2832">
        <v>2</v>
      </c>
      <c r="P2832">
        <v>701</v>
      </c>
      <c r="Q2832">
        <v>223</v>
      </c>
      <c r="R2832">
        <v>23</v>
      </c>
      <c r="S2832">
        <v>25</v>
      </c>
      <c r="T2832">
        <v>94</v>
      </c>
      <c r="U2832">
        <v>0</v>
      </c>
      <c r="V2832">
        <v>1</v>
      </c>
      <c r="W2832">
        <v>0.35502315008627772</v>
      </c>
      <c r="X2832">
        <v>77.448749096722352</v>
      </c>
      <c r="Y2832">
        <v>742.20426541378572</v>
      </c>
      <c r="Z2832">
        <v>26.617154341994844</v>
      </c>
      <c r="AA2832">
        <v>28.142535123134181</v>
      </c>
      <c r="AB2832">
        <v>19.621488554870197</v>
      </c>
      <c r="AC2832">
        <v>0</v>
      </c>
      <c r="AD2832">
        <v>0.43510525836845665</v>
      </c>
      <c r="AE2832">
        <v>894.82432093896205</v>
      </c>
    </row>
    <row r="2833" spans="1:31" x14ac:dyDescent="0.25">
      <c r="A2833">
        <v>2343002</v>
      </c>
      <c r="B2833">
        <v>1</v>
      </c>
      <c r="C2833" t="s">
        <v>81</v>
      </c>
      <c r="D2833" t="s">
        <v>128</v>
      </c>
      <c r="E2833" t="s">
        <v>141</v>
      </c>
      <c r="F2833" t="s">
        <v>3256</v>
      </c>
      <c r="G2833" t="s">
        <v>134</v>
      </c>
      <c r="H2833" t="s">
        <v>135</v>
      </c>
      <c r="I2833" t="s">
        <v>144</v>
      </c>
      <c r="J2833" t="s">
        <v>137</v>
      </c>
      <c r="K2833" t="s">
        <v>138</v>
      </c>
      <c r="L2833" t="s">
        <v>8356</v>
      </c>
      <c r="M2833" t="s">
        <v>8357</v>
      </c>
      <c r="N2833">
        <v>0.1525</v>
      </c>
      <c r="O2833">
        <v>0</v>
      </c>
      <c r="P2833">
        <v>1229</v>
      </c>
      <c r="Q2833">
        <v>4</v>
      </c>
      <c r="R2833">
        <v>2</v>
      </c>
      <c r="S2833">
        <v>10</v>
      </c>
      <c r="T2833">
        <v>89</v>
      </c>
      <c r="U2833">
        <v>1</v>
      </c>
      <c r="V2833">
        <v>0</v>
      </c>
      <c r="W2833">
        <v>0</v>
      </c>
      <c r="X2833">
        <v>16.492156289363134</v>
      </c>
      <c r="Y2833">
        <v>3.104779771423225</v>
      </c>
      <c r="Z2833">
        <v>0.31940070198293752</v>
      </c>
      <c r="AA2833">
        <v>1.7784438889262502</v>
      </c>
      <c r="AB2833">
        <v>1.5296613597174222</v>
      </c>
      <c r="AC2833">
        <v>4.4161278195539753</v>
      </c>
      <c r="AD2833">
        <v>0</v>
      </c>
      <c r="AE2833">
        <v>27.640569830966946</v>
      </c>
    </row>
    <row r="2834" spans="1:31" x14ac:dyDescent="0.25">
      <c r="A2834">
        <v>2343003</v>
      </c>
      <c r="B2834">
        <v>1</v>
      </c>
      <c r="C2834" t="s">
        <v>80</v>
      </c>
      <c r="D2834" t="s">
        <v>88</v>
      </c>
      <c r="E2834" t="s">
        <v>147</v>
      </c>
      <c r="F2834" t="s">
        <v>8358</v>
      </c>
      <c r="G2834" t="s">
        <v>134</v>
      </c>
      <c r="H2834" t="s">
        <v>135</v>
      </c>
      <c r="I2834" t="s">
        <v>144</v>
      </c>
      <c r="J2834" t="s">
        <v>137</v>
      </c>
      <c r="K2834" t="s">
        <v>138</v>
      </c>
      <c r="L2834" t="s">
        <v>8359</v>
      </c>
      <c r="M2834" t="s">
        <v>8360</v>
      </c>
      <c r="N2834">
        <v>0.10361111100000001</v>
      </c>
      <c r="O2834">
        <v>0</v>
      </c>
      <c r="P2834">
        <v>0</v>
      </c>
      <c r="Q2834">
        <v>0</v>
      </c>
      <c r="R2834">
        <v>0</v>
      </c>
      <c r="S2834">
        <v>1</v>
      </c>
      <c r="T2834">
        <v>2</v>
      </c>
      <c r="U2834">
        <v>2</v>
      </c>
      <c r="V2834">
        <v>1</v>
      </c>
      <c r="W2834">
        <v>0</v>
      </c>
      <c r="X2834">
        <v>0</v>
      </c>
      <c r="Y2834">
        <v>0</v>
      </c>
      <c r="Z2834">
        <v>0</v>
      </c>
      <c r="AA2834">
        <v>0.12083052287240278</v>
      </c>
      <c r="AB2834">
        <v>0.1146582615946361</v>
      </c>
      <c r="AC2834">
        <v>10.858760476718194</v>
      </c>
      <c r="AD2834">
        <v>0.24591629495328723</v>
      </c>
      <c r="AE2834">
        <v>11.340165556138521</v>
      </c>
    </row>
    <row r="2835" spans="1:31" x14ac:dyDescent="0.25">
      <c r="A2835">
        <v>2343004</v>
      </c>
      <c r="B2835">
        <v>1</v>
      </c>
      <c r="C2835" t="s">
        <v>80</v>
      </c>
      <c r="D2835" t="s">
        <v>106</v>
      </c>
      <c r="E2835" t="s">
        <v>141</v>
      </c>
      <c r="F2835" t="s">
        <v>8361</v>
      </c>
      <c r="G2835" t="s">
        <v>134</v>
      </c>
      <c r="H2835" t="s">
        <v>135</v>
      </c>
      <c r="I2835" t="s">
        <v>144</v>
      </c>
      <c r="J2835" t="s">
        <v>137</v>
      </c>
      <c r="K2835" t="s">
        <v>138</v>
      </c>
      <c r="L2835" t="s">
        <v>8362</v>
      </c>
      <c r="M2835" t="s">
        <v>8363</v>
      </c>
      <c r="N2835">
        <v>0.37305555499999998</v>
      </c>
      <c r="O2835">
        <v>0</v>
      </c>
      <c r="P2835">
        <v>1233</v>
      </c>
      <c r="Q2835">
        <v>20</v>
      </c>
      <c r="R2835">
        <v>151</v>
      </c>
      <c r="S2835">
        <v>12</v>
      </c>
      <c r="T2835">
        <v>261</v>
      </c>
      <c r="U2835">
        <v>0</v>
      </c>
      <c r="V2835">
        <v>0</v>
      </c>
      <c r="W2835">
        <v>0</v>
      </c>
      <c r="X2835">
        <v>56.31853153657962</v>
      </c>
      <c r="Y2835">
        <v>7.6314346060250946</v>
      </c>
      <c r="Z2835">
        <v>26.34388130202025</v>
      </c>
      <c r="AA2835">
        <v>4.6416662115286584</v>
      </c>
      <c r="AB2835">
        <v>24.077239882822273</v>
      </c>
      <c r="AC2835">
        <v>0</v>
      </c>
      <c r="AD2835">
        <v>0</v>
      </c>
      <c r="AE2835">
        <v>119.01275353897589</v>
      </c>
    </row>
    <row r="2836" spans="1:31" x14ac:dyDescent="0.25">
      <c r="A2836">
        <v>2343007</v>
      </c>
      <c r="B2836">
        <v>1</v>
      </c>
      <c r="C2836" t="s">
        <v>80</v>
      </c>
      <c r="D2836" t="s">
        <v>97</v>
      </c>
      <c r="E2836" t="s">
        <v>141</v>
      </c>
      <c r="F2836" t="s">
        <v>8364</v>
      </c>
      <c r="G2836" t="s">
        <v>134</v>
      </c>
      <c r="H2836" t="s">
        <v>135</v>
      </c>
      <c r="I2836" t="s">
        <v>144</v>
      </c>
      <c r="J2836" t="s">
        <v>137</v>
      </c>
      <c r="K2836" t="s">
        <v>138</v>
      </c>
      <c r="L2836" t="s">
        <v>8365</v>
      </c>
      <c r="M2836" t="s">
        <v>8366</v>
      </c>
      <c r="N2836">
        <v>1.9752777770000001</v>
      </c>
      <c r="O2836">
        <v>12</v>
      </c>
      <c r="P2836">
        <v>672</v>
      </c>
      <c r="Q2836">
        <v>8</v>
      </c>
      <c r="R2836">
        <v>96</v>
      </c>
      <c r="S2836">
        <v>13</v>
      </c>
      <c r="T2836">
        <v>126</v>
      </c>
      <c r="U2836">
        <v>2</v>
      </c>
      <c r="V2836">
        <v>1</v>
      </c>
      <c r="W2836">
        <v>19.099791716858327</v>
      </c>
      <c r="X2836">
        <v>318.34560313535485</v>
      </c>
      <c r="Y2836">
        <v>24.867143610228197</v>
      </c>
      <c r="Z2836">
        <v>110.92248281700282</v>
      </c>
      <c r="AA2836">
        <v>60.093769045411861</v>
      </c>
      <c r="AB2836">
        <v>163.89133527474596</v>
      </c>
      <c r="AC2836">
        <v>130.64569741130228</v>
      </c>
      <c r="AD2836">
        <v>5.906418952642996</v>
      </c>
      <c r="AE2836">
        <v>833.77224196354723</v>
      </c>
    </row>
    <row r="2837" spans="1:31" x14ac:dyDescent="0.25">
      <c r="A2837">
        <v>2343008</v>
      </c>
      <c r="B2837">
        <v>1</v>
      </c>
      <c r="C2837" t="s">
        <v>80</v>
      </c>
      <c r="D2837" t="s">
        <v>91</v>
      </c>
      <c r="E2837" t="s">
        <v>132</v>
      </c>
      <c r="F2837" t="s">
        <v>5498</v>
      </c>
      <c r="G2837" t="s">
        <v>134</v>
      </c>
      <c r="H2837" t="s">
        <v>135</v>
      </c>
      <c r="I2837" t="s">
        <v>144</v>
      </c>
      <c r="J2837" t="s">
        <v>137</v>
      </c>
      <c r="K2837" t="s">
        <v>138</v>
      </c>
      <c r="L2837" t="s">
        <v>8367</v>
      </c>
      <c r="M2837" t="s">
        <v>8368</v>
      </c>
      <c r="N2837">
        <v>0.14361111100000001</v>
      </c>
      <c r="O2837">
        <v>24</v>
      </c>
      <c r="P2837">
        <v>235</v>
      </c>
      <c r="Q2837">
        <v>41</v>
      </c>
      <c r="R2837">
        <v>65</v>
      </c>
      <c r="S2837">
        <v>30</v>
      </c>
      <c r="T2837">
        <v>210</v>
      </c>
      <c r="U2837">
        <v>1</v>
      </c>
      <c r="V2837">
        <v>0</v>
      </c>
      <c r="W2837">
        <v>3.0354927055871612</v>
      </c>
      <c r="X2837">
        <v>7.2808437586360437</v>
      </c>
      <c r="Y2837">
        <v>6.3687994304539171</v>
      </c>
      <c r="Z2837">
        <v>9.4335313825200835</v>
      </c>
      <c r="AA2837">
        <v>17.054914213412872</v>
      </c>
      <c r="AB2837">
        <v>24.182466406645197</v>
      </c>
      <c r="AC2837">
        <v>3.413478846848584E-2</v>
      </c>
      <c r="AD2837">
        <v>0</v>
      </c>
      <c r="AE2837">
        <v>67.390182685723772</v>
      </c>
    </row>
    <row r="2838" spans="1:31" x14ac:dyDescent="0.25">
      <c r="A2838">
        <v>2343010</v>
      </c>
      <c r="B2838">
        <v>1</v>
      </c>
      <c r="C2838" t="s">
        <v>80</v>
      </c>
      <c r="D2838" t="s">
        <v>97</v>
      </c>
      <c r="E2838" t="s">
        <v>132</v>
      </c>
      <c r="F2838" t="s">
        <v>8369</v>
      </c>
      <c r="G2838" t="s">
        <v>134</v>
      </c>
      <c r="H2838" t="s">
        <v>135</v>
      </c>
      <c r="I2838" t="s">
        <v>144</v>
      </c>
      <c r="J2838" t="s">
        <v>137</v>
      </c>
      <c r="K2838" t="s">
        <v>138</v>
      </c>
      <c r="L2838" t="s">
        <v>8370</v>
      </c>
      <c r="M2838" t="s">
        <v>8371</v>
      </c>
      <c r="N2838">
        <v>1.438055555</v>
      </c>
      <c r="O2838">
        <v>2</v>
      </c>
      <c r="P2838">
        <v>1055</v>
      </c>
      <c r="Q2838">
        <v>0</v>
      </c>
      <c r="R2838">
        <v>48</v>
      </c>
      <c r="S2838">
        <v>0</v>
      </c>
      <c r="T2838">
        <v>119</v>
      </c>
      <c r="U2838">
        <v>0</v>
      </c>
      <c r="V2838">
        <v>0</v>
      </c>
      <c r="W2838">
        <v>46.063970527578604</v>
      </c>
      <c r="X2838">
        <v>420.0493519903643</v>
      </c>
      <c r="Y2838">
        <v>0</v>
      </c>
      <c r="Z2838">
        <v>33.076518121973002</v>
      </c>
      <c r="AA2838">
        <v>0</v>
      </c>
      <c r="AB2838">
        <v>136.16369930629895</v>
      </c>
      <c r="AC2838">
        <v>0</v>
      </c>
      <c r="AD2838">
        <v>0</v>
      </c>
      <c r="AE2838">
        <v>635.35353994621482</v>
      </c>
    </row>
    <row r="2839" spans="1:31" x14ac:dyDescent="0.25">
      <c r="A2839">
        <v>2343011</v>
      </c>
      <c r="B2839">
        <v>1</v>
      </c>
      <c r="C2839" t="s">
        <v>81</v>
      </c>
      <c r="D2839" t="s">
        <v>121</v>
      </c>
      <c r="E2839" t="s">
        <v>141</v>
      </c>
      <c r="F2839" t="s">
        <v>6535</v>
      </c>
      <c r="G2839" t="s">
        <v>134</v>
      </c>
      <c r="H2839" t="s">
        <v>135</v>
      </c>
      <c r="I2839" t="s">
        <v>144</v>
      </c>
      <c r="J2839" t="s">
        <v>137</v>
      </c>
      <c r="K2839" t="s">
        <v>138</v>
      </c>
      <c r="L2839" t="s">
        <v>8372</v>
      </c>
      <c r="M2839" t="s">
        <v>8373</v>
      </c>
      <c r="N2839">
        <v>0.63</v>
      </c>
      <c r="O2839">
        <v>0</v>
      </c>
      <c r="P2839">
        <v>703</v>
      </c>
      <c r="Q2839">
        <v>0</v>
      </c>
      <c r="R2839">
        <v>12</v>
      </c>
      <c r="S2839">
        <v>4</v>
      </c>
      <c r="T2839">
        <v>45</v>
      </c>
      <c r="U2839">
        <v>0</v>
      </c>
      <c r="V2839">
        <v>0</v>
      </c>
      <c r="W2839">
        <v>0</v>
      </c>
      <c r="X2839">
        <v>48.115482562009817</v>
      </c>
      <c r="Y2839">
        <v>0</v>
      </c>
      <c r="Z2839">
        <v>4.9634808231632395</v>
      </c>
      <c r="AA2839">
        <v>3.915499301784001</v>
      </c>
      <c r="AB2839">
        <v>9.8030983237481699</v>
      </c>
      <c r="AC2839">
        <v>0</v>
      </c>
      <c r="AD2839">
        <v>0</v>
      </c>
      <c r="AE2839">
        <v>66.797561010705223</v>
      </c>
    </row>
    <row r="2840" spans="1:31" x14ac:dyDescent="0.25">
      <c r="A2840">
        <v>2343012</v>
      </c>
      <c r="B2840">
        <v>1</v>
      </c>
      <c r="C2840" t="s">
        <v>81</v>
      </c>
      <c r="D2840" t="s">
        <v>122</v>
      </c>
      <c r="E2840" t="s">
        <v>132</v>
      </c>
      <c r="F2840" t="s">
        <v>8374</v>
      </c>
      <c r="G2840" t="s">
        <v>134</v>
      </c>
      <c r="H2840" t="s">
        <v>135</v>
      </c>
      <c r="I2840" t="s">
        <v>144</v>
      </c>
      <c r="J2840" t="s">
        <v>137</v>
      </c>
      <c r="K2840" t="s">
        <v>138</v>
      </c>
      <c r="L2840" t="s">
        <v>8375</v>
      </c>
      <c r="M2840" t="s">
        <v>8376</v>
      </c>
      <c r="N2840">
        <v>0.32416666599999999</v>
      </c>
      <c r="O2840">
        <v>0</v>
      </c>
      <c r="P2840">
        <v>7207</v>
      </c>
      <c r="Q2840">
        <v>0</v>
      </c>
      <c r="R2840">
        <v>41</v>
      </c>
      <c r="S2840">
        <v>4</v>
      </c>
      <c r="T2840">
        <v>434</v>
      </c>
      <c r="U2840">
        <v>1</v>
      </c>
      <c r="V2840">
        <v>1</v>
      </c>
      <c r="W2840">
        <v>0</v>
      </c>
      <c r="X2840">
        <v>362.17291486466553</v>
      </c>
      <c r="Y2840">
        <v>0</v>
      </c>
      <c r="Z2840">
        <v>3.8047384538110465</v>
      </c>
      <c r="AA2840">
        <v>2.39130132126642</v>
      </c>
      <c r="AB2840">
        <v>82.516863993719468</v>
      </c>
      <c r="AC2840">
        <v>10.660595793542093</v>
      </c>
      <c r="AD2840">
        <v>0.30147611425159998</v>
      </c>
      <c r="AE2840">
        <v>461.84789054125622</v>
      </c>
    </row>
    <row r="2841" spans="1:31" x14ac:dyDescent="0.25">
      <c r="A2841">
        <v>2343013</v>
      </c>
      <c r="B2841">
        <v>1</v>
      </c>
      <c r="C2841" t="s">
        <v>81</v>
      </c>
      <c r="D2841" t="s">
        <v>120</v>
      </c>
      <c r="E2841" t="s">
        <v>240</v>
      </c>
      <c r="F2841" t="s">
        <v>8377</v>
      </c>
      <c r="G2841" t="s">
        <v>134</v>
      </c>
      <c r="H2841" t="s">
        <v>135</v>
      </c>
      <c r="I2841" t="s">
        <v>144</v>
      </c>
      <c r="J2841" t="s">
        <v>137</v>
      </c>
      <c r="K2841" t="s">
        <v>138</v>
      </c>
      <c r="L2841" t="s">
        <v>8378</v>
      </c>
      <c r="M2841" t="s">
        <v>8379</v>
      </c>
      <c r="N2841">
        <v>0.27305555500000001</v>
      </c>
      <c r="O2841">
        <v>0</v>
      </c>
      <c r="P2841">
        <v>1036</v>
      </c>
      <c r="Q2841">
        <v>0</v>
      </c>
      <c r="R2841">
        <v>10</v>
      </c>
      <c r="S2841">
        <v>0</v>
      </c>
      <c r="T2841">
        <v>93</v>
      </c>
      <c r="U2841">
        <v>0</v>
      </c>
      <c r="V2841">
        <v>0</v>
      </c>
      <c r="W2841">
        <v>0</v>
      </c>
      <c r="X2841">
        <v>56.304654594553632</v>
      </c>
      <c r="Y2841">
        <v>0</v>
      </c>
      <c r="Z2841">
        <v>2.1871641560682669</v>
      </c>
      <c r="AA2841">
        <v>0</v>
      </c>
      <c r="AB2841">
        <v>16.580808590097419</v>
      </c>
      <c r="AC2841">
        <v>0</v>
      </c>
      <c r="AD2841">
        <v>0</v>
      </c>
      <c r="AE2841">
        <v>75.072627340719322</v>
      </c>
    </row>
    <row r="2842" spans="1:31" x14ac:dyDescent="0.25">
      <c r="A2842">
        <v>2343014</v>
      </c>
      <c r="B2842">
        <v>1</v>
      </c>
      <c r="C2842" t="s">
        <v>80</v>
      </c>
      <c r="D2842" t="s">
        <v>98</v>
      </c>
      <c r="E2842" t="s">
        <v>151</v>
      </c>
      <c r="F2842" t="s">
        <v>8380</v>
      </c>
      <c r="G2842" t="s">
        <v>153</v>
      </c>
      <c r="H2842" t="s">
        <v>154</v>
      </c>
      <c r="I2842" t="s">
        <v>144</v>
      </c>
      <c r="J2842" t="s">
        <v>137</v>
      </c>
      <c r="K2842" t="s">
        <v>138</v>
      </c>
      <c r="L2842" t="s">
        <v>8381</v>
      </c>
      <c r="M2842" t="s">
        <v>8382</v>
      </c>
      <c r="N2842">
        <v>0.98055555500000002</v>
      </c>
      <c r="O2842">
        <v>0</v>
      </c>
      <c r="P2842">
        <v>2</v>
      </c>
      <c r="Q2842">
        <v>0</v>
      </c>
      <c r="R2842">
        <v>4</v>
      </c>
      <c r="S2842">
        <v>0</v>
      </c>
      <c r="T2842">
        <v>4</v>
      </c>
      <c r="U2842">
        <v>0</v>
      </c>
      <c r="V2842">
        <v>0</v>
      </c>
      <c r="W2842">
        <v>0</v>
      </c>
      <c r="X2842">
        <v>0.21344685039246</v>
      </c>
      <c r="Y2842">
        <v>0</v>
      </c>
      <c r="Z2842">
        <v>8.1556975414299497</v>
      </c>
      <c r="AA2842">
        <v>0</v>
      </c>
      <c r="AB2842">
        <v>1.7221766837470178</v>
      </c>
      <c r="AC2842">
        <v>0</v>
      </c>
      <c r="AD2842">
        <v>0</v>
      </c>
      <c r="AE2842">
        <v>10.091321075569427</v>
      </c>
    </row>
    <row r="2843" spans="1:31" x14ac:dyDescent="0.25">
      <c r="A2843">
        <v>2343021</v>
      </c>
      <c r="B2843">
        <v>1</v>
      </c>
      <c r="C2843" t="s">
        <v>80</v>
      </c>
      <c r="D2843" t="s">
        <v>92</v>
      </c>
      <c r="E2843" t="s">
        <v>157</v>
      </c>
      <c r="F2843" t="s">
        <v>8383</v>
      </c>
      <c r="G2843" t="s">
        <v>204</v>
      </c>
      <c r="H2843" t="s">
        <v>154</v>
      </c>
      <c r="I2843" t="s">
        <v>144</v>
      </c>
      <c r="J2843" t="s">
        <v>137</v>
      </c>
      <c r="K2843" t="s">
        <v>138</v>
      </c>
      <c r="L2843" t="s">
        <v>8384</v>
      </c>
      <c r="M2843" t="s">
        <v>8385</v>
      </c>
      <c r="N2843">
        <v>1.3816666660000001</v>
      </c>
      <c r="O2843">
        <v>0</v>
      </c>
      <c r="P2843">
        <v>0</v>
      </c>
      <c r="Q2843">
        <v>0</v>
      </c>
      <c r="R2843">
        <v>1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3.5999104830216</v>
      </c>
      <c r="AA2843">
        <v>0</v>
      </c>
      <c r="AB2843">
        <v>0</v>
      </c>
      <c r="AC2843">
        <v>0</v>
      </c>
      <c r="AD2843">
        <v>0</v>
      </c>
      <c r="AE2843">
        <v>3.5999104830216</v>
      </c>
    </row>
    <row r="2844" spans="1:31" x14ac:dyDescent="0.25">
      <c r="A2844">
        <v>2343022</v>
      </c>
      <c r="B2844">
        <v>1</v>
      </c>
      <c r="C2844" t="s">
        <v>81</v>
      </c>
      <c r="D2844" t="s">
        <v>115</v>
      </c>
      <c r="E2844" t="s">
        <v>147</v>
      </c>
      <c r="F2844" t="s">
        <v>8386</v>
      </c>
      <c r="G2844" t="s">
        <v>184</v>
      </c>
      <c r="H2844" t="s">
        <v>135</v>
      </c>
      <c r="I2844" t="s">
        <v>144</v>
      </c>
      <c r="J2844" t="s">
        <v>137</v>
      </c>
      <c r="K2844" t="s">
        <v>138</v>
      </c>
      <c r="L2844" t="s">
        <v>8387</v>
      </c>
      <c r="M2844" t="s">
        <v>8388</v>
      </c>
      <c r="N2844">
        <v>1.361111111</v>
      </c>
      <c r="O2844">
        <v>0</v>
      </c>
      <c r="P2844">
        <v>178</v>
      </c>
      <c r="Q2844">
        <v>0</v>
      </c>
      <c r="R2844">
        <v>2</v>
      </c>
      <c r="S2844">
        <v>1</v>
      </c>
      <c r="T2844">
        <v>12</v>
      </c>
      <c r="U2844">
        <v>0</v>
      </c>
      <c r="V2844">
        <v>0</v>
      </c>
      <c r="W2844">
        <v>0</v>
      </c>
      <c r="X2844">
        <v>20.972979292471823</v>
      </c>
      <c r="Y2844">
        <v>0</v>
      </c>
      <c r="Z2844">
        <v>3.6040294167068438</v>
      </c>
      <c r="AA2844">
        <v>1.8641049914495362</v>
      </c>
      <c r="AB2844">
        <v>0.49550813581311809</v>
      </c>
      <c r="AC2844">
        <v>0</v>
      </c>
      <c r="AD2844">
        <v>0</v>
      </c>
      <c r="AE2844">
        <v>26.936621836441322</v>
      </c>
    </row>
    <row r="2845" spans="1:31" x14ac:dyDescent="0.25">
      <c r="A2845">
        <v>2343024</v>
      </c>
      <c r="B2845">
        <v>1</v>
      </c>
      <c r="C2845" t="s">
        <v>80</v>
      </c>
      <c r="D2845" t="s">
        <v>83</v>
      </c>
      <c r="E2845" t="s">
        <v>147</v>
      </c>
      <c r="F2845" t="s">
        <v>8389</v>
      </c>
      <c r="G2845" t="s">
        <v>134</v>
      </c>
      <c r="H2845" t="s">
        <v>135</v>
      </c>
      <c r="I2845" t="s">
        <v>144</v>
      </c>
      <c r="J2845" t="s">
        <v>137</v>
      </c>
      <c r="K2845" t="s">
        <v>138</v>
      </c>
      <c r="L2845" t="s">
        <v>8390</v>
      </c>
      <c r="M2845" t="s">
        <v>8391</v>
      </c>
      <c r="N2845">
        <v>1.1969444440000001</v>
      </c>
      <c r="O2845">
        <v>0</v>
      </c>
      <c r="P2845">
        <v>1</v>
      </c>
      <c r="Q2845">
        <v>1</v>
      </c>
      <c r="R2845">
        <v>0</v>
      </c>
      <c r="S2845">
        <v>8</v>
      </c>
      <c r="T2845">
        <v>457</v>
      </c>
      <c r="U2845">
        <v>4</v>
      </c>
      <c r="V2845">
        <v>26</v>
      </c>
      <c r="W2845">
        <v>0</v>
      </c>
      <c r="X2845">
        <v>0</v>
      </c>
      <c r="Y2845">
        <v>242.89718725169496</v>
      </c>
      <c r="Z2845">
        <v>0</v>
      </c>
      <c r="AA2845">
        <v>74.666967626294479</v>
      </c>
      <c r="AB2845">
        <v>454.68367442977535</v>
      </c>
      <c r="AC2845">
        <v>42.21505756034982</v>
      </c>
      <c r="AD2845">
        <v>225.46050637475525</v>
      </c>
      <c r="AE2845">
        <v>1039.9233932428697</v>
      </c>
    </row>
    <row r="2846" spans="1:31" x14ac:dyDescent="0.25">
      <c r="A2846">
        <v>2343026</v>
      </c>
      <c r="B2846">
        <v>1</v>
      </c>
      <c r="C2846" t="s">
        <v>80</v>
      </c>
      <c r="D2846" t="s">
        <v>108</v>
      </c>
      <c r="E2846" t="s">
        <v>151</v>
      </c>
      <c r="F2846" t="s">
        <v>8392</v>
      </c>
      <c r="G2846" t="s">
        <v>153</v>
      </c>
      <c r="H2846" t="s">
        <v>154</v>
      </c>
      <c r="I2846" t="s">
        <v>144</v>
      </c>
      <c r="J2846" t="s">
        <v>137</v>
      </c>
      <c r="K2846" t="s">
        <v>138</v>
      </c>
      <c r="L2846" t="s">
        <v>8393</v>
      </c>
      <c r="M2846" t="s">
        <v>8394</v>
      </c>
      <c r="N2846">
        <v>1.4436111110000001</v>
      </c>
      <c r="O2846">
        <v>0</v>
      </c>
      <c r="P2846">
        <v>15</v>
      </c>
      <c r="Q2846">
        <v>0</v>
      </c>
      <c r="R2846">
        <v>3</v>
      </c>
      <c r="S2846">
        <v>0</v>
      </c>
      <c r="T2846">
        <v>5</v>
      </c>
      <c r="U2846">
        <v>0</v>
      </c>
      <c r="V2846">
        <v>0</v>
      </c>
      <c r="W2846">
        <v>0</v>
      </c>
      <c r="X2846">
        <v>3.519469981467354</v>
      </c>
      <c r="Y2846">
        <v>0</v>
      </c>
      <c r="Z2846">
        <v>8.5434612089636968</v>
      </c>
      <c r="AA2846">
        <v>0</v>
      </c>
      <c r="AB2846">
        <v>7.0139296182791755</v>
      </c>
      <c r="AC2846">
        <v>0</v>
      </c>
      <c r="AD2846">
        <v>0</v>
      </c>
      <c r="AE2846">
        <v>19.076860808710226</v>
      </c>
    </row>
    <row r="2847" spans="1:31" x14ac:dyDescent="0.25">
      <c r="A2847">
        <v>2343028</v>
      </c>
      <c r="B2847">
        <v>1</v>
      </c>
      <c r="C2847" t="s">
        <v>80</v>
      </c>
      <c r="D2847" t="s">
        <v>97</v>
      </c>
      <c r="E2847" t="s">
        <v>132</v>
      </c>
      <c r="F2847" t="s">
        <v>4772</v>
      </c>
      <c r="G2847" t="s">
        <v>134</v>
      </c>
      <c r="H2847" t="s">
        <v>135</v>
      </c>
      <c r="I2847" t="s">
        <v>144</v>
      </c>
      <c r="J2847" t="s">
        <v>137</v>
      </c>
      <c r="K2847" t="s">
        <v>138</v>
      </c>
      <c r="L2847" t="s">
        <v>8395</v>
      </c>
      <c r="M2847" t="s">
        <v>8396</v>
      </c>
      <c r="N2847">
        <v>0.875</v>
      </c>
      <c r="O2847">
        <v>0</v>
      </c>
      <c r="P2847">
        <v>125</v>
      </c>
      <c r="Q2847">
        <v>0</v>
      </c>
      <c r="R2847">
        <v>258</v>
      </c>
      <c r="S2847">
        <v>2</v>
      </c>
      <c r="T2847">
        <v>65</v>
      </c>
      <c r="U2847">
        <v>0</v>
      </c>
      <c r="V2847">
        <v>0</v>
      </c>
      <c r="W2847">
        <v>0</v>
      </c>
      <c r="X2847">
        <v>64.465512674432631</v>
      </c>
      <c r="Y2847">
        <v>0</v>
      </c>
      <c r="Z2847">
        <v>111.83607742809862</v>
      </c>
      <c r="AA2847">
        <v>2.4972094543217498</v>
      </c>
      <c r="AB2847">
        <v>42.454191063819714</v>
      </c>
      <c r="AC2847">
        <v>0</v>
      </c>
      <c r="AD2847">
        <v>0</v>
      </c>
      <c r="AE2847">
        <v>221.2529906206727</v>
      </c>
    </row>
    <row r="2848" spans="1:31" x14ac:dyDescent="0.25">
      <c r="A2848">
        <v>2343029</v>
      </c>
      <c r="B2848">
        <v>1</v>
      </c>
      <c r="C2848" t="s">
        <v>81</v>
      </c>
      <c r="D2848" t="s">
        <v>122</v>
      </c>
      <c r="E2848" t="s">
        <v>147</v>
      </c>
      <c r="F2848" t="s">
        <v>8397</v>
      </c>
      <c r="G2848" t="s">
        <v>184</v>
      </c>
      <c r="H2848" t="s">
        <v>135</v>
      </c>
      <c r="I2848" t="s">
        <v>144</v>
      </c>
      <c r="J2848" t="s">
        <v>137</v>
      </c>
      <c r="K2848" t="s">
        <v>138</v>
      </c>
      <c r="L2848" t="s">
        <v>8398</v>
      </c>
      <c r="M2848" t="s">
        <v>8399</v>
      </c>
      <c r="N2848">
        <v>2.2097222219999999</v>
      </c>
      <c r="O2848">
        <v>0</v>
      </c>
      <c r="P2848">
        <v>714</v>
      </c>
      <c r="Q2848">
        <v>1</v>
      </c>
      <c r="R2848">
        <v>14</v>
      </c>
      <c r="S2848">
        <v>5</v>
      </c>
      <c r="T2848">
        <v>53</v>
      </c>
      <c r="U2848">
        <v>1</v>
      </c>
      <c r="V2848">
        <v>0</v>
      </c>
      <c r="W2848">
        <v>0</v>
      </c>
      <c r="X2848">
        <v>156.06579093144762</v>
      </c>
      <c r="Y2848">
        <v>5.7152215946224993</v>
      </c>
      <c r="Z2848">
        <v>3.8075334008400654</v>
      </c>
      <c r="AA2848">
        <v>125.37084928481319</v>
      </c>
      <c r="AB2848">
        <v>33.727666320633091</v>
      </c>
      <c r="AC2848">
        <v>0.96428859366249897</v>
      </c>
      <c r="AD2848">
        <v>0</v>
      </c>
      <c r="AE2848">
        <v>325.651350126019</v>
      </c>
    </row>
    <row r="2849" spans="1:31" x14ac:dyDescent="0.25">
      <c r="A2849">
        <v>2343032</v>
      </c>
      <c r="B2849">
        <v>1</v>
      </c>
      <c r="C2849" t="s">
        <v>80</v>
      </c>
      <c r="D2849" t="s">
        <v>108</v>
      </c>
      <c r="E2849" t="s">
        <v>151</v>
      </c>
      <c r="F2849" t="s">
        <v>8400</v>
      </c>
      <c r="G2849" t="s">
        <v>153</v>
      </c>
      <c r="H2849" t="s">
        <v>154</v>
      </c>
      <c r="I2849" t="s">
        <v>144</v>
      </c>
      <c r="J2849" t="s">
        <v>137</v>
      </c>
      <c r="K2849" t="s">
        <v>138</v>
      </c>
      <c r="L2849" t="s">
        <v>8401</v>
      </c>
      <c r="M2849" t="s">
        <v>8402</v>
      </c>
      <c r="N2849">
        <v>5.494722222</v>
      </c>
      <c r="O2849">
        <v>0</v>
      </c>
      <c r="P2849">
        <v>5</v>
      </c>
      <c r="Q2849">
        <v>0</v>
      </c>
      <c r="R2849">
        <v>2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4.2239104616652634</v>
      </c>
      <c r="Y2849">
        <v>0</v>
      </c>
      <c r="Z2849">
        <v>3.6608073508910808</v>
      </c>
      <c r="AA2849">
        <v>0</v>
      </c>
      <c r="AB2849">
        <v>0</v>
      </c>
      <c r="AC2849">
        <v>0</v>
      </c>
      <c r="AD2849">
        <v>0</v>
      </c>
      <c r="AE2849">
        <v>7.8847178125563442</v>
      </c>
    </row>
    <row r="2850" spans="1:31" x14ac:dyDescent="0.25">
      <c r="A2850">
        <v>2343033</v>
      </c>
      <c r="B2850">
        <v>1</v>
      </c>
      <c r="C2850" t="s">
        <v>81</v>
      </c>
      <c r="D2850" t="s">
        <v>116</v>
      </c>
      <c r="E2850" t="s">
        <v>151</v>
      </c>
      <c r="F2850" t="s">
        <v>8403</v>
      </c>
      <c r="G2850" t="s">
        <v>797</v>
      </c>
      <c r="H2850" t="s">
        <v>154</v>
      </c>
      <c r="I2850" t="s">
        <v>144</v>
      </c>
      <c r="J2850" t="s">
        <v>137</v>
      </c>
      <c r="K2850" t="s">
        <v>138</v>
      </c>
      <c r="L2850" t="s">
        <v>8404</v>
      </c>
      <c r="M2850" t="s">
        <v>8405</v>
      </c>
      <c r="N2850">
        <v>2.9994444439999999</v>
      </c>
      <c r="O2850">
        <v>0</v>
      </c>
      <c r="P2850">
        <v>39</v>
      </c>
      <c r="Q2850">
        <v>0</v>
      </c>
      <c r="R2850">
        <v>8</v>
      </c>
      <c r="S2850">
        <v>0</v>
      </c>
      <c r="T2850">
        <v>9</v>
      </c>
      <c r="U2850">
        <v>0</v>
      </c>
      <c r="V2850">
        <v>0</v>
      </c>
      <c r="W2850">
        <v>0</v>
      </c>
      <c r="X2850">
        <v>28.879588875384403</v>
      </c>
      <c r="Y2850">
        <v>0</v>
      </c>
      <c r="Z2850">
        <v>61.598463097881961</v>
      </c>
      <c r="AA2850">
        <v>0</v>
      </c>
      <c r="AB2850">
        <v>7.709271101901952</v>
      </c>
      <c r="AC2850">
        <v>0</v>
      </c>
      <c r="AD2850">
        <v>0</v>
      </c>
      <c r="AE2850">
        <v>98.187323075168308</v>
      </c>
    </row>
    <row r="2851" spans="1:31" x14ac:dyDescent="0.25">
      <c r="A2851">
        <v>2343034</v>
      </c>
      <c r="B2851">
        <v>1</v>
      </c>
      <c r="C2851" t="s">
        <v>80</v>
      </c>
      <c r="D2851" t="s">
        <v>84</v>
      </c>
      <c r="E2851" t="s">
        <v>157</v>
      </c>
      <c r="F2851" t="s">
        <v>8406</v>
      </c>
      <c r="G2851" t="s">
        <v>159</v>
      </c>
      <c r="H2851" t="s">
        <v>154</v>
      </c>
      <c r="I2851" t="s">
        <v>144</v>
      </c>
      <c r="J2851" t="s">
        <v>137</v>
      </c>
      <c r="K2851" t="s">
        <v>138</v>
      </c>
      <c r="L2851" t="s">
        <v>8407</v>
      </c>
      <c r="M2851" t="s">
        <v>8408</v>
      </c>
      <c r="N2851">
        <v>2.1047222219999999</v>
      </c>
      <c r="O2851">
        <v>0</v>
      </c>
      <c r="P2851">
        <v>1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1.0005276672800762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1.0005276672800762</v>
      </c>
    </row>
    <row r="2852" spans="1:31" x14ac:dyDescent="0.25">
      <c r="A2852">
        <v>2343039</v>
      </c>
      <c r="B2852">
        <v>1</v>
      </c>
      <c r="C2852" t="s">
        <v>80</v>
      </c>
      <c r="D2852" t="s">
        <v>93</v>
      </c>
      <c r="E2852" t="s">
        <v>132</v>
      </c>
      <c r="F2852" t="s">
        <v>4862</v>
      </c>
      <c r="G2852" t="s">
        <v>134</v>
      </c>
      <c r="H2852" t="s">
        <v>135</v>
      </c>
      <c r="I2852" t="s">
        <v>144</v>
      </c>
      <c r="J2852" t="s">
        <v>137</v>
      </c>
      <c r="K2852" t="s">
        <v>138</v>
      </c>
      <c r="L2852" t="s">
        <v>8409</v>
      </c>
      <c r="M2852" t="s">
        <v>8410</v>
      </c>
      <c r="N2852">
        <v>0.13638888800000001</v>
      </c>
      <c r="O2852">
        <v>0</v>
      </c>
      <c r="P2852">
        <v>1634</v>
      </c>
      <c r="Q2852">
        <v>35</v>
      </c>
      <c r="R2852">
        <v>157</v>
      </c>
      <c r="S2852">
        <v>14</v>
      </c>
      <c r="T2852">
        <v>248</v>
      </c>
      <c r="U2852">
        <v>1</v>
      </c>
      <c r="V2852">
        <v>1</v>
      </c>
      <c r="W2852">
        <v>0</v>
      </c>
      <c r="X2852">
        <v>40.844802164028316</v>
      </c>
      <c r="Y2852">
        <v>24.40459612218373</v>
      </c>
      <c r="Z2852">
        <v>59.420454795010151</v>
      </c>
      <c r="AA2852">
        <v>11.015481606000554</v>
      </c>
      <c r="AB2852">
        <v>30.631293739959446</v>
      </c>
      <c r="AC2852">
        <v>12.833493580985493</v>
      </c>
      <c r="AD2852">
        <v>0.95211872775452011</v>
      </c>
      <c r="AE2852">
        <v>180.10224073592221</v>
      </c>
    </row>
    <row r="2853" spans="1:31" x14ac:dyDescent="0.25">
      <c r="A2853">
        <v>2343041</v>
      </c>
      <c r="B2853">
        <v>1</v>
      </c>
      <c r="C2853" t="s">
        <v>80</v>
      </c>
      <c r="D2853" t="s">
        <v>100</v>
      </c>
      <c r="E2853" t="s">
        <v>147</v>
      </c>
      <c r="F2853" t="s">
        <v>8411</v>
      </c>
      <c r="G2853" t="s">
        <v>134</v>
      </c>
      <c r="H2853" t="s">
        <v>135</v>
      </c>
      <c r="I2853" t="s">
        <v>144</v>
      </c>
      <c r="J2853" t="s">
        <v>137</v>
      </c>
      <c r="K2853" t="s">
        <v>138</v>
      </c>
      <c r="L2853" t="s">
        <v>8412</v>
      </c>
      <c r="M2853" t="s">
        <v>8413</v>
      </c>
      <c r="N2853">
        <v>0.81194444399999999</v>
      </c>
      <c r="O2853">
        <v>0</v>
      </c>
      <c r="P2853">
        <v>2685</v>
      </c>
      <c r="Q2853">
        <v>0</v>
      </c>
      <c r="R2853">
        <v>10</v>
      </c>
      <c r="S2853">
        <v>0</v>
      </c>
      <c r="T2853">
        <v>113</v>
      </c>
      <c r="U2853">
        <v>0</v>
      </c>
      <c r="V2853">
        <v>0</v>
      </c>
      <c r="W2853">
        <v>0</v>
      </c>
      <c r="X2853">
        <v>417.15986343746494</v>
      </c>
      <c r="Y2853">
        <v>0</v>
      </c>
      <c r="Z2853">
        <v>4.3029676627801834</v>
      </c>
      <c r="AA2853">
        <v>0</v>
      </c>
      <c r="AB2853">
        <v>81.580686234766006</v>
      </c>
      <c r="AC2853">
        <v>0</v>
      </c>
      <c r="AD2853">
        <v>0</v>
      </c>
      <c r="AE2853">
        <v>503.04351733501113</v>
      </c>
    </row>
    <row r="2854" spans="1:31" x14ac:dyDescent="0.25">
      <c r="A2854">
        <v>2343042</v>
      </c>
      <c r="B2854">
        <v>1</v>
      </c>
      <c r="C2854" t="s">
        <v>80</v>
      </c>
      <c r="D2854" t="s">
        <v>97</v>
      </c>
      <c r="E2854" t="s">
        <v>147</v>
      </c>
      <c r="F2854" t="s">
        <v>8414</v>
      </c>
      <c r="G2854" t="s">
        <v>134</v>
      </c>
      <c r="H2854" t="s">
        <v>135</v>
      </c>
      <c r="I2854" t="s">
        <v>144</v>
      </c>
      <c r="J2854" t="s">
        <v>137</v>
      </c>
      <c r="K2854" t="s">
        <v>138</v>
      </c>
      <c r="L2854" t="s">
        <v>8415</v>
      </c>
      <c r="M2854" t="s">
        <v>8416</v>
      </c>
      <c r="N2854">
        <v>1.2649999999999999</v>
      </c>
      <c r="O2854">
        <v>0</v>
      </c>
      <c r="P2854">
        <v>1450</v>
      </c>
      <c r="Q2854">
        <v>0</v>
      </c>
      <c r="R2854">
        <v>10</v>
      </c>
      <c r="S2854">
        <v>1</v>
      </c>
      <c r="T2854">
        <v>162</v>
      </c>
      <c r="U2854">
        <v>0</v>
      </c>
      <c r="V2854">
        <v>0</v>
      </c>
      <c r="W2854">
        <v>0</v>
      </c>
      <c r="X2854">
        <v>484.67557885662637</v>
      </c>
      <c r="Y2854">
        <v>0</v>
      </c>
      <c r="Z2854">
        <v>1.7946686580328999</v>
      </c>
      <c r="AA2854">
        <v>1.85491418014385</v>
      </c>
      <c r="AB2854">
        <v>194.63740549031135</v>
      </c>
      <c r="AC2854">
        <v>0</v>
      </c>
      <c r="AD2854">
        <v>0</v>
      </c>
      <c r="AE2854">
        <v>682.96256718511449</v>
      </c>
    </row>
    <row r="2855" spans="1:31" x14ac:dyDescent="0.25">
      <c r="A2855">
        <v>2343044</v>
      </c>
      <c r="B2855">
        <v>1</v>
      </c>
      <c r="C2855" t="s">
        <v>81</v>
      </c>
      <c r="D2855" t="s">
        <v>113</v>
      </c>
      <c r="E2855" t="s">
        <v>151</v>
      </c>
      <c r="F2855" t="s">
        <v>8417</v>
      </c>
      <c r="G2855" t="s">
        <v>153</v>
      </c>
      <c r="H2855" t="s">
        <v>154</v>
      </c>
      <c r="I2855" t="s">
        <v>144</v>
      </c>
      <c r="J2855" t="s">
        <v>137</v>
      </c>
      <c r="K2855" t="s">
        <v>138</v>
      </c>
      <c r="L2855" t="s">
        <v>8418</v>
      </c>
      <c r="M2855" t="s">
        <v>8419</v>
      </c>
      <c r="N2855">
        <v>1.9450000000000001</v>
      </c>
      <c r="O2855">
        <v>0</v>
      </c>
      <c r="P2855">
        <v>6</v>
      </c>
      <c r="Q2855">
        <v>0</v>
      </c>
      <c r="R2855">
        <v>1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3.2253533501974063</v>
      </c>
      <c r="Y2855">
        <v>0</v>
      </c>
      <c r="Z2855">
        <v>8.146775015351686</v>
      </c>
      <c r="AA2855">
        <v>0</v>
      </c>
      <c r="AB2855">
        <v>0</v>
      </c>
      <c r="AC2855">
        <v>0</v>
      </c>
      <c r="AD2855">
        <v>0</v>
      </c>
      <c r="AE2855">
        <v>11.372128365549091</v>
      </c>
    </row>
    <row r="2856" spans="1:31" x14ac:dyDescent="0.25">
      <c r="A2856">
        <v>2343046</v>
      </c>
      <c r="B2856">
        <v>1</v>
      </c>
      <c r="C2856" t="s">
        <v>80</v>
      </c>
      <c r="D2856" t="s">
        <v>82</v>
      </c>
      <c r="E2856" t="s">
        <v>157</v>
      </c>
      <c r="F2856" t="s">
        <v>8207</v>
      </c>
      <c r="G2856" t="s">
        <v>153</v>
      </c>
      <c r="H2856" t="s">
        <v>154</v>
      </c>
      <c r="I2856" t="s">
        <v>144</v>
      </c>
      <c r="J2856" t="s">
        <v>137</v>
      </c>
      <c r="K2856" t="s">
        <v>138</v>
      </c>
      <c r="L2856" t="s">
        <v>8420</v>
      </c>
      <c r="M2856" t="s">
        <v>8421</v>
      </c>
      <c r="N2856">
        <v>1.6827777770000001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34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21.591514061944103</v>
      </c>
      <c r="AC2856">
        <v>0</v>
      </c>
      <c r="AD2856">
        <v>0</v>
      </c>
      <c r="AE2856">
        <v>21.591514061944103</v>
      </c>
    </row>
    <row r="2857" spans="1:31" x14ac:dyDescent="0.25">
      <c r="A2857">
        <v>2343047</v>
      </c>
      <c r="B2857">
        <v>1</v>
      </c>
      <c r="C2857" t="s">
        <v>80</v>
      </c>
      <c r="D2857" t="s">
        <v>106</v>
      </c>
      <c r="E2857" t="s">
        <v>141</v>
      </c>
      <c r="F2857" t="s">
        <v>8422</v>
      </c>
      <c r="G2857" t="s">
        <v>134</v>
      </c>
      <c r="H2857" t="s">
        <v>135</v>
      </c>
      <c r="I2857" t="s">
        <v>136</v>
      </c>
      <c r="J2857" t="s">
        <v>137</v>
      </c>
      <c r="K2857" t="s">
        <v>138</v>
      </c>
      <c r="L2857" t="s">
        <v>8423</v>
      </c>
      <c r="M2857" t="s">
        <v>8424</v>
      </c>
      <c r="N2857">
        <v>1.6111111000000001E-2</v>
      </c>
      <c r="O2857">
        <v>0</v>
      </c>
      <c r="P2857">
        <v>825</v>
      </c>
      <c r="Q2857">
        <v>2</v>
      </c>
      <c r="R2857">
        <v>40</v>
      </c>
      <c r="S2857">
        <v>5</v>
      </c>
      <c r="T2857">
        <v>94</v>
      </c>
      <c r="U2857">
        <v>0</v>
      </c>
      <c r="V2857">
        <v>0</v>
      </c>
      <c r="W2857">
        <v>0</v>
      </c>
      <c r="X2857">
        <v>1.6427414846637305</v>
      </c>
      <c r="Y2857">
        <v>0.14009066491482999</v>
      </c>
      <c r="Z2857">
        <v>1.4622681192276112</v>
      </c>
      <c r="AA2857">
        <v>7.8684559499600001E-2</v>
      </c>
      <c r="AB2857">
        <v>0.80273473744516866</v>
      </c>
      <c r="AC2857">
        <v>0</v>
      </c>
      <c r="AD2857">
        <v>0</v>
      </c>
      <c r="AE2857">
        <v>4.1265195657509404</v>
      </c>
    </row>
    <row r="2858" spans="1:31" x14ac:dyDescent="0.25">
      <c r="A2858">
        <v>2343050</v>
      </c>
      <c r="B2858">
        <v>1</v>
      </c>
      <c r="C2858" t="s">
        <v>81</v>
      </c>
      <c r="D2858" t="s">
        <v>128</v>
      </c>
      <c r="E2858" t="s">
        <v>151</v>
      </c>
      <c r="F2858" t="s">
        <v>8425</v>
      </c>
      <c r="G2858" t="s">
        <v>410</v>
      </c>
      <c r="H2858" t="s">
        <v>154</v>
      </c>
      <c r="I2858" t="s">
        <v>144</v>
      </c>
      <c r="J2858" t="s">
        <v>137</v>
      </c>
      <c r="K2858" t="s">
        <v>138</v>
      </c>
      <c r="L2858" t="s">
        <v>8426</v>
      </c>
      <c r="M2858" t="s">
        <v>8427</v>
      </c>
      <c r="N2858">
        <v>3.5922222220000002</v>
      </c>
      <c r="O2858">
        <v>0</v>
      </c>
      <c r="P2858">
        <v>197</v>
      </c>
      <c r="Q2858">
        <v>0</v>
      </c>
      <c r="R2858">
        <v>0</v>
      </c>
      <c r="S2858">
        <v>0</v>
      </c>
      <c r="T2858">
        <v>3</v>
      </c>
      <c r="U2858">
        <v>0</v>
      </c>
      <c r="V2858">
        <v>0</v>
      </c>
      <c r="W2858">
        <v>0</v>
      </c>
      <c r="X2858">
        <v>153.61551484988942</v>
      </c>
      <c r="Y2858">
        <v>0</v>
      </c>
      <c r="Z2858">
        <v>0</v>
      </c>
      <c r="AA2858">
        <v>0</v>
      </c>
      <c r="AB2858">
        <v>35.096639576279109</v>
      </c>
      <c r="AC2858">
        <v>0</v>
      </c>
      <c r="AD2858">
        <v>0</v>
      </c>
      <c r="AE2858">
        <v>188.71215442616852</v>
      </c>
    </row>
    <row r="2859" spans="1:31" x14ac:dyDescent="0.25">
      <c r="A2859">
        <v>2343051</v>
      </c>
      <c r="B2859">
        <v>1</v>
      </c>
      <c r="C2859" t="s">
        <v>81</v>
      </c>
      <c r="D2859" t="s">
        <v>117</v>
      </c>
      <c r="E2859" t="s">
        <v>151</v>
      </c>
      <c r="F2859" t="s">
        <v>8428</v>
      </c>
      <c r="G2859" t="s">
        <v>153</v>
      </c>
      <c r="H2859" t="s">
        <v>154</v>
      </c>
      <c r="I2859" t="s">
        <v>144</v>
      </c>
      <c r="J2859" t="s">
        <v>137</v>
      </c>
      <c r="K2859" t="s">
        <v>138</v>
      </c>
      <c r="L2859" t="s">
        <v>8429</v>
      </c>
      <c r="M2859" t="s">
        <v>8430</v>
      </c>
      <c r="N2859">
        <v>0.54138888799999996</v>
      </c>
      <c r="O2859">
        <v>0</v>
      </c>
      <c r="P2859">
        <v>2</v>
      </c>
      <c r="Q2859">
        <v>0</v>
      </c>
      <c r="R2859">
        <v>0</v>
      </c>
      <c r="S2859">
        <v>0</v>
      </c>
      <c r="T2859">
        <v>3</v>
      </c>
      <c r="U2859">
        <v>0</v>
      </c>
      <c r="V2859">
        <v>0</v>
      </c>
      <c r="W2859">
        <v>0</v>
      </c>
      <c r="X2859">
        <v>0.16688938143617504</v>
      </c>
      <c r="Y2859">
        <v>0</v>
      </c>
      <c r="Z2859">
        <v>0</v>
      </c>
      <c r="AA2859">
        <v>0</v>
      </c>
      <c r="AB2859">
        <v>1.1115820522957229</v>
      </c>
      <c r="AC2859">
        <v>0</v>
      </c>
      <c r="AD2859">
        <v>0</v>
      </c>
      <c r="AE2859">
        <v>1.2784714337318981</v>
      </c>
    </row>
    <row r="2860" spans="1:31" x14ac:dyDescent="0.25">
      <c r="A2860">
        <v>2343052</v>
      </c>
      <c r="B2860">
        <v>1</v>
      </c>
      <c r="C2860" t="s">
        <v>81</v>
      </c>
      <c r="D2860" t="s">
        <v>121</v>
      </c>
      <c r="E2860" t="s">
        <v>141</v>
      </c>
      <c r="F2860" t="s">
        <v>6535</v>
      </c>
      <c r="G2860" t="s">
        <v>1209</v>
      </c>
      <c r="H2860" t="s">
        <v>135</v>
      </c>
      <c r="I2860" t="s">
        <v>144</v>
      </c>
      <c r="J2860" t="s">
        <v>137</v>
      </c>
      <c r="K2860" t="s">
        <v>138</v>
      </c>
      <c r="L2860" t="s">
        <v>8431</v>
      </c>
      <c r="M2860" t="s">
        <v>8432</v>
      </c>
      <c r="N2860">
        <v>1.051388888</v>
      </c>
      <c r="O2860">
        <v>0</v>
      </c>
      <c r="P2860">
        <v>703</v>
      </c>
      <c r="Q2860">
        <v>0</v>
      </c>
      <c r="R2860">
        <v>12</v>
      </c>
      <c r="S2860">
        <v>4</v>
      </c>
      <c r="T2860">
        <v>45</v>
      </c>
      <c r="U2860">
        <v>0</v>
      </c>
      <c r="V2860">
        <v>0</v>
      </c>
      <c r="W2860">
        <v>0</v>
      </c>
      <c r="X2860">
        <v>78.678093814817657</v>
      </c>
      <c r="Y2860">
        <v>0</v>
      </c>
      <c r="Z2860">
        <v>8.1932857688146843</v>
      </c>
      <c r="AA2860">
        <v>6.264504489038444</v>
      </c>
      <c r="AB2860">
        <v>15.289694296948753</v>
      </c>
      <c r="AC2860">
        <v>0</v>
      </c>
      <c r="AD2860">
        <v>0</v>
      </c>
      <c r="AE2860">
        <v>108.42557836961954</v>
      </c>
    </row>
    <row r="2861" spans="1:31" x14ac:dyDescent="0.25">
      <c r="A2861">
        <v>2343055</v>
      </c>
      <c r="B2861">
        <v>1</v>
      </c>
      <c r="C2861" t="s">
        <v>81</v>
      </c>
      <c r="D2861" t="s">
        <v>115</v>
      </c>
      <c r="E2861" t="s">
        <v>147</v>
      </c>
      <c r="F2861" t="s">
        <v>8433</v>
      </c>
      <c r="G2861" t="s">
        <v>184</v>
      </c>
      <c r="H2861" t="s">
        <v>135</v>
      </c>
      <c r="I2861" t="s">
        <v>144</v>
      </c>
      <c r="J2861" t="s">
        <v>137</v>
      </c>
      <c r="K2861" t="s">
        <v>138</v>
      </c>
      <c r="L2861" t="s">
        <v>8434</v>
      </c>
      <c r="M2861" t="s">
        <v>8435</v>
      </c>
      <c r="N2861">
        <v>3.738888888</v>
      </c>
      <c r="O2861">
        <v>0</v>
      </c>
      <c r="P2861">
        <v>10</v>
      </c>
      <c r="Q2861">
        <v>0</v>
      </c>
      <c r="R2861">
        <v>2</v>
      </c>
      <c r="S2861">
        <v>0</v>
      </c>
      <c r="T2861">
        <v>1</v>
      </c>
      <c r="U2861">
        <v>0</v>
      </c>
      <c r="V2861">
        <v>0</v>
      </c>
      <c r="W2861">
        <v>0</v>
      </c>
      <c r="X2861">
        <v>2.668002196465145</v>
      </c>
      <c r="Y2861">
        <v>0</v>
      </c>
      <c r="Z2861">
        <v>0.8972635999388</v>
      </c>
      <c r="AA2861">
        <v>0</v>
      </c>
      <c r="AB2861">
        <v>0.36320805994529337</v>
      </c>
      <c r="AC2861">
        <v>0</v>
      </c>
      <c r="AD2861">
        <v>0</v>
      </c>
      <c r="AE2861">
        <v>3.9284738563492385</v>
      </c>
    </row>
    <row r="2862" spans="1:31" x14ac:dyDescent="0.25">
      <c r="A2862">
        <v>2343057</v>
      </c>
      <c r="B2862">
        <v>1</v>
      </c>
      <c r="C2862" t="s">
        <v>80</v>
      </c>
      <c r="D2862" t="s">
        <v>96</v>
      </c>
      <c r="E2862" t="s">
        <v>141</v>
      </c>
      <c r="F2862" t="s">
        <v>6274</v>
      </c>
      <c r="G2862" t="s">
        <v>134</v>
      </c>
      <c r="H2862" t="s">
        <v>135</v>
      </c>
      <c r="I2862" t="s">
        <v>144</v>
      </c>
      <c r="J2862" t="s">
        <v>137</v>
      </c>
      <c r="K2862" t="s">
        <v>138</v>
      </c>
      <c r="L2862" t="s">
        <v>8436</v>
      </c>
      <c r="M2862" t="s">
        <v>8437</v>
      </c>
      <c r="N2862">
        <v>2.5975000000000001</v>
      </c>
      <c r="O2862">
        <v>2</v>
      </c>
      <c r="P2862">
        <v>121</v>
      </c>
      <c r="Q2862">
        <v>1</v>
      </c>
      <c r="R2862">
        <v>182</v>
      </c>
      <c r="S2862">
        <v>1</v>
      </c>
      <c r="T2862">
        <v>41</v>
      </c>
      <c r="U2862">
        <v>0</v>
      </c>
      <c r="V2862">
        <v>0</v>
      </c>
      <c r="W2862">
        <v>114.77080473273344</v>
      </c>
      <c r="X2862">
        <v>161.87331446768374</v>
      </c>
      <c r="Y2862">
        <v>3.1721869996737002</v>
      </c>
      <c r="Z2862">
        <v>468.14363297233427</v>
      </c>
      <c r="AA2862">
        <v>49.743271037790073</v>
      </c>
      <c r="AB2862">
        <v>244.3058117718081</v>
      </c>
      <c r="AC2862">
        <v>0</v>
      </c>
      <c r="AD2862">
        <v>0</v>
      </c>
      <c r="AE2862">
        <v>1042.0090219820236</v>
      </c>
    </row>
    <row r="2863" spans="1:31" x14ac:dyDescent="0.25">
      <c r="A2863">
        <v>2343059</v>
      </c>
      <c r="B2863">
        <v>1</v>
      </c>
      <c r="C2863" t="s">
        <v>81</v>
      </c>
      <c r="D2863" t="s">
        <v>121</v>
      </c>
      <c r="E2863" t="s">
        <v>157</v>
      </c>
      <c r="F2863" t="s">
        <v>8438</v>
      </c>
      <c r="G2863" t="s">
        <v>159</v>
      </c>
      <c r="H2863" t="s">
        <v>154</v>
      </c>
      <c r="I2863" t="s">
        <v>144</v>
      </c>
      <c r="J2863" t="s">
        <v>137</v>
      </c>
      <c r="K2863" t="s">
        <v>138</v>
      </c>
      <c r="L2863" t="s">
        <v>8439</v>
      </c>
      <c r="M2863" t="s">
        <v>8440</v>
      </c>
      <c r="N2863">
        <v>5.0491666659999996</v>
      </c>
      <c r="O2863">
        <v>0</v>
      </c>
      <c r="P2863">
        <v>0</v>
      </c>
      <c r="Q2863">
        <v>0</v>
      </c>
      <c r="R2863">
        <v>1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1.2384399662063195</v>
      </c>
      <c r="AA2863">
        <v>0</v>
      </c>
      <c r="AB2863">
        <v>0</v>
      </c>
      <c r="AC2863">
        <v>0</v>
      </c>
      <c r="AD2863">
        <v>0</v>
      </c>
      <c r="AE2863">
        <v>1.2384399662063195</v>
      </c>
    </row>
    <row r="2864" spans="1:31" x14ac:dyDescent="0.25">
      <c r="A2864">
        <v>2343060</v>
      </c>
      <c r="B2864">
        <v>1</v>
      </c>
      <c r="C2864" t="s">
        <v>80</v>
      </c>
      <c r="D2864" t="s">
        <v>104</v>
      </c>
      <c r="E2864" t="s">
        <v>147</v>
      </c>
      <c r="F2864" t="s">
        <v>8441</v>
      </c>
      <c r="G2864" t="s">
        <v>184</v>
      </c>
      <c r="H2864" t="s">
        <v>135</v>
      </c>
      <c r="I2864" t="s">
        <v>144</v>
      </c>
      <c r="J2864" t="s">
        <v>137</v>
      </c>
      <c r="K2864" t="s">
        <v>138</v>
      </c>
      <c r="L2864" t="s">
        <v>8442</v>
      </c>
      <c r="M2864" t="s">
        <v>8443</v>
      </c>
      <c r="N2864">
        <v>2.1008333330000002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1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2.9229002294252497</v>
      </c>
      <c r="AD2864">
        <v>0</v>
      </c>
      <c r="AE2864">
        <v>2.9229002294252497</v>
      </c>
    </row>
    <row r="2865" spans="1:31" x14ac:dyDescent="0.25">
      <c r="A2865">
        <v>2343066</v>
      </c>
      <c r="B2865">
        <v>1</v>
      </c>
      <c r="C2865" t="s">
        <v>80</v>
      </c>
      <c r="D2865" t="s">
        <v>105</v>
      </c>
      <c r="E2865" t="s">
        <v>147</v>
      </c>
      <c r="F2865" t="s">
        <v>8444</v>
      </c>
      <c r="G2865" t="s">
        <v>184</v>
      </c>
      <c r="H2865" t="s">
        <v>135</v>
      </c>
      <c r="I2865" t="s">
        <v>144</v>
      </c>
      <c r="J2865" t="s">
        <v>137</v>
      </c>
      <c r="K2865" t="s">
        <v>138</v>
      </c>
      <c r="L2865" t="s">
        <v>8445</v>
      </c>
      <c r="M2865" t="s">
        <v>8446</v>
      </c>
      <c r="N2865">
        <v>1.152222222</v>
      </c>
      <c r="O2865">
        <v>0</v>
      </c>
      <c r="P2865">
        <v>15</v>
      </c>
      <c r="Q2865">
        <v>0</v>
      </c>
      <c r="R2865">
        <v>3</v>
      </c>
      <c r="S2865">
        <v>0</v>
      </c>
      <c r="T2865">
        <v>5</v>
      </c>
      <c r="U2865">
        <v>2</v>
      </c>
      <c r="V2865">
        <v>0</v>
      </c>
      <c r="W2865">
        <v>0</v>
      </c>
      <c r="X2865">
        <v>5.0541642310669213</v>
      </c>
      <c r="Y2865">
        <v>0</v>
      </c>
      <c r="Z2865">
        <v>2.783275325257903</v>
      </c>
      <c r="AA2865">
        <v>0</v>
      </c>
      <c r="AB2865">
        <v>4.1442818897651126</v>
      </c>
      <c r="AC2865">
        <v>81.832389890917668</v>
      </c>
      <c r="AD2865">
        <v>0</v>
      </c>
      <c r="AE2865">
        <v>93.814111337007603</v>
      </c>
    </row>
    <row r="2866" spans="1:31" x14ac:dyDescent="0.25">
      <c r="A2866">
        <v>2343067</v>
      </c>
      <c r="B2866">
        <v>1</v>
      </c>
      <c r="C2866" t="s">
        <v>81</v>
      </c>
      <c r="D2866" t="s">
        <v>115</v>
      </c>
      <c r="E2866" t="s">
        <v>151</v>
      </c>
      <c r="F2866" t="s">
        <v>8447</v>
      </c>
      <c r="G2866" t="s">
        <v>153</v>
      </c>
      <c r="H2866" t="s">
        <v>154</v>
      </c>
      <c r="I2866" t="s">
        <v>144</v>
      </c>
      <c r="J2866" t="s">
        <v>137</v>
      </c>
      <c r="K2866" t="s">
        <v>138</v>
      </c>
      <c r="L2866" t="s">
        <v>8448</v>
      </c>
      <c r="M2866" t="s">
        <v>8449</v>
      </c>
      <c r="N2866">
        <v>2.1305555549999999</v>
      </c>
      <c r="O2866">
        <v>0</v>
      </c>
      <c r="P2866">
        <v>5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1.01616426116595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1.01616426116595</v>
      </c>
    </row>
    <row r="2867" spans="1:31" x14ac:dyDescent="0.25">
      <c r="A2867">
        <v>2343068</v>
      </c>
      <c r="B2867">
        <v>1</v>
      </c>
      <c r="C2867" t="s">
        <v>81</v>
      </c>
      <c r="D2867" t="s">
        <v>122</v>
      </c>
      <c r="E2867" t="s">
        <v>147</v>
      </c>
      <c r="F2867" t="s">
        <v>7855</v>
      </c>
      <c r="G2867" t="s">
        <v>134</v>
      </c>
      <c r="H2867" t="s">
        <v>135</v>
      </c>
      <c r="I2867" t="s">
        <v>144</v>
      </c>
      <c r="J2867" t="s">
        <v>137</v>
      </c>
      <c r="K2867" t="s">
        <v>138</v>
      </c>
      <c r="L2867" t="s">
        <v>8450</v>
      </c>
      <c r="M2867" t="s">
        <v>8451</v>
      </c>
      <c r="N2867">
        <v>0.28055555500000001</v>
      </c>
      <c r="O2867">
        <v>0</v>
      </c>
      <c r="P2867">
        <v>83</v>
      </c>
      <c r="Q2867">
        <v>0</v>
      </c>
      <c r="R2867">
        <v>4</v>
      </c>
      <c r="S2867">
        <v>0</v>
      </c>
      <c r="T2867">
        <v>2</v>
      </c>
      <c r="U2867">
        <v>0</v>
      </c>
      <c r="V2867">
        <v>0</v>
      </c>
      <c r="W2867">
        <v>0</v>
      </c>
      <c r="X2867">
        <v>4.1063546742112775</v>
      </c>
      <c r="Y2867">
        <v>0</v>
      </c>
      <c r="Z2867">
        <v>0.2034109121314889</v>
      </c>
      <c r="AA2867">
        <v>0</v>
      </c>
      <c r="AB2867">
        <v>0.6950171135386779</v>
      </c>
      <c r="AC2867">
        <v>0</v>
      </c>
      <c r="AD2867">
        <v>0</v>
      </c>
      <c r="AE2867">
        <v>5.0047826998814449</v>
      </c>
    </row>
    <row r="2868" spans="1:31" x14ac:dyDescent="0.25">
      <c r="A2868">
        <v>2343071</v>
      </c>
      <c r="B2868">
        <v>1</v>
      </c>
      <c r="C2868" t="s">
        <v>81</v>
      </c>
      <c r="D2868" t="s">
        <v>123</v>
      </c>
      <c r="E2868" t="s">
        <v>147</v>
      </c>
      <c r="F2868" t="s">
        <v>8452</v>
      </c>
      <c r="G2868" t="s">
        <v>1209</v>
      </c>
      <c r="H2868" t="s">
        <v>135</v>
      </c>
      <c r="I2868" t="s">
        <v>144</v>
      </c>
      <c r="J2868" t="s">
        <v>137</v>
      </c>
      <c r="K2868" t="s">
        <v>138</v>
      </c>
      <c r="L2868" t="s">
        <v>8453</v>
      </c>
      <c r="M2868" t="s">
        <v>8454</v>
      </c>
      <c r="N2868">
        <v>1.4883333329999999</v>
      </c>
      <c r="O2868">
        <v>0</v>
      </c>
      <c r="P2868">
        <v>759</v>
      </c>
      <c r="Q2868">
        <v>0</v>
      </c>
      <c r="R2868">
        <v>0</v>
      </c>
      <c r="S2868">
        <v>0</v>
      </c>
      <c r="T2868">
        <v>77</v>
      </c>
      <c r="U2868">
        <v>0</v>
      </c>
      <c r="V2868">
        <v>0</v>
      </c>
      <c r="W2868">
        <v>0</v>
      </c>
      <c r="X2868">
        <v>216.15908356462768</v>
      </c>
      <c r="Y2868">
        <v>0</v>
      </c>
      <c r="Z2868">
        <v>0</v>
      </c>
      <c r="AA2868">
        <v>0</v>
      </c>
      <c r="AB2868">
        <v>131.56887629676899</v>
      </c>
      <c r="AC2868">
        <v>0</v>
      </c>
      <c r="AD2868">
        <v>0</v>
      </c>
      <c r="AE2868">
        <v>347.7279598613967</v>
      </c>
    </row>
    <row r="2869" spans="1:31" x14ac:dyDescent="0.25">
      <c r="A2869">
        <v>2343072</v>
      </c>
      <c r="B2869">
        <v>1</v>
      </c>
      <c r="C2869" t="s">
        <v>80</v>
      </c>
      <c r="D2869" t="s">
        <v>92</v>
      </c>
      <c r="E2869" t="s">
        <v>157</v>
      </c>
      <c r="F2869" t="s">
        <v>8455</v>
      </c>
      <c r="G2869" t="s">
        <v>279</v>
      </c>
      <c r="H2869" t="s">
        <v>154</v>
      </c>
      <c r="I2869" t="s">
        <v>144</v>
      </c>
      <c r="J2869" t="s">
        <v>137</v>
      </c>
      <c r="K2869" t="s">
        <v>138</v>
      </c>
      <c r="L2869" t="s">
        <v>8456</v>
      </c>
      <c r="M2869" t="s">
        <v>8457</v>
      </c>
      <c r="N2869">
        <v>1.565555555</v>
      </c>
      <c r="O2869">
        <v>0</v>
      </c>
      <c r="P2869">
        <v>1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</row>
    <row r="2870" spans="1:31" x14ac:dyDescent="0.25">
      <c r="A2870">
        <v>2343074</v>
      </c>
      <c r="B2870">
        <v>1</v>
      </c>
      <c r="C2870" t="s">
        <v>81</v>
      </c>
      <c r="D2870" t="s">
        <v>113</v>
      </c>
      <c r="E2870" t="s">
        <v>174</v>
      </c>
      <c r="F2870" t="s">
        <v>8458</v>
      </c>
      <c r="G2870" t="s">
        <v>176</v>
      </c>
      <c r="H2870" t="s">
        <v>154</v>
      </c>
      <c r="I2870" t="s">
        <v>144</v>
      </c>
      <c r="J2870" t="s">
        <v>137</v>
      </c>
      <c r="K2870" t="s">
        <v>138</v>
      </c>
      <c r="L2870" t="s">
        <v>8459</v>
      </c>
      <c r="M2870" t="s">
        <v>8460</v>
      </c>
      <c r="N2870">
        <v>0.82499999999999996</v>
      </c>
      <c r="O2870">
        <v>0</v>
      </c>
      <c r="P2870">
        <v>103</v>
      </c>
      <c r="Q2870">
        <v>0</v>
      </c>
      <c r="R2870">
        <v>7</v>
      </c>
      <c r="S2870">
        <v>0</v>
      </c>
      <c r="T2870">
        <v>9</v>
      </c>
      <c r="U2870">
        <v>0</v>
      </c>
      <c r="V2870">
        <v>0</v>
      </c>
      <c r="W2870">
        <v>0</v>
      </c>
      <c r="X2870">
        <v>11.23979657910062</v>
      </c>
      <c r="Y2870">
        <v>0</v>
      </c>
      <c r="Z2870">
        <v>13.838230941619972</v>
      </c>
      <c r="AA2870">
        <v>0</v>
      </c>
      <c r="AB2870">
        <v>0.81192469328451011</v>
      </c>
      <c r="AC2870">
        <v>0</v>
      </c>
      <c r="AD2870">
        <v>0</v>
      </c>
      <c r="AE2870">
        <v>25.889952214005103</v>
      </c>
    </row>
    <row r="2871" spans="1:31" x14ac:dyDescent="0.25">
      <c r="A2871">
        <v>2343075</v>
      </c>
      <c r="B2871">
        <v>1</v>
      </c>
      <c r="C2871" t="s">
        <v>80</v>
      </c>
      <c r="D2871" t="s">
        <v>103</v>
      </c>
      <c r="E2871" t="s">
        <v>132</v>
      </c>
      <c r="F2871" t="s">
        <v>8461</v>
      </c>
      <c r="G2871" t="s">
        <v>134</v>
      </c>
      <c r="H2871" t="s">
        <v>135</v>
      </c>
      <c r="I2871" t="s">
        <v>144</v>
      </c>
      <c r="J2871" t="s">
        <v>137</v>
      </c>
      <c r="K2871" t="s">
        <v>138</v>
      </c>
      <c r="L2871" t="s">
        <v>8462</v>
      </c>
      <c r="M2871" t="s">
        <v>8463</v>
      </c>
      <c r="N2871">
        <v>0.52500000000000002</v>
      </c>
      <c r="O2871">
        <v>1</v>
      </c>
      <c r="P2871">
        <v>101</v>
      </c>
      <c r="Q2871">
        <v>22</v>
      </c>
      <c r="R2871">
        <v>13</v>
      </c>
      <c r="S2871">
        <v>8</v>
      </c>
      <c r="T2871">
        <v>15</v>
      </c>
      <c r="U2871">
        <v>0</v>
      </c>
      <c r="V2871">
        <v>0</v>
      </c>
      <c r="W2871">
        <v>9.4454368758750004E-2</v>
      </c>
      <c r="X2871">
        <v>14.005256072261998</v>
      </c>
      <c r="Y2871">
        <v>114.66319932642961</v>
      </c>
      <c r="Z2871">
        <v>40.680343710815023</v>
      </c>
      <c r="AA2871">
        <v>55.332967180491011</v>
      </c>
      <c r="AB2871">
        <v>25.793008903898777</v>
      </c>
      <c r="AC2871">
        <v>0</v>
      </c>
      <c r="AD2871">
        <v>0</v>
      </c>
      <c r="AE2871">
        <v>250.56922956265515</v>
      </c>
    </row>
    <row r="2872" spans="1:31" x14ac:dyDescent="0.25">
      <c r="A2872">
        <v>2343076</v>
      </c>
      <c r="B2872">
        <v>1</v>
      </c>
      <c r="C2872" t="s">
        <v>81</v>
      </c>
      <c r="D2872" t="s">
        <v>128</v>
      </c>
      <c r="E2872" t="s">
        <v>147</v>
      </c>
      <c r="F2872" t="s">
        <v>8464</v>
      </c>
      <c r="G2872" t="s">
        <v>348</v>
      </c>
      <c r="H2872" t="s">
        <v>135</v>
      </c>
      <c r="I2872" t="s">
        <v>144</v>
      </c>
      <c r="J2872" t="s">
        <v>137</v>
      </c>
      <c r="K2872" t="s">
        <v>138</v>
      </c>
      <c r="L2872" t="s">
        <v>8465</v>
      </c>
      <c r="M2872" t="s">
        <v>8466</v>
      </c>
      <c r="N2872">
        <v>5.5186111110000002</v>
      </c>
      <c r="O2872">
        <v>0</v>
      </c>
      <c r="P2872">
        <v>0</v>
      </c>
      <c r="Q2872">
        <v>0</v>
      </c>
      <c r="R2872">
        <v>0</v>
      </c>
      <c r="S2872">
        <v>6</v>
      </c>
      <c r="T2872">
        <v>0</v>
      </c>
      <c r="U2872">
        <v>3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134.77069329288861</v>
      </c>
      <c r="AB2872">
        <v>0</v>
      </c>
      <c r="AC2872">
        <v>379.02929304275563</v>
      </c>
      <c r="AD2872">
        <v>0</v>
      </c>
      <c r="AE2872">
        <v>513.79998633564423</v>
      </c>
    </row>
    <row r="2873" spans="1:31" x14ac:dyDescent="0.25">
      <c r="A2873">
        <v>2343078</v>
      </c>
      <c r="B2873">
        <v>1</v>
      </c>
      <c r="C2873" t="s">
        <v>81</v>
      </c>
      <c r="D2873" t="s">
        <v>123</v>
      </c>
      <c r="E2873" t="s">
        <v>141</v>
      </c>
      <c r="F2873" t="s">
        <v>8467</v>
      </c>
      <c r="G2873" t="s">
        <v>134</v>
      </c>
      <c r="H2873" t="s">
        <v>135</v>
      </c>
      <c r="I2873" t="s">
        <v>144</v>
      </c>
      <c r="J2873" t="s">
        <v>137</v>
      </c>
      <c r="K2873" t="s">
        <v>138</v>
      </c>
      <c r="L2873" t="s">
        <v>8468</v>
      </c>
      <c r="M2873" t="s">
        <v>8469</v>
      </c>
      <c r="N2873">
        <v>0.66833333299999997</v>
      </c>
      <c r="O2873">
        <v>0</v>
      </c>
      <c r="P2873">
        <v>726</v>
      </c>
      <c r="Q2873">
        <v>6</v>
      </c>
      <c r="R2873">
        <v>29</v>
      </c>
      <c r="S2873">
        <v>3</v>
      </c>
      <c r="T2873">
        <v>53</v>
      </c>
      <c r="U2873">
        <v>1</v>
      </c>
      <c r="V2873">
        <v>1</v>
      </c>
      <c r="W2873">
        <v>0</v>
      </c>
      <c r="X2873">
        <v>60.582040718108914</v>
      </c>
      <c r="Y2873">
        <v>5.5197607919227352</v>
      </c>
      <c r="Z2873">
        <v>6.5258570529936737</v>
      </c>
      <c r="AA2873">
        <v>10.240071863217951</v>
      </c>
      <c r="AB2873">
        <v>17.690950621656032</v>
      </c>
      <c r="AC2873">
        <v>5.5828482542526405</v>
      </c>
      <c r="AD2873">
        <v>19.967805546089735</v>
      </c>
      <c r="AE2873">
        <v>126.10933484824167</v>
      </c>
    </row>
    <row r="2874" spans="1:31" x14ac:dyDescent="0.25">
      <c r="A2874">
        <v>2343081</v>
      </c>
      <c r="B2874">
        <v>1</v>
      </c>
      <c r="C2874" t="s">
        <v>80</v>
      </c>
      <c r="D2874" t="s">
        <v>96</v>
      </c>
      <c r="E2874" t="s">
        <v>157</v>
      </c>
      <c r="F2874" t="s">
        <v>6402</v>
      </c>
      <c r="G2874" t="s">
        <v>279</v>
      </c>
      <c r="H2874" t="s">
        <v>154</v>
      </c>
      <c r="I2874" t="s">
        <v>144</v>
      </c>
      <c r="J2874" t="s">
        <v>137</v>
      </c>
      <c r="K2874" t="s">
        <v>138</v>
      </c>
      <c r="L2874" t="s">
        <v>8470</v>
      </c>
      <c r="M2874" t="s">
        <v>8471</v>
      </c>
      <c r="N2874">
        <v>5.1122222219999998</v>
      </c>
      <c r="O2874">
        <v>0</v>
      </c>
      <c r="P2874">
        <v>1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1.1493943024541713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1.1493943024541713</v>
      </c>
    </row>
    <row r="2875" spans="1:31" x14ac:dyDescent="0.25">
      <c r="A2875">
        <v>2343083</v>
      </c>
      <c r="B2875">
        <v>1</v>
      </c>
      <c r="C2875" t="s">
        <v>80</v>
      </c>
      <c r="D2875" t="s">
        <v>93</v>
      </c>
      <c r="E2875" t="s">
        <v>151</v>
      </c>
      <c r="F2875" t="s">
        <v>988</v>
      </c>
      <c r="G2875" t="s">
        <v>153</v>
      </c>
      <c r="H2875" t="s">
        <v>154</v>
      </c>
      <c r="I2875" t="s">
        <v>144</v>
      </c>
      <c r="J2875" t="s">
        <v>137</v>
      </c>
      <c r="K2875" t="s">
        <v>138</v>
      </c>
      <c r="L2875" t="s">
        <v>8472</v>
      </c>
      <c r="M2875" t="s">
        <v>8473</v>
      </c>
      <c r="N2875">
        <v>0.51138888800000004</v>
      </c>
      <c r="O2875">
        <v>0</v>
      </c>
      <c r="P2875">
        <v>6</v>
      </c>
      <c r="Q2875">
        <v>0</v>
      </c>
      <c r="R2875">
        <v>5</v>
      </c>
      <c r="S2875">
        <v>0</v>
      </c>
      <c r="T2875">
        <v>3</v>
      </c>
      <c r="U2875">
        <v>0</v>
      </c>
      <c r="V2875">
        <v>0</v>
      </c>
      <c r="W2875">
        <v>0</v>
      </c>
      <c r="X2875">
        <v>0.72766337288326755</v>
      </c>
      <c r="Y2875">
        <v>0</v>
      </c>
      <c r="Z2875">
        <v>15.657367128072945</v>
      </c>
      <c r="AA2875">
        <v>0</v>
      </c>
      <c r="AB2875">
        <v>1.3406512890465478</v>
      </c>
      <c r="AC2875">
        <v>0</v>
      </c>
      <c r="AD2875">
        <v>0</v>
      </c>
      <c r="AE2875">
        <v>17.72568179000276</v>
      </c>
    </row>
    <row r="2876" spans="1:31" x14ac:dyDescent="0.25">
      <c r="A2876">
        <v>2343086</v>
      </c>
      <c r="B2876">
        <v>1</v>
      </c>
      <c r="C2876" t="s">
        <v>80</v>
      </c>
      <c r="D2876" t="s">
        <v>104</v>
      </c>
      <c r="E2876" t="s">
        <v>326</v>
      </c>
      <c r="F2876" t="s">
        <v>8474</v>
      </c>
      <c r="G2876" t="s">
        <v>391</v>
      </c>
      <c r="H2876" t="s">
        <v>154</v>
      </c>
      <c r="I2876" t="s">
        <v>144</v>
      </c>
      <c r="J2876" t="s">
        <v>137</v>
      </c>
      <c r="K2876" t="s">
        <v>138</v>
      </c>
      <c r="L2876" t="s">
        <v>8475</v>
      </c>
      <c r="M2876" t="s">
        <v>8476</v>
      </c>
      <c r="N2876">
        <v>1.8425</v>
      </c>
      <c r="O2876">
        <v>0</v>
      </c>
      <c r="P2876">
        <v>111</v>
      </c>
      <c r="Q2876">
        <v>0</v>
      </c>
      <c r="R2876">
        <v>0</v>
      </c>
      <c r="S2876">
        <v>0</v>
      </c>
      <c r="T2876">
        <v>11</v>
      </c>
      <c r="U2876">
        <v>0</v>
      </c>
      <c r="V2876">
        <v>0</v>
      </c>
      <c r="W2876">
        <v>0</v>
      </c>
      <c r="X2876">
        <v>44.037541526245988</v>
      </c>
      <c r="Y2876">
        <v>0</v>
      </c>
      <c r="Z2876">
        <v>0</v>
      </c>
      <c r="AA2876">
        <v>0</v>
      </c>
      <c r="AB2876">
        <v>8.8145216172398584</v>
      </c>
      <c r="AC2876">
        <v>0</v>
      </c>
      <c r="AD2876">
        <v>0</v>
      </c>
      <c r="AE2876">
        <v>52.85206314348585</v>
      </c>
    </row>
    <row r="2877" spans="1:31" x14ac:dyDescent="0.25">
      <c r="A2877">
        <v>2343087</v>
      </c>
      <c r="B2877">
        <v>1</v>
      </c>
      <c r="C2877" t="s">
        <v>80</v>
      </c>
      <c r="D2877" t="s">
        <v>91</v>
      </c>
      <c r="E2877" t="s">
        <v>157</v>
      </c>
      <c r="F2877" t="s">
        <v>8477</v>
      </c>
      <c r="G2877" t="s">
        <v>204</v>
      </c>
      <c r="H2877" t="s">
        <v>154</v>
      </c>
      <c r="I2877" t="s">
        <v>144</v>
      </c>
      <c r="J2877" t="s">
        <v>137</v>
      </c>
      <c r="K2877" t="s">
        <v>138</v>
      </c>
      <c r="L2877" t="s">
        <v>8478</v>
      </c>
      <c r="M2877" t="s">
        <v>8479</v>
      </c>
      <c r="N2877">
        <v>0.51277777700000005</v>
      </c>
      <c r="O2877">
        <v>0</v>
      </c>
      <c r="P2877">
        <v>2</v>
      </c>
      <c r="Q2877">
        <v>0</v>
      </c>
      <c r="R2877">
        <v>0</v>
      </c>
      <c r="S2877">
        <v>0</v>
      </c>
      <c r="T2877">
        <v>1</v>
      </c>
      <c r="U2877">
        <v>0</v>
      </c>
      <c r="V2877">
        <v>0</v>
      </c>
      <c r="W2877">
        <v>0</v>
      </c>
      <c r="X2877">
        <v>0.23762903699426668</v>
      </c>
      <c r="Y2877">
        <v>0</v>
      </c>
      <c r="Z2877">
        <v>0</v>
      </c>
      <c r="AA2877">
        <v>0</v>
      </c>
      <c r="AB2877">
        <v>0.26080734566292502</v>
      </c>
      <c r="AC2877">
        <v>0</v>
      </c>
      <c r="AD2877">
        <v>0</v>
      </c>
      <c r="AE2877">
        <v>0.4984363826571917</v>
      </c>
    </row>
    <row r="2878" spans="1:31" x14ac:dyDescent="0.25">
      <c r="A2878">
        <v>2343089</v>
      </c>
      <c r="B2878">
        <v>1</v>
      </c>
      <c r="C2878" t="s">
        <v>80</v>
      </c>
      <c r="D2878" t="s">
        <v>84</v>
      </c>
      <c r="E2878" t="s">
        <v>240</v>
      </c>
      <c r="F2878" t="s">
        <v>8480</v>
      </c>
      <c r="G2878" t="s">
        <v>352</v>
      </c>
      <c r="H2878" t="s">
        <v>135</v>
      </c>
      <c r="I2878" t="s">
        <v>144</v>
      </c>
      <c r="J2878" t="s">
        <v>3</v>
      </c>
      <c r="K2878" t="s">
        <v>138</v>
      </c>
      <c r="L2878" t="s">
        <v>8481</v>
      </c>
      <c r="M2878" t="s">
        <v>8482</v>
      </c>
      <c r="N2878">
        <v>1.416388888</v>
      </c>
      <c r="O2878">
        <v>1</v>
      </c>
      <c r="P2878">
        <v>3097</v>
      </c>
      <c r="Q2878">
        <v>0</v>
      </c>
      <c r="R2878">
        <v>0</v>
      </c>
      <c r="S2878">
        <v>2</v>
      </c>
      <c r="T2878">
        <v>81</v>
      </c>
      <c r="U2878">
        <v>0</v>
      </c>
      <c r="V2878">
        <v>2</v>
      </c>
      <c r="W2878">
        <v>24.895853268994479</v>
      </c>
      <c r="X2878">
        <v>955.27657579465404</v>
      </c>
      <c r="Y2878">
        <v>0</v>
      </c>
      <c r="Z2878">
        <v>0</v>
      </c>
      <c r="AA2878">
        <v>177.96712496100341</v>
      </c>
      <c r="AB2878">
        <v>99.079303486220851</v>
      </c>
      <c r="AC2878">
        <v>0</v>
      </c>
      <c r="AD2878">
        <v>41.751869898386566</v>
      </c>
      <c r="AE2878">
        <v>1298.9707274092593</v>
      </c>
    </row>
    <row r="2879" spans="1:31" x14ac:dyDescent="0.25">
      <c r="A2879">
        <v>2343090</v>
      </c>
      <c r="B2879">
        <v>1</v>
      </c>
      <c r="C2879" t="s">
        <v>80</v>
      </c>
      <c r="D2879" t="s">
        <v>93</v>
      </c>
      <c r="E2879" t="s">
        <v>132</v>
      </c>
      <c r="F2879" t="s">
        <v>8483</v>
      </c>
      <c r="G2879" t="s">
        <v>134</v>
      </c>
      <c r="H2879" t="s">
        <v>135</v>
      </c>
      <c r="I2879" t="s">
        <v>144</v>
      </c>
      <c r="J2879" t="s">
        <v>137</v>
      </c>
      <c r="K2879" t="s">
        <v>138</v>
      </c>
      <c r="L2879" t="s">
        <v>8484</v>
      </c>
      <c r="M2879" t="s">
        <v>8485</v>
      </c>
      <c r="N2879">
        <v>0.30277777700000003</v>
      </c>
      <c r="O2879">
        <v>0</v>
      </c>
      <c r="P2879">
        <v>2392</v>
      </c>
      <c r="Q2879">
        <v>0</v>
      </c>
      <c r="R2879">
        <v>78</v>
      </c>
      <c r="S2879">
        <v>5</v>
      </c>
      <c r="T2879">
        <v>218</v>
      </c>
      <c r="U2879">
        <v>0</v>
      </c>
      <c r="V2879">
        <v>2</v>
      </c>
      <c r="W2879">
        <v>0</v>
      </c>
      <c r="X2879">
        <v>158.83154322016455</v>
      </c>
      <c r="Y2879">
        <v>0</v>
      </c>
      <c r="Z2879">
        <v>79.241548660867977</v>
      </c>
      <c r="AA2879">
        <v>2.4255756751352777</v>
      </c>
      <c r="AB2879">
        <v>66.645731013911671</v>
      </c>
      <c r="AC2879">
        <v>0</v>
      </c>
      <c r="AD2879">
        <v>2.3929519575196667</v>
      </c>
      <c r="AE2879">
        <v>309.53735052759913</v>
      </c>
    </row>
    <row r="2880" spans="1:31" x14ac:dyDescent="0.25">
      <c r="A2880">
        <v>2343091</v>
      </c>
      <c r="B2880">
        <v>1</v>
      </c>
      <c r="C2880" t="s">
        <v>80</v>
      </c>
      <c r="D2880" t="s">
        <v>83</v>
      </c>
      <c r="E2880" t="s">
        <v>326</v>
      </c>
      <c r="F2880" t="s">
        <v>8486</v>
      </c>
      <c r="G2880" t="s">
        <v>391</v>
      </c>
      <c r="H2880" t="s">
        <v>154</v>
      </c>
      <c r="I2880" t="s">
        <v>144</v>
      </c>
      <c r="J2880" t="s">
        <v>137</v>
      </c>
      <c r="K2880" t="s">
        <v>138</v>
      </c>
      <c r="L2880" t="s">
        <v>8487</v>
      </c>
      <c r="M2880" t="s">
        <v>8488</v>
      </c>
      <c r="N2880">
        <v>3.579722222</v>
      </c>
      <c r="O2880">
        <v>0</v>
      </c>
      <c r="P2880">
        <v>1</v>
      </c>
      <c r="Q2880">
        <v>0</v>
      </c>
      <c r="R2880">
        <v>0</v>
      </c>
      <c r="S2880">
        <v>0</v>
      </c>
      <c r="T2880">
        <v>20</v>
      </c>
      <c r="U2880">
        <v>0</v>
      </c>
      <c r="V2880">
        <v>2</v>
      </c>
      <c r="W2880">
        <v>0</v>
      </c>
      <c r="X2880">
        <v>2.4233732526534655</v>
      </c>
      <c r="Y2880">
        <v>0</v>
      </c>
      <c r="Z2880">
        <v>0</v>
      </c>
      <c r="AA2880">
        <v>0</v>
      </c>
      <c r="AB2880">
        <v>100.12067889051163</v>
      </c>
      <c r="AC2880">
        <v>0</v>
      </c>
      <c r="AD2880">
        <v>9.736427434055436</v>
      </c>
      <c r="AE2880">
        <v>112.28047957722052</v>
      </c>
    </row>
    <row r="2881" spans="1:31" x14ac:dyDescent="0.25">
      <c r="A2881">
        <v>2343092</v>
      </c>
      <c r="B2881">
        <v>1</v>
      </c>
      <c r="C2881" t="s">
        <v>80</v>
      </c>
      <c r="D2881" t="s">
        <v>104</v>
      </c>
      <c r="E2881" t="s">
        <v>132</v>
      </c>
      <c r="F2881" t="s">
        <v>8489</v>
      </c>
      <c r="G2881" t="s">
        <v>134</v>
      </c>
      <c r="H2881" t="s">
        <v>135</v>
      </c>
      <c r="I2881" t="s">
        <v>144</v>
      </c>
      <c r="J2881" t="s">
        <v>137</v>
      </c>
      <c r="K2881" t="s">
        <v>138</v>
      </c>
      <c r="L2881" t="s">
        <v>8490</v>
      </c>
      <c r="M2881" t="s">
        <v>8491</v>
      </c>
      <c r="N2881">
        <v>0.95083333299999995</v>
      </c>
      <c r="O2881">
        <v>0</v>
      </c>
      <c r="P2881">
        <v>0</v>
      </c>
      <c r="Q2881">
        <v>4</v>
      </c>
      <c r="R2881">
        <v>4</v>
      </c>
      <c r="S2881">
        <v>4</v>
      </c>
      <c r="T2881">
        <v>1</v>
      </c>
      <c r="U2881">
        <v>6</v>
      </c>
      <c r="V2881">
        <v>1</v>
      </c>
      <c r="W2881">
        <v>0</v>
      </c>
      <c r="X2881">
        <v>0</v>
      </c>
      <c r="Y2881">
        <v>11.059699563429046</v>
      </c>
      <c r="Z2881">
        <v>21.444768333500601</v>
      </c>
      <c r="AA2881">
        <v>185.56554831564821</v>
      </c>
      <c r="AB2881">
        <v>0</v>
      </c>
      <c r="AC2881">
        <v>183.69353461671068</v>
      </c>
      <c r="AD2881">
        <v>0.52809588828751441</v>
      </c>
      <c r="AE2881">
        <v>402.29164671757604</v>
      </c>
    </row>
    <row r="2882" spans="1:31" x14ac:dyDescent="0.25">
      <c r="A2882">
        <v>2343094</v>
      </c>
      <c r="B2882">
        <v>1</v>
      </c>
      <c r="C2882" t="s">
        <v>80</v>
      </c>
      <c r="D2882" t="s">
        <v>98</v>
      </c>
      <c r="E2882" t="s">
        <v>151</v>
      </c>
      <c r="F2882" t="s">
        <v>8380</v>
      </c>
      <c r="G2882" t="s">
        <v>153</v>
      </c>
      <c r="H2882" t="s">
        <v>154</v>
      </c>
      <c r="I2882" t="s">
        <v>144</v>
      </c>
      <c r="J2882" t="s">
        <v>137</v>
      </c>
      <c r="K2882" t="s">
        <v>138</v>
      </c>
      <c r="L2882" t="s">
        <v>8492</v>
      </c>
      <c r="M2882" t="s">
        <v>8493</v>
      </c>
      <c r="N2882">
        <v>0.52500000000000002</v>
      </c>
      <c r="O2882">
        <v>0</v>
      </c>
      <c r="P2882">
        <v>2</v>
      </c>
      <c r="Q2882">
        <v>0</v>
      </c>
      <c r="R2882">
        <v>4</v>
      </c>
      <c r="S2882">
        <v>0</v>
      </c>
      <c r="T2882">
        <v>4</v>
      </c>
      <c r="U2882">
        <v>0</v>
      </c>
      <c r="V2882">
        <v>0</v>
      </c>
      <c r="W2882">
        <v>0</v>
      </c>
      <c r="X2882">
        <v>0.1263616461681</v>
      </c>
      <c r="Y2882">
        <v>0</v>
      </c>
      <c r="Z2882">
        <v>4.5367932423712505</v>
      </c>
      <c r="AA2882">
        <v>0</v>
      </c>
      <c r="AB2882">
        <v>1.1749238564406002</v>
      </c>
      <c r="AC2882">
        <v>0</v>
      </c>
      <c r="AD2882">
        <v>0</v>
      </c>
      <c r="AE2882">
        <v>5.8380787449799501</v>
      </c>
    </row>
    <row r="2883" spans="1:31" x14ac:dyDescent="0.25">
      <c r="A2883">
        <v>2343095</v>
      </c>
      <c r="B2883">
        <v>1</v>
      </c>
      <c r="C2883" t="s">
        <v>80</v>
      </c>
      <c r="D2883" t="s">
        <v>93</v>
      </c>
      <c r="E2883" t="s">
        <v>174</v>
      </c>
      <c r="F2883" t="s">
        <v>8494</v>
      </c>
      <c r="G2883" t="s">
        <v>176</v>
      </c>
      <c r="H2883" t="s">
        <v>154</v>
      </c>
      <c r="I2883" t="s">
        <v>144</v>
      </c>
      <c r="J2883" t="s">
        <v>137</v>
      </c>
      <c r="K2883" t="s">
        <v>138</v>
      </c>
      <c r="L2883" t="s">
        <v>8495</v>
      </c>
      <c r="M2883" t="s">
        <v>8496</v>
      </c>
      <c r="N2883">
        <v>2.332222222</v>
      </c>
      <c r="O2883">
        <v>0</v>
      </c>
      <c r="P2883">
        <v>18</v>
      </c>
      <c r="Q2883">
        <v>0</v>
      </c>
      <c r="R2883">
        <v>33</v>
      </c>
      <c r="S2883">
        <v>0</v>
      </c>
      <c r="T2883">
        <v>10</v>
      </c>
      <c r="U2883">
        <v>0</v>
      </c>
      <c r="V2883">
        <v>0</v>
      </c>
      <c r="W2883">
        <v>0</v>
      </c>
      <c r="X2883">
        <v>20.894947316132658</v>
      </c>
      <c r="Y2883">
        <v>0</v>
      </c>
      <c r="Z2883">
        <v>259.50165409536049</v>
      </c>
      <c r="AA2883">
        <v>0</v>
      </c>
      <c r="AB2883">
        <v>111.3425645258433</v>
      </c>
      <c r="AC2883">
        <v>0</v>
      </c>
      <c r="AD2883">
        <v>0</v>
      </c>
      <c r="AE2883">
        <v>391.73916593733645</v>
      </c>
    </row>
    <row r="2884" spans="1:31" x14ac:dyDescent="0.25">
      <c r="A2884">
        <v>2343096</v>
      </c>
      <c r="B2884">
        <v>1</v>
      </c>
      <c r="C2884" t="s">
        <v>80</v>
      </c>
      <c r="D2884" t="s">
        <v>96</v>
      </c>
      <c r="E2884" t="s">
        <v>157</v>
      </c>
      <c r="F2884" t="s">
        <v>8497</v>
      </c>
      <c r="G2884" t="s">
        <v>159</v>
      </c>
      <c r="H2884" t="s">
        <v>154</v>
      </c>
      <c r="I2884" t="s">
        <v>144</v>
      </c>
      <c r="J2884" t="s">
        <v>137</v>
      </c>
      <c r="K2884" t="s">
        <v>138</v>
      </c>
      <c r="L2884" t="s">
        <v>8498</v>
      </c>
      <c r="M2884" t="s">
        <v>8499</v>
      </c>
      <c r="N2884">
        <v>2.2405555549999998</v>
      </c>
      <c r="O2884">
        <v>0</v>
      </c>
      <c r="P2884">
        <v>1</v>
      </c>
      <c r="Q2884">
        <v>0</v>
      </c>
      <c r="R2884">
        <v>0</v>
      </c>
      <c r="S2884">
        <v>0</v>
      </c>
      <c r="T2884">
        <v>1</v>
      </c>
      <c r="U2884">
        <v>0</v>
      </c>
      <c r="V2884">
        <v>0</v>
      </c>
      <c r="W2884">
        <v>0</v>
      </c>
      <c r="X2884">
        <v>0.52753983303542218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0.52753983303542218</v>
      </c>
    </row>
    <row r="2885" spans="1:31" x14ac:dyDescent="0.25">
      <c r="A2885">
        <v>2343097</v>
      </c>
      <c r="B2885">
        <v>1</v>
      </c>
      <c r="C2885" t="s">
        <v>80</v>
      </c>
      <c r="D2885" t="s">
        <v>104</v>
      </c>
      <c r="E2885" t="s">
        <v>141</v>
      </c>
      <c r="F2885" t="s">
        <v>910</v>
      </c>
      <c r="G2885" t="s">
        <v>134</v>
      </c>
      <c r="H2885" t="s">
        <v>135</v>
      </c>
      <c r="I2885" t="s">
        <v>144</v>
      </c>
      <c r="J2885" t="s">
        <v>137</v>
      </c>
      <c r="K2885" t="s">
        <v>138</v>
      </c>
      <c r="L2885" t="s">
        <v>8500</v>
      </c>
      <c r="M2885" t="s">
        <v>8501</v>
      </c>
      <c r="N2885">
        <v>0.71416666600000001</v>
      </c>
      <c r="O2885">
        <v>4</v>
      </c>
      <c r="P2885">
        <v>0</v>
      </c>
      <c r="Q2885">
        <v>3</v>
      </c>
      <c r="R2885">
        <v>0</v>
      </c>
      <c r="S2885">
        <v>8</v>
      </c>
      <c r="T2885">
        <v>0</v>
      </c>
      <c r="U2885">
        <v>0</v>
      </c>
      <c r="V2885">
        <v>0</v>
      </c>
      <c r="W2885">
        <v>0.97983418739236161</v>
      </c>
      <c r="X2885">
        <v>0</v>
      </c>
      <c r="Y2885">
        <v>0.4027087416120817</v>
      </c>
      <c r="Z2885">
        <v>0</v>
      </c>
      <c r="AA2885">
        <v>3.73040551760635</v>
      </c>
      <c r="AB2885">
        <v>0</v>
      </c>
      <c r="AC2885">
        <v>0</v>
      </c>
      <c r="AD2885">
        <v>0</v>
      </c>
      <c r="AE2885">
        <v>5.1129484466107931</v>
      </c>
    </row>
    <row r="2886" spans="1:31" x14ac:dyDescent="0.25">
      <c r="A2886">
        <v>2343102</v>
      </c>
      <c r="B2886">
        <v>1</v>
      </c>
      <c r="C2886" t="s">
        <v>81</v>
      </c>
      <c r="D2886" t="s">
        <v>115</v>
      </c>
      <c r="E2886" t="s">
        <v>151</v>
      </c>
      <c r="F2886" t="s">
        <v>8502</v>
      </c>
      <c r="G2886" t="s">
        <v>153</v>
      </c>
      <c r="H2886" t="s">
        <v>154</v>
      </c>
      <c r="I2886" t="s">
        <v>144</v>
      </c>
      <c r="J2886" t="s">
        <v>137</v>
      </c>
      <c r="K2886" t="s">
        <v>138</v>
      </c>
      <c r="L2886" t="s">
        <v>8503</v>
      </c>
      <c r="M2886" t="s">
        <v>8504</v>
      </c>
      <c r="N2886">
        <v>1.9952777770000001</v>
      </c>
      <c r="O2886">
        <v>0</v>
      </c>
      <c r="P2886">
        <v>4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1.8639903700702705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1.8639903700702705</v>
      </c>
    </row>
    <row r="2887" spans="1:31" x14ac:dyDescent="0.25">
      <c r="A2887">
        <v>2343108</v>
      </c>
      <c r="B2887">
        <v>1</v>
      </c>
      <c r="C2887" t="s">
        <v>80</v>
      </c>
      <c r="D2887" t="s">
        <v>103</v>
      </c>
      <c r="E2887" t="s">
        <v>151</v>
      </c>
      <c r="F2887" t="s">
        <v>6268</v>
      </c>
      <c r="G2887" t="s">
        <v>153</v>
      </c>
      <c r="H2887" t="s">
        <v>154</v>
      </c>
      <c r="I2887" t="s">
        <v>144</v>
      </c>
      <c r="J2887" t="s">
        <v>137</v>
      </c>
      <c r="K2887" t="s">
        <v>138</v>
      </c>
      <c r="L2887" t="s">
        <v>8505</v>
      </c>
      <c r="M2887" t="s">
        <v>8506</v>
      </c>
      <c r="N2887">
        <v>1.686388888</v>
      </c>
      <c r="O2887">
        <v>0</v>
      </c>
      <c r="P2887">
        <v>1</v>
      </c>
      <c r="Q2887">
        <v>0</v>
      </c>
      <c r="R2887">
        <v>0</v>
      </c>
      <c r="S2887">
        <v>0</v>
      </c>
      <c r="T2887">
        <v>9</v>
      </c>
      <c r="U2887">
        <v>0</v>
      </c>
      <c r="V2887">
        <v>0</v>
      </c>
      <c r="W2887">
        <v>0</v>
      </c>
      <c r="X2887">
        <v>0.16066418191632115</v>
      </c>
      <c r="Y2887">
        <v>0</v>
      </c>
      <c r="Z2887">
        <v>0</v>
      </c>
      <c r="AA2887">
        <v>0</v>
      </c>
      <c r="AB2887">
        <v>3.3865533931783895</v>
      </c>
      <c r="AC2887">
        <v>0</v>
      </c>
      <c r="AD2887">
        <v>0</v>
      </c>
      <c r="AE2887">
        <v>3.5472175750947108</v>
      </c>
    </row>
    <row r="2888" spans="1:31" x14ac:dyDescent="0.25">
      <c r="A2888">
        <v>2343109</v>
      </c>
      <c r="B2888">
        <v>1</v>
      </c>
      <c r="C2888" t="s">
        <v>80</v>
      </c>
      <c r="D2888" t="s">
        <v>90</v>
      </c>
      <c r="E2888" t="s">
        <v>151</v>
      </c>
      <c r="F2888" t="s">
        <v>8507</v>
      </c>
      <c r="G2888" t="s">
        <v>498</v>
      </c>
      <c r="H2888" t="s">
        <v>154</v>
      </c>
      <c r="I2888" t="s">
        <v>144</v>
      </c>
      <c r="J2888" t="s">
        <v>137</v>
      </c>
      <c r="K2888" t="s">
        <v>138</v>
      </c>
      <c r="L2888" t="s">
        <v>8508</v>
      </c>
      <c r="M2888" t="s">
        <v>8509</v>
      </c>
      <c r="N2888">
        <v>0.60444444399999997</v>
      </c>
      <c r="O2888">
        <v>0</v>
      </c>
      <c r="P2888">
        <v>89</v>
      </c>
      <c r="Q2888">
        <v>0</v>
      </c>
      <c r="R2888">
        <v>0</v>
      </c>
      <c r="S2888">
        <v>0</v>
      </c>
      <c r="T2888">
        <v>1</v>
      </c>
      <c r="U2888">
        <v>0</v>
      </c>
      <c r="V2888">
        <v>0</v>
      </c>
      <c r="W2888">
        <v>0</v>
      </c>
      <c r="X2888">
        <v>14.834813008737395</v>
      </c>
      <c r="Y2888">
        <v>0</v>
      </c>
      <c r="Z2888">
        <v>0</v>
      </c>
      <c r="AA2888">
        <v>0</v>
      </c>
      <c r="AB2888">
        <v>0.18328764994300445</v>
      </c>
      <c r="AC2888">
        <v>0</v>
      </c>
      <c r="AD2888">
        <v>0</v>
      </c>
      <c r="AE2888">
        <v>15.0181006586804</v>
      </c>
    </row>
    <row r="2889" spans="1:31" x14ac:dyDescent="0.25">
      <c r="A2889">
        <v>2343111</v>
      </c>
      <c r="B2889">
        <v>1</v>
      </c>
      <c r="C2889" t="s">
        <v>81</v>
      </c>
      <c r="D2889" t="s">
        <v>121</v>
      </c>
      <c r="E2889" t="s">
        <v>151</v>
      </c>
      <c r="F2889" t="s">
        <v>8510</v>
      </c>
      <c r="G2889" t="s">
        <v>153</v>
      </c>
      <c r="H2889" t="s">
        <v>154</v>
      </c>
      <c r="I2889" t="s">
        <v>144</v>
      </c>
      <c r="J2889" t="s">
        <v>137</v>
      </c>
      <c r="K2889" t="s">
        <v>138</v>
      </c>
      <c r="L2889" t="s">
        <v>8511</v>
      </c>
      <c r="M2889" t="s">
        <v>8512</v>
      </c>
      <c r="N2889">
        <v>0.60472222200000003</v>
      </c>
      <c r="O2889">
        <v>0</v>
      </c>
      <c r="P2889">
        <v>13</v>
      </c>
      <c r="Q2889">
        <v>0</v>
      </c>
      <c r="R2889">
        <v>1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0.88635590323515989</v>
      </c>
      <c r="Y2889">
        <v>0</v>
      </c>
      <c r="Z2889">
        <v>2.5140161255165001E-2</v>
      </c>
      <c r="AA2889">
        <v>0</v>
      </c>
      <c r="AB2889">
        <v>0</v>
      </c>
      <c r="AC2889">
        <v>0</v>
      </c>
      <c r="AD2889">
        <v>0</v>
      </c>
      <c r="AE2889">
        <v>0.91149606449032494</v>
      </c>
    </row>
    <row r="2890" spans="1:31" x14ac:dyDescent="0.25">
      <c r="A2890">
        <v>2343112</v>
      </c>
      <c r="B2890">
        <v>1</v>
      </c>
      <c r="C2890" t="s">
        <v>80</v>
      </c>
      <c r="D2890" t="s">
        <v>83</v>
      </c>
      <c r="E2890" t="s">
        <v>326</v>
      </c>
      <c r="F2890" t="s">
        <v>8513</v>
      </c>
      <c r="G2890" t="s">
        <v>667</v>
      </c>
      <c r="H2890" t="s">
        <v>154</v>
      </c>
      <c r="I2890" t="s">
        <v>144</v>
      </c>
      <c r="J2890" t="s">
        <v>137</v>
      </c>
      <c r="K2890" t="s">
        <v>138</v>
      </c>
      <c r="L2890" t="s">
        <v>8514</v>
      </c>
      <c r="M2890" t="s">
        <v>8515</v>
      </c>
      <c r="N2890">
        <v>3.0552777770000001</v>
      </c>
      <c r="O2890">
        <v>0</v>
      </c>
      <c r="P2890">
        <v>24</v>
      </c>
      <c r="Q2890">
        <v>0</v>
      </c>
      <c r="R2890">
        <v>0</v>
      </c>
      <c r="S2890">
        <v>0</v>
      </c>
      <c r="T2890">
        <v>36</v>
      </c>
      <c r="U2890">
        <v>0</v>
      </c>
      <c r="V2890">
        <v>0</v>
      </c>
      <c r="W2890">
        <v>0</v>
      </c>
      <c r="X2890">
        <v>15.142427125821007</v>
      </c>
      <c r="Y2890">
        <v>0</v>
      </c>
      <c r="Z2890">
        <v>0</v>
      </c>
      <c r="AA2890">
        <v>0</v>
      </c>
      <c r="AB2890">
        <v>109.70476356892731</v>
      </c>
      <c r="AC2890">
        <v>0</v>
      </c>
      <c r="AD2890">
        <v>0</v>
      </c>
      <c r="AE2890">
        <v>124.84719069474831</v>
      </c>
    </row>
    <row r="2891" spans="1:31" x14ac:dyDescent="0.25">
      <c r="A2891">
        <v>2343114</v>
      </c>
      <c r="B2891">
        <v>1</v>
      </c>
      <c r="C2891" t="s">
        <v>80</v>
      </c>
      <c r="D2891" t="s">
        <v>108</v>
      </c>
      <c r="E2891" t="s">
        <v>151</v>
      </c>
      <c r="F2891" t="s">
        <v>8516</v>
      </c>
      <c r="G2891" t="s">
        <v>153</v>
      </c>
      <c r="H2891" t="s">
        <v>154</v>
      </c>
      <c r="I2891" t="s">
        <v>144</v>
      </c>
      <c r="J2891" t="s">
        <v>137</v>
      </c>
      <c r="K2891" t="s">
        <v>138</v>
      </c>
      <c r="L2891" t="s">
        <v>8517</v>
      </c>
      <c r="M2891" t="s">
        <v>8518</v>
      </c>
      <c r="N2891">
        <v>1.108055555</v>
      </c>
      <c r="O2891">
        <v>0</v>
      </c>
      <c r="P2891">
        <v>2</v>
      </c>
      <c r="Q2891">
        <v>0</v>
      </c>
      <c r="R2891">
        <v>13</v>
      </c>
      <c r="S2891">
        <v>0</v>
      </c>
      <c r="T2891">
        <v>2</v>
      </c>
      <c r="U2891">
        <v>0</v>
      </c>
      <c r="V2891">
        <v>0</v>
      </c>
      <c r="W2891">
        <v>0</v>
      </c>
      <c r="X2891">
        <v>9.0668050588519466E-3</v>
      </c>
      <c r="Y2891">
        <v>0</v>
      </c>
      <c r="Z2891">
        <v>30.196689342608728</v>
      </c>
      <c r="AA2891">
        <v>0</v>
      </c>
      <c r="AB2891">
        <v>2.0533422459625488</v>
      </c>
      <c r="AC2891">
        <v>0</v>
      </c>
      <c r="AD2891">
        <v>0</v>
      </c>
      <c r="AE2891">
        <v>32.259098393630126</v>
      </c>
    </row>
    <row r="2892" spans="1:31" x14ac:dyDescent="0.25">
      <c r="A2892">
        <v>2343116</v>
      </c>
      <c r="B2892">
        <v>1</v>
      </c>
      <c r="C2892" t="s">
        <v>80</v>
      </c>
      <c r="D2892" t="s">
        <v>93</v>
      </c>
      <c r="E2892" t="s">
        <v>151</v>
      </c>
      <c r="F2892" t="s">
        <v>8519</v>
      </c>
      <c r="G2892" t="s">
        <v>153</v>
      </c>
      <c r="H2892" t="s">
        <v>154</v>
      </c>
      <c r="I2892" t="s">
        <v>144</v>
      </c>
      <c r="J2892" t="s">
        <v>137</v>
      </c>
      <c r="K2892" t="s">
        <v>138</v>
      </c>
      <c r="L2892" t="s">
        <v>8520</v>
      </c>
      <c r="M2892" t="s">
        <v>8521</v>
      </c>
      <c r="N2892">
        <v>2.9677777769999998</v>
      </c>
      <c r="O2892">
        <v>0</v>
      </c>
      <c r="P2892">
        <v>0</v>
      </c>
      <c r="Q2892">
        <v>0</v>
      </c>
      <c r="R2892">
        <v>5</v>
      </c>
      <c r="S2892">
        <v>0</v>
      </c>
      <c r="T2892">
        <v>5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37.907221658488943</v>
      </c>
      <c r="AA2892">
        <v>0</v>
      </c>
      <c r="AB2892">
        <v>16.350292546551216</v>
      </c>
      <c r="AC2892">
        <v>0</v>
      </c>
      <c r="AD2892">
        <v>0</v>
      </c>
      <c r="AE2892">
        <v>54.25751420504016</v>
      </c>
    </row>
    <row r="2893" spans="1:31" x14ac:dyDescent="0.25">
      <c r="A2893">
        <v>2343118</v>
      </c>
      <c r="B2893">
        <v>1</v>
      </c>
      <c r="C2893" t="s">
        <v>80</v>
      </c>
      <c r="D2893" t="s">
        <v>104</v>
      </c>
      <c r="E2893" t="s">
        <v>157</v>
      </c>
      <c r="F2893" t="s">
        <v>8522</v>
      </c>
      <c r="G2893" t="s">
        <v>159</v>
      </c>
      <c r="H2893" t="s">
        <v>154</v>
      </c>
      <c r="I2893" t="s">
        <v>144</v>
      </c>
      <c r="J2893" t="s">
        <v>137</v>
      </c>
      <c r="K2893" t="s">
        <v>138</v>
      </c>
      <c r="L2893" t="s">
        <v>8523</v>
      </c>
      <c r="M2893" t="s">
        <v>8524</v>
      </c>
      <c r="N2893">
        <v>1.929166666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1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7.0223770972290017E-2</v>
      </c>
      <c r="AC2893">
        <v>0</v>
      </c>
      <c r="AD2893">
        <v>0</v>
      </c>
      <c r="AE2893">
        <v>7.0223770972290017E-2</v>
      </c>
    </row>
    <row r="2894" spans="1:31" x14ac:dyDescent="0.25">
      <c r="A2894">
        <v>2343119</v>
      </c>
      <c r="B2894">
        <v>1</v>
      </c>
      <c r="C2894" t="s">
        <v>81</v>
      </c>
      <c r="D2894" t="s">
        <v>128</v>
      </c>
      <c r="E2894" t="s">
        <v>151</v>
      </c>
      <c r="F2894" t="s">
        <v>8525</v>
      </c>
      <c r="G2894" t="s">
        <v>153</v>
      </c>
      <c r="H2894" t="s">
        <v>154</v>
      </c>
      <c r="I2894" t="s">
        <v>144</v>
      </c>
      <c r="J2894" t="s">
        <v>137</v>
      </c>
      <c r="K2894" t="s">
        <v>138</v>
      </c>
      <c r="L2894" t="s">
        <v>8526</v>
      </c>
      <c r="M2894" t="s">
        <v>8527</v>
      </c>
      <c r="N2894">
        <v>3.966388888</v>
      </c>
      <c r="O2894">
        <v>0</v>
      </c>
      <c r="P2894">
        <v>168</v>
      </c>
      <c r="Q2894">
        <v>0</v>
      </c>
      <c r="R2894">
        <v>0</v>
      </c>
      <c r="S2894">
        <v>0</v>
      </c>
      <c r="T2894">
        <v>4</v>
      </c>
      <c r="U2894">
        <v>0</v>
      </c>
      <c r="V2894">
        <v>0</v>
      </c>
      <c r="W2894">
        <v>0</v>
      </c>
      <c r="X2894">
        <v>110.32967356193011</v>
      </c>
      <c r="Y2894">
        <v>0</v>
      </c>
      <c r="Z2894">
        <v>0</v>
      </c>
      <c r="AA2894">
        <v>0</v>
      </c>
      <c r="AB2894">
        <v>3.2819193443352308</v>
      </c>
      <c r="AC2894">
        <v>0</v>
      </c>
      <c r="AD2894">
        <v>0</v>
      </c>
      <c r="AE2894">
        <v>113.61159290626534</v>
      </c>
    </row>
    <row r="2895" spans="1:31" x14ac:dyDescent="0.25">
      <c r="A2895">
        <v>2343120</v>
      </c>
      <c r="B2895">
        <v>1</v>
      </c>
      <c r="C2895" t="s">
        <v>81</v>
      </c>
      <c r="D2895" t="s">
        <v>116</v>
      </c>
      <c r="E2895" t="s">
        <v>157</v>
      </c>
      <c r="F2895" t="s">
        <v>8528</v>
      </c>
      <c r="G2895" t="s">
        <v>159</v>
      </c>
      <c r="H2895" t="s">
        <v>154</v>
      </c>
      <c r="I2895" t="s">
        <v>144</v>
      </c>
      <c r="J2895" t="s">
        <v>137</v>
      </c>
      <c r="K2895" t="s">
        <v>138</v>
      </c>
      <c r="L2895" t="s">
        <v>8529</v>
      </c>
      <c r="M2895" t="s">
        <v>8530</v>
      </c>
      <c r="N2895">
        <v>1.365555555</v>
      </c>
      <c r="O2895">
        <v>0</v>
      </c>
      <c r="P2895">
        <v>1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6.0010131647472223E-2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6.0010131647472223E-2</v>
      </c>
    </row>
    <row r="2896" spans="1:31" x14ac:dyDescent="0.25">
      <c r="A2896">
        <v>2343121</v>
      </c>
      <c r="B2896">
        <v>1</v>
      </c>
      <c r="C2896" t="s">
        <v>80</v>
      </c>
      <c r="D2896" t="s">
        <v>95</v>
      </c>
      <c r="E2896" t="s">
        <v>141</v>
      </c>
      <c r="F2896" t="s">
        <v>8531</v>
      </c>
      <c r="G2896" t="s">
        <v>134</v>
      </c>
      <c r="H2896" t="s">
        <v>135</v>
      </c>
      <c r="I2896" t="s">
        <v>144</v>
      </c>
      <c r="J2896" t="s">
        <v>137</v>
      </c>
      <c r="K2896" t="s">
        <v>138</v>
      </c>
      <c r="L2896" t="s">
        <v>8532</v>
      </c>
      <c r="M2896" t="s">
        <v>8533</v>
      </c>
      <c r="N2896">
        <v>0.58222222199999996</v>
      </c>
      <c r="O2896">
        <v>0</v>
      </c>
      <c r="P2896">
        <v>0</v>
      </c>
      <c r="Q2896">
        <v>0</v>
      </c>
      <c r="R2896">
        <v>0</v>
      </c>
      <c r="S2896">
        <v>25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62.87574428741349</v>
      </c>
      <c r="AB2896">
        <v>0</v>
      </c>
      <c r="AC2896">
        <v>0</v>
      </c>
      <c r="AD2896">
        <v>0</v>
      </c>
      <c r="AE2896">
        <v>62.87574428741349</v>
      </c>
    </row>
    <row r="2897" spans="1:31" x14ac:dyDescent="0.25">
      <c r="A2897">
        <v>2343126</v>
      </c>
      <c r="B2897">
        <v>1</v>
      </c>
      <c r="C2897" t="s">
        <v>80</v>
      </c>
      <c r="D2897" t="s">
        <v>84</v>
      </c>
      <c r="E2897" t="s">
        <v>147</v>
      </c>
      <c r="F2897" t="s">
        <v>8534</v>
      </c>
      <c r="G2897" t="s">
        <v>352</v>
      </c>
      <c r="H2897" t="s">
        <v>135</v>
      </c>
      <c r="I2897" t="s">
        <v>144</v>
      </c>
      <c r="J2897" t="s">
        <v>3</v>
      </c>
      <c r="K2897" t="s">
        <v>138</v>
      </c>
      <c r="L2897" t="s">
        <v>8535</v>
      </c>
      <c r="M2897" t="s">
        <v>8536</v>
      </c>
      <c r="N2897">
        <v>0.30333333299999998</v>
      </c>
      <c r="O2897">
        <v>0</v>
      </c>
      <c r="P2897">
        <v>489</v>
      </c>
      <c r="Q2897">
        <v>0</v>
      </c>
      <c r="R2897">
        <v>0</v>
      </c>
      <c r="S2897">
        <v>0</v>
      </c>
      <c r="T2897">
        <v>16</v>
      </c>
      <c r="U2897">
        <v>0</v>
      </c>
      <c r="V2897">
        <v>0</v>
      </c>
      <c r="W2897">
        <v>0</v>
      </c>
      <c r="X2897">
        <v>29.123819116281609</v>
      </c>
      <c r="Y2897">
        <v>0</v>
      </c>
      <c r="Z2897">
        <v>0</v>
      </c>
      <c r="AA2897">
        <v>0</v>
      </c>
      <c r="AB2897">
        <v>6.2355751744686403</v>
      </c>
      <c r="AC2897">
        <v>0</v>
      </c>
      <c r="AD2897">
        <v>0</v>
      </c>
      <c r="AE2897">
        <v>35.359394290750252</v>
      </c>
    </row>
    <row r="2898" spans="1:31" x14ac:dyDescent="0.25">
      <c r="A2898">
        <v>2343129</v>
      </c>
      <c r="B2898">
        <v>1</v>
      </c>
      <c r="C2898" t="s">
        <v>81</v>
      </c>
      <c r="D2898" t="s">
        <v>114</v>
      </c>
      <c r="E2898" t="s">
        <v>151</v>
      </c>
      <c r="F2898" t="s">
        <v>8537</v>
      </c>
      <c r="G2898" t="s">
        <v>153</v>
      </c>
      <c r="H2898" t="s">
        <v>154</v>
      </c>
      <c r="I2898" t="s">
        <v>144</v>
      </c>
      <c r="J2898" t="s">
        <v>137</v>
      </c>
      <c r="K2898" t="s">
        <v>138</v>
      </c>
      <c r="L2898" t="s">
        <v>8538</v>
      </c>
      <c r="M2898" t="s">
        <v>8539</v>
      </c>
      <c r="N2898">
        <v>1.4413888880000001</v>
      </c>
      <c r="O2898">
        <v>0</v>
      </c>
      <c r="P2898">
        <v>9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2.1195638817591314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2.1195638817591314</v>
      </c>
    </row>
    <row r="2899" spans="1:31" x14ac:dyDescent="0.25">
      <c r="A2899">
        <v>2343131</v>
      </c>
      <c r="B2899">
        <v>1</v>
      </c>
      <c r="C2899" t="s">
        <v>80</v>
      </c>
      <c r="D2899" t="s">
        <v>83</v>
      </c>
      <c r="E2899" t="s">
        <v>174</v>
      </c>
      <c r="F2899" t="s">
        <v>8540</v>
      </c>
      <c r="G2899" t="s">
        <v>194</v>
      </c>
      <c r="H2899" t="s">
        <v>154</v>
      </c>
      <c r="I2899" t="s">
        <v>144</v>
      </c>
      <c r="J2899" t="s">
        <v>137</v>
      </c>
      <c r="K2899" t="s">
        <v>138</v>
      </c>
      <c r="L2899" t="s">
        <v>8541</v>
      </c>
      <c r="M2899" t="s">
        <v>8542</v>
      </c>
      <c r="N2899">
        <v>1.249166666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2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</row>
    <row r="2900" spans="1:31" x14ac:dyDescent="0.25">
      <c r="A2900">
        <v>2343132</v>
      </c>
      <c r="B2900">
        <v>1</v>
      </c>
      <c r="C2900" t="s">
        <v>80</v>
      </c>
      <c r="D2900" t="s">
        <v>108</v>
      </c>
      <c r="E2900" t="s">
        <v>141</v>
      </c>
      <c r="F2900" t="s">
        <v>4336</v>
      </c>
      <c r="G2900" t="s">
        <v>254</v>
      </c>
      <c r="H2900" t="s">
        <v>135</v>
      </c>
      <c r="I2900" t="s">
        <v>144</v>
      </c>
      <c r="J2900" t="s">
        <v>137</v>
      </c>
      <c r="K2900" t="s">
        <v>138</v>
      </c>
      <c r="L2900" t="s">
        <v>8543</v>
      </c>
      <c r="M2900" t="s">
        <v>8544</v>
      </c>
      <c r="N2900">
        <v>2.3341666659999998</v>
      </c>
      <c r="O2900">
        <v>0</v>
      </c>
      <c r="P2900">
        <v>631</v>
      </c>
      <c r="Q2900">
        <v>0</v>
      </c>
      <c r="R2900">
        <v>403</v>
      </c>
      <c r="S2900">
        <v>5</v>
      </c>
      <c r="T2900">
        <v>213</v>
      </c>
      <c r="U2900">
        <v>1</v>
      </c>
      <c r="V2900">
        <v>0</v>
      </c>
      <c r="W2900">
        <v>0</v>
      </c>
      <c r="X2900">
        <v>338.31618879505663</v>
      </c>
      <c r="Y2900">
        <v>0</v>
      </c>
      <c r="Z2900">
        <v>2805.5761756064035</v>
      </c>
      <c r="AA2900">
        <v>51.2456321566914</v>
      </c>
      <c r="AB2900">
        <v>937.07325888960941</v>
      </c>
      <c r="AC2900">
        <v>86.238796508480505</v>
      </c>
      <c r="AD2900">
        <v>0</v>
      </c>
      <c r="AE2900">
        <v>4218.4500519562416</v>
      </c>
    </row>
    <row r="2901" spans="1:31" x14ac:dyDescent="0.25">
      <c r="A2901">
        <v>2343133</v>
      </c>
      <c r="B2901">
        <v>1</v>
      </c>
      <c r="C2901" t="s">
        <v>80</v>
      </c>
      <c r="D2901" t="s">
        <v>100</v>
      </c>
      <c r="E2901" t="s">
        <v>157</v>
      </c>
      <c r="F2901" t="s">
        <v>8545</v>
      </c>
      <c r="G2901" t="s">
        <v>159</v>
      </c>
      <c r="H2901" t="s">
        <v>154</v>
      </c>
      <c r="I2901" t="s">
        <v>144</v>
      </c>
      <c r="J2901" t="s">
        <v>137</v>
      </c>
      <c r="K2901" t="s">
        <v>138</v>
      </c>
      <c r="L2901" t="s">
        <v>8546</v>
      </c>
      <c r="M2901" t="s">
        <v>8547</v>
      </c>
      <c r="N2901">
        <v>1.2761111110000001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1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0.34493502809294507</v>
      </c>
      <c r="AC2901">
        <v>0</v>
      </c>
      <c r="AD2901">
        <v>0</v>
      </c>
      <c r="AE2901">
        <v>0.34493502809294507</v>
      </c>
    </row>
    <row r="2902" spans="1:31" x14ac:dyDescent="0.25">
      <c r="A2902">
        <v>2343135</v>
      </c>
      <c r="B2902">
        <v>1</v>
      </c>
      <c r="C2902" t="s">
        <v>80</v>
      </c>
      <c r="D2902" t="s">
        <v>88</v>
      </c>
      <c r="E2902" t="s">
        <v>157</v>
      </c>
      <c r="F2902" t="s">
        <v>8548</v>
      </c>
      <c r="G2902" t="s">
        <v>352</v>
      </c>
      <c r="H2902" t="s">
        <v>154</v>
      </c>
      <c r="I2902" t="s">
        <v>144</v>
      </c>
      <c r="J2902" t="s">
        <v>3</v>
      </c>
      <c r="K2902" t="s">
        <v>138</v>
      </c>
      <c r="L2902" t="s">
        <v>8549</v>
      </c>
      <c r="M2902" t="s">
        <v>8550</v>
      </c>
      <c r="N2902">
        <v>1.572777777</v>
      </c>
      <c r="O2902">
        <v>0</v>
      </c>
      <c r="P2902">
        <v>21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12.515750324043154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12.515750324043154</v>
      </c>
    </row>
    <row r="2903" spans="1:31" x14ac:dyDescent="0.25">
      <c r="A2903">
        <v>2343138</v>
      </c>
      <c r="B2903">
        <v>1</v>
      </c>
      <c r="C2903" t="s">
        <v>80</v>
      </c>
      <c r="D2903" t="s">
        <v>93</v>
      </c>
      <c r="E2903" t="s">
        <v>151</v>
      </c>
      <c r="F2903" t="s">
        <v>8551</v>
      </c>
      <c r="G2903" t="s">
        <v>153</v>
      </c>
      <c r="H2903" t="s">
        <v>154</v>
      </c>
      <c r="I2903" t="s">
        <v>144</v>
      </c>
      <c r="J2903" t="s">
        <v>137</v>
      </c>
      <c r="K2903" t="s">
        <v>138</v>
      </c>
      <c r="L2903" t="s">
        <v>8552</v>
      </c>
      <c r="M2903" t="s">
        <v>8553</v>
      </c>
      <c r="N2903">
        <v>0.60861111099999998</v>
      </c>
      <c r="O2903">
        <v>0</v>
      </c>
      <c r="P2903">
        <v>15</v>
      </c>
      <c r="Q2903">
        <v>0</v>
      </c>
      <c r="R2903">
        <v>4</v>
      </c>
      <c r="S2903">
        <v>0</v>
      </c>
      <c r="T2903">
        <v>4</v>
      </c>
      <c r="U2903">
        <v>0</v>
      </c>
      <c r="V2903">
        <v>0</v>
      </c>
      <c r="W2903">
        <v>0</v>
      </c>
      <c r="X2903">
        <v>4.4828486770581657</v>
      </c>
      <c r="Y2903">
        <v>0</v>
      </c>
      <c r="Z2903">
        <v>3.4098888954296775</v>
      </c>
      <c r="AA2903">
        <v>0</v>
      </c>
      <c r="AB2903">
        <v>2.2299077616064515</v>
      </c>
      <c r="AC2903">
        <v>0</v>
      </c>
      <c r="AD2903">
        <v>0</v>
      </c>
      <c r="AE2903">
        <v>10.122645334094294</v>
      </c>
    </row>
    <row r="2904" spans="1:31" x14ac:dyDescent="0.25">
      <c r="A2904">
        <v>2343140</v>
      </c>
      <c r="B2904">
        <v>1</v>
      </c>
      <c r="C2904" t="s">
        <v>80</v>
      </c>
      <c r="D2904" t="s">
        <v>90</v>
      </c>
      <c r="E2904" t="s">
        <v>326</v>
      </c>
      <c r="F2904" t="s">
        <v>5964</v>
      </c>
      <c r="G2904" t="s">
        <v>153</v>
      </c>
      <c r="H2904" t="s">
        <v>154</v>
      </c>
      <c r="I2904" t="s">
        <v>144</v>
      </c>
      <c r="J2904" t="s">
        <v>137</v>
      </c>
      <c r="K2904" t="s">
        <v>138</v>
      </c>
      <c r="L2904" t="s">
        <v>8554</v>
      </c>
      <c r="M2904" t="s">
        <v>8555</v>
      </c>
      <c r="N2904">
        <v>0.81166666600000004</v>
      </c>
      <c r="O2904">
        <v>0</v>
      </c>
      <c r="P2904">
        <v>77</v>
      </c>
      <c r="Q2904">
        <v>0</v>
      </c>
      <c r="R2904">
        <v>0</v>
      </c>
      <c r="S2904">
        <v>0</v>
      </c>
      <c r="T2904">
        <v>11</v>
      </c>
      <c r="U2904">
        <v>0</v>
      </c>
      <c r="V2904">
        <v>0</v>
      </c>
      <c r="W2904">
        <v>0</v>
      </c>
      <c r="X2904">
        <v>14.451556093023875</v>
      </c>
      <c r="Y2904">
        <v>0</v>
      </c>
      <c r="Z2904">
        <v>0</v>
      </c>
      <c r="AA2904">
        <v>0</v>
      </c>
      <c r="AB2904">
        <v>11.358769833068322</v>
      </c>
      <c r="AC2904">
        <v>0</v>
      </c>
      <c r="AD2904">
        <v>0</v>
      </c>
      <c r="AE2904">
        <v>25.810325926092197</v>
      </c>
    </row>
    <row r="2905" spans="1:31" x14ac:dyDescent="0.25">
      <c r="A2905">
        <v>2343143</v>
      </c>
      <c r="B2905">
        <v>1</v>
      </c>
      <c r="C2905" t="s">
        <v>80</v>
      </c>
      <c r="D2905" t="s">
        <v>96</v>
      </c>
      <c r="E2905" t="s">
        <v>157</v>
      </c>
      <c r="F2905" t="s">
        <v>8556</v>
      </c>
      <c r="G2905" t="s">
        <v>159</v>
      </c>
      <c r="H2905" t="s">
        <v>154</v>
      </c>
      <c r="I2905" t="s">
        <v>144</v>
      </c>
      <c r="J2905" t="s">
        <v>137</v>
      </c>
      <c r="K2905" t="s">
        <v>138</v>
      </c>
      <c r="L2905" t="s">
        <v>8557</v>
      </c>
      <c r="M2905" t="s">
        <v>8558</v>
      </c>
      <c r="N2905">
        <v>0.52972222199999996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1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0.90918348490406098</v>
      </c>
      <c r="AC2905">
        <v>0</v>
      </c>
      <c r="AD2905">
        <v>0</v>
      </c>
      <c r="AE2905">
        <v>0.90918348490406098</v>
      </c>
    </row>
    <row r="2906" spans="1:31" x14ac:dyDescent="0.25">
      <c r="A2906">
        <v>2343146</v>
      </c>
      <c r="B2906">
        <v>1</v>
      </c>
      <c r="C2906" t="s">
        <v>80</v>
      </c>
      <c r="D2906" t="s">
        <v>107</v>
      </c>
      <c r="E2906" t="s">
        <v>157</v>
      </c>
      <c r="F2906" t="s">
        <v>8559</v>
      </c>
      <c r="G2906" t="s">
        <v>279</v>
      </c>
      <c r="H2906" t="s">
        <v>154</v>
      </c>
      <c r="I2906" t="s">
        <v>144</v>
      </c>
      <c r="J2906" t="s">
        <v>137</v>
      </c>
      <c r="K2906" t="s">
        <v>138</v>
      </c>
      <c r="L2906" t="s">
        <v>8560</v>
      </c>
      <c r="M2906" t="s">
        <v>8561</v>
      </c>
      <c r="N2906">
        <v>2.415277777</v>
      </c>
      <c r="O2906">
        <v>0</v>
      </c>
      <c r="P2906">
        <v>1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0.11483595319786111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0.11483595319786111</v>
      </c>
    </row>
    <row r="2907" spans="1:31" x14ac:dyDescent="0.25">
      <c r="A2907">
        <v>2343149</v>
      </c>
      <c r="B2907">
        <v>1</v>
      </c>
      <c r="C2907" t="s">
        <v>80</v>
      </c>
      <c r="D2907" t="s">
        <v>93</v>
      </c>
      <c r="E2907" t="s">
        <v>157</v>
      </c>
      <c r="F2907" t="s">
        <v>8562</v>
      </c>
      <c r="G2907" t="s">
        <v>159</v>
      </c>
      <c r="H2907" t="s">
        <v>154</v>
      </c>
      <c r="I2907" t="s">
        <v>144</v>
      </c>
      <c r="J2907" t="s">
        <v>137</v>
      </c>
      <c r="K2907" t="s">
        <v>138</v>
      </c>
      <c r="L2907" t="s">
        <v>8563</v>
      </c>
      <c r="M2907" t="s">
        <v>8564</v>
      </c>
      <c r="N2907">
        <v>2.1613888879999998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1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0.63725375382606675</v>
      </c>
      <c r="AC2907">
        <v>0</v>
      </c>
      <c r="AD2907">
        <v>0</v>
      </c>
      <c r="AE2907">
        <v>0.63725375382606675</v>
      </c>
    </row>
    <row r="2908" spans="1:31" x14ac:dyDescent="0.25">
      <c r="A2908">
        <v>2343150</v>
      </c>
      <c r="B2908">
        <v>1</v>
      </c>
      <c r="C2908" t="s">
        <v>80</v>
      </c>
      <c r="D2908" t="s">
        <v>82</v>
      </c>
      <c r="E2908" t="s">
        <v>157</v>
      </c>
      <c r="F2908" t="s">
        <v>8565</v>
      </c>
      <c r="G2908" t="s">
        <v>204</v>
      </c>
      <c r="H2908" t="s">
        <v>154</v>
      </c>
      <c r="I2908" t="s">
        <v>144</v>
      </c>
      <c r="J2908" t="s">
        <v>137</v>
      </c>
      <c r="K2908" t="s">
        <v>138</v>
      </c>
      <c r="L2908" t="s">
        <v>8566</v>
      </c>
      <c r="M2908" t="s">
        <v>8567</v>
      </c>
      <c r="N2908">
        <v>2.4900000000000002</v>
      </c>
      <c r="O2908">
        <v>0</v>
      </c>
      <c r="P2908">
        <v>4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0.81845985633332896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0.81845985633332896</v>
      </c>
    </row>
    <row r="2909" spans="1:31" x14ac:dyDescent="0.25">
      <c r="A2909">
        <v>2343151</v>
      </c>
      <c r="B2909">
        <v>1</v>
      </c>
      <c r="C2909" t="s">
        <v>80</v>
      </c>
      <c r="D2909" t="s">
        <v>104</v>
      </c>
      <c r="E2909" t="s">
        <v>157</v>
      </c>
      <c r="F2909" t="s">
        <v>8568</v>
      </c>
      <c r="G2909" t="s">
        <v>159</v>
      </c>
      <c r="H2909" t="s">
        <v>154</v>
      </c>
      <c r="I2909" t="s">
        <v>144</v>
      </c>
      <c r="J2909" t="s">
        <v>137</v>
      </c>
      <c r="K2909" t="s">
        <v>138</v>
      </c>
      <c r="L2909" t="s">
        <v>8569</v>
      </c>
      <c r="M2909" t="s">
        <v>8570</v>
      </c>
      <c r="N2909">
        <v>1.4316666659999999</v>
      </c>
      <c r="O2909">
        <v>0</v>
      </c>
      <c r="P2909">
        <v>0</v>
      </c>
      <c r="Q2909">
        <v>0</v>
      </c>
      <c r="R2909">
        <v>1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0.61774780463485834</v>
      </c>
      <c r="AA2909">
        <v>0</v>
      </c>
      <c r="AB2909">
        <v>0</v>
      </c>
      <c r="AC2909">
        <v>0</v>
      </c>
      <c r="AD2909">
        <v>0</v>
      </c>
      <c r="AE2909">
        <v>0.61774780463485834</v>
      </c>
    </row>
    <row r="2910" spans="1:31" x14ac:dyDescent="0.25">
      <c r="A2910">
        <v>2343153</v>
      </c>
      <c r="B2910">
        <v>1</v>
      </c>
      <c r="C2910" t="s">
        <v>81</v>
      </c>
      <c r="D2910" t="s">
        <v>124</v>
      </c>
      <c r="E2910" t="s">
        <v>174</v>
      </c>
      <c r="F2910" t="s">
        <v>8571</v>
      </c>
      <c r="G2910" t="s">
        <v>176</v>
      </c>
      <c r="H2910" t="s">
        <v>154</v>
      </c>
      <c r="I2910" t="s">
        <v>144</v>
      </c>
      <c r="J2910" t="s">
        <v>137</v>
      </c>
      <c r="K2910" t="s">
        <v>138</v>
      </c>
      <c r="L2910" t="s">
        <v>8572</v>
      </c>
      <c r="M2910" t="s">
        <v>8573</v>
      </c>
      <c r="N2910">
        <v>1.048888888</v>
      </c>
      <c r="O2910">
        <v>0</v>
      </c>
      <c r="P2910">
        <v>1</v>
      </c>
      <c r="Q2910">
        <v>0</v>
      </c>
      <c r="R2910">
        <v>27</v>
      </c>
      <c r="S2910">
        <v>0</v>
      </c>
      <c r="T2910">
        <v>3</v>
      </c>
      <c r="U2910">
        <v>0</v>
      </c>
      <c r="V2910">
        <v>0</v>
      </c>
      <c r="W2910">
        <v>0</v>
      </c>
      <c r="X2910">
        <v>0.25035195751773887</v>
      </c>
      <c r="Y2910">
        <v>0</v>
      </c>
      <c r="Z2910">
        <v>61.816066220702943</v>
      </c>
      <c r="AA2910">
        <v>0</v>
      </c>
      <c r="AB2910">
        <v>1.4196761724258753</v>
      </c>
      <c r="AC2910">
        <v>0</v>
      </c>
      <c r="AD2910">
        <v>0</v>
      </c>
      <c r="AE2910">
        <v>63.486094350646553</v>
      </c>
    </row>
    <row r="2911" spans="1:31" x14ac:dyDescent="0.25">
      <c r="A2911">
        <v>2343154</v>
      </c>
      <c r="B2911">
        <v>1</v>
      </c>
      <c r="C2911" t="s">
        <v>80</v>
      </c>
      <c r="D2911" t="s">
        <v>99</v>
      </c>
      <c r="E2911" t="s">
        <v>151</v>
      </c>
      <c r="F2911" t="s">
        <v>8574</v>
      </c>
      <c r="G2911" t="s">
        <v>153</v>
      </c>
      <c r="H2911" t="s">
        <v>154</v>
      </c>
      <c r="I2911" t="s">
        <v>144</v>
      </c>
      <c r="J2911" t="s">
        <v>137</v>
      </c>
      <c r="K2911" t="s">
        <v>138</v>
      </c>
      <c r="L2911" t="s">
        <v>8575</v>
      </c>
      <c r="M2911" t="s">
        <v>8576</v>
      </c>
      <c r="N2911">
        <v>1.9058333329999999</v>
      </c>
      <c r="O2911">
        <v>0</v>
      </c>
      <c r="P2911">
        <v>61</v>
      </c>
      <c r="Q2911">
        <v>0</v>
      </c>
      <c r="R2911">
        <v>2</v>
      </c>
      <c r="S2911">
        <v>0</v>
      </c>
      <c r="T2911">
        <v>32</v>
      </c>
      <c r="U2911">
        <v>0</v>
      </c>
      <c r="V2911">
        <v>0</v>
      </c>
      <c r="W2911">
        <v>0</v>
      </c>
      <c r="X2911">
        <v>28.880508910536737</v>
      </c>
      <c r="Y2911">
        <v>0</v>
      </c>
      <c r="Z2911">
        <v>0.12607167643060502</v>
      </c>
      <c r="AA2911">
        <v>0</v>
      </c>
      <c r="AB2911">
        <v>119.19167406122543</v>
      </c>
      <c r="AC2911">
        <v>0</v>
      </c>
      <c r="AD2911">
        <v>0</v>
      </c>
      <c r="AE2911">
        <v>148.19825464819277</v>
      </c>
    </row>
    <row r="2912" spans="1:31" x14ac:dyDescent="0.25">
      <c r="A2912">
        <v>2343157</v>
      </c>
      <c r="B2912">
        <v>1</v>
      </c>
      <c r="C2912" t="s">
        <v>80</v>
      </c>
      <c r="D2912" t="s">
        <v>90</v>
      </c>
      <c r="E2912" t="s">
        <v>174</v>
      </c>
      <c r="F2912" t="s">
        <v>8577</v>
      </c>
      <c r="G2912" t="s">
        <v>176</v>
      </c>
      <c r="H2912" t="s">
        <v>154</v>
      </c>
      <c r="I2912" t="s">
        <v>144</v>
      </c>
      <c r="J2912" t="s">
        <v>137</v>
      </c>
      <c r="K2912" t="s">
        <v>138</v>
      </c>
      <c r="L2912" t="s">
        <v>8578</v>
      </c>
      <c r="M2912" t="s">
        <v>8579</v>
      </c>
      <c r="N2912">
        <v>0.98583333299999998</v>
      </c>
      <c r="O2912">
        <v>0</v>
      </c>
      <c r="P2912">
        <v>591</v>
      </c>
      <c r="Q2912">
        <v>0</v>
      </c>
      <c r="R2912">
        <v>0</v>
      </c>
      <c r="S2912">
        <v>0</v>
      </c>
      <c r="T2912">
        <v>65</v>
      </c>
      <c r="U2912">
        <v>0</v>
      </c>
      <c r="V2912">
        <v>0</v>
      </c>
      <c r="W2912">
        <v>0</v>
      </c>
      <c r="X2912">
        <v>139.28474803486364</v>
      </c>
      <c r="Y2912">
        <v>0</v>
      </c>
      <c r="Z2912">
        <v>0</v>
      </c>
      <c r="AA2912">
        <v>0</v>
      </c>
      <c r="AB2912">
        <v>170.70217057219796</v>
      </c>
      <c r="AC2912">
        <v>0</v>
      </c>
      <c r="AD2912">
        <v>0</v>
      </c>
      <c r="AE2912">
        <v>309.98691860706163</v>
      </c>
    </row>
    <row r="2913" spans="1:31" x14ac:dyDescent="0.25">
      <c r="A2913">
        <v>2343158</v>
      </c>
      <c r="B2913">
        <v>1</v>
      </c>
      <c r="C2913" t="s">
        <v>80</v>
      </c>
      <c r="D2913" t="s">
        <v>98</v>
      </c>
      <c r="E2913" t="s">
        <v>151</v>
      </c>
      <c r="F2913" t="s">
        <v>8580</v>
      </c>
      <c r="G2913" t="s">
        <v>153</v>
      </c>
      <c r="H2913" t="s">
        <v>154</v>
      </c>
      <c r="I2913" t="s">
        <v>144</v>
      </c>
      <c r="J2913" t="s">
        <v>137</v>
      </c>
      <c r="K2913" t="s">
        <v>138</v>
      </c>
      <c r="L2913" t="s">
        <v>8581</v>
      </c>
      <c r="M2913" t="s">
        <v>8582</v>
      </c>
      <c r="N2913">
        <v>3.2913888880000002</v>
      </c>
      <c r="O2913">
        <v>0</v>
      </c>
      <c r="P2913">
        <v>0</v>
      </c>
      <c r="Q2913">
        <v>0</v>
      </c>
      <c r="R2913">
        <v>2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48.331016843820066</v>
      </c>
      <c r="AA2913">
        <v>0</v>
      </c>
      <c r="AB2913">
        <v>0</v>
      </c>
      <c r="AC2913">
        <v>0</v>
      </c>
      <c r="AD2913">
        <v>0</v>
      </c>
      <c r="AE2913">
        <v>48.331016843820066</v>
      </c>
    </row>
    <row r="2914" spans="1:31" x14ac:dyDescent="0.25">
      <c r="A2914">
        <v>2343159</v>
      </c>
      <c r="B2914">
        <v>1</v>
      </c>
      <c r="C2914" t="s">
        <v>81</v>
      </c>
      <c r="D2914" t="s">
        <v>118</v>
      </c>
      <c r="E2914" t="s">
        <v>157</v>
      </c>
      <c r="F2914" t="s">
        <v>8583</v>
      </c>
      <c r="G2914" t="s">
        <v>194</v>
      </c>
      <c r="H2914" t="s">
        <v>154</v>
      </c>
      <c r="I2914" t="s">
        <v>144</v>
      </c>
      <c r="J2914" t="s">
        <v>137</v>
      </c>
      <c r="K2914" t="s">
        <v>138</v>
      </c>
      <c r="L2914" t="s">
        <v>8584</v>
      </c>
      <c r="M2914" t="s">
        <v>8585</v>
      </c>
      <c r="N2914">
        <v>1.3416666660000001</v>
      </c>
      <c r="O2914">
        <v>0</v>
      </c>
      <c r="P2914">
        <v>0</v>
      </c>
      <c r="Q2914">
        <v>0</v>
      </c>
      <c r="R2914">
        <v>0</v>
      </c>
      <c r="S2914">
        <v>1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16.427983058664527</v>
      </c>
      <c r="AB2914">
        <v>0</v>
      </c>
      <c r="AC2914">
        <v>0</v>
      </c>
      <c r="AD2914">
        <v>0</v>
      </c>
      <c r="AE2914">
        <v>16.427983058664527</v>
      </c>
    </row>
    <row r="2915" spans="1:31" x14ac:dyDescent="0.25">
      <c r="A2915">
        <v>2343162</v>
      </c>
      <c r="B2915">
        <v>1</v>
      </c>
      <c r="C2915" t="s">
        <v>81</v>
      </c>
      <c r="D2915" t="s">
        <v>127</v>
      </c>
      <c r="E2915" t="s">
        <v>147</v>
      </c>
      <c r="F2915" t="s">
        <v>8586</v>
      </c>
      <c r="G2915" t="s">
        <v>184</v>
      </c>
      <c r="H2915" t="s">
        <v>135</v>
      </c>
      <c r="I2915" t="s">
        <v>144</v>
      </c>
      <c r="J2915" t="s">
        <v>137</v>
      </c>
      <c r="K2915" t="s">
        <v>138</v>
      </c>
      <c r="L2915" t="s">
        <v>8587</v>
      </c>
      <c r="M2915" t="s">
        <v>8588</v>
      </c>
      <c r="N2915">
        <v>1.1772222219999999</v>
      </c>
      <c r="O2915">
        <v>0</v>
      </c>
      <c r="P2915">
        <v>0</v>
      </c>
      <c r="Q2915">
        <v>0</v>
      </c>
      <c r="R2915">
        <v>0</v>
      </c>
      <c r="S2915">
        <v>1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11.620569462302514</v>
      </c>
      <c r="AB2915">
        <v>0</v>
      </c>
      <c r="AC2915">
        <v>0</v>
      </c>
      <c r="AD2915">
        <v>0</v>
      </c>
      <c r="AE2915">
        <v>11.620569462302514</v>
      </c>
    </row>
    <row r="2916" spans="1:31" x14ac:dyDescent="0.25">
      <c r="A2916">
        <v>2343164</v>
      </c>
      <c r="B2916">
        <v>1</v>
      </c>
      <c r="C2916" t="s">
        <v>81</v>
      </c>
      <c r="D2916" t="s">
        <v>128</v>
      </c>
      <c r="E2916" t="s">
        <v>157</v>
      </c>
      <c r="F2916" t="s">
        <v>8589</v>
      </c>
      <c r="G2916" t="s">
        <v>159</v>
      </c>
      <c r="H2916" t="s">
        <v>154</v>
      </c>
      <c r="I2916" t="s">
        <v>144</v>
      </c>
      <c r="J2916" t="s">
        <v>137</v>
      </c>
      <c r="K2916" t="s">
        <v>138</v>
      </c>
      <c r="L2916" t="s">
        <v>8590</v>
      </c>
      <c r="M2916" t="s">
        <v>8591</v>
      </c>
      <c r="N2916">
        <v>1.249166666</v>
      </c>
      <c r="O2916">
        <v>0</v>
      </c>
      <c r="P2916">
        <v>2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0.64667397000925408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0.64667397000925408</v>
      </c>
    </row>
    <row r="2917" spans="1:31" x14ac:dyDescent="0.25">
      <c r="A2917">
        <v>2343166</v>
      </c>
      <c r="B2917">
        <v>1</v>
      </c>
      <c r="C2917" t="s">
        <v>80</v>
      </c>
      <c r="D2917" t="s">
        <v>93</v>
      </c>
      <c r="E2917" t="s">
        <v>151</v>
      </c>
      <c r="F2917" t="s">
        <v>8592</v>
      </c>
      <c r="G2917" t="s">
        <v>153</v>
      </c>
      <c r="H2917" t="s">
        <v>154</v>
      </c>
      <c r="I2917" t="s">
        <v>144</v>
      </c>
      <c r="J2917" t="s">
        <v>137</v>
      </c>
      <c r="K2917" t="s">
        <v>138</v>
      </c>
      <c r="L2917" t="s">
        <v>8593</v>
      </c>
      <c r="M2917" t="s">
        <v>8594</v>
      </c>
      <c r="N2917">
        <v>1.126944444</v>
      </c>
      <c r="O2917">
        <v>0</v>
      </c>
      <c r="P2917">
        <v>0</v>
      </c>
      <c r="Q2917">
        <v>0</v>
      </c>
      <c r="R2917">
        <v>1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13.883439966278349</v>
      </c>
      <c r="AA2917">
        <v>0</v>
      </c>
      <c r="AB2917">
        <v>0</v>
      </c>
      <c r="AC2917">
        <v>0</v>
      </c>
      <c r="AD2917">
        <v>0</v>
      </c>
      <c r="AE2917">
        <v>13.883439966278349</v>
      </c>
    </row>
    <row r="2918" spans="1:31" x14ac:dyDescent="0.25">
      <c r="A2918">
        <v>2343168</v>
      </c>
      <c r="B2918">
        <v>1</v>
      </c>
      <c r="C2918" t="s">
        <v>80</v>
      </c>
      <c r="D2918" t="s">
        <v>106</v>
      </c>
      <c r="E2918" t="s">
        <v>132</v>
      </c>
      <c r="F2918" t="s">
        <v>1507</v>
      </c>
      <c r="G2918" t="s">
        <v>134</v>
      </c>
      <c r="H2918" t="s">
        <v>135</v>
      </c>
      <c r="I2918" t="s">
        <v>144</v>
      </c>
      <c r="J2918" t="s">
        <v>137</v>
      </c>
      <c r="K2918" t="s">
        <v>138</v>
      </c>
      <c r="L2918" t="s">
        <v>8595</v>
      </c>
      <c r="M2918" t="s">
        <v>8596</v>
      </c>
      <c r="N2918">
        <v>0.103333333</v>
      </c>
      <c r="O2918">
        <v>0</v>
      </c>
      <c r="P2918">
        <v>4</v>
      </c>
      <c r="Q2918">
        <v>54</v>
      </c>
      <c r="R2918">
        <v>229</v>
      </c>
      <c r="S2918">
        <v>15</v>
      </c>
      <c r="T2918">
        <v>52</v>
      </c>
      <c r="U2918">
        <v>0</v>
      </c>
      <c r="V2918">
        <v>0</v>
      </c>
      <c r="W2918">
        <v>0</v>
      </c>
      <c r="X2918">
        <v>0.33511540206671664</v>
      </c>
      <c r="Y2918">
        <v>105.89159551210618</v>
      </c>
      <c r="Z2918">
        <v>159.73348118899111</v>
      </c>
      <c r="AA2918">
        <v>6.6417769195059586</v>
      </c>
      <c r="AB2918">
        <v>19.638270629901765</v>
      </c>
      <c r="AC2918">
        <v>0</v>
      </c>
      <c r="AD2918">
        <v>0</v>
      </c>
      <c r="AE2918">
        <v>292.24023965257169</v>
      </c>
    </row>
    <row r="2919" spans="1:31" x14ac:dyDescent="0.25">
      <c r="A2919">
        <v>2343169</v>
      </c>
      <c r="B2919">
        <v>1</v>
      </c>
      <c r="C2919" t="s">
        <v>80</v>
      </c>
      <c r="D2919" t="s">
        <v>82</v>
      </c>
      <c r="E2919" t="s">
        <v>157</v>
      </c>
      <c r="F2919" t="s">
        <v>8597</v>
      </c>
      <c r="G2919" t="s">
        <v>204</v>
      </c>
      <c r="H2919" t="s">
        <v>154</v>
      </c>
      <c r="I2919" t="s">
        <v>144</v>
      </c>
      <c r="J2919" t="s">
        <v>137</v>
      </c>
      <c r="K2919" t="s">
        <v>138</v>
      </c>
      <c r="L2919" t="s">
        <v>8598</v>
      </c>
      <c r="M2919" t="s">
        <v>8599</v>
      </c>
      <c r="N2919">
        <v>3.7852777770000001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2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6.8530510900113137</v>
      </c>
      <c r="AC2919">
        <v>0</v>
      </c>
      <c r="AD2919">
        <v>0</v>
      </c>
      <c r="AE2919">
        <v>6.8530510900113137</v>
      </c>
    </row>
    <row r="2920" spans="1:31" x14ac:dyDescent="0.25">
      <c r="A2920">
        <v>2343173</v>
      </c>
      <c r="B2920">
        <v>1</v>
      </c>
      <c r="C2920" t="s">
        <v>81</v>
      </c>
      <c r="D2920" t="s">
        <v>127</v>
      </c>
      <c r="E2920" t="s">
        <v>157</v>
      </c>
      <c r="F2920" t="s">
        <v>8600</v>
      </c>
      <c r="G2920" t="s">
        <v>204</v>
      </c>
      <c r="H2920" t="s">
        <v>154</v>
      </c>
      <c r="I2920" t="s">
        <v>144</v>
      </c>
      <c r="J2920" t="s">
        <v>137</v>
      </c>
      <c r="K2920" t="s">
        <v>138</v>
      </c>
      <c r="L2920" t="s">
        <v>8601</v>
      </c>
      <c r="M2920" t="s">
        <v>8602</v>
      </c>
      <c r="N2920">
        <v>5.1163888880000004</v>
      </c>
      <c r="O2920">
        <v>0</v>
      </c>
      <c r="P2920">
        <v>6</v>
      </c>
      <c r="Q2920">
        <v>0</v>
      </c>
      <c r="R2920">
        <v>0</v>
      </c>
      <c r="S2920">
        <v>0</v>
      </c>
      <c r="T2920">
        <v>1</v>
      </c>
      <c r="U2920">
        <v>0</v>
      </c>
      <c r="V2920">
        <v>0</v>
      </c>
      <c r="W2920">
        <v>0</v>
      </c>
      <c r="X2920">
        <v>5.4025593665521079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5.4025593665521079</v>
      </c>
    </row>
    <row r="2921" spans="1:31" x14ac:dyDescent="0.25">
      <c r="A2921">
        <v>2343175</v>
      </c>
      <c r="B2921">
        <v>1</v>
      </c>
      <c r="C2921" t="s">
        <v>80</v>
      </c>
      <c r="D2921" t="s">
        <v>110</v>
      </c>
      <c r="E2921" t="s">
        <v>147</v>
      </c>
      <c r="F2921" t="s">
        <v>8154</v>
      </c>
      <c r="G2921" t="s">
        <v>134</v>
      </c>
      <c r="H2921" t="s">
        <v>135</v>
      </c>
      <c r="I2921" t="s">
        <v>144</v>
      </c>
      <c r="J2921" t="s">
        <v>137</v>
      </c>
      <c r="K2921" t="s">
        <v>138</v>
      </c>
      <c r="L2921" t="s">
        <v>8603</v>
      </c>
      <c r="M2921" t="s">
        <v>8604</v>
      </c>
      <c r="N2921">
        <v>0.337777777</v>
      </c>
      <c r="O2921">
        <v>8</v>
      </c>
      <c r="P2921">
        <v>1173</v>
      </c>
      <c r="Q2921">
        <v>6</v>
      </c>
      <c r="R2921">
        <v>9</v>
      </c>
      <c r="S2921">
        <v>7</v>
      </c>
      <c r="T2921">
        <v>99</v>
      </c>
      <c r="U2921">
        <v>0</v>
      </c>
      <c r="V2921">
        <v>0</v>
      </c>
      <c r="W2921">
        <v>0.99602944660320014</v>
      </c>
      <c r="X2921">
        <v>106.15183490762654</v>
      </c>
      <c r="Y2921">
        <v>2.6535209057843203</v>
      </c>
      <c r="Z2921">
        <v>1.1505661198588801</v>
      </c>
      <c r="AA2921">
        <v>28.270914760361066</v>
      </c>
      <c r="AB2921">
        <v>30.465467977031071</v>
      </c>
      <c r="AC2921">
        <v>0</v>
      </c>
      <c r="AD2921">
        <v>0</v>
      </c>
      <c r="AE2921">
        <v>169.68833411726507</v>
      </c>
    </row>
    <row r="2922" spans="1:31" x14ac:dyDescent="0.25">
      <c r="A2922">
        <v>2343176</v>
      </c>
      <c r="B2922">
        <v>1</v>
      </c>
      <c r="C2922" t="s">
        <v>80</v>
      </c>
      <c r="D2922" t="s">
        <v>107</v>
      </c>
      <c r="E2922" t="s">
        <v>151</v>
      </c>
      <c r="F2922" t="s">
        <v>8605</v>
      </c>
      <c r="G2922" t="s">
        <v>153</v>
      </c>
      <c r="H2922" t="s">
        <v>154</v>
      </c>
      <c r="I2922" t="s">
        <v>144</v>
      </c>
      <c r="J2922" t="s">
        <v>137</v>
      </c>
      <c r="K2922" t="s">
        <v>138</v>
      </c>
      <c r="L2922" t="s">
        <v>8606</v>
      </c>
      <c r="M2922" t="s">
        <v>8607</v>
      </c>
      <c r="N2922">
        <v>3.5366666659999999</v>
      </c>
      <c r="O2922">
        <v>0</v>
      </c>
      <c r="P2922">
        <v>1</v>
      </c>
      <c r="Q2922">
        <v>0</v>
      </c>
      <c r="R2922">
        <v>1</v>
      </c>
      <c r="S2922">
        <v>0</v>
      </c>
      <c r="T2922">
        <v>1</v>
      </c>
      <c r="U2922">
        <v>0</v>
      </c>
      <c r="V2922">
        <v>0</v>
      </c>
      <c r="W2922">
        <v>0</v>
      </c>
      <c r="X2922">
        <v>0.974705937304291</v>
      </c>
      <c r="Y2922">
        <v>0</v>
      </c>
      <c r="Z2922">
        <v>2.8148252059966672E-3</v>
      </c>
      <c r="AA2922">
        <v>0</v>
      </c>
      <c r="AB2922">
        <v>6.1038380747911001</v>
      </c>
      <c r="AC2922">
        <v>0</v>
      </c>
      <c r="AD2922">
        <v>0</v>
      </c>
      <c r="AE2922">
        <v>7.081358837301388</v>
      </c>
    </row>
    <row r="2923" spans="1:31" x14ac:dyDescent="0.25">
      <c r="A2923">
        <v>2343178</v>
      </c>
      <c r="B2923">
        <v>1</v>
      </c>
      <c r="C2923" t="s">
        <v>80</v>
      </c>
      <c r="D2923" t="s">
        <v>96</v>
      </c>
      <c r="E2923" t="s">
        <v>157</v>
      </c>
      <c r="F2923" t="s">
        <v>8608</v>
      </c>
      <c r="G2923" t="s">
        <v>279</v>
      </c>
      <c r="H2923" t="s">
        <v>154</v>
      </c>
      <c r="I2923" t="s">
        <v>144</v>
      </c>
      <c r="J2923" t="s">
        <v>137</v>
      </c>
      <c r="K2923" t="s">
        <v>138</v>
      </c>
      <c r="L2923" t="s">
        <v>8609</v>
      </c>
      <c r="M2923" t="s">
        <v>8610</v>
      </c>
      <c r="N2923">
        <v>3.5944444440000001</v>
      </c>
      <c r="O2923">
        <v>0</v>
      </c>
      <c r="P2923">
        <v>1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0.23351687668397669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0.23351687668397669</v>
      </c>
    </row>
    <row r="2924" spans="1:31" x14ac:dyDescent="0.25">
      <c r="A2924">
        <v>2343180</v>
      </c>
      <c r="B2924">
        <v>1</v>
      </c>
      <c r="C2924" t="s">
        <v>80</v>
      </c>
      <c r="D2924" t="s">
        <v>106</v>
      </c>
      <c r="E2924" t="s">
        <v>132</v>
      </c>
      <c r="F2924" t="s">
        <v>8611</v>
      </c>
      <c r="G2924" t="s">
        <v>134</v>
      </c>
      <c r="H2924" t="s">
        <v>135</v>
      </c>
      <c r="I2924" t="s">
        <v>144</v>
      </c>
      <c r="J2924" t="s">
        <v>137</v>
      </c>
      <c r="K2924" t="s">
        <v>138</v>
      </c>
      <c r="L2924" t="s">
        <v>8612</v>
      </c>
      <c r="M2924" t="s">
        <v>8613</v>
      </c>
      <c r="N2924">
        <v>0.53083333300000002</v>
      </c>
      <c r="O2924">
        <v>0</v>
      </c>
      <c r="P2924">
        <v>4</v>
      </c>
      <c r="Q2924">
        <v>54</v>
      </c>
      <c r="R2924">
        <v>229</v>
      </c>
      <c r="S2924">
        <v>15</v>
      </c>
      <c r="T2924">
        <v>52</v>
      </c>
      <c r="U2924">
        <v>0</v>
      </c>
      <c r="V2924">
        <v>0</v>
      </c>
      <c r="W2924">
        <v>0</v>
      </c>
      <c r="X2924">
        <v>1.7286601648598103</v>
      </c>
      <c r="Y2924">
        <v>540.8461808118218</v>
      </c>
      <c r="Z2924">
        <v>807.17934062464167</v>
      </c>
      <c r="AA2924">
        <v>33.960206249292959</v>
      </c>
      <c r="AB2924">
        <v>101.60203431542905</v>
      </c>
      <c r="AC2924">
        <v>0</v>
      </c>
      <c r="AD2924">
        <v>0</v>
      </c>
      <c r="AE2924">
        <v>1485.3164221660452</v>
      </c>
    </row>
    <row r="2925" spans="1:31" x14ac:dyDescent="0.25">
      <c r="A2925">
        <v>2343185</v>
      </c>
      <c r="B2925">
        <v>1</v>
      </c>
      <c r="C2925" t="s">
        <v>80</v>
      </c>
      <c r="D2925" t="s">
        <v>83</v>
      </c>
      <c r="E2925" t="s">
        <v>157</v>
      </c>
      <c r="F2925" t="s">
        <v>8614</v>
      </c>
      <c r="G2925" t="s">
        <v>204</v>
      </c>
      <c r="H2925" t="s">
        <v>154</v>
      </c>
      <c r="I2925" t="s">
        <v>144</v>
      </c>
      <c r="J2925" t="s">
        <v>137</v>
      </c>
      <c r="K2925" t="s">
        <v>138</v>
      </c>
      <c r="L2925" t="s">
        <v>8615</v>
      </c>
      <c r="M2925" t="s">
        <v>8616</v>
      </c>
      <c r="N2925">
        <v>2.8316666659999998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1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0.33020393402871118</v>
      </c>
      <c r="AC2925">
        <v>0</v>
      </c>
      <c r="AD2925">
        <v>0</v>
      </c>
      <c r="AE2925">
        <v>0.33020393402871118</v>
      </c>
    </row>
    <row r="2926" spans="1:31" x14ac:dyDescent="0.25">
      <c r="A2926">
        <v>2343188</v>
      </c>
      <c r="B2926">
        <v>1</v>
      </c>
      <c r="C2926" t="s">
        <v>80</v>
      </c>
      <c r="D2926" t="s">
        <v>100</v>
      </c>
      <c r="E2926" t="s">
        <v>151</v>
      </c>
      <c r="F2926" t="s">
        <v>8617</v>
      </c>
      <c r="G2926" t="s">
        <v>1532</v>
      </c>
      <c r="H2926" t="s">
        <v>154</v>
      </c>
      <c r="I2926" t="s">
        <v>144</v>
      </c>
      <c r="J2926" t="s">
        <v>137</v>
      </c>
      <c r="K2926" t="s">
        <v>138</v>
      </c>
      <c r="L2926" t="s">
        <v>8618</v>
      </c>
      <c r="M2926" t="s">
        <v>8619</v>
      </c>
      <c r="N2926">
        <v>2.3811111110000001</v>
      </c>
      <c r="O2926">
        <v>0</v>
      </c>
      <c r="P2926">
        <v>75</v>
      </c>
      <c r="Q2926">
        <v>0</v>
      </c>
      <c r="R2926">
        <v>1</v>
      </c>
      <c r="S2926">
        <v>0</v>
      </c>
      <c r="T2926">
        <v>5</v>
      </c>
      <c r="U2926">
        <v>0</v>
      </c>
      <c r="V2926">
        <v>0</v>
      </c>
      <c r="W2926">
        <v>0</v>
      </c>
      <c r="X2926">
        <v>28.153807460275377</v>
      </c>
      <c r="Y2926">
        <v>0</v>
      </c>
      <c r="Z2926">
        <v>0.37662428644653334</v>
      </c>
      <c r="AA2926">
        <v>0</v>
      </c>
      <c r="AB2926">
        <v>7.4345422723068975</v>
      </c>
      <c r="AC2926">
        <v>0</v>
      </c>
      <c r="AD2926">
        <v>0</v>
      </c>
      <c r="AE2926">
        <v>35.964974019028809</v>
      </c>
    </row>
    <row r="2927" spans="1:31" x14ac:dyDescent="0.25">
      <c r="A2927">
        <v>2343191</v>
      </c>
      <c r="B2927">
        <v>1</v>
      </c>
      <c r="C2927" t="s">
        <v>81</v>
      </c>
      <c r="D2927" t="s">
        <v>122</v>
      </c>
      <c r="E2927" t="s">
        <v>174</v>
      </c>
      <c r="F2927" t="s">
        <v>8620</v>
      </c>
      <c r="G2927" t="s">
        <v>176</v>
      </c>
      <c r="H2927" t="s">
        <v>154</v>
      </c>
      <c r="I2927" t="s">
        <v>144</v>
      </c>
      <c r="J2927" t="s">
        <v>137</v>
      </c>
      <c r="K2927" t="s">
        <v>138</v>
      </c>
      <c r="L2927" t="s">
        <v>8621</v>
      </c>
      <c r="M2927" t="s">
        <v>8622</v>
      </c>
      <c r="N2927">
        <v>0.68833333299999999</v>
      </c>
      <c r="O2927">
        <v>0</v>
      </c>
      <c r="P2927">
        <v>3</v>
      </c>
      <c r="Q2927">
        <v>0</v>
      </c>
      <c r="R2927">
        <v>4</v>
      </c>
      <c r="S2927">
        <v>0</v>
      </c>
      <c r="T2927">
        <v>3</v>
      </c>
      <c r="U2927">
        <v>0</v>
      </c>
      <c r="V2927">
        <v>0</v>
      </c>
      <c r="W2927">
        <v>0</v>
      </c>
      <c r="X2927">
        <v>0.17410453837866666</v>
      </c>
      <c r="Y2927">
        <v>0</v>
      </c>
      <c r="Z2927">
        <v>0.16628973886921336</v>
      </c>
      <c r="AA2927">
        <v>0</v>
      </c>
      <c r="AB2927">
        <v>2.1851679041317467</v>
      </c>
      <c r="AC2927">
        <v>0</v>
      </c>
      <c r="AD2927">
        <v>0</v>
      </c>
      <c r="AE2927">
        <v>2.5255621813796267</v>
      </c>
    </row>
    <row r="2928" spans="1:31" x14ac:dyDescent="0.25">
      <c r="A2928">
        <v>2343192</v>
      </c>
      <c r="B2928">
        <v>1</v>
      </c>
      <c r="C2928" t="s">
        <v>80</v>
      </c>
      <c r="D2928" t="s">
        <v>82</v>
      </c>
      <c r="E2928" t="s">
        <v>157</v>
      </c>
      <c r="F2928" t="s">
        <v>8623</v>
      </c>
      <c r="G2928" t="s">
        <v>3741</v>
      </c>
      <c r="H2928" t="s">
        <v>154</v>
      </c>
      <c r="I2928" t="s">
        <v>144</v>
      </c>
      <c r="J2928" t="s">
        <v>137</v>
      </c>
      <c r="K2928" t="s">
        <v>138</v>
      </c>
      <c r="L2928" t="s">
        <v>8624</v>
      </c>
      <c r="M2928" t="s">
        <v>8625</v>
      </c>
      <c r="N2928">
        <v>1.516388888</v>
      </c>
      <c r="O2928">
        <v>0</v>
      </c>
      <c r="P2928">
        <v>15</v>
      </c>
      <c r="Q2928">
        <v>0</v>
      </c>
      <c r="R2928">
        <v>0</v>
      </c>
      <c r="S2928">
        <v>0</v>
      </c>
      <c r="T2928">
        <v>3</v>
      </c>
      <c r="U2928">
        <v>0</v>
      </c>
      <c r="V2928">
        <v>0</v>
      </c>
      <c r="W2928">
        <v>0</v>
      </c>
      <c r="X2928">
        <v>8.7417316271154171</v>
      </c>
      <c r="Y2928">
        <v>0</v>
      </c>
      <c r="Z2928">
        <v>0</v>
      </c>
      <c r="AA2928">
        <v>0</v>
      </c>
      <c r="AB2928">
        <v>57.941170555247524</v>
      </c>
      <c r="AC2928">
        <v>0</v>
      </c>
      <c r="AD2928">
        <v>0</v>
      </c>
      <c r="AE2928">
        <v>66.682902182362938</v>
      </c>
    </row>
    <row r="2929" spans="1:31" x14ac:dyDescent="0.25">
      <c r="A2929">
        <v>2343200</v>
      </c>
      <c r="B2929">
        <v>1</v>
      </c>
      <c r="C2929" t="s">
        <v>80</v>
      </c>
      <c r="D2929" t="s">
        <v>104</v>
      </c>
      <c r="E2929" t="s">
        <v>151</v>
      </c>
      <c r="F2929" t="s">
        <v>6988</v>
      </c>
      <c r="G2929" t="s">
        <v>153</v>
      </c>
      <c r="H2929" t="s">
        <v>154</v>
      </c>
      <c r="I2929" t="s">
        <v>144</v>
      </c>
      <c r="J2929" t="s">
        <v>137</v>
      </c>
      <c r="K2929" t="s">
        <v>138</v>
      </c>
      <c r="L2929" t="s">
        <v>8626</v>
      </c>
      <c r="M2929" t="s">
        <v>8627</v>
      </c>
      <c r="N2929">
        <v>2.8461111109999999</v>
      </c>
      <c r="O2929">
        <v>0</v>
      </c>
      <c r="P2929">
        <v>1</v>
      </c>
      <c r="Q2929">
        <v>0</v>
      </c>
      <c r="R2929">
        <v>5</v>
      </c>
      <c r="S2929">
        <v>0</v>
      </c>
      <c r="T2929">
        <v>1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7.2932709353078362</v>
      </c>
      <c r="AA2929">
        <v>0</v>
      </c>
      <c r="AB2929">
        <v>7.3968069441952018</v>
      </c>
      <c r="AC2929">
        <v>0</v>
      </c>
      <c r="AD2929">
        <v>0</v>
      </c>
      <c r="AE2929">
        <v>14.690077879503038</v>
      </c>
    </row>
    <row r="2930" spans="1:31" x14ac:dyDescent="0.25">
      <c r="A2930">
        <v>2343205</v>
      </c>
      <c r="B2930">
        <v>1</v>
      </c>
      <c r="C2930" t="s">
        <v>80</v>
      </c>
      <c r="D2930" t="s">
        <v>106</v>
      </c>
      <c r="E2930" t="s">
        <v>141</v>
      </c>
      <c r="F2930" t="s">
        <v>2090</v>
      </c>
      <c r="G2930" t="s">
        <v>134</v>
      </c>
      <c r="H2930" t="s">
        <v>135</v>
      </c>
      <c r="I2930" t="s">
        <v>144</v>
      </c>
      <c r="J2930" t="s">
        <v>137</v>
      </c>
      <c r="K2930" t="s">
        <v>138</v>
      </c>
      <c r="L2930" t="s">
        <v>8628</v>
      </c>
      <c r="M2930" t="s">
        <v>8629</v>
      </c>
      <c r="N2930">
        <v>1.1463888879999999</v>
      </c>
      <c r="O2930">
        <v>2</v>
      </c>
      <c r="P2930">
        <v>739</v>
      </c>
      <c r="Q2930">
        <v>86</v>
      </c>
      <c r="R2930">
        <v>161</v>
      </c>
      <c r="S2930">
        <v>11</v>
      </c>
      <c r="T2930">
        <v>109</v>
      </c>
      <c r="U2930">
        <v>1</v>
      </c>
      <c r="V2930">
        <v>0</v>
      </c>
      <c r="W2930">
        <v>0.70140370305426814</v>
      </c>
      <c r="X2930">
        <v>197.84630896744829</v>
      </c>
      <c r="Y2930">
        <v>829.95600580622454</v>
      </c>
      <c r="Z2930">
        <v>639.44356924289491</v>
      </c>
      <c r="AA2930">
        <v>44.821768775852306</v>
      </c>
      <c r="AB2930">
        <v>160.9542868515266</v>
      </c>
      <c r="AC2930">
        <v>0.25747293073392169</v>
      </c>
      <c r="AD2930">
        <v>0</v>
      </c>
      <c r="AE2930">
        <v>1873.9808162777347</v>
      </c>
    </row>
    <row r="2931" spans="1:31" x14ac:dyDescent="0.25">
      <c r="A2931">
        <v>2343206</v>
      </c>
      <c r="B2931">
        <v>1</v>
      </c>
      <c r="C2931" t="s">
        <v>80</v>
      </c>
      <c r="D2931" t="s">
        <v>105</v>
      </c>
      <c r="E2931" t="s">
        <v>141</v>
      </c>
      <c r="F2931" t="s">
        <v>8630</v>
      </c>
      <c r="G2931" t="s">
        <v>134</v>
      </c>
      <c r="H2931" t="s">
        <v>135</v>
      </c>
      <c r="I2931" t="s">
        <v>144</v>
      </c>
      <c r="J2931" t="s">
        <v>137</v>
      </c>
      <c r="K2931" t="s">
        <v>138</v>
      </c>
      <c r="L2931" t="s">
        <v>8631</v>
      </c>
      <c r="M2931" t="s">
        <v>8632</v>
      </c>
      <c r="N2931">
        <v>0.64111111099999996</v>
      </c>
      <c r="O2931">
        <v>0</v>
      </c>
      <c r="P2931">
        <v>136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25.38179283317271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25.38179283317271</v>
      </c>
    </row>
    <row r="2932" spans="1:31" x14ac:dyDescent="0.25">
      <c r="A2932">
        <v>2343208</v>
      </c>
      <c r="B2932">
        <v>1</v>
      </c>
      <c r="C2932" t="s">
        <v>80</v>
      </c>
      <c r="D2932" t="s">
        <v>96</v>
      </c>
      <c r="E2932" t="s">
        <v>326</v>
      </c>
      <c r="F2932" t="s">
        <v>3855</v>
      </c>
      <c r="G2932" t="s">
        <v>667</v>
      </c>
      <c r="H2932" t="s">
        <v>154</v>
      </c>
      <c r="I2932" t="s">
        <v>144</v>
      </c>
      <c r="J2932" t="s">
        <v>137</v>
      </c>
      <c r="K2932" t="s">
        <v>138</v>
      </c>
      <c r="L2932" t="s">
        <v>8633</v>
      </c>
      <c r="M2932" t="s">
        <v>8634</v>
      </c>
      <c r="N2932">
        <v>8.5961111110000008</v>
      </c>
      <c r="O2932">
        <v>0</v>
      </c>
      <c r="P2932">
        <v>28</v>
      </c>
      <c r="Q2932">
        <v>0</v>
      </c>
      <c r="R2932">
        <v>0</v>
      </c>
      <c r="S2932">
        <v>0</v>
      </c>
      <c r="T2932">
        <v>31</v>
      </c>
      <c r="U2932">
        <v>0</v>
      </c>
      <c r="V2932">
        <v>0</v>
      </c>
      <c r="W2932">
        <v>0</v>
      </c>
      <c r="X2932">
        <v>195.37232299510305</v>
      </c>
      <c r="Y2932">
        <v>0</v>
      </c>
      <c r="Z2932">
        <v>0</v>
      </c>
      <c r="AA2932">
        <v>0</v>
      </c>
      <c r="AB2932">
        <v>514.45149303512119</v>
      </c>
      <c r="AC2932">
        <v>0</v>
      </c>
      <c r="AD2932">
        <v>0</v>
      </c>
      <c r="AE2932">
        <v>709.82381603022418</v>
      </c>
    </row>
    <row r="2933" spans="1:31" x14ac:dyDescent="0.25">
      <c r="A2933">
        <v>2343210</v>
      </c>
      <c r="B2933">
        <v>1</v>
      </c>
      <c r="C2933" t="s">
        <v>81</v>
      </c>
      <c r="D2933" t="s">
        <v>117</v>
      </c>
      <c r="E2933" t="s">
        <v>147</v>
      </c>
      <c r="F2933" t="s">
        <v>8635</v>
      </c>
      <c r="G2933" t="s">
        <v>184</v>
      </c>
      <c r="H2933" t="s">
        <v>135</v>
      </c>
      <c r="I2933" t="s">
        <v>144</v>
      </c>
      <c r="J2933" t="s">
        <v>137</v>
      </c>
      <c r="K2933" t="s">
        <v>138</v>
      </c>
      <c r="L2933" t="s">
        <v>8636</v>
      </c>
      <c r="M2933" t="s">
        <v>8637</v>
      </c>
      <c r="N2933">
        <v>1.6511111110000001</v>
      </c>
      <c r="O2933">
        <v>0</v>
      </c>
      <c r="P2933">
        <v>11</v>
      </c>
      <c r="Q2933">
        <v>0</v>
      </c>
      <c r="R2933">
        <v>2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9.6074663393567743</v>
      </c>
      <c r="Y2933">
        <v>0</v>
      </c>
      <c r="Z2933">
        <v>8.3638562500638898</v>
      </c>
      <c r="AA2933">
        <v>0</v>
      </c>
      <c r="AB2933">
        <v>0</v>
      </c>
      <c r="AC2933">
        <v>0</v>
      </c>
      <c r="AD2933">
        <v>0</v>
      </c>
      <c r="AE2933">
        <v>17.971322589420666</v>
      </c>
    </row>
    <row r="2934" spans="1:31" x14ac:dyDescent="0.25">
      <c r="A2934">
        <v>2343212</v>
      </c>
      <c r="B2934">
        <v>1</v>
      </c>
      <c r="C2934" t="s">
        <v>80</v>
      </c>
      <c r="D2934" t="s">
        <v>95</v>
      </c>
      <c r="E2934" t="s">
        <v>240</v>
      </c>
      <c r="F2934" t="s">
        <v>8638</v>
      </c>
      <c r="G2934" t="s">
        <v>254</v>
      </c>
      <c r="H2934" t="s">
        <v>135</v>
      </c>
      <c r="I2934" t="s">
        <v>144</v>
      </c>
      <c r="J2934" t="s">
        <v>137</v>
      </c>
      <c r="K2934" t="s">
        <v>138</v>
      </c>
      <c r="L2934" t="s">
        <v>8639</v>
      </c>
      <c r="M2934" t="s">
        <v>8640</v>
      </c>
      <c r="N2934">
        <v>2.5077777769999998</v>
      </c>
      <c r="O2934">
        <v>41</v>
      </c>
      <c r="P2934">
        <v>1390</v>
      </c>
      <c r="Q2934">
        <v>74</v>
      </c>
      <c r="R2934">
        <v>64</v>
      </c>
      <c r="S2934">
        <v>55</v>
      </c>
      <c r="T2934">
        <v>217</v>
      </c>
      <c r="U2934">
        <v>7</v>
      </c>
      <c r="V2934">
        <v>1</v>
      </c>
      <c r="W2934">
        <v>140.75357120238883</v>
      </c>
      <c r="X2934">
        <v>881.62823498809405</v>
      </c>
      <c r="Y2934">
        <v>2541.3140441189275</v>
      </c>
      <c r="Z2934">
        <v>173.32263024762943</v>
      </c>
      <c r="AA2934">
        <v>731.92209620919505</v>
      </c>
      <c r="AB2934">
        <v>455.92368369676035</v>
      </c>
      <c r="AC2934">
        <v>397.15800140359357</v>
      </c>
      <c r="AD2934">
        <v>0.57369731885640007</v>
      </c>
      <c r="AE2934">
        <v>5322.5959591854453</v>
      </c>
    </row>
    <row r="2935" spans="1:31" x14ac:dyDescent="0.25">
      <c r="A2935">
        <v>2343214</v>
      </c>
      <c r="B2935">
        <v>1</v>
      </c>
      <c r="C2935" t="s">
        <v>81</v>
      </c>
      <c r="D2935" t="s">
        <v>128</v>
      </c>
      <c r="E2935" t="s">
        <v>157</v>
      </c>
      <c r="F2935" t="s">
        <v>8641</v>
      </c>
      <c r="G2935" t="s">
        <v>159</v>
      </c>
      <c r="H2935" t="s">
        <v>154</v>
      </c>
      <c r="I2935" t="s">
        <v>144</v>
      </c>
      <c r="J2935" t="s">
        <v>137</v>
      </c>
      <c r="K2935" t="s">
        <v>138</v>
      </c>
      <c r="L2935" t="s">
        <v>8642</v>
      </c>
      <c r="M2935" t="s">
        <v>8643</v>
      </c>
      <c r="N2935">
        <v>0.79749999999999999</v>
      </c>
      <c r="O2935">
        <v>0</v>
      </c>
      <c r="P2935">
        <v>1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1.0322516856800501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1.0322516856800501</v>
      </c>
    </row>
    <row r="2936" spans="1:31" x14ac:dyDescent="0.25">
      <c r="A2936">
        <v>2343216</v>
      </c>
      <c r="B2936">
        <v>1</v>
      </c>
      <c r="C2936" t="s">
        <v>80</v>
      </c>
      <c r="D2936" t="s">
        <v>100</v>
      </c>
      <c r="E2936" t="s">
        <v>147</v>
      </c>
      <c r="F2936" t="s">
        <v>8644</v>
      </c>
      <c r="G2936" t="s">
        <v>184</v>
      </c>
      <c r="H2936" t="s">
        <v>135</v>
      </c>
      <c r="I2936" t="s">
        <v>144</v>
      </c>
      <c r="J2936" t="s">
        <v>137</v>
      </c>
      <c r="K2936" t="s">
        <v>138</v>
      </c>
      <c r="L2936" t="s">
        <v>8645</v>
      </c>
      <c r="M2936" t="s">
        <v>8646</v>
      </c>
      <c r="N2936">
        <v>1.2925</v>
      </c>
      <c r="O2936">
        <v>0</v>
      </c>
      <c r="P2936">
        <v>68</v>
      </c>
      <c r="Q2936">
        <v>0</v>
      </c>
      <c r="R2936">
        <v>14</v>
      </c>
      <c r="S2936">
        <v>0</v>
      </c>
      <c r="T2936">
        <v>26</v>
      </c>
      <c r="U2936">
        <v>0</v>
      </c>
      <c r="V2936">
        <v>0</v>
      </c>
      <c r="W2936">
        <v>0</v>
      </c>
      <c r="X2936">
        <v>20.526095642857371</v>
      </c>
      <c r="Y2936">
        <v>0</v>
      </c>
      <c r="Z2936">
        <v>8.5542636812597568</v>
      </c>
      <c r="AA2936">
        <v>0</v>
      </c>
      <c r="AB2936">
        <v>30.254651791490137</v>
      </c>
      <c r="AC2936">
        <v>0</v>
      </c>
      <c r="AD2936">
        <v>0</v>
      </c>
      <c r="AE2936">
        <v>59.335011115607259</v>
      </c>
    </row>
    <row r="2937" spans="1:31" x14ac:dyDescent="0.25">
      <c r="A2937">
        <v>2343218</v>
      </c>
      <c r="B2937">
        <v>1</v>
      </c>
      <c r="C2937" t="s">
        <v>80</v>
      </c>
      <c r="D2937" t="s">
        <v>93</v>
      </c>
      <c r="E2937" t="s">
        <v>174</v>
      </c>
      <c r="F2937" t="s">
        <v>8647</v>
      </c>
      <c r="G2937" t="s">
        <v>176</v>
      </c>
      <c r="H2937" t="s">
        <v>154</v>
      </c>
      <c r="I2937" t="s">
        <v>144</v>
      </c>
      <c r="J2937" t="s">
        <v>137</v>
      </c>
      <c r="K2937" t="s">
        <v>138</v>
      </c>
      <c r="L2937" t="s">
        <v>8648</v>
      </c>
      <c r="M2937" t="s">
        <v>8649</v>
      </c>
      <c r="N2937">
        <v>3.6613888879999998</v>
      </c>
      <c r="O2937">
        <v>0</v>
      </c>
      <c r="P2937">
        <v>1</v>
      </c>
      <c r="Q2937">
        <v>0</v>
      </c>
      <c r="R2937">
        <v>12</v>
      </c>
      <c r="S2937">
        <v>0</v>
      </c>
      <c r="T2937">
        <v>6</v>
      </c>
      <c r="U2937">
        <v>0</v>
      </c>
      <c r="V2937">
        <v>0</v>
      </c>
      <c r="W2937">
        <v>0</v>
      </c>
      <c r="X2937">
        <v>0.92201101170232502</v>
      </c>
      <c r="Y2937">
        <v>0</v>
      </c>
      <c r="Z2937">
        <v>146.32956539418211</v>
      </c>
      <c r="AA2937">
        <v>0</v>
      </c>
      <c r="AB2937">
        <v>18.784788913060957</v>
      </c>
      <c r="AC2937">
        <v>0</v>
      </c>
      <c r="AD2937">
        <v>0</v>
      </c>
      <c r="AE2937">
        <v>166.0363653189454</v>
      </c>
    </row>
    <row r="2938" spans="1:31" x14ac:dyDescent="0.25">
      <c r="A2938">
        <v>2343219</v>
      </c>
      <c r="B2938">
        <v>1</v>
      </c>
      <c r="C2938" t="s">
        <v>80</v>
      </c>
      <c r="D2938" t="s">
        <v>109</v>
      </c>
      <c r="E2938" t="s">
        <v>151</v>
      </c>
      <c r="F2938" t="s">
        <v>8650</v>
      </c>
      <c r="G2938" t="s">
        <v>153</v>
      </c>
      <c r="H2938" t="s">
        <v>154</v>
      </c>
      <c r="I2938" t="s">
        <v>144</v>
      </c>
      <c r="J2938" t="s">
        <v>137</v>
      </c>
      <c r="K2938" t="s">
        <v>138</v>
      </c>
      <c r="L2938" t="s">
        <v>8651</v>
      </c>
      <c r="M2938" t="s">
        <v>8652</v>
      </c>
      <c r="N2938">
        <v>0.28222222200000002</v>
      </c>
      <c r="O2938">
        <v>0</v>
      </c>
      <c r="P2938">
        <v>7</v>
      </c>
      <c r="Q2938">
        <v>0</v>
      </c>
      <c r="R2938">
        <v>2</v>
      </c>
      <c r="S2938">
        <v>0</v>
      </c>
      <c r="T2938">
        <v>1</v>
      </c>
      <c r="U2938">
        <v>0</v>
      </c>
      <c r="V2938">
        <v>0</v>
      </c>
      <c r="W2938">
        <v>0</v>
      </c>
      <c r="X2938">
        <v>0.41481396617093325</v>
      </c>
      <c r="Y2938">
        <v>0</v>
      </c>
      <c r="Z2938">
        <v>2.0267899003578491</v>
      </c>
      <c r="AA2938">
        <v>0</v>
      </c>
      <c r="AB2938">
        <v>0.4997540578827111</v>
      </c>
      <c r="AC2938">
        <v>0</v>
      </c>
      <c r="AD2938">
        <v>0</v>
      </c>
      <c r="AE2938">
        <v>2.9413579244114931</v>
      </c>
    </row>
    <row r="2939" spans="1:31" x14ac:dyDescent="0.25">
      <c r="A2939">
        <v>2343220</v>
      </c>
      <c r="B2939">
        <v>1</v>
      </c>
      <c r="C2939" t="s">
        <v>80</v>
      </c>
      <c r="D2939" t="s">
        <v>83</v>
      </c>
      <c r="E2939" t="s">
        <v>151</v>
      </c>
      <c r="F2939" t="s">
        <v>8653</v>
      </c>
      <c r="G2939" t="s">
        <v>292</v>
      </c>
      <c r="H2939" t="s">
        <v>154</v>
      </c>
      <c r="I2939" t="s">
        <v>144</v>
      </c>
      <c r="J2939" t="s">
        <v>137</v>
      </c>
      <c r="K2939" t="s">
        <v>138</v>
      </c>
      <c r="L2939" t="s">
        <v>8654</v>
      </c>
      <c r="M2939" t="s">
        <v>8655</v>
      </c>
      <c r="N2939">
        <v>0.67666666600000003</v>
      </c>
      <c r="O2939">
        <v>0</v>
      </c>
      <c r="P2939">
        <v>1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0.18271839005978169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0.18271839005978169</v>
      </c>
    </row>
    <row r="2940" spans="1:31" x14ac:dyDescent="0.25">
      <c r="A2940">
        <v>2343223</v>
      </c>
      <c r="B2940">
        <v>1</v>
      </c>
      <c r="C2940" t="s">
        <v>81</v>
      </c>
      <c r="D2940" t="s">
        <v>122</v>
      </c>
      <c r="E2940" t="s">
        <v>141</v>
      </c>
      <c r="F2940" t="s">
        <v>8656</v>
      </c>
      <c r="G2940" t="s">
        <v>134</v>
      </c>
      <c r="H2940" t="s">
        <v>135</v>
      </c>
      <c r="I2940" t="s">
        <v>144</v>
      </c>
      <c r="J2940" t="s">
        <v>137</v>
      </c>
      <c r="K2940" t="s">
        <v>138</v>
      </c>
      <c r="L2940" t="s">
        <v>8657</v>
      </c>
      <c r="M2940" t="s">
        <v>8658</v>
      </c>
      <c r="N2940">
        <v>0.43055555499999998</v>
      </c>
      <c r="O2940">
        <v>0</v>
      </c>
      <c r="P2940">
        <v>215</v>
      </c>
      <c r="Q2940">
        <v>0</v>
      </c>
      <c r="R2940">
        <v>0</v>
      </c>
      <c r="S2940">
        <v>0</v>
      </c>
      <c r="T2940">
        <v>16</v>
      </c>
      <c r="U2940">
        <v>0</v>
      </c>
      <c r="V2940">
        <v>0</v>
      </c>
      <c r="W2940">
        <v>0</v>
      </c>
      <c r="X2940">
        <v>8.702216755494538</v>
      </c>
      <c r="Y2940">
        <v>0</v>
      </c>
      <c r="Z2940">
        <v>0</v>
      </c>
      <c r="AA2940">
        <v>0</v>
      </c>
      <c r="AB2940">
        <v>2.021320221837942</v>
      </c>
      <c r="AC2940">
        <v>0</v>
      </c>
      <c r="AD2940">
        <v>0</v>
      </c>
      <c r="AE2940">
        <v>10.723536977332479</v>
      </c>
    </row>
    <row r="2941" spans="1:31" x14ac:dyDescent="0.25">
      <c r="A2941">
        <v>2343224</v>
      </c>
      <c r="B2941">
        <v>1</v>
      </c>
      <c r="C2941" t="s">
        <v>81</v>
      </c>
      <c r="D2941" t="s">
        <v>122</v>
      </c>
      <c r="E2941" t="s">
        <v>147</v>
      </c>
      <c r="F2941" t="s">
        <v>7855</v>
      </c>
      <c r="G2941" t="s">
        <v>184</v>
      </c>
      <c r="H2941" t="s">
        <v>135</v>
      </c>
      <c r="I2941" t="s">
        <v>144</v>
      </c>
      <c r="J2941" t="s">
        <v>137</v>
      </c>
      <c r="K2941" t="s">
        <v>138</v>
      </c>
      <c r="L2941" t="s">
        <v>8659</v>
      </c>
      <c r="M2941" t="s">
        <v>8660</v>
      </c>
      <c r="N2941">
        <v>0.72527777699999996</v>
      </c>
      <c r="O2941">
        <v>0</v>
      </c>
      <c r="P2941">
        <v>83</v>
      </c>
      <c r="Q2941">
        <v>0</v>
      </c>
      <c r="R2941">
        <v>4</v>
      </c>
      <c r="S2941">
        <v>0</v>
      </c>
      <c r="T2941">
        <v>2</v>
      </c>
      <c r="U2941">
        <v>0</v>
      </c>
      <c r="V2941">
        <v>0</v>
      </c>
      <c r="W2941">
        <v>0</v>
      </c>
      <c r="X2941">
        <v>10.823139262972452</v>
      </c>
      <c r="Y2941">
        <v>0</v>
      </c>
      <c r="Z2941">
        <v>0.50682888192462894</v>
      </c>
      <c r="AA2941">
        <v>0</v>
      </c>
      <c r="AB2941">
        <v>2.0438555454136003</v>
      </c>
      <c r="AC2941">
        <v>0</v>
      </c>
      <c r="AD2941">
        <v>0</v>
      </c>
      <c r="AE2941">
        <v>13.37382369031068</v>
      </c>
    </row>
    <row r="2942" spans="1:31" x14ac:dyDescent="0.25">
      <c r="A2942">
        <v>2343226</v>
      </c>
      <c r="B2942">
        <v>1</v>
      </c>
      <c r="C2942" t="s">
        <v>80</v>
      </c>
      <c r="D2942" t="s">
        <v>82</v>
      </c>
      <c r="E2942" t="s">
        <v>157</v>
      </c>
      <c r="F2942" t="s">
        <v>8661</v>
      </c>
      <c r="G2942" t="s">
        <v>279</v>
      </c>
      <c r="H2942" t="s">
        <v>154</v>
      </c>
      <c r="I2942" t="s">
        <v>144</v>
      </c>
      <c r="J2942" t="s">
        <v>137</v>
      </c>
      <c r="K2942" t="s">
        <v>138</v>
      </c>
      <c r="L2942" t="s">
        <v>8662</v>
      </c>
      <c r="M2942" t="s">
        <v>8663</v>
      </c>
      <c r="N2942">
        <v>2.4455555549999999</v>
      </c>
      <c r="O2942">
        <v>0</v>
      </c>
      <c r="P2942">
        <v>3</v>
      </c>
      <c r="Q2942">
        <v>0</v>
      </c>
      <c r="R2942">
        <v>0</v>
      </c>
      <c r="S2942">
        <v>0</v>
      </c>
      <c r="T2942">
        <v>8</v>
      </c>
      <c r="U2942">
        <v>0</v>
      </c>
      <c r="V2942">
        <v>0</v>
      </c>
      <c r="W2942">
        <v>0</v>
      </c>
      <c r="X2942">
        <v>2.7883201896849834</v>
      </c>
      <c r="Y2942">
        <v>0</v>
      </c>
      <c r="Z2942">
        <v>0</v>
      </c>
      <c r="AA2942">
        <v>0</v>
      </c>
      <c r="AB2942">
        <v>15.532464930551557</v>
      </c>
      <c r="AC2942">
        <v>0</v>
      </c>
      <c r="AD2942">
        <v>0</v>
      </c>
      <c r="AE2942">
        <v>18.32078512023654</v>
      </c>
    </row>
    <row r="2943" spans="1:31" x14ac:dyDescent="0.25">
      <c r="A2943">
        <v>2343228</v>
      </c>
      <c r="B2943">
        <v>1</v>
      </c>
      <c r="C2943" t="s">
        <v>80</v>
      </c>
      <c r="D2943" t="s">
        <v>93</v>
      </c>
      <c r="E2943" t="s">
        <v>151</v>
      </c>
      <c r="F2943" t="s">
        <v>8664</v>
      </c>
      <c r="G2943" t="s">
        <v>153</v>
      </c>
      <c r="H2943" t="s">
        <v>154</v>
      </c>
      <c r="I2943" t="s">
        <v>144</v>
      </c>
      <c r="J2943" t="s">
        <v>137</v>
      </c>
      <c r="K2943" t="s">
        <v>138</v>
      </c>
      <c r="L2943" t="s">
        <v>8665</v>
      </c>
      <c r="M2943" t="s">
        <v>8666</v>
      </c>
      <c r="N2943">
        <v>0.79416666599999997</v>
      </c>
      <c r="O2943">
        <v>0</v>
      </c>
      <c r="P2943">
        <v>2</v>
      </c>
      <c r="Q2943">
        <v>0</v>
      </c>
      <c r="R2943">
        <v>5</v>
      </c>
      <c r="S2943">
        <v>0</v>
      </c>
      <c r="T2943">
        <v>3</v>
      </c>
      <c r="U2943">
        <v>0</v>
      </c>
      <c r="V2943">
        <v>0</v>
      </c>
      <c r="W2943">
        <v>0</v>
      </c>
      <c r="X2943">
        <v>0.24882094701334584</v>
      </c>
      <c r="Y2943">
        <v>0</v>
      </c>
      <c r="Z2943">
        <v>11.420335978464037</v>
      </c>
      <c r="AA2943">
        <v>0</v>
      </c>
      <c r="AB2943">
        <v>2.5745837299583219</v>
      </c>
      <c r="AC2943">
        <v>0</v>
      </c>
      <c r="AD2943">
        <v>0</v>
      </c>
      <c r="AE2943">
        <v>14.243740655435705</v>
      </c>
    </row>
    <row r="2944" spans="1:31" x14ac:dyDescent="0.25">
      <c r="A2944">
        <v>2343230</v>
      </c>
      <c r="B2944">
        <v>1</v>
      </c>
      <c r="C2944" t="s">
        <v>81</v>
      </c>
      <c r="D2944" t="s">
        <v>118</v>
      </c>
      <c r="E2944" t="s">
        <v>151</v>
      </c>
      <c r="F2944" t="s">
        <v>8667</v>
      </c>
      <c r="G2944" t="s">
        <v>153</v>
      </c>
      <c r="H2944" t="s">
        <v>154</v>
      </c>
      <c r="I2944" t="s">
        <v>144</v>
      </c>
      <c r="J2944" t="s">
        <v>137</v>
      </c>
      <c r="K2944" t="s">
        <v>138</v>
      </c>
      <c r="L2944" t="s">
        <v>8668</v>
      </c>
      <c r="M2944" t="s">
        <v>8669</v>
      </c>
      <c r="N2944">
        <v>1.018888888</v>
      </c>
      <c r="O2944">
        <v>0</v>
      </c>
      <c r="P2944">
        <v>34</v>
      </c>
      <c r="Q2944">
        <v>0</v>
      </c>
      <c r="R2944">
        <v>0</v>
      </c>
      <c r="S2944">
        <v>0</v>
      </c>
      <c r="T2944">
        <v>5</v>
      </c>
      <c r="U2944">
        <v>0</v>
      </c>
      <c r="V2944">
        <v>0</v>
      </c>
      <c r="W2944">
        <v>0</v>
      </c>
      <c r="X2944">
        <v>7.5933410723538097</v>
      </c>
      <c r="Y2944">
        <v>0</v>
      </c>
      <c r="Z2944">
        <v>0</v>
      </c>
      <c r="AA2944">
        <v>0</v>
      </c>
      <c r="AB2944">
        <v>14.293485592898925</v>
      </c>
      <c r="AC2944">
        <v>0</v>
      </c>
      <c r="AD2944">
        <v>0</v>
      </c>
      <c r="AE2944">
        <v>21.886826665252734</v>
      </c>
    </row>
    <row r="2945" spans="1:31" x14ac:dyDescent="0.25">
      <c r="A2945">
        <v>2343231</v>
      </c>
      <c r="B2945">
        <v>1</v>
      </c>
      <c r="C2945" t="s">
        <v>80</v>
      </c>
      <c r="D2945" t="s">
        <v>105</v>
      </c>
      <c r="E2945" t="s">
        <v>151</v>
      </c>
      <c r="F2945" t="s">
        <v>8670</v>
      </c>
      <c r="G2945" t="s">
        <v>153</v>
      </c>
      <c r="H2945" t="s">
        <v>154</v>
      </c>
      <c r="I2945" t="s">
        <v>144</v>
      </c>
      <c r="J2945" t="s">
        <v>137</v>
      </c>
      <c r="K2945" t="s">
        <v>138</v>
      </c>
      <c r="L2945" t="s">
        <v>8671</v>
      </c>
      <c r="M2945" t="s">
        <v>8672</v>
      </c>
      <c r="N2945">
        <v>0.513055555</v>
      </c>
      <c r="O2945">
        <v>0</v>
      </c>
      <c r="P2945">
        <v>73</v>
      </c>
      <c r="Q2945">
        <v>0</v>
      </c>
      <c r="R2945">
        <v>0</v>
      </c>
      <c r="S2945">
        <v>0</v>
      </c>
      <c r="T2945">
        <v>8</v>
      </c>
      <c r="U2945">
        <v>0</v>
      </c>
      <c r="V2945">
        <v>0</v>
      </c>
      <c r="W2945">
        <v>0</v>
      </c>
      <c r="X2945">
        <v>8.6096707612782275</v>
      </c>
      <c r="Y2945">
        <v>0</v>
      </c>
      <c r="Z2945">
        <v>0</v>
      </c>
      <c r="AA2945">
        <v>0</v>
      </c>
      <c r="AB2945">
        <v>3.6746048805252611</v>
      </c>
      <c r="AC2945">
        <v>0</v>
      </c>
      <c r="AD2945">
        <v>0</v>
      </c>
      <c r="AE2945">
        <v>12.28427564180349</v>
      </c>
    </row>
    <row r="2946" spans="1:31" x14ac:dyDescent="0.25">
      <c r="A2946">
        <v>2343233</v>
      </c>
      <c r="B2946">
        <v>1</v>
      </c>
      <c r="C2946" t="s">
        <v>81</v>
      </c>
      <c r="D2946" t="s">
        <v>122</v>
      </c>
      <c r="E2946" t="s">
        <v>147</v>
      </c>
      <c r="F2946" t="s">
        <v>8673</v>
      </c>
      <c r="G2946" t="s">
        <v>184</v>
      </c>
      <c r="H2946" t="s">
        <v>135</v>
      </c>
      <c r="I2946" t="s">
        <v>144</v>
      </c>
      <c r="J2946" t="s">
        <v>137</v>
      </c>
      <c r="K2946" t="s">
        <v>138</v>
      </c>
      <c r="L2946" t="s">
        <v>8674</v>
      </c>
      <c r="M2946" t="s">
        <v>8675</v>
      </c>
      <c r="N2946">
        <v>1.707222222</v>
      </c>
      <c r="O2946">
        <v>0</v>
      </c>
      <c r="P2946">
        <v>127</v>
      </c>
      <c r="Q2946">
        <v>0</v>
      </c>
      <c r="R2946">
        <v>0</v>
      </c>
      <c r="S2946">
        <v>0</v>
      </c>
      <c r="T2946">
        <v>13</v>
      </c>
      <c r="U2946">
        <v>0</v>
      </c>
      <c r="V2946">
        <v>0</v>
      </c>
      <c r="W2946">
        <v>0</v>
      </c>
      <c r="X2946">
        <v>18.716582701089681</v>
      </c>
      <c r="Y2946">
        <v>0</v>
      </c>
      <c r="Z2946">
        <v>0</v>
      </c>
      <c r="AA2946">
        <v>0</v>
      </c>
      <c r="AB2946">
        <v>9.7229383664146045</v>
      </c>
      <c r="AC2946">
        <v>0</v>
      </c>
      <c r="AD2946">
        <v>0</v>
      </c>
      <c r="AE2946">
        <v>28.439521067504288</v>
      </c>
    </row>
    <row r="2947" spans="1:31" x14ac:dyDescent="0.25">
      <c r="A2947">
        <v>2343234</v>
      </c>
      <c r="B2947">
        <v>1</v>
      </c>
      <c r="C2947" t="s">
        <v>81</v>
      </c>
      <c r="D2947" t="s">
        <v>120</v>
      </c>
      <c r="E2947" t="s">
        <v>147</v>
      </c>
      <c r="F2947" t="s">
        <v>8676</v>
      </c>
      <c r="G2947" t="s">
        <v>134</v>
      </c>
      <c r="H2947" t="s">
        <v>135</v>
      </c>
      <c r="I2947" t="s">
        <v>144</v>
      </c>
      <c r="J2947" t="s">
        <v>137</v>
      </c>
      <c r="K2947" t="s">
        <v>138</v>
      </c>
      <c r="L2947" t="s">
        <v>8677</v>
      </c>
      <c r="M2947" t="s">
        <v>8678</v>
      </c>
      <c r="N2947">
        <v>0.82083333300000005</v>
      </c>
      <c r="O2947">
        <v>0</v>
      </c>
      <c r="P2947">
        <v>221</v>
      </c>
      <c r="Q2947">
        <v>0</v>
      </c>
      <c r="R2947">
        <v>0</v>
      </c>
      <c r="S2947">
        <v>0</v>
      </c>
      <c r="T2947">
        <v>9</v>
      </c>
      <c r="U2947">
        <v>0</v>
      </c>
      <c r="V2947">
        <v>0</v>
      </c>
      <c r="W2947">
        <v>0</v>
      </c>
      <c r="X2947">
        <v>38.895289379323657</v>
      </c>
      <c r="Y2947">
        <v>0</v>
      </c>
      <c r="Z2947">
        <v>0</v>
      </c>
      <c r="AA2947">
        <v>0</v>
      </c>
      <c r="AB2947">
        <v>4.2589283133603555</v>
      </c>
      <c r="AC2947">
        <v>0</v>
      </c>
      <c r="AD2947">
        <v>0</v>
      </c>
      <c r="AE2947">
        <v>43.154217692684014</v>
      </c>
    </row>
    <row r="2948" spans="1:31" x14ac:dyDescent="0.25">
      <c r="A2948">
        <v>2343235</v>
      </c>
      <c r="B2948">
        <v>1</v>
      </c>
      <c r="C2948" t="s">
        <v>81</v>
      </c>
      <c r="D2948" t="s">
        <v>118</v>
      </c>
      <c r="E2948" t="s">
        <v>151</v>
      </c>
      <c r="F2948" t="s">
        <v>8679</v>
      </c>
      <c r="G2948" t="s">
        <v>153</v>
      </c>
      <c r="H2948" t="s">
        <v>154</v>
      </c>
      <c r="I2948" t="s">
        <v>144</v>
      </c>
      <c r="J2948" t="s">
        <v>137</v>
      </c>
      <c r="K2948" t="s">
        <v>138</v>
      </c>
      <c r="L2948" t="s">
        <v>8680</v>
      </c>
      <c r="M2948" t="s">
        <v>8681</v>
      </c>
      <c r="N2948">
        <v>1.1441666660000001</v>
      </c>
      <c r="O2948">
        <v>0</v>
      </c>
      <c r="P2948">
        <v>1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0.12436953461714585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0.12436953461714585</v>
      </c>
    </row>
    <row r="2949" spans="1:31" x14ac:dyDescent="0.25">
      <c r="A2949">
        <v>2343239</v>
      </c>
      <c r="B2949">
        <v>1</v>
      </c>
      <c r="C2949" t="s">
        <v>80</v>
      </c>
      <c r="D2949" t="s">
        <v>109</v>
      </c>
      <c r="E2949" t="s">
        <v>151</v>
      </c>
      <c r="F2949" t="s">
        <v>8682</v>
      </c>
      <c r="G2949" t="s">
        <v>153</v>
      </c>
      <c r="H2949" t="s">
        <v>154</v>
      </c>
      <c r="I2949" t="s">
        <v>144</v>
      </c>
      <c r="J2949" t="s">
        <v>137</v>
      </c>
      <c r="K2949" t="s">
        <v>138</v>
      </c>
      <c r="L2949" t="s">
        <v>8683</v>
      </c>
      <c r="M2949" t="s">
        <v>8684</v>
      </c>
      <c r="N2949">
        <v>1.912222222</v>
      </c>
      <c r="O2949">
        <v>0</v>
      </c>
      <c r="P2949">
        <v>7</v>
      </c>
      <c r="Q2949">
        <v>0</v>
      </c>
      <c r="R2949">
        <v>7</v>
      </c>
      <c r="S2949">
        <v>0</v>
      </c>
      <c r="T2949">
        <v>9</v>
      </c>
      <c r="U2949">
        <v>0</v>
      </c>
      <c r="V2949">
        <v>0</v>
      </c>
      <c r="W2949">
        <v>0</v>
      </c>
      <c r="X2949">
        <v>3.9759109162295201</v>
      </c>
      <c r="Y2949">
        <v>0</v>
      </c>
      <c r="Z2949">
        <v>62.289863466122732</v>
      </c>
      <c r="AA2949">
        <v>0</v>
      </c>
      <c r="AB2949">
        <v>28.129236431314503</v>
      </c>
      <c r="AC2949">
        <v>0</v>
      </c>
      <c r="AD2949">
        <v>0</v>
      </c>
      <c r="AE2949">
        <v>94.395010813666744</v>
      </c>
    </row>
    <row r="2950" spans="1:31" x14ac:dyDescent="0.25">
      <c r="A2950">
        <v>2343240</v>
      </c>
      <c r="B2950">
        <v>1</v>
      </c>
      <c r="C2950" t="s">
        <v>80</v>
      </c>
      <c r="D2950" t="s">
        <v>100</v>
      </c>
      <c r="E2950" t="s">
        <v>157</v>
      </c>
      <c r="F2950" t="s">
        <v>8685</v>
      </c>
      <c r="G2950" t="s">
        <v>279</v>
      </c>
      <c r="H2950" t="s">
        <v>154</v>
      </c>
      <c r="I2950" t="s">
        <v>144</v>
      </c>
      <c r="J2950" t="s">
        <v>137</v>
      </c>
      <c r="K2950" t="s">
        <v>138</v>
      </c>
      <c r="L2950" t="s">
        <v>8686</v>
      </c>
      <c r="M2950" t="s">
        <v>8687</v>
      </c>
      <c r="N2950">
        <v>2.3647222220000002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1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24.713212412562061</v>
      </c>
      <c r="AC2950">
        <v>0</v>
      </c>
      <c r="AD2950">
        <v>0</v>
      </c>
      <c r="AE2950">
        <v>24.713212412562061</v>
      </c>
    </row>
    <row r="2951" spans="1:31" x14ac:dyDescent="0.25">
      <c r="A2951">
        <v>2343241</v>
      </c>
      <c r="B2951">
        <v>1</v>
      </c>
      <c r="C2951" t="s">
        <v>80</v>
      </c>
      <c r="D2951" t="s">
        <v>82</v>
      </c>
      <c r="E2951" t="s">
        <v>174</v>
      </c>
      <c r="F2951" t="s">
        <v>8688</v>
      </c>
      <c r="G2951" t="s">
        <v>194</v>
      </c>
      <c r="H2951" t="s">
        <v>154</v>
      </c>
      <c r="I2951" t="s">
        <v>144</v>
      </c>
      <c r="J2951" t="s">
        <v>137</v>
      </c>
      <c r="K2951" t="s">
        <v>138</v>
      </c>
      <c r="L2951" t="s">
        <v>8689</v>
      </c>
      <c r="M2951" t="s">
        <v>8690</v>
      </c>
      <c r="N2951">
        <v>0.375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5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1.2923205127885544</v>
      </c>
      <c r="AC2951">
        <v>0</v>
      </c>
      <c r="AD2951">
        <v>0</v>
      </c>
      <c r="AE2951">
        <v>1.2923205127885544</v>
      </c>
    </row>
    <row r="2952" spans="1:31" x14ac:dyDescent="0.25">
      <c r="A2952">
        <v>2343245</v>
      </c>
      <c r="B2952">
        <v>1</v>
      </c>
      <c r="C2952" t="s">
        <v>81</v>
      </c>
      <c r="D2952" t="s">
        <v>127</v>
      </c>
      <c r="E2952" t="s">
        <v>151</v>
      </c>
      <c r="F2952" t="s">
        <v>8691</v>
      </c>
      <c r="G2952" t="s">
        <v>153</v>
      </c>
      <c r="H2952" t="s">
        <v>154</v>
      </c>
      <c r="I2952" t="s">
        <v>144</v>
      </c>
      <c r="J2952" t="s">
        <v>137</v>
      </c>
      <c r="K2952" t="s">
        <v>138</v>
      </c>
      <c r="L2952" t="s">
        <v>8692</v>
      </c>
      <c r="M2952" t="s">
        <v>8693</v>
      </c>
      <c r="N2952">
        <v>0.50472222200000005</v>
      </c>
      <c r="O2952">
        <v>0</v>
      </c>
      <c r="P2952">
        <v>0</v>
      </c>
      <c r="Q2952">
        <v>0</v>
      </c>
      <c r="R2952">
        <v>1</v>
      </c>
      <c r="S2952">
        <v>0</v>
      </c>
      <c r="T2952">
        <v>7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1.2633730016988454</v>
      </c>
      <c r="AA2952">
        <v>0</v>
      </c>
      <c r="AB2952">
        <v>2.5282079979386998</v>
      </c>
      <c r="AC2952">
        <v>0</v>
      </c>
      <c r="AD2952">
        <v>0</v>
      </c>
      <c r="AE2952">
        <v>3.7915809996375449</v>
      </c>
    </row>
    <row r="2953" spans="1:31" x14ac:dyDescent="0.25">
      <c r="A2953">
        <v>2343247</v>
      </c>
      <c r="B2953">
        <v>1</v>
      </c>
      <c r="C2953" t="s">
        <v>80</v>
      </c>
      <c r="D2953" t="s">
        <v>107</v>
      </c>
      <c r="E2953" t="s">
        <v>326</v>
      </c>
      <c r="F2953" t="s">
        <v>8694</v>
      </c>
      <c r="G2953" t="s">
        <v>391</v>
      </c>
      <c r="H2953" t="s">
        <v>154</v>
      </c>
      <c r="I2953" t="s">
        <v>144</v>
      </c>
      <c r="J2953" t="s">
        <v>137</v>
      </c>
      <c r="K2953" t="s">
        <v>138</v>
      </c>
      <c r="L2953" t="s">
        <v>8695</v>
      </c>
      <c r="M2953" t="s">
        <v>8696</v>
      </c>
      <c r="N2953">
        <v>1.7436111110000001</v>
      </c>
      <c r="O2953">
        <v>0</v>
      </c>
      <c r="P2953">
        <v>31</v>
      </c>
      <c r="Q2953">
        <v>0</v>
      </c>
      <c r="R2953">
        <v>0</v>
      </c>
      <c r="S2953">
        <v>0</v>
      </c>
      <c r="T2953">
        <v>1</v>
      </c>
      <c r="U2953">
        <v>0</v>
      </c>
      <c r="V2953">
        <v>0</v>
      </c>
      <c r="W2953">
        <v>0</v>
      </c>
      <c r="X2953">
        <v>17.054941548770827</v>
      </c>
      <c r="Y2953">
        <v>0</v>
      </c>
      <c r="Z2953">
        <v>0</v>
      </c>
      <c r="AA2953">
        <v>0</v>
      </c>
      <c r="AB2953">
        <v>3.5398053194748225</v>
      </c>
      <c r="AC2953">
        <v>0</v>
      </c>
      <c r="AD2953">
        <v>0</v>
      </c>
      <c r="AE2953">
        <v>20.59474686824565</v>
      </c>
    </row>
    <row r="2954" spans="1:31" x14ac:dyDescent="0.25">
      <c r="A2954">
        <v>2343248</v>
      </c>
      <c r="B2954">
        <v>1</v>
      </c>
      <c r="C2954" t="s">
        <v>81</v>
      </c>
      <c r="D2954" t="s">
        <v>118</v>
      </c>
      <c r="E2954" t="s">
        <v>147</v>
      </c>
      <c r="F2954" t="s">
        <v>454</v>
      </c>
      <c r="G2954" t="s">
        <v>184</v>
      </c>
      <c r="H2954" t="s">
        <v>135</v>
      </c>
      <c r="I2954" t="s">
        <v>144</v>
      </c>
      <c r="J2954" t="s">
        <v>137</v>
      </c>
      <c r="K2954" t="s">
        <v>138</v>
      </c>
      <c r="L2954" t="s">
        <v>8697</v>
      </c>
      <c r="M2954" t="s">
        <v>8698</v>
      </c>
      <c r="N2954">
        <v>0.65722222200000002</v>
      </c>
      <c r="O2954">
        <v>0</v>
      </c>
      <c r="P2954">
        <v>0</v>
      </c>
      <c r="Q2954">
        <v>9</v>
      </c>
      <c r="R2954">
        <v>0</v>
      </c>
      <c r="S2954">
        <v>7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23.104794320741121</v>
      </c>
      <c r="Z2954">
        <v>0</v>
      </c>
      <c r="AA2954">
        <v>6.1850459219946892</v>
      </c>
      <c r="AB2954">
        <v>0</v>
      </c>
      <c r="AC2954">
        <v>0</v>
      </c>
      <c r="AD2954">
        <v>0</v>
      </c>
      <c r="AE2954">
        <v>29.28984024273581</v>
      </c>
    </row>
    <row r="2955" spans="1:31" x14ac:dyDescent="0.25">
      <c r="A2955">
        <v>2343249</v>
      </c>
      <c r="B2955">
        <v>1</v>
      </c>
      <c r="C2955" t="s">
        <v>80</v>
      </c>
      <c r="D2955" t="s">
        <v>97</v>
      </c>
      <c r="E2955" t="s">
        <v>151</v>
      </c>
      <c r="F2955" t="s">
        <v>8699</v>
      </c>
      <c r="G2955" t="s">
        <v>498</v>
      </c>
      <c r="H2955" t="s">
        <v>154</v>
      </c>
      <c r="I2955" t="s">
        <v>144</v>
      </c>
      <c r="J2955" t="s">
        <v>137</v>
      </c>
      <c r="K2955" t="s">
        <v>138</v>
      </c>
      <c r="L2955" t="s">
        <v>8700</v>
      </c>
      <c r="M2955" t="s">
        <v>8701</v>
      </c>
      <c r="N2955">
        <v>1.206388888</v>
      </c>
      <c r="O2955">
        <v>0</v>
      </c>
      <c r="P2955">
        <v>25</v>
      </c>
      <c r="Q2955">
        <v>0</v>
      </c>
      <c r="R2955">
        <v>0</v>
      </c>
      <c r="S2955">
        <v>0</v>
      </c>
      <c r="T2955">
        <v>5</v>
      </c>
      <c r="U2955">
        <v>0</v>
      </c>
      <c r="V2955">
        <v>0</v>
      </c>
      <c r="W2955">
        <v>0</v>
      </c>
      <c r="X2955">
        <v>22.946695714763713</v>
      </c>
      <c r="Y2955">
        <v>0</v>
      </c>
      <c r="Z2955">
        <v>0</v>
      </c>
      <c r="AA2955">
        <v>0</v>
      </c>
      <c r="AB2955">
        <v>8.7726509325872133</v>
      </c>
      <c r="AC2955">
        <v>0</v>
      </c>
      <c r="AD2955">
        <v>0</v>
      </c>
      <c r="AE2955">
        <v>31.719346647350925</v>
      </c>
    </row>
    <row r="2956" spans="1:31" x14ac:dyDescent="0.25">
      <c r="A2956">
        <v>2343250</v>
      </c>
      <c r="B2956">
        <v>1</v>
      </c>
      <c r="C2956" t="s">
        <v>81</v>
      </c>
      <c r="D2956" t="s">
        <v>122</v>
      </c>
      <c r="E2956" t="s">
        <v>141</v>
      </c>
      <c r="F2956" t="s">
        <v>8656</v>
      </c>
      <c r="G2956" t="s">
        <v>134</v>
      </c>
      <c r="H2956" t="s">
        <v>135</v>
      </c>
      <c r="I2956" t="s">
        <v>144</v>
      </c>
      <c r="J2956" t="s">
        <v>137</v>
      </c>
      <c r="K2956" t="s">
        <v>138</v>
      </c>
      <c r="L2956" t="s">
        <v>8702</v>
      </c>
      <c r="M2956" t="s">
        <v>8703</v>
      </c>
      <c r="N2956">
        <v>0.755</v>
      </c>
      <c r="O2956">
        <v>0</v>
      </c>
      <c r="P2956">
        <v>215</v>
      </c>
      <c r="Q2956">
        <v>0</v>
      </c>
      <c r="R2956">
        <v>0</v>
      </c>
      <c r="S2956">
        <v>0</v>
      </c>
      <c r="T2956">
        <v>16</v>
      </c>
      <c r="U2956">
        <v>0</v>
      </c>
      <c r="V2956">
        <v>0</v>
      </c>
      <c r="W2956">
        <v>0</v>
      </c>
      <c r="X2956">
        <v>15.062720630491448</v>
      </c>
      <c r="Y2956">
        <v>0</v>
      </c>
      <c r="Z2956">
        <v>0</v>
      </c>
      <c r="AA2956">
        <v>0</v>
      </c>
      <c r="AB2956">
        <v>3.3903206467754825</v>
      </c>
      <c r="AC2956">
        <v>0</v>
      </c>
      <c r="AD2956">
        <v>0</v>
      </c>
      <c r="AE2956">
        <v>18.45304127726693</v>
      </c>
    </row>
    <row r="2957" spans="1:31" x14ac:dyDescent="0.25">
      <c r="A2957">
        <v>2343251</v>
      </c>
      <c r="B2957">
        <v>1</v>
      </c>
      <c r="C2957" t="s">
        <v>80</v>
      </c>
      <c r="D2957" t="s">
        <v>93</v>
      </c>
      <c r="E2957" t="s">
        <v>147</v>
      </c>
      <c r="F2957" t="s">
        <v>8704</v>
      </c>
      <c r="G2957" t="s">
        <v>184</v>
      </c>
      <c r="H2957" t="s">
        <v>135</v>
      </c>
      <c r="I2957" t="s">
        <v>144</v>
      </c>
      <c r="J2957" t="s">
        <v>137</v>
      </c>
      <c r="K2957" t="s">
        <v>138</v>
      </c>
      <c r="L2957" t="s">
        <v>8705</v>
      </c>
      <c r="M2957" t="s">
        <v>8706</v>
      </c>
      <c r="N2957">
        <v>4.0322222219999997</v>
      </c>
      <c r="O2957">
        <v>0</v>
      </c>
      <c r="P2957">
        <v>5</v>
      </c>
      <c r="Q2957">
        <v>0</v>
      </c>
      <c r="R2957">
        <v>6</v>
      </c>
      <c r="S2957">
        <v>0</v>
      </c>
      <c r="T2957">
        <v>1</v>
      </c>
      <c r="U2957">
        <v>0</v>
      </c>
      <c r="V2957">
        <v>0</v>
      </c>
      <c r="W2957">
        <v>0</v>
      </c>
      <c r="X2957">
        <v>4.0620595089062874</v>
      </c>
      <c r="Y2957">
        <v>0</v>
      </c>
      <c r="Z2957">
        <v>57.041849298008565</v>
      </c>
      <c r="AA2957">
        <v>0</v>
      </c>
      <c r="AB2957">
        <v>17.595534858028802</v>
      </c>
      <c r="AC2957">
        <v>0</v>
      </c>
      <c r="AD2957">
        <v>0</v>
      </c>
      <c r="AE2957">
        <v>78.699443664943658</v>
      </c>
    </row>
    <row r="2958" spans="1:31" x14ac:dyDescent="0.25">
      <c r="A2958">
        <v>2343253</v>
      </c>
      <c r="B2958">
        <v>1</v>
      </c>
      <c r="C2958" t="s">
        <v>80</v>
      </c>
      <c r="D2958" t="s">
        <v>100</v>
      </c>
      <c r="E2958" t="s">
        <v>174</v>
      </c>
      <c r="F2958" t="s">
        <v>8707</v>
      </c>
      <c r="G2958" t="s">
        <v>176</v>
      </c>
      <c r="H2958" t="s">
        <v>154</v>
      </c>
      <c r="I2958" t="s">
        <v>144</v>
      </c>
      <c r="J2958" t="s">
        <v>137</v>
      </c>
      <c r="K2958" t="s">
        <v>138</v>
      </c>
      <c r="L2958" t="s">
        <v>8708</v>
      </c>
      <c r="M2958" t="s">
        <v>8709</v>
      </c>
      <c r="N2958">
        <v>0.65638888799999995</v>
      </c>
      <c r="O2958">
        <v>0</v>
      </c>
      <c r="P2958">
        <v>161</v>
      </c>
      <c r="Q2958">
        <v>0</v>
      </c>
      <c r="R2958">
        <v>3</v>
      </c>
      <c r="S2958">
        <v>0</v>
      </c>
      <c r="T2958">
        <v>16</v>
      </c>
      <c r="U2958">
        <v>0</v>
      </c>
      <c r="V2958">
        <v>0</v>
      </c>
      <c r="W2958">
        <v>0</v>
      </c>
      <c r="X2958">
        <v>20.458148886772335</v>
      </c>
      <c r="Y2958">
        <v>0</v>
      </c>
      <c r="Z2958">
        <v>0.14325074983954972</v>
      </c>
      <c r="AA2958">
        <v>0</v>
      </c>
      <c r="AB2958">
        <v>14.112866174951508</v>
      </c>
      <c r="AC2958">
        <v>0</v>
      </c>
      <c r="AD2958">
        <v>0</v>
      </c>
      <c r="AE2958">
        <v>34.714265811563394</v>
      </c>
    </row>
    <row r="2959" spans="1:31" x14ac:dyDescent="0.25">
      <c r="A2959">
        <v>2343254</v>
      </c>
      <c r="B2959">
        <v>1</v>
      </c>
      <c r="C2959" t="s">
        <v>80</v>
      </c>
      <c r="D2959" t="s">
        <v>83</v>
      </c>
      <c r="E2959" t="s">
        <v>174</v>
      </c>
      <c r="F2959" t="s">
        <v>8710</v>
      </c>
      <c r="G2959" t="s">
        <v>194</v>
      </c>
      <c r="H2959" t="s">
        <v>154</v>
      </c>
      <c r="I2959" t="s">
        <v>144</v>
      </c>
      <c r="J2959" t="s">
        <v>137</v>
      </c>
      <c r="K2959" t="s">
        <v>138</v>
      </c>
      <c r="L2959" t="s">
        <v>8711</v>
      </c>
      <c r="M2959" t="s">
        <v>8712</v>
      </c>
      <c r="N2959">
        <v>1.2383333329999999</v>
      </c>
      <c r="O2959">
        <v>0</v>
      </c>
      <c r="P2959">
        <v>452</v>
      </c>
      <c r="Q2959">
        <v>0</v>
      </c>
      <c r="R2959">
        <v>0</v>
      </c>
      <c r="S2959">
        <v>0</v>
      </c>
      <c r="T2959">
        <v>53</v>
      </c>
      <c r="U2959">
        <v>0</v>
      </c>
      <c r="V2959">
        <v>0</v>
      </c>
      <c r="W2959">
        <v>0</v>
      </c>
      <c r="X2959">
        <v>152.82250544523976</v>
      </c>
      <c r="Y2959">
        <v>0</v>
      </c>
      <c r="Z2959">
        <v>0</v>
      </c>
      <c r="AA2959">
        <v>0</v>
      </c>
      <c r="AB2959">
        <v>33.744914737504196</v>
      </c>
      <c r="AC2959">
        <v>0</v>
      </c>
      <c r="AD2959">
        <v>0</v>
      </c>
      <c r="AE2959">
        <v>186.56742018274394</v>
      </c>
    </row>
    <row r="2960" spans="1:31" x14ac:dyDescent="0.25">
      <c r="A2960">
        <v>2343255</v>
      </c>
      <c r="B2960">
        <v>1</v>
      </c>
      <c r="C2960" t="s">
        <v>81</v>
      </c>
      <c r="D2960" t="s">
        <v>120</v>
      </c>
      <c r="E2960" t="s">
        <v>132</v>
      </c>
      <c r="F2960" t="s">
        <v>8713</v>
      </c>
      <c r="G2960" t="s">
        <v>134</v>
      </c>
      <c r="H2960" t="s">
        <v>135</v>
      </c>
      <c r="I2960" t="s">
        <v>144</v>
      </c>
      <c r="J2960" t="s">
        <v>137</v>
      </c>
      <c r="K2960" t="s">
        <v>138</v>
      </c>
      <c r="L2960" t="s">
        <v>8714</v>
      </c>
      <c r="M2960" t="s">
        <v>8715</v>
      </c>
      <c r="N2960">
        <v>0.36638888800000002</v>
      </c>
      <c r="O2960">
        <v>0</v>
      </c>
      <c r="P2960">
        <v>346</v>
      </c>
      <c r="Q2960">
        <v>108</v>
      </c>
      <c r="R2960">
        <v>43</v>
      </c>
      <c r="S2960">
        <v>12</v>
      </c>
      <c r="T2960">
        <v>55</v>
      </c>
      <c r="U2960">
        <v>4</v>
      </c>
      <c r="V2960">
        <v>0</v>
      </c>
      <c r="W2960">
        <v>0</v>
      </c>
      <c r="X2960">
        <v>22.511076842618802</v>
      </c>
      <c r="Y2960">
        <v>477.04585985217579</v>
      </c>
      <c r="Z2960">
        <v>98.334559013693834</v>
      </c>
      <c r="AA2960">
        <v>11.58929090913554</v>
      </c>
      <c r="AB2960">
        <v>13.42671527546019</v>
      </c>
      <c r="AC2960">
        <v>33.399388947990616</v>
      </c>
      <c r="AD2960">
        <v>0</v>
      </c>
      <c r="AE2960">
        <v>656.30689084107485</v>
      </c>
    </row>
    <row r="2961" spans="1:31" x14ac:dyDescent="0.25">
      <c r="A2961">
        <v>2343256</v>
      </c>
      <c r="B2961">
        <v>1</v>
      </c>
      <c r="C2961" t="s">
        <v>80</v>
      </c>
      <c r="D2961" t="s">
        <v>93</v>
      </c>
      <c r="E2961" t="s">
        <v>151</v>
      </c>
      <c r="F2961" t="s">
        <v>1949</v>
      </c>
      <c r="G2961" t="s">
        <v>153</v>
      </c>
      <c r="H2961" t="s">
        <v>154</v>
      </c>
      <c r="I2961" t="s">
        <v>144</v>
      </c>
      <c r="J2961" t="s">
        <v>137</v>
      </c>
      <c r="K2961" t="s">
        <v>138</v>
      </c>
      <c r="L2961" t="s">
        <v>8716</v>
      </c>
      <c r="M2961" t="s">
        <v>8717</v>
      </c>
      <c r="N2961">
        <v>5.5733333329999999</v>
      </c>
      <c r="O2961">
        <v>0</v>
      </c>
      <c r="P2961">
        <v>28</v>
      </c>
      <c r="Q2961">
        <v>0</v>
      </c>
      <c r="R2961">
        <v>5</v>
      </c>
      <c r="S2961">
        <v>0</v>
      </c>
      <c r="T2961">
        <v>6</v>
      </c>
      <c r="U2961">
        <v>0</v>
      </c>
      <c r="V2961">
        <v>0</v>
      </c>
      <c r="W2961">
        <v>0</v>
      </c>
      <c r="X2961">
        <v>35.614011015748744</v>
      </c>
      <c r="Y2961">
        <v>0</v>
      </c>
      <c r="Z2961">
        <v>96.354442084229035</v>
      </c>
      <c r="AA2961">
        <v>0</v>
      </c>
      <c r="AB2961">
        <v>69.602418666990772</v>
      </c>
      <c r="AC2961">
        <v>0</v>
      </c>
      <c r="AD2961">
        <v>0</v>
      </c>
      <c r="AE2961">
        <v>201.57087176696854</v>
      </c>
    </row>
    <row r="2962" spans="1:31" x14ac:dyDescent="0.25">
      <c r="A2962">
        <v>2343257</v>
      </c>
      <c r="B2962">
        <v>1</v>
      </c>
      <c r="C2962" t="s">
        <v>80</v>
      </c>
      <c r="D2962" t="s">
        <v>106</v>
      </c>
      <c r="E2962" t="s">
        <v>141</v>
      </c>
      <c r="F2962" t="s">
        <v>2090</v>
      </c>
      <c r="G2962" t="s">
        <v>134</v>
      </c>
      <c r="H2962" t="s">
        <v>135</v>
      </c>
      <c r="I2962" t="s">
        <v>144</v>
      </c>
      <c r="J2962" t="s">
        <v>137</v>
      </c>
      <c r="K2962" t="s">
        <v>138</v>
      </c>
      <c r="L2962" t="s">
        <v>8718</v>
      </c>
      <c r="M2962" t="s">
        <v>8719</v>
      </c>
      <c r="N2962">
        <v>1.44</v>
      </c>
      <c r="O2962">
        <v>2</v>
      </c>
      <c r="P2962">
        <v>739</v>
      </c>
      <c r="Q2962">
        <v>86</v>
      </c>
      <c r="R2962">
        <v>161</v>
      </c>
      <c r="S2962">
        <v>11</v>
      </c>
      <c r="T2962">
        <v>109</v>
      </c>
      <c r="U2962">
        <v>1</v>
      </c>
      <c r="V2962">
        <v>0</v>
      </c>
      <c r="W2962">
        <v>0.94092444126034558</v>
      </c>
      <c r="X2962">
        <v>249.22656881069315</v>
      </c>
      <c r="Y2962">
        <v>1065.7434686711467</v>
      </c>
      <c r="Z2962">
        <v>825.14471370460569</v>
      </c>
      <c r="AA2962">
        <v>54.226586238539234</v>
      </c>
      <c r="AB2962">
        <v>191.50886811121958</v>
      </c>
      <c r="AC2962">
        <v>0.30258783301380499</v>
      </c>
      <c r="AD2962">
        <v>0</v>
      </c>
      <c r="AE2962">
        <v>2387.0937178104787</v>
      </c>
    </row>
    <row r="2963" spans="1:31" x14ac:dyDescent="0.25">
      <c r="A2963">
        <v>2343259</v>
      </c>
      <c r="B2963">
        <v>1</v>
      </c>
      <c r="C2963" t="s">
        <v>81</v>
      </c>
      <c r="D2963" t="s">
        <v>117</v>
      </c>
      <c r="E2963" t="s">
        <v>132</v>
      </c>
      <c r="F2963" t="s">
        <v>1726</v>
      </c>
      <c r="G2963" t="s">
        <v>134</v>
      </c>
      <c r="H2963" t="s">
        <v>135</v>
      </c>
      <c r="I2963" t="s">
        <v>144</v>
      </c>
      <c r="J2963" t="s">
        <v>137</v>
      </c>
      <c r="K2963" t="s">
        <v>138</v>
      </c>
      <c r="L2963" t="s">
        <v>8720</v>
      </c>
      <c r="M2963" t="s">
        <v>8721</v>
      </c>
      <c r="N2963">
        <v>9.8333332999999995E-2</v>
      </c>
      <c r="O2963">
        <v>5</v>
      </c>
      <c r="P2963">
        <v>2881</v>
      </c>
      <c r="Q2963">
        <v>104</v>
      </c>
      <c r="R2963">
        <v>356</v>
      </c>
      <c r="S2963">
        <v>30</v>
      </c>
      <c r="T2963">
        <v>553</v>
      </c>
      <c r="U2963">
        <v>7</v>
      </c>
      <c r="V2963">
        <v>10</v>
      </c>
      <c r="W2963">
        <v>0.49137021647970669</v>
      </c>
      <c r="X2963">
        <v>46.316427355103535</v>
      </c>
      <c r="Y2963">
        <v>72.621415766262729</v>
      </c>
      <c r="Z2963">
        <v>74.524473494129424</v>
      </c>
      <c r="AA2963">
        <v>16.132419385158514</v>
      </c>
      <c r="AB2963">
        <v>42.222879266430191</v>
      </c>
      <c r="AC2963">
        <v>16.681769826594302</v>
      </c>
      <c r="AD2963">
        <v>3.9261589501554131</v>
      </c>
      <c r="AE2963">
        <v>272.91691426031383</v>
      </c>
    </row>
    <row r="2964" spans="1:31" x14ac:dyDescent="0.25">
      <c r="A2964">
        <v>2343262</v>
      </c>
      <c r="B2964">
        <v>1</v>
      </c>
      <c r="C2964" t="s">
        <v>81</v>
      </c>
      <c r="D2964" t="s">
        <v>112</v>
      </c>
      <c r="E2964" t="s">
        <v>151</v>
      </c>
      <c r="F2964" t="s">
        <v>8722</v>
      </c>
      <c r="G2964" t="s">
        <v>153</v>
      </c>
      <c r="H2964" t="s">
        <v>154</v>
      </c>
      <c r="I2964" t="s">
        <v>144</v>
      </c>
      <c r="J2964" t="s">
        <v>137</v>
      </c>
      <c r="K2964" t="s">
        <v>138</v>
      </c>
      <c r="L2964" t="s">
        <v>8723</v>
      </c>
      <c r="M2964" t="s">
        <v>8724</v>
      </c>
      <c r="N2964">
        <v>1.981944444</v>
      </c>
      <c r="O2964">
        <v>0</v>
      </c>
      <c r="P2964">
        <v>3</v>
      </c>
      <c r="Q2964">
        <v>0</v>
      </c>
      <c r="R2964">
        <v>2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2.4716374951273363</v>
      </c>
      <c r="Y2964">
        <v>0</v>
      </c>
      <c r="Z2964">
        <v>2.6725310947440133</v>
      </c>
      <c r="AA2964">
        <v>0</v>
      </c>
      <c r="AB2964">
        <v>0</v>
      </c>
      <c r="AC2964">
        <v>0</v>
      </c>
      <c r="AD2964">
        <v>0</v>
      </c>
      <c r="AE2964">
        <v>5.1441685898713496</v>
      </c>
    </row>
    <row r="2965" spans="1:31" x14ac:dyDescent="0.25">
      <c r="A2965">
        <v>2343263</v>
      </c>
      <c r="B2965">
        <v>1</v>
      </c>
      <c r="C2965" t="s">
        <v>81</v>
      </c>
      <c r="D2965" t="s">
        <v>127</v>
      </c>
      <c r="E2965" t="s">
        <v>141</v>
      </c>
      <c r="F2965" t="s">
        <v>406</v>
      </c>
      <c r="G2965" t="s">
        <v>134</v>
      </c>
      <c r="H2965" t="s">
        <v>135</v>
      </c>
      <c r="I2965" t="s">
        <v>144</v>
      </c>
      <c r="J2965" t="s">
        <v>137</v>
      </c>
      <c r="K2965" t="s">
        <v>138</v>
      </c>
      <c r="L2965" t="s">
        <v>8725</v>
      </c>
      <c r="M2965" t="s">
        <v>8726</v>
      </c>
      <c r="N2965">
        <v>0.96222222199999996</v>
      </c>
      <c r="O2965">
        <v>2</v>
      </c>
      <c r="P2965">
        <v>1312</v>
      </c>
      <c r="Q2965">
        <v>30</v>
      </c>
      <c r="R2965">
        <v>83</v>
      </c>
      <c r="S2965">
        <v>13</v>
      </c>
      <c r="T2965">
        <v>109</v>
      </c>
      <c r="U2965">
        <v>2</v>
      </c>
      <c r="V2965">
        <v>0</v>
      </c>
      <c r="W2965">
        <v>0.90216917654822215</v>
      </c>
      <c r="X2965">
        <v>163.95765245508846</v>
      </c>
      <c r="Y2965">
        <v>104.11959700449141</v>
      </c>
      <c r="Z2965">
        <v>63.118247588841783</v>
      </c>
      <c r="AA2965">
        <v>49.003191055919473</v>
      </c>
      <c r="AB2965">
        <v>41.873806721936276</v>
      </c>
      <c r="AC2965">
        <v>0.67520424798031331</v>
      </c>
      <c r="AD2965">
        <v>0</v>
      </c>
      <c r="AE2965">
        <v>423.64986825080598</v>
      </c>
    </row>
    <row r="2966" spans="1:31" x14ac:dyDescent="0.25">
      <c r="A2966">
        <v>2343264</v>
      </c>
      <c r="B2966">
        <v>1</v>
      </c>
      <c r="C2966" t="s">
        <v>81</v>
      </c>
      <c r="D2966" t="s">
        <v>119</v>
      </c>
      <c r="E2966" t="s">
        <v>151</v>
      </c>
      <c r="F2966" t="s">
        <v>8727</v>
      </c>
      <c r="G2966" t="s">
        <v>153</v>
      </c>
      <c r="H2966" t="s">
        <v>154</v>
      </c>
      <c r="I2966" t="s">
        <v>144</v>
      </c>
      <c r="J2966" t="s">
        <v>137</v>
      </c>
      <c r="K2966" t="s">
        <v>138</v>
      </c>
      <c r="L2966" t="s">
        <v>8728</v>
      </c>
      <c r="M2966" t="s">
        <v>8729</v>
      </c>
      <c r="N2966">
        <v>0.65777777699999995</v>
      </c>
      <c r="O2966">
        <v>0</v>
      </c>
      <c r="P2966">
        <v>1</v>
      </c>
      <c r="Q2966">
        <v>0</v>
      </c>
      <c r="R2966">
        <v>1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0.20231335354051777</v>
      </c>
      <c r="Y2966">
        <v>0</v>
      </c>
      <c r="Z2966">
        <v>5.4074604548051202</v>
      </c>
      <c r="AA2966">
        <v>0</v>
      </c>
      <c r="AB2966">
        <v>0</v>
      </c>
      <c r="AC2966">
        <v>0</v>
      </c>
      <c r="AD2966">
        <v>0</v>
      </c>
      <c r="AE2966">
        <v>5.6097738083456381</v>
      </c>
    </row>
    <row r="2967" spans="1:31" x14ac:dyDescent="0.25">
      <c r="A2967">
        <v>2343267</v>
      </c>
      <c r="B2967">
        <v>1</v>
      </c>
      <c r="C2967" t="s">
        <v>81</v>
      </c>
      <c r="D2967" t="s">
        <v>118</v>
      </c>
      <c r="E2967" t="s">
        <v>141</v>
      </c>
      <c r="F2967" t="s">
        <v>8730</v>
      </c>
      <c r="G2967" t="s">
        <v>134</v>
      </c>
      <c r="H2967" t="s">
        <v>135</v>
      </c>
      <c r="I2967" t="s">
        <v>136</v>
      </c>
      <c r="J2967" t="s">
        <v>137</v>
      </c>
      <c r="K2967" t="s">
        <v>138</v>
      </c>
      <c r="L2967" t="s">
        <v>8731</v>
      </c>
      <c r="M2967" t="s">
        <v>8732</v>
      </c>
      <c r="N2967">
        <v>1.4999999999999999E-2</v>
      </c>
      <c r="O2967">
        <v>0</v>
      </c>
      <c r="P2967">
        <v>349</v>
      </c>
      <c r="Q2967">
        <v>17</v>
      </c>
      <c r="R2967">
        <v>33</v>
      </c>
      <c r="S2967">
        <v>6</v>
      </c>
      <c r="T2967">
        <v>27</v>
      </c>
      <c r="U2967">
        <v>5</v>
      </c>
      <c r="V2967">
        <v>0</v>
      </c>
      <c r="W2967">
        <v>0</v>
      </c>
      <c r="X2967">
        <v>1.0145884147033504</v>
      </c>
      <c r="Y2967">
        <v>1.0835986239338102</v>
      </c>
      <c r="Z2967">
        <v>1.0306221872511001</v>
      </c>
      <c r="AA2967">
        <v>0.5590499116994101</v>
      </c>
      <c r="AB2967">
        <v>0.74394273819984003</v>
      </c>
      <c r="AC2967">
        <v>2.6072580138137997</v>
      </c>
      <c r="AD2967">
        <v>0</v>
      </c>
      <c r="AE2967">
        <v>7.0390598896013099</v>
      </c>
    </row>
    <row r="2968" spans="1:31" x14ac:dyDescent="0.25">
      <c r="A2968">
        <v>2343268</v>
      </c>
      <c r="B2968">
        <v>1</v>
      </c>
      <c r="C2968" t="s">
        <v>81</v>
      </c>
      <c r="D2968" t="s">
        <v>119</v>
      </c>
      <c r="E2968" t="s">
        <v>174</v>
      </c>
      <c r="F2968" t="s">
        <v>8733</v>
      </c>
      <c r="G2968" t="s">
        <v>176</v>
      </c>
      <c r="H2968" t="s">
        <v>154</v>
      </c>
      <c r="I2968" t="s">
        <v>144</v>
      </c>
      <c r="J2968" t="s">
        <v>137</v>
      </c>
      <c r="K2968" t="s">
        <v>138</v>
      </c>
      <c r="L2968" t="s">
        <v>8734</v>
      </c>
      <c r="M2968" t="s">
        <v>8735</v>
      </c>
      <c r="N2968">
        <v>1.19</v>
      </c>
      <c r="O2968">
        <v>0</v>
      </c>
      <c r="P2968">
        <v>0</v>
      </c>
      <c r="Q2968">
        <v>0</v>
      </c>
      <c r="R2968">
        <v>8</v>
      </c>
      <c r="S2968">
        <v>0</v>
      </c>
      <c r="T2968">
        <v>1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24.483307484868629</v>
      </c>
      <c r="AA2968">
        <v>0</v>
      </c>
      <c r="AB2968">
        <v>1.9099838214827614</v>
      </c>
      <c r="AC2968">
        <v>0</v>
      </c>
      <c r="AD2968">
        <v>0</v>
      </c>
      <c r="AE2968">
        <v>26.39329130635139</v>
      </c>
    </row>
    <row r="2969" spans="1:31" x14ac:dyDescent="0.25">
      <c r="A2969">
        <v>2343269</v>
      </c>
      <c r="B2969">
        <v>1</v>
      </c>
      <c r="C2969" t="s">
        <v>80</v>
      </c>
      <c r="D2969" t="s">
        <v>96</v>
      </c>
      <c r="E2969" t="s">
        <v>157</v>
      </c>
      <c r="F2969" t="s">
        <v>8736</v>
      </c>
      <c r="G2969" t="s">
        <v>159</v>
      </c>
      <c r="H2969" t="s">
        <v>154</v>
      </c>
      <c r="I2969" t="s">
        <v>144</v>
      </c>
      <c r="J2969" t="s">
        <v>137</v>
      </c>
      <c r="K2969" t="s">
        <v>138</v>
      </c>
      <c r="L2969" t="s">
        <v>8737</v>
      </c>
      <c r="M2969" t="s">
        <v>8738</v>
      </c>
      <c r="N2969">
        <v>1.7113888880000001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1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1.0902633839111112E-3</v>
      </c>
      <c r="AC2969">
        <v>0</v>
      </c>
      <c r="AD2969">
        <v>0</v>
      </c>
      <c r="AE2969">
        <v>1.0902633839111112E-3</v>
      </c>
    </row>
    <row r="2970" spans="1:31" x14ac:dyDescent="0.25">
      <c r="A2970">
        <v>2343271</v>
      </c>
      <c r="B2970">
        <v>1</v>
      </c>
      <c r="C2970" t="s">
        <v>80</v>
      </c>
      <c r="D2970" t="s">
        <v>108</v>
      </c>
      <c r="E2970" t="s">
        <v>174</v>
      </c>
      <c r="F2970" t="s">
        <v>8739</v>
      </c>
      <c r="G2970" t="s">
        <v>176</v>
      </c>
      <c r="H2970" t="s">
        <v>154</v>
      </c>
      <c r="I2970" t="s">
        <v>144</v>
      </c>
      <c r="J2970" t="s">
        <v>137</v>
      </c>
      <c r="K2970" t="s">
        <v>138</v>
      </c>
      <c r="L2970" t="s">
        <v>8740</v>
      </c>
      <c r="M2970" t="s">
        <v>8741</v>
      </c>
      <c r="N2970">
        <v>1.1025</v>
      </c>
      <c r="O2970">
        <v>0</v>
      </c>
      <c r="P2970">
        <v>22</v>
      </c>
      <c r="Q2970">
        <v>0</v>
      </c>
      <c r="R2970">
        <v>22</v>
      </c>
      <c r="S2970">
        <v>0</v>
      </c>
      <c r="T2970">
        <v>13</v>
      </c>
      <c r="U2970">
        <v>0</v>
      </c>
      <c r="V2970">
        <v>0</v>
      </c>
      <c r="W2970">
        <v>0</v>
      </c>
      <c r="X2970">
        <v>7.1801786552427211</v>
      </c>
      <c r="Y2970">
        <v>0</v>
      </c>
      <c r="Z2970">
        <v>126.64232344656359</v>
      </c>
      <c r="AA2970">
        <v>0</v>
      </c>
      <c r="AB2970">
        <v>30.854843733929442</v>
      </c>
      <c r="AC2970">
        <v>0</v>
      </c>
      <c r="AD2970">
        <v>0</v>
      </c>
      <c r="AE2970">
        <v>164.67734583573576</v>
      </c>
    </row>
    <row r="2971" spans="1:31" x14ac:dyDescent="0.25">
      <c r="A2971">
        <v>2343276</v>
      </c>
      <c r="B2971">
        <v>1</v>
      </c>
      <c r="C2971" t="s">
        <v>80</v>
      </c>
      <c r="D2971" t="s">
        <v>93</v>
      </c>
      <c r="E2971" t="s">
        <v>151</v>
      </c>
      <c r="F2971" t="s">
        <v>8742</v>
      </c>
      <c r="G2971" t="s">
        <v>153</v>
      </c>
      <c r="H2971" t="s">
        <v>154</v>
      </c>
      <c r="I2971" t="s">
        <v>144</v>
      </c>
      <c r="J2971" t="s">
        <v>137</v>
      </c>
      <c r="K2971" t="s">
        <v>138</v>
      </c>
      <c r="L2971" t="s">
        <v>8743</v>
      </c>
      <c r="M2971" t="s">
        <v>8744</v>
      </c>
      <c r="N2971">
        <v>3.0652777769999999</v>
      </c>
      <c r="O2971">
        <v>0</v>
      </c>
      <c r="P2971">
        <v>0</v>
      </c>
      <c r="Q2971">
        <v>0</v>
      </c>
      <c r="R2971">
        <v>14</v>
      </c>
      <c r="S2971">
        <v>0</v>
      </c>
      <c r="T2971">
        <v>6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119.69948946554291</v>
      </c>
      <c r="AA2971">
        <v>0</v>
      </c>
      <c r="AB2971">
        <v>34.189110301444117</v>
      </c>
      <c r="AC2971">
        <v>0</v>
      </c>
      <c r="AD2971">
        <v>0</v>
      </c>
      <c r="AE2971">
        <v>153.88859976698703</v>
      </c>
    </row>
    <row r="2972" spans="1:31" x14ac:dyDescent="0.25">
      <c r="A2972">
        <v>2343277</v>
      </c>
      <c r="B2972">
        <v>1</v>
      </c>
      <c r="C2972" t="s">
        <v>80</v>
      </c>
      <c r="D2972" t="s">
        <v>99</v>
      </c>
      <c r="E2972" t="s">
        <v>151</v>
      </c>
      <c r="F2972" t="s">
        <v>8745</v>
      </c>
      <c r="G2972" t="s">
        <v>153</v>
      </c>
      <c r="H2972" t="s">
        <v>154</v>
      </c>
      <c r="I2972" t="s">
        <v>144</v>
      </c>
      <c r="J2972" t="s">
        <v>137</v>
      </c>
      <c r="K2972" t="s">
        <v>138</v>
      </c>
      <c r="L2972" t="s">
        <v>8746</v>
      </c>
      <c r="M2972" t="s">
        <v>8747</v>
      </c>
      <c r="N2972">
        <v>3.4966666659999999</v>
      </c>
      <c r="O2972">
        <v>0</v>
      </c>
      <c r="P2972">
        <v>140</v>
      </c>
      <c r="Q2972">
        <v>0</v>
      </c>
      <c r="R2972">
        <v>2</v>
      </c>
      <c r="S2972">
        <v>0</v>
      </c>
      <c r="T2972">
        <v>2</v>
      </c>
      <c r="U2972">
        <v>0</v>
      </c>
      <c r="V2972">
        <v>0</v>
      </c>
      <c r="W2972">
        <v>0</v>
      </c>
      <c r="X2972">
        <v>83.389029244350752</v>
      </c>
      <c r="Y2972">
        <v>0</v>
      </c>
      <c r="Z2972">
        <v>3.1154621423142821</v>
      </c>
      <c r="AA2972">
        <v>0</v>
      </c>
      <c r="AB2972">
        <v>0.86440418860772006</v>
      </c>
      <c r="AC2972">
        <v>0</v>
      </c>
      <c r="AD2972">
        <v>0</v>
      </c>
      <c r="AE2972">
        <v>87.368895575272759</v>
      </c>
    </row>
    <row r="2973" spans="1:31" x14ac:dyDescent="0.25">
      <c r="A2973">
        <v>2343279</v>
      </c>
      <c r="B2973">
        <v>1</v>
      </c>
      <c r="C2973" t="s">
        <v>80</v>
      </c>
      <c r="D2973" t="s">
        <v>107</v>
      </c>
      <c r="E2973" t="s">
        <v>157</v>
      </c>
      <c r="F2973" t="s">
        <v>8748</v>
      </c>
      <c r="G2973" t="s">
        <v>279</v>
      </c>
      <c r="H2973" t="s">
        <v>154</v>
      </c>
      <c r="I2973" t="s">
        <v>144</v>
      </c>
      <c r="J2973" t="s">
        <v>137</v>
      </c>
      <c r="K2973" t="s">
        <v>138</v>
      </c>
      <c r="L2973" t="s">
        <v>8749</v>
      </c>
      <c r="M2973" t="s">
        <v>8750</v>
      </c>
      <c r="N2973">
        <v>1.0694444439999999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1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</row>
    <row r="2974" spans="1:31" x14ac:dyDescent="0.25">
      <c r="A2974">
        <v>2343281</v>
      </c>
      <c r="B2974">
        <v>1</v>
      </c>
      <c r="C2974" t="s">
        <v>80</v>
      </c>
      <c r="D2974" t="s">
        <v>99</v>
      </c>
      <c r="E2974" t="s">
        <v>132</v>
      </c>
      <c r="F2974" t="s">
        <v>7517</v>
      </c>
      <c r="G2974" t="s">
        <v>134</v>
      </c>
      <c r="H2974" t="s">
        <v>135</v>
      </c>
      <c r="I2974" t="s">
        <v>144</v>
      </c>
      <c r="J2974" t="s">
        <v>137</v>
      </c>
      <c r="K2974" t="s">
        <v>138</v>
      </c>
      <c r="L2974" t="s">
        <v>8751</v>
      </c>
      <c r="M2974" t="s">
        <v>8752</v>
      </c>
      <c r="N2974">
        <v>0.105555555</v>
      </c>
      <c r="O2974">
        <v>0</v>
      </c>
      <c r="P2974">
        <v>0</v>
      </c>
      <c r="Q2974">
        <v>0</v>
      </c>
      <c r="R2974">
        <v>0</v>
      </c>
      <c r="S2974">
        <v>8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23.492881504490782</v>
      </c>
      <c r="AB2974">
        <v>0</v>
      </c>
      <c r="AC2974">
        <v>0</v>
      </c>
      <c r="AD2974">
        <v>0</v>
      </c>
      <c r="AE2974">
        <v>23.492881504490782</v>
      </c>
    </row>
    <row r="2975" spans="1:31" x14ac:dyDescent="0.25">
      <c r="A2975">
        <v>2343283</v>
      </c>
      <c r="B2975">
        <v>1</v>
      </c>
      <c r="C2975" t="s">
        <v>81</v>
      </c>
      <c r="D2975" t="s">
        <v>113</v>
      </c>
      <c r="E2975" t="s">
        <v>132</v>
      </c>
      <c r="F2975" t="s">
        <v>8753</v>
      </c>
      <c r="G2975" t="s">
        <v>2542</v>
      </c>
      <c r="H2975" t="s">
        <v>135</v>
      </c>
      <c r="I2975" t="s">
        <v>144</v>
      </c>
      <c r="J2975" t="s">
        <v>137</v>
      </c>
      <c r="K2975" t="s">
        <v>138</v>
      </c>
      <c r="L2975" t="s">
        <v>8754</v>
      </c>
      <c r="M2975" t="s">
        <v>8755</v>
      </c>
      <c r="N2975">
        <v>5.3447222219999997</v>
      </c>
      <c r="O2975">
        <v>16</v>
      </c>
      <c r="P2975">
        <v>344</v>
      </c>
      <c r="Q2975">
        <v>155</v>
      </c>
      <c r="R2975">
        <v>165</v>
      </c>
      <c r="S2975">
        <v>22</v>
      </c>
      <c r="T2975">
        <v>33</v>
      </c>
      <c r="U2975">
        <v>1</v>
      </c>
      <c r="V2975">
        <v>0</v>
      </c>
      <c r="W2975">
        <v>40.198453553234472</v>
      </c>
      <c r="X2975">
        <v>403.58473955615261</v>
      </c>
      <c r="Y2975">
        <v>2500.0394113469156</v>
      </c>
      <c r="Z2975">
        <v>2008.4753452912491</v>
      </c>
      <c r="AA2975">
        <v>176.82007808665742</v>
      </c>
      <c r="AB2975">
        <v>145.94233824443967</v>
      </c>
      <c r="AC2975">
        <v>180.0695305439458</v>
      </c>
      <c r="AD2975">
        <v>0</v>
      </c>
      <c r="AE2975">
        <v>5455.1298966225941</v>
      </c>
    </row>
    <row r="2976" spans="1:31" x14ac:dyDescent="0.25">
      <c r="A2976">
        <v>2343285</v>
      </c>
      <c r="B2976">
        <v>1</v>
      </c>
      <c r="C2976" t="s">
        <v>80</v>
      </c>
      <c r="D2976" t="s">
        <v>93</v>
      </c>
      <c r="E2976" t="s">
        <v>151</v>
      </c>
      <c r="F2976" t="s">
        <v>8756</v>
      </c>
      <c r="G2976" t="s">
        <v>153</v>
      </c>
      <c r="H2976" t="s">
        <v>154</v>
      </c>
      <c r="I2976" t="s">
        <v>144</v>
      </c>
      <c r="J2976" t="s">
        <v>137</v>
      </c>
      <c r="K2976" t="s">
        <v>138</v>
      </c>
      <c r="L2976" t="s">
        <v>8757</v>
      </c>
      <c r="M2976" t="s">
        <v>8758</v>
      </c>
      <c r="N2976">
        <v>0.97111111100000003</v>
      </c>
      <c r="O2976">
        <v>0</v>
      </c>
      <c r="P2976">
        <v>2</v>
      </c>
      <c r="Q2976">
        <v>0</v>
      </c>
      <c r="R2976">
        <v>2</v>
      </c>
      <c r="S2976">
        <v>0</v>
      </c>
      <c r="T2976">
        <v>1</v>
      </c>
      <c r="U2976">
        <v>0</v>
      </c>
      <c r="V2976">
        <v>0</v>
      </c>
      <c r="W2976">
        <v>0</v>
      </c>
      <c r="X2976">
        <v>1.0740731093896301</v>
      </c>
      <c r="Y2976">
        <v>0</v>
      </c>
      <c r="Z2976">
        <v>3.8020502504738838</v>
      </c>
      <c r="AA2976">
        <v>0</v>
      </c>
      <c r="AB2976">
        <v>5.0652521106969886</v>
      </c>
      <c r="AC2976">
        <v>0</v>
      </c>
      <c r="AD2976">
        <v>0</v>
      </c>
      <c r="AE2976">
        <v>9.9413754705605015</v>
      </c>
    </row>
    <row r="2977" spans="1:31" x14ac:dyDescent="0.25">
      <c r="A2977">
        <v>2343289</v>
      </c>
      <c r="B2977">
        <v>1</v>
      </c>
      <c r="C2977" t="s">
        <v>80</v>
      </c>
      <c r="D2977" t="s">
        <v>99</v>
      </c>
      <c r="E2977" t="s">
        <v>151</v>
      </c>
      <c r="F2977" t="s">
        <v>8759</v>
      </c>
      <c r="G2977" t="s">
        <v>153</v>
      </c>
      <c r="H2977" t="s">
        <v>154</v>
      </c>
      <c r="I2977" t="s">
        <v>144</v>
      </c>
      <c r="J2977" t="s">
        <v>137</v>
      </c>
      <c r="K2977" t="s">
        <v>138</v>
      </c>
      <c r="L2977" t="s">
        <v>8760</v>
      </c>
      <c r="M2977" t="s">
        <v>8761</v>
      </c>
      <c r="N2977">
        <v>1.172222222</v>
      </c>
      <c r="O2977">
        <v>0</v>
      </c>
      <c r="P2977">
        <v>56</v>
      </c>
      <c r="Q2977">
        <v>0</v>
      </c>
      <c r="R2977">
        <v>0</v>
      </c>
      <c r="S2977">
        <v>0</v>
      </c>
      <c r="T2977">
        <v>2</v>
      </c>
      <c r="U2977">
        <v>0</v>
      </c>
      <c r="V2977">
        <v>0</v>
      </c>
      <c r="W2977">
        <v>0</v>
      </c>
      <c r="X2977">
        <v>17.551309849406525</v>
      </c>
      <c r="Y2977">
        <v>0</v>
      </c>
      <c r="Z2977">
        <v>0</v>
      </c>
      <c r="AA2977">
        <v>0</v>
      </c>
      <c r="AB2977">
        <v>0.15197229330820003</v>
      </c>
      <c r="AC2977">
        <v>0</v>
      </c>
      <c r="AD2977">
        <v>0</v>
      </c>
      <c r="AE2977">
        <v>17.703282142714727</v>
      </c>
    </row>
    <row r="2978" spans="1:31" x14ac:dyDescent="0.25">
      <c r="A2978">
        <v>2343290</v>
      </c>
      <c r="B2978">
        <v>1</v>
      </c>
      <c r="C2978" t="s">
        <v>80</v>
      </c>
      <c r="D2978" t="s">
        <v>91</v>
      </c>
      <c r="E2978" t="s">
        <v>157</v>
      </c>
      <c r="F2978" t="s">
        <v>8762</v>
      </c>
      <c r="G2978" t="s">
        <v>159</v>
      </c>
      <c r="H2978" t="s">
        <v>154</v>
      </c>
      <c r="I2978" t="s">
        <v>144</v>
      </c>
      <c r="J2978" t="s">
        <v>137</v>
      </c>
      <c r="K2978" t="s">
        <v>138</v>
      </c>
      <c r="L2978" t="s">
        <v>8763</v>
      </c>
      <c r="M2978" t="s">
        <v>8764</v>
      </c>
      <c r="N2978">
        <v>2.0672222219999998</v>
      </c>
      <c r="O2978">
        <v>0</v>
      </c>
      <c r="P2978">
        <v>1</v>
      </c>
      <c r="Q2978">
        <v>0</v>
      </c>
      <c r="R2978">
        <v>1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0.79339561760825439</v>
      </c>
      <c r="Y2978">
        <v>0</v>
      </c>
      <c r="Z2978">
        <v>2.160844267724265</v>
      </c>
      <c r="AA2978">
        <v>0</v>
      </c>
      <c r="AB2978">
        <v>0</v>
      </c>
      <c r="AC2978">
        <v>0</v>
      </c>
      <c r="AD2978">
        <v>0</v>
      </c>
      <c r="AE2978">
        <v>2.9542398853325196</v>
      </c>
    </row>
    <row r="2979" spans="1:31" x14ac:dyDescent="0.25">
      <c r="A2979">
        <v>2343294</v>
      </c>
      <c r="B2979">
        <v>1</v>
      </c>
      <c r="C2979" t="s">
        <v>80</v>
      </c>
      <c r="D2979" t="s">
        <v>108</v>
      </c>
      <c r="E2979" t="s">
        <v>174</v>
      </c>
      <c r="F2979" t="s">
        <v>298</v>
      </c>
      <c r="G2979" t="s">
        <v>299</v>
      </c>
      <c r="H2979" t="s">
        <v>154</v>
      </c>
      <c r="I2979" t="s">
        <v>144</v>
      </c>
      <c r="J2979" t="s">
        <v>137</v>
      </c>
      <c r="K2979" t="s">
        <v>138</v>
      </c>
      <c r="L2979" t="s">
        <v>8765</v>
      </c>
      <c r="M2979" t="s">
        <v>8766</v>
      </c>
      <c r="N2979">
        <v>1.211944444</v>
      </c>
      <c r="O2979">
        <v>0</v>
      </c>
      <c r="P2979">
        <v>30</v>
      </c>
      <c r="Q2979">
        <v>0</v>
      </c>
      <c r="R2979">
        <v>16</v>
      </c>
      <c r="S2979">
        <v>0</v>
      </c>
      <c r="T2979">
        <v>6</v>
      </c>
      <c r="U2979">
        <v>0</v>
      </c>
      <c r="V2979">
        <v>0</v>
      </c>
      <c r="W2979">
        <v>0</v>
      </c>
      <c r="X2979">
        <v>5.7046286944760451</v>
      </c>
      <c r="Y2979">
        <v>0</v>
      </c>
      <c r="Z2979">
        <v>31.51483703210058</v>
      </c>
      <c r="AA2979">
        <v>0</v>
      </c>
      <c r="AB2979">
        <v>8.0138114246925927</v>
      </c>
      <c r="AC2979">
        <v>0</v>
      </c>
      <c r="AD2979">
        <v>0</v>
      </c>
      <c r="AE2979">
        <v>45.233277151269213</v>
      </c>
    </row>
    <row r="2980" spans="1:31" x14ac:dyDescent="0.25">
      <c r="A2980">
        <v>2343296</v>
      </c>
      <c r="B2980">
        <v>1</v>
      </c>
      <c r="C2980" t="s">
        <v>81</v>
      </c>
      <c r="D2980" t="s">
        <v>128</v>
      </c>
      <c r="E2980" t="s">
        <v>157</v>
      </c>
      <c r="F2980" t="s">
        <v>8767</v>
      </c>
      <c r="G2980" t="s">
        <v>159</v>
      </c>
      <c r="H2980" t="s">
        <v>154</v>
      </c>
      <c r="I2980" t="s">
        <v>144</v>
      </c>
      <c r="J2980" t="s">
        <v>137</v>
      </c>
      <c r="K2980" t="s">
        <v>138</v>
      </c>
      <c r="L2980" t="s">
        <v>8768</v>
      </c>
      <c r="M2980" t="s">
        <v>8769</v>
      </c>
      <c r="N2980">
        <v>2.8797222219999998</v>
      </c>
      <c r="O2980">
        <v>0</v>
      </c>
      <c r="P2980">
        <v>1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0.74693124457819082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0.74693124457819082</v>
      </c>
    </row>
    <row r="2981" spans="1:31" x14ac:dyDescent="0.25">
      <c r="A2981">
        <v>2343298</v>
      </c>
      <c r="B2981">
        <v>1</v>
      </c>
      <c r="C2981" t="s">
        <v>80</v>
      </c>
      <c r="D2981" t="s">
        <v>109</v>
      </c>
      <c r="E2981" t="s">
        <v>157</v>
      </c>
      <c r="F2981" t="s">
        <v>8770</v>
      </c>
      <c r="G2981" t="s">
        <v>159</v>
      </c>
      <c r="H2981" t="s">
        <v>154</v>
      </c>
      <c r="I2981" t="s">
        <v>144</v>
      </c>
      <c r="J2981" t="s">
        <v>137</v>
      </c>
      <c r="K2981" t="s">
        <v>138</v>
      </c>
      <c r="L2981" t="s">
        <v>8771</v>
      </c>
      <c r="M2981" t="s">
        <v>8772</v>
      </c>
      <c r="N2981">
        <v>2.1575000000000002</v>
      </c>
      <c r="O2981">
        <v>0</v>
      </c>
      <c r="P2981">
        <v>2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0.9856241390434024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0.9856241390434024</v>
      </c>
    </row>
    <row r="2982" spans="1:31" x14ac:dyDescent="0.25">
      <c r="A2982">
        <v>2343300</v>
      </c>
      <c r="B2982">
        <v>1</v>
      </c>
      <c r="C2982" t="s">
        <v>81</v>
      </c>
      <c r="D2982" t="s">
        <v>121</v>
      </c>
      <c r="E2982" t="s">
        <v>174</v>
      </c>
      <c r="F2982" t="s">
        <v>8773</v>
      </c>
      <c r="G2982" t="s">
        <v>176</v>
      </c>
      <c r="H2982" t="s">
        <v>154</v>
      </c>
      <c r="I2982" t="s">
        <v>144</v>
      </c>
      <c r="J2982" t="s">
        <v>137</v>
      </c>
      <c r="K2982" t="s">
        <v>138</v>
      </c>
      <c r="L2982" t="s">
        <v>8774</v>
      </c>
      <c r="M2982" t="s">
        <v>8775</v>
      </c>
      <c r="N2982">
        <v>0.86333333300000004</v>
      </c>
      <c r="O2982">
        <v>0</v>
      </c>
      <c r="P2982">
        <v>175</v>
      </c>
      <c r="Q2982">
        <v>0</v>
      </c>
      <c r="R2982">
        <v>1</v>
      </c>
      <c r="S2982">
        <v>0</v>
      </c>
      <c r="T2982">
        <v>4</v>
      </c>
      <c r="U2982">
        <v>0</v>
      </c>
      <c r="V2982">
        <v>0</v>
      </c>
      <c r="W2982">
        <v>0</v>
      </c>
      <c r="X2982">
        <v>20.972037015307997</v>
      </c>
      <c r="Y2982">
        <v>0</v>
      </c>
      <c r="Z2982">
        <v>2.2051600020380002</v>
      </c>
      <c r="AA2982">
        <v>0</v>
      </c>
      <c r="AB2982">
        <v>1.4094902157747133</v>
      </c>
      <c r="AC2982">
        <v>0</v>
      </c>
      <c r="AD2982">
        <v>0</v>
      </c>
      <c r="AE2982">
        <v>24.58668723312071</v>
      </c>
    </row>
    <row r="2983" spans="1:31" x14ac:dyDescent="0.25">
      <c r="A2983">
        <v>2343301</v>
      </c>
      <c r="B2983">
        <v>1</v>
      </c>
      <c r="C2983" t="s">
        <v>80</v>
      </c>
      <c r="D2983" t="s">
        <v>93</v>
      </c>
      <c r="E2983" t="s">
        <v>174</v>
      </c>
      <c r="F2983" t="s">
        <v>8776</v>
      </c>
      <c r="G2983" t="s">
        <v>176</v>
      </c>
      <c r="H2983" t="s">
        <v>154</v>
      </c>
      <c r="I2983" t="s">
        <v>144</v>
      </c>
      <c r="J2983" t="s">
        <v>137</v>
      </c>
      <c r="K2983" t="s">
        <v>138</v>
      </c>
      <c r="L2983" t="s">
        <v>8777</v>
      </c>
      <c r="M2983" t="s">
        <v>8778</v>
      </c>
      <c r="N2983">
        <v>5.6019444439999999</v>
      </c>
      <c r="O2983">
        <v>0</v>
      </c>
      <c r="P2983">
        <v>41</v>
      </c>
      <c r="Q2983">
        <v>0</v>
      </c>
      <c r="R2983">
        <v>16</v>
      </c>
      <c r="S2983">
        <v>0</v>
      </c>
      <c r="T2983">
        <v>31</v>
      </c>
      <c r="U2983">
        <v>0</v>
      </c>
      <c r="V2983">
        <v>0</v>
      </c>
      <c r="W2983">
        <v>0</v>
      </c>
      <c r="X2983">
        <v>95.482768786125064</v>
      </c>
      <c r="Y2983">
        <v>0</v>
      </c>
      <c r="Z2983">
        <v>125.82824363828144</v>
      </c>
      <c r="AA2983">
        <v>0</v>
      </c>
      <c r="AB2983">
        <v>123.0576417050066</v>
      </c>
      <c r="AC2983">
        <v>0</v>
      </c>
      <c r="AD2983">
        <v>0</v>
      </c>
      <c r="AE2983">
        <v>344.36865412941313</v>
      </c>
    </row>
    <row r="2984" spans="1:31" x14ac:dyDescent="0.25">
      <c r="A2984">
        <v>2343306</v>
      </c>
      <c r="B2984">
        <v>1</v>
      </c>
      <c r="C2984" t="s">
        <v>81</v>
      </c>
      <c r="D2984" t="s">
        <v>120</v>
      </c>
      <c r="E2984" t="s">
        <v>151</v>
      </c>
      <c r="F2984" t="s">
        <v>8779</v>
      </c>
      <c r="G2984" t="s">
        <v>153</v>
      </c>
      <c r="H2984" t="s">
        <v>154</v>
      </c>
      <c r="I2984" t="s">
        <v>144</v>
      </c>
      <c r="J2984" t="s">
        <v>137</v>
      </c>
      <c r="K2984" t="s">
        <v>138</v>
      </c>
      <c r="L2984" t="s">
        <v>8780</v>
      </c>
      <c r="M2984" t="s">
        <v>8781</v>
      </c>
      <c r="N2984">
        <v>1.311388888</v>
      </c>
      <c r="O2984">
        <v>0</v>
      </c>
      <c r="P2984">
        <v>73</v>
      </c>
      <c r="Q2984">
        <v>0</v>
      </c>
      <c r="R2984">
        <v>4</v>
      </c>
      <c r="S2984">
        <v>0</v>
      </c>
      <c r="T2984">
        <v>6</v>
      </c>
      <c r="U2984">
        <v>0</v>
      </c>
      <c r="V2984">
        <v>0</v>
      </c>
      <c r="W2984">
        <v>0</v>
      </c>
      <c r="X2984">
        <v>14.627791509440968</v>
      </c>
      <c r="Y2984">
        <v>0</v>
      </c>
      <c r="Z2984">
        <v>4.0304564739829836</v>
      </c>
      <c r="AA2984">
        <v>0</v>
      </c>
      <c r="AB2984">
        <v>2.6109844371275841</v>
      </c>
      <c r="AC2984">
        <v>0</v>
      </c>
      <c r="AD2984">
        <v>0</v>
      </c>
      <c r="AE2984">
        <v>21.269232420551536</v>
      </c>
    </row>
    <row r="2985" spans="1:31" x14ac:dyDescent="0.25">
      <c r="A2985">
        <v>2343309</v>
      </c>
      <c r="B2985">
        <v>1</v>
      </c>
      <c r="C2985" t="s">
        <v>81</v>
      </c>
      <c r="D2985" t="s">
        <v>118</v>
      </c>
      <c r="E2985" t="s">
        <v>151</v>
      </c>
      <c r="F2985" t="s">
        <v>8782</v>
      </c>
      <c r="G2985" t="s">
        <v>153</v>
      </c>
      <c r="H2985" t="s">
        <v>154</v>
      </c>
      <c r="I2985" t="s">
        <v>144</v>
      </c>
      <c r="J2985" t="s">
        <v>137</v>
      </c>
      <c r="K2985" t="s">
        <v>138</v>
      </c>
      <c r="L2985" t="s">
        <v>8783</v>
      </c>
      <c r="M2985" t="s">
        <v>8784</v>
      </c>
      <c r="N2985">
        <v>0.57722222199999995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1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5.7257984690262171</v>
      </c>
      <c r="AC2985">
        <v>0</v>
      </c>
      <c r="AD2985">
        <v>0</v>
      </c>
      <c r="AE2985">
        <v>5.7257984690262171</v>
      </c>
    </row>
    <row r="2986" spans="1:31" x14ac:dyDescent="0.25">
      <c r="A2986">
        <v>2343310</v>
      </c>
      <c r="B2986">
        <v>1</v>
      </c>
      <c r="C2986" t="s">
        <v>81</v>
      </c>
      <c r="D2986" t="s">
        <v>112</v>
      </c>
      <c r="E2986" t="s">
        <v>151</v>
      </c>
      <c r="F2986" t="s">
        <v>8785</v>
      </c>
      <c r="G2986" t="s">
        <v>153</v>
      </c>
      <c r="H2986" t="s">
        <v>154</v>
      </c>
      <c r="I2986" t="s">
        <v>144</v>
      </c>
      <c r="J2986" t="s">
        <v>137</v>
      </c>
      <c r="K2986" t="s">
        <v>138</v>
      </c>
      <c r="L2986" t="s">
        <v>8786</v>
      </c>
      <c r="M2986" t="s">
        <v>8787</v>
      </c>
      <c r="N2986">
        <v>0.86083333299999998</v>
      </c>
      <c r="O2986">
        <v>0</v>
      </c>
      <c r="P2986">
        <v>29</v>
      </c>
      <c r="Q2986">
        <v>0</v>
      </c>
      <c r="R2986">
        <v>25</v>
      </c>
      <c r="S2986">
        <v>0</v>
      </c>
      <c r="T2986">
        <v>1</v>
      </c>
      <c r="U2986">
        <v>0</v>
      </c>
      <c r="V2986">
        <v>0</v>
      </c>
      <c r="W2986">
        <v>0</v>
      </c>
      <c r="X2986">
        <v>8.9313023684828927</v>
      </c>
      <c r="Y2986">
        <v>0</v>
      </c>
      <c r="Z2986">
        <v>20.219645209384044</v>
      </c>
      <c r="AA2986">
        <v>0</v>
      </c>
      <c r="AB2986">
        <v>3.4704443246471861</v>
      </c>
      <c r="AC2986">
        <v>0</v>
      </c>
      <c r="AD2986">
        <v>0</v>
      </c>
      <c r="AE2986">
        <v>32.621391902514119</v>
      </c>
    </row>
    <row r="2987" spans="1:31" x14ac:dyDescent="0.25">
      <c r="A2987">
        <v>2343311</v>
      </c>
      <c r="B2987">
        <v>1</v>
      </c>
      <c r="C2987" t="s">
        <v>80</v>
      </c>
      <c r="D2987" t="s">
        <v>103</v>
      </c>
      <c r="E2987" t="s">
        <v>147</v>
      </c>
      <c r="F2987" t="s">
        <v>8788</v>
      </c>
      <c r="G2987" t="s">
        <v>184</v>
      </c>
      <c r="H2987" t="s">
        <v>135</v>
      </c>
      <c r="I2987" t="s">
        <v>144</v>
      </c>
      <c r="J2987" t="s">
        <v>137</v>
      </c>
      <c r="K2987" t="s">
        <v>138</v>
      </c>
      <c r="L2987" t="s">
        <v>8789</v>
      </c>
      <c r="M2987" t="s">
        <v>8790</v>
      </c>
      <c r="N2987">
        <v>2.4624999999999999</v>
      </c>
      <c r="O2987">
        <v>0</v>
      </c>
      <c r="P2987">
        <v>0</v>
      </c>
      <c r="Q2987">
        <v>1</v>
      </c>
      <c r="R2987">
        <v>0</v>
      </c>
      <c r="S2987">
        <v>3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2.3667652627955418</v>
      </c>
      <c r="Z2987">
        <v>0</v>
      </c>
      <c r="AA2987">
        <v>48.557131021590365</v>
      </c>
      <c r="AB2987">
        <v>0</v>
      </c>
      <c r="AC2987">
        <v>0</v>
      </c>
      <c r="AD2987">
        <v>0</v>
      </c>
      <c r="AE2987">
        <v>50.923896284385904</v>
      </c>
    </row>
    <row r="2988" spans="1:31" x14ac:dyDescent="0.25">
      <c r="A2988">
        <v>2343314</v>
      </c>
      <c r="B2988">
        <v>1</v>
      </c>
      <c r="C2988" t="s">
        <v>80</v>
      </c>
      <c r="D2988" t="s">
        <v>98</v>
      </c>
      <c r="E2988" t="s">
        <v>147</v>
      </c>
      <c r="F2988" t="s">
        <v>8791</v>
      </c>
      <c r="G2988" t="s">
        <v>494</v>
      </c>
      <c r="H2988" t="s">
        <v>135</v>
      </c>
      <c r="I2988" t="s">
        <v>144</v>
      </c>
      <c r="J2988" t="s">
        <v>137</v>
      </c>
      <c r="K2988" t="s">
        <v>138</v>
      </c>
      <c r="L2988" t="s">
        <v>8792</v>
      </c>
      <c r="M2988" t="s">
        <v>8793</v>
      </c>
      <c r="N2988">
        <v>2.4591666659999998</v>
      </c>
      <c r="O2988">
        <v>0</v>
      </c>
      <c r="P2988">
        <v>25</v>
      </c>
      <c r="Q2988">
        <v>0</v>
      </c>
      <c r="R2988">
        <v>5</v>
      </c>
      <c r="S2988">
        <v>0</v>
      </c>
      <c r="T2988">
        <v>6</v>
      </c>
      <c r="U2988">
        <v>0</v>
      </c>
      <c r="V2988">
        <v>0</v>
      </c>
      <c r="W2988">
        <v>0</v>
      </c>
      <c r="X2988">
        <v>8.6497236819920182</v>
      </c>
      <c r="Y2988">
        <v>0</v>
      </c>
      <c r="Z2988">
        <v>16.106609282785588</v>
      </c>
      <c r="AA2988">
        <v>0</v>
      </c>
      <c r="AB2988">
        <v>6.6896493799925159</v>
      </c>
      <c r="AC2988">
        <v>0</v>
      </c>
      <c r="AD2988">
        <v>0</v>
      </c>
      <c r="AE2988">
        <v>31.445982344770123</v>
      </c>
    </row>
    <row r="2989" spans="1:31" x14ac:dyDescent="0.25">
      <c r="A2989">
        <v>2343316</v>
      </c>
      <c r="B2989">
        <v>1</v>
      </c>
      <c r="C2989" t="s">
        <v>80</v>
      </c>
      <c r="D2989" t="s">
        <v>90</v>
      </c>
      <c r="E2989" t="s">
        <v>157</v>
      </c>
      <c r="F2989" t="s">
        <v>8794</v>
      </c>
      <c r="G2989" t="s">
        <v>3741</v>
      </c>
      <c r="H2989" t="s">
        <v>154</v>
      </c>
      <c r="I2989" t="s">
        <v>144</v>
      </c>
      <c r="J2989" t="s">
        <v>137</v>
      </c>
      <c r="K2989" t="s">
        <v>138</v>
      </c>
      <c r="L2989" t="s">
        <v>8795</v>
      </c>
      <c r="M2989" t="s">
        <v>8796</v>
      </c>
      <c r="N2989">
        <v>1.0694444439999999</v>
      </c>
      <c r="O2989">
        <v>0</v>
      </c>
      <c r="P2989">
        <v>5</v>
      </c>
      <c r="Q2989">
        <v>0</v>
      </c>
      <c r="R2989">
        <v>0</v>
      </c>
      <c r="S2989">
        <v>0</v>
      </c>
      <c r="T2989">
        <v>2</v>
      </c>
      <c r="U2989">
        <v>0</v>
      </c>
      <c r="V2989">
        <v>0</v>
      </c>
      <c r="W2989">
        <v>0</v>
      </c>
      <c r="X2989">
        <v>3.5174398502373685</v>
      </c>
      <c r="Y2989">
        <v>0</v>
      </c>
      <c r="Z2989">
        <v>0</v>
      </c>
      <c r="AA2989">
        <v>0</v>
      </c>
      <c r="AB2989">
        <v>0.54144816354531777</v>
      </c>
      <c r="AC2989">
        <v>0</v>
      </c>
      <c r="AD2989">
        <v>0</v>
      </c>
      <c r="AE2989">
        <v>4.0588880137826866</v>
      </c>
    </row>
    <row r="2990" spans="1:31" x14ac:dyDescent="0.25">
      <c r="A2990">
        <v>2343318</v>
      </c>
      <c r="B2990">
        <v>1</v>
      </c>
      <c r="C2990" t="s">
        <v>80</v>
      </c>
      <c r="D2990" t="s">
        <v>96</v>
      </c>
      <c r="E2990" t="s">
        <v>132</v>
      </c>
      <c r="F2990" t="s">
        <v>8797</v>
      </c>
      <c r="G2990" t="s">
        <v>134</v>
      </c>
      <c r="H2990" t="s">
        <v>135</v>
      </c>
      <c r="I2990" t="s">
        <v>144</v>
      </c>
      <c r="J2990" t="s">
        <v>137</v>
      </c>
      <c r="K2990" t="s">
        <v>138</v>
      </c>
      <c r="L2990" t="s">
        <v>8798</v>
      </c>
      <c r="M2990" t="s">
        <v>8799</v>
      </c>
      <c r="N2990">
        <v>0.35222222199999997</v>
      </c>
      <c r="O2990">
        <v>19</v>
      </c>
      <c r="P2990">
        <v>16268</v>
      </c>
      <c r="Q2990">
        <v>27</v>
      </c>
      <c r="R2990">
        <v>104</v>
      </c>
      <c r="S2990">
        <v>70</v>
      </c>
      <c r="T2990">
        <v>1985</v>
      </c>
      <c r="U2990">
        <v>0</v>
      </c>
      <c r="V2990">
        <v>2</v>
      </c>
      <c r="W2990">
        <v>89.796725837531937</v>
      </c>
      <c r="X2990">
        <v>2128.3092438100457</v>
      </c>
      <c r="Y2990">
        <v>23.93383351703563</v>
      </c>
      <c r="Z2990">
        <v>29.67833590247476</v>
      </c>
      <c r="AA2990">
        <v>875.80064462752091</v>
      </c>
      <c r="AB2990">
        <v>1018.9424562273518</v>
      </c>
      <c r="AC2990">
        <v>0</v>
      </c>
      <c r="AD2990">
        <v>1.3257067011375601</v>
      </c>
      <c r="AE2990">
        <v>4167.7869466230977</v>
      </c>
    </row>
    <row r="2991" spans="1:31" x14ac:dyDescent="0.25">
      <c r="A2991">
        <v>2343319</v>
      </c>
      <c r="B2991">
        <v>1</v>
      </c>
      <c r="C2991" t="s">
        <v>80</v>
      </c>
      <c r="D2991" t="s">
        <v>96</v>
      </c>
      <c r="E2991" t="s">
        <v>240</v>
      </c>
      <c r="F2991" t="s">
        <v>8800</v>
      </c>
      <c r="G2991" t="s">
        <v>1416</v>
      </c>
      <c r="H2991" t="s">
        <v>135</v>
      </c>
      <c r="I2991" t="s">
        <v>144</v>
      </c>
      <c r="J2991" t="s">
        <v>137</v>
      </c>
      <c r="K2991" t="s">
        <v>138</v>
      </c>
      <c r="L2991" t="s">
        <v>8801</v>
      </c>
      <c r="M2991" t="s">
        <v>8802</v>
      </c>
      <c r="N2991">
        <v>6.6369472219999999</v>
      </c>
      <c r="O2991">
        <v>0</v>
      </c>
      <c r="P2991">
        <v>1616</v>
      </c>
      <c r="Q2991">
        <v>1</v>
      </c>
      <c r="R2991">
        <v>37</v>
      </c>
      <c r="S2991">
        <v>4</v>
      </c>
      <c r="T2991">
        <v>18</v>
      </c>
      <c r="U2991">
        <v>0</v>
      </c>
      <c r="V2991">
        <v>0</v>
      </c>
      <c r="W2991">
        <v>0</v>
      </c>
      <c r="X2991">
        <v>3216.3163294328629</v>
      </c>
      <c r="Y2991">
        <v>11.054591843051831</v>
      </c>
      <c r="Z2991">
        <v>68.089493286855543</v>
      </c>
      <c r="AA2991">
        <v>432.27576196061898</v>
      </c>
      <c r="AB2991">
        <v>285.85272549051342</v>
      </c>
      <c r="AC2991">
        <v>0</v>
      </c>
      <c r="AD2991">
        <v>0</v>
      </c>
      <c r="AE2991">
        <v>4013.5889020139025</v>
      </c>
    </row>
    <row r="2992" spans="1:31" x14ac:dyDescent="0.25">
      <c r="A2992">
        <v>2343322</v>
      </c>
      <c r="B2992">
        <v>1</v>
      </c>
      <c r="C2992" t="s">
        <v>80</v>
      </c>
      <c r="D2992" t="s">
        <v>96</v>
      </c>
      <c r="E2992" t="s">
        <v>132</v>
      </c>
      <c r="F2992" t="s">
        <v>8797</v>
      </c>
      <c r="G2992" t="s">
        <v>134</v>
      </c>
      <c r="H2992" t="s">
        <v>135</v>
      </c>
      <c r="I2992" t="s">
        <v>144</v>
      </c>
      <c r="J2992" t="s">
        <v>137</v>
      </c>
      <c r="K2992" t="s">
        <v>138</v>
      </c>
      <c r="L2992" t="s">
        <v>8803</v>
      </c>
      <c r="M2992" t="s">
        <v>8804</v>
      </c>
      <c r="N2992">
        <v>0.34916666600000001</v>
      </c>
      <c r="O2992">
        <v>5</v>
      </c>
      <c r="P2992">
        <v>11766</v>
      </c>
      <c r="Q2992">
        <v>7</v>
      </c>
      <c r="R2992">
        <v>32</v>
      </c>
      <c r="S2992">
        <v>39</v>
      </c>
      <c r="T2992">
        <v>1687</v>
      </c>
      <c r="U2992">
        <v>0</v>
      </c>
      <c r="V2992">
        <v>1</v>
      </c>
      <c r="W2992">
        <v>23.872781652372407</v>
      </c>
      <c r="X2992">
        <v>1610.2040564666595</v>
      </c>
      <c r="Y2992">
        <v>8.2154750625407917</v>
      </c>
      <c r="Z2992">
        <v>5.7133922935862724</v>
      </c>
      <c r="AA2992">
        <v>685.71416981678135</v>
      </c>
      <c r="AB2992">
        <v>896.21355798182776</v>
      </c>
      <c r="AC2992">
        <v>0</v>
      </c>
      <c r="AD2992">
        <v>1.0344338177991301</v>
      </c>
      <c r="AE2992">
        <v>3230.9678670915673</v>
      </c>
    </row>
    <row r="2993" spans="1:31" x14ac:dyDescent="0.25">
      <c r="A2993">
        <v>2343323</v>
      </c>
      <c r="B2993">
        <v>1</v>
      </c>
      <c r="C2993" t="s">
        <v>80</v>
      </c>
      <c r="D2993" t="s">
        <v>104</v>
      </c>
      <c r="E2993" t="s">
        <v>174</v>
      </c>
      <c r="F2993" t="s">
        <v>8229</v>
      </c>
      <c r="G2993" t="s">
        <v>410</v>
      </c>
      <c r="H2993" t="s">
        <v>154</v>
      </c>
      <c r="I2993" t="s">
        <v>144</v>
      </c>
      <c r="J2993" t="s">
        <v>137</v>
      </c>
      <c r="K2993" t="s">
        <v>138</v>
      </c>
      <c r="L2993" t="s">
        <v>8805</v>
      </c>
      <c r="M2993" t="s">
        <v>8806</v>
      </c>
      <c r="N2993">
        <v>1.4241666660000001</v>
      </c>
      <c r="O2993">
        <v>0</v>
      </c>
      <c r="P2993">
        <v>2</v>
      </c>
      <c r="Q2993">
        <v>0</v>
      </c>
      <c r="R2993">
        <v>15</v>
      </c>
      <c r="S2993">
        <v>0</v>
      </c>
      <c r="T2993">
        <v>5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9.7568088775678241</v>
      </c>
      <c r="AA2993">
        <v>0</v>
      </c>
      <c r="AB2993">
        <v>5.6760677376179931</v>
      </c>
      <c r="AC2993">
        <v>0</v>
      </c>
      <c r="AD2993">
        <v>0</v>
      </c>
      <c r="AE2993">
        <v>15.432876615185817</v>
      </c>
    </row>
    <row r="2994" spans="1:31" x14ac:dyDescent="0.25">
      <c r="A2994">
        <v>2343324</v>
      </c>
      <c r="B2994">
        <v>1</v>
      </c>
      <c r="C2994" t="s">
        <v>81</v>
      </c>
      <c r="D2994" t="s">
        <v>123</v>
      </c>
      <c r="E2994" t="s">
        <v>141</v>
      </c>
      <c r="F2994" t="s">
        <v>570</v>
      </c>
      <c r="G2994" t="s">
        <v>134</v>
      </c>
      <c r="H2994" t="s">
        <v>135</v>
      </c>
      <c r="I2994" t="s">
        <v>144</v>
      </c>
      <c r="J2994" t="s">
        <v>137</v>
      </c>
      <c r="K2994" t="s">
        <v>138</v>
      </c>
      <c r="L2994" t="s">
        <v>8807</v>
      </c>
      <c r="M2994" t="s">
        <v>8808</v>
      </c>
      <c r="N2994">
        <v>0.80027777700000002</v>
      </c>
      <c r="O2994">
        <v>2</v>
      </c>
      <c r="P2994">
        <v>203</v>
      </c>
      <c r="Q2994">
        <v>24</v>
      </c>
      <c r="R2994">
        <v>42</v>
      </c>
      <c r="S2994">
        <v>1</v>
      </c>
      <c r="T2994">
        <v>21</v>
      </c>
      <c r="U2994">
        <v>0</v>
      </c>
      <c r="V2994">
        <v>0</v>
      </c>
      <c r="W2994">
        <v>51.804503000476871</v>
      </c>
      <c r="X2994">
        <v>47.483540810676352</v>
      </c>
      <c r="Y2994">
        <v>214.81686872094446</v>
      </c>
      <c r="Z2994">
        <v>202.47757531300005</v>
      </c>
      <c r="AA2994">
        <v>23.752812697306538</v>
      </c>
      <c r="AB2994">
        <v>22.915573343393397</v>
      </c>
      <c r="AC2994">
        <v>0</v>
      </c>
      <c r="AD2994">
        <v>0</v>
      </c>
      <c r="AE2994">
        <v>563.25087388579766</v>
      </c>
    </row>
    <row r="2995" spans="1:31" x14ac:dyDescent="0.25">
      <c r="A2995">
        <v>2343327</v>
      </c>
      <c r="B2995">
        <v>1</v>
      </c>
      <c r="C2995" t="s">
        <v>80</v>
      </c>
      <c r="D2995" t="s">
        <v>92</v>
      </c>
      <c r="E2995" t="s">
        <v>157</v>
      </c>
      <c r="F2995" t="s">
        <v>8809</v>
      </c>
      <c r="G2995" t="s">
        <v>204</v>
      </c>
      <c r="H2995" t="s">
        <v>154</v>
      </c>
      <c r="I2995" t="s">
        <v>144</v>
      </c>
      <c r="J2995" t="s">
        <v>137</v>
      </c>
      <c r="K2995" t="s">
        <v>138</v>
      </c>
      <c r="L2995" t="s">
        <v>8810</v>
      </c>
      <c r="M2995" t="s">
        <v>8811</v>
      </c>
      <c r="N2995">
        <v>0.67888888800000002</v>
      </c>
      <c r="O2995">
        <v>0</v>
      </c>
      <c r="P2995">
        <v>2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0.26126307138936006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0.26126307138936006</v>
      </c>
    </row>
    <row r="2996" spans="1:31" x14ac:dyDescent="0.25">
      <c r="A2996">
        <v>2343330</v>
      </c>
      <c r="B2996">
        <v>1</v>
      </c>
      <c r="C2996" t="s">
        <v>80</v>
      </c>
      <c r="D2996" t="s">
        <v>96</v>
      </c>
      <c r="E2996" t="s">
        <v>132</v>
      </c>
      <c r="F2996" t="s">
        <v>8812</v>
      </c>
      <c r="G2996" t="s">
        <v>134</v>
      </c>
      <c r="H2996" t="s">
        <v>135</v>
      </c>
      <c r="I2996" t="s">
        <v>144</v>
      </c>
      <c r="J2996" t="s">
        <v>137</v>
      </c>
      <c r="K2996" t="s">
        <v>138</v>
      </c>
      <c r="L2996" t="s">
        <v>8804</v>
      </c>
      <c r="M2996" t="s">
        <v>8813</v>
      </c>
      <c r="N2996">
        <v>1.823055555</v>
      </c>
      <c r="O2996">
        <v>14</v>
      </c>
      <c r="P2996">
        <v>4502</v>
      </c>
      <c r="Q2996">
        <v>20</v>
      </c>
      <c r="R2996">
        <v>72</v>
      </c>
      <c r="S2996">
        <v>31</v>
      </c>
      <c r="T2996">
        <v>298</v>
      </c>
      <c r="U2996">
        <v>0</v>
      </c>
      <c r="V2996">
        <v>1</v>
      </c>
      <c r="W2996">
        <v>307.24127882669097</v>
      </c>
      <c r="X2996">
        <v>2539.0578921826859</v>
      </c>
      <c r="Y2996">
        <v>77.52403883232104</v>
      </c>
      <c r="Z2996">
        <v>119.33307629379678</v>
      </c>
      <c r="AA2996">
        <v>892.42167608179318</v>
      </c>
      <c r="AB2996">
        <v>547.14982445698092</v>
      </c>
      <c r="AC2996">
        <v>0</v>
      </c>
      <c r="AD2996">
        <v>1.4832382825811623</v>
      </c>
      <c r="AE2996">
        <v>4484.2110249568495</v>
      </c>
    </row>
    <row r="2997" spans="1:31" x14ac:dyDescent="0.25">
      <c r="A2997">
        <v>2343331</v>
      </c>
      <c r="B2997">
        <v>1</v>
      </c>
      <c r="C2997" t="s">
        <v>80</v>
      </c>
      <c r="D2997" t="s">
        <v>83</v>
      </c>
      <c r="E2997" t="s">
        <v>147</v>
      </c>
      <c r="F2997" t="s">
        <v>8814</v>
      </c>
      <c r="G2997" t="s">
        <v>134</v>
      </c>
      <c r="H2997" t="s">
        <v>135</v>
      </c>
      <c r="I2997" t="s">
        <v>144</v>
      </c>
      <c r="J2997" t="s">
        <v>137</v>
      </c>
      <c r="K2997" t="s">
        <v>138</v>
      </c>
      <c r="L2997" t="s">
        <v>8815</v>
      </c>
      <c r="M2997" t="s">
        <v>8816</v>
      </c>
      <c r="N2997">
        <v>1.6869444440000001</v>
      </c>
      <c r="O2997">
        <v>0</v>
      </c>
      <c r="P2997">
        <v>0</v>
      </c>
      <c r="Q2997">
        <v>0</v>
      </c>
      <c r="R2997">
        <v>0</v>
      </c>
      <c r="S2997">
        <v>1</v>
      </c>
      <c r="T2997">
        <v>0</v>
      </c>
      <c r="U2997">
        <v>1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4.4638867353221556</v>
      </c>
      <c r="AB2997">
        <v>0</v>
      </c>
      <c r="AC2997">
        <v>3.5098456271410186</v>
      </c>
      <c r="AD2997">
        <v>0</v>
      </c>
      <c r="AE2997">
        <v>7.9737323624631742</v>
      </c>
    </row>
    <row r="2998" spans="1:31" x14ac:dyDescent="0.25">
      <c r="A2998">
        <v>2343333</v>
      </c>
      <c r="B2998">
        <v>1</v>
      </c>
      <c r="C2998" t="s">
        <v>81</v>
      </c>
      <c r="D2998" t="s">
        <v>118</v>
      </c>
      <c r="E2998" t="s">
        <v>151</v>
      </c>
      <c r="F2998" t="s">
        <v>8817</v>
      </c>
      <c r="G2998" t="s">
        <v>153</v>
      </c>
      <c r="H2998" t="s">
        <v>154</v>
      </c>
      <c r="I2998" t="s">
        <v>144</v>
      </c>
      <c r="J2998" t="s">
        <v>137</v>
      </c>
      <c r="K2998" t="s">
        <v>138</v>
      </c>
      <c r="L2998" t="s">
        <v>8818</v>
      </c>
      <c r="M2998" t="s">
        <v>8819</v>
      </c>
      <c r="N2998">
        <v>1.4316666659999999</v>
      </c>
      <c r="O2998">
        <v>0</v>
      </c>
      <c r="P2998">
        <v>59</v>
      </c>
      <c r="Q2998">
        <v>0</v>
      </c>
      <c r="R2998">
        <v>0</v>
      </c>
      <c r="S2998">
        <v>0</v>
      </c>
      <c r="T2998">
        <v>8</v>
      </c>
      <c r="U2998">
        <v>0</v>
      </c>
      <c r="V2998">
        <v>0</v>
      </c>
      <c r="W2998">
        <v>0</v>
      </c>
      <c r="X2998">
        <v>17.118577084393106</v>
      </c>
      <c r="Y2998">
        <v>0</v>
      </c>
      <c r="Z2998">
        <v>0</v>
      </c>
      <c r="AA2998">
        <v>0</v>
      </c>
      <c r="AB2998">
        <v>0.62411528973455999</v>
      </c>
      <c r="AC2998">
        <v>0</v>
      </c>
      <c r="AD2998">
        <v>0</v>
      </c>
      <c r="AE2998">
        <v>17.742692374127667</v>
      </c>
    </row>
    <row r="2999" spans="1:31" x14ac:dyDescent="0.25">
      <c r="A2999">
        <v>2343334</v>
      </c>
      <c r="B2999">
        <v>1</v>
      </c>
      <c r="C2999" t="s">
        <v>80</v>
      </c>
      <c r="D2999" t="s">
        <v>90</v>
      </c>
      <c r="E2999" t="s">
        <v>157</v>
      </c>
      <c r="F2999" t="s">
        <v>8794</v>
      </c>
      <c r="G2999" t="s">
        <v>204</v>
      </c>
      <c r="H2999" t="s">
        <v>154</v>
      </c>
      <c r="I2999" t="s">
        <v>144</v>
      </c>
      <c r="J2999" t="s">
        <v>137</v>
      </c>
      <c r="K2999" t="s">
        <v>138</v>
      </c>
      <c r="L2999" t="s">
        <v>8820</v>
      </c>
      <c r="M2999" t="s">
        <v>8821</v>
      </c>
      <c r="N2999">
        <v>2.7080555550000001</v>
      </c>
      <c r="O2999">
        <v>0</v>
      </c>
      <c r="P2999">
        <v>5</v>
      </c>
      <c r="Q2999">
        <v>0</v>
      </c>
      <c r="R2999">
        <v>0</v>
      </c>
      <c r="S2999">
        <v>0</v>
      </c>
      <c r="T2999">
        <v>2</v>
      </c>
      <c r="U2999">
        <v>0</v>
      </c>
      <c r="V2999">
        <v>0</v>
      </c>
      <c r="W2999">
        <v>0</v>
      </c>
      <c r="X2999">
        <v>8.2600845599621842</v>
      </c>
      <c r="Y2999">
        <v>0</v>
      </c>
      <c r="Z2999">
        <v>0</v>
      </c>
      <c r="AA2999">
        <v>0</v>
      </c>
      <c r="AB2999">
        <v>1.1516993691266388</v>
      </c>
      <c r="AC2999">
        <v>0</v>
      </c>
      <c r="AD2999">
        <v>0</v>
      </c>
      <c r="AE2999">
        <v>9.4117839290888234</v>
      </c>
    </row>
    <row r="3000" spans="1:31" x14ac:dyDescent="0.25">
      <c r="A3000">
        <v>2343336</v>
      </c>
      <c r="B3000">
        <v>1</v>
      </c>
      <c r="C3000" t="s">
        <v>81</v>
      </c>
      <c r="D3000" t="s">
        <v>126</v>
      </c>
      <c r="E3000" t="s">
        <v>141</v>
      </c>
      <c r="F3000" t="s">
        <v>8822</v>
      </c>
      <c r="G3000" t="s">
        <v>134</v>
      </c>
      <c r="H3000" t="s">
        <v>135</v>
      </c>
      <c r="I3000" t="s">
        <v>136</v>
      </c>
      <c r="J3000" t="s">
        <v>137</v>
      </c>
      <c r="K3000" t="s">
        <v>138</v>
      </c>
      <c r="L3000" t="s">
        <v>8823</v>
      </c>
      <c r="M3000" t="s">
        <v>8824</v>
      </c>
      <c r="N3000">
        <v>4.6666666000000002E-2</v>
      </c>
      <c r="O3000">
        <v>0</v>
      </c>
      <c r="P3000">
        <v>1913</v>
      </c>
      <c r="Q3000">
        <v>47</v>
      </c>
      <c r="R3000">
        <v>203</v>
      </c>
      <c r="S3000">
        <v>15</v>
      </c>
      <c r="T3000">
        <v>234</v>
      </c>
      <c r="U3000">
        <v>3</v>
      </c>
      <c r="V3000">
        <v>0</v>
      </c>
      <c r="W3000">
        <v>0</v>
      </c>
      <c r="X3000">
        <v>11.116589252621649</v>
      </c>
      <c r="Y3000">
        <v>20.732156378059702</v>
      </c>
      <c r="Z3000">
        <v>5.3843634621018639</v>
      </c>
      <c r="AA3000">
        <v>1.0582820855052602</v>
      </c>
      <c r="AB3000">
        <v>3.5004072795988361</v>
      </c>
      <c r="AC3000">
        <v>1.7090589255196336</v>
      </c>
      <c r="AD3000">
        <v>0</v>
      </c>
      <c r="AE3000">
        <v>43.500857383406952</v>
      </c>
    </row>
    <row r="3001" spans="1:31" x14ac:dyDescent="0.25">
      <c r="A3001">
        <v>2359820</v>
      </c>
      <c r="B3001">
        <v>1</v>
      </c>
      <c r="C3001" t="s">
        <v>80</v>
      </c>
      <c r="D3001" t="s">
        <v>95</v>
      </c>
      <c r="E3001" t="s">
        <v>240</v>
      </c>
      <c r="F3001" t="s">
        <v>8638</v>
      </c>
      <c r="G3001" t="s">
        <v>494</v>
      </c>
      <c r="H3001" t="s">
        <v>135</v>
      </c>
      <c r="I3001" t="s">
        <v>144</v>
      </c>
      <c r="J3001" t="s">
        <v>137</v>
      </c>
      <c r="K3001" t="s">
        <v>138</v>
      </c>
      <c r="L3001" t="s">
        <v>8825</v>
      </c>
      <c r="M3001" t="s">
        <v>8826</v>
      </c>
      <c r="N3001">
        <v>1.35</v>
      </c>
      <c r="O3001">
        <v>41</v>
      </c>
      <c r="P3001">
        <v>1390</v>
      </c>
      <c r="Q3001">
        <v>74</v>
      </c>
      <c r="R3001">
        <v>64</v>
      </c>
      <c r="S3001">
        <v>55</v>
      </c>
      <c r="T3001">
        <v>217</v>
      </c>
      <c r="U3001">
        <v>7</v>
      </c>
      <c r="V3001">
        <v>1</v>
      </c>
      <c r="W3001">
        <v>81.135132741958358</v>
      </c>
      <c r="X3001">
        <v>490.44294771053649</v>
      </c>
      <c r="Y3001">
        <v>1377.8942533189941</v>
      </c>
      <c r="Z3001">
        <v>93.528868654306208</v>
      </c>
      <c r="AA3001">
        <v>380.75589490325376</v>
      </c>
      <c r="AB3001">
        <v>228.38344278507398</v>
      </c>
      <c r="AC3001">
        <v>195.74652316767617</v>
      </c>
      <c r="AD3001">
        <v>0.2699327728</v>
      </c>
      <c r="AE3001">
        <v>2848.1569960545989</v>
      </c>
    </row>
    <row r="3002" spans="1:31" x14ac:dyDescent="0.25">
      <c r="A3002">
        <v>2343338</v>
      </c>
      <c r="B3002">
        <v>1</v>
      </c>
      <c r="C3002" t="s">
        <v>80</v>
      </c>
      <c r="D3002" t="s">
        <v>96</v>
      </c>
      <c r="E3002" t="s">
        <v>132</v>
      </c>
      <c r="F3002" t="s">
        <v>8827</v>
      </c>
      <c r="G3002" t="s">
        <v>134</v>
      </c>
      <c r="H3002" t="s">
        <v>135</v>
      </c>
      <c r="I3002" t="s">
        <v>144</v>
      </c>
      <c r="J3002" t="s">
        <v>137</v>
      </c>
      <c r="K3002" t="s">
        <v>138</v>
      </c>
      <c r="L3002" t="s">
        <v>8828</v>
      </c>
      <c r="M3002" t="s">
        <v>8829</v>
      </c>
      <c r="N3002">
        <v>0.51944444400000001</v>
      </c>
      <c r="O3002">
        <v>5</v>
      </c>
      <c r="P3002">
        <v>11766</v>
      </c>
      <c r="Q3002">
        <v>7</v>
      </c>
      <c r="R3002">
        <v>32</v>
      </c>
      <c r="S3002">
        <v>38</v>
      </c>
      <c r="T3002">
        <v>1687</v>
      </c>
      <c r="U3002">
        <v>0</v>
      </c>
      <c r="V3002">
        <v>1</v>
      </c>
      <c r="W3002">
        <v>29.922118849071904</v>
      </c>
      <c r="X3002">
        <v>2273.0140975146219</v>
      </c>
      <c r="Y3002">
        <v>11.356392776556667</v>
      </c>
      <c r="Z3002">
        <v>8.0616596424180358</v>
      </c>
      <c r="AA3002">
        <v>821.01167593407945</v>
      </c>
      <c r="AB3002">
        <v>1170.6478581836443</v>
      </c>
      <c r="AC3002">
        <v>0</v>
      </c>
      <c r="AD3002">
        <v>1.5931771953040779</v>
      </c>
      <c r="AE3002">
        <v>4315.6069800956957</v>
      </c>
    </row>
    <row r="3003" spans="1:31" x14ac:dyDescent="0.25">
      <c r="A3003">
        <v>2343341</v>
      </c>
      <c r="B3003">
        <v>1</v>
      </c>
      <c r="C3003" t="s">
        <v>81</v>
      </c>
      <c r="D3003" t="s">
        <v>117</v>
      </c>
      <c r="E3003" t="s">
        <v>157</v>
      </c>
      <c r="F3003" t="s">
        <v>8830</v>
      </c>
      <c r="G3003" t="s">
        <v>159</v>
      </c>
      <c r="H3003" t="s">
        <v>154</v>
      </c>
      <c r="I3003" t="s">
        <v>144</v>
      </c>
      <c r="J3003" t="s">
        <v>137</v>
      </c>
      <c r="K3003" t="s">
        <v>138</v>
      </c>
      <c r="L3003" t="s">
        <v>8831</v>
      </c>
      <c r="M3003" t="s">
        <v>8832</v>
      </c>
      <c r="N3003">
        <v>1.0041666659999999</v>
      </c>
      <c r="O3003">
        <v>0</v>
      </c>
      <c r="P3003">
        <v>1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0.13474371103121252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0.13474371103121252</v>
      </c>
    </row>
    <row r="3004" spans="1:31" x14ac:dyDescent="0.25">
      <c r="A3004">
        <v>2343342</v>
      </c>
      <c r="B3004">
        <v>1</v>
      </c>
      <c r="C3004" t="s">
        <v>80</v>
      </c>
      <c r="D3004" t="s">
        <v>84</v>
      </c>
      <c r="E3004" t="s">
        <v>151</v>
      </c>
      <c r="F3004" t="s">
        <v>8833</v>
      </c>
      <c r="G3004" t="s">
        <v>153</v>
      </c>
      <c r="H3004" t="s">
        <v>154</v>
      </c>
      <c r="I3004" t="s">
        <v>144</v>
      </c>
      <c r="J3004" t="s">
        <v>137</v>
      </c>
      <c r="K3004" t="s">
        <v>138</v>
      </c>
      <c r="L3004" t="s">
        <v>8834</v>
      </c>
      <c r="M3004" t="s">
        <v>8835</v>
      </c>
      <c r="N3004">
        <v>1.1875</v>
      </c>
      <c r="O3004">
        <v>0</v>
      </c>
      <c r="P3004">
        <v>335</v>
      </c>
      <c r="Q3004">
        <v>0</v>
      </c>
      <c r="R3004">
        <v>0</v>
      </c>
      <c r="S3004">
        <v>0</v>
      </c>
      <c r="T3004">
        <v>28</v>
      </c>
      <c r="U3004">
        <v>0</v>
      </c>
      <c r="V3004">
        <v>0</v>
      </c>
      <c r="W3004">
        <v>0</v>
      </c>
      <c r="X3004">
        <v>100.3256285773771</v>
      </c>
      <c r="Y3004">
        <v>0</v>
      </c>
      <c r="Z3004">
        <v>0</v>
      </c>
      <c r="AA3004">
        <v>0</v>
      </c>
      <c r="AB3004">
        <v>12.254943548113355</v>
      </c>
      <c r="AC3004">
        <v>0</v>
      </c>
      <c r="AD3004">
        <v>0</v>
      </c>
      <c r="AE3004">
        <v>112.58057212549046</v>
      </c>
    </row>
    <row r="3005" spans="1:31" x14ac:dyDescent="0.25">
      <c r="A3005">
        <v>2343344</v>
      </c>
      <c r="B3005">
        <v>1</v>
      </c>
      <c r="C3005" t="s">
        <v>80</v>
      </c>
      <c r="D3005" t="s">
        <v>96</v>
      </c>
      <c r="E3005" t="s">
        <v>147</v>
      </c>
      <c r="F3005" t="s">
        <v>8836</v>
      </c>
      <c r="G3005" t="s">
        <v>134</v>
      </c>
      <c r="H3005" t="s">
        <v>135</v>
      </c>
      <c r="I3005" t="s">
        <v>144</v>
      </c>
      <c r="J3005" t="s">
        <v>137</v>
      </c>
      <c r="K3005" t="s">
        <v>138</v>
      </c>
      <c r="L3005" t="s">
        <v>8837</v>
      </c>
      <c r="M3005" t="s">
        <v>8838</v>
      </c>
      <c r="N3005">
        <v>1.3133333330000001</v>
      </c>
      <c r="O3005">
        <v>14</v>
      </c>
      <c r="P3005">
        <v>4502</v>
      </c>
      <c r="Q3005">
        <v>20</v>
      </c>
      <c r="R3005">
        <v>72</v>
      </c>
      <c r="S3005">
        <v>32</v>
      </c>
      <c r="T3005">
        <v>298</v>
      </c>
      <c r="U3005">
        <v>0</v>
      </c>
      <c r="V3005">
        <v>1</v>
      </c>
      <c r="W3005">
        <v>189.00007802726395</v>
      </c>
      <c r="X3005">
        <v>1733.2498217419818</v>
      </c>
      <c r="Y3005">
        <v>52.696764321295611</v>
      </c>
      <c r="Z3005">
        <v>80.339461379906936</v>
      </c>
      <c r="AA3005">
        <v>840.57534686508677</v>
      </c>
      <c r="AB3005">
        <v>360.13036362035143</v>
      </c>
      <c r="AC3005">
        <v>0</v>
      </c>
      <c r="AD3005">
        <v>1.077192125747289</v>
      </c>
      <c r="AE3005">
        <v>3257.0690280816343</v>
      </c>
    </row>
    <row r="3006" spans="1:31" x14ac:dyDescent="0.25">
      <c r="A3006">
        <v>2343348</v>
      </c>
      <c r="B3006">
        <v>1</v>
      </c>
      <c r="C3006" t="s">
        <v>80</v>
      </c>
      <c r="D3006" t="s">
        <v>106</v>
      </c>
      <c r="E3006" t="s">
        <v>141</v>
      </c>
      <c r="F3006" t="s">
        <v>8361</v>
      </c>
      <c r="G3006" t="s">
        <v>134</v>
      </c>
      <c r="H3006" t="s">
        <v>135</v>
      </c>
      <c r="I3006" t="s">
        <v>144</v>
      </c>
      <c r="J3006" t="s">
        <v>137</v>
      </c>
      <c r="K3006" t="s">
        <v>138</v>
      </c>
      <c r="L3006" t="s">
        <v>8839</v>
      </c>
      <c r="M3006" t="s">
        <v>8840</v>
      </c>
      <c r="N3006">
        <v>1.9955555549999999</v>
      </c>
      <c r="O3006">
        <v>0</v>
      </c>
      <c r="P3006">
        <v>1233</v>
      </c>
      <c r="Q3006">
        <v>20</v>
      </c>
      <c r="R3006">
        <v>151</v>
      </c>
      <c r="S3006">
        <v>12</v>
      </c>
      <c r="T3006">
        <v>261</v>
      </c>
      <c r="U3006">
        <v>0</v>
      </c>
      <c r="V3006">
        <v>0</v>
      </c>
      <c r="W3006">
        <v>0</v>
      </c>
      <c r="X3006">
        <v>322.08082876404609</v>
      </c>
      <c r="Y3006">
        <v>38.490406973469376</v>
      </c>
      <c r="Z3006">
        <v>122.90617738257916</v>
      </c>
      <c r="AA3006">
        <v>25.666165700514515</v>
      </c>
      <c r="AB3006">
        <v>123.53079323894502</v>
      </c>
      <c r="AC3006">
        <v>0</v>
      </c>
      <c r="AD3006">
        <v>0</v>
      </c>
      <c r="AE3006">
        <v>632.67437205955412</v>
      </c>
    </row>
    <row r="3007" spans="1:31" x14ac:dyDescent="0.25">
      <c r="A3007">
        <v>2343349</v>
      </c>
      <c r="B3007">
        <v>1</v>
      </c>
      <c r="C3007" t="s">
        <v>81</v>
      </c>
      <c r="D3007" t="s">
        <v>120</v>
      </c>
      <c r="E3007" t="s">
        <v>174</v>
      </c>
      <c r="F3007" t="s">
        <v>8841</v>
      </c>
      <c r="G3007" t="s">
        <v>176</v>
      </c>
      <c r="H3007" t="s">
        <v>154</v>
      </c>
      <c r="I3007" t="s">
        <v>144</v>
      </c>
      <c r="J3007" t="s">
        <v>137</v>
      </c>
      <c r="K3007" t="s">
        <v>138</v>
      </c>
      <c r="L3007" t="s">
        <v>8842</v>
      </c>
      <c r="M3007" t="s">
        <v>8843</v>
      </c>
      <c r="N3007">
        <v>1.5261111110000001</v>
      </c>
      <c r="O3007">
        <v>0</v>
      </c>
      <c r="P3007">
        <v>0</v>
      </c>
      <c r="Q3007">
        <v>0</v>
      </c>
      <c r="R3007">
        <v>6</v>
      </c>
      <c r="S3007">
        <v>0</v>
      </c>
      <c r="T3007">
        <v>1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47.333234506209408</v>
      </c>
      <c r="AA3007">
        <v>0</v>
      </c>
      <c r="AB3007">
        <v>1.1689711812802335</v>
      </c>
      <c r="AC3007">
        <v>0</v>
      </c>
      <c r="AD3007">
        <v>0</v>
      </c>
      <c r="AE3007">
        <v>48.502205687489642</v>
      </c>
    </row>
    <row r="3008" spans="1:31" x14ac:dyDescent="0.25">
      <c r="A3008">
        <v>2343350</v>
      </c>
      <c r="B3008">
        <v>1</v>
      </c>
      <c r="C3008" t="s">
        <v>80</v>
      </c>
      <c r="D3008" t="s">
        <v>88</v>
      </c>
      <c r="E3008" t="s">
        <v>147</v>
      </c>
      <c r="F3008" t="s">
        <v>8844</v>
      </c>
      <c r="G3008" t="s">
        <v>134</v>
      </c>
      <c r="H3008" t="s">
        <v>135</v>
      </c>
      <c r="I3008" t="s">
        <v>144</v>
      </c>
      <c r="J3008" t="s">
        <v>137</v>
      </c>
      <c r="K3008" t="s">
        <v>138</v>
      </c>
      <c r="L3008" t="s">
        <v>8845</v>
      </c>
      <c r="M3008" t="s">
        <v>8846</v>
      </c>
      <c r="N3008">
        <v>2.2483333330000002</v>
      </c>
      <c r="O3008">
        <v>0</v>
      </c>
      <c r="P3008">
        <v>0</v>
      </c>
      <c r="Q3008">
        <v>0</v>
      </c>
      <c r="R3008">
        <v>0</v>
      </c>
      <c r="S3008">
        <v>1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234.22958552470845</v>
      </c>
      <c r="AB3008">
        <v>0</v>
      </c>
      <c r="AC3008">
        <v>0</v>
      </c>
      <c r="AD3008">
        <v>0</v>
      </c>
      <c r="AE3008">
        <v>234.22958552470845</v>
      </c>
    </row>
    <row r="3009" spans="1:31" x14ac:dyDescent="0.25">
      <c r="A3009">
        <v>2343353</v>
      </c>
      <c r="B3009">
        <v>1</v>
      </c>
      <c r="C3009" t="s">
        <v>81</v>
      </c>
      <c r="D3009" t="s">
        <v>112</v>
      </c>
      <c r="E3009" t="s">
        <v>132</v>
      </c>
      <c r="F3009" t="s">
        <v>8847</v>
      </c>
      <c r="G3009" t="s">
        <v>134</v>
      </c>
      <c r="H3009" t="s">
        <v>135</v>
      </c>
      <c r="I3009" t="s">
        <v>144</v>
      </c>
      <c r="J3009" t="s">
        <v>137</v>
      </c>
      <c r="K3009" t="s">
        <v>138</v>
      </c>
      <c r="L3009" t="s">
        <v>8848</v>
      </c>
      <c r="M3009" t="s">
        <v>8849</v>
      </c>
      <c r="N3009">
        <v>0.67944444400000004</v>
      </c>
      <c r="O3009">
        <v>0</v>
      </c>
      <c r="P3009">
        <v>430</v>
      </c>
      <c r="Q3009">
        <v>7</v>
      </c>
      <c r="R3009">
        <v>15</v>
      </c>
      <c r="S3009">
        <v>1</v>
      </c>
      <c r="T3009">
        <v>29</v>
      </c>
      <c r="U3009">
        <v>0</v>
      </c>
      <c r="V3009">
        <v>0</v>
      </c>
      <c r="W3009">
        <v>0</v>
      </c>
      <c r="X3009">
        <v>48.412595322835813</v>
      </c>
      <c r="Y3009">
        <v>12.663446751619128</v>
      </c>
      <c r="Z3009">
        <v>19.917416378289701</v>
      </c>
      <c r="AA3009">
        <v>1.8316850430362246</v>
      </c>
      <c r="AB3009">
        <v>6.7328991875701503</v>
      </c>
      <c r="AC3009">
        <v>0</v>
      </c>
      <c r="AD3009">
        <v>0</v>
      </c>
      <c r="AE3009">
        <v>89.558042683351033</v>
      </c>
    </row>
    <row r="3010" spans="1:31" x14ac:dyDescent="0.25">
      <c r="A3010">
        <v>2343354</v>
      </c>
      <c r="B3010">
        <v>1</v>
      </c>
      <c r="C3010" t="s">
        <v>80</v>
      </c>
      <c r="D3010" t="s">
        <v>88</v>
      </c>
      <c r="E3010" t="s">
        <v>174</v>
      </c>
      <c r="F3010" t="s">
        <v>8850</v>
      </c>
      <c r="G3010" t="s">
        <v>176</v>
      </c>
      <c r="H3010" t="s">
        <v>154</v>
      </c>
      <c r="I3010" t="s">
        <v>144</v>
      </c>
      <c r="J3010" t="s">
        <v>137</v>
      </c>
      <c r="K3010" t="s">
        <v>138</v>
      </c>
      <c r="L3010" t="s">
        <v>8851</v>
      </c>
      <c r="M3010" t="s">
        <v>8852</v>
      </c>
      <c r="N3010">
        <v>1.3777777769999999</v>
      </c>
      <c r="O3010">
        <v>0</v>
      </c>
      <c r="P3010">
        <v>756</v>
      </c>
      <c r="Q3010">
        <v>0</v>
      </c>
      <c r="R3010">
        <v>0</v>
      </c>
      <c r="S3010">
        <v>0</v>
      </c>
      <c r="T3010">
        <v>44</v>
      </c>
      <c r="U3010">
        <v>0</v>
      </c>
      <c r="V3010">
        <v>0</v>
      </c>
      <c r="W3010">
        <v>0</v>
      </c>
      <c r="X3010">
        <v>184.56034276593959</v>
      </c>
      <c r="Y3010">
        <v>0</v>
      </c>
      <c r="Z3010">
        <v>0</v>
      </c>
      <c r="AA3010">
        <v>0</v>
      </c>
      <c r="AB3010">
        <v>26.038696942549084</v>
      </c>
      <c r="AC3010">
        <v>0</v>
      </c>
      <c r="AD3010">
        <v>0</v>
      </c>
      <c r="AE3010">
        <v>210.59903970848868</v>
      </c>
    </row>
    <row r="3011" spans="1:31" x14ac:dyDescent="0.25">
      <c r="A3011">
        <v>2343356</v>
      </c>
      <c r="B3011">
        <v>1</v>
      </c>
      <c r="C3011" t="s">
        <v>80</v>
      </c>
      <c r="D3011" t="s">
        <v>96</v>
      </c>
      <c r="E3011" t="s">
        <v>141</v>
      </c>
      <c r="F3011" t="s">
        <v>8853</v>
      </c>
      <c r="G3011" t="s">
        <v>254</v>
      </c>
      <c r="H3011" t="s">
        <v>135</v>
      </c>
      <c r="I3011" t="s">
        <v>144</v>
      </c>
      <c r="J3011" t="s">
        <v>137</v>
      </c>
      <c r="K3011" t="s">
        <v>138</v>
      </c>
      <c r="L3011" t="s">
        <v>8854</v>
      </c>
      <c r="M3011" t="s">
        <v>8855</v>
      </c>
      <c r="N3011">
        <v>1.396111111</v>
      </c>
      <c r="O3011">
        <v>2</v>
      </c>
      <c r="P3011">
        <v>121</v>
      </c>
      <c r="Q3011">
        <v>1</v>
      </c>
      <c r="R3011">
        <v>182</v>
      </c>
      <c r="S3011">
        <v>1</v>
      </c>
      <c r="T3011">
        <v>41</v>
      </c>
      <c r="U3011">
        <v>0</v>
      </c>
      <c r="V3011">
        <v>0</v>
      </c>
      <c r="W3011">
        <v>45.837006976008553</v>
      </c>
      <c r="X3011">
        <v>78.07054282739557</v>
      </c>
      <c r="Y3011">
        <v>1.446755457557622</v>
      </c>
      <c r="Z3011">
        <v>229.65326116115259</v>
      </c>
      <c r="AA3011">
        <v>21.299038561693791</v>
      </c>
      <c r="AB3011">
        <v>99.492412763176901</v>
      </c>
      <c r="AC3011">
        <v>0</v>
      </c>
      <c r="AD3011">
        <v>0</v>
      </c>
      <c r="AE3011">
        <v>475.79901774698504</v>
      </c>
    </row>
    <row r="3012" spans="1:31" x14ac:dyDescent="0.25">
      <c r="A3012">
        <v>2343357</v>
      </c>
      <c r="B3012">
        <v>1</v>
      </c>
      <c r="C3012" t="s">
        <v>80</v>
      </c>
      <c r="D3012" t="s">
        <v>108</v>
      </c>
      <c r="E3012" t="s">
        <v>174</v>
      </c>
      <c r="F3012" t="s">
        <v>3499</v>
      </c>
      <c r="G3012" t="s">
        <v>176</v>
      </c>
      <c r="H3012" t="s">
        <v>154</v>
      </c>
      <c r="I3012" t="s">
        <v>144</v>
      </c>
      <c r="J3012" t="s">
        <v>137</v>
      </c>
      <c r="K3012" t="s">
        <v>138</v>
      </c>
      <c r="L3012" t="s">
        <v>8856</v>
      </c>
      <c r="M3012" t="s">
        <v>8857</v>
      </c>
      <c r="N3012">
        <v>0.65805555500000001</v>
      </c>
      <c r="O3012">
        <v>0</v>
      </c>
      <c r="P3012">
        <v>29</v>
      </c>
      <c r="Q3012">
        <v>0</v>
      </c>
      <c r="R3012">
        <v>11</v>
      </c>
      <c r="S3012">
        <v>0</v>
      </c>
      <c r="T3012">
        <v>5</v>
      </c>
      <c r="U3012">
        <v>0</v>
      </c>
      <c r="V3012">
        <v>0</v>
      </c>
      <c r="W3012">
        <v>0</v>
      </c>
      <c r="X3012">
        <v>7.0739730471191669</v>
      </c>
      <c r="Y3012">
        <v>0</v>
      </c>
      <c r="Z3012">
        <v>15.814719110987511</v>
      </c>
      <c r="AA3012">
        <v>0</v>
      </c>
      <c r="AB3012">
        <v>0.75146500816039341</v>
      </c>
      <c r="AC3012">
        <v>0</v>
      </c>
      <c r="AD3012">
        <v>0</v>
      </c>
      <c r="AE3012">
        <v>23.640157166267073</v>
      </c>
    </row>
    <row r="3013" spans="1:31" x14ac:dyDescent="0.25">
      <c r="A3013">
        <v>2343358</v>
      </c>
      <c r="B3013">
        <v>1</v>
      </c>
      <c r="C3013" t="s">
        <v>80</v>
      </c>
      <c r="D3013" t="s">
        <v>93</v>
      </c>
      <c r="E3013" t="s">
        <v>132</v>
      </c>
      <c r="F3013" t="s">
        <v>8858</v>
      </c>
      <c r="G3013" t="s">
        <v>134</v>
      </c>
      <c r="H3013" t="s">
        <v>135</v>
      </c>
      <c r="I3013" t="s">
        <v>144</v>
      </c>
      <c r="J3013" t="s">
        <v>137</v>
      </c>
      <c r="K3013" t="s">
        <v>138</v>
      </c>
      <c r="L3013" t="s">
        <v>8859</v>
      </c>
      <c r="M3013" t="s">
        <v>8860</v>
      </c>
      <c r="N3013">
        <v>6.4444444000000004E-2</v>
      </c>
      <c r="O3013">
        <v>0</v>
      </c>
      <c r="P3013">
        <v>4017</v>
      </c>
      <c r="Q3013">
        <v>0</v>
      </c>
      <c r="R3013">
        <v>0</v>
      </c>
      <c r="S3013">
        <v>0</v>
      </c>
      <c r="T3013">
        <v>1231</v>
      </c>
      <c r="U3013">
        <v>0</v>
      </c>
      <c r="V3013">
        <v>0</v>
      </c>
      <c r="W3013">
        <v>0</v>
      </c>
      <c r="X3013">
        <v>43.453537200291116</v>
      </c>
      <c r="Y3013">
        <v>0</v>
      </c>
      <c r="Z3013">
        <v>0</v>
      </c>
      <c r="AA3013">
        <v>0</v>
      </c>
      <c r="AB3013">
        <v>43.606582662317521</v>
      </c>
      <c r="AC3013">
        <v>0</v>
      </c>
      <c r="AD3013">
        <v>0</v>
      </c>
      <c r="AE3013">
        <v>87.060119862608644</v>
      </c>
    </row>
    <row r="3014" spans="1:31" x14ac:dyDescent="0.25">
      <c r="A3014">
        <v>2343359</v>
      </c>
      <c r="B3014">
        <v>1</v>
      </c>
      <c r="C3014" t="s">
        <v>81</v>
      </c>
      <c r="D3014" t="s">
        <v>118</v>
      </c>
      <c r="E3014" t="s">
        <v>147</v>
      </c>
      <c r="F3014" t="s">
        <v>8861</v>
      </c>
      <c r="G3014" t="s">
        <v>134</v>
      </c>
      <c r="H3014" t="s">
        <v>135</v>
      </c>
      <c r="I3014" t="s">
        <v>144</v>
      </c>
      <c r="J3014" t="s">
        <v>137</v>
      </c>
      <c r="K3014" t="s">
        <v>138</v>
      </c>
      <c r="L3014" t="s">
        <v>8862</v>
      </c>
      <c r="M3014" t="s">
        <v>8863</v>
      </c>
      <c r="N3014">
        <v>0.43444444399999999</v>
      </c>
      <c r="O3014">
        <v>0</v>
      </c>
      <c r="P3014">
        <v>3664</v>
      </c>
      <c r="Q3014">
        <v>1</v>
      </c>
      <c r="R3014">
        <v>33</v>
      </c>
      <c r="S3014">
        <v>57</v>
      </c>
      <c r="T3014">
        <v>183</v>
      </c>
      <c r="U3014">
        <v>2</v>
      </c>
      <c r="V3014">
        <v>0</v>
      </c>
      <c r="W3014">
        <v>0</v>
      </c>
      <c r="X3014">
        <v>272.18669750892747</v>
      </c>
      <c r="Y3014">
        <v>0</v>
      </c>
      <c r="Z3014">
        <v>20.772636653956795</v>
      </c>
      <c r="AA3014">
        <v>172.09756248339249</v>
      </c>
      <c r="AB3014">
        <v>69.582111885277612</v>
      </c>
      <c r="AC3014">
        <v>15.202171196058668</v>
      </c>
      <c r="AD3014">
        <v>0</v>
      </c>
      <c r="AE3014">
        <v>549.84117972761305</v>
      </c>
    </row>
    <row r="3015" spans="1:31" x14ac:dyDescent="0.25">
      <c r="A3015">
        <v>2343361</v>
      </c>
      <c r="B3015">
        <v>1</v>
      </c>
      <c r="C3015" t="s">
        <v>80</v>
      </c>
      <c r="D3015" t="s">
        <v>92</v>
      </c>
      <c r="E3015" t="s">
        <v>132</v>
      </c>
      <c r="F3015" t="s">
        <v>3911</v>
      </c>
      <c r="G3015" t="s">
        <v>134</v>
      </c>
      <c r="H3015" t="s">
        <v>135</v>
      </c>
      <c r="I3015" t="s">
        <v>144</v>
      </c>
      <c r="J3015" t="s">
        <v>137</v>
      </c>
      <c r="K3015" t="s">
        <v>138</v>
      </c>
      <c r="L3015" t="s">
        <v>8864</v>
      </c>
      <c r="M3015" t="s">
        <v>8865</v>
      </c>
      <c r="N3015">
        <v>0.73888888799999997</v>
      </c>
      <c r="O3015">
        <v>0</v>
      </c>
      <c r="P3015">
        <v>358</v>
      </c>
      <c r="Q3015">
        <v>0</v>
      </c>
      <c r="R3015">
        <v>3</v>
      </c>
      <c r="S3015">
        <v>8</v>
      </c>
      <c r="T3015">
        <v>16</v>
      </c>
      <c r="U3015">
        <v>0</v>
      </c>
      <c r="V3015">
        <v>1</v>
      </c>
      <c r="W3015">
        <v>0</v>
      </c>
      <c r="X3015">
        <v>59.676170847362499</v>
      </c>
      <c r="Y3015">
        <v>0</v>
      </c>
      <c r="Z3015">
        <v>0.49436075076095565</v>
      </c>
      <c r="AA3015">
        <v>52.397906088042824</v>
      </c>
      <c r="AB3015">
        <v>4.2878707579573447</v>
      </c>
      <c r="AC3015">
        <v>0</v>
      </c>
      <c r="AD3015">
        <v>0.40462999377398889</v>
      </c>
      <c r="AE3015">
        <v>117.26093843789762</v>
      </c>
    </row>
    <row r="3016" spans="1:31" x14ac:dyDescent="0.25">
      <c r="A3016">
        <v>2343365</v>
      </c>
      <c r="B3016">
        <v>1</v>
      </c>
      <c r="C3016" t="s">
        <v>81</v>
      </c>
      <c r="D3016" t="s">
        <v>128</v>
      </c>
      <c r="E3016" t="s">
        <v>132</v>
      </c>
      <c r="F3016" t="s">
        <v>8866</v>
      </c>
      <c r="G3016" t="s">
        <v>134</v>
      </c>
      <c r="H3016" t="s">
        <v>135</v>
      </c>
      <c r="I3016" t="s">
        <v>144</v>
      </c>
      <c r="J3016" t="s">
        <v>137</v>
      </c>
      <c r="K3016" t="s">
        <v>138</v>
      </c>
      <c r="L3016" t="s">
        <v>8867</v>
      </c>
      <c r="M3016" t="s">
        <v>8868</v>
      </c>
      <c r="N3016">
        <v>0.95888888800000005</v>
      </c>
      <c r="O3016">
        <v>3</v>
      </c>
      <c r="P3016">
        <v>3979</v>
      </c>
      <c r="Q3016">
        <v>16</v>
      </c>
      <c r="R3016">
        <v>11</v>
      </c>
      <c r="S3016">
        <v>10</v>
      </c>
      <c r="T3016">
        <v>319</v>
      </c>
      <c r="U3016">
        <v>0</v>
      </c>
      <c r="V3016">
        <v>1</v>
      </c>
      <c r="W3016">
        <v>37.997657988533902</v>
      </c>
      <c r="X3016">
        <v>707.20660724454319</v>
      </c>
      <c r="Y3016">
        <v>3.6149037380589002</v>
      </c>
      <c r="Z3016">
        <v>10.342797454269519</v>
      </c>
      <c r="AA3016">
        <v>161.08578317513306</v>
      </c>
      <c r="AB3016">
        <v>259.83739966875135</v>
      </c>
      <c r="AC3016">
        <v>0</v>
      </c>
      <c r="AD3016">
        <v>21.645206670985047</v>
      </c>
      <c r="AE3016">
        <v>1201.7303559402751</v>
      </c>
    </row>
    <row r="3017" spans="1:31" x14ac:dyDescent="0.25">
      <c r="A3017">
        <v>2343367</v>
      </c>
      <c r="B3017">
        <v>1</v>
      </c>
      <c r="C3017" t="s">
        <v>81</v>
      </c>
      <c r="D3017" t="s">
        <v>123</v>
      </c>
      <c r="E3017" t="s">
        <v>132</v>
      </c>
      <c r="F3017" t="s">
        <v>8869</v>
      </c>
      <c r="G3017" t="s">
        <v>134</v>
      </c>
      <c r="H3017" t="s">
        <v>135</v>
      </c>
      <c r="I3017" t="s">
        <v>144</v>
      </c>
      <c r="J3017" t="s">
        <v>137</v>
      </c>
      <c r="K3017" t="s">
        <v>138</v>
      </c>
      <c r="L3017" t="s">
        <v>8870</v>
      </c>
      <c r="M3017" t="s">
        <v>8871</v>
      </c>
      <c r="N3017">
        <v>2.2522222219999999</v>
      </c>
      <c r="O3017">
        <v>5</v>
      </c>
      <c r="P3017">
        <v>380</v>
      </c>
      <c r="Q3017">
        <v>396</v>
      </c>
      <c r="R3017">
        <v>435</v>
      </c>
      <c r="S3017">
        <v>41</v>
      </c>
      <c r="T3017">
        <v>80</v>
      </c>
      <c r="U3017">
        <v>1</v>
      </c>
      <c r="V3017">
        <v>0</v>
      </c>
      <c r="W3017">
        <v>9.2006961601910042</v>
      </c>
      <c r="X3017">
        <v>192.06671736583672</v>
      </c>
      <c r="Y3017">
        <v>2536.8694501834993</v>
      </c>
      <c r="Z3017">
        <v>2423.0952077598408</v>
      </c>
      <c r="AA3017">
        <v>120.50173687594746</v>
      </c>
      <c r="AB3017">
        <v>129.30357051760302</v>
      </c>
      <c r="AC3017">
        <v>67.591643983427261</v>
      </c>
      <c r="AD3017">
        <v>0</v>
      </c>
      <c r="AE3017">
        <v>5478.6290228463458</v>
      </c>
    </row>
    <row r="3018" spans="1:31" x14ac:dyDescent="0.25">
      <c r="A3018">
        <v>2343369</v>
      </c>
      <c r="B3018">
        <v>1</v>
      </c>
      <c r="C3018" t="s">
        <v>80</v>
      </c>
      <c r="D3018" t="s">
        <v>95</v>
      </c>
      <c r="E3018" t="s">
        <v>132</v>
      </c>
      <c r="F3018" t="s">
        <v>803</v>
      </c>
      <c r="G3018" t="s">
        <v>134</v>
      </c>
      <c r="H3018" t="s">
        <v>135</v>
      </c>
      <c r="I3018" t="s">
        <v>144</v>
      </c>
      <c r="J3018" t="s">
        <v>137</v>
      </c>
      <c r="K3018" t="s">
        <v>138</v>
      </c>
      <c r="L3018" t="s">
        <v>8872</v>
      </c>
      <c r="M3018" t="s">
        <v>8873</v>
      </c>
      <c r="N3018">
        <v>0.43833333299999999</v>
      </c>
      <c r="O3018">
        <v>5</v>
      </c>
      <c r="P3018">
        <v>705</v>
      </c>
      <c r="Q3018">
        <v>26</v>
      </c>
      <c r="R3018">
        <v>8</v>
      </c>
      <c r="S3018">
        <v>29</v>
      </c>
      <c r="T3018">
        <v>41</v>
      </c>
      <c r="U3018">
        <v>0</v>
      </c>
      <c r="V3018">
        <v>0</v>
      </c>
      <c r="W3018">
        <v>1.4439064066289902</v>
      </c>
      <c r="X3018">
        <v>51.509989104834695</v>
      </c>
      <c r="Y3018">
        <v>40.377969968603161</v>
      </c>
      <c r="Z3018">
        <v>1.7932189024675571</v>
      </c>
      <c r="AA3018">
        <v>57.583252906675597</v>
      </c>
      <c r="AB3018">
        <v>7.4309735317716106</v>
      </c>
      <c r="AC3018">
        <v>0</v>
      </c>
      <c r="AD3018">
        <v>0</v>
      </c>
      <c r="AE3018">
        <v>160.13931082098162</v>
      </c>
    </row>
    <row r="3019" spans="1:31" x14ac:dyDescent="0.25">
      <c r="A3019">
        <v>2343370</v>
      </c>
      <c r="B3019">
        <v>1</v>
      </c>
      <c r="C3019" t="s">
        <v>81</v>
      </c>
      <c r="D3019" t="s">
        <v>127</v>
      </c>
      <c r="E3019" t="s">
        <v>132</v>
      </c>
      <c r="F3019" t="s">
        <v>8874</v>
      </c>
      <c r="G3019" t="s">
        <v>134</v>
      </c>
      <c r="H3019" t="s">
        <v>135</v>
      </c>
      <c r="I3019" t="s">
        <v>144</v>
      </c>
      <c r="J3019" t="s">
        <v>137</v>
      </c>
      <c r="K3019" t="s">
        <v>138</v>
      </c>
      <c r="L3019" t="s">
        <v>8875</v>
      </c>
      <c r="M3019" t="s">
        <v>8876</v>
      </c>
      <c r="N3019">
        <v>1.257777777</v>
      </c>
      <c r="O3019">
        <v>0</v>
      </c>
      <c r="P3019">
        <v>615</v>
      </c>
      <c r="Q3019">
        <v>0</v>
      </c>
      <c r="R3019">
        <v>2</v>
      </c>
      <c r="S3019">
        <v>0</v>
      </c>
      <c r="T3019">
        <v>52</v>
      </c>
      <c r="U3019">
        <v>0</v>
      </c>
      <c r="V3019">
        <v>0</v>
      </c>
      <c r="W3019">
        <v>0</v>
      </c>
      <c r="X3019">
        <v>148.92619641308374</v>
      </c>
      <c r="Y3019">
        <v>0</v>
      </c>
      <c r="Z3019">
        <v>0.99820886253185792</v>
      </c>
      <c r="AA3019">
        <v>0</v>
      </c>
      <c r="AB3019">
        <v>20.918965611914047</v>
      </c>
      <c r="AC3019">
        <v>0</v>
      </c>
      <c r="AD3019">
        <v>0</v>
      </c>
      <c r="AE3019">
        <v>170.84337088752966</v>
      </c>
    </row>
    <row r="3020" spans="1:31" x14ac:dyDescent="0.25">
      <c r="A3020">
        <v>2343371</v>
      </c>
      <c r="B3020">
        <v>1</v>
      </c>
      <c r="C3020" t="s">
        <v>80</v>
      </c>
      <c r="D3020" t="s">
        <v>83</v>
      </c>
      <c r="E3020" t="s">
        <v>141</v>
      </c>
      <c r="F3020" t="s">
        <v>3125</v>
      </c>
      <c r="G3020" t="s">
        <v>134</v>
      </c>
      <c r="H3020" t="s">
        <v>135</v>
      </c>
      <c r="I3020" t="s">
        <v>144</v>
      </c>
      <c r="J3020" t="s">
        <v>137</v>
      </c>
      <c r="K3020" t="s">
        <v>138</v>
      </c>
      <c r="L3020" t="s">
        <v>8877</v>
      </c>
      <c r="M3020" t="s">
        <v>8878</v>
      </c>
      <c r="N3020">
        <v>0.13750000000000001</v>
      </c>
      <c r="O3020">
        <v>0</v>
      </c>
      <c r="P3020">
        <v>535</v>
      </c>
      <c r="Q3020">
        <v>0</v>
      </c>
      <c r="R3020">
        <v>23</v>
      </c>
      <c r="S3020">
        <v>0</v>
      </c>
      <c r="T3020">
        <v>59</v>
      </c>
      <c r="U3020">
        <v>0</v>
      </c>
      <c r="V3020">
        <v>0</v>
      </c>
      <c r="W3020">
        <v>0</v>
      </c>
      <c r="X3020">
        <v>15.346594731144728</v>
      </c>
      <c r="Y3020">
        <v>0</v>
      </c>
      <c r="Z3020">
        <v>1.7639902747938627</v>
      </c>
      <c r="AA3020">
        <v>0</v>
      </c>
      <c r="AB3020">
        <v>4.4987987468160018</v>
      </c>
      <c r="AC3020">
        <v>0</v>
      </c>
      <c r="AD3020">
        <v>0</v>
      </c>
      <c r="AE3020">
        <v>21.609383752754596</v>
      </c>
    </row>
    <row r="3021" spans="1:31" x14ac:dyDescent="0.25">
      <c r="A3021">
        <v>2343375</v>
      </c>
      <c r="B3021">
        <v>1</v>
      </c>
      <c r="C3021" t="s">
        <v>81</v>
      </c>
      <c r="D3021" t="s">
        <v>112</v>
      </c>
      <c r="E3021" t="s">
        <v>157</v>
      </c>
      <c r="F3021" t="s">
        <v>8879</v>
      </c>
      <c r="G3021" t="s">
        <v>159</v>
      </c>
      <c r="H3021" t="s">
        <v>154</v>
      </c>
      <c r="I3021" t="s">
        <v>144</v>
      </c>
      <c r="J3021" t="s">
        <v>137</v>
      </c>
      <c r="K3021" t="s">
        <v>138</v>
      </c>
      <c r="L3021" t="s">
        <v>8880</v>
      </c>
      <c r="M3021" t="s">
        <v>8881</v>
      </c>
      <c r="N3021">
        <v>3.460555555</v>
      </c>
      <c r="O3021">
        <v>0</v>
      </c>
      <c r="P3021">
        <v>1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0.10129486531033334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0.10129486531033334</v>
      </c>
    </row>
    <row r="3022" spans="1:31" x14ac:dyDescent="0.25">
      <c r="A3022">
        <v>2343376</v>
      </c>
      <c r="B3022">
        <v>1</v>
      </c>
      <c r="C3022" t="s">
        <v>80</v>
      </c>
      <c r="D3022" t="s">
        <v>103</v>
      </c>
      <c r="E3022" t="s">
        <v>132</v>
      </c>
      <c r="F3022" t="s">
        <v>8882</v>
      </c>
      <c r="G3022" t="s">
        <v>134</v>
      </c>
      <c r="H3022" t="s">
        <v>135</v>
      </c>
      <c r="I3022" t="s">
        <v>136</v>
      </c>
      <c r="J3022" t="s">
        <v>137</v>
      </c>
      <c r="K3022" t="s">
        <v>138</v>
      </c>
      <c r="L3022" t="s">
        <v>8883</v>
      </c>
      <c r="M3022" t="s">
        <v>8884</v>
      </c>
      <c r="N3022">
        <v>4.3055555000000002E-2</v>
      </c>
      <c r="O3022">
        <v>1</v>
      </c>
      <c r="P3022">
        <v>1399</v>
      </c>
      <c r="Q3022">
        <v>4</v>
      </c>
      <c r="R3022">
        <v>39</v>
      </c>
      <c r="S3022">
        <v>4</v>
      </c>
      <c r="T3022">
        <v>103</v>
      </c>
      <c r="U3022">
        <v>0</v>
      </c>
      <c r="V3022">
        <v>0</v>
      </c>
      <c r="W3022">
        <v>1.9963041329305558E-3</v>
      </c>
      <c r="X3022">
        <v>15.718395721556</v>
      </c>
      <c r="Y3022">
        <v>0.4061069599222028</v>
      </c>
      <c r="Z3022">
        <v>3.4231335020521465</v>
      </c>
      <c r="AA3022">
        <v>0.55226541431314868</v>
      </c>
      <c r="AB3022">
        <v>3.0467446643939415</v>
      </c>
      <c r="AC3022">
        <v>0</v>
      </c>
      <c r="AD3022">
        <v>0</v>
      </c>
      <c r="AE3022">
        <v>23.148642566370366</v>
      </c>
    </row>
    <row r="3023" spans="1:31" x14ac:dyDescent="0.25">
      <c r="A3023">
        <v>2343377</v>
      </c>
      <c r="B3023">
        <v>1</v>
      </c>
      <c r="C3023" t="s">
        <v>81</v>
      </c>
      <c r="D3023" t="s">
        <v>119</v>
      </c>
      <c r="E3023" t="s">
        <v>147</v>
      </c>
      <c r="F3023" t="s">
        <v>8885</v>
      </c>
      <c r="G3023" t="s">
        <v>184</v>
      </c>
      <c r="H3023" t="s">
        <v>135</v>
      </c>
      <c r="I3023" t="s">
        <v>144</v>
      </c>
      <c r="J3023" t="s">
        <v>137</v>
      </c>
      <c r="K3023" t="s">
        <v>138</v>
      </c>
      <c r="L3023" t="s">
        <v>8880</v>
      </c>
      <c r="M3023" t="s">
        <v>8886</v>
      </c>
      <c r="N3023">
        <v>0.80861111100000005</v>
      </c>
      <c r="O3023">
        <v>0</v>
      </c>
      <c r="P3023">
        <v>0</v>
      </c>
      <c r="Q3023">
        <v>5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40.075249237599479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40.075249237599479</v>
      </c>
    </row>
    <row r="3024" spans="1:31" x14ac:dyDescent="0.25">
      <c r="A3024">
        <v>2343378</v>
      </c>
      <c r="B3024">
        <v>1</v>
      </c>
      <c r="C3024" t="s">
        <v>80</v>
      </c>
      <c r="D3024" t="s">
        <v>106</v>
      </c>
      <c r="E3024" t="s">
        <v>147</v>
      </c>
      <c r="F3024" t="s">
        <v>8887</v>
      </c>
      <c r="G3024" t="s">
        <v>184</v>
      </c>
      <c r="H3024" t="s">
        <v>135</v>
      </c>
      <c r="I3024" t="s">
        <v>144</v>
      </c>
      <c r="J3024" t="s">
        <v>137</v>
      </c>
      <c r="K3024" t="s">
        <v>138</v>
      </c>
      <c r="L3024" t="s">
        <v>8888</v>
      </c>
      <c r="M3024" t="s">
        <v>8889</v>
      </c>
      <c r="N3024">
        <v>2.0772222220000001</v>
      </c>
      <c r="O3024">
        <v>0</v>
      </c>
      <c r="P3024">
        <v>0</v>
      </c>
      <c r="Q3024">
        <v>1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63.984694147110218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63.984694147110218</v>
      </c>
    </row>
    <row r="3025" spans="1:31" x14ac:dyDescent="0.25">
      <c r="A3025">
        <v>2343382</v>
      </c>
      <c r="B3025">
        <v>1</v>
      </c>
      <c r="C3025" t="s">
        <v>80</v>
      </c>
      <c r="D3025" t="s">
        <v>98</v>
      </c>
      <c r="E3025" t="s">
        <v>132</v>
      </c>
      <c r="F3025" t="s">
        <v>428</v>
      </c>
      <c r="G3025" t="s">
        <v>134</v>
      </c>
      <c r="H3025" t="s">
        <v>135</v>
      </c>
      <c r="I3025" t="s">
        <v>144</v>
      </c>
      <c r="J3025" t="s">
        <v>137</v>
      </c>
      <c r="K3025" t="s">
        <v>138</v>
      </c>
      <c r="L3025" t="s">
        <v>8890</v>
      </c>
      <c r="M3025" t="s">
        <v>8891</v>
      </c>
      <c r="N3025">
        <v>8.5000000000000006E-2</v>
      </c>
      <c r="O3025">
        <v>0</v>
      </c>
      <c r="P3025">
        <v>21</v>
      </c>
      <c r="Q3025">
        <v>29</v>
      </c>
      <c r="R3025">
        <v>189</v>
      </c>
      <c r="S3025">
        <v>11</v>
      </c>
      <c r="T3025">
        <v>65</v>
      </c>
      <c r="U3025">
        <v>2</v>
      </c>
      <c r="V3025">
        <v>0</v>
      </c>
      <c r="W3025">
        <v>0</v>
      </c>
      <c r="X3025">
        <v>1.1046605134544851</v>
      </c>
      <c r="Y3025">
        <v>26.502739654561314</v>
      </c>
      <c r="Z3025">
        <v>91.774221074489887</v>
      </c>
      <c r="AA3025">
        <v>6.3382001233622507</v>
      </c>
      <c r="AB3025">
        <v>13.270625234412579</v>
      </c>
      <c r="AC3025">
        <v>4.3964451147033206</v>
      </c>
      <c r="AD3025">
        <v>0</v>
      </c>
      <c r="AE3025">
        <v>143.38689171498385</v>
      </c>
    </row>
    <row r="3026" spans="1:31" x14ac:dyDescent="0.25">
      <c r="A3026">
        <v>2343384</v>
      </c>
      <c r="B3026">
        <v>1</v>
      </c>
      <c r="C3026" t="s">
        <v>80</v>
      </c>
      <c r="D3026" t="s">
        <v>90</v>
      </c>
      <c r="E3026" t="s">
        <v>157</v>
      </c>
      <c r="F3026" t="s">
        <v>8794</v>
      </c>
      <c r="G3026" t="s">
        <v>279</v>
      </c>
      <c r="H3026" t="s">
        <v>154</v>
      </c>
      <c r="I3026" t="s">
        <v>144</v>
      </c>
      <c r="J3026" t="s">
        <v>137</v>
      </c>
      <c r="K3026" t="s">
        <v>138</v>
      </c>
      <c r="L3026" t="s">
        <v>8892</v>
      </c>
      <c r="M3026" t="s">
        <v>8893</v>
      </c>
      <c r="N3026">
        <v>1.8505555549999999</v>
      </c>
      <c r="O3026">
        <v>0</v>
      </c>
      <c r="P3026">
        <v>5</v>
      </c>
      <c r="Q3026">
        <v>0</v>
      </c>
      <c r="R3026">
        <v>0</v>
      </c>
      <c r="S3026">
        <v>0</v>
      </c>
      <c r="T3026">
        <v>2</v>
      </c>
      <c r="U3026">
        <v>0</v>
      </c>
      <c r="V3026">
        <v>0</v>
      </c>
      <c r="W3026">
        <v>0</v>
      </c>
      <c r="X3026">
        <v>5.0253577080312315</v>
      </c>
      <c r="Y3026">
        <v>0</v>
      </c>
      <c r="Z3026">
        <v>0</v>
      </c>
      <c r="AA3026">
        <v>0</v>
      </c>
      <c r="AB3026">
        <v>0.86598154725707943</v>
      </c>
      <c r="AC3026">
        <v>0</v>
      </c>
      <c r="AD3026">
        <v>0</v>
      </c>
      <c r="AE3026">
        <v>5.8913392552883108</v>
      </c>
    </row>
    <row r="3027" spans="1:31" x14ac:dyDescent="0.25">
      <c r="A3027">
        <v>2343385</v>
      </c>
      <c r="B3027">
        <v>1</v>
      </c>
      <c r="C3027" t="s">
        <v>80</v>
      </c>
      <c r="D3027" t="s">
        <v>103</v>
      </c>
      <c r="E3027" t="s">
        <v>132</v>
      </c>
      <c r="F3027" t="s">
        <v>6125</v>
      </c>
      <c r="G3027" t="s">
        <v>134</v>
      </c>
      <c r="H3027" t="s">
        <v>135</v>
      </c>
      <c r="I3027" t="s">
        <v>144</v>
      </c>
      <c r="J3027" t="s">
        <v>137</v>
      </c>
      <c r="K3027" t="s">
        <v>138</v>
      </c>
      <c r="L3027" t="s">
        <v>8894</v>
      </c>
      <c r="M3027" t="s">
        <v>8895</v>
      </c>
      <c r="N3027">
        <v>0.31222222199999999</v>
      </c>
      <c r="O3027">
        <v>1</v>
      </c>
      <c r="P3027">
        <v>609</v>
      </c>
      <c r="Q3027">
        <v>1</v>
      </c>
      <c r="R3027">
        <v>0</v>
      </c>
      <c r="S3027">
        <v>1</v>
      </c>
      <c r="T3027">
        <v>32</v>
      </c>
      <c r="U3027">
        <v>0</v>
      </c>
      <c r="V3027">
        <v>0</v>
      </c>
      <c r="W3027">
        <v>5.6490745760644445E-2</v>
      </c>
      <c r="X3027">
        <v>37.487230810288004</v>
      </c>
      <c r="Y3027">
        <v>0</v>
      </c>
      <c r="Z3027">
        <v>0</v>
      </c>
      <c r="AA3027">
        <v>0.60163241512544452</v>
      </c>
      <c r="AB3027">
        <v>7.7376012334218993</v>
      </c>
      <c r="AC3027">
        <v>0</v>
      </c>
      <c r="AD3027">
        <v>0</v>
      </c>
      <c r="AE3027">
        <v>45.882955204595987</v>
      </c>
    </row>
    <row r="3028" spans="1:31" x14ac:dyDescent="0.25">
      <c r="A3028">
        <v>2343387</v>
      </c>
      <c r="B3028">
        <v>1</v>
      </c>
      <c r="C3028" t="s">
        <v>81</v>
      </c>
      <c r="D3028" t="s">
        <v>115</v>
      </c>
      <c r="E3028" t="s">
        <v>147</v>
      </c>
      <c r="F3028" t="s">
        <v>8386</v>
      </c>
      <c r="G3028" t="s">
        <v>184</v>
      </c>
      <c r="H3028" t="s">
        <v>135</v>
      </c>
      <c r="I3028" t="s">
        <v>144</v>
      </c>
      <c r="J3028" t="s">
        <v>137</v>
      </c>
      <c r="K3028" t="s">
        <v>138</v>
      </c>
      <c r="L3028" t="s">
        <v>8896</v>
      </c>
      <c r="M3028" t="s">
        <v>8897</v>
      </c>
      <c r="N3028">
        <v>1.9511111109999999</v>
      </c>
      <c r="O3028">
        <v>0</v>
      </c>
      <c r="P3028">
        <v>178</v>
      </c>
      <c r="Q3028">
        <v>0</v>
      </c>
      <c r="R3028">
        <v>2</v>
      </c>
      <c r="S3028">
        <v>1</v>
      </c>
      <c r="T3028">
        <v>12</v>
      </c>
      <c r="U3028">
        <v>0</v>
      </c>
      <c r="V3028">
        <v>0</v>
      </c>
      <c r="W3028">
        <v>0</v>
      </c>
      <c r="X3028">
        <v>28.676392028991721</v>
      </c>
      <c r="Y3028">
        <v>0</v>
      </c>
      <c r="Z3028">
        <v>5.0867660646428448</v>
      </c>
      <c r="AA3028">
        <v>2.3870145434676724</v>
      </c>
      <c r="AB3028">
        <v>0.63450563783573621</v>
      </c>
      <c r="AC3028">
        <v>0</v>
      </c>
      <c r="AD3028">
        <v>0</v>
      </c>
      <c r="AE3028">
        <v>36.784678274937974</v>
      </c>
    </row>
    <row r="3029" spans="1:31" x14ac:dyDescent="0.25">
      <c r="A3029">
        <v>2343389</v>
      </c>
      <c r="B3029">
        <v>1</v>
      </c>
      <c r="C3029" t="s">
        <v>80</v>
      </c>
      <c r="D3029" t="s">
        <v>93</v>
      </c>
      <c r="E3029" t="s">
        <v>151</v>
      </c>
      <c r="F3029" t="s">
        <v>8898</v>
      </c>
      <c r="G3029" t="s">
        <v>153</v>
      </c>
      <c r="H3029" t="s">
        <v>154</v>
      </c>
      <c r="I3029" t="s">
        <v>144</v>
      </c>
      <c r="J3029" t="s">
        <v>137</v>
      </c>
      <c r="K3029" t="s">
        <v>138</v>
      </c>
      <c r="L3029" t="s">
        <v>8899</v>
      </c>
      <c r="M3029" t="s">
        <v>8900</v>
      </c>
      <c r="N3029">
        <v>1.9444444439999999</v>
      </c>
      <c r="O3029">
        <v>0</v>
      </c>
      <c r="P3029">
        <v>23</v>
      </c>
      <c r="Q3029">
        <v>0</v>
      </c>
      <c r="R3029">
        <v>0</v>
      </c>
      <c r="S3029">
        <v>0</v>
      </c>
      <c r="T3029">
        <v>2</v>
      </c>
      <c r="U3029">
        <v>0</v>
      </c>
      <c r="V3029">
        <v>0</v>
      </c>
      <c r="W3029">
        <v>0</v>
      </c>
      <c r="X3029">
        <v>7.4336390827527161</v>
      </c>
      <c r="Y3029">
        <v>0</v>
      </c>
      <c r="Z3029">
        <v>0</v>
      </c>
      <c r="AA3029">
        <v>0</v>
      </c>
      <c r="AB3029">
        <v>1.7769353859578889E-2</v>
      </c>
      <c r="AC3029">
        <v>0</v>
      </c>
      <c r="AD3029">
        <v>0</v>
      </c>
      <c r="AE3029">
        <v>7.4514084366122946</v>
      </c>
    </row>
    <row r="3030" spans="1:31" x14ac:dyDescent="0.25">
      <c r="A3030">
        <v>2343393</v>
      </c>
      <c r="B3030">
        <v>1</v>
      </c>
      <c r="C3030" t="s">
        <v>81</v>
      </c>
      <c r="D3030" t="s">
        <v>121</v>
      </c>
      <c r="E3030" t="s">
        <v>141</v>
      </c>
      <c r="F3030" t="s">
        <v>8901</v>
      </c>
      <c r="G3030" t="s">
        <v>134</v>
      </c>
      <c r="H3030" t="s">
        <v>135</v>
      </c>
      <c r="I3030" t="s">
        <v>144</v>
      </c>
      <c r="J3030" t="s">
        <v>137</v>
      </c>
      <c r="K3030" t="s">
        <v>138</v>
      </c>
      <c r="L3030" t="s">
        <v>8902</v>
      </c>
      <c r="M3030" t="s">
        <v>8903</v>
      </c>
      <c r="N3030">
        <v>1.293055555</v>
      </c>
      <c r="O3030">
        <v>0</v>
      </c>
      <c r="P3030">
        <v>999</v>
      </c>
      <c r="Q3030">
        <v>1</v>
      </c>
      <c r="R3030">
        <v>47</v>
      </c>
      <c r="S3030">
        <v>6</v>
      </c>
      <c r="T3030">
        <v>75</v>
      </c>
      <c r="U3030">
        <v>0</v>
      </c>
      <c r="V3030">
        <v>0</v>
      </c>
      <c r="W3030">
        <v>0</v>
      </c>
      <c r="X3030">
        <v>117.18878354939496</v>
      </c>
      <c r="Y3030">
        <v>2.8995824972722213</v>
      </c>
      <c r="Z3030">
        <v>31.018877626624803</v>
      </c>
      <c r="AA3030">
        <v>8.0177819070338483</v>
      </c>
      <c r="AB3030">
        <v>36.624557827368086</v>
      </c>
      <c r="AC3030">
        <v>0</v>
      </c>
      <c r="AD3030">
        <v>0</v>
      </c>
      <c r="AE3030">
        <v>195.7495834076939</v>
      </c>
    </row>
    <row r="3031" spans="1:31" x14ac:dyDescent="0.25">
      <c r="A3031">
        <v>2343394</v>
      </c>
      <c r="B3031">
        <v>1</v>
      </c>
      <c r="C3031" t="s">
        <v>80</v>
      </c>
      <c r="D3031" t="s">
        <v>93</v>
      </c>
      <c r="E3031" t="s">
        <v>151</v>
      </c>
      <c r="F3031" t="s">
        <v>5172</v>
      </c>
      <c r="G3031" t="s">
        <v>153</v>
      </c>
      <c r="H3031" t="s">
        <v>154</v>
      </c>
      <c r="I3031" t="s">
        <v>144</v>
      </c>
      <c r="J3031" t="s">
        <v>137</v>
      </c>
      <c r="K3031" t="s">
        <v>138</v>
      </c>
      <c r="L3031" t="s">
        <v>8904</v>
      </c>
      <c r="M3031" t="s">
        <v>8905</v>
      </c>
      <c r="N3031">
        <v>2.054166666</v>
      </c>
      <c r="O3031">
        <v>0</v>
      </c>
      <c r="P3031">
        <v>1</v>
      </c>
      <c r="Q3031">
        <v>0</v>
      </c>
      <c r="R3031">
        <v>2</v>
      </c>
      <c r="S3031">
        <v>0</v>
      </c>
      <c r="T3031">
        <v>1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6.7562965768004997</v>
      </c>
      <c r="AA3031">
        <v>0</v>
      </c>
      <c r="AB3031">
        <v>2.6041657608142401</v>
      </c>
      <c r="AC3031">
        <v>0</v>
      </c>
      <c r="AD3031">
        <v>0</v>
      </c>
      <c r="AE3031">
        <v>9.3604623376147398</v>
      </c>
    </row>
    <row r="3032" spans="1:31" x14ac:dyDescent="0.25">
      <c r="A3032">
        <v>2343396</v>
      </c>
      <c r="B3032">
        <v>1</v>
      </c>
      <c r="C3032" t="s">
        <v>81</v>
      </c>
      <c r="D3032" t="s">
        <v>127</v>
      </c>
      <c r="E3032" t="s">
        <v>141</v>
      </c>
      <c r="F3032" t="s">
        <v>282</v>
      </c>
      <c r="G3032" t="s">
        <v>134</v>
      </c>
      <c r="H3032" t="s">
        <v>135</v>
      </c>
      <c r="I3032" t="s">
        <v>144</v>
      </c>
      <c r="J3032" t="s">
        <v>137</v>
      </c>
      <c r="K3032" t="s">
        <v>138</v>
      </c>
      <c r="L3032" t="s">
        <v>8906</v>
      </c>
      <c r="M3032" t="s">
        <v>8907</v>
      </c>
      <c r="N3032">
        <v>1.0672222220000001</v>
      </c>
      <c r="O3032">
        <v>5</v>
      </c>
      <c r="P3032">
        <v>74</v>
      </c>
      <c r="Q3032">
        <v>94</v>
      </c>
      <c r="R3032">
        <v>101</v>
      </c>
      <c r="S3032">
        <v>2</v>
      </c>
      <c r="T3032">
        <v>8</v>
      </c>
      <c r="U3032">
        <v>0</v>
      </c>
      <c r="V3032">
        <v>1</v>
      </c>
      <c r="W3032">
        <v>1.4226627022165073</v>
      </c>
      <c r="X3032">
        <v>19.936887387708442</v>
      </c>
      <c r="Y3032">
        <v>310.10033042185137</v>
      </c>
      <c r="Z3032">
        <v>284.29693397334438</v>
      </c>
      <c r="AA3032">
        <v>10.999174390586248</v>
      </c>
      <c r="AB3032">
        <v>4.5788292847803342</v>
      </c>
      <c r="AC3032">
        <v>0</v>
      </c>
      <c r="AD3032">
        <v>0</v>
      </c>
      <c r="AE3032">
        <v>631.33481816048732</v>
      </c>
    </row>
    <row r="3033" spans="1:31" x14ac:dyDescent="0.25">
      <c r="A3033">
        <v>2343399</v>
      </c>
      <c r="B3033">
        <v>1</v>
      </c>
      <c r="C3033" t="s">
        <v>80</v>
      </c>
      <c r="D3033" t="s">
        <v>104</v>
      </c>
      <c r="E3033" t="s">
        <v>141</v>
      </c>
      <c r="F3033" t="s">
        <v>8908</v>
      </c>
      <c r="G3033" t="s">
        <v>134</v>
      </c>
      <c r="H3033" t="s">
        <v>135</v>
      </c>
      <c r="I3033" t="s">
        <v>144</v>
      </c>
      <c r="J3033" t="s">
        <v>137</v>
      </c>
      <c r="K3033" t="s">
        <v>138</v>
      </c>
      <c r="L3033" t="s">
        <v>8909</v>
      </c>
      <c r="M3033" t="s">
        <v>8910</v>
      </c>
      <c r="N3033">
        <v>1.1411111110000001</v>
      </c>
      <c r="O3033">
        <v>3</v>
      </c>
      <c r="P3033">
        <v>189</v>
      </c>
      <c r="Q3033">
        <v>19</v>
      </c>
      <c r="R3033">
        <v>241</v>
      </c>
      <c r="S3033">
        <v>15</v>
      </c>
      <c r="T3033">
        <v>74</v>
      </c>
      <c r="U3033">
        <v>4</v>
      </c>
      <c r="V3033">
        <v>0</v>
      </c>
      <c r="W3033">
        <v>23.205117399867319</v>
      </c>
      <c r="X3033">
        <v>67.823646945838604</v>
      </c>
      <c r="Y3033">
        <v>16.080243197558094</v>
      </c>
      <c r="Z3033">
        <v>152.88252895880456</v>
      </c>
      <c r="AA3033">
        <v>75.184485384219386</v>
      </c>
      <c r="AB3033">
        <v>67.778251688543278</v>
      </c>
      <c r="AC3033">
        <v>50.761108839456988</v>
      </c>
      <c r="AD3033">
        <v>0</v>
      </c>
      <c r="AE3033">
        <v>453.71538241428823</v>
      </c>
    </row>
    <row r="3034" spans="1:31" x14ac:dyDescent="0.25">
      <c r="A3034">
        <v>2343405</v>
      </c>
      <c r="B3034">
        <v>1</v>
      </c>
      <c r="C3034" t="s">
        <v>81</v>
      </c>
      <c r="D3034" t="s">
        <v>112</v>
      </c>
      <c r="E3034" t="s">
        <v>147</v>
      </c>
      <c r="F3034" t="s">
        <v>8911</v>
      </c>
      <c r="G3034" t="s">
        <v>134</v>
      </c>
      <c r="H3034" t="s">
        <v>135</v>
      </c>
      <c r="I3034" t="s">
        <v>144</v>
      </c>
      <c r="J3034" t="s">
        <v>137</v>
      </c>
      <c r="K3034" t="s">
        <v>138</v>
      </c>
      <c r="L3034" t="s">
        <v>8912</v>
      </c>
      <c r="M3034" t="s">
        <v>8913</v>
      </c>
      <c r="N3034">
        <v>0.64583333300000001</v>
      </c>
      <c r="O3034">
        <v>0</v>
      </c>
      <c r="P3034">
        <v>27</v>
      </c>
      <c r="Q3034">
        <v>17</v>
      </c>
      <c r="R3034">
        <v>69</v>
      </c>
      <c r="S3034">
        <v>13</v>
      </c>
      <c r="T3034">
        <v>10</v>
      </c>
      <c r="U3034">
        <v>4</v>
      </c>
      <c r="V3034">
        <v>0</v>
      </c>
      <c r="W3034">
        <v>0</v>
      </c>
      <c r="X3034">
        <v>3.4787728759344794</v>
      </c>
      <c r="Y3034">
        <v>40.370500562938972</v>
      </c>
      <c r="Z3034">
        <v>63.601252759560808</v>
      </c>
      <c r="AA3034">
        <v>40.998392715434584</v>
      </c>
      <c r="AB3034">
        <v>3.2477648655046676</v>
      </c>
      <c r="AC3034">
        <v>103.16257125436366</v>
      </c>
      <c r="AD3034">
        <v>0</v>
      </c>
      <c r="AE3034">
        <v>254.85925503373718</v>
      </c>
    </row>
    <row r="3035" spans="1:31" x14ac:dyDescent="0.25">
      <c r="A3035">
        <v>2343406</v>
      </c>
      <c r="B3035">
        <v>1</v>
      </c>
      <c r="C3035" t="s">
        <v>80</v>
      </c>
      <c r="D3035" t="s">
        <v>101</v>
      </c>
      <c r="E3035" t="s">
        <v>147</v>
      </c>
      <c r="F3035" t="s">
        <v>8914</v>
      </c>
      <c r="G3035" t="s">
        <v>184</v>
      </c>
      <c r="H3035" t="s">
        <v>135</v>
      </c>
      <c r="I3035" t="s">
        <v>144</v>
      </c>
      <c r="J3035" t="s">
        <v>137</v>
      </c>
      <c r="K3035" t="s">
        <v>138</v>
      </c>
      <c r="L3035" t="s">
        <v>8915</v>
      </c>
      <c r="M3035" t="s">
        <v>8916</v>
      </c>
      <c r="N3035">
        <v>1.8761111109999999</v>
      </c>
      <c r="O3035">
        <v>0</v>
      </c>
      <c r="P3035">
        <v>0</v>
      </c>
      <c r="Q3035">
        <v>0</v>
      </c>
      <c r="R3035">
        <v>0</v>
      </c>
      <c r="S3035">
        <v>1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19.514595554607272</v>
      </c>
      <c r="AB3035">
        <v>0</v>
      </c>
      <c r="AC3035">
        <v>0</v>
      </c>
      <c r="AD3035">
        <v>0</v>
      </c>
      <c r="AE3035">
        <v>19.514595554607272</v>
      </c>
    </row>
    <row r="3036" spans="1:31" x14ac:dyDescent="0.25">
      <c r="A3036">
        <v>2343407</v>
      </c>
      <c r="B3036">
        <v>1</v>
      </c>
      <c r="C3036" t="s">
        <v>81</v>
      </c>
      <c r="D3036" t="s">
        <v>128</v>
      </c>
      <c r="E3036" t="s">
        <v>147</v>
      </c>
      <c r="F3036" t="s">
        <v>8336</v>
      </c>
      <c r="G3036" t="s">
        <v>134</v>
      </c>
      <c r="H3036" t="s">
        <v>135</v>
      </c>
      <c r="I3036" t="s">
        <v>144</v>
      </c>
      <c r="J3036" t="s">
        <v>137</v>
      </c>
      <c r="K3036" t="s">
        <v>138</v>
      </c>
      <c r="L3036" t="s">
        <v>8917</v>
      </c>
      <c r="M3036" t="s">
        <v>8918</v>
      </c>
      <c r="N3036">
        <v>1.0636111109999999</v>
      </c>
      <c r="O3036">
        <v>0</v>
      </c>
      <c r="P3036">
        <v>15</v>
      </c>
      <c r="Q3036">
        <v>0</v>
      </c>
      <c r="R3036">
        <v>20</v>
      </c>
      <c r="S3036">
        <v>10</v>
      </c>
      <c r="T3036">
        <v>6</v>
      </c>
      <c r="U3036">
        <v>2</v>
      </c>
      <c r="V3036">
        <v>0</v>
      </c>
      <c r="W3036">
        <v>0</v>
      </c>
      <c r="X3036">
        <v>4.1926666980053495</v>
      </c>
      <c r="Y3036">
        <v>0</v>
      </c>
      <c r="Z3036">
        <v>22.523020054963013</v>
      </c>
      <c r="AA3036">
        <v>662.34556472639156</v>
      </c>
      <c r="AB3036">
        <v>11.8096932453857</v>
      </c>
      <c r="AC3036">
        <v>12.355425465356735</v>
      </c>
      <c r="AD3036">
        <v>0</v>
      </c>
      <c r="AE3036">
        <v>713.22637019010233</v>
      </c>
    </row>
    <row r="3037" spans="1:31" x14ac:dyDescent="0.25">
      <c r="A3037">
        <v>2343409</v>
      </c>
      <c r="B3037">
        <v>1</v>
      </c>
      <c r="C3037" t="s">
        <v>80</v>
      </c>
      <c r="D3037" t="s">
        <v>100</v>
      </c>
      <c r="E3037" t="s">
        <v>132</v>
      </c>
      <c r="F3037" t="s">
        <v>8919</v>
      </c>
      <c r="G3037" t="s">
        <v>134</v>
      </c>
      <c r="H3037" t="s">
        <v>135</v>
      </c>
      <c r="I3037" t="s">
        <v>144</v>
      </c>
      <c r="J3037" t="s">
        <v>137</v>
      </c>
      <c r="K3037" t="s">
        <v>138</v>
      </c>
      <c r="L3037" t="s">
        <v>8920</v>
      </c>
      <c r="M3037" t="s">
        <v>8921</v>
      </c>
      <c r="N3037">
        <v>1.43</v>
      </c>
      <c r="O3037">
        <v>0</v>
      </c>
      <c r="P3037">
        <v>157</v>
      </c>
      <c r="Q3037">
        <v>0</v>
      </c>
      <c r="R3037">
        <v>42</v>
      </c>
      <c r="S3037">
        <v>0</v>
      </c>
      <c r="T3037">
        <v>18</v>
      </c>
      <c r="U3037">
        <v>0</v>
      </c>
      <c r="V3037">
        <v>0</v>
      </c>
      <c r="W3037">
        <v>0</v>
      </c>
      <c r="X3037">
        <v>109.70706354441425</v>
      </c>
      <c r="Y3037">
        <v>0</v>
      </c>
      <c r="Z3037">
        <v>39.375911513834176</v>
      </c>
      <c r="AA3037">
        <v>0</v>
      </c>
      <c r="AB3037">
        <v>38.761707372506443</v>
      </c>
      <c r="AC3037">
        <v>0</v>
      </c>
      <c r="AD3037">
        <v>0</v>
      </c>
      <c r="AE3037">
        <v>187.84468243075486</v>
      </c>
    </row>
    <row r="3038" spans="1:31" x14ac:dyDescent="0.25">
      <c r="A3038">
        <v>2343410</v>
      </c>
      <c r="B3038">
        <v>1</v>
      </c>
      <c r="C3038" t="s">
        <v>81</v>
      </c>
      <c r="D3038" t="s">
        <v>114</v>
      </c>
      <c r="E3038" t="s">
        <v>157</v>
      </c>
      <c r="F3038" t="s">
        <v>8922</v>
      </c>
      <c r="G3038" t="s">
        <v>159</v>
      </c>
      <c r="H3038" t="s">
        <v>154</v>
      </c>
      <c r="I3038" t="s">
        <v>144</v>
      </c>
      <c r="J3038" t="s">
        <v>137</v>
      </c>
      <c r="K3038" t="s">
        <v>138</v>
      </c>
      <c r="L3038" t="s">
        <v>8923</v>
      </c>
      <c r="M3038" t="s">
        <v>8924</v>
      </c>
      <c r="N3038">
        <v>1.403611111</v>
      </c>
      <c r="O3038">
        <v>0</v>
      </c>
      <c r="P3038">
        <v>1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0.15889410991895694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0.15889410991895694</v>
      </c>
    </row>
    <row r="3039" spans="1:31" x14ac:dyDescent="0.25">
      <c r="A3039">
        <v>2343411</v>
      </c>
      <c r="B3039">
        <v>1</v>
      </c>
      <c r="C3039" t="s">
        <v>80</v>
      </c>
      <c r="D3039" t="s">
        <v>108</v>
      </c>
      <c r="E3039" t="s">
        <v>151</v>
      </c>
      <c r="F3039" t="s">
        <v>8925</v>
      </c>
      <c r="G3039" t="s">
        <v>153</v>
      </c>
      <c r="H3039" t="s">
        <v>154</v>
      </c>
      <c r="I3039" t="s">
        <v>144</v>
      </c>
      <c r="J3039" t="s">
        <v>137</v>
      </c>
      <c r="K3039" t="s">
        <v>138</v>
      </c>
      <c r="L3039" t="s">
        <v>8926</v>
      </c>
      <c r="M3039" t="s">
        <v>8927</v>
      </c>
      <c r="N3039">
        <v>1.038333333</v>
      </c>
      <c r="O3039">
        <v>0</v>
      </c>
      <c r="P3039">
        <v>5</v>
      </c>
      <c r="Q3039">
        <v>0</v>
      </c>
      <c r="R3039">
        <v>2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1.0055198336418667</v>
      </c>
      <c r="Y3039">
        <v>0</v>
      </c>
      <c r="Z3039">
        <v>4.8530796545504007</v>
      </c>
      <c r="AA3039">
        <v>0</v>
      </c>
      <c r="AB3039">
        <v>0</v>
      </c>
      <c r="AC3039">
        <v>0</v>
      </c>
      <c r="AD3039">
        <v>0</v>
      </c>
      <c r="AE3039">
        <v>5.8585994881922669</v>
      </c>
    </row>
    <row r="3040" spans="1:31" x14ac:dyDescent="0.25">
      <c r="A3040">
        <v>2343412</v>
      </c>
      <c r="B3040">
        <v>1</v>
      </c>
      <c r="C3040" t="s">
        <v>80</v>
      </c>
      <c r="D3040" t="s">
        <v>103</v>
      </c>
      <c r="E3040" t="s">
        <v>151</v>
      </c>
      <c r="F3040" t="s">
        <v>8928</v>
      </c>
      <c r="G3040" t="s">
        <v>153</v>
      </c>
      <c r="H3040" t="s">
        <v>154</v>
      </c>
      <c r="I3040" t="s">
        <v>144</v>
      </c>
      <c r="J3040" t="s">
        <v>137</v>
      </c>
      <c r="K3040" t="s">
        <v>138</v>
      </c>
      <c r="L3040" t="s">
        <v>8929</v>
      </c>
      <c r="M3040" t="s">
        <v>8930</v>
      </c>
      <c r="N3040">
        <v>1.291666666</v>
      </c>
      <c r="O3040">
        <v>0</v>
      </c>
      <c r="P3040">
        <v>65</v>
      </c>
      <c r="Q3040">
        <v>0</v>
      </c>
      <c r="R3040">
        <v>6</v>
      </c>
      <c r="S3040">
        <v>0</v>
      </c>
      <c r="T3040">
        <v>13</v>
      </c>
      <c r="U3040">
        <v>0</v>
      </c>
      <c r="V3040">
        <v>0</v>
      </c>
      <c r="W3040">
        <v>0</v>
      </c>
      <c r="X3040">
        <v>22.418963633399635</v>
      </c>
      <c r="Y3040">
        <v>0</v>
      </c>
      <c r="Z3040">
        <v>41.777319743316248</v>
      </c>
      <c r="AA3040">
        <v>0</v>
      </c>
      <c r="AB3040">
        <v>9.7911840664211098</v>
      </c>
      <c r="AC3040">
        <v>0</v>
      </c>
      <c r="AD3040">
        <v>0</v>
      </c>
      <c r="AE3040">
        <v>73.987467443136993</v>
      </c>
    </row>
    <row r="3041" spans="1:31" x14ac:dyDescent="0.25">
      <c r="A3041">
        <v>2343413</v>
      </c>
      <c r="B3041">
        <v>1</v>
      </c>
      <c r="C3041" t="s">
        <v>80</v>
      </c>
      <c r="D3041" t="s">
        <v>98</v>
      </c>
      <c r="E3041" t="s">
        <v>151</v>
      </c>
      <c r="F3041" t="s">
        <v>8931</v>
      </c>
      <c r="G3041" t="s">
        <v>153</v>
      </c>
      <c r="H3041" t="s">
        <v>154</v>
      </c>
      <c r="I3041" t="s">
        <v>144</v>
      </c>
      <c r="J3041" t="s">
        <v>137</v>
      </c>
      <c r="K3041" t="s">
        <v>138</v>
      </c>
      <c r="L3041" t="s">
        <v>8932</v>
      </c>
      <c r="M3041" t="s">
        <v>8933</v>
      </c>
      <c r="N3041">
        <v>1.5961111109999999</v>
      </c>
      <c r="O3041">
        <v>0</v>
      </c>
      <c r="P3041">
        <v>1</v>
      </c>
      <c r="Q3041">
        <v>0</v>
      </c>
      <c r="R3041">
        <v>1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0.36013298748616507</v>
      </c>
      <c r="Y3041">
        <v>0</v>
      </c>
      <c r="Z3041">
        <v>2.1893324509398044</v>
      </c>
      <c r="AA3041">
        <v>0</v>
      </c>
      <c r="AB3041">
        <v>0</v>
      </c>
      <c r="AC3041">
        <v>0</v>
      </c>
      <c r="AD3041">
        <v>0</v>
      </c>
      <c r="AE3041">
        <v>2.5494654384259694</v>
      </c>
    </row>
    <row r="3042" spans="1:31" x14ac:dyDescent="0.25">
      <c r="A3042">
        <v>2343416</v>
      </c>
      <c r="B3042">
        <v>1</v>
      </c>
      <c r="C3042" t="s">
        <v>81</v>
      </c>
      <c r="D3042" t="s">
        <v>113</v>
      </c>
      <c r="E3042" t="s">
        <v>141</v>
      </c>
      <c r="F3042" t="s">
        <v>8934</v>
      </c>
      <c r="G3042" t="s">
        <v>134</v>
      </c>
      <c r="H3042" t="s">
        <v>135</v>
      </c>
      <c r="I3042" t="s">
        <v>144</v>
      </c>
      <c r="J3042" t="s">
        <v>137</v>
      </c>
      <c r="K3042" t="s">
        <v>138</v>
      </c>
      <c r="L3042" t="s">
        <v>8935</v>
      </c>
      <c r="M3042" t="s">
        <v>8936</v>
      </c>
      <c r="N3042">
        <v>1.1758333329999999</v>
      </c>
      <c r="O3042">
        <v>0</v>
      </c>
      <c r="P3042">
        <v>468</v>
      </c>
      <c r="Q3042">
        <v>0</v>
      </c>
      <c r="R3042">
        <v>73</v>
      </c>
      <c r="S3042">
        <v>3</v>
      </c>
      <c r="T3042">
        <v>12</v>
      </c>
      <c r="U3042">
        <v>0</v>
      </c>
      <c r="V3042">
        <v>0</v>
      </c>
      <c r="W3042">
        <v>0</v>
      </c>
      <c r="X3042">
        <v>71.36926670087027</v>
      </c>
      <c r="Y3042">
        <v>0</v>
      </c>
      <c r="Z3042">
        <v>79.088171336076016</v>
      </c>
      <c r="AA3042">
        <v>6.1992490743177502</v>
      </c>
      <c r="AB3042">
        <v>7.5799897772233651</v>
      </c>
      <c r="AC3042">
        <v>0</v>
      </c>
      <c r="AD3042">
        <v>0</v>
      </c>
      <c r="AE3042">
        <v>164.23667688848741</v>
      </c>
    </row>
    <row r="3043" spans="1:31" x14ac:dyDescent="0.25">
      <c r="A3043">
        <v>2343417</v>
      </c>
      <c r="B3043">
        <v>1</v>
      </c>
      <c r="C3043" t="s">
        <v>80</v>
      </c>
      <c r="D3043" t="s">
        <v>96</v>
      </c>
      <c r="E3043" t="s">
        <v>151</v>
      </c>
      <c r="F3043" t="s">
        <v>8937</v>
      </c>
      <c r="G3043" t="s">
        <v>153</v>
      </c>
      <c r="H3043" t="s">
        <v>154</v>
      </c>
      <c r="I3043" t="s">
        <v>144</v>
      </c>
      <c r="J3043" t="s">
        <v>137</v>
      </c>
      <c r="K3043" t="s">
        <v>138</v>
      </c>
      <c r="L3043" t="s">
        <v>8938</v>
      </c>
      <c r="M3043" t="s">
        <v>8939</v>
      </c>
      <c r="N3043">
        <v>7.3794444439999998</v>
      </c>
      <c r="O3043">
        <v>0</v>
      </c>
      <c r="P3043">
        <v>123</v>
      </c>
      <c r="Q3043">
        <v>0</v>
      </c>
      <c r="R3043">
        <v>0</v>
      </c>
      <c r="S3043">
        <v>0</v>
      </c>
      <c r="T3043">
        <v>4</v>
      </c>
      <c r="U3043">
        <v>0</v>
      </c>
      <c r="V3043">
        <v>0</v>
      </c>
      <c r="W3043">
        <v>0</v>
      </c>
      <c r="X3043">
        <v>208.43077581808103</v>
      </c>
      <c r="Y3043">
        <v>0</v>
      </c>
      <c r="Z3043">
        <v>0</v>
      </c>
      <c r="AA3043">
        <v>0</v>
      </c>
      <c r="AB3043">
        <v>25.013628779935029</v>
      </c>
      <c r="AC3043">
        <v>0</v>
      </c>
      <c r="AD3043">
        <v>0</v>
      </c>
      <c r="AE3043">
        <v>233.44440459801606</v>
      </c>
    </row>
    <row r="3044" spans="1:31" x14ac:dyDescent="0.25">
      <c r="A3044">
        <v>2343418</v>
      </c>
      <c r="B3044">
        <v>1</v>
      </c>
      <c r="C3044" t="s">
        <v>81</v>
      </c>
      <c r="D3044" t="s">
        <v>122</v>
      </c>
      <c r="E3044" t="s">
        <v>132</v>
      </c>
      <c r="F3044" t="s">
        <v>8940</v>
      </c>
      <c r="G3044" t="s">
        <v>134</v>
      </c>
      <c r="H3044" t="s">
        <v>135</v>
      </c>
      <c r="I3044" t="s">
        <v>144</v>
      </c>
      <c r="J3044" t="s">
        <v>137</v>
      </c>
      <c r="K3044" t="s">
        <v>138</v>
      </c>
      <c r="L3044" t="s">
        <v>8941</v>
      </c>
      <c r="M3044" t="s">
        <v>8942</v>
      </c>
      <c r="N3044">
        <v>0.31</v>
      </c>
      <c r="O3044">
        <v>24</v>
      </c>
      <c r="P3044">
        <v>838</v>
      </c>
      <c r="Q3044">
        <v>69</v>
      </c>
      <c r="R3044">
        <v>36</v>
      </c>
      <c r="S3044">
        <v>23</v>
      </c>
      <c r="T3044">
        <v>54</v>
      </c>
      <c r="U3044">
        <v>0</v>
      </c>
      <c r="V3044">
        <v>2</v>
      </c>
      <c r="W3044">
        <v>1.8280474533211222</v>
      </c>
      <c r="X3044">
        <v>30.320186468976459</v>
      </c>
      <c r="Y3044">
        <v>18.981902672280288</v>
      </c>
      <c r="Z3044">
        <v>7.3529589422002637</v>
      </c>
      <c r="AA3044">
        <v>17.760046502200037</v>
      </c>
      <c r="AB3044">
        <v>6.8262026915057001</v>
      </c>
      <c r="AC3044">
        <v>0</v>
      </c>
      <c r="AD3044">
        <v>8.7236935187193207</v>
      </c>
      <c r="AE3044">
        <v>91.793038249203178</v>
      </c>
    </row>
    <row r="3045" spans="1:31" x14ac:dyDescent="0.25">
      <c r="A3045">
        <v>2343420</v>
      </c>
      <c r="B3045">
        <v>1</v>
      </c>
      <c r="C3045" t="s">
        <v>81</v>
      </c>
      <c r="D3045" t="s">
        <v>127</v>
      </c>
      <c r="E3045" t="s">
        <v>157</v>
      </c>
      <c r="F3045" t="s">
        <v>8943</v>
      </c>
      <c r="G3045" t="s">
        <v>204</v>
      </c>
      <c r="H3045" t="s">
        <v>154</v>
      </c>
      <c r="I3045" t="s">
        <v>144</v>
      </c>
      <c r="J3045" t="s">
        <v>137</v>
      </c>
      <c r="K3045" t="s">
        <v>138</v>
      </c>
      <c r="L3045" t="s">
        <v>8944</v>
      </c>
      <c r="M3045" t="s">
        <v>8945</v>
      </c>
      <c r="N3045">
        <v>4.7430555549999998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1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331.20414021837934</v>
      </c>
      <c r="AC3045">
        <v>0</v>
      </c>
      <c r="AD3045">
        <v>0</v>
      </c>
      <c r="AE3045">
        <v>331.20414021837934</v>
      </c>
    </row>
    <row r="3046" spans="1:31" x14ac:dyDescent="0.25">
      <c r="A3046">
        <v>2343421</v>
      </c>
      <c r="B3046">
        <v>1</v>
      </c>
      <c r="C3046" t="s">
        <v>81</v>
      </c>
      <c r="D3046" t="s">
        <v>120</v>
      </c>
      <c r="E3046" t="s">
        <v>151</v>
      </c>
      <c r="F3046" t="s">
        <v>8946</v>
      </c>
      <c r="G3046" t="s">
        <v>153</v>
      </c>
      <c r="H3046" t="s">
        <v>154</v>
      </c>
      <c r="I3046" t="s">
        <v>144</v>
      </c>
      <c r="J3046" t="s">
        <v>137</v>
      </c>
      <c r="K3046" t="s">
        <v>138</v>
      </c>
      <c r="L3046" t="s">
        <v>8947</v>
      </c>
      <c r="M3046" t="s">
        <v>8948</v>
      </c>
      <c r="N3046">
        <v>1.256388888</v>
      </c>
      <c r="O3046">
        <v>0</v>
      </c>
      <c r="P3046">
        <v>30</v>
      </c>
      <c r="Q3046">
        <v>0</v>
      </c>
      <c r="R3046">
        <v>2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4.95187903779357</v>
      </c>
      <c r="Y3046">
        <v>0</v>
      </c>
      <c r="Z3046">
        <v>0.4996626411697534</v>
      </c>
      <c r="AA3046">
        <v>0</v>
      </c>
      <c r="AB3046">
        <v>0</v>
      </c>
      <c r="AC3046">
        <v>0</v>
      </c>
      <c r="AD3046">
        <v>0</v>
      </c>
      <c r="AE3046">
        <v>5.4515416789633235</v>
      </c>
    </row>
    <row r="3047" spans="1:31" x14ac:dyDescent="0.25">
      <c r="A3047">
        <v>2343424</v>
      </c>
      <c r="B3047">
        <v>1</v>
      </c>
      <c r="C3047" t="s">
        <v>81</v>
      </c>
      <c r="D3047" t="s">
        <v>123</v>
      </c>
      <c r="E3047" t="s">
        <v>132</v>
      </c>
      <c r="F3047" t="s">
        <v>8949</v>
      </c>
      <c r="G3047" t="s">
        <v>134</v>
      </c>
      <c r="H3047" t="s">
        <v>135</v>
      </c>
      <c r="I3047" t="s">
        <v>144</v>
      </c>
      <c r="J3047" t="s">
        <v>137</v>
      </c>
      <c r="K3047" t="s">
        <v>138</v>
      </c>
      <c r="L3047" t="s">
        <v>8950</v>
      </c>
      <c r="M3047" t="s">
        <v>8951</v>
      </c>
      <c r="N3047">
        <v>0.54527777700000002</v>
      </c>
      <c r="O3047">
        <v>0</v>
      </c>
      <c r="P3047">
        <v>8983</v>
      </c>
      <c r="Q3047">
        <v>0</v>
      </c>
      <c r="R3047">
        <v>2</v>
      </c>
      <c r="S3047">
        <v>5</v>
      </c>
      <c r="T3047">
        <v>1593</v>
      </c>
      <c r="U3047">
        <v>3</v>
      </c>
      <c r="V3047">
        <v>6</v>
      </c>
      <c r="W3047">
        <v>0</v>
      </c>
      <c r="X3047">
        <v>983.38982411230165</v>
      </c>
      <c r="Y3047">
        <v>0</v>
      </c>
      <c r="Z3047">
        <v>0.23694261976531</v>
      </c>
      <c r="AA3047">
        <v>27.989849514764042</v>
      </c>
      <c r="AB3047">
        <v>469.8787442781578</v>
      </c>
      <c r="AC3047">
        <v>8.1732067808411379</v>
      </c>
      <c r="AD3047">
        <v>22.472220819159816</v>
      </c>
      <c r="AE3047">
        <v>1512.1407881249897</v>
      </c>
    </row>
    <row r="3048" spans="1:31" x14ac:dyDescent="0.25">
      <c r="A3048">
        <v>2343426</v>
      </c>
      <c r="B3048">
        <v>1</v>
      </c>
      <c r="C3048" t="s">
        <v>81</v>
      </c>
      <c r="D3048" t="s">
        <v>122</v>
      </c>
      <c r="E3048" t="s">
        <v>132</v>
      </c>
      <c r="F3048" t="s">
        <v>1886</v>
      </c>
      <c r="G3048" t="s">
        <v>134</v>
      </c>
      <c r="H3048" t="s">
        <v>135</v>
      </c>
      <c r="I3048" t="s">
        <v>144</v>
      </c>
      <c r="J3048" t="s">
        <v>137</v>
      </c>
      <c r="K3048" t="s">
        <v>138</v>
      </c>
      <c r="L3048" t="s">
        <v>8952</v>
      </c>
      <c r="M3048" t="s">
        <v>8953</v>
      </c>
      <c r="N3048">
        <v>0.276388888</v>
      </c>
      <c r="O3048">
        <v>6</v>
      </c>
      <c r="P3048">
        <v>4010</v>
      </c>
      <c r="Q3048">
        <v>91</v>
      </c>
      <c r="R3048">
        <v>151</v>
      </c>
      <c r="S3048">
        <v>51</v>
      </c>
      <c r="T3048">
        <v>388</v>
      </c>
      <c r="U3048">
        <v>5</v>
      </c>
      <c r="V3048">
        <v>1</v>
      </c>
      <c r="W3048">
        <v>0.44325198691002088</v>
      </c>
      <c r="X3048">
        <v>135.46313812053842</v>
      </c>
      <c r="Y3048">
        <v>67.650854592100856</v>
      </c>
      <c r="Z3048">
        <v>36.683686362249169</v>
      </c>
      <c r="AA3048">
        <v>254.25464757187737</v>
      </c>
      <c r="AB3048">
        <v>50.311778703994499</v>
      </c>
      <c r="AC3048">
        <v>36.837104677111661</v>
      </c>
      <c r="AD3048">
        <v>8.0663352866260016</v>
      </c>
      <c r="AE3048">
        <v>589.71079730140809</v>
      </c>
    </row>
    <row r="3049" spans="1:31" x14ac:dyDescent="0.25">
      <c r="A3049">
        <v>2343430</v>
      </c>
      <c r="B3049">
        <v>1</v>
      </c>
      <c r="C3049" t="s">
        <v>81</v>
      </c>
      <c r="D3049" t="s">
        <v>127</v>
      </c>
      <c r="E3049" t="s">
        <v>147</v>
      </c>
      <c r="F3049" t="s">
        <v>8954</v>
      </c>
      <c r="G3049" t="s">
        <v>356</v>
      </c>
      <c r="H3049" t="s">
        <v>135</v>
      </c>
      <c r="I3049" t="s">
        <v>144</v>
      </c>
      <c r="J3049" t="s">
        <v>137</v>
      </c>
      <c r="K3049" t="s">
        <v>138</v>
      </c>
      <c r="L3049" t="s">
        <v>8955</v>
      </c>
      <c r="M3049" t="s">
        <v>8956</v>
      </c>
      <c r="N3049">
        <v>2.7463888879999998</v>
      </c>
      <c r="O3049">
        <v>0</v>
      </c>
      <c r="P3049">
        <v>7</v>
      </c>
      <c r="Q3049">
        <v>8</v>
      </c>
      <c r="R3049">
        <v>3</v>
      </c>
      <c r="S3049">
        <v>1</v>
      </c>
      <c r="T3049">
        <v>0</v>
      </c>
      <c r="U3049">
        <v>0</v>
      </c>
      <c r="V3049">
        <v>0</v>
      </c>
      <c r="W3049">
        <v>0</v>
      </c>
      <c r="X3049">
        <v>7.0582045206754662</v>
      </c>
      <c r="Y3049">
        <v>47.784933899877878</v>
      </c>
      <c r="Z3049">
        <v>25.486080931247997</v>
      </c>
      <c r="AA3049">
        <v>15.795253157397539</v>
      </c>
      <c r="AB3049">
        <v>0</v>
      </c>
      <c r="AC3049">
        <v>0</v>
      </c>
      <c r="AD3049">
        <v>0</v>
      </c>
      <c r="AE3049">
        <v>96.124472509198881</v>
      </c>
    </row>
    <row r="3050" spans="1:31" x14ac:dyDescent="0.25">
      <c r="A3050">
        <v>2343432</v>
      </c>
      <c r="B3050">
        <v>1</v>
      </c>
      <c r="C3050" t="s">
        <v>80</v>
      </c>
      <c r="D3050" t="s">
        <v>103</v>
      </c>
      <c r="E3050" t="s">
        <v>157</v>
      </c>
      <c r="F3050" t="s">
        <v>8957</v>
      </c>
      <c r="G3050" t="s">
        <v>159</v>
      </c>
      <c r="H3050" t="s">
        <v>154</v>
      </c>
      <c r="I3050" t="s">
        <v>144</v>
      </c>
      <c r="J3050" t="s">
        <v>137</v>
      </c>
      <c r="K3050" t="s">
        <v>138</v>
      </c>
      <c r="L3050" t="s">
        <v>8958</v>
      </c>
      <c r="M3050" t="s">
        <v>8959</v>
      </c>
      <c r="N3050">
        <v>2.270277777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2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1.3479271502956112</v>
      </c>
      <c r="AC3050">
        <v>0</v>
      </c>
      <c r="AD3050">
        <v>0</v>
      </c>
      <c r="AE3050">
        <v>1.3479271502956112</v>
      </c>
    </row>
    <row r="3051" spans="1:31" x14ac:dyDescent="0.25">
      <c r="A3051">
        <v>2343433</v>
      </c>
      <c r="B3051">
        <v>1</v>
      </c>
      <c r="C3051" t="s">
        <v>80</v>
      </c>
      <c r="D3051" t="s">
        <v>108</v>
      </c>
      <c r="E3051" t="s">
        <v>174</v>
      </c>
      <c r="F3051" t="s">
        <v>8960</v>
      </c>
      <c r="G3051" t="s">
        <v>299</v>
      </c>
      <c r="H3051" t="s">
        <v>154</v>
      </c>
      <c r="I3051" t="s">
        <v>144</v>
      </c>
      <c r="J3051" t="s">
        <v>137</v>
      </c>
      <c r="K3051" t="s">
        <v>138</v>
      </c>
      <c r="L3051" t="s">
        <v>8961</v>
      </c>
      <c r="M3051" t="s">
        <v>8962</v>
      </c>
      <c r="N3051">
        <v>4.1019444439999999</v>
      </c>
      <c r="O3051">
        <v>0</v>
      </c>
      <c r="P3051">
        <v>46</v>
      </c>
      <c r="Q3051">
        <v>0</v>
      </c>
      <c r="R3051">
        <v>13</v>
      </c>
      <c r="S3051">
        <v>0</v>
      </c>
      <c r="T3051">
        <v>1</v>
      </c>
      <c r="U3051">
        <v>0</v>
      </c>
      <c r="V3051">
        <v>0</v>
      </c>
      <c r="W3051">
        <v>0</v>
      </c>
      <c r="X3051">
        <v>22.460454222928593</v>
      </c>
      <c r="Y3051">
        <v>0</v>
      </c>
      <c r="Z3051">
        <v>40.792979640010088</v>
      </c>
      <c r="AA3051">
        <v>0</v>
      </c>
      <c r="AB3051">
        <v>1.7550016432946272</v>
      </c>
      <c r="AC3051">
        <v>0</v>
      </c>
      <c r="AD3051">
        <v>0</v>
      </c>
      <c r="AE3051">
        <v>65.008435506233312</v>
      </c>
    </row>
    <row r="3052" spans="1:31" x14ac:dyDescent="0.25">
      <c r="A3052">
        <v>2343437</v>
      </c>
      <c r="B3052">
        <v>1</v>
      </c>
      <c r="C3052" t="s">
        <v>81</v>
      </c>
      <c r="D3052" t="s">
        <v>122</v>
      </c>
      <c r="E3052" t="s">
        <v>132</v>
      </c>
      <c r="F3052" t="s">
        <v>8963</v>
      </c>
      <c r="G3052" t="s">
        <v>134</v>
      </c>
      <c r="H3052" t="s">
        <v>135</v>
      </c>
      <c r="I3052" t="s">
        <v>144</v>
      </c>
      <c r="J3052" t="s">
        <v>137</v>
      </c>
      <c r="K3052" t="s">
        <v>138</v>
      </c>
      <c r="L3052" t="s">
        <v>8910</v>
      </c>
      <c r="M3052" t="s">
        <v>8964</v>
      </c>
      <c r="N3052">
        <v>0.71916666600000001</v>
      </c>
      <c r="O3052">
        <v>0</v>
      </c>
      <c r="P3052">
        <v>4685</v>
      </c>
      <c r="Q3052">
        <v>0</v>
      </c>
      <c r="R3052">
        <v>39</v>
      </c>
      <c r="S3052">
        <v>1</v>
      </c>
      <c r="T3052">
        <v>202</v>
      </c>
      <c r="U3052">
        <v>0</v>
      </c>
      <c r="V3052">
        <v>0</v>
      </c>
      <c r="W3052">
        <v>0</v>
      </c>
      <c r="X3052">
        <v>549.7325470133693</v>
      </c>
      <c r="Y3052">
        <v>0</v>
      </c>
      <c r="Z3052">
        <v>8.3722138972931255</v>
      </c>
      <c r="AA3052">
        <v>2.8582587047527515</v>
      </c>
      <c r="AB3052">
        <v>90.24587818844951</v>
      </c>
      <c r="AC3052">
        <v>0</v>
      </c>
      <c r="AD3052">
        <v>0</v>
      </c>
      <c r="AE3052">
        <v>651.20889780386472</v>
      </c>
    </row>
    <row r="3053" spans="1:31" x14ac:dyDescent="0.25">
      <c r="A3053">
        <v>2343439</v>
      </c>
      <c r="B3053">
        <v>1</v>
      </c>
      <c r="C3053" t="s">
        <v>81</v>
      </c>
      <c r="D3053" t="s">
        <v>122</v>
      </c>
      <c r="E3053" t="s">
        <v>132</v>
      </c>
      <c r="F3053" t="s">
        <v>8017</v>
      </c>
      <c r="G3053" t="s">
        <v>134</v>
      </c>
      <c r="H3053" t="s">
        <v>135</v>
      </c>
      <c r="I3053" t="s">
        <v>136</v>
      </c>
      <c r="J3053" t="s">
        <v>137</v>
      </c>
      <c r="K3053" t="s">
        <v>138</v>
      </c>
      <c r="L3053" t="s">
        <v>8965</v>
      </c>
      <c r="M3053" t="s">
        <v>8966</v>
      </c>
      <c r="N3053">
        <v>4.4166666E-2</v>
      </c>
      <c r="O3053">
        <v>0</v>
      </c>
      <c r="P3053">
        <v>0</v>
      </c>
      <c r="Q3053">
        <v>11</v>
      </c>
      <c r="R3053">
        <v>0</v>
      </c>
      <c r="S3053">
        <v>4</v>
      </c>
      <c r="T3053">
        <v>0</v>
      </c>
      <c r="U3053">
        <v>1</v>
      </c>
      <c r="V3053">
        <v>0</v>
      </c>
      <c r="W3053">
        <v>0</v>
      </c>
      <c r="X3053">
        <v>0</v>
      </c>
      <c r="Y3053">
        <v>0.11940408407854497</v>
      </c>
      <c r="Z3053">
        <v>0</v>
      </c>
      <c r="AA3053">
        <v>1.9734420032718951</v>
      </c>
      <c r="AB3053">
        <v>0</v>
      </c>
      <c r="AC3053">
        <v>1.5335327734712667</v>
      </c>
      <c r="AD3053">
        <v>0</v>
      </c>
      <c r="AE3053">
        <v>3.6263788608217067</v>
      </c>
    </row>
    <row r="3054" spans="1:31" x14ac:dyDescent="0.25">
      <c r="A3054">
        <v>2343443</v>
      </c>
      <c r="B3054">
        <v>1</v>
      </c>
      <c r="C3054" t="s">
        <v>81</v>
      </c>
      <c r="D3054" t="s">
        <v>128</v>
      </c>
      <c r="E3054" t="s">
        <v>326</v>
      </c>
      <c r="F3054" t="s">
        <v>8967</v>
      </c>
      <c r="G3054" t="s">
        <v>410</v>
      </c>
      <c r="H3054" t="s">
        <v>154</v>
      </c>
      <c r="I3054" t="s">
        <v>144</v>
      </c>
      <c r="J3054" t="s">
        <v>137</v>
      </c>
      <c r="K3054" t="s">
        <v>138</v>
      </c>
      <c r="L3054" t="s">
        <v>8968</v>
      </c>
      <c r="M3054" t="s">
        <v>8969</v>
      </c>
      <c r="N3054">
        <v>2.2486111110000002</v>
      </c>
      <c r="O3054">
        <v>0</v>
      </c>
      <c r="P3054">
        <v>105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55.300504878245782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55.300504878245782</v>
      </c>
    </row>
    <row r="3055" spans="1:31" x14ac:dyDescent="0.25">
      <c r="A3055">
        <v>2343445</v>
      </c>
      <c r="B3055">
        <v>1</v>
      </c>
      <c r="C3055" t="s">
        <v>81</v>
      </c>
      <c r="D3055" t="s">
        <v>118</v>
      </c>
      <c r="E3055" t="s">
        <v>147</v>
      </c>
      <c r="F3055" t="s">
        <v>8970</v>
      </c>
      <c r="G3055" t="s">
        <v>184</v>
      </c>
      <c r="H3055" t="s">
        <v>135</v>
      </c>
      <c r="I3055" t="s">
        <v>144</v>
      </c>
      <c r="J3055" t="s">
        <v>137</v>
      </c>
      <c r="K3055" t="s">
        <v>138</v>
      </c>
      <c r="L3055" t="s">
        <v>8971</v>
      </c>
      <c r="M3055" t="s">
        <v>8972</v>
      </c>
      <c r="N3055">
        <v>3.1572222220000001</v>
      </c>
      <c r="O3055">
        <v>0</v>
      </c>
      <c r="P3055">
        <v>2</v>
      </c>
      <c r="Q3055">
        <v>8</v>
      </c>
      <c r="R3055">
        <v>11</v>
      </c>
      <c r="S3055">
        <v>3</v>
      </c>
      <c r="T3055">
        <v>2</v>
      </c>
      <c r="U3055">
        <v>0</v>
      </c>
      <c r="V3055">
        <v>0</v>
      </c>
      <c r="W3055">
        <v>0</v>
      </c>
      <c r="X3055">
        <v>2.3073408511702502</v>
      </c>
      <c r="Y3055">
        <v>146.48950619048861</v>
      </c>
      <c r="Z3055">
        <v>185.28929410980626</v>
      </c>
      <c r="AA3055">
        <v>106.9850969084069</v>
      </c>
      <c r="AB3055">
        <v>10.391521600382804</v>
      </c>
      <c r="AC3055">
        <v>0</v>
      </c>
      <c r="AD3055">
        <v>0</v>
      </c>
      <c r="AE3055">
        <v>451.46275966025479</v>
      </c>
    </row>
    <row r="3056" spans="1:31" x14ac:dyDescent="0.25">
      <c r="A3056">
        <v>2343447</v>
      </c>
      <c r="B3056">
        <v>1</v>
      </c>
      <c r="C3056" t="s">
        <v>80</v>
      </c>
      <c r="D3056" t="s">
        <v>105</v>
      </c>
      <c r="E3056" t="s">
        <v>141</v>
      </c>
      <c r="F3056" t="s">
        <v>359</v>
      </c>
      <c r="G3056" t="s">
        <v>134</v>
      </c>
      <c r="H3056" t="s">
        <v>135</v>
      </c>
      <c r="I3056" t="s">
        <v>144</v>
      </c>
      <c r="J3056" t="s">
        <v>137</v>
      </c>
      <c r="K3056" t="s">
        <v>138</v>
      </c>
      <c r="L3056" t="s">
        <v>8973</v>
      </c>
      <c r="M3056" t="s">
        <v>8974</v>
      </c>
      <c r="N3056">
        <v>0.30555555499999998</v>
      </c>
      <c r="O3056">
        <v>0</v>
      </c>
      <c r="P3056">
        <v>4978</v>
      </c>
      <c r="Q3056">
        <v>0</v>
      </c>
      <c r="R3056">
        <v>0</v>
      </c>
      <c r="S3056">
        <v>1</v>
      </c>
      <c r="T3056">
        <v>388</v>
      </c>
      <c r="U3056">
        <v>0</v>
      </c>
      <c r="V3056">
        <v>1</v>
      </c>
      <c r="W3056">
        <v>0</v>
      </c>
      <c r="X3056">
        <v>341.28624496566459</v>
      </c>
      <c r="Y3056">
        <v>0</v>
      </c>
      <c r="Z3056">
        <v>0</v>
      </c>
      <c r="AA3056">
        <v>0.84400892185591669</v>
      </c>
      <c r="AB3056">
        <v>89.737017274421504</v>
      </c>
      <c r="AC3056">
        <v>0</v>
      </c>
      <c r="AD3056">
        <v>0.444731880824</v>
      </c>
      <c r="AE3056">
        <v>432.31200304276598</v>
      </c>
    </row>
    <row r="3057" spans="1:31" x14ac:dyDescent="0.25">
      <c r="A3057">
        <v>2343450</v>
      </c>
      <c r="B3057">
        <v>1</v>
      </c>
      <c r="C3057" t="s">
        <v>81</v>
      </c>
      <c r="D3057" t="s">
        <v>123</v>
      </c>
      <c r="E3057" t="s">
        <v>141</v>
      </c>
      <c r="F3057" t="s">
        <v>5597</v>
      </c>
      <c r="G3057" t="s">
        <v>134</v>
      </c>
      <c r="H3057" t="s">
        <v>135</v>
      </c>
      <c r="I3057" t="s">
        <v>144</v>
      </c>
      <c r="J3057" t="s">
        <v>137</v>
      </c>
      <c r="K3057" t="s">
        <v>138</v>
      </c>
      <c r="L3057" t="s">
        <v>8975</v>
      </c>
      <c r="M3057" t="s">
        <v>8976</v>
      </c>
      <c r="N3057">
        <v>2.6205555550000001</v>
      </c>
      <c r="O3057">
        <v>0</v>
      </c>
      <c r="P3057">
        <v>9</v>
      </c>
      <c r="Q3057">
        <v>0</v>
      </c>
      <c r="R3057">
        <v>105</v>
      </c>
      <c r="S3057">
        <v>0</v>
      </c>
      <c r="T3057">
        <v>13</v>
      </c>
      <c r="U3057">
        <v>0</v>
      </c>
      <c r="V3057">
        <v>0</v>
      </c>
      <c r="W3057">
        <v>0</v>
      </c>
      <c r="X3057">
        <v>22.342157473851007</v>
      </c>
      <c r="Y3057">
        <v>0</v>
      </c>
      <c r="Z3057">
        <v>970.03290458052732</v>
      </c>
      <c r="AA3057">
        <v>0</v>
      </c>
      <c r="AB3057">
        <v>44.83689975990697</v>
      </c>
      <c r="AC3057">
        <v>0</v>
      </c>
      <c r="AD3057">
        <v>0</v>
      </c>
      <c r="AE3057">
        <v>1037.2119618142854</v>
      </c>
    </row>
    <row r="3058" spans="1:31" x14ac:dyDescent="0.25">
      <c r="A3058">
        <v>2343451</v>
      </c>
      <c r="B3058">
        <v>1</v>
      </c>
      <c r="C3058" t="s">
        <v>80</v>
      </c>
      <c r="D3058" t="s">
        <v>108</v>
      </c>
      <c r="E3058" t="s">
        <v>174</v>
      </c>
      <c r="F3058" t="s">
        <v>8977</v>
      </c>
      <c r="G3058" t="s">
        <v>219</v>
      </c>
      <c r="H3058" t="s">
        <v>154</v>
      </c>
      <c r="I3058" t="s">
        <v>144</v>
      </c>
      <c r="J3058" t="s">
        <v>137</v>
      </c>
      <c r="K3058" t="s">
        <v>138</v>
      </c>
      <c r="L3058" t="s">
        <v>8978</v>
      </c>
      <c r="M3058" t="s">
        <v>8979</v>
      </c>
      <c r="N3058">
        <v>0.60499999999999998</v>
      </c>
      <c r="O3058">
        <v>0</v>
      </c>
      <c r="P3058">
        <v>39</v>
      </c>
      <c r="Q3058">
        <v>0</v>
      </c>
      <c r="R3058">
        <v>10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2.718035119440172</v>
      </c>
      <c r="Y3058">
        <v>0</v>
      </c>
      <c r="Z3058">
        <v>3.5322672843740164</v>
      </c>
      <c r="AA3058">
        <v>0</v>
      </c>
      <c r="AB3058">
        <v>0</v>
      </c>
      <c r="AC3058">
        <v>0</v>
      </c>
      <c r="AD3058">
        <v>0</v>
      </c>
      <c r="AE3058">
        <v>6.2503024038141888</v>
      </c>
    </row>
    <row r="3059" spans="1:31" x14ac:dyDescent="0.25">
      <c r="A3059">
        <v>2343453</v>
      </c>
      <c r="B3059">
        <v>1</v>
      </c>
      <c r="C3059" t="s">
        <v>81</v>
      </c>
      <c r="D3059" t="s">
        <v>113</v>
      </c>
      <c r="E3059" t="s">
        <v>157</v>
      </c>
      <c r="F3059" t="s">
        <v>8980</v>
      </c>
      <c r="G3059" t="s">
        <v>159</v>
      </c>
      <c r="H3059" t="s">
        <v>154</v>
      </c>
      <c r="I3059" t="s">
        <v>144</v>
      </c>
      <c r="J3059" t="s">
        <v>137</v>
      </c>
      <c r="K3059" t="s">
        <v>138</v>
      </c>
      <c r="L3059" t="s">
        <v>8981</v>
      </c>
      <c r="M3059" t="s">
        <v>8982</v>
      </c>
      <c r="N3059">
        <v>1.2280555550000001</v>
      </c>
      <c r="O3059">
        <v>0</v>
      </c>
      <c r="P3059">
        <v>0</v>
      </c>
      <c r="Q3059">
        <v>0</v>
      </c>
      <c r="R3059">
        <v>1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0.12715613508793833</v>
      </c>
      <c r="AA3059">
        <v>0</v>
      </c>
      <c r="AB3059">
        <v>0</v>
      </c>
      <c r="AC3059">
        <v>0</v>
      </c>
      <c r="AD3059">
        <v>0</v>
      </c>
      <c r="AE3059">
        <v>0.12715613508793833</v>
      </c>
    </row>
    <row r="3060" spans="1:31" x14ac:dyDescent="0.25">
      <c r="A3060">
        <v>2343454</v>
      </c>
      <c r="B3060">
        <v>1</v>
      </c>
      <c r="C3060" t="s">
        <v>81</v>
      </c>
      <c r="D3060" t="s">
        <v>121</v>
      </c>
      <c r="E3060" t="s">
        <v>157</v>
      </c>
      <c r="F3060" t="s">
        <v>8983</v>
      </c>
      <c r="G3060" t="s">
        <v>159</v>
      </c>
      <c r="H3060" t="s">
        <v>154</v>
      </c>
      <c r="I3060" t="s">
        <v>144</v>
      </c>
      <c r="J3060" t="s">
        <v>137</v>
      </c>
      <c r="K3060" t="s">
        <v>138</v>
      </c>
      <c r="L3060" t="s">
        <v>8984</v>
      </c>
      <c r="M3060" t="s">
        <v>8985</v>
      </c>
      <c r="N3060">
        <v>1.6924999999999999</v>
      </c>
      <c r="O3060">
        <v>0</v>
      </c>
      <c r="P3060">
        <v>0</v>
      </c>
      <c r="Q3060">
        <v>0</v>
      </c>
      <c r="R3060">
        <v>1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</row>
    <row r="3061" spans="1:31" x14ac:dyDescent="0.25">
      <c r="A3061">
        <v>2343455</v>
      </c>
      <c r="B3061">
        <v>1</v>
      </c>
      <c r="C3061" t="s">
        <v>80</v>
      </c>
      <c r="D3061" t="s">
        <v>107</v>
      </c>
      <c r="E3061" t="s">
        <v>326</v>
      </c>
      <c r="F3061" t="s">
        <v>8986</v>
      </c>
      <c r="G3061" t="s">
        <v>667</v>
      </c>
      <c r="H3061" t="s">
        <v>154</v>
      </c>
      <c r="I3061" t="s">
        <v>144</v>
      </c>
      <c r="J3061" t="s">
        <v>137</v>
      </c>
      <c r="K3061" t="s">
        <v>138</v>
      </c>
      <c r="L3061" t="s">
        <v>8987</v>
      </c>
      <c r="M3061" t="s">
        <v>8988</v>
      </c>
      <c r="N3061">
        <v>1.405</v>
      </c>
      <c r="O3061">
        <v>0</v>
      </c>
      <c r="P3061">
        <v>33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13.151832449023939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13.151832449023939</v>
      </c>
    </row>
    <row r="3062" spans="1:31" x14ac:dyDescent="0.25">
      <c r="A3062">
        <v>2343457</v>
      </c>
      <c r="B3062">
        <v>1</v>
      </c>
      <c r="C3062" t="s">
        <v>80</v>
      </c>
      <c r="D3062" t="s">
        <v>88</v>
      </c>
      <c r="E3062" t="s">
        <v>157</v>
      </c>
      <c r="F3062" t="s">
        <v>4656</v>
      </c>
      <c r="G3062" t="s">
        <v>204</v>
      </c>
      <c r="H3062" t="s">
        <v>154</v>
      </c>
      <c r="I3062" t="s">
        <v>144</v>
      </c>
      <c r="J3062" t="s">
        <v>137</v>
      </c>
      <c r="K3062" t="s">
        <v>138</v>
      </c>
      <c r="L3062" t="s">
        <v>8989</v>
      </c>
      <c r="M3062" t="s">
        <v>8990</v>
      </c>
      <c r="N3062">
        <v>2.4738888879999998</v>
      </c>
      <c r="O3062">
        <v>0</v>
      </c>
      <c r="P3062">
        <v>2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1.6481620069167793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1.6481620069167793</v>
      </c>
    </row>
    <row r="3063" spans="1:31" x14ac:dyDescent="0.25">
      <c r="A3063">
        <v>2343458</v>
      </c>
      <c r="B3063">
        <v>1</v>
      </c>
      <c r="C3063" t="s">
        <v>81</v>
      </c>
      <c r="D3063" t="s">
        <v>115</v>
      </c>
      <c r="E3063" t="s">
        <v>147</v>
      </c>
      <c r="F3063" t="s">
        <v>3734</v>
      </c>
      <c r="G3063" t="s">
        <v>184</v>
      </c>
      <c r="H3063" t="s">
        <v>135</v>
      </c>
      <c r="I3063" t="s">
        <v>144</v>
      </c>
      <c r="J3063" t="s">
        <v>137</v>
      </c>
      <c r="K3063" t="s">
        <v>138</v>
      </c>
      <c r="L3063" t="s">
        <v>8991</v>
      </c>
      <c r="M3063" t="s">
        <v>8992</v>
      </c>
      <c r="N3063">
        <v>1.524444444</v>
      </c>
      <c r="O3063">
        <v>0</v>
      </c>
      <c r="P3063">
        <v>22</v>
      </c>
      <c r="Q3063">
        <v>2</v>
      </c>
      <c r="R3063">
        <v>14</v>
      </c>
      <c r="S3063">
        <v>0</v>
      </c>
      <c r="T3063">
        <v>3</v>
      </c>
      <c r="U3063">
        <v>0</v>
      </c>
      <c r="V3063">
        <v>0</v>
      </c>
      <c r="W3063">
        <v>0</v>
      </c>
      <c r="X3063">
        <v>2.878541771621367</v>
      </c>
      <c r="Y3063">
        <v>50.021750385755553</v>
      </c>
      <c r="Z3063">
        <v>12.781614347808333</v>
      </c>
      <c r="AA3063">
        <v>0</v>
      </c>
      <c r="AB3063">
        <v>4.8369360114908808</v>
      </c>
      <c r="AC3063">
        <v>0</v>
      </c>
      <c r="AD3063">
        <v>0</v>
      </c>
      <c r="AE3063">
        <v>70.518842516676131</v>
      </c>
    </row>
    <row r="3064" spans="1:31" x14ac:dyDescent="0.25">
      <c r="A3064">
        <v>2343459</v>
      </c>
      <c r="B3064">
        <v>1</v>
      </c>
      <c r="C3064" t="s">
        <v>80</v>
      </c>
      <c r="D3064" t="s">
        <v>109</v>
      </c>
      <c r="E3064" t="s">
        <v>157</v>
      </c>
      <c r="F3064" t="s">
        <v>8993</v>
      </c>
      <c r="G3064" t="s">
        <v>159</v>
      </c>
      <c r="H3064" t="s">
        <v>154</v>
      </c>
      <c r="I3064" t="s">
        <v>144</v>
      </c>
      <c r="J3064" t="s">
        <v>137</v>
      </c>
      <c r="K3064" t="s">
        <v>138</v>
      </c>
      <c r="L3064" t="s">
        <v>8994</v>
      </c>
      <c r="M3064" t="s">
        <v>8995</v>
      </c>
      <c r="N3064">
        <v>4.2497222219999999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1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1.0389094637430401</v>
      </c>
      <c r="AC3064">
        <v>0</v>
      </c>
      <c r="AD3064">
        <v>0</v>
      </c>
      <c r="AE3064">
        <v>1.0389094637430401</v>
      </c>
    </row>
    <row r="3065" spans="1:31" x14ac:dyDescent="0.25">
      <c r="A3065">
        <v>2343461</v>
      </c>
      <c r="B3065">
        <v>1</v>
      </c>
      <c r="C3065" t="s">
        <v>80</v>
      </c>
      <c r="D3065" t="s">
        <v>110</v>
      </c>
      <c r="E3065" t="s">
        <v>132</v>
      </c>
      <c r="F3065" t="s">
        <v>8996</v>
      </c>
      <c r="G3065" t="s">
        <v>363</v>
      </c>
      <c r="H3065" t="s">
        <v>135</v>
      </c>
      <c r="I3065" t="s">
        <v>136</v>
      </c>
      <c r="J3065" t="s">
        <v>137</v>
      </c>
      <c r="K3065" t="s">
        <v>138</v>
      </c>
      <c r="L3065" t="s">
        <v>8997</v>
      </c>
      <c r="M3065" t="s">
        <v>8998</v>
      </c>
      <c r="N3065">
        <v>5.5555550000000002E-3</v>
      </c>
      <c r="O3065">
        <v>0</v>
      </c>
      <c r="P3065">
        <v>21008</v>
      </c>
      <c r="Q3065">
        <v>0</v>
      </c>
      <c r="R3065">
        <v>2</v>
      </c>
      <c r="S3065">
        <v>2</v>
      </c>
      <c r="T3065">
        <v>1342</v>
      </c>
      <c r="U3065">
        <v>0</v>
      </c>
      <c r="V3065">
        <v>4</v>
      </c>
      <c r="W3065">
        <v>0</v>
      </c>
      <c r="X3065">
        <v>29.489915167284824</v>
      </c>
      <c r="Y3065">
        <v>0</v>
      </c>
      <c r="Z3065">
        <v>1.7799314333444449E-2</v>
      </c>
      <c r="AA3065">
        <v>8.7829299061400725</v>
      </c>
      <c r="AB3065">
        <v>7.0295586895298481</v>
      </c>
      <c r="AC3065">
        <v>0</v>
      </c>
      <c r="AD3065">
        <v>7.4482645727200009E-2</v>
      </c>
      <c r="AE3065">
        <v>45.394685723015392</v>
      </c>
    </row>
    <row r="3066" spans="1:31" x14ac:dyDescent="0.25">
      <c r="A3066">
        <v>2343464</v>
      </c>
      <c r="B3066">
        <v>1</v>
      </c>
      <c r="C3066" t="s">
        <v>81</v>
      </c>
      <c r="D3066" t="s">
        <v>127</v>
      </c>
      <c r="E3066" t="s">
        <v>147</v>
      </c>
      <c r="F3066" t="s">
        <v>5027</v>
      </c>
      <c r="G3066" t="s">
        <v>134</v>
      </c>
      <c r="H3066" t="s">
        <v>135</v>
      </c>
      <c r="I3066" t="s">
        <v>144</v>
      </c>
      <c r="J3066" t="s">
        <v>137</v>
      </c>
      <c r="K3066" t="s">
        <v>138</v>
      </c>
      <c r="L3066" t="s">
        <v>8997</v>
      </c>
      <c r="M3066" t="s">
        <v>8999</v>
      </c>
      <c r="N3066">
        <v>0.82750000000000001</v>
      </c>
      <c r="O3066">
        <v>9</v>
      </c>
      <c r="P3066">
        <v>12</v>
      </c>
      <c r="Q3066">
        <v>199</v>
      </c>
      <c r="R3066">
        <v>143</v>
      </c>
      <c r="S3066">
        <v>48</v>
      </c>
      <c r="T3066">
        <v>22</v>
      </c>
      <c r="U3066">
        <v>0</v>
      </c>
      <c r="V3066">
        <v>0</v>
      </c>
      <c r="W3066">
        <v>13.374023984505556</v>
      </c>
      <c r="X3066">
        <v>8.6809581071224091</v>
      </c>
      <c r="Y3066">
        <v>312.9307523881028</v>
      </c>
      <c r="Z3066">
        <v>244.46197824069282</v>
      </c>
      <c r="AA3066">
        <v>56.445619012508679</v>
      </c>
      <c r="AB3066">
        <v>20.762304792681661</v>
      </c>
      <c r="AC3066">
        <v>0</v>
      </c>
      <c r="AD3066">
        <v>0</v>
      </c>
      <c r="AE3066">
        <v>656.655636525614</v>
      </c>
    </row>
    <row r="3067" spans="1:31" x14ac:dyDescent="0.25">
      <c r="A3067">
        <v>2343465</v>
      </c>
      <c r="B3067">
        <v>1</v>
      </c>
      <c r="C3067" t="s">
        <v>81</v>
      </c>
      <c r="D3067" t="s">
        <v>123</v>
      </c>
      <c r="E3067" t="s">
        <v>141</v>
      </c>
      <c r="F3067" t="s">
        <v>5486</v>
      </c>
      <c r="G3067" t="s">
        <v>134</v>
      </c>
      <c r="H3067" t="s">
        <v>135</v>
      </c>
      <c r="I3067" t="s">
        <v>144</v>
      </c>
      <c r="J3067" t="s">
        <v>137</v>
      </c>
      <c r="K3067" t="s">
        <v>138</v>
      </c>
      <c r="L3067" t="s">
        <v>9000</v>
      </c>
      <c r="M3067" t="s">
        <v>9001</v>
      </c>
      <c r="N3067">
        <v>0.95222222199999995</v>
      </c>
      <c r="O3067">
        <v>0</v>
      </c>
      <c r="P3067">
        <v>1</v>
      </c>
      <c r="Q3067">
        <v>0</v>
      </c>
      <c r="R3067">
        <v>35</v>
      </c>
      <c r="S3067">
        <v>0</v>
      </c>
      <c r="T3067">
        <v>6</v>
      </c>
      <c r="U3067">
        <v>0</v>
      </c>
      <c r="V3067">
        <v>0</v>
      </c>
      <c r="W3067">
        <v>0</v>
      </c>
      <c r="X3067">
        <v>2.3370441812239671</v>
      </c>
      <c r="Y3067">
        <v>0</v>
      </c>
      <c r="Z3067">
        <v>58.002348985806776</v>
      </c>
      <c r="AA3067">
        <v>0</v>
      </c>
      <c r="AB3067">
        <v>4.324925370451238</v>
      </c>
      <c r="AC3067">
        <v>0</v>
      </c>
      <c r="AD3067">
        <v>0</v>
      </c>
      <c r="AE3067">
        <v>64.664318537481975</v>
      </c>
    </row>
    <row r="3068" spans="1:31" x14ac:dyDescent="0.25">
      <c r="A3068">
        <v>2343466</v>
      </c>
      <c r="B3068">
        <v>1</v>
      </c>
      <c r="C3068" t="s">
        <v>80</v>
      </c>
      <c r="D3068" t="s">
        <v>93</v>
      </c>
      <c r="E3068" t="s">
        <v>151</v>
      </c>
      <c r="F3068" t="s">
        <v>9002</v>
      </c>
      <c r="G3068" t="s">
        <v>153</v>
      </c>
      <c r="H3068" t="s">
        <v>154</v>
      </c>
      <c r="I3068" t="s">
        <v>144</v>
      </c>
      <c r="J3068" t="s">
        <v>137</v>
      </c>
      <c r="K3068" t="s">
        <v>138</v>
      </c>
      <c r="L3068" t="s">
        <v>9003</v>
      </c>
      <c r="M3068" t="s">
        <v>9004</v>
      </c>
      <c r="N3068">
        <v>1.970277777</v>
      </c>
      <c r="O3068">
        <v>0</v>
      </c>
      <c r="P3068">
        <v>18</v>
      </c>
      <c r="Q3068">
        <v>0</v>
      </c>
      <c r="R3068">
        <v>7</v>
      </c>
      <c r="S3068">
        <v>0</v>
      </c>
      <c r="T3068">
        <v>12</v>
      </c>
      <c r="U3068">
        <v>0</v>
      </c>
      <c r="V3068">
        <v>0</v>
      </c>
      <c r="W3068">
        <v>0</v>
      </c>
      <c r="X3068">
        <v>12.850289741330286</v>
      </c>
      <c r="Y3068">
        <v>0</v>
      </c>
      <c r="Z3068">
        <v>20.878553592544161</v>
      </c>
      <c r="AA3068">
        <v>0</v>
      </c>
      <c r="AB3068">
        <v>15.478806504038067</v>
      </c>
      <c r="AC3068">
        <v>0</v>
      </c>
      <c r="AD3068">
        <v>0</v>
      </c>
      <c r="AE3068">
        <v>49.20764983791252</v>
      </c>
    </row>
    <row r="3069" spans="1:31" x14ac:dyDescent="0.25">
      <c r="A3069">
        <v>2343468</v>
      </c>
      <c r="B3069">
        <v>1</v>
      </c>
      <c r="C3069" t="s">
        <v>80</v>
      </c>
      <c r="D3069" t="s">
        <v>100</v>
      </c>
      <c r="E3069" t="s">
        <v>132</v>
      </c>
      <c r="F3069" t="s">
        <v>5225</v>
      </c>
      <c r="G3069" t="s">
        <v>134</v>
      </c>
      <c r="H3069" t="s">
        <v>135</v>
      </c>
      <c r="I3069" t="s">
        <v>144</v>
      </c>
      <c r="J3069" t="s">
        <v>137</v>
      </c>
      <c r="K3069" t="s">
        <v>138</v>
      </c>
      <c r="L3069" t="s">
        <v>9005</v>
      </c>
      <c r="M3069" t="s">
        <v>9006</v>
      </c>
      <c r="N3069">
        <v>0.34861111099999997</v>
      </c>
      <c r="O3069">
        <v>2</v>
      </c>
      <c r="P3069">
        <v>1331</v>
      </c>
      <c r="Q3069">
        <v>14</v>
      </c>
      <c r="R3069">
        <v>143</v>
      </c>
      <c r="S3069">
        <v>28</v>
      </c>
      <c r="T3069">
        <v>114</v>
      </c>
      <c r="U3069">
        <v>2</v>
      </c>
      <c r="V3069">
        <v>0</v>
      </c>
      <c r="W3069">
        <v>0.13555191672177083</v>
      </c>
      <c r="X3069">
        <v>175.9433462112693</v>
      </c>
      <c r="Y3069">
        <v>17.034043835160858</v>
      </c>
      <c r="Z3069">
        <v>49.489562558140626</v>
      </c>
      <c r="AA3069">
        <v>54.995389236902007</v>
      </c>
      <c r="AB3069">
        <v>43.646655049988176</v>
      </c>
      <c r="AC3069">
        <v>9.0597334451542171</v>
      </c>
      <c r="AD3069">
        <v>0</v>
      </c>
      <c r="AE3069">
        <v>350.30428225333691</v>
      </c>
    </row>
    <row r="3070" spans="1:31" x14ac:dyDescent="0.25">
      <c r="A3070">
        <v>2343469</v>
      </c>
      <c r="B3070">
        <v>1</v>
      </c>
      <c r="C3070" t="s">
        <v>80</v>
      </c>
      <c r="D3070" t="s">
        <v>106</v>
      </c>
      <c r="E3070" t="s">
        <v>326</v>
      </c>
      <c r="F3070" t="s">
        <v>9007</v>
      </c>
      <c r="G3070" t="s">
        <v>153</v>
      </c>
      <c r="H3070" t="s">
        <v>154</v>
      </c>
      <c r="I3070" t="s">
        <v>144</v>
      </c>
      <c r="J3070" t="s">
        <v>137</v>
      </c>
      <c r="K3070" t="s">
        <v>138</v>
      </c>
      <c r="L3070" t="s">
        <v>9008</v>
      </c>
      <c r="M3070" t="s">
        <v>9009</v>
      </c>
      <c r="N3070">
        <v>0.89861111100000002</v>
      </c>
      <c r="O3070">
        <v>0</v>
      </c>
      <c r="P3070">
        <v>35</v>
      </c>
      <c r="Q3070">
        <v>0</v>
      </c>
      <c r="R3070">
        <v>0</v>
      </c>
      <c r="S3070">
        <v>0</v>
      </c>
      <c r="T3070">
        <v>13</v>
      </c>
      <c r="U3070">
        <v>0</v>
      </c>
      <c r="V3070">
        <v>0</v>
      </c>
      <c r="W3070">
        <v>0</v>
      </c>
      <c r="X3070">
        <v>3.3050450640953377</v>
      </c>
      <c r="Y3070">
        <v>0</v>
      </c>
      <c r="Z3070">
        <v>0</v>
      </c>
      <c r="AA3070">
        <v>0</v>
      </c>
      <c r="AB3070">
        <v>2.9343852515475386</v>
      </c>
      <c r="AC3070">
        <v>0</v>
      </c>
      <c r="AD3070">
        <v>0</v>
      </c>
      <c r="AE3070">
        <v>6.2394303156428759</v>
      </c>
    </row>
    <row r="3071" spans="1:31" x14ac:dyDescent="0.25">
      <c r="A3071">
        <v>2343471</v>
      </c>
      <c r="B3071">
        <v>1</v>
      </c>
      <c r="C3071" t="s">
        <v>81</v>
      </c>
      <c r="D3071" t="s">
        <v>118</v>
      </c>
      <c r="E3071" t="s">
        <v>147</v>
      </c>
      <c r="F3071" t="s">
        <v>6152</v>
      </c>
      <c r="G3071" t="s">
        <v>184</v>
      </c>
      <c r="H3071" t="s">
        <v>135</v>
      </c>
      <c r="I3071" t="s">
        <v>144</v>
      </c>
      <c r="J3071" t="s">
        <v>137</v>
      </c>
      <c r="K3071" t="s">
        <v>138</v>
      </c>
      <c r="L3071" t="s">
        <v>9010</v>
      </c>
      <c r="M3071" t="s">
        <v>9011</v>
      </c>
      <c r="N3071">
        <v>3.2511111110000002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2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131.81358943315666</v>
      </c>
      <c r="AD3071">
        <v>0</v>
      </c>
      <c r="AE3071">
        <v>131.81358943315666</v>
      </c>
    </row>
    <row r="3072" spans="1:31" x14ac:dyDescent="0.25">
      <c r="A3072">
        <v>2343472</v>
      </c>
      <c r="B3072">
        <v>1</v>
      </c>
      <c r="C3072" t="s">
        <v>80</v>
      </c>
      <c r="D3072" t="s">
        <v>94</v>
      </c>
      <c r="E3072" t="s">
        <v>151</v>
      </c>
      <c r="F3072" t="s">
        <v>9012</v>
      </c>
      <c r="G3072" t="s">
        <v>410</v>
      </c>
      <c r="H3072" t="s">
        <v>154</v>
      </c>
      <c r="I3072" t="s">
        <v>144</v>
      </c>
      <c r="J3072" t="s">
        <v>137</v>
      </c>
      <c r="K3072" t="s">
        <v>138</v>
      </c>
      <c r="L3072" t="s">
        <v>9013</v>
      </c>
      <c r="M3072" t="s">
        <v>9014</v>
      </c>
      <c r="N3072">
        <v>2.8255555550000002</v>
      </c>
      <c r="O3072">
        <v>0</v>
      </c>
      <c r="P3072">
        <v>3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0.80296336463887563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0.80296336463887563</v>
      </c>
    </row>
    <row r="3073" spans="1:31" x14ac:dyDescent="0.25">
      <c r="A3073">
        <v>2343474</v>
      </c>
      <c r="B3073">
        <v>1</v>
      </c>
      <c r="C3073" t="s">
        <v>80</v>
      </c>
      <c r="D3073" t="s">
        <v>95</v>
      </c>
      <c r="E3073" t="s">
        <v>132</v>
      </c>
      <c r="F3073" t="s">
        <v>803</v>
      </c>
      <c r="G3073" t="s">
        <v>134</v>
      </c>
      <c r="H3073" t="s">
        <v>135</v>
      </c>
      <c r="I3073" t="s">
        <v>144</v>
      </c>
      <c r="J3073" t="s">
        <v>137</v>
      </c>
      <c r="K3073" t="s">
        <v>138</v>
      </c>
      <c r="L3073" t="s">
        <v>9015</v>
      </c>
      <c r="M3073" t="s">
        <v>9016</v>
      </c>
      <c r="N3073">
        <v>0.70361111099999996</v>
      </c>
      <c r="O3073">
        <v>5</v>
      </c>
      <c r="P3073">
        <v>669</v>
      </c>
      <c r="Q3073">
        <v>26</v>
      </c>
      <c r="R3073">
        <v>8</v>
      </c>
      <c r="S3073">
        <v>29</v>
      </c>
      <c r="T3073">
        <v>41</v>
      </c>
      <c r="U3073">
        <v>0</v>
      </c>
      <c r="V3073">
        <v>0</v>
      </c>
      <c r="W3073">
        <v>3.7533530924773206</v>
      </c>
      <c r="X3073">
        <v>95.441554230710949</v>
      </c>
      <c r="Y3073">
        <v>79.544249751914833</v>
      </c>
      <c r="Z3073">
        <v>3.2099049579971992</v>
      </c>
      <c r="AA3073">
        <v>130.08169323408896</v>
      </c>
      <c r="AB3073">
        <v>18.500200567980304</v>
      </c>
      <c r="AC3073">
        <v>0</v>
      </c>
      <c r="AD3073">
        <v>0</v>
      </c>
      <c r="AE3073">
        <v>330.53095583516955</v>
      </c>
    </row>
    <row r="3074" spans="1:31" x14ac:dyDescent="0.25">
      <c r="A3074">
        <v>2343477</v>
      </c>
      <c r="B3074">
        <v>1</v>
      </c>
      <c r="C3074" t="s">
        <v>80</v>
      </c>
      <c r="D3074" t="s">
        <v>104</v>
      </c>
      <c r="E3074" t="s">
        <v>157</v>
      </c>
      <c r="F3074" t="s">
        <v>9017</v>
      </c>
      <c r="G3074" t="s">
        <v>159</v>
      </c>
      <c r="H3074" t="s">
        <v>154</v>
      </c>
      <c r="I3074" t="s">
        <v>144</v>
      </c>
      <c r="J3074" t="s">
        <v>137</v>
      </c>
      <c r="K3074" t="s">
        <v>138</v>
      </c>
      <c r="L3074" t="s">
        <v>9018</v>
      </c>
      <c r="M3074" t="s">
        <v>9019</v>
      </c>
      <c r="N3074">
        <v>3.011111111</v>
      </c>
      <c r="O3074">
        <v>0</v>
      </c>
      <c r="P3074">
        <v>0</v>
      </c>
      <c r="Q3074">
        <v>1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101.16878596955206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101.16878596955206</v>
      </c>
    </row>
    <row r="3075" spans="1:31" x14ac:dyDescent="0.25">
      <c r="A3075">
        <v>2343479</v>
      </c>
      <c r="B3075">
        <v>1</v>
      </c>
      <c r="C3075" t="s">
        <v>80</v>
      </c>
      <c r="D3075" t="s">
        <v>99</v>
      </c>
      <c r="E3075" t="s">
        <v>132</v>
      </c>
      <c r="F3075" t="s">
        <v>7517</v>
      </c>
      <c r="G3075" t="s">
        <v>134</v>
      </c>
      <c r="H3075" t="s">
        <v>135</v>
      </c>
      <c r="I3075" t="s">
        <v>144</v>
      </c>
      <c r="J3075" t="s">
        <v>137</v>
      </c>
      <c r="K3075" t="s">
        <v>138</v>
      </c>
      <c r="L3075" t="s">
        <v>9020</v>
      </c>
      <c r="M3075" t="s">
        <v>9021</v>
      </c>
      <c r="N3075">
        <v>0.12805555499999999</v>
      </c>
      <c r="O3075">
        <v>0</v>
      </c>
      <c r="P3075">
        <v>0</v>
      </c>
      <c r="Q3075">
        <v>0</v>
      </c>
      <c r="R3075">
        <v>0</v>
      </c>
      <c r="S3075">
        <v>8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26.056230744013941</v>
      </c>
      <c r="AB3075">
        <v>0</v>
      </c>
      <c r="AC3075">
        <v>0</v>
      </c>
      <c r="AD3075">
        <v>0</v>
      </c>
      <c r="AE3075">
        <v>26.056230744013941</v>
      </c>
    </row>
    <row r="3076" spans="1:31" x14ac:dyDescent="0.25">
      <c r="A3076">
        <v>2343480</v>
      </c>
      <c r="B3076">
        <v>1</v>
      </c>
      <c r="C3076" t="s">
        <v>80</v>
      </c>
      <c r="D3076" t="s">
        <v>96</v>
      </c>
      <c r="E3076" t="s">
        <v>147</v>
      </c>
      <c r="F3076" t="s">
        <v>9022</v>
      </c>
      <c r="G3076" t="s">
        <v>134</v>
      </c>
      <c r="H3076" t="s">
        <v>135</v>
      </c>
      <c r="I3076" t="s">
        <v>144</v>
      </c>
      <c r="J3076" t="s">
        <v>137</v>
      </c>
      <c r="K3076" t="s">
        <v>138</v>
      </c>
      <c r="L3076" t="s">
        <v>9023</v>
      </c>
      <c r="M3076" t="s">
        <v>9024</v>
      </c>
      <c r="N3076">
        <v>1.8005555550000001</v>
      </c>
      <c r="O3076">
        <v>0</v>
      </c>
      <c r="P3076">
        <v>2790</v>
      </c>
      <c r="Q3076">
        <v>0</v>
      </c>
      <c r="R3076">
        <v>6</v>
      </c>
      <c r="S3076">
        <v>4</v>
      </c>
      <c r="T3076">
        <v>247</v>
      </c>
      <c r="U3076">
        <v>0</v>
      </c>
      <c r="V3076">
        <v>0</v>
      </c>
      <c r="W3076">
        <v>0</v>
      </c>
      <c r="X3076">
        <v>1550.9196837719287</v>
      </c>
      <c r="Y3076">
        <v>0</v>
      </c>
      <c r="Z3076">
        <v>5.6074744110657351</v>
      </c>
      <c r="AA3076">
        <v>238.7061545905334</v>
      </c>
      <c r="AB3076">
        <v>626.35926805433917</v>
      </c>
      <c r="AC3076">
        <v>0</v>
      </c>
      <c r="AD3076">
        <v>0</v>
      </c>
      <c r="AE3076">
        <v>2421.5925808278671</v>
      </c>
    </row>
    <row r="3077" spans="1:31" x14ac:dyDescent="0.25">
      <c r="A3077">
        <v>2343483</v>
      </c>
      <c r="B3077">
        <v>1</v>
      </c>
      <c r="C3077" t="s">
        <v>80</v>
      </c>
      <c r="D3077" t="s">
        <v>82</v>
      </c>
      <c r="E3077" t="s">
        <v>151</v>
      </c>
      <c r="F3077" t="s">
        <v>9025</v>
      </c>
      <c r="G3077" t="s">
        <v>410</v>
      </c>
      <c r="H3077" t="s">
        <v>154</v>
      </c>
      <c r="I3077" t="s">
        <v>144</v>
      </c>
      <c r="J3077" t="s">
        <v>137</v>
      </c>
      <c r="K3077" t="s">
        <v>138</v>
      </c>
      <c r="L3077" t="s">
        <v>9026</v>
      </c>
      <c r="M3077" t="s">
        <v>9027</v>
      </c>
      <c r="N3077">
        <v>4.3622222219999998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7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40.285299309915281</v>
      </c>
      <c r="AC3077">
        <v>0</v>
      </c>
      <c r="AD3077">
        <v>0</v>
      </c>
      <c r="AE3077">
        <v>40.285299309915281</v>
      </c>
    </row>
    <row r="3078" spans="1:31" x14ac:dyDescent="0.25">
      <c r="A3078">
        <v>2343485</v>
      </c>
      <c r="B3078">
        <v>1</v>
      </c>
      <c r="C3078" t="s">
        <v>80</v>
      </c>
      <c r="D3078" t="s">
        <v>96</v>
      </c>
      <c r="E3078" t="s">
        <v>240</v>
      </c>
      <c r="F3078" t="s">
        <v>3238</v>
      </c>
      <c r="G3078" t="s">
        <v>3157</v>
      </c>
      <c r="H3078" t="s">
        <v>135</v>
      </c>
      <c r="I3078" t="s">
        <v>144</v>
      </c>
      <c r="J3078" t="s">
        <v>137</v>
      </c>
      <c r="K3078" t="s">
        <v>138</v>
      </c>
      <c r="L3078" t="s">
        <v>9028</v>
      </c>
      <c r="M3078" t="s">
        <v>9029</v>
      </c>
      <c r="N3078">
        <v>3.5927777769999998</v>
      </c>
      <c r="O3078">
        <v>3</v>
      </c>
      <c r="P3078">
        <v>731</v>
      </c>
      <c r="Q3078">
        <v>5</v>
      </c>
      <c r="R3078">
        <v>0</v>
      </c>
      <c r="S3078">
        <v>11</v>
      </c>
      <c r="T3078">
        <v>12</v>
      </c>
      <c r="U3078">
        <v>1</v>
      </c>
      <c r="V3078">
        <v>0</v>
      </c>
      <c r="W3078">
        <v>998.25372614628498</v>
      </c>
      <c r="X3078">
        <v>788.11945499263015</v>
      </c>
      <c r="Y3078">
        <v>37.682349791252513</v>
      </c>
      <c r="Z3078">
        <v>0</v>
      </c>
      <c r="AA3078">
        <v>1064.0684285358864</v>
      </c>
      <c r="AB3078">
        <v>148.59929990164923</v>
      </c>
      <c r="AC3078">
        <v>23.270738221069074</v>
      </c>
      <c r="AD3078">
        <v>0</v>
      </c>
      <c r="AE3078">
        <v>3059.9939975887728</v>
      </c>
    </row>
    <row r="3079" spans="1:31" x14ac:dyDescent="0.25">
      <c r="A3079">
        <v>2343486</v>
      </c>
      <c r="B3079">
        <v>1</v>
      </c>
      <c r="C3079" t="s">
        <v>80</v>
      </c>
      <c r="D3079" t="s">
        <v>92</v>
      </c>
      <c r="E3079" t="s">
        <v>326</v>
      </c>
      <c r="F3079" t="s">
        <v>9030</v>
      </c>
      <c r="G3079" t="s">
        <v>4053</v>
      </c>
      <c r="H3079" t="s">
        <v>154</v>
      </c>
      <c r="I3079" t="s">
        <v>144</v>
      </c>
      <c r="J3079" t="s">
        <v>137</v>
      </c>
      <c r="K3079" t="s">
        <v>138</v>
      </c>
      <c r="L3079" t="s">
        <v>9031</v>
      </c>
      <c r="M3079" t="s">
        <v>9032</v>
      </c>
      <c r="N3079">
        <v>1.916111111</v>
      </c>
      <c r="O3079">
        <v>0</v>
      </c>
      <c r="P3079">
        <v>76</v>
      </c>
      <c r="Q3079">
        <v>0</v>
      </c>
      <c r="R3079">
        <v>0</v>
      </c>
      <c r="S3079">
        <v>0</v>
      </c>
      <c r="T3079">
        <v>8</v>
      </c>
      <c r="U3079">
        <v>0</v>
      </c>
      <c r="V3079">
        <v>0</v>
      </c>
      <c r="W3079">
        <v>0</v>
      </c>
      <c r="X3079">
        <v>34.318581657480493</v>
      </c>
      <c r="Y3079">
        <v>0</v>
      </c>
      <c r="Z3079">
        <v>0</v>
      </c>
      <c r="AA3079">
        <v>0</v>
      </c>
      <c r="AB3079">
        <v>11.325890091191042</v>
      </c>
      <c r="AC3079">
        <v>0</v>
      </c>
      <c r="AD3079">
        <v>0</v>
      </c>
      <c r="AE3079">
        <v>45.644471748671535</v>
      </c>
    </row>
    <row r="3080" spans="1:31" x14ac:dyDescent="0.25">
      <c r="A3080">
        <v>2343488</v>
      </c>
      <c r="B3080">
        <v>1</v>
      </c>
      <c r="C3080" t="s">
        <v>80</v>
      </c>
      <c r="D3080" t="s">
        <v>94</v>
      </c>
      <c r="E3080" t="s">
        <v>151</v>
      </c>
      <c r="F3080" t="s">
        <v>9033</v>
      </c>
      <c r="G3080" t="s">
        <v>153</v>
      </c>
      <c r="H3080" t="s">
        <v>154</v>
      </c>
      <c r="I3080" t="s">
        <v>144</v>
      </c>
      <c r="J3080" t="s">
        <v>137</v>
      </c>
      <c r="K3080" t="s">
        <v>138</v>
      </c>
      <c r="L3080" t="s">
        <v>9034</v>
      </c>
      <c r="M3080" t="s">
        <v>9035</v>
      </c>
      <c r="N3080">
        <v>1.3825000000000001</v>
      </c>
      <c r="O3080">
        <v>0</v>
      </c>
      <c r="P3080">
        <v>1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0.71068234015809328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0.71068234015809328</v>
      </c>
    </row>
    <row r="3081" spans="1:31" x14ac:dyDescent="0.25">
      <c r="A3081">
        <v>2343491</v>
      </c>
      <c r="B3081">
        <v>1</v>
      </c>
      <c r="C3081" t="s">
        <v>81</v>
      </c>
      <c r="D3081" t="s">
        <v>128</v>
      </c>
      <c r="E3081" t="s">
        <v>147</v>
      </c>
      <c r="F3081" t="s">
        <v>9036</v>
      </c>
      <c r="G3081" t="s">
        <v>184</v>
      </c>
      <c r="H3081" t="s">
        <v>135</v>
      </c>
      <c r="I3081" t="s">
        <v>144</v>
      </c>
      <c r="J3081" t="s">
        <v>137</v>
      </c>
      <c r="K3081" t="s">
        <v>138</v>
      </c>
      <c r="L3081" t="s">
        <v>9037</v>
      </c>
      <c r="M3081" t="s">
        <v>9038</v>
      </c>
      <c r="N3081">
        <v>3.909444444</v>
      </c>
      <c r="O3081">
        <v>0</v>
      </c>
      <c r="P3081">
        <v>37</v>
      </c>
      <c r="Q3081">
        <v>0</v>
      </c>
      <c r="R3081">
        <v>8</v>
      </c>
      <c r="S3081">
        <v>0</v>
      </c>
      <c r="T3081">
        <v>1</v>
      </c>
      <c r="U3081">
        <v>0</v>
      </c>
      <c r="V3081">
        <v>0</v>
      </c>
      <c r="W3081">
        <v>0</v>
      </c>
      <c r="X3081">
        <v>19.977265622431887</v>
      </c>
      <c r="Y3081">
        <v>0</v>
      </c>
      <c r="Z3081">
        <v>33.373146953372895</v>
      </c>
      <c r="AA3081">
        <v>0</v>
      </c>
      <c r="AB3081">
        <v>0</v>
      </c>
      <c r="AC3081">
        <v>0</v>
      </c>
      <c r="AD3081">
        <v>0</v>
      </c>
      <c r="AE3081">
        <v>53.350412575804782</v>
      </c>
    </row>
    <row r="3082" spans="1:31" x14ac:dyDescent="0.25">
      <c r="A3082">
        <v>2343494</v>
      </c>
      <c r="B3082">
        <v>1</v>
      </c>
      <c r="C3082" t="s">
        <v>81</v>
      </c>
      <c r="D3082" t="s">
        <v>112</v>
      </c>
      <c r="E3082" t="s">
        <v>151</v>
      </c>
      <c r="F3082" t="s">
        <v>9039</v>
      </c>
      <c r="G3082" t="s">
        <v>153</v>
      </c>
      <c r="H3082" t="s">
        <v>154</v>
      </c>
      <c r="I3082" t="s">
        <v>144</v>
      </c>
      <c r="J3082" t="s">
        <v>137</v>
      </c>
      <c r="K3082" t="s">
        <v>138</v>
      </c>
      <c r="L3082" t="s">
        <v>9040</v>
      </c>
      <c r="M3082" t="s">
        <v>9041</v>
      </c>
      <c r="N3082">
        <v>0.76194444400000005</v>
      </c>
      <c r="O3082">
        <v>0</v>
      </c>
      <c r="P3082">
        <v>12</v>
      </c>
      <c r="Q3082">
        <v>0</v>
      </c>
      <c r="R3082">
        <v>7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1.2773341963578697</v>
      </c>
      <c r="Y3082">
        <v>0</v>
      </c>
      <c r="Z3082">
        <v>2.3463632567027677</v>
      </c>
      <c r="AA3082">
        <v>0</v>
      </c>
      <c r="AB3082">
        <v>0</v>
      </c>
      <c r="AC3082">
        <v>0</v>
      </c>
      <c r="AD3082">
        <v>0</v>
      </c>
      <c r="AE3082">
        <v>3.6236974530606374</v>
      </c>
    </row>
    <row r="3083" spans="1:31" x14ac:dyDescent="0.25">
      <c r="A3083">
        <v>2343496</v>
      </c>
      <c r="B3083">
        <v>1</v>
      </c>
      <c r="C3083" t="s">
        <v>81</v>
      </c>
      <c r="D3083" t="s">
        <v>127</v>
      </c>
      <c r="E3083" t="s">
        <v>147</v>
      </c>
      <c r="F3083" t="s">
        <v>9042</v>
      </c>
      <c r="G3083" t="s">
        <v>134</v>
      </c>
      <c r="H3083" t="s">
        <v>135</v>
      </c>
      <c r="I3083" t="s">
        <v>144</v>
      </c>
      <c r="J3083" t="s">
        <v>137</v>
      </c>
      <c r="K3083" t="s">
        <v>138</v>
      </c>
      <c r="L3083" t="s">
        <v>9043</v>
      </c>
      <c r="M3083" t="s">
        <v>9044</v>
      </c>
      <c r="N3083">
        <v>0.83555555500000001</v>
      </c>
      <c r="O3083">
        <v>0</v>
      </c>
      <c r="P3083">
        <v>379</v>
      </c>
      <c r="Q3083">
        <v>7</v>
      </c>
      <c r="R3083">
        <v>16</v>
      </c>
      <c r="S3083">
        <v>2</v>
      </c>
      <c r="T3083">
        <v>69</v>
      </c>
      <c r="U3083">
        <v>0</v>
      </c>
      <c r="V3083">
        <v>1</v>
      </c>
      <c r="W3083">
        <v>0</v>
      </c>
      <c r="X3083">
        <v>69.08738713578812</v>
      </c>
      <c r="Y3083">
        <v>39.460325184033223</v>
      </c>
      <c r="Z3083">
        <v>26.682123171065246</v>
      </c>
      <c r="AA3083">
        <v>7.2326188276388788</v>
      </c>
      <c r="AB3083">
        <v>51.34402691870212</v>
      </c>
      <c r="AC3083">
        <v>0</v>
      </c>
      <c r="AD3083">
        <v>4.7607026097571499</v>
      </c>
      <c r="AE3083">
        <v>198.56718384698473</v>
      </c>
    </row>
    <row r="3084" spans="1:31" x14ac:dyDescent="0.25">
      <c r="A3084">
        <v>2343498</v>
      </c>
      <c r="B3084">
        <v>1</v>
      </c>
      <c r="C3084" t="s">
        <v>80</v>
      </c>
      <c r="D3084" t="s">
        <v>83</v>
      </c>
      <c r="E3084" t="s">
        <v>157</v>
      </c>
      <c r="F3084" t="s">
        <v>9045</v>
      </c>
      <c r="G3084" t="s">
        <v>204</v>
      </c>
      <c r="H3084" t="s">
        <v>154</v>
      </c>
      <c r="I3084" t="s">
        <v>144</v>
      </c>
      <c r="J3084" t="s">
        <v>137</v>
      </c>
      <c r="K3084" t="s">
        <v>138</v>
      </c>
      <c r="L3084" t="s">
        <v>9046</v>
      </c>
      <c r="M3084" t="s">
        <v>9047</v>
      </c>
      <c r="N3084">
        <v>1.311388888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2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1.6608077667085563</v>
      </c>
      <c r="AC3084">
        <v>0</v>
      </c>
      <c r="AD3084">
        <v>0</v>
      </c>
      <c r="AE3084">
        <v>1.6608077667085563</v>
      </c>
    </row>
    <row r="3085" spans="1:31" x14ac:dyDescent="0.25">
      <c r="A3085">
        <v>2343501</v>
      </c>
      <c r="B3085">
        <v>1</v>
      </c>
      <c r="C3085" t="s">
        <v>81</v>
      </c>
      <c r="D3085" t="s">
        <v>127</v>
      </c>
      <c r="E3085" t="s">
        <v>174</v>
      </c>
      <c r="F3085" t="s">
        <v>9048</v>
      </c>
      <c r="G3085" t="s">
        <v>633</v>
      </c>
      <c r="H3085" t="s">
        <v>154</v>
      </c>
      <c r="I3085" t="s">
        <v>144</v>
      </c>
      <c r="J3085" t="s">
        <v>137</v>
      </c>
      <c r="K3085" t="s">
        <v>138</v>
      </c>
      <c r="L3085" t="s">
        <v>9043</v>
      </c>
      <c r="M3085" t="s">
        <v>9049</v>
      </c>
      <c r="N3085">
        <v>2.2858333329999998</v>
      </c>
      <c r="O3085">
        <v>0</v>
      </c>
      <c r="P3085">
        <v>0</v>
      </c>
      <c r="Q3085">
        <v>0</v>
      </c>
      <c r="R3085">
        <v>8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28.574008646409922</v>
      </c>
      <c r="AA3085">
        <v>0</v>
      </c>
      <c r="AB3085">
        <v>0</v>
      </c>
      <c r="AC3085">
        <v>0</v>
      </c>
      <c r="AD3085">
        <v>0</v>
      </c>
      <c r="AE3085">
        <v>28.574008646409922</v>
      </c>
    </row>
    <row r="3086" spans="1:31" x14ac:dyDescent="0.25">
      <c r="A3086">
        <v>2343502</v>
      </c>
      <c r="B3086">
        <v>1</v>
      </c>
      <c r="C3086" t="s">
        <v>80</v>
      </c>
      <c r="D3086" t="s">
        <v>98</v>
      </c>
      <c r="E3086" t="s">
        <v>157</v>
      </c>
      <c r="F3086" t="s">
        <v>9050</v>
      </c>
      <c r="G3086" t="s">
        <v>159</v>
      </c>
      <c r="H3086" t="s">
        <v>154</v>
      </c>
      <c r="I3086" t="s">
        <v>144</v>
      </c>
      <c r="J3086" t="s">
        <v>137</v>
      </c>
      <c r="K3086" t="s">
        <v>138</v>
      </c>
      <c r="L3086" t="s">
        <v>9051</v>
      </c>
      <c r="M3086" t="s">
        <v>9052</v>
      </c>
      <c r="N3086">
        <v>3.9961111109999998</v>
      </c>
      <c r="O3086">
        <v>0</v>
      </c>
      <c r="P3086">
        <v>0</v>
      </c>
      <c r="Q3086">
        <v>0</v>
      </c>
      <c r="R3086">
        <v>1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11.88719978558915</v>
      </c>
      <c r="AA3086">
        <v>0</v>
      </c>
      <c r="AB3086">
        <v>0</v>
      </c>
      <c r="AC3086">
        <v>0</v>
      </c>
      <c r="AD3086">
        <v>0</v>
      </c>
      <c r="AE3086">
        <v>11.88719978558915</v>
      </c>
    </row>
    <row r="3087" spans="1:31" x14ac:dyDescent="0.25">
      <c r="A3087">
        <v>2343506</v>
      </c>
      <c r="B3087">
        <v>1</v>
      </c>
      <c r="C3087" t="s">
        <v>80</v>
      </c>
      <c r="D3087" t="s">
        <v>94</v>
      </c>
      <c r="E3087" t="s">
        <v>151</v>
      </c>
      <c r="F3087" t="s">
        <v>9053</v>
      </c>
      <c r="G3087" t="s">
        <v>153</v>
      </c>
      <c r="H3087" t="s">
        <v>154</v>
      </c>
      <c r="I3087" t="s">
        <v>144</v>
      </c>
      <c r="J3087" t="s">
        <v>137</v>
      </c>
      <c r="K3087" t="s">
        <v>138</v>
      </c>
      <c r="L3087" t="s">
        <v>9054</v>
      </c>
      <c r="M3087" t="s">
        <v>9055</v>
      </c>
      <c r="N3087">
        <v>4.0136111110000003</v>
      </c>
      <c r="O3087">
        <v>0</v>
      </c>
      <c r="P3087">
        <v>221</v>
      </c>
      <c r="Q3087">
        <v>0</v>
      </c>
      <c r="R3087">
        <v>0</v>
      </c>
      <c r="S3087">
        <v>0</v>
      </c>
      <c r="T3087">
        <v>45</v>
      </c>
      <c r="U3087">
        <v>0</v>
      </c>
      <c r="V3087">
        <v>0</v>
      </c>
      <c r="W3087">
        <v>0</v>
      </c>
      <c r="X3087">
        <v>185.95414776094393</v>
      </c>
      <c r="Y3087">
        <v>0</v>
      </c>
      <c r="Z3087">
        <v>0</v>
      </c>
      <c r="AA3087">
        <v>0</v>
      </c>
      <c r="AB3087">
        <v>162.42712549877629</v>
      </c>
      <c r="AC3087">
        <v>0</v>
      </c>
      <c r="AD3087">
        <v>0</v>
      </c>
      <c r="AE3087">
        <v>348.38127325972022</v>
      </c>
    </row>
    <row r="3088" spans="1:31" x14ac:dyDescent="0.25">
      <c r="A3088">
        <v>2343507</v>
      </c>
      <c r="B3088">
        <v>1</v>
      </c>
      <c r="C3088" t="s">
        <v>81</v>
      </c>
      <c r="D3088" t="s">
        <v>121</v>
      </c>
      <c r="E3088" t="s">
        <v>151</v>
      </c>
      <c r="F3088" t="s">
        <v>9056</v>
      </c>
      <c r="G3088" t="s">
        <v>153</v>
      </c>
      <c r="H3088" t="s">
        <v>154</v>
      </c>
      <c r="I3088" t="s">
        <v>144</v>
      </c>
      <c r="J3088" t="s">
        <v>137</v>
      </c>
      <c r="K3088" t="s">
        <v>138</v>
      </c>
      <c r="L3088" t="s">
        <v>9057</v>
      </c>
      <c r="M3088" t="s">
        <v>9058</v>
      </c>
      <c r="N3088">
        <v>0.96222222199999996</v>
      </c>
      <c r="O3088">
        <v>0</v>
      </c>
      <c r="P3088">
        <v>17</v>
      </c>
      <c r="Q3088">
        <v>0</v>
      </c>
      <c r="R3088">
        <v>3</v>
      </c>
      <c r="S3088">
        <v>0</v>
      </c>
      <c r="T3088">
        <v>4</v>
      </c>
      <c r="U3088">
        <v>0</v>
      </c>
      <c r="V3088">
        <v>0</v>
      </c>
      <c r="W3088">
        <v>0</v>
      </c>
      <c r="X3088">
        <v>1.9225739523773335</v>
      </c>
      <c r="Y3088">
        <v>0</v>
      </c>
      <c r="Z3088">
        <v>0.85602872714903333</v>
      </c>
      <c r="AA3088">
        <v>0</v>
      </c>
      <c r="AB3088">
        <v>1.0647370745170868</v>
      </c>
      <c r="AC3088">
        <v>0</v>
      </c>
      <c r="AD3088">
        <v>0</v>
      </c>
      <c r="AE3088">
        <v>3.8433397540434537</v>
      </c>
    </row>
    <row r="3089" spans="1:31" x14ac:dyDescent="0.25">
      <c r="A3089">
        <v>2343508</v>
      </c>
      <c r="B3089">
        <v>1</v>
      </c>
      <c r="C3089" t="s">
        <v>80</v>
      </c>
      <c r="D3089" t="s">
        <v>106</v>
      </c>
      <c r="E3089" t="s">
        <v>151</v>
      </c>
      <c r="F3089" t="s">
        <v>9059</v>
      </c>
      <c r="G3089" t="s">
        <v>391</v>
      </c>
      <c r="H3089" t="s">
        <v>154</v>
      </c>
      <c r="I3089" t="s">
        <v>144</v>
      </c>
      <c r="J3089" t="s">
        <v>137</v>
      </c>
      <c r="K3089" t="s">
        <v>138</v>
      </c>
      <c r="L3089" t="s">
        <v>9060</v>
      </c>
      <c r="M3089" t="s">
        <v>9061</v>
      </c>
      <c r="N3089">
        <v>1.3761111109999999</v>
      </c>
      <c r="O3089">
        <v>0</v>
      </c>
      <c r="P3089">
        <v>39</v>
      </c>
      <c r="Q3089">
        <v>0</v>
      </c>
      <c r="R3089">
        <v>0</v>
      </c>
      <c r="S3089">
        <v>0</v>
      </c>
      <c r="T3089">
        <v>3</v>
      </c>
      <c r="U3089">
        <v>0</v>
      </c>
      <c r="V3089">
        <v>0</v>
      </c>
      <c r="W3089">
        <v>0</v>
      </c>
      <c r="X3089">
        <v>8.3298354009630184</v>
      </c>
      <c r="Y3089">
        <v>0</v>
      </c>
      <c r="Z3089">
        <v>0</v>
      </c>
      <c r="AA3089">
        <v>0</v>
      </c>
      <c r="AB3089">
        <v>1.571950851753783</v>
      </c>
      <c r="AC3089">
        <v>0</v>
      </c>
      <c r="AD3089">
        <v>0</v>
      </c>
      <c r="AE3089">
        <v>9.9017862527168017</v>
      </c>
    </row>
    <row r="3090" spans="1:31" x14ac:dyDescent="0.25">
      <c r="A3090">
        <v>2343511</v>
      </c>
      <c r="B3090">
        <v>1</v>
      </c>
      <c r="C3090" t="s">
        <v>80</v>
      </c>
      <c r="D3090" t="s">
        <v>93</v>
      </c>
      <c r="E3090" t="s">
        <v>151</v>
      </c>
      <c r="F3090" t="s">
        <v>9062</v>
      </c>
      <c r="G3090" t="s">
        <v>292</v>
      </c>
      <c r="H3090" t="s">
        <v>154</v>
      </c>
      <c r="I3090" t="s">
        <v>144</v>
      </c>
      <c r="J3090" t="s">
        <v>137</v>
      </c>
      <c r="K3090" t="s">
        <v>138</v>
      </c>
      <c r="L3090" t="s">
        <v>9063</v>
      </c>
      <c r="M3090" t="s">
        <v>9064</v>
      </c>
      <c r="N3090">
        <v>1.5536111109999999</v>
      </c>
      <c r="O3090">
        <v>0</v>
      </c>
      <c r="P3090">
        <v>2</v>
      </c>
      <c r="Q3090">
        <v>0</v>
      </c>
      <c r="R3090">
        <v>7</v>
      </c>
      <c r="S3090">
        <v>0</v>
      </c>
      <c r="T3090">
        <v>3</v>
      </c>
      <c r="U3090">
        <v>0</v>
      </c>
      <c r="V3090">
        <v>0</v>
      </c>
      <c r="W3090">
        <v>0</v>
      </c>
      <c r="X3090">
        <v>1.3911281751999551</v>
      </c>
      <c r="Y3090">
        <v>0</v>
      </c>
      <c r="Z3090">
        <v>73.724887330275209</v>
      </c>
      <c r="AA3090">
        <v>0</v>
      </c>
      <c r="AB3090">
        <v>3.3768835980699801</v>
      </c>
      <c r="AC3090">
        <v>0</v>
      </c>
      <c r="AD3090">
        <v>0</v>
      </c>
      <c r="AE3090">
        <v>78.492899103545142</v>
      </c>
    </row>
    <row r="3091" spans="1:31" x14ac:dyDescent="0.25">
      <c r="A3091">
        <v>2343513</v>
      </c>
      <c r="B3091">
        <v>1</v>
      </c>
      <c r="C3091" t="s">
        <v>81</v>
      </c>
      <c r="D3091" t="s">
        <v>118</v>
      </c>
      <c r="E3091" t="s">
        <v>147</v>
      </c>
      <c r="F3091" t="s">
        <v>9065</v>
      </c>
      <c r="G3091" t="s">
        <v>184</v>
      </c>
      <c r="H3091" t="s">
        <v>135</v>
      </c>
      <c r="I3091" t="s">
        <v>144</v>
      </c>
      <c r="J3091" t="s">
        <v>137</v>
      </c>
      <c r="K3091" t="s">
        <v>138</v>
      </c>
      <c r="L3091" t="s">
        <v>9066</v>
      </c>
      <c r="M3091" t="s">
        <v>9067</v>
      </c>
      <c r="N3091">
        <v>1.955833333</v>
      </c>
      <c r="O3091">
        <v>0</v>
      </c>
      <c r="P3091">
        <v>3</v>
      </c>
      <c r="Q3091">
        <v>1</v>
      </c>
      <c r="R3091">
        <v>15</v>
      </c>
      <c r="S3091">
        <v>0</v>
      </c>
      <c r="T3091">
        <v>2</v>
      </c>
      <c r="U3091">
        <v>0</v>
      </c>
      <c r="V3091">
        <v>0</v>
      </c>
      <c r="W3091">
        <v>0</v>
      </c>
      <c r="X3091">
        <v>6.0870283548469084</v>
      </c>
      <c r="Y3091">
        <v>5.1729340547448333</v>
      </c>
      <c r="Z3091">
        <v>61.455175288189018</v>
      </c>
      <c r="AA3091">
        <v>0</v>
      </c>
      <c r="AB3091">
        <v>6.9342810962529686</v>
      </c>
      <c r="AC3091">
        <v>0</v>
      </c>
      <c r="AD3091">
        <v>0</v>
      </c>
      <c r="AE3091">
        <v>79.649418794033735</v>
      </c>
    </row>
    <row r="3092" spans="1:31" x14ac:dyDescent="0.25">
      <c r="A3092">
        <v>2343514</v>
      </c>
      <c r="B3092">
        <v>1</v>
      </c>
      <c r="C3092" t="s">
        <v>80</v>
      </c>
      <c r="D3092" t="s">
        <v>101</v>
      </c>
      <c r="E3092" t="s">
        <v>151</v>
      </c>
      <c r="F3092" t="s">
        <v>9068</v>
      </c>
      <c r="G3092" t="s">
        <v>153</v>
      </c>
      <c r="H3092" t="s">
        <v>154</v>
      </c>
      <c r="I3092" t="s">
        <v>144</v>
      </c>
      <c r="J3092" t="s">
        <v>137</v>
      </c>
      <c r="K3092" t="s">
        <v>138</v>
      </c>
      <c r="L3092" t="s">
        <v>9069</v>
      </c>
      <c r="M3092" t="s">
        <v>9070</v>
      </c>
      <c r="N3092">
        <v>1.6658333329999999</v>
      </c>
      <c r="O3092">
        <v>0</v>
      </c>
      <c r="P3092">
        <v>34</v>
      </c>
      <c r="Q3092">
        <v>0</v>
      </c>
      <c r="R3092">
        <v>0</v>
      </c>
      <c r="S3092">
        <v>0</v>
      </c>
      <c r="T3092">
        <v>5</v>
      </c>
      <c r="U3092">
        <v>0</v>
      </c>
      <c r="V3092">
        <v>0</v>
      </c>
      <c r="W3092">
        <v>0</v>
      </c>
      <c r="X3092">
        <v>16.2790434939471</v>
      </c>
      <c r="Y3092">
        <v>0</v>
      </c>
      <c r="Z3092">
        <v>0</v>
      </c>
      <c r="AA3092">
        <v>0</v>
      </c>
      <c r="AB3092">
        <v>34.050054658666262</v>
      </c>
      <c r="AC3092">
        <v>0</v>
      </c>
      <c r="AD3092">
        <v>0</v>
      </c>
      <c r="AE3092">
        <v>50.329098152613362</v>
      </c>
    </row>
    <row r="3093" spans="1:31" x14ac:dyDescent="0.25">
      <c r="A3093">
        <v>2343515</v>
      </c>
      <c r="B3093">
        <v>1</v>
      </c>
      <c r="C3093" t="s">
        <v>81</v>
      </c>
      <c r="D3093" t="s">
        <v>118</v>
      </c>
      <c r="E3093" t="s">
        <v>151</v>
      </c>
      <c r="F3093" t="s">
        <v>8817</v>
      </c>
      <c r="G3093" t="s">
        <v>153</v>
      </c>
      <c r="H3093" t="s">
        <v>154</v>
      </c>
      <c r="I3093" t="s">
        <v>144</v>
      </c>
      <c r="J3093" t="s">
        <v>137</v>
      </c>
      <c r="K3093" t="s">
        <v>138</v>
      </c>
      <c r="L3093" t="s">
        <v>9071</v>
      </c>
      <c r="M3093" t="s">
        <v>9072</v>
      </c>
      <c r="N3093">
        <v>2.4708333329999999</v>
      </c>
      <c r="O3093">
        <v>0</v>
      </c>
      <c r="P3093">
        <v>59</v>
      </c>
      <c r="Q3093">
        <v>0</v>
      </c>
      <c r="R3093">
        <v>0</v>
      </c>
      <c r="S3093">
        <v>0</v>
      </c>
      <c r="T3093">
        <v>8</v>
      </c>
      <c r="U3093">
        <v>0</v>
      </c>
      <c r="V3093">
        <v>0</v>
      </c>
      <c r="W3093">
        <v>0</v>
      </c>
      <c r="X3093">
        <v>29.370694131054442</v>
      </c>
      <c r="Y3093">
        <v>0</v>
      </c>
      <c r="Z3093">
        <v>0</v>
      </c>
      <c r="AA3093">
        <v>0</v>
      </c>
      <c r="AB3093">
        <v>1.6082680704386401</v>
      </c>
      <c r="AC3093">
        <v>0</v>
      </c>
      <c r="AD3093">
        <v>0</v>
      </c>
      <c r="AE3093">
        <v>30.978962201493083</v>
      </c>
    </row>
    <row r="3094" spans="1:31" x14ac:dyDescent="0.25">
      <c r="A3094">
        <v>2343517</v>
      </c>
      <c r="B3094">
        <v>1</v>
      </c>
      <c r="C3094" t="s">
        <v>80</v>
      </c>
      <c r="D3094" t="s">
        <v>90</v>
      </c>
      <c r="E3094" t="s">
        <v>151</v>
      </c>
      <c r="F3094" t="s">
        <v>9073</v>
      </c>
      <c r="G3094" t="s">
        <v>410</v>
      </c>
      <c r="H3094" t="s">
        <v>154</v>
      </c>
      <c r="I3094" t="s">
        <v>144</v>
      </c>
      <c r="J3094" t="s">
        <v>137</v>
      </c>
      <c r="K3094" t="s">
        <v>138</v>
      </c>
      <c r="L3094" t="s">
        <v>9074</v>
      </c>
      <c r="M3094" t="s">
        <v>9075</v>
      </c>
      <c r="N3094">
        <v>2.4083333329999999</v>
      </c>
      <c r="O3094">
        <v>0</v>
      </c>
      <c r="P3094">
        <v>182</v>
      </c>
      <c r="Q3094">
        <v>0</v>
      </c>
      <c r="R3094">
        <v>0</v>
      </c>
      <c r="S3094">
        <v>0</v>
      </c>
      <c r="T3094">
        <v>16</v>
      </c>
      <c r="U3094">
        <v>0</v>
      </c>
      <c r="V3094">
        <v>0</v>
      </c>
      <c r="W3094">
        <v>0</v>
      </c>
      <c r="X3094">
        <v>110.72663410759331</v>
      </c>
      <c r="Y3094">
        <v>0</v>
      </c>
      <c r="Z3094">
        <v>0</v>
      </c>
      <c r="AA3094">
        <v>0</v>
      </c>
      <c r="AB3094">
        <v>17.350941443410505</v>
      </c>
      <c r="AC3094">
        <v>0</v>
      </c>
      <c r="AD3094">
        <v>0</v>
      </c>
      <c r="AE3094">
        <v>128.0775755510038</v>
      </c>
    </row>
    <row r="3095" spans="1:31" x14ac:dyDescent="0.25">
      <c r="A3095">
        <v>2343519</v>
      </c>
      <c r="B3095">
        <v>1</v>
      </c>
      <c r="C3095" t="s">
        <v>81</v>
      </c>
      <c r="D3095" t="s">
        <v>128</v>
      </c>
      <c r="E3095" t="s">
        <v>132</v>
      </c>
      <c r="F3095" t="s">
        <v>1679</v>
      </c>
      <c r="G3095" t="s">
        <v>134</v>
      </c>
      <c r="H3095" t="s">
        <v>135</v>
      </c>
      <c r="I3095" t="s">
        <v>144</v>
      </c>
      <c r="J3095" t="s">
        <v>137</v>
      </c>
      <c r="K3095" t="s">
        <v>138</v>
      </c>
      <c r="L3095" t="s">
        <v>9076</v>
      </c>
      <c r="M3095" t="s">
        <v>9077</v>
      </c>
      <c r="N3095">
        <v>7.0555555000000006E-2</v>
      </c>
      <c r="O3095">
        <v>20</v>
      </c>
      <c r="P3095">
        <v>106</v>
      </c>
      <c r="Q3095">
        <v>298</v>
      </c>
      <c r="R3095">
        <v>88</v>
      </c>
      <c r="S3095">
        <v>10</v>
      </c>
      <c r="T3095">
        <v>2</v>
      </c>
      <c r="U3095">
        <v>0</v>
      </c>
      <c r="V3095">
        <v>0</v>
      </c>
      <c r="W3095">
        <v>1.7429129760390603</v>
      </c>
      <c r="X3095">
        <v>1.8815241415053345</v>
      </c>
      <c r="Y3095">
        <v>40.645810953206897</v>
      </c>
      <c r="Z3095">
        <v>10.295915353183068</v>
      </c>
      <c r="AA3095">
        <v>0.82572438458954156</v>
      </c>
      <c r="AB3095">
        <v>1.7275938938866667E-3</v>
      </c>
      <c r="AC3095">
        <v>0</v>
      </c>
      <c r="AD3095">
        <v>0</v>
      </c>
      <c r="AE3095">
        <v>55.393615402417794</v>
      </c>
    </row>
    <row r="3096" spans="1:31" x14ac:dyDescent="0.25">
      <c r="A3096">
        <v>2343521</v>
      </c>
      <c r="B3096">
        <v>1</v>
      </c>
      <c r="C3096" t="s">
        <v>80</v>
      </c>
      <c r="D3096" t="s">
        <v>96</v>
      </c>
      <c r="E3096" t="s">
        <v>141</v>
      </c>
      <c r="F3096" t="s">
        <v>6274</v>
      </c>
      <c r="G3096" t="s">
        <v>356</v>
      </c>
      <c r="H3096" t="s">
        <v>135</v>
      </c>
      <c r="I3096" t="s">
        <v>144</v>
      </c>
      <c r="J3096" t="s">
        <v>137</v>
      </c>
      <c r="K3096" t="s">
        <v>138</v>
      </c>
      <c r="L3096" t="s">
        <v>9078</v>
      </c>
      <c r="M3096" t="s">
        <v>9079</v>
      </c>
      <c r="N3096">
        <v>1.0061111110000001</v>
      </c>
      <c r="O3096">
        <v>2</v>
      </c>
      <c r="P3096">
        <v>121</v>
      </c>
      <c r="Q3096">
        <v>1</v>
      </c>
      <c r="R3096">
        <v>182</v>
      </c>
      <c r="S3096">
        <v>1</v>
      </c>
      <c r="T3096">
        <v>41</v>
      </c>
      <c r="U3096">
        <v>0</v>
      </c>
      <c r="V3096">
        <v>0</v>
      </c>
      <c r="W3096">
        <v>54.644748280877607</v>
      </c>
      <c r="X3096">
        <v>68.23714960336136</v>
      </c>
      <c r="Y3096">
        <v>1.2909496605401112</v>
      </c>
      <c r="Z3096">
        <v>186.67550341143567</v>
      </c>
      <c r="AA3096">
        <v>22.855377162800849</v>
      </c>
      <c r="AB3096">
        <v>121.6950100579178</v>
      </c>
      <c r="AC3096">
        <v>0</v>
      </c>
      <c r="AD3096">
        <v>0</v>
      </c>
      <c r="AE3096">
        <v>455.39873817693336</v>
      </c>
    </row>
    <row r="3097" spans="1:31" x14ac:dyDescent="0.25">
      <c r="A3097">
        <v>2343523</v>
      </c>
      <c r="B3097">
        <v>1</v>
      </c>
      <c r="C3097" t="s">
        <v>80</v>
      </c>
      <c r="D3097" t="s">
        <v>85</v>
      </c>
      <c r="E3097" t="s">
        <v>157</v>
      </c>
      <c r="F3097" t="s">
        <v>9080</v>
      </c>
      <c r="G3097" t="s">
        <v>204</v>
      </c>
      <c r="H3097" t="s">
        <v>154</v>
      </c>
      <c r="I3097" t="s">
        <v>144</v>
      </c>
      <c r="J3097" t="s">
        <v>137</v>
      </c>
      <c r="K3097" t="s">
        <v>138</v>
      </c>
      <c r="L3097" t="s">
        <v>9081</v>
      </c>
      <c r="M3097" t="s">
        <v>9082</v>
      </c>
      <c r="N3097">
        <v>1.0988888880000001</v>
      </c>
      <c r="O3097">
        <v>0</v>
      </c>
      <c r="P3097">
        <v>4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0.87759513904337749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0.87759513904337749</v>
      </c>
    </row>
    <row r="3098" spans="1:31" x14ac:dyDescent="0.25">
      <c r="A3098">
        <v>2343524</v>
      </c>
      <c r="B3098">
        <v>1</v>
      </c>
      <c r="C3098" t="s">
        <v>80</v>
      </c>
      <c r="D3098" t="s">
        <v>106</v>
      </c>
      <c r="E3098" t="s">
        <v>157</v>
      </c>
      <c r="F3098" t="s">
        <v>9083</v>
      </c>
      <c r="G3098" t="s">
        <v>159</v>
      </c>
      <c r="H3098" t="s">
        <v>154</v>
      </c>
      <c r="I3098" t="s">
        <v>144</v>
      </c>
      <c r="J3098" t="s">
        <v>137</v>
      </c>
      <c r="K3098" t="s">
        <v>138</v>
      </c>
      <c r="L3098" t="s">
        <v>9084</v>
      </c>
      <c r="M3098" t="s">
        <v>9085</v>
      </c>
      <c r="N3098">
        <v>2.1516666660000001</v>
      </c>
      <c r="O3098">
        <v>0</v>
      </c>
      <c r="P3098">
        <v>0</v>
      </c>
      <c r="Q3098">
        <v>0</v>
      </c>
      <c r="R3098">
        <v>2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7.5895420204364452</v>
      </c>
      <c r="AA3098">
        <v>0</v>
      </c>
      <c r="AB3098">
        <v>0</v>
      </c>
      <c r="AC3098">
        <v>0</v>
      </c>
      <c r="AD3098">
        <v>0</v>
      </c>
      <c r="AE3098">
        <v>7.5895420204364452</v>
      </c>
    </row>
    <row r="3099" spans="1:31" x14ac:dyDescent="0.25">
      <c r="A3099">
        <v>2343526</v>
      </c>
      <c r="B3099">
        <v>1</v>
      </c>
      <c r="C3099" t="s">
        <v>80</v>
      </c>
      <c r="D3099" t="s">
        <v>100</v>
      </c>
      <c r="E3099" t="s">
        <v>157</v>
      </c>
      <c r="F3099" t="s">
        <v>9086</v>
      </c>
      <c r="G3099" t="s">
        <v>204</v>
      </c>
      <c r="H3099" t="s">
        <v>154</v>
      </c>
      <c r="I3099" t="s">
        <v>144</v>
      </c>
      <c r="J3099" t="s">
        <v>137</v>
      </c>
      <c r="K3099" t="s">
        <v>138</v>
      </c>
      <c r="L3099" t="s">
        <v>9087</v>
      </c>
      <c r="M3099" t="s">
        <v>9088</v>
      </c>
      <c r="N3099">
        <v>1.528611111</v>
      </c>
      <c r="O3099">
        <v>0</v>
      </c>
      <c r="P3099">
        <v>1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0.33743571171199305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0.33743571171199305</v>
      </c>
    </row>
    <row r="3100" spans="1:31" x14ac:dyDescent="0.25">
      <c r="A3100">
        <v>2343532</v>
      </c>
      <c r="B3100">
        <v>1</v>
      </c>
      <c r="C3100" t="s">
        <v>80</v>
      </c>
      <c r="D3100" t="s">
        <v>93</v>
      </c>
      <c r="E3100" t="s">
        <v>151</v>
      </c>
      <c r="F3100" t="s">
        <v>9089</v>
      </c>
      <c r="G3100" t="s">
        <v>153</v>
      </c>
      <c r="H3100" t="s">
        <v>154</v>
      </c>
      <c r="I3100" t="s">
        <v>144</v>
      </c>
      <c r="J3100" t="s">
        <v>137</v>
      </c>
      <c r="K3100" t="s">
        <v>138</v>
      </c>
      <c r="L3100" t="s">
        <v>9090</v>
      </c>
      <c r="M3100" t="s">
        <v>9091</v>
      </c>
      <c r="N3100">
        <v>2.5044444440000002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1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4.5246200841713735</v>
      </c>
      <c r="AC3100">
        <v>0</v>
      </c>
      <c r="AD3100">
        <v>0</v>
      </c>
      <c r="AE3100">
        <v>4.5246200841713735</v>
      </c>
    </row>
    <row r="3101" spans="1:31" x14ac:dyDescent="0.25">
      <c r="A3101">
        <v>2343533</v>
      </c>
      <c r="B3101">
        <v>1</v>
      </c>
      <c r="C3101" t="s">
        <v>81</v>
      </c>
      <c r="D3101" t="s">
        <v>118</v>
      </c>
      <c r="E3101" t="s">
        <v>147</v>
      </c>
      <c r="F3101" t="s">
        <v>3156</v>
      </c>
      <c r="G3101" t="s">
        <v>184</v>
      </c>
      <c r="H3101" t="s">
        <v>135</v>
      </c>
      <c r="I3101" t="s">
        <v>144</v>
      </c>
      <c r="J3101" t="s">
        <v>137</v>
      </c>
      <c r="K3101" t="s">
        <v>138</v>
      </c>
      <c r="L3101" t="s">
        <v>9092</v>
      </c>
      <c r="M3101" t="s">
        <v>9093</v>
      </c>
      <c r="N3101">
        <v>6.2252777769999996</v>
      </c>
      <c r="O3101">
        <v>0</v>
      </c>
      <c r="P3101">
        <v>0</v>
      </c>
      <c r="Q3101">
        <v>10</v>
      </c>
      <c r="R3101">
        <v>33</v>
      </c>
      <c r="S3101">
        <v>3</v>
      </c>
      <c r="T3101">
        <v>1</v>
      </c>
      <c r="U3101">
        <v>1</v>
      </c>
      <c r="V3101">
        <v>0</v>
      </c>
      <c r="W3101">
        <v>0</v>
      </c>
      <c r="X3101">
        <v>0</v>
      </c>
      <c r="Y3101">
        <v>1658.2186108836913</v>
      </c>
      <c r="Z3101">
        <v>730.76996023848392</v>
      </c>
      <c r="AA3101">
        <v>141.97943242572069</v>
      </c>
      <c r="AB3101">
        <v>10.663591486589027</v>
      </c>
      <c r="AC3101">
        <v>47.319190213018793</v>
      </c>
      <c r="AD3101">
        <v>0</v>
      </c>
      <c r="AE3101">
        <v>2588.950785247504</v>
      </c>
    </row>
    <row r="3102" spans="1:31" x14ac:dyDescent="0.25">
      <c r="A3102">
        <v>2343535</v>
      </c>
      <c r="B3102">
        <v>1</v>
      </c>
      <c r="C3102" t="s">
        <v>80</v>
      </c>
      <c r="D3102" t="s">
        <v>91</v>
      </c>
      <c r="E3102" t="s">
        <v>151</v>
      </c>
      <c r="F3102" t="s">
        <v>9094</v>
      </c>
      <c r="G3102" t="s">
        <v>153</v>
      </c>
      <c r="H3102" t="s">
        <v>154</v>
      </c>
      <c r="I3102" t="s">
        <v>144</v>
      </c>
      <c r="J3102" t="s">
        <v>137</v>
      </c>
      <c r="K3102" t="s">
        <v>138</v>
      </c>
      <c r="L3102" t="s">
        <v>9095</v>
      </c>
      <c r="M3102" t="s">
        <v>9096</v>
      </c>
      <c r="N3102">
        <v>1.8080555549999999</v>
      </c>
      <c r="O3102">
        <v>0</v>
      </c>
      <c r="P3102">
        <v>17</v>
      </c>
      <c r="Q3102">
        <v>0</v>
      </c>
      <c r="R3102">
        <v>3</v>
      </c>
      <c r="S3102">
        <v>0</v>
      </c>
      <c r="T3102">
        <v>5</v>
      </c>
      <c r="U3102">
        <v>0</v>
      </c>
      <c r="V3102">
        <v>0</v>
      </c>
      <c r="W3102">
        <v>0</v>
      </c>
      <c r="X3102">
        <v>7.5242934593256026</v>
      </c>
      <c r="Y3102">
        <v>0</v>
      </c>
      <c r="Z3102">
        <v>9.0439815882172105</v>
      </c>
      <c r="AA3102">
        <v>0</v>
      </c>
      <c r="AB3102">
        <v>7.7318060060229339</v>
      </c>
      <c r="AC3102">
        <v>0</v>
      </c>
      <c r="AD3102">
        <v>0</v>
      </c>
      <c r="AE3102">
        <v>24.300081053565748</v>
      </c>
    </row>
    <row r="3103" spans="1:31" x14ac:dyDescent="0.25">
      <c r="A3103">
        <v>2343536</v>
      </c>
      <c r="B3103">
        <v>1</v>
      </c>
      <c r="C3103" t="s">
        <v>80</v>
      </c>
      <c r="D3103" t="s">
        <v>85</v>
      </c>
      <c r="E3103" t="s">
        <v>174</v>
      </c>
      <c r="F3103" t="s">
        <v>9097</v>
      </c>
      <c r="G3103" t="s">
        <v>176</v>
      </c>
      <c r="H3103" t="s">
        <v>154</v>
      </c>
      <c r="I3103" t="s">
        <v>144</v>
      </c>
      <c r="J3103" t="s">
        <v>137</v>
      </c>
      <c r="K3103" t="s">
        <v>138</v>
      </c>
      <c r="L3103" t="s">
        <v>9098</v>
      </c>
      <c r="M3103" t="s">
        <v>9099</v>
      </c>
      <c r="N3103">
        <v>1.613611111</v>
      </c>
      <c r="O3103">
        <v>0</v>
      </c>
      <c r="P3103">
        <v>680</v>
      </c>
      <c r="Q3103">
        <v>0</v>
      </c>
      <c r="R3103">
        <v>0</v>
      </c>
      <c r="S3103">
        <v>0</v>
      </c>
      <c r="T3103">
        <v>114</v>
      </c>
      <c r="U3103">
        <v>0</v>
      </c>
      <c r="V3103">
        <v>0</v>
      </c>
      <c r="W3103">
        <v>0</v>
      </c>
      <c r="X3103">
        <v>285.32125763361898</v>
      </c>
      <c r="Y3103">
        <v>0</v>
      </c>
      <c r="Z3103">
        <v>0</v>
      </c>
      <c r="AA3103">
        <v>0</v>
      </c>
      <c r="AB3103">
        <v>151.09490404057541</v>
      </c>
      <c r="AC3103">
        <v>0</v>
      </c>
      <c r="AD3103">
        <v>0</v>
      </c>
      <c r="AE3103">
        <v>436.41616167419443</v>
      </c>
    </row>
    <row r="3104" spans="1:31" x14ac:dyDescent="0.25">
      <c r="A3104">
        <v>2343537</v>
      </c>
      <c r="B3104">
        <v>1</v>
      </c>
      <c r="C3104" t="s">
        <v>81</v>
      </c>
      <c r="D3104" t="s">
        <v>115</v>
      </c>
      <c r="E3104" t="s">
        <v>174</v>
      </c>
      <c r="F3104" t="s">
        <v>9100</v>
      </c>
      <c r="G3104" t="s">
        <v>143</v>
      </c>
      <c r="H3104" t="s">
        <v>154</v>
      </c>
      <c r="I3104" t="s">
        <v>144</v>
      </c>
      <c r="J3104" t="s">
        <v>137</v>
      </c>
      <c r="K3104" t="s">
        <v>138</v>
      </c>
      <c r="L3104" t="s">
        <v>9101</v>
      </c>
      <c r="M3104" t="s">
        <v>9102</v>
      </c>
      <c r="N3104">
        <v>0.6825</v>
      </c>
      <c r="O3104">
        <v>0</v>
      </c>
      <c r="P3104">
        <v>46</v>
      </c>
      <c r="Q3104">
        <v>0</v>
      </c>
      <c r="R3104">
        <v>24</v>
      </c>
      <c r="S3104">
        <v>0</v>
      </c>
      <c r="T3104">
        <v>1</v>
      </c>
      <c r="U3104">
        <v>0</v>
      </c>
      <c r="V3104">
        <v>0</v>
      </c>
      <c r="W3104">
        <v>0</v>
      </c>
      <c r="X3104">
        <v>2.46192800896885</v>
      </c>
      <c r="Y3104">
        <v>0</v>
      </c>
      <c r="Z3104">
        <v>6.7694767876128363</v>
      </c>
      <c r="AA3104">
        <v>0</v>
      </c>
      <c r="AB3104">
        <v>0.28163078305298445</v>
      </c>
      <c r="AC3104">
        <v>0</v>
      </c>
      <c r="AD3104">
        <v>0</v>
      </c>
      <c r="AE3104">
        <v>9.5130355796346695</v>
      </c>
    </row>
    <row r="3105" spans="1:31" x14ac:dyDescent="0.25">
      <c r="A3105">
        <v>2343538</v>
      </c>
      <c r="B3105">
        <v>1</v>
      </c>
      <c r="C3105" t="s">
        <v>80</v>
      </c>
      <c r="D3105" t="s">
        <v>108</v>
      </c>
      <c r="E3105" t="s">
        <v>157</v>
      </c>
      <c r="F3105" t="s">
        <v>9103</v>
      </c>
      <c r="G3105" t="s">
        <v>159</v>
      </c>
      <c r="H3105" t="s">
        <v>154</v>
      </c>
      <c r="I3105" t="s">
        <v>144</v>
      </c>
      <c r="J3105" t="s">
        <v>137</v>
      </c>
      <c r="K3105" t="s">
        <v>138</v>
      </c>
      <c r="L3105" t="s">
        <v>9104</v>
      </c>
      <c r="M3105" t="s">
        <v>9105</v>
      </c>
      <c r="N3105">
        <v>2.1825000000000001</v>
      </c>
      <c r="O3105">
        <v>0</v>
      </c>
      <c r="P3105">
        <v>2</v>
      </c>
      <c r="Q3105">
        <v>0</v>
      </c>
      <c r="R3105">
        <v>0</v>
      </c>
      <c r="S3105">
        <v>0</v>
      </c>
      <c r="T3105">
        <v>1</v>
      </c>
      <c r="U3105">
        <v>0</v>
      </c>
      <c r="V3105">
        <v>0</v>
      </c>
      <c r="W3105">
        <v>0</v>
      </c>
      <c r="X3105">
        <v>0.60236784696063106</v>
      </c>
      <c r="Y3105">
        <v>0</v>
      </c>
      <c r="Z3105">
        <v>0</v>
      </c>
      <c r="AA3105">
        <v>0</v>
      </c>
      <c r="AB3105">
        <v>10.380189184675142</v>
      </c>
      <c r="AC3105">
        <v>0</v>
      </c>
      <c r="AD3105">
        <v>0</v>
      </c>
      <c r="AE3105">
        <v>10.982557031635773</v>
      </c>
    </row>
    <row r="3106" spans="1:31" x14ac:dyDescent="0.25">
      <c r="A3106">
        <v>2343539</v>
      </c>
      <c r="B3106">
        <v>1</v>
      </c>
      <c r="C3106" t="s">
        <v>80</v>
      </c>
      <c r="D3106" t="s">
        <v>82</v>
      </c>
      <c r="E3106" t="s">
        <v>157</v>
      </c>
      <c r="F3106" t="s">
        <v>9106</v>
      </c>
      <c r="G3106" t="s">
        <v>204</v>
      </c>
      <c r="H3106" t="s">
        <v>154</v>
      </c>
      <c r="I3106" t="s">
        <v>144</v>
      </c>
      <c r="J3106" t="s">
        <v>137</v>
      </c>
      <c r="K3106" t="s">
        <v>138</v>
      </c>
      <c r="L3106" t="s">
        <v>9107</v>
      </c>
      <c r="M3106" t="s">
        <v>9108</v>
      </c>
      <c r="N3106">
        <v>2.7269444439999999</v>
      </c>
      <c r="O3106">
        <v>0</v>
      </c>
      <c r="P3106">
        <v>3</v>
      </c>
      <c r="Q3106">
        <v>0</v>
      </c>
      <c r="R3106">
        <v>0</v>
      </c>
      <c r="S3106">
        <v>0</v>
      </c>
      <c r="T3106">
        <v>1</v>
      </c>
      <c r="U3106">
        <v>0</v>
      </c>
      <c r="V3106">
        <v>0</v>
      </c>
      <c r="W3106">
        <v>0</v>
      </c>
      <c r="X3106">
        <v>1.0569169873263666</v>
      </c>
      <c r="Y3106">
        <v>0</v>
      </c>
      <c r="Z3106">
        <v>0</v>
      </c>
      <c r="AA3106">
        <v>0</v>
      </c>
      <c r="AB3106">
        <v>0.15765873353469334</v>
      </c>
      <c r="AC3106">
        <v>0</v>
      </c>
      <c r="AD3106">
        <v>0</v>
      </c>
      <c r="AE3106">
        <v>1.2145757208610599</v>
      </c>
    </row>
    <row r="3107" spans="1:31" x14ac:dyDescent="0.25">
      <c r="A3107">
        <v>2343543</v>
      </c>
      <c r="B3107">
        <v>1</v>
      </c>
      <c r="C3107" t="s">
        <v>81</v>
      </c>
      <c r="D3107" t="s">
        <v>126</v>
      </c>
      <c r="E3107" t="s">
        <v>151</v>
      </c>
      <c r="F3107" t="s">
        <v>9109</v>
      </c>
      <c r="G3107" t="s">
        <v>153</v>
      </c>
      <c r="H3107" t="s">
        <v>154</v>
      </c>
      <c r="I3107" t="s">
        <v>144</v>
      </c>
      <c r="J3107" t="s">
        <v>137</v>
      </c>
      <c r="K3107" t="s">
        <v>138</v>
      </c>
      <c r="L3107" t="s">
        <v>9110</v>
      </c>
      <c r="M3107" t="s">
        <v>9111</v>
      </c>
      <c r="N3107">
        <v>0.53027777700000001</v>
      </c>
      <c r="O3107">
        <v>0</v>
      </c>
      <c r="P3107">
        <v>22</v>
      </c>
      <c r="Q3107">
        <v>0</v>
      </c>
      <c r="R3107">
        <v>7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1.3580974796462888</v>
      </c>
      <c r="Y3107">
        <v>0</v>
      </c>
      <c r="Z3107">
        <v>3.3283581016701418</v>
      </c>
      <c r="AA3107">
        <v>0</v>
      </c>
      <c r="AB3107">
        <v>0</v>
      </c>
      <c r="AC3107">
        <v>0</v>
      </c>
      <c r="AD3107">
        <v>0</v>
      </c>
      <c r="AE3107">
        <v>4.6864555813164301</v>
      </c>
    </row>
    <row r="3108" spans="1:31" x14ac:dyDescent="0.25">
      <c r="A3108">
        <v>2343548</v>
      </c>
      <c r="B3108">
        <v>1</v>
      </c>
      <c r="C3108" t="s">
        <v>80</v>
      </c>
      <c r="D3108" t="s">
        <v>94</v>
      </c>
      <c r="E3108" t="s">
        <v>174</v>
      </c>
      <c r="F3108" t="s">
        <v>9112</v>
      </c>
      <c r="G3108" t="s">
        <v>153</v>
      </c>
      <c r="H3108" t="s">
        <v>154</v>
      </c>
      <c r="I3108" t="s">
        <v>144</v>
      </c>
      <c r="J3108" t="s">
        <v>137</v>
      </c>
      <c r="K3108" t="s">
        <v>138</v>
      </c>
      <c r="L3108" t="s">
        <v>9113</v>
      </c>
      <c r="M3108" t="s">
        <v>9114</v>
      </c>
      <c r="N3108">
        <v>1.251666666</v>
      </c>
      <c r="O3108">
        <v>0</v>
      </c>
      <c r="P3108">
        <v>0</v>
      </c>
      <c r="Q3108">
        <v>0</v>
      </c>
      <c r="R3108">
        <v>18</v>
      </c>
      <c r="S3108">
        <v>0</v>
      </c>
      <c r="T3108">
        <v>1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57.946851504855239</v>
      </c>
      <c r="AA3108">
        <v>0</v>
      </c>
      <c r="AB3108">
        <v>1.3287020907171354</v>
      </c>
      <c r="AC3108">
        <v>0</v>
      </c>
      <c r="AD3108">
        <v>0</v>
      </c>
      <c r="AE3108">
        <v>59.275553595572376</v>
      </c>
    </row>
    <row r="3109" spans="1:31" x14ac:dyDescent="0.25">
      <c r="A3109">
        <v>2343549</v>
      </c>
      <c r="B3109">
        <v>1</v>
      </c>
      <c r="C3109" t="s">
        <v>80</v>
      </c>
      <c r="D3109" t="s">
        <v>104</v>
      </c>
      <c r="E3109" t="s">
        <v>151</v>
      </c>
      <c r="F3109" t="s">
        <v>9115</v>
      </c>
      <c r="G3109" t="s">
        <v>194</v>
      </c>
      <c r="H3109" t="s">
        <v>154</v>
      </c>
      <c r="I3109" t="s">
        <v>144</v>
      </c>
      <c r="J3109" t="s">
        <v>137</v>
      </c>
      <c r="K3109" t="s">
        <v>138</v>
      </c>
      <c r="L3109" t="s">
        <v>9116</v>
      </c>
      <c r="M3109" t="s">
        <v>9117</v>
      </c>
      <c r="N3109">
        <v>2.0952777770000002</v>
      </c>
      <c r="O3109">
        <v>0</v>
      </c>
      <c r="P3109">
        <v>35</v>
      </c>
      <c r="Q3109">
        <v>0</v>
      </c>
      <c r="R3109">
        <v>5</v>
      </c>
      <c r="S3109">
        <v>0</v>
      </c>
      <c r="T3109">
        <v>6</v>
      </c>
      <c r="U3109">
        <v>0</v>
      </c>
      <c r="V3109">
        <v>0</v>
      </c>
      <c r="W3109">
        <v>0</v>
      </c>
      <c r="X3109">
        <v>13.642072306740305</v>
      </c>
      <c r="Y3109">
        <v>0</v>
      </c>
      <c r="Z3109">
        <v>4.1301078809241334</v>
      </c>
      <c r="AA3109">
        <v>0</v>
      </c>
      <c r="AB3109">
        <v>6.4352885933823938</v>
      </c>
      <c r="AC3109">
        <v>0</v>
      </c>
      <c r="AD3109">
        <v>0</v>
      </c>
      <c r="AE3109">
        <v>24.207468781046835</v>
      </c>
    </row>
    <row r="3110" spans="1:31" x14ac:dyDescent="0.25">
      <c r="A3110">
        <v>2343550</v>
      </c>
      <c r="B3110">
        <v>1</v>
      </c>
      <c r="C3110" t="s">
        <v>81</v>
      </c>
      <c r="D3110" t="s">
        <v>118</v>
      </c>
      <c r="E3110" t="s">
        <v>147</v>
      </c>
      <c r="F3110" t="s">
        <v>454</v>
      </c>
      <c r="G3110" t="s">
        <v>184</v>
      </c>
      <c r="H3110" t="s">
        <v>135</v>
      </c>
      <c r="I3110" t="s">
        <v>144</v>
      </c>
      <c r="J3110" t="s">
        <v>137</v>
      </c>
      <c r="K3110" t="s">
        <v>138</v>
      </c>
      <c r="L3110" t="s">
        <v>9118</v>
      </c>
      <c r="M3110" t="s">
        <v>9119</v>
      </c>
      <c r="N3110">
        <v>1.63</v>
      </c>
      <c r="O3110">
        <v>0</v>
      </c>
      <c r="P3110">
        <v>0</v>
      </c>
      <c r="Q3110">
        <v>9</v>
      </c>
      <c r="R3110">
        <v>0</v>
      </c>
      <c r="S3110">
        <v>7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53.020518391144435</v>
      </c>
      <c r="Z3110">
        <v>0</v>
      </c>
      <c r="AA3110">
        <v>15.908216978322034</v>
      </c>
      <c r="AB3110">
        <v>0</v>
      </c>
      <c r="AC3110">
        <v>0</v>
      </c>
      <c r="AD3110">
        <v>0</v>
      </c>
      <c r="AE3110">
        <v>68.928735369466466</v>
      </c>
    </row>
    <row r="3111" spans="1:31" x14ac:dyDescent="0.25">
      <c r="A3111">
        <v>2343553</v>
      </c>
      <c r="B3111">
        <v>1</v>
      </c>
      <c r="C3111" t="s">
        <v>80</v>
      </c>
      <c r="D3111" t="s">
        <v>96</v>
      </c>
      <c r="E3111" t="s">
        <v>157</v>
      </c>
      <c r="F3111" t="s">
        <v>9120</v>
      </c>
      <c r="G3111" t="s">
        <v>204</v>
      </c>
      <c r="H3111" t="s">
        <v>154</v>
      </c>
      <c r="I3111" t="s">
        <v>144</v>
      </c>
      <c r="J3111" t="s">
        <v>137</v>
      </c>
      <c r="K3111" t="s">
        <v>138</v>
      </c>
      <c r="L3111" t="s">
        <v>9121</v>
      </c>
      <c r="M3111" t="s">
        <v>9122</v>
      </c>
      <c r="N3111">
        <v>4.3222222219999997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1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7.4451370906168668</v>
      </c>
      <c r="AC3111">
        <v>0</v>
      </c>
      <c r="AD3111">
        <v>0</v>
      </c>
      <c r="AE3111">
        <v>7.4451370906168668</v>
      </c>
    </row>
    <row r="3112" spans="1:31" x14ac:dyDescent="0.25">
      <c r="A3112">
        <v>2343557</v>
      </c>
      <c r="B3112">
        <v>1</v>
      </c>
      <c r="C3112" t="s">
        <v>81</v>
      </c>
      <c r="D3112" t="s">
        <v>112</v>
      </c>
      <c r="E3112" t="s">
        <v>151</v>
      </c>
      <c r="F3112" t="s">
        <v>9123</v>
      </c>
      <c r="G3112" t="s">
        <v>153</v>
      </c>
      <c r="H3112" t="s">
        <v>154</v>
      </c>
      <c r="I3112" t="s">
        <v>144</v>
      </c>
      <c r="J3112" t="s">
        <v>137</v>
      </c>
      <c r="K3112" t="s">
        <v>138</v>
      </c>
      <c r="L3112" t="s">
        <v>9124</v>
      </c>
      <c r="M3112" t="s">
        <v>9125</v>
      </c>
      <c r="N3112">
        <v>0.64444444400000001</v>
      </c>
      <c r="O3112">
        <v>0</v>
      </c>
      <c r="P3112">
        <v>58</v>
      </c>
      <c r="Q3112">
        <v>0</v>
      </c>
      <c r="R3112">
        <v>3</v>
      </c>
      <c r="S3112">
        <v>0</v>
      </c>
      <c r="T3112">
        <v>4</v>
      </c>
      <c r="U3112">
        <v>0</v>
      </c>
      <c r="V3112">
        <v>0</v>
      </c>
      <c r="W3112">
        <v>0</v>
      </c>
      <c r="X3112">
        <v>7.3226811049634648</v>
      </c>
      <c r="Y3112">
        <v>0</v>
      </c>
      <c r="Z3112">
        <v>2.1094079546726672</v>
      </c>
      <c r="AA3112">
        <v>0</v>
      </c>
      <c r="AB3112">
        <v>2.5370602498538668</v>
      </c>
      <c r="AC3112">
        <v>0</v>
      </c>
      <c r="AD3112">
        <v>0</v>
      </c>
      <c r="AE3112">
        <v>11.96914930949</v>
      </c>
    </row>
    <row r="3113" spans="1:31" x14ac:dyDescent="0.25">
      <c r="A3113">
        <v>2343559</v>
      </c>
      <c r="B3113">
        <v>1</v>
      </c>
      <c r="C3113" t="s">
        <v>80</v>
      </c>
      <c r="D3113" t="s">
        <v>94</v>
      </c>
      <c r="E3113" t="s">
        <v>147</v>
      </c>
      <c r="F3113" t="s">
        <v>9126</v>
      </c>
      <c r="G3113" t="s">
        <v>184</v>
      </c>
      <c r="H3113" t="s">
        <v>135</v>
      </c>
      <c r="I3113" t="s">
        <v>144</v>
      </c>
      <c r="J3113" t="s">
        <v>137</v>
      </c>
      <c r="K3113" t="s">
        <v>138</v>
      </c>
      <c r="L3113" t="s">
        <v>9127</v>
      </c>
      <c r="M3113" t="s">
        <v>9128</v>
      </c>
      <c r="N3113">
        <v>4.306944444</v>
      </c>
      <c r="O3113">
        <v>0</v>
      </c>
      <c r="P3113">
        <v>0</v>
      </c>
      <c r="Q3113">
        <v>0</v>
      </c>
      <c r="R3113">
        <v>0</v>
      </c>
      <c r="S3113">
        <v>1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271.0952778378375</v>
      </c>
      <c r="AB3113">
        <v>0</v>
      </c>
      <c r="AC3113">
        <v>0</v>
      </c>
      <c r="AD3113">
        <v>0</v>
      </c>
      <c r="AE3113">
        <v>271.0952778378375</v>
      </c>
    </row>
    <row r="3114" spans="1:31" x14ac:dyDescent="0.25">
      <c r="A3114">
        <v>2343560</v>
      </c>
      <c r="B3114">
        <v>1</v>
      </c>
      <c r="C3114" t="s">
        <v>80</v>
      </c>
      <c r="D3114" t="s">
        <v>96</v>
      </c>
      <c r="E3114" t="s">
        <v>132</v>
      </c>
      <c r="F3114" t="s">
        <v>9129</v>
      </c>
      <c r="G3114" t="s">
        <v>363</v>
      </c>
      <c r="H3114" t="s">
        <v>135</v>
      </c>
      <c r="I3114" t="s">
        <v>144</v>
      </c>
      <c r="J3114" t="s">
        <v>137</v>
      </c>
      <c r="K3114" t="s">
        <v>138</v>
      </c>
      <c r="L3114" t="s">
        <v>9130</v>
      </c>
      <c r="M3114" t="s">
        <v>9131</v>
      </c>
      <c r="N3114">
        <v>7.0277777E-2</v>
      </c>
      <c r="O3114">
        <v>0</v>
      </c>
      <c r="P3114">
        <v>1339</v>
      </c>
      <c r="Q3114">
        <v>0</v>
      </c>
      <c r="R3114">
        <v>5</v>
      </c>
      <c r="S3114">
        <v>2</v>
      </c>
      <c r="T3114">
        <v>97</v>
      </c>
      <c r="U3114">
        <v>0</v>
      </c>
      <c r="V3114">
        <v>0</v>
      </c>
      <c r="W3114">
        <v>0</v>
      </c>
      <c r="X3114">
        <v>35.574583049391805</v>
      </c>
      <c r="Y3114">
        <v>0</v>
      </c>
      <c r="Z3114">
        <v>0.2148183970610639</v>
      </c>
      <c r="AA3114">
        <v>7.9026876589182775</v>
      </c>
      <c r="AB3114">
        <v>8.26246922916045</v>
      </c>
      <c r="AC3114">
        <v>0</v>
      </c>
      <c r="AD3114">
        <v>0</v>
      </c>
      <c r="AE3114">
        <v>51.954558334531598</v>
      </c>
    </row>
    <row r="3115" spans="1:31" x14ac:dyDescent="0.25">
      <c r="A3115">
        <v>2343562</v>
      </c>
      <c r="B3115">
        <v>1</v>
      </c>
      <c r="C3115" t="s">
        <v>80</v>
      </c>
      <c r="D3115" t="s">
        <v>84</v>
      </c>
      <c r="E3115" t="s">
        <v>151</v>
      </c>
      <c r="F3115" t="s">
        <v>9132</v>
      </c>
      <c r="G3115" t="s">
        <v>153</v>
      </c>
      <c r="H3115" t="s">
        <v>154</v>
      </c>
      <c r="I3115" t="s">
        <v>144</v>
      </c>
      <c r="J3115" t="s">
        <v>137</v>
      </c>
      <c r="K3115" t="s">
        <v>138</v>
      </c>
      <c r="L3115" t="s">
        <v>9133</v>
      </c>
      <c r="M3115" t="s">
        <v>9134</v>
      </c>
      <c r="N3115">
        <v>1.58</v>
      </c>
      <c r="O3115">
        <v>0</v>
      </c>
      <c r="P3115">
        <v>11</v>
      </c>
      <c r="Q3115">
        <v>0</v>
      </c>
      <c r="R3115">
        <v>0</v>
      </c>
      <c r="S3115">
        <v>0</v>
      </c>
      <c r="T3115">
        <v>39</v>
      </c>
      <c r="U3115">
        <v>0</v>
      </c>
      <c r="V3115">
        <v>1</v>
      </c>
      <c r="W3115">
        <v>0</v>
      </c>
      <c r="X3115">
        <v>4.2832030480203196</v>
      </c>
      <c r="Y3115">
        <v>0</v>
      </c>
      <c r="Z3115">
        <v>0</v>
      </c>
      <c r="AA3115">
        <v>0</v>
      </c>
      <c r="AB3115">
        <v>25.471201256125756</v>
      </c>
      <c r="AC3115">
        <v>0</v>
      </c>
      <c r="AD3115">
        <v>5.9100890180366932</v>
      </c>
      <c r="AE3115">
        <v>35.664493322182764</v>
      </c>
    </row>
    <row r="3116" spans="1:31" x14ac:dyDescent="0.25">
      <c r="A3116">
        <v>2343566</v>
      </c>
      <c r="B3116">
        <v>1</v>
      </c>
      <c r="C3116" t="s">
        <v>80</v>
      </c>
      <c r="D3116" t="s">
        <v>93</v>
      </c>
      <c r="E3116" t="s">
        <v>151</v>
      </c>
      <c r="F3116" t="s">
        <v>9135</v>
      </c>
      <c r="G3116" t="s">
        <v>153</v>
      </c>
      <c r="H3116" t="s">
        <v>154</v>
      </c>
      <c r="I3116" t="s">
        <v>144</v>
      </c>
      <c r="J3116" t="s">
        <v>137</v>
      </c>
      <c r="K3116" t="s">
        <v>138</v>
      </c>
      <c r="L3116" t="s">
        <v>9136</v>
      </c>
      <c r="M3116" t="s">
        <v>9137</v>
      </c>
      <c r="N3116">
        <v>0.87583333299999999</v>
      </c>
      <c r="O3116">
        <v>0</v>
      </c>
      <c r="P3116">
        <v>5</v>
      </c>
      <c r="Q3116">
        <v>0</v>
      </c>
      <c r="R3116">
        <v>7</v>
      </c>
      <c r="S3116">
        <v>0</v>
      </c>
      <c r="T3116">
        <v>2</v>
      </c>
      <c r="U3116">
        <v>0</v>
      </c>
      <c r="V3116">
        <v>0</v>
      </c>
      <c r="W3116">
        <v>0</v>
      </c>
      <c r="X3116">
        <v>1.2546471371150851</v>
      </c>
      <c r="Y3116">
        <v>0</v>
      </c>
      <c r="Z3116">
        <v>47.958386796960838</v>
      </c>
      <c r="AA3116">
        <v>0</v>
      </c>
      <c r="AB3116">
        <v>2.0819262278214836</v>
      </c>
      <c r="AC3116">
        <v>0</v>
      </c>
      <c r="AD3116">
        <v>0</v>
      </c>
      <c r="AE3116">
        <v>51.294960161897407</v>
      </c>
    </row>
    <row r="3117" spans="1:31" x14ac:dyDescent="0.25">
      <c r="A3117">
        <v>2343569</v>
      </c>
      <c r="B3117">
        <v>1</v>
      </c>
      <c r="C3117" t="s">
        <v>80</v>
      </c>
      <c r="D3117" t="s">
        <v>108</v>
      </c>
      <c r="E3117" t="s">
        <v>151</v>
      </c>
      <c r="F3117" t="s">
        <v>9138</v>
      </c>
      <c r="G3117" t="s">
        <v>153</v>
      </c>
      <c r="H3117" t="s">
        <v>154</v>
      </c>
      <c r="I3117" t="s">
        <v>144</v>
      </c>
      <c r="J3117" t="s">
        <v>137</v>
      </c>
      <c r="K3117" t="s">
        <v>138</v>
      </c>
      <c r="L3117" t="s">
        <v>9139</v>
      </c>
      <c r="M3117" t="s">
        <v>9140</v>
      </c>
      <c r="N3117">
        <v>2.5550000000000002</v>
      </c>
      <c r="O3117">
        <v>0</v>
      </c>
      <c r="P3117">
        <v>0</v>
      </c>
      <c r="Q3117">
        <v>0</v>
      </c>
      <c r="R3117">
        <v>15</v>
      </c>
      <c r="S3117">
        <v>0</v>
      </c>
      <c r="T3117">
        <v>6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64.396829773944589</v>
      </c>
      <c r="AA3117">
        <v>0</v>
      </c>
      <c r="AB3117">
        <v>25.972280204800235</v>
      </c>
      <c r="AC3117">
        <v>0</v>
      </c>
      <c r="AD3117">
        <v>0</v>
      </c>
      <c r="AE3117">
        <v>90.369109978744831</v>
      </c>
    </row>
    <row r="3118" spans="1:31" x14ac:dyDescent="0.25">
      <c r="A3118">
        <v>2343572</v>
      </c>
      <c r="B3118">
        <v>1</v>
      </c>
      <c r="C3118" t="s">
        <v>81</v>
      </c>
      <c r="D3118" t="s">
        <v>122</v>
      </c>
      <c r="E3118" t="s">
        <v>147</v>
      </c>
      <c r="F3118" t="s">
        <v>9141</v>
      </c>
      <c r="G3118" t="s">
        <v>134</v>
      </c>
      <c r="H3118" t="s">
        <v>135</v>
      </c>
      <c r="I3118" t="s">
        <v>144</v>
      </c>
      <c r="J3118" t="s">
        <v>137</v>
      </c>
      <c r="K3118" t="s">
        <v>138</v>
      </c>
      <c r="L3118" t="s">
        <v>9142</v>
      </c>
      <c r="M3118" t="s">
        <v>9143</v>
      </c>
      <c r="N3118">
        <v>0.92222222200000004</v>
      </c>
      <c r="O3118">
        <v>0</v>
      </c>
      <c r="P3118">
        <v>315</v>
      </c>
      <c r="Q3118">
        <v>0</v>
      </c>
      <c r="R3118">
        <v>16</v>
      </c>
      <c r="S3118">
        <v>0</v>
      </c>
      <c r="T3118">
        <v>5</v>
      </c>
      <c r="U3118">
        <v>0</v>
      </c>
      <c r="V3118">
        <v>0</v>
      </c>
      <c r="W3118">
        <v>0</v>
      </c>
      <c r="X3118">
        <v>50.478737690125058</v>
      </c>
      <c r="Y3118">
        <v>0</v>
      </c>
      <c r="Z3118">
        <v>5.0509416085879018</v>
      </c>
      <c r="AA3118">
        <v>0</v>
      </c>
      <c r="AB3118">
        <v>9.5758663028314661</v>
      </c>
      <c r="AC3118">
        <v>0</v>
      </c>
      <c r="AD3118">
        <v>0</v>
      </c>
      <c r="AE3118">
        <v>65.105545601544435</v>
      </c>
    </row>
    <row r="3119" spans="1:31" x14ac:dyDescent="0.25">
      <c r="A3119">
        <v>2343573</v>
      </c>
      <c r="B3119">
        <v>1</v>
      </c>
      <c r="C3119" t="s">
        <v>80</v>
      </c>
      <c r="D3119" t="s">
        <v>88</v>
      </c>
      <c r="E3119" t="s">
        <v>151</v>
      </c>
      <c r="F3119" t="s">
        <v>9144</v>
      </c>
      <c r="G3119" t="s">
        <v>153</v>
      </c>
      <c r="H3119" t="s">
        <v>154</v>
      </c>
      <c r="I3119" t="s">
        <v>144</v>
      </c>
      <c r="J3119" t="s">
        <v>137</v>
      </c>
      <c r="K3119" t="s">
        <v>138</v>
      </c>
      <c r="L3119" t="s">
        <v>9145</v>
      </c>
      <c r="M3119" t="s">
        <v>9146</v>
      </c>
      <c r="N3119">
        <v>1.728888888</v>
      </c>
      <c r="O3119">
        <v>0</v>
      </c>
      <c r="P3119">
        <v>132</v>
      </c>
      <c r="Q3119">
        <v>0</v>
      </c>
      <c r="R3119">
        <v>1</v>
      </c>
      <c r="S3119">
        <v>0</v>
      </c>
      <c r="T3119">
        <v>6</v>
      </c>
      <c r="U3119">
        <v>0</v>
      </c>
      <c r="V3119">
        <v>0</v>
      </c>
      <c r="W3119">
        <v>0</v>
      </c>
      <c r="X3119">
        <v>75.792129431624716</v>
      </c>
      <c r="Y3119">
        <v>0</v>
      </c>
      <c r="Z3119">
        <v>1.7730412014767591</v>
      </c>
      <c r="AA3119">
        <v>0</v>
      </c>
      <c r="AB3119">
        <v>8.8245066230877836</v>
      </c>
      <c r="AC3119">
        <v>0</v>
      </c>
      <c r="AD3119">
        <v>0</v>
      </c>
      <c r="AE3119">
        <v>86.389677256189259</v>
      </c>
    </row>
    <row r="3120" spans="1:31" x14ac:dyDescent="0.25">
      <c r="A3120">
        <v>2343579</v>
      </c>
      <c r="B3120">
        <v>1</v>
      </c>
      <c r="C3120" t="s">
        <v>80</v>
      </c>
      <c r="D3120" t="s">
        <v>93</v>
      </c>
      <c r="E3120" t="s">
        <v>151</v>
      </c>
      <c r="F3120" t="s">
        <v>9147</v>
      </c>
      <c r="G3120" t="s">
        <v>153</v>
      </c>
      <c r="H3120" t="s">
        <v>154</v>
      </c>
      <c r="I3120" t="s">
        <v>144</v>
      </c>
      <c r="J3120" t="s">
        <v>137</v>
      </c>
      <c r="K3120" t="s">
        <v>138</v>
      </c>
      <c r="L3120" t="s">
        <v>9148</v>
      </c>
      <c r="M3120" t="s">
        <v>9149</v>
      </c>
      <c r="N3120">
        <v>1.613611111</v>
      </c>
      <c r="O3120">
        <v>0</v>
      </c>
      <c r="P3120">
        <v>2</v>
      </c>
      <c r="Q3120">
        <v>0</v>
      </c>
      <c r="R3120">
        <v>9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1.1852596136452127</v>
      </c>
      <c r="Y3120">
        <v>0</v>
      </c>
      <c r="Z3120">
        <v>28.847555986926125</v>
      </c>
      <c r="AA3120">
        <v>0</v>
      </c>
      <c r="AB3120">
        <v>0</v>
      </c>
      <c r="AC3120">
        <v>0</v>
      </c>
      <c r="AD3120">
        <v>0</v>
      </c>
      <c r="AE3120">
        <v>30.032815600571336</v>
      </c>
    </row>
    <row r="3121" spans="1:31" x14ac:dyDescent="0.25">
      <c r="A3121">
        <v>2343580</v>
      </c>
      <c r="B3121">
        <v>1</v>
      </c>
      <c r="C3121" t="s">
        <v>81</v>
      </c>
      <c r="D3121" t="s">
        <v>119</v>
      </c>
      <c r="E3121" t="s">
        <v>151</v>
      </c>
      <c r="F3121" t="s">
        <v>9150</v>
      </c>
      <c r="G3121" t="s">
        <v>410</v>
      </c>
      <c r="H3121" t="s">
        <v>154</v>
      </c>
      <c r="I3121" t="s">
        <v>144</v>
      </c>
      <c r="J3121" t="s">
        <v>137</v>
      </c>
      <c r="K3121" t="s">
        <v>138</v>
      </c>
      <c r="L3121" t="s">
        <v>9151</v>
      </c>
      <c r="M3121" t="s">
        <v>9152</v>
      </c>
      <c r="N3121">
        <v>3.4880555549999999</v>
      </c>
      <c r="O3121">
        <v>0</v>
      </c>
      <c r="P3121">
        <v>23</v>
      </c>
      <c r="Q3121">
        <v>0</v>
      </c>
      <c r="R3121">
        <v>5</v>
      </c>
      <c r="S3121">
        <v>0</v>
      </c>
      <c r="T3121">
        <v>2</v>
      </c>
      <c r="U3121">
        <v>0</v>
      </c>
      <c r="V3121">
        <v>0</v>
      </c>
      <c r="W3121">
        <v>0</v>
      </c>
      <c r="X3121">
        <v>13.280306269445088</v>
      </c>
      <c r="Y3121">
        <v>0</v>
      </c>
      <c r="Z3121">
        <v>10.626597060671937</v>
      </c>
      <c r="AA3121">
        <v>0</v>
      </c>
      <c r="AB3121">
        <v>9.3028434964708087</v>
      </c>
      <c r="AC3121">
        <v>0</v>
      </c>
      <c r="AD3121">
        <v>0</v>
      </c>
      <c r="AE3121">
        <v>33.209746826587832</v>
      </c>
    </row>
    <row r="3122" spans="1:31" x14ac:dyDescent="0.25">
      <c r="A3122">
        <v>2343582</v>
      </c>
      <c r="B3122">
        <v>1</v>
      </c>
      <c r="C3122" t="s">
        <v>80</v>
      </c>
      <c r="D3122" t="s">
        <v>110</v>
      </c>
      <c r="E3122" t="s">
        <v>151</v>
      </c>
      <c r="F3122" t="s">
        <v>9153</v>
      </c>
      <c r="G3122" t="s">
        <v>410</v>
      </c>
      <c r="H3122" t="s">
        <v>154</v>
      </c>
      <c r="I3122" t="s">
        <v>144</v>
      </c>
      <c r="J3122" t="s">
        <v>137</v>
      </c>
      <c r="K3122" t="s">
        <v>138</v>
      </c>
      <c r="L3122" t="s">
        <v>9154</v>
      </c>
      <c r="M3122" t="s">
        <v>9155</v>
      </c>
      <c r="N3122">
        <v>3.2905555550000001</v>
      </c>
      <c r="O3122">
        <v>0</v>
      </c>
      <c r="P3122">
        <v>75</v>
      </c>
      <c r="Q3122">
        <v>0</v>
      </c>
      <c r="R3122">
        <v>0</v>
      </c>
      <c r="S3122">
        <v>0</v>
      </c>
      <c r="T3122">
        <v>1</v>
      </c>
      <c r="U3122">
        <v>0</v>
      </c>
      <c r="V3122">
        <v>0</v>
      </c>
      <c r="W3122">
        <v>0</v>
      </c>
      <c r="X3122">
        <v>57.333979813890032</v>
      </c>
      <c r="Y3122">
        <v>0</v>
      </c>
      <c r="Z3122">
        <v>0</v>
      </c>
      <c r="AA3122">
        <v>0</v>
      </c>
      <c r="AB3122">
        <v>4.9800484136397891</v>
      </c>
      <c r="AC3122">
        <v>0</v>
      </c>
      <c r="AD3122">
        <v>0</v>
      </c>
      <c r="AE3122">
        <v>62.314028227529818</v>
      </c>
    </row>
    <row r="3123" spans="1:31" x14ac:dyDescent="0.25">
      <c r="A3123">
        <v>2343583</v>
      </c>
      <c r="B3123">
        <v>1</v>
      </c>
      <c r="C3123" t="s">
        <v>80</v>
      </c>
      <c r="D3123" t="s">
        <v>82</v>
      </c>
      <c r="E3123" t="s">
        <v>151</v>
      </c>
      <c r="F3123" t="s">
        <v>9156</v>
      </c>
      <c r="G3123" t="s">
        <v>9157</v>
      </c>
      <c r="H3123" t="s">
        <v>154</v>
      </c>
      <c r="I3123" t="s">
        <v>144</v>
      </c>
      <c r="J3123" t="s">
        <v>137</v>
      </c>
      <c r="K3123" t="s">
        <v>138</v>
      </c>
      <c r="L3123" t="s">
        <v>9158</v>
      </c>
      <c r="M3123" t="s">
        <v>9159</v>
      </c>
      <c r="N3123">
        <v>2.0802777770000001</v>
      </c>
      <c r="O3123">
        <v>0</v>
      </c>
      <c r="P3123">
        <v>66</v>
      </c>
      <c r="Q3123">
        <v>0</v>
      </c>
      <c r="R3123">
        <v>0</v>
      </c>
      <c r="S3123">
        <v>0</v>
      </c>
      <c r="T3123">
        <v>2</v>
      </c>
      <c r="U3123">
        <v>0</v>
      </c>
      <c r="V3123">
        <v>0</v>
      </c>
      <c r="W3123">
        <v>0</v>
      </c>
      <c r="X3123">
        <v>26.645623610939612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26.645623610939612</v>
      </c>
    </row>
    <row r="3124" spans="1:31" x14ac:dyDescent="0.25">
      <c r="A3124">
        <v>2343584</v>
      </c>
      <c r="B3124">
        <v>1</v>
      </c>
      <c r="C3124" t="s">
        <v>80</v>
      </c>
      <c r="D3124" t="s">
        <v>83</v>
      </c>
      <c r="E3124" t="s">
        <v>141</v>
      </c>
      <c r="F3124" t="s">
        <v>3125</v>
      </c>
      <c r="G3124" t="s">
        <v>134</v>
      </c>
      <c r="H3124" t="s">
        <v>135</v>
      </c>
      <c r="I3124" t="s">
        <v>144</v>
      </c>
      <c r="J3124" t="s">
        <v>137</v>
      </c>
      <c r="K3124" t="s">
        <v>138</v>
      </c>
      <c r="L3124" t="s">
        <v>9160</v>
      </c>
      <c r="M3124" t="s">
        <v>9161</v>
      </c>
      <c r="N3124">
        <v>0.203055555</v>
      </c>
      <c r="O3124">
        <v>0</v>
      </c>
      <c r="P3124">
        <v>535</v>
      </c>
      <c r="Q3124">
        <v>0</v>
      </c>
      <c r="R3124">
        <v>23</v>
      </c>
      <c r="S3124">
        <v>0</v>
      </c>
      <c r="T3124">
        <v>59</v>
      </c>
      <c r="U3124">
        <v>0</v>
      </c>
      <c r="V3124">
        <v>0</v>
      </c>
      <c r="W3124">
        <v>0</v>
      </c>
      <c r="X3124">
        <v>28.325971100670444</v>
      </c>
      <c r="Y3124">
        <v>0</v>
      </c>
      <c r="Z3124">
        <v>2.8814199181167397</v>
      </c>
      <c r="AA3124">
        <v>0</v>
      </c>
      <c r="AB3124">
        <v>11.666608558985844</v>
      </c>
      <c r="AC3124">
        <v>0</v>
      </c>
      <c r="AD3124">
        <v>0</v>
      </c>
      <c r="AE3124">
        <v>42.873999577773027</v>
      </c>
    </row>
    <row r="3125" spans="1:31" x14ac:dyDescent="0.25">
      <c r="A3125">
        <v>2343585</v>
      </c>
      <c r="B3125">
        <v>1</v>
      </c>
      <c r="C3125" t="s">
        <v>81</v>
      </c>
      <c r="D3125" t="s">
        <v>127</v>
      </c>
      <c r="E3125" t="s">
        <v>147</v>
      </c>
      <c r="F3125" t="s">
        <v>9162</v>
      </c>
      <c r="G3125" t="s">
        <v>184</v>
      </c>
      <c r="H3125" t="s">
        <v>135</v>
      </c>
      <c r="I3125" t="s">
        <v>144</v>
      </c>
      <c r="J3125" t="s">
        <v>137</v>
      </c>
      <c r="K3125" t="s">
        <v>138</v>
      </c>
      <c r="L3125" t="s">
        <v>9163</v>
      </c>
      <c r="M3125" t="s">
        <v>9164</v>
      </c>
      <c r="N3125">
        <v>3.4419444440000002</v>
      </c>
      <c r="O3125">
        <v>0</v>
      </c>
      <c r="P3125">
        <v>1</v>
      </c>
      <c r="Q3125">
        <v>5</v>
      </c>
      <c r="R3125">
        <v>9</v>
      </c>
      <c r="S3125">
        <v>0</v>
      </c>
      <c r="T3125">
        <v>1</v>
      </c>
      <c r="U3125">
        <v>0</v>
      </c>
      <c r="V3125">
        <v>0</v>
      </c>
      <c r="W3125">
        <v>0</v>
      </c>
      <c r="X3125">
        <v>17.61075643243727</v>
      </c>
      <c r="Y3125">
        <v>16.885919981468398</v>
      </c>
      <c r="Z3125">
        <v>64.435338240026809</v>
      </c>
      <c r="AA3125">
        <v>0</v>
      </c>
      <c r="AB3125">
        <v>0.53788271475322003</v>
      </c>
      <c r="AC3125">
        <v>0</v>
      </c>
      <c r="AD3125">
        <v>0</v>
      </c>
      <c r="AE3125">
        <v>99.469897368685693</v>
      </c>
    </row>
    <row r="3126" spans="1:31" x14ac:dyDescent="0.25">
      <c r="A3126">
        <v>2343586</v>
      </c>
      <c r="B3126">
        <v>1</v>
      </c>
      <c r="C3126" t="s">
        <v>80</v>
      </c>
      <c r="D3126" t="s">
        <v>100</v>
      </c>
      <c r="E3126" t="s">
        <v>174</v>
      </c>
      <c r="F3126" t="s">
        <v>9165</v>
      </c>
      <c r="G3126" t="s">
        <v>176</v>
      </c>
      <c r="H3126" t="s">
        <v>154</v>
      </c>
      <c r="I3126" t="s">
        <v>144</v>
      </c>
      <c r="J3126" t="s">
        <v>137</v>
      </c>
      <c r="K3126" t="s">
        <v>138</v>
      </c>
      <c r="L3126" t="s">
        <v>9166</v>
      </c>
      <c r="M3126" t="s">
        <v>9167</v>
      </c>
      <c r="N3126">
        <v>3.1352777770000002</v>
      </c>
      <c r="O3126">
        <v>0</v>
      </c>
      <c r="P3126">
        <v>25</v>
      </c>
      <c r="Q3126">
        <v>0</v>
      </c>
      <c r="R3126">
        <v>20</v>
      </c>
      <c r="S3126">
        <v>0</v>
      </c>
      <c r="T3126">
        <v>7</v>
      </c>
      <c r="U3126">
        <v>0</v>
      </c>
      <c r="V3126">
        <v>0</v>
      </c>
      <c r="W3126">
        <v>0</v>
      </c>
      <c r="X3126">
        <v>13.021098335802833</v>
      </c>
      <c r="Y3126">
        <v>0</v>
      </c>
      <c r="Z3126">
        <v>17.162389487175915</v>
      </c>
      <c r="AA3126">
        <v>0</v>
      </c>
      <c r="AB3126">
        <v>15.635557956744682</v>
      </c>
      <c r="AC3126">
        <v>0</v>
      </c>
      <c r="AD3126">
        <v>0</v>
      </c>
      <c r="AE3126">
        <v>45.819045779723432</v>
      </c>
    </row>
    <row r="3127" spans="1:31" x14ac:dyDescent="0.25">
      <c r="A3127">
        <v>2343587</v>
      </c>
      <c r="B3127">
        <v>1</v>
      </c>
      <c r="C3127" t="s">
        <v>80</v>
      </c>
      <c r="D3127" t="s">
        <v>96</v>
      </c>
      <c r="E3127" t="s">
        <v>326</v>
      </c>
      <c r="F3127" t="s">
        <v>9168</v>
      </c>
      <c r="G3127" t="s">
        <v>583</v>
      </c>
      <c r="H3127" t="s">
        <v>154</v>
      </c>
      <c r="I3127" t="s">
        <v>144</v>
      </c>
      <c r="J3127" t="s">
        <v>137</v>
      </c>
      <c r="K3127" t="s">
        <v>138</v>
      </c>
      <c r="L3127" t="s">
        <v>9169</v>
      </c>
      <c r="M3127" t="s">
        <v>9170</v>
      </c>
      <c r="N3127">
        <v>3.0411111110000002</v>
      </c>
      <c r="O3127">
        <v>0</v>
      </c>
      <c r="P3127">
        <v>48</v>
      </c>
      <c r="Q3127">
        <v>0</v>
      </c>
      <c r="R3127">
        <v>0</v>
      </c>
      <c r="S3127">
        <v>0</v>
      </c>
      <c r="T3127">
        <v>17</v>
      </c>
      <c r="U3127">
        <v>0</v>
      </c>
      <c r="V3127">
        <v>0</v>
      </c>
      <c r="W3127">
        <v>0</v>
      </c>
      <c r="X3127">
        <v>26.573007277194847</v>
      </c>
      <c r="Y3127">
        <v>0</v>
      </c>
      <c r="Z3127">
        <v>0</v>
      </c>
      <c r="AA3127">
        <v>0</v>
      </c>
      <c r="AB3127">
        <v>120.30725068554159</v>
      </c>
      <c r="AC3127">
        <v>0</v>
      </c>
      <c r="AD3127">
        <v>0</v>
      </c>
      <c r="AE3127">
        <v>146.88025796273644</v>
      </c>
    </row>
    <row r="3128" spans="1:31" x14ac:dyDescent="0.25">
      <c r="A3128">
        <v>2343590</v>
      </c>
      <c r="B3128">
        <v>1</v>
      </c>
      <c r="C3128" t="s">
        <v>80</v>
      </c>
      <c r="D3128" t="s">
        <v>106</v>
      </c>
      <c r="E3128" t="s">
        <v>174</v>
      </c>
      <c r="F3128" t="s">
        <v>9171</v>
      </c>
      <c r="G3128" t="s">
        <v>176</v>
      </c>
      <c r="H3128" t="s">
        <v>154</v>
      </c>
      <c r="I3128" t="s">
        <v>144</v>
      </c>
      <c r="J3128" t="s">
        <v>137</v>
      </c>
      <c r="K3128" t="s">
        <v>138</v>
      </c>
      <c r="L3128" t="s">
        <v>9172</v>
      </c>
      <c r="M3128" t="s">
        <v>9173</v>
      </c>
      <c r="N3128">
        <v>1.930833333</v>
      </c>
      <c r="O3128">
        <v>0</v>
      </c>
      <c r="P3128">
        <v>0</v>
      </c>
      <c r="Q3128">
        <v>0</v>
      </c>
      <c r="R3128">
        <v>15</v>
      </c>
      <c r="S3128">
        <v>0</v>
      </c>
      <c r="T3128">
        <v>2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110.38575758048812</v>
      </c>
      <c r="AA3128">
        <v>0</v>
      </c>
      <c r="AB3128">
        <v>40.562472711016341</v>
      </c>
      <c r="AC3128">
        <v>0</v>
      </c>
      <c r="AD3128">
        <v>0</v>
      </c>
      <c r="AE3128">
        <v>150.94823029150444</v>
      </c>
    </row>
    <row r="3129" spans="1:31" x14ac:dyDescent="0.25">
      <c r="A3129">
        <v>2343591</v>
      </c>
      <c r="B3129">
        <v>1</v>
      </c>
      <c r="C3129" t="s">
        <v>80</v>
      </c>
      <c r="D3129" t="s">
        <v>105</v>
      </c>
      <c r="E3129" t="s">
        <v>147</v>
      </c>
      <c r="F3129" t="s">
        <v>9174</v>
      </c>
      <c r="G3129" t="s">
        <v>494</v>
      </c>
      <c r="H3129" t="s">
        <v>135</v>
      </c>
      <c r="I3129" t="s">
        <v>144</v>
      </c>
      <c r="J3129" t="s">
        <v>137</v>
      </c>
      <c r="K3129" t="s">
        <v>138</v>
      </c>
      <c r="L3129" t="s">
        <v>9175</v>
      </c>
      <c r="M3129" t="s">
        <v>9176</v>
      </c>
      <c r="N3129">
        <v>2.4908333329999999</v>
      </c>
      <c r="O3129">
        <v>3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5.4283688303265167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5.4283688303265167</v>
      </c>
    </row>
    <row r="3130" spans="1:31" x14ac:dyDescent="0.25">
      <c r="A3130">
        <v>2343593</v>
      </c>
      <c r="B3130">
        <v>1</v>
      </c>
      <c r="C3130" t="s">
        <v>80</v>
      </c>
      <c r="D3130" t="s">
        <v>88</v>
      </c>
      <c r="E3130" t="s">
        <v>151</v>
      </c>
      <c r="F3130" t="s">
        <v>8026</v>
      </c>
      <c r="G3130" t="s">
        <v>153</v>
      </c>
      <c r="H3130" t="s">
        <v>154</v>
      </c>
      <c r="I3130" t="s">
        <v>144</v>
      </c>
      <c r="J3130" t="s">
        <v>137</v>
      </c>
      <c r="K3130" t="s">
        <v>138</v>
      </c>
      <c r="L3130" t="s">
        <v>9177</v>
      </c>
      <c r="M3130" t="s">
        <v>9178</v>
      </c>
      <c r="N3130">
        <v>1.1955555550000001</v>
      </c>
      <c r="O3130">
        <v>0</v>
      </c>
      <c r="P3130">
        <v>168</v>
      </c>
      <c r="Q3130">
        <v>0</v>
      </c>
      <c r="R3130">
        <v>0</v>
      </c>
      <c r="S3130">
        <v>0</v>
      </c>
      <c r="T3130">
        <v>8</v>
      </c>
      <c r="U3130">
        <v>0</v>
      </c>
      <c r="V3130">
        <v>0</v>
      </c>
      <c r="W3130">
        <v>0</v>
      </c>
      <c r="X3130">
        <v>43.756887313620723</v>
      </c>
      <c r="Y3130">
        <v>0</v>
      </c>
      <c r="Z3130">
        <v>0</v>
      </c>
      <c r="AA3130">
        <v>0</v>
      </c>
      <c r="AB3130">
        <v>4.5542133003251841</v>
      </c>
      <c r="AC3130">
        <v>0</v>
      </c>
      <c r="AD3130">
        <v>0</v>
      </c>
      <c r="AE3130">
        <v>48.311100613945911</v>
      </c>
    </row>
    <row r="3131" spans="1:31" x14ac:dyDescent="0.25">
      <c r="A3131">
        <v>2343594</v>
      </c>
      <c r="B3131">
        <v>1</v>
      </c>
      <c r="C3131" t="s">
        <v>81</v>
      </c>
      <c r="D3131" t="s">
        <v>112</v>
      </c>
      <c r="E3131" t="s">
        <v>151</v>
      </c>
      <c r="F3131" t="s">
        <v>9179</v>
      </c>
      <c r="G3131" t="s">
        <v>153</v>
      </c>
      <c r="H3131" t="s">
        <v>154</v>
      </c>
      <c r="I3131" t="s">
        <v>144</v>
      </c>
      <c r="J3131" t="s">
        <v>137</v>
      </c>
      <c r="K3131" t="s">
        <v>138</v>
      </c>
      <c r="L3131" t="s">
        <v>9180</v>
      </c>
      <c r="M3131" t="s">
        <v>9181</v>
      </c>
      <c r="N3131">
        <v>0.54666666600000002</v>
      </c>
      <c r="O3131">
        <v>0</v>
      </c>
      <c r="P3131">
        <v>0</v>
      </c>
      <c r="Q3131">
        <v>0</v>
      </c>
      <c r="R3131">
        <v>2</v>
      </c>
      <c r="S3131">
        <v>0</v>
      </c>
      <c r="T3131">
        <v>49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22.237232374845973</v>
      </c>
      <c r="AA3131">
        <v>0</v>
      </c>
      <c r="AB3131">
        <v>21.023257910099193</v>
      </c>
      <c r="AC3131">
        <v>0</v>
      </c>
      <c r="AD3131">
        <v>0</v>
      </c>
      <c r="AE3131">
        <v>43.260490284945163</v>
      </c>
    </row>
    <row r="3132" spans="1:31" x14ac:dyDescent="0.25">
      <c r="A3132">
        <v>2343597</v>
      </c>
      <c r="B3132">
        <v>1</v>
      </c>
      <c r="C3132" t="s">
        <v>80</v>
      </c>
      <c r="D3132" t="s">
        <v>100</v>
      </c>
      <c r="E3132" t="s">
        <v>157</v>
      </c>
      <c r="F3132" t="s">
        <v>9182</v>
      </c>
      <c r="G3132" t="s">
        <v>159</v>
      </c>
      <c r="H3132" t="s">
        <v>154</v>
      </c>
      <c r="I3132" t="s">
        <v>144</v>
      </c>
      <c r="J3132" t="s">
        <v>137</v>
      </c>
      <c r="K3132" t="s">
        <v>138</v>
      </c>
      <c r="L3132" t="s">
        <v>9183</v>
      </c>
      <c r="M3132" t="s">
        <v>9184</v>
      </c>
      <c r="N3132">
        <v>1.5780555549999999</v>
      </c>
      <c r="O3132">
        <v>0</v>
      </c>
      <c r="P3132">
        <v>1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1.2682725281446752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1.2682725281446752</v>
      </c>
    </row>
    <row r="3133" spans="1:31" x14ac:dyDescent="0.25">
      <c r="A3133">
        <v>2343598</v>
      </c>
      <c r="B3133">
        <v>1</v>
      </c>
      <c r="C3133" t="s">
        <v>81</v>
      </c>
      <c r="D3133" t="s">
        <v>118</v>
      </c>
      <c r="E3133" t="s">
        <v>157</v>
      </c>
      <c r="F3133" t="s">
        <v>9185</v>
      </c>
      <c r="G3133" t="s">
        <v>279</v>
      </c>
      <c r="H3133" t="s">
        <v>154</v>
      </c>
      <c r="I3133" t="s">
        <v>144</v>
      </c>
      <c r="J3133" t="s">
        <v>137</v>
      </c>
      <c r="K3133" t="s">
        <v>138</v>
      </c>
      <c r="L3133" t="s">
        <v>9186</v>
      </c>
      <c r="M3133" t="s">
        <v>9187</v>
      </c>
      <c r="N3133">
        <v>1.2569444439999999</v>
      </c>
      <c r="O3133">
        <v>0</v>
      </c>
      <c r="P3133">
        <v>5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1.4707522305908398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1.4707522305908398</v>
      </c>
    </row>
    <row r="3134" spans="1:31" x14ac:dyDescent="0.25">
      <c r="A3134">
        <v>2343599</v>
      </c>
      <c r="B3134">
        <v>1</v>
      </c>
      <c r="C3134" t="s">
        <v>81</v>
      </c>
      <c r="D3134" t="s">
        <v>120</v>
      </c>
      <c r="E3134" t="s">
        <v>141</v>
      </c>
      <c r="F3134" t="s">
        <v>320</v>
      </c>
      <c r="G3134" t="s">
        <v>134</v>
      </c>
      <c r="H3134" t="s">
        <v>135</v>
      </c>
      <c r="I3134" t="s">
        <v>144</v>
      </c>
      <c r="J3134" t="s">
        <v>137</v>
      </c>
      <c r="K3134" t="s">
        <v>138</v>
      </c>
      <c r="L3134" t="s">
        <v>9188</v>
      </c>
      <c r="M3134" t="s">
        <v>9189</v>
      </c>
      <c r="N3134">
        <v>0.63888888799999999</v>
      </c>
      <c r="O3134">
        <v>0</v>
      </c>
      <c r="P3134">
        <v>75</v>
      </c>
      <c r="Q3134">
        <v>38</v>
      </c>
      <c r="R3134">
        <v>2</v>
      </c>
      <c r="S3134">
        <v>14</v>
      </c>
      <c r="T3134">
        <v>3</v>
      </c>
      <c r="U3134">
        <v>0</v>
      </c>
      <c r="V3134">
        <v>0</v>
      </c>
      <c r="W3134">
        <v>0</v>
      </c>
      <c r="X3134">
        <v>15.584388798263056</v>
      </c>
      <c r="Y3134">
        <v>113.36279806482949</v>
      </c>
      <c r="Z3134">
        <v>2.6097947484700001</v>
      </c>
      <c r="AA3134">
        <v>29.750707208382558</v>
      </c>
      <c r="AB3134">
        <v>0.32640850838888891</v>
      </c>
      <c r="AC3134">
        <v>0</v>
      </c>
      <c r="AD3134">
        <v>0</v>
      </c>
      <c r="AE3134">
        <v>161.63409732833398</v>
      </c>
    </row>
    <row r="3135" spans="1:31" x14ac:dyDescent="0.25">
      <c r="A3135">
        <v>2343601</v>
      </c>
      <c r="B3135">
        <v>1</v>
      </c>
      <c r="C3135" t="s">
        <v>80</v>
      </c>
      <c r="D3135" t="s">
        <v>82</v>
      </c>
      <c r="E3135" t="s">
        <v>157</v>
      </c>
      <c r="F3135" t="s">
        <v>9190</v>
      </c>
      <c r="G3135" t="s">
        <v>159</v>
      </c>
      <c r="H3135" t="s">
        <v>154</v>
      </c>
      <c r="I3135" t="s">
        <v>144</v>
      </c>
      <c r="J3135" t="s">
        <v>137</v>
      </c>
      <c r="K3135" t="s">
        <v>138</v>
      </c>
      <c r="L3135" t="s">
        <v>9191</v>
      </c>
      <c r="M3135" t="s">
        <v>9192</v>
      </c>
      <c r="N3135">
        <v>1.1263888879999999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1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9.1003662641527774E-2</v>
      </c>
      <c r="AC3135">
        <v>0</v>
      </c>
      <c r="AD3135">
        <v>0</v>
      </c>
      <c r="AE3135">
        <v>9.1003662641527774E-2</v>
      </c>
    </row>
    <row r="3136" spans="1:31" x14ac:dyDescent="0.25">
      <c r="A3136">
        <v>2343602</v>
      </c>
      <c r="B3136">
        <v>1</v>
      </c>
      <c r="C3136" t="s">
        <v>80</v>
      </c>
      <c r="D3136" t="s">
        <v>91</v>
      </c>
      <c r="E3136" t="s">
        <v>132</v>
      </c>
      <c r="F3136" t="s">
        <v>9193</v>
      </c>
      <c r="G3136" t="s">
        <v>3157</v>
      </c>
      <c r="H3136" t="s">
        <v>135</v>
      </c>
      <c r="I3136" t="s">
        <v>144</v>
      </c>
      <c r="J3136" t="s">
        <v>137</v>
      </c>
      <c r="K3136" t="s">
        <v>138</v>
      </c>
      <c r="L3136" t="s">
        <v>9194</v>
      </c>
      <c r="M3136" t="s">
        <v>9195</v>
      </c>
      <c r="N3136">
        <v>3.1086111110000001</v>
      </c>
      <c r="O3136">
        <v>1</v>
      </c>
      <c r="P3136">
        <v>0</v>
      </c>
      <c r="Q3136">
        <v>50</v>
      </c>
      <c r="R3136">
        <v>17</v>
      </c>
      <c r="S3136">
        <v>35</v>
      </c>
      <c r="T3136">
        <v>10</v>
      </c>
      <c r="U3136">
        <v>2</v>
      </c>
      <c r="V3136">
        <v>0</v>
      </c>
      <c r="W3136">
        <v>1.2125678689188355</v>
      </c>
      <c r="X3136">
        <v>0</v>
      </c>
      <c r="Y3136">
        <v>2533.2815133591839</v>
      </c>
      <c r="Z3136">
        <v>98.594231730098201</v>
      </c>
      <c r="AA3136">
        <v>799.12693239781083</v>
      </c>
      <c r="AB3136">
        <v>38.841616040603327</v>
      </c>
      <c r="AC3136">
        <v>134.32305941714398</v>
      </c>
      <c r="AD3136">
        <v>0</v>
      </c>
      <c r="AE3136">
        <v>3605.3799208137593</v>
      </c>
    </row>
    <row r="3137" spans="1:31" x14ac:dyDescent="0.25">
      <c r="A3137">
        <v>2343605</v>
      </c>
      <c r="B3137">
        <v>1</v>
      </c>
      <c r="C3137" t="s">
        <v>80</v>
      </c>
      <c r="D3137" t="s">
        <v>100</v>
      </c>
      <c r="E3137" t="s">
        <v>157</v>
      </c>
      <c r="F3137" t="s">
        <v>9196</v>
      </c>
      <c r="G3137" t="s">
        <v>159</v>
      </c>
      <c r="H3137" t="s">
        <v>154</v>
      </c>
      <c r="I3137" t="s">
        <v>144</v>
      </c>
      <c r="J3137" t="s">
        <v>137</v>
      </c>
      <c r="K3137" t="s">
        <v>138</v>
      </c>
      <c r="L3137" t="s">
        <v>9197</v>
      </c>
      <c r="M3137" t="s">
        <v>9198</v>
      </c>
      <c r="N3137">
        <v>0.95666666600000005</v>
      </c>
      <c r="O3137">
        <v>0</v>
      </c>
      <c r="P3137">
        <v>1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0.22660289179013887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0.22660289179013887</v>
      </c>
    </row>
    <row r="3138" spans="1:31" x14ac:dyDescent="0.25">
      <c r="A3138">
        <v>2343606</v>
      </c>
      <c r="B3138">
        <v>1</v>
      </c>
      <c r="C3138" t="s">
        <v>80</v>
      </c>
      <c r="D3138" t="s">
        <v>100</v>
      </c>
      <c r="E3138" t="s">
        <v>151</v>
      </c>
      <c r="F3138" t="s">
        <v>9199</v>
      </c>
      <c r="G3138" t="s">
        <v>153</v>
      </c>
      <c r="H3138" t="s">
        <v>154</v>
      </c>
      <c r="I3138" t="s">
        <v>144</v>
      </c>
      <c r="J3138" t="s">
        <v>137</v>
      </c>
      <c r="K3138" t="s">
        <v>138</v>
      </c>
      <c r="L3138" t="s">
        <v>9200</v>
      </c>
      <c r="M3138" t="s">
        <v>9201</v>
      </c>
      <c r="N3138">
        <v>2.2630555550000002</v>
      </c>
      <c r="O3138">
        <v>0</v>
      </c>
      <c r="P3138">
        <v>65</v>
      </c>
      <c r="Q3138">
        <v>0</v>
      </c>
      <c r="R3138">
        <v>0</v>
      </c>
      <c r="S3138">
        <v>0</v>
      </c>
      <c r="T3138">
        <v>8</v>
      </c>
      <c r="U3138">
        <v>0</v>
      </c>
      <c r="V3138">
        <v>0</v>
      </c>
      <c r="W3138">
        <v>0</v>
      </c>
      <c r="X3138">
        <v>36.794738957497366</v>
      </c>
      <c r="Y3138">
        <v>0</v>
      </c>
      <c r="Z3138">
        <v>0</v>
      </c>
      <c r="AA3138">
        <v>0</v>
      </c>
      <c r="AB3138">
        <v>24.517844945073289</v>
      </c>
      <c r="AC3138">
        <v>0</v>
      </c>
      <c r="AD3138">
        <v>0</v>
      </c>
      <c r="AE3138">
        <v>61.312583902570651</v>
      </c>
    </row>
    <row r="3139" spans="1:31" x14ac:dyDescent="0.25">
      <c r="A3139">
        <v>2343607</v>
      </c>
      <c r="B3139">
        <v>1</v>
      </c>
      <c r="C3139" t="s">
        <v>80</v>
      </c>
      <c r="D3139" t="s">
        <v>86</v>
      </c>
      <c r="E3139" t="s">
        <v>157</v>
      </c>
      <c r="F3139" t="s">
        <v>9202</v>
      </c>
      <c r="G3139" t="s">
        <v>204</v>
      </c>
      <c r="H3139" t="s">
        <v>154</v>
      </c>
      <c r="I3139" t="s">
        <v>144</v>
      </c>
      <c r="J3139" t="s">
        <v>137</v>
      </c>
      <c r="K3139" t="s">
        <v>138</v>
      </c>
      <c r="L3139" t="s">
        <v>9203</v>
      </c>
      <c r="M3139" t="s">
        <v>9204</v>
      </c>
      <c r="N3139">
        <v>1.3019444440000001</v>
      </c>
      <c r="O3139">
        <v>0</v>
      </c>
      <c r="P3139">
        <v>4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2.0375287752711153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2.0375287752711153</v>
      </c>
    </row>
    <row r="3140" spans="1:31" x14ac:dyDescent="0.25">
      <c r="A3140">
        <v>2343608</v>
      </c>
      <c r="B3140">
        <v>1</v>
      </c>
      <c r="C3140" t="s">
        <v>80</v>
      </c>
      <c r="D3140" t="s">
        <v>83</v>
      </c>
      <c r="E3140" t="s">
        <v>157</v>
      </c>
      <c r="F3140" t="s">
        <v>9045</v>
      </c>
      <c r="G3140" t="s">
        <v>204</v>
      </c>
      <c r="H3140" t="s">
        <v>154</v>
      </c>
      <c r="I3140" t="s">
        <v>144</v>
      </c>
      <c r="J3140" t="s">
        <v>137</v>
      </c>
      <c r="K3140" t="s">
        <v>138</v>
      </c>
      <c r="L3140" t="s">
        <v>9205</v>
      </c>
      <c r="M3140" t="s">
        <v>9206</v>
      </c>
      <c r="N3140">
        <v>1.003055555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2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1.3103681117047672</v>
      </c>
      <c r="AC3140">
        <v>0</v>
      </c>
      <c r="AD3140">
        <v>0</v>
      </c>
      <c r="AE3140">
        <v>1.3103681117047672</v>
      </c>
    </row>
    <row r="3141" spans="1:31" x14ac:dyDescent="0.25">
      <c r="A3141">
        <v>2343609</v>
      </c>
      <c r="B3141">
        <v>1</v>
      </c>
      <c r="C3141" t="s">
        <v>81</v>
      </c>
      <c r="D3141" t="s">
        <v>121</v>
      </c>
      <c r="E3141" t="s">
        <v>151</v>
      </c>
      <c r="F3141" t="s">
        <v>9207</v>
      </c>
      <c r="G3141" t="s">
        <v>153</v>
      </c>
      <c r="H3141" t="s">
        <v>154</v>
      </c>
      <c r="I3141" t="s">
        <v>144</v>
      </c>
      <c r="J3141" t="s">
        <v>137</v>
      </c>
      <c r="K3141" t="s">
        <v>138</v>
      </c>
      <c r="L3141" t="s">
        <v>9208</v>
      </c>
      <c r="M3141" t="s">
        <v>9209</v>
      </c>
      <c r="N3141">
        <v>1.5475000000000001</v>
      </c>
      <c r="O3141">
        <v>0</v>
      </c>
      <c r="P3141">
        <v>11</v>
      </c>
      <c r="Q3141">
        <v>0</v>
      </c>
      <c r="R3141">
        <v>1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3.5866134043861004</v>
      </c>
      <c r="Y3141">
        <v>0</v>
      </c>
      <c r="Z3141">
        <v>0.12192696546833334</v>
      </c>
      <c r="AA3141">
        <v>0</v>
      </c>
      <c r="AB3141">
        <v>0</v>
      </c>
      <c r="AC3141">
        <v>0</v>
      </c>
      <c r="AD3141">
        <v>0</v>
      </c>
      <c r="AE3141">
        <v>3.7085403698544339</v>
      </c>
    </row>
    <row r="3142" spans="1:31" x14ac:dyDescent="0.25">
      <c r="A3142">
        <v>2343611</v>
      </c>
      <c r="B3142">
        <v>1</v>
      </c>
      <c r="C3142" t="s">
        <v>80</v>
      </c>
      <c r="D3142" t="s">
        <v>85</v>
      </c>
      <c r="E3142" t="s">
        <v>157</v>
      </c>
      <c r="F3142" t="s">
        <v>9210</v>
      </c>
      <c r="G3142" t="s">
        <v>204</v>
      </c>
      <c r="H3142" t="s">
        <v>154</v>
      </c>
      <c r="I3142" t="s">
        <v>144</v>
      </c>
      <c r="J3142" t="s">
        <v>137</v>
      </c>
      <c r="K3142" t="s">
        <v>138</v>
      </c>
      <c r="L3142" t="s">
        <v>9211</v>
      </c>
      <c r="M3142" t="s">
        <v>9212</v>
      </c>
      <c r="N3142">
        <v>0.75083333299999999</v>
      </c>
      <c r="O3142">
        <v>0</v>
      </c>
      <c r="P3142">
        <v>11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2.3975046111717453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2.3975046111717453</v>
      </c>
    </row>
    <row r="3143" spans="1:31" x14ac:dyDescent="0.25">
      <c r="A3143">
        <v>2343612</v>
      </c>
      <c r="B3143">
        <v>1</v>
      </c>
      <c r="C3143" t="s">
        <v>80</v>
      </c>
      <c r="D3143" t="s">
        <v>106</v>
      </c>
      <c r="E3143" t="s">
        <v>132</v>
      </c>
      <c r="F3143" t="s">
        <v>9213</v>
      </c>
      <c r="G3143" t="s">
        <v>134</v>
      </c>
      <c r="H3143" t="s">
        <v>135</v>
      </c>
      <c r="I3143" t="s">
        <v>144</v>
      </c>
      <c r="J3143" t="s">
        <v>137</v>
      </c>
      <c r="K3143" t="s">
        <v>138</v>
      </c>
      <c r="L3143" t="s">
        <v>9214</v>
      </c>
      <c r="M3143" t="s">
        <v>9215</v>
      </c>
      <c r="N3143">
        <v>9.2777777000000006E-2</v>
      </c>
      <c r="O3143">
        <v>0</v>
      </c>
      <c r="P3143">
        <v>4159</v>
      </c>
      <c r="Q3143">
        <v>0</v>
      </c>
      <c r="R3143">
        <v>13</v>
      </c>
      <c r="S3143">
        <v>2</v>
      </c>
      <c r="T3143">
        <v>299</v>
      </c>
      <c r="U3143">
        <v>1</v>
      </c>
      <c r="V3143">
        <v>2</v>
      </c>
      <c r="W3143">
        <v>0</v>
      </c>
      <c r="X3143">
        <v>80.035976353067383</v>
      </c>
      <c r="Y3143">
        <v>0</v>
      </c>
      <c r="Z3143">
        <v>2.6023881557205781</v>
      </c>
      <c r="AA3143">
        <v>101.34061457755993</v>
      </c>
      <c r="AB3143">
        <v>39.829103489693352</v>
      </c>
      <c r="AC3143">
        <v>0.93819830061749165</v>
      </c>
      <c r="AD3143">
        <v>0.56123608749054998</v>
      </c>
      <c r="AE3143">
        <v>225.3075169641493</v>
      </c>
    </row>
    <row r="3144" spans="1:31" x14ac:dyDescent="0.25">
      <c r="A3144">
        <v>2343615</v>
      </c>
      <c r="B3144">
        <v>1</v>
      </c>
      <c r="C3144" t="s">
        <v>81</v>
      </c>
      <c r="D3144" t="s">
        <v>117</v>
      </c>
      <c r="E3144" t="s">
        <v>326</v>
      </c>
      <c r="F3144" t="s">
        <v>9216</v>
      </c>
      <c r="G3144" t="s">
        <v>667</v>
      </c>
      <c r="H3144" t="s">
        <v>154</v>
      </c>
      <c r="I3144" t="s">
        <v>144</v>
      </c>
      <c r="J3144" t="s">
        <v>137</v>
      </c>
      <c r="K3144" t="s">
        <v>138</v>
      </c>
      <c r="L3144" t="s">
        <v>9217</v>
      </c>
      <c r="M3144" t="s">
        <v>9218</v>
      </c>
      <c r="N3144">
        <v>2.3925000000000001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3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0.88526666259135012</v>
      </c>
      <c r="AC3144">
        <v>0</v>
      </c>
      <c r="AD3144">
        <v>0</v>
      </c>
      <c r="AE3144">
        <v>0.88526666259135012</v>
      </c>
    </row>
    <row r="3145" spans="1:31" x14ac:dyDescent="0.25">
      <c r="A3145">
        <v>2343616</v>
      </c>
      <c r="B3145">
        <v>1</v>
      </c>
      <c r="C3145" t="s">
        <v>81</v>
      </c>
      <c r="D3145" t="s">
        <v>127</v>
      </c>
      <c r="E3145" t="s">
        <v>141</v>
      </c>
      <c r="F3145" t="s">
        <v>9219</v>
      </c>
      <c r="G3145" t="s">
        <v>134</v>
      </c>
      <c r="H3145" t="s">
        <v>135</v>
      </c>
      <c r="I3145" t="s">
        <v>144</v>
      </c>
      <c r="J3145" t="s">
        <v>137</v>
      </c>
      <c r="K3145" t="s">
        <v>138</v>
      </c>
      <c r="L3145" t="s">
        <v>9146</v>
      </c>
      <c r="M3145" t="s">
        <v>9220</v>
      </c>
      <c r="N3145">
        <v>0.773888888</v>
      </c>
      <c r="O3145">
        <v>0</v>
      </c>
      <c r="P3145">
        <v>127</v>
      </c>
      <c r="Q3145">
        <v>35</v>
      </c>
      <c r="R3145">
        <v>43</v>
      </c>
      <c r="S3145">
        <v>0</v>
      </c>
      <c r="T3145">
        <v>23</v>
      </c>
      <c r="U3145">
        <v>0</v>
      </c>
      <c r="V3145">
        <v>0</v>
      </c>
      <c r="W3145">
        <v>0</v>
      </c>
      <c r="X3145">
        <v>21.626355605492346</v>
      </c>
      <c r="Y3145">
        <v>77.13258953707151</v>
      </c>
      <c r="Z3145">
        <v>91.231017830920052</v>
      </c>
      <c r="AA3145">
        <v>0</v>
      </c>
      <c r="AB3145">
        <v>15.137675193452067</v>
      </c>
      <c r="AC3145">
        <v>0</v>
      </c>
      <c r="AD3145">
        <v>0</v>
      </c>
      <c r="AE3145">
        <v>205.12763816693595</v>
      </c>
    </row>
    <row r="3146" spans="1:31" x14ac:dyDescent="0.25">
      <c r="A3146">
        <v>2343617</v>
      </c>
      <c r="B3146">
        <v>1</v>
      </c>
      <c r="C3146" t="s">
        <v>80</v>
      </c>
      <c r="D3146" t="s">
        <v>92</v>
      </c>
      <c r="E3146" t="s">
        <v>326</v>
      </c>
      <c r="F3146" t="s">
        <v>9221</v>
      </c>
      <c r="G3146" t="s">
        <v>667</v>
      </c>
      <c r="H3146" t="s">
        <v>154</v>
      </c>
      <c r="I3146" t="s">
        <v>144</v>
      </c>
      <c r="J3146" t="s">
        <v>137</v>
      </c>
      <c r="K3146" t="s">
        <v>138</v>
      </c>
      <c r="L3146" t="s">
        <v>9222</v>
      </c>
      <c r="M3146" t="s">
        <v>9223</v>
      </c>
      <c r="N3146">
        <v>2.301666666</v>
      </c>
      <c r="O3146">
        <v>0</v>
      </c>
      <c r="P3146">
        <v>3</v>
      </c>
      <c r="Q3146">
        <v>0</v>
      </c>
      <c r="R3146">
        <v>0</v>
      </c>
      <c r="S3146">
        <v>0</v>
      </c>
      <c r="T3146">
        <v>8</v>
      </c>
      <c r="U3146">
        <v>0</v>
      </c>
      <c r="V3146">
        <v>0</v>
      </c>
      <c r="W3146">
        <v>0</v>
      </c>
      <c r="X3146">
        <v>15.26442284749233</v>
      </c>
      <c r="Y3146">
        <v>0</v>
      </c>
      <c r="Z3146">
        <v>0</v>
      </c>
      <c r="AA3146">
        <v>0</v>
      </c>
      <c r="AB3146">
        <v>18.410681667538022</v>
      </c>
      <c r="AC3146">
        <v>0</v>
      </c>
      <c r="AD3146">
        <v>0</v>
      </c>
      <c r="AE3146">
        <v>33.675104515030355</v>
      </c>
    </row>
    <row r="3147" spans="1:31" x14ac:dyDescent="0.25">
      <c r="A3147">
        <v>2343618</v>
      </c>
      <c r="B3147">
        <v>1</v>
      </c>
      <c r="C3147" t="s">
        <v>80</v>
      </c>
      <c r="D3147" t="s">
        <v>98</v>
      </c>
      <c r="E3147" t="s">
        <v>151</v>
      </c>
      <c r="F3147" t="s">
        <v>9224</v>
      </c>
      <c r="G3147" t="s">
        <v>153</v>
      </c>
      <c r="H3147" t="s">
        <v>154</v>
      </c>
      <c r="I3147" t="s">
        <v>144</v>
      </c>
      <c r="J3147" t="s">
        <v>137</v>
      </c>
      <c r="K3147" t="s">
        <v>138</v>
      </c>
      <c r="L3147" t="s">
        <v>9225</v>
      </c>
      <c r="M3147" t="s">
        <v>9226</v>
      </c>
      <c r="N3147">
        <v>1.243055555</v>
      </c>
      <c r="O3147">
        <v>0</v>
      </c>
      <c r="P3147">
        <v>34</v>
      </c>
      <c r="Q3147">
        <v>0</v>
      </c>
      <c r="R3147">
        <v>0</v>
      </c>
      <c r="S3147">
        <v>0</v>
      </c>
      <c r="T3147">
        <v>6</v>
      </c>
      <c r="U3147">
        <v>0</v>
      </c>
      <c r="V3147">
        <v>0</v>
      </c>
      <c r="W3147">
        <v>0</v>
      </c>
      <c r="X3147">
        <v>6.9365154452273066</v>
      </c>
      <c r="Y3147">
        <v>0</v>
      </c>
      <c r="Z3147">
        <v>0</v>
      </c>
      <c r="AA3147">
        <v>0</v>
      </c>
      <c r="AB3147">
        <v>3.0193225492591531</v>
      </c>
      <c r="AC3147">
        <v>0</v>
      </c>
      <c r="AD3147">
        <v>0</v>
      </c>
      <c r="AE3147">
        <v>9.9558379944864601</v>
      </c>
    </row>
    <row r="3148" spans="1:31" x14ac:dyDescent="0.25">
      <c r="A3148">
        <v>2343622</v>
      </c>
      <c r="B3148">
        <v>1</v>
      </c>
      <c r="C3148" t="s">
        <v>81</v>
      </c>
      <c r="D3148" t="s">
        <v>120</v>
      </c>
      <c r="E3148" t="s">
        <v>147</v>
      </c>
      <c r="F3148" t="s">
        <v>9227</v>
      </c>
      <c r="G3148" t="s">
        <v>134</v>
      </c>
      <c r="H3148" t="s">
        <v>135</v>
      </c>
      <c r="I3148" t="s">
        <v>136</v>
      </c>
      <c r="J3148" t="s">
        <v>137</v>
      </c>
      <c r="K3148" t="s">
        <v>138</v>
      </c>
      <c r="L3148" t="s">
        <v>9228</v>
      </c>
      <c r="M3148" t="s">
        <v>9229</v>
      </c>
      <c r="N3148">
        <v>1.2777777000000001E-2</v>
      </c>
      <c r="O3148">
        <v>1</v>
      </c>
      <c r="P3148">
        <v>1173</v>
      </c>
      <c r="Q3148">
        <v>90</v>
      </c>
      <c r="R3148">
        <v>66</v>
      </c>
      <c r="S3148">
        <v>20</v>
      </c>
      <c r="T3148">
        <v>64</v>
      </c>
      <c r="U3148">
        <v>2</v>
      </c>
      <c r="V3148">
        <v>0</v>
      </c>
      <c r="W3148">
        <v>1.7897870668492223E-2</v>
      </c>
      <c r="X3148">
        <v>2.2838904773792552</v>
      </c>
      <c r="Y3148">
        <v>6.026027257764599</v>
      </c>
      <c r="Z3148">
        <v>1.8615856776341753</v>
      </c>
      <c r="AA3148">
        <v>0.71287899870785254</v>
      </c>
      <c r="AB3148">
        <v>0.48834913810160446</v>
      </c>
      <c r="AC3148">
        <v>0.21667476118533335</v>
      </c>
      <c r="AD3148">
        <v>0</v>
      </c>
      <c r="AE3148">
        <v>11.607304181441311</v>
      </c>
    </row>
    <row r="3149" spans="1:31" x14ac:dyDescent="0.25">
      <c r="A3149">
        <v>2343623</v>
      </c>
      <c r="B3149">
        <v>1</v>
      </c>
      <c r="C3149" t="s">
        <v>80</v>
      </c>
      <c r="D3149" t="s">
        <v>94</v>
      </c>
      <c r="E3149" t="s">
        <v>147</v>
      </c>
      <c r="F3149" t="s">
        <v>9230</v>
      </c>
      <c r="G3149" t="s">
        <v>877</v>
      </c>
      <c r="H3149" t="s">
        <v>135</v>
      </c>
      <c r="I3149" t="s">
        <v>144</v>
      </c>
      <c r="J3149" t="s">
        <v>137</v>
      </c>
      <c r="K3149" t="s">
        <v>138</v>
      </c>
      <c r="L3149" t="s">
        <v>9231</v>
      </c>
      <c r="M3149" t="s">
        <v>9232</v>
      </c>
      <c r="N3149">
        <v>0.64416666600000005</v>
      </c>
      <c r="O3149">
        <v>0</v>
      </c>
      <c r="P3149">
        <v>75</v>
      </c>
      <c r="Q3149">
        <v>0</v>
      </c>
      <c r="R3149">
        <v>5</v>
      </c>
      <c r="S3149">
        <v>0</v>
      </c>
      <c r="T3149">
        <v>20</v>
      </c>
      <c r="U3149">
        <v>0</v>
      </c>
      <c r="V3149">
        <v>0</v>
      </c>
      <c r="W3149">
        <v>0</v>
      </c>
      <c r="X3149">
        <v>5.2992142408294631</v>
      </c>
      <c r="Y3149">
        <v>0</v>
      </c>
      <c r="Z3149">
        <v>2.9059301394963368</v>
      </c>
      <c r="AA3149">
        <v>0</v>
      </c>
      <c r="AB3149">
        <v>7.8028734971621807</v>
      </c>
      <c r="AC3149">
        <v>0</v>
      </c>
      <c r="AD3149">
        <v>0</v>
      </c>
      <c r="AE3149">
        <v>16.00801787748798</v>
      </c>
    </row>
    <row r="3150" spans="1:31" x14ac:dyDescent="0.25">
      <c r="A3150">
        <v>2343626</v>
      </c>
      <c r="B3150">
        <v>1</v>
      </c>
      <c r="C3150" t="s">
        <v>81</v>
      </c>
      <c r="D3150" t="s">
        <v>123</v>
      </c>
      <c r="E3150" t="s">
        <v>141</v>
      </c>
      <c r="F3150" t="s">
        <v>7098</v>
      </c>
      <c r="G3150" t="s">
        <v>134</v>
      </c>
      <c r="H3150" t="s">
        <v>135</v>
      </c>
      <c r="I3150" t="s">
        <v>144</v>
      </c>
      <c r="J3150" t="s">
        <v>137</v>
      </c>
      <c r="K3150" t="s">
        <v>138</v>
      </c>
      <c r="L3150" t="s">
        <v>9233</v>
      </c>
      <c r="M3150" t="s">
        <v>9234</v>
      </c>
      <c r="N3150">
        <v>1.9908333330000001</v>
      </c>
      <c r="O3150">
        <v>4</v>
      </c>
      <c r="P3150">
        <v>450</v>
      </c>
      <c r="Q3150">
        <v>129</v>
      </c>
      <c r="R3150">
        <v>141</v>
      </c>
      <c r="S3150">
        <v>17</v>
      </c>
      <c r="T3150">
        <v>41</v>
      </c>
      <c r="U3150">
        <v>3</v>
      </c>
      <c r="V3150">
        <v>0</v>
      </c>
      <c r="W3150">
        <v>130.43595721130481</v>
      </c>
      <c r="X3150">
        <v>193.11307357454706</v>
      </c>
      <c r="Y3150">
        <v>1897.1516309095557</v>
      </c>
      <c r="Z3150">
        <v>1431.5484846333611</v>
      </c>
      <c r="AA3150">
        <v>336.80110915888577</v>
      </c>
      <c r="AB3150">
        <v>109.98001387735916</v>
      </c>
      <c r="AC3150">
        <v>97.431373295087994</v>
      </c>
      <c r="AD3150">
        <v>0</v>
      </c>
      <c r="AE3150">
        <v>4196.4616426601015</v>
      </c>
    </row>
    <row r="3151" spans="1:31" x14ac:dyDescent="0.25">
      <c r="A3151">
        <v>2343630</v>
      </c>
      <c r="B3151">
        <v>1</v>
      </c>
      <c r="C3151" t="s">
        <v>81</v>
      </c>
      <c r="D3151" t="s">
        <v>112</v>
      </c>
      <c r="E3151" t="s">
        <v>157</v>
      </c>
      <c r="F3151" t="s">
        <v>9235</v>
      </c>
      <c r="G3151" t="s">
        <v>159</v>
      </c>
      <c r="H3151" t="s">
        <v>154</v>
      </c>
      <c r="I3151" t="s">
        <v>144</v>
      </c>
      <c r="J3151" t="s">
        <v>137</v>
      </c>
      <c r="K3151" t="s">
        <v>138</v>
      </c>
      <c r="L3151" t="s">
        <v>9236</v>
      </c>
      <c r="M3151" t="s">
        <v>9237</v>
      </c>
      <c r="N3151">
        <v>1.929166666</v>
      </c>
      <c r="O3151">
        <v>0</v>
      </c>
      <c r="P3151">
        <v>1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0.28489073152597028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0.28489073152597028</v>
      </c>
    </row>
    <row r="3152" spans="1:31" x14ac:dyDescent="0.25">
      <c r="A3152">
        <v>2343631</v>
      </c>
      <c r="B3152">
        <v>1</v>
      </c>
      <c r="C3152" t="s">
        <v>81</v>
      </c>
      <c r="D3152" t="s">
        <v>115</v>
      </c>
      <c r="E3152" t="s">
        <v>147</v>
      </c>
      <c r="F3152" t="s">
        <v>9238</v>
      </c>
      <c r="G3152" t="s">
        <v>1209</v>
      </c>
      <c r="H3152" t="s">
        <v>135</v>
      </c>
      <c r="I3152" t="s">
        <v>144</v>
      </c>
      <c r="J3152" t="s">
        <v>137</v>
      </c>
      <c r="K3152" t="s">
        <v>138</v>
      </c>
      <c r="L3152" t="s">
        <v>9239</v>
      </c>
      <c r="M3152" t="s">
        <v>9240</v>
      </c>
      <c r="N3152">
        <v>1.436388888</v>
      </c>
      <c r="O3152">
        <v>0</v>
      </c>
      <c r="P3152">
        <v>48</v>
      </c>
      <c r="Q3152">
        <v>0</v>
      </c>
      <c r="R3152">
        <v>15</v>
      </c>
      <c r="S3152">
        <v>0</v>
      </c>
      <c r="T3152">
        <v>2</v>
      </c>
      <c r="U3152">
        <v>0</v>
      </c>
      <c r="V3152">
        <v>0</v>
      </c>
      <c r="W3152">
        <v>0</v>
      </c>
      <c r="X3152">
        <v>6.6715736640076662</v>
      </c>
      <c r="Y3152">
        <v>0</v>
      </c>
      <c r="Z3152">
        <v>27.333489370956443</v>
      </c>
      <c r="AA3152">
        <v>0</v>
      </c>
      <c r="AB3152">
        <v>0.10464588721129278</v>
      </c>
      <c r="AC3152">
        <v>0</v>
      </c>
      <c r="AD3152">
        <v>0</v>
      </c>
      <c r="AE3152">
        <v>34.1097089221754</v>
      </c>
    </row>
    <row r="3153" spans="1:31" x14ac:dyDescent="0.25">
      <c r="A3153">
        <v>2343635</v>
      </c>
      <c r="B3153">
        <v>1</v>
      </c>
      <c r="C3153" t="s">
        <v>80</v>
      </c>
      <c r="D3153" t="s">
        <v>104</v>
      </c>
      <c r="E3153" t="s">
        <v>157</v>
      </c>
      <c r="F3153" t="s">
        <v>9241</v>
      </c>
      <c r="G3153" t="s">
        <v>159</v>
      </c>
      <c r="H3153" t="s">
        <v>154</v>
      </c>
      <c r="I3153" t="s">
        <v>144</v>
      </c>
      <c r="J3153" t="s">
        <v>137</v>
      </c>
      <c r="K3153" t="s">
        <v>138</v>
      </c>
      <c r="L3153" t="s">
        <v>9242</v>
      </c>
      <c r="M3153" t="s">
        <v>9243</v>
      </c>
      <c r="N3153">
        <v>1.329722222</v>
      </c>
      <c r="O3153">
        <v>0</v>
      </c>
      <c r="P3153">
        <v>1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</row>
    <row r="3154" spans="1:31" x14ac:dyDescent="0.25">
      <c r="A3154">
        <v>2343639</v>
      </c>
      <c r="B3154">
        <v>1</v>
      </c>
      <c r="C3154" t="s">
        <v>80</v>
      </c>
      <c r="D3154" t="s">
        <v>88</v>
      </c>
      <c r="E3154" t="s">
        <v>157</v>
      </c>
      <c r="F3154" t="s">
        <v>9244</v>
      </c>
      <c r="G3154" t="s">
        <v>159</v>
      </c>
      <c r="H3154" t="s">
        <v>154</v>
      </c>
      <c r="I3154" t="s">
        <v>144</v>
      </c>
      <c r="J3154" t="s">
        <v>137</v>
      </c>
      <c r="K3154" t="s">
        <v>138</v>
      </c>
      <c r="L3154" t="s">
        <v>9245</v>
      </c>
      <c r="M3154" t="s">
        <v>9246</v>
      </c>
      <c r="N3154">
        <v>0.86333333300000004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1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1.4349294659717891</v>
      </c>
      <c r="AC3154">
        <v>0</v>
      </c>
      <c r="AD3154">
        <v>0</v>
      </c>
      <c r="AE3154">
        <v>1.4349294659717891</v>
      </c>
    </row>
    <row r="3155" spans="1:31" x14ac:dyDescent="0.25">
      <c r="A3155">
        <v>2343642</v>
      </c>
      <c r="B3155">
        <v>1</v>
      </c>
      <c r="C3155" t="s">
        <v>81</v>
      </c>
      <c r="D3155" t="s">
        <v>121</v>
      </c>
      <c r="E3155" t="s">
        <v>174</v>
      </c>
      <c r="F3155" t="s">
        <v>9247</v>
      </c>
      <c r="G3155" t="s">
        <v>176</v>
      </c>
      <c r="H3155" t="s">
        <v>154</v>
      </c>
      <c r="I3155" t="s">
        <v>144</v>
      </c>
      <c r="J3155" t="s">
        <v>137</v>
      </c>
      <c r="K3155" t="s">
        <v>138</v>
      </c>
      <c r="L3155" t="s">
        <v>9248</v>
      </c>
      <c r="M3155" t="s">
        <v>9249</v>
      </c>
      <c r="N3155">
        <v>1.9666666660000001</v>
      </c>
      <c r="O3155">
        <v>0</v>
      </c>
      <c r="P3155">
        <v>31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7.9196911512706638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7.9196911512706638</v>
      </c>
    </row>
    <row r="3156" spans="1:31" x14ac:dyDescent="0.25">
      <c r="A3156">
        <v>2343643</v>
      </c>
      <c r="B3156">
        <v>1</v>
      </c>
      <c r="C3156" t="s">
        <v>80</v>
      </c>
      <c r="D3156" t="s">
        <v>96</v>
      </c>
      <c r="E3156" t="s">
        <v>151</v>
      </c>
      <c r="F3156" t="s">
        <v>9250</v>
      </c>
      <c r="G3156" t="s">
        <v>410</v>
      </c>
      <c r="H3156" t="s">
        <v>154</v>
      </c>
      <c r="I3156" t="s">
        <v>144</v>
      </c>
      <c r="J3156" t="s">
        <v>137</v>
      </c>
      <c r="K3156" t="s">
        <v>138</v>
      </c>
      <c r="L3156" t="s">
        <v>9251</v>
      </c>
      <c r="M3156" t="s">
        <v>9252</v>
      </c>
      <c r="N3156">
        <v>2.0052777769999999</v>
      </c>
      <c r="O3156">
        <v>0</v>
      </c>
      <c r="P3156">
        <v>36</v>
      </c>
      <c r="Q3156">
        <v>0</v>
      </c>
      <c r="R3156">
        <v>0</v>
      </c>
      <c r="S3156">
        <v>0</v>
      </c>
      <c r="T3156">
        <v>3</v>
      </c>
      <c r="U3156">
        <v>0</v>
      </c>
      <c r="V3156">
        <v>0</v>
      </c>
      <c r="W3156">
        <v>0</v>
      </c>
      <c r="X3156">
        <v>19.23794956086212</v>
      </c>
      <c r="Y3156">
        <v>0</v>
      </c>
      <c r="Z3156">
        <v>0</v>
      </c>
      <c r="AA3156">
        <v>0</v>
      </c>
      <c r="AB3156">
        <v>8.4022308352200028</v>
      </c>
      <c r="AC3156">
        <v>0</v>
      </c>
      <c r="AD3156">
        <v>0</v>
      </c>
      <c r="AE3156">
        <v>27.640180396082123</v>
      </c>
    </row>
    <row r="3157" spans="1:31" x14ac:dyDescent="0.25">
      <c r="A3157">
        <v>2343644</v>
      </c>
      <c r="B3157">
        <v>1</v>
      </c>
      <c r="C3157" t="s">
        <v>80</v>
      </c>
      <c r="D3157" t="s">
        <v>96</v>
      </c>
      <c r="E3157" t="s">
        <v>326</v>
      </c>
      <c r="F3157" t="s">
        <v>9253</v>
      </c>
      <c r="G3157" t="s">
        <v>410</v>
      </c>
      <c r="H3157" t="s">
        <v>154</v>
      </c>
      <c r="I3157" t="s">
        <v>144</v>
      </c>
      <c r="J3157" t="s">
        <v>137</v>
      </c>
      <c r="K3157" t="s">
        <v>138</v>
      </c>
      <c r="L3157" t="s">
        <v>9254</v>
      </c>
      <c r="M3157" t="s">
        <v>9255</v>
      </c>
      <c r="N3157">
        <v>2.5744444440000001</v>
      </c>
      <c r="O3157">
        <v>0</v>
      </c>
      <c r="P3157">
        <v>7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6.0990732936555396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6.0990732936555396</v>
      </c>
    </row>
    <row r="3158" spans="1:31" x14ac:dyDescent="0.25">
      <c r="A3158">
        <v>2343646</v>
      </c>
      <c r="B3158">
        <v>1</v>
      </c>
      <c r="C3158" t="s">
        <v>80</v>
      </c>
      <c r="D3158" t="s">
        <v>108</v>
      </c>
      <c r="E3158" t="s">
        <v>151</v>
      </c>
      <c r="F3158" t="s">
        <v>5038</v>
      </c>
      <c r="G3158" t="s">
        <v>153</v>
      </c>
      <c r="H3158" t="s">
        <v>154</v>
      </c>
      <c r="I3158" t="s">
        <v>144</v>
      </c>
      <c r="J3158" t="s">
        <v>137</v>
      </c>
      <c r="K3158" t="s">
        <v>138</v>
      </c>
      <c r="L3158" t="s">
        <v>9256</v>
      </c>
      <c r="M3158" t="s">
        <v>9257</v>
      </c>
      <c r="N3158">
        <v>2.1875</v>
      </c>
      <c r="O3158">
        <v>0</v>
      </c>
      <c r="P3158">
        <v>4</v>
      </c>
      <c r="Q3158">
        <v>0</v>
      </c>
      <c r="R3158">
        <v>1</v>
      </c>
      <c r="S3158">
        <v>0</v>
      </c>
      <c r="T3158">
        <v>2</v>
      </c>
      <c r="U3158">
        <v>0</v>
      </c>
      <c r="V3158">
        <v>0</v>
      </c>
      <c r="W3158">
        <v>0</v>
      </c>
      <c r="X3158">
        <v>2.4684437672413613</v>
      </c>
      <c r="Y3158">
        <v>0</v>
      </c>
      <c r="Z3158">
        <v>2.7454373403155558E-2</v>
      </c>
      <c r="AA3158">
        <v>0</v>
      </c>
      <c r="AB3158">
        <v>3.20540950674985</v>
      </c>
      <c r="AC3158">
        <v>0</v>
      </c>
      <c r="AD3158">
        <v>0</v>
      </c>
      <c r="AE3158">
        <v>5.7013076473943674</v>
      </c>
    </row>
    <row r="3159" spans="1:31" x14ac:dyDescent="0.25">
      <c r="A3159">
        <v>2343649</v>
      </c>
      <c r="B3159">
        <v>1</v>
      </c>
      <c r="C3159" t="s">
        <v>80</v>
      </c>
      <c r="D3159" t="s">
        <v>108</v>
      </c>
      <c r="E3159" t="s">
        <v>174</v>
      </c>
      <c r="F3159" t="s">
        <v>8739</v>
      </c>
      <c r="G3159" t="s">
        <v>176</v>
      </c>
      <c r="H3159" t="s">
        <v>154</v>
      </c>
      <c r="I3159" t="s">
        <v>144</v>
      </c>
      <c r="J3159" t="s">
        <v>137</v>
      </c>
      <c r="K3159" t="s">
        <v>138</v>
      </c>
      <c r="L3159" t="s">
        <v>9258</v>
      </c>
      <c r="M3159" t="s">
        <v>9259</v>
      </c>
      <c r="N3159">
        <v>1.2066666660000001</v>
      </c>
      <c r="O3159">
        <v>0</v>
      </c>
      <c r="P3159">
        <v>22</v>
      </c>
      <c r="Q3159">
        <v>0</v>
      </c>
      <c r="R3159">
        <v>22</v>
      </c>
      <c r="S3159">
        <v>0</v>
      </c>
      <c r="T3159">
        <v>13</v>
      </c>
      <c r="U3159">
        <v>0</v>
      </c>
      <c r="V3159">
        <v>0</v>
      </c>
      <c r="W3159">
        <v>0</v>
      </c>
      <c r="X3159">
        <v>7.7147975197075587</v>
      </c>
      <c r="Y3159">
        <v>0</v>
      </c>
      <c r="Z3159">
        <v>139.75018934532667</v>
      </c>
      <c r="AA3159">
        <v>0</v>
      </c>
      <c r="AB3159">
        <v>34.77056080243792</v>
      </c>
      <c r="AC3159">
        <v>0</v>
      </c>
      <c r="AD3159">
        <v>0</v>
      </c>
      <c r="AE3159">
        <v>182.23554766747216</v>
      </c>
    </row>
    <row r="3160" spans="1:31" x14ac:dyDescent="0.25">
      <c r="A3160">
        <v>2343650</v>
      </c>
      <c r="B3160">
        <v>1</v>
      </c>
      <c r="C3160" t="s">
        <v>80</v>
      </c>
      <c r="D3160" t="s">
        <v>107</v>
      </c>
      <c r="E3160" t="s">
        <v>147</v>
      </c>
      <c r="F3160" t="s">
        <v>9260</v>
      </c>
      <c r="G3160" t="s">
        <v>1209</v>
      </c>
      <c r="H3160" t="s">
        <v>135</v>
      </c>
      <c r="I3160" t="s">
        <v>144</v>
      </c>
      <c r="J3160" t="s">
        <v>137</v>
      </c>
      <c r="K3160" t="s">
        <v>138</v>
      </c>
      <c r="L3160" t="s">
        <v>9261</v>
      </c>
      <c r="M3160" t="s">
        <v>9262</v>
      </c>
      <c r="N3160">
        <v>0.46333333300000001</v>
      </c>
      <c r="O3160">
        <v>0</v>
      </c>
      <c r="P3160">
        <v>1849</v>
      </c>
      <c r="Q3160">
        <v>0</v>
      </c>
      <c r="R3160">
        <v>5</v>
      </c>
      <c r="S3160">
        <v>2</v>
      </c>
      <c r="T3160">
        <v>77</v>
      </c>
      <c r="U3160">
        <v>0</v>
      </c>
      <c r="V3160">
        <v>1</v>
      </c>
      <c r="W3160">
        <v>0</v>
      </c>
      <c r="X3160">
        <v>157.29674958626484</v>
      </c>
      <c r="Y3160">
        <v>0</v>
      </c>
      <c r="Z3160">
        <v>0.25065358839731999</v>
      </c>
      <c r="AA3160">
        <v>2.2954388796351135</v>
      </c>
      <c r="AB3160">
        <v>100.29305170968017</v>
      </c>
      <c r="AC3160">
        <v>0</v>
      </c>
      <c r="AD3160">
        <v>10.395788640805932</v>
      </c>
      <c r="AE3160">
        <v>270.5316824047834</v>
      </c>
    </row>
    <row r="3161" spans="1:31" x14ac:dyDescent="0.25">
      <c r="A3161">
        <v>2343651</v>
      </c>
      <c r="B3161">
        <v>1</v>
      </c>
      <c r="C3161" t="s">
        <v>80</v>
      </c>
      <c r="D3161" t="s">
        <v>85</v>
      </c>
      <c r="E3161" t="s">
        <v>157</v>
      </c>
      <c r="F3161" t="s">
        <v>9210</v>
      </c>
      <c r="G3161" t="s">
        <v>279</v>
      </c>
      <c r="H3161" t="s">
        <v>154</v>
      </c>
      <c r="I3161" t="s">
        <v>144</v>
      </c>
      <c r="J3161" t="s">
        <v>137</v>
      </c>
      <c r="K3161" t="s">
        <v>138</v>
      </c>
      <c r="L3161" t="s">
        <v>9263</v>
      </c>
      <c r="M3161" t="s">
        <v>9264</v>
      </c>
      <c r="N3161">
        <v>2.0422222219999999</v>
      </c>
      <c r="O3161">
        <v>0</v>
      </c>
      <c r="P3161">
        <v>11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6.6588964874786098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6.6588964874786098</v>
      </c>
    </row>
    <row r="3162" spans="1:31" x14ac:dyDescent="0.25">
      <c r="A3162">
        <v>2343652</v>
      </c>
      <c r="B3162">
        <v>1</v>
      </c>
      <c r="C3162" t="s">
        <v>81</v>
      </c>
      <c r="D3162" t="s">
        <v>113</v>
      </c>
      <c r="E3162" t="s">
        <v>132</v>
      </c>
      <c r="F3162" t="s">
        <v>2527</v>
      </c>
      <c r="G3162" t="s">
        <v>134</v>
      </c>
      <c r="H3162" t="s">
        <v>135</v>
      </c>
      <c r="I3162" t="s">
        <v>136</v>
      </c>
      <c r="J3162" t="s">
        <v>137</v>
      </c>
      <c r="K3162" t="s">
        <v>138</v>
      </c>
      <c r="L3162" t="s">
        <v>9265</v>
      </c>
      <c r="M3162" t="s">
        <v>9266</v>
      </c>
      <c r="N3162">
        <v>1.1111111E-2</v>
      </c>
      <c r="O3162">
        <v>0</v>
      </c>
      <c r="P3162">
        <v>1285</v>
      </c>
      <c r="Q3162">
        <v>2</v>
      </c>
      <c r="R3162">
        <v>423</v>
      </c>
      <c r="S3162">
        <v>5</v>
      </c>
      <c r="T3162">
        <v>73</v>
      </c>
      <c r="U3162">
        <v>0</v>
      </c>
      <c r="V3162">
        <v>2</v>
      </c>
      <c r="W3162">
        <v>0</v>
      </c>
      <c r="X3162">
        <v>1.8271504043624902</v>
      </c>
      <c r="Y3162">
        <v>0.82584141671550004</v>
      </c>
      <c r="Z3162">
        <v>3.4137082334409699</v>
      </c>
      <c r="AA3162">
        <v>8.77898649648889E-2</v>
      </c>
      <c r="AB3162">
        <v>0.52007539356796695</v>
      </c>
      <c r="AC3162">
        <v>0</v>
      </c>
      <c r="AD3162">
        <v>0.2492994877891111</v>
      </c>
      <c r="AE3162">
        <v>6.9238648008409269</v>
      </c>
    </row>
    <row r="3163" spans="1:31" x14ac:dyDescent="0.25">
      <c r="A3163">
        <v>2343653</v>
      </c>
      <c r="B3163">
        <v>1</v>
      </c>
      <c r="C3163" t="s">
        <v>80</v>
      </c>
      <c r="D3163" t="s">
        <v>98</v>
      </c>
      <c r="E3163" t="s">
        <v>147</v>
      </c>
      <c r="F3163" t="s">
        <v>9267</v>
      </c>
      <c r="G3163" t="s">
        <v>184</v>
      </c>
      <c r="H3163" t="s">
        <v>135</v>
      </c>
      <c r="I3163" t="s">
        <v>144</v>
      </c>
      <c r="J3163" t="s">
        <v>137</v>
      </c>
      <c r="K3163" t="s">
        <v>138</v>
      </c>
      <c r="L3163" t="s">
        <v>9268</v>
      </c>
      <c r="M3163" t="s">
        <v>9269</v>
      </c>
      <c r="N3163">
        <v>2.6669444439999999</v>
      </c>
      <c r="O3163">
        <v>0</v>
      </c>
      <c r="P3163">
        <v>0</v>
      </c>
      <c r="Q3163">
        <v>0</v>
      </c>
      <c r="R3163">
        <v>10</v>
      </c>
      <c r="S3163">
        <v>0</v>
      </c>
      <c r="T3163">
        <v>7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92.084303395873107</v>
      </c>
      <c r="AA3163">
        <v>0</v>
      </c>
      <c r="AB3163">
        <v>53.154303195316608</v>
      </c>
      <c r="AC3163">
        <v>0</v>
      </c>
      <c r="AD3163">
        <v>0</v>
      </c>
      <c r="AE3163">
        <v>145.23860659118972</v>
      </c>
    </row>
    <row r="3164" spans="1:31" x14ac:dyDescent="0.25">
      <c r="A3164">
        <v>2343655</v>
      </c>
      <c r="B3164">
        <v>1</v>
      </c>
      <c r="C3164" t="s">
        <v>80</v>
      </c>
      <c r="D3164" t="s">
        <v>96</v>
      </c>
      <c r="E3164" t="s">
        <v>157</v>
      </c>
      <c r="F3164" t="s">
        <v>9270</v>
      </c>
      <c r="G3164" t="s">
        <v>159</v>
      </c>
      <c r="H3164" t="s">
        <v>154</v>
      </c>
      <c r="I3164" t="s">
        <v>144</v>
      </c>
      <c r="J3164" t="s">
        <v>137</v>
      </c>
      <c r="K3164" t="s">
        <v>138</v>
      </c>
      <c r="L3164" t="s">
        <v>9271</v>
      </c>
      <c r="M3164" t="s">
        <v>9272</v>
      </c>
      <c r="N3164">
        <v>1.613888888</v>
      </c>
      <c r="O3164">
        <v>0</v>
      </c>
      <c r="P3164">
        <v>1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0.22907285479749304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0.22907285479749304</v>
      </c>
    </row>
    <row r="3165" spans="1:31" x14ac:dyDescent="0.25">
      <c r="A3165">
        <v>2343656</v>
      </c>
      <c r="B3165">
        <v>1</v>
      </c>
      <c r="C3165" t="s">
        <v>80</v>
      </c>
      <c r="D3165" t="s">
        <v>98</v>
      </c>
      <c r="E3165" t="s">
        <v>132</v>
      </c>
      <c r="F3165" t="s">
        <v>9273</v>
      </c>
      <c r="G3165" t="s">
        <v>363</v>
      </c>
      <c r="H3165" t="s">
        <v>135</v>
      </c>
      <c r="I3165" t="s">
        <v>144</v>
      </c>
      <c r="J3165" t="s">
        <v>137</v>
      </c>
      <c r="K3165" t="s">
        <v>138</v>
      </c>
      <c r="L3165" t="s">
        <v>9274</v>
      </c>
      <c r="M3165" t="s">
        <v>9275</v>
      </c>
      <c r="N3165">
        <v>0.60916666600000002</v>
      </c>
      <c r="O3165">
        <v>0</v>
      </c>
      <c r="P3165">
        <v>21</v>
      </c>
      <c r="Q3165">
        <v>29</v>
      </c>
      <c r="R3165">
        <v>189</v>
      </c>
      <c r="S3165">
        <v>11</v>
      </c>
      <c r="T3165">
        <v>65</v>
      </c>
      <c r="U3165">
        <v>2</v>
      </c>
      <c r="V3165">
        <v>0</v>
      </c>
      <c r="W3165">
        <v>0</v>
      </c>
      <c r="X3165">
        <v>9.5791778288103639</v>
      </c>
      <c r="Y3165">
        <v>228.50501702463183</v>
      </c>
      <c r="Z3165">
        <v>686.82791637474384</v>
      </c>
      <c r="AA3165">
        <v>62.440813635177648</v>
      </c>
      <c r="AB3165">
        <v>146.07609388235284</v>
      </c>
      <c r="AC3165">
        <v>36.485097569056279</v>
      </c>
      <c r="AD3165">
        <v>0</v>
      </c>
      <c r="AE3165">
        <v>1169.9141163147729</v>
      </c>
    </row>
    <row r="3166" spans="1:31" x14ac:dyDescent="0.25">
      <c r="A3166">
        <v>2343657</v>
      </c>
      <c r="B3166">
        <v>1</v>
      </c>
      <c r="C3166" t="s">
        <v>81</v>
      </c>
      <c r="D3166" t="s">
        <v>119</v>
      </c>
      <c r="E3166" t="s">
        <v>151</v>
      </c>
      <c r="F3166" t="s">
        <v>9276</v>
      </c>
      <c r="G3166" t="s">
        <v>410</v>
      </c>
      <c r="H3166" t="s">
        <v>154</v>
      </c>
      <c r="I3166" t="s">
        <v>144</v>
      </c>
      <c r="J3166" t="s">
        <v>137</v>
      </c>
      <c r="K3166" t="s">
        <v>138</v>
      </c>
      <c r="L3166" t="s">
        <v>9277</v>
      </c>
      <c r="M3166" t="s">
        <v>9278</v>
      </c>
      <c r="N3166">
        <v>4.6486111110000001</v>
      </c>
      <c r="O3166">
        <v>0</v>
      </c>
      <c r="P3166">
        <v>28</v>
      </c>
      <c r="Q3166">
        <v>0</v>
      </c>
      <c r="R3166">
        <v>1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39.462927555116899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39.462927555116899</v>
      </c>
    </row>
    <row r="3167" spans="1:31" x14ac:dyDescent="0.25">
      <c r="A3167">
        <v>2343661</v>
      </c>
      <c r="B3167">
        <v>1</v>
      </c>
      <c r="C3167" t="s">
        <v>81</v>
      </c>
      <c r="D3167" t="s">
        <v>120</v>
      </c>
      <c r="E3167" t="s">
        <v>174</v>
      </c>
      <c r="F3167" t="s">
        <v>6524</v>
      </c>
      <c r="G3167" t="s">
        <v>176</v>
      </c>
      <c r="H3167" t="s">
        <v>154</v>
      </c>
      <c r="I3167" t="s">
        <v>144</v>
      </c>
      <c r="J3167" t="s">
        <v>137</v>
      </c>
      <c r="K3167" t="s">
        <v>138</v>
      </c>
      <c r="L3167" t="s">
        <v>9279</v>
      </c>
      <c r="M3167" t="s">
        <v>9280</v>
      </c>
      <c r="N3167">
        <v>1.8036111109999999</v>
      </c>
      <c r="O3167">
        <v>0</v>
      </c>
      <c r="P3167">
        <v>1</v>
      </c>
      <c r="Q3167">
        <v>0</v>
      </c>
      <c r="R3167">
        <v>13</v>
      </c>
      <c r="S3167">
        <v>0</v>
      </c>
      <c r="T3167">
        <v>1</v>
      </c>
      <c r="U3167">
        <v>0</v>
      </c>
      <c r="V3167">
        <v>0</v>
      </c>
      <c r="W3167">
        <v>0</v>
      </c>
      <c r="X3167">
        <v>0.3244035657957775</v>
      </c>
      <c r="Y3167">
        <v>0</v>
      </c>
      <c r="Z3167">
        <v>284.47294950962902</v>
      </c>
      <c r="AA3167">
        <v>0</v>
      </c>
      <c r="AB3167">
        <v>18.23715530334173</v>
      </c>
      <c r="AC3167">
        <v>0</v>
      </c>
      <c r="AD3167">
        <v>0</v>
      </c>
      <c r="AE3167">
        <v>303.03450837876653</v>
      </c>
    </row>
    <row r="3168" spans="1:31" x14ac:dyDescent="0.25">
      <c r="A3168">
        <v>2343662</v>
      </c>
      <c r="B3168">
        <v>1</v>
      </c>
      <c r="C3168" t="s">
        <v>81</v>
      </c>
      <c r="D3168" t="s">
        <v>112</v>
      </c>
      <c r="E3168" t="s">
        <v>141</v>
      </c>
      <c r="F3168" t="s">
        <v>9281</v>
      </c>
      <c r="G3168" t="s">
        <v>134</v>
      </c>
      <c r="H3168" t="s">
        <v>135</v>
      </c>
      <c r="I3168" t="s">
        <v>144</v>
      </c>
      <c r="J3168" t="s">
        <v>137</v>
      </c>
      <c r="K3168" t="s">
        <v>138</v>
      </c>
      <c r="L3168" t="s">
        <v>9282</v>
      </c>
      <c r="M3168" t="s">
        <v>9283</v>
      </c>
      <c r="N3168">
        <v>1.341388888</v>
      </c>
      <c r="O3168">
        <v>0</v>
      </c>
      <c r="P3168">
        <v>0</v>
      </c>
      <c r="Q3168">
        <v>24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33.868389256573955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33.868389256573955</v>
      </c>
    </row>
    <row r="3169" spans="1:31" x14ac:dyDescent="0.25">
      <c r="A3169">
        <v>2343663</v>
      </c>
      <c r="B3169">
        <v>1</v>
      </c>
      <c r="C3169" t="s">
        <v>80</v>
      </c>
      <c r="D3169" t="s">
        <v>93</v>
      </c>
      <c r="E3169" t="s">
        <v>157</v>
      </c>
      <c r="F3169" t="s">
        <v>9284</v>
      </c>
      <c r="G3169" t="s">
        <v>204</v>
      </c>
      <c r="H3169" t="s">
        <v>154</v>
      </c>
      <c r="I3169" t="s">
        <v>144</v>
      </c>
      <c r="J3169" t="s">
        <v>137</v>
      </c>
      <c r="K3169" t="s">
        <v>138</v>
      </c>
      <c r="L3169" t="s">
        <v>9285</v>
      </c>
      <c r="M3169" t="s">
        <v>9286</v>
      </c>
      <c r="N3169">
        <v>2.3913888879999998</v>
      </c>
      <c r="O3169">
        <v>0</v>
      </c>
      <c r="P3169">
        <v>1</v>
      </c>
      <c r="Q3169">
        <v>0</v>
      </c>
      <c r="R3169">
        <v>0</v>
      </c>
      <c r="S3169">
        <v>0</v>
      </c>
      <c r="T3169">
        <v>1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1.4398816847415348</v>
      </c>
      <c r="AC3169">
        <v>0</v>
      </c>
      <c r="AD3169">
        <v>0</v>
      </c>
      <c r="AE3169">
        <v>1.4398816847415348</v>
      </c>
    </row>
    <row r="3170" spans="1:31" x14ac:dyDescent="0.25">
      <c r="A3170">
        <v>2343664</v>
      </c>
      <c r="B3170">
        <v>1</v>
      </c>
      <c r="C3170" t="s">
        <v>80</v>
      </c>
      <c r="D3170" t="s">
        <v>93</v>
      </c>
      <c r="E3170" t="s">
        <v>151</v>
      </c>
      <c r="F3170" t="s">
        <v>3160</v>
      </c>
      <c r="G3170" t="s">
        <v>331</v>
      </c>
      <c r="H3170" t="s">
        <v>154</v>
      </c>
      <c r="I3170" t="s">
        <v>144</v>
      </c>
      <c r="J3170" t="s">
        <v>137</v>
      </c>
      <c r="K3170" t="s">
        <v>138</v>
      </c>
      <c r="L3170" t="s">
        <v>9287</v>
      </c>
      <c r="M3170" t="s">
        <v>9288</v>
      </c>
      <c r="N3170">
        <v>4.5844444439999998</v>
      </c>
      <c r="O3170">
        <v>0</v>
      </c>
      <c r="P3170">
        <v>5</v>
      </c>
      <c r="Q3170">
        <v>0</v>
      </c>
      <c r="R3170">
        <v>2</v>
      </c>
      <c r="S3170">
        <v>0</v>
      </c>
      <c r="T3170">
        <v>2</v>
      </c>
      <c r="U3170">
        <v>0</v>
      </c>
      <c r="V3170">
        <v>0</v>
      </c>
      <c r="W3170">
        <v>0</v>
      </c>
      <c r="X3170">
        <v>20.52226043935659</v>
      </c>
      <c r="Y3170">
        <v>0</v>
      </c>
      <c r="Z3170">
        <v>11.055396235249344</v>
      </c>
      <c r="AA3170">
        <v>0</v>
      </c>
      <c r="AB3170">
        <v>6.4305571566360138</v>
      </c>
      <c r="AC3170">
        <v>0</v>
      </c>
      <c r="AD3170">
        <v>0</v>
      </c>
      <c r="AE3170">
        <v>38.008213831241946</v>
      </c>
    </row>
    <row r="3171" spans="1:31" x14ac:dyDescent="0.25">
      <c r="A3171">
        <v>2343666</v>
      </c>
      <c r="B3171">
        <v>1</v>
      </c>
      <c r="C3171" t="s">
        <v>81</v>
      </c>
      <c r="D3171" t="s">
        <v>121</v>
      </c>
      <c r="E3171" t="s">
        <v>174</v>
      </c>
      <c r="F3171" t="s">
        <v>9289</v>
      </c>
      <c r="G3171" t="s">
        <v>176</v>
      </c>
      <c r="H3171" t="s">
        <v>154</v>
      </c>
      <c r="I3171" t="s">
        <v>144</v>
      </c>
      <c r="J3171" t="s">
        <v>137</v>
      </c>
      <c r="K3171" t="s">
        <v>138</v>
      </c>
      <c r="L3171" t="s">
        <v>9290</v>
      </c>
      <c r="M3171" t="s">
        <v>9291</v>
      </c>
      <c r="N3171">
        <v>1.0152777770000001</v>
      </c>
      <c r="O3171">
        <v>0</v>
      </c>
      <c r="P3171">
        <v>97</v>
      </c>
      <c r="Q3171">
        <v>0</v>
      </c>
      <c r="R3171">
        <v>39</v>
      </c>
      <c r="S3171">
        <v>0</v>
      </c>
      <c r="T3171">
        <v>5</v>
      </c>
      <c r="U3171">
        <v>0</v>
      </c>
      <c r="V3171">
        <v>0</v>
      </c>
      <c r="W3171">
        <v>0</v>
      </c>
      <c r="X3171">
        <v>17.824565422977557</v>
      </c>
      <c r="Y3171">
        <v>0</v>
      </c>
      <c r="Z3171">
        <v>7.8983545712571583</v>
      </c>
      <c r="AA3171">
        <v>0</v>
      </c>
      <c r="AB3171">
        <v>2.5563212922801961</v>
      </c>
      <c r="AC3171">
        <v>0</v>
      </c>
      <c r="AD3171">
        <v>0</v>
      </c>
      <c r="AE3171">
        <v>28.27924128651491</v>
      </c>
    </row>
    <row r="3172" spans="1:31" x14ac:dyDescent="0.25">
      <c r="A3172">
        <v>2343667</v>
      </c>
      <c r="B3172">
        <v>1</v>
      </c>
      <c r="C3172" t="s">
        <v>81</v>
      </c>
      <c r="D3172" t="s">
        <v>118</v>
      </c>
      <c r="E3172" t="s">
        <v>151</v>
      </c>
      <c r="F3172" t="s">
        <v>9292</v>
      </c>
      <c r="G3172" t="s">
        <v>153</v>
      </c>
      <c r="H3172" t="s">
        <v>154</v>
      </c>
      <c r="I3172" t="s">
        <v>144</v>
      </c>
      <c r="J3172" t="s">
        <v>137</v>
      </c>
      <c r="K3172" t="s">
        <v>138</v>
      </c>
      <c r="L3172" t="s">
        <v>9293</v>
      </c>
      <c r="M3172" t="s">
        <v>9294</v>
      </c>
      <c r="N3172">
        <v>0.946944444</v>
      </c>
      <c r="O3172">
        <v>0</v>
      </c>
      <c r="P3172">
        <v>24</v>
      </c>
      <c r="Q3172">
        <v>0</v>
      </c>
      <c r="R3172">
        <v>4</v>
      </c>
      <c r="S3172">
        <v>0</v>
      </c>
      <c r="T3172">
        <v>2</v>
      </c>
      <c r="U3172">
        <v>0</v>
      </c>
      <c r="V3172">
        <v>0</v>
      </c>
      <c r="W3172">
        <v>0</v>
      </c>
      <c r="X3172">
        <v>4.6102282312304625</v>
      </c>
      <c r="Y3172">
        <v>0</v>
      </c>
      <c r="Z3172">
        <v>3.0488259451411532</v>
      </c>
      <c r="AA3172">
        <v>0</v>
      </c>
      <c r="AB3172">
        <v>6.8442972478968897E-2</v>
      </c>
      <c r="AC3172">
        <v>0</v>
      </c>
      <c r="AD3172">
        <v>0</v>
      </c>
      <c r="AE3172">
        <v>7.7274971488505839</v>
      </c>
    </row>
    <row r="3173" spans="1:31" x14ac:dyDescent="0.25">
      <c r="A3173">
        <v>2343669</v>
      </c>
      <c r="B3173">
        <v>1</v>
      </c>
      <c r="C3173" t="s">
        <v>80</v>
      </c>
      <c r="D3173" t="s">
        <v>93</v>
      </c>
      <c r="E3173" t="s">
        <v>151</v>
      </c>
      <c r="F3173" t="s">
        <v>9295</v>
      </c>
      <c r="G3173" t="s">
        <v>153</v>
      </c>
      <c r="H3173" t="s">
        <v>154</v>
      </c>
      <c r="I3173" t="s">
        <v>144</v>
      </c>
      <c r="J3173" t="s">
        <v>137</v>
      </c>
      <c r="K3173" t="s">
        <v>138</v>
      </c>
      <c r="L3173" t="s">
        <v>9296</v>
      </c>
      <c r="M3173" t="s">
        <v>9297</v>
      </c>
      <c r="N3173">
        <v>5.3988888880000001</v>
      </c>
      <c r="O3173">
        <v>0</v>
      </c>
      <c r="P3173">
        <v>9</v>
      </c>
      <c r="Q3173">
        <v>0</v>
      </c>
      <c r="R3173">
        <v>8</v>
      </c>
      <c r="S3173">
        <v>0</v>
      </c>
      <c r="T3173">
        <v>2</v>
      </c>
      <c r="U3173">
        <v>0</v>
      </c>
      <c r="V3173">
        <v>0</v>
      </c>
      <c r="W3173">
        <v>0</v>
      </c>
      <c r="X3173">
        <v>12.452363253766997</v>
      </c>
      <c r="Y3173">
        <v>0</v>
      </c>
      <c r="Z3173">
        <v>39.297352725212924</v>
      </c>
      <c r="AA3173">
        <v>0</v>
      </c>
      <c r="AB3173">
        <v>7.5221640742378044</v>
      </c>
      <c r="AC3173">
        <v>0</v>
      </c>
      <c r="AD3173">
        <v>0</v>
      </c>
      <c r="AE3173">
        <v>59.271880053217728</v>
      </c>
    </row>
    <row r="3174" spans="1:31" x14ac:dyDescent="0.25">
      <c r="A3174">
        <v>2343670</v>
      </c>
      <c r="B3174">
        <v>1</v>
      </c>
      <c r="C3174" t="s">
        <v>80</v>
      </c>
      <c r="D3174" t="s">
        <v>84</v>
      </c>
      <c r="E3174" t="s">
        <v>151</v>
      </c>
      <c r="F3174" t="s">
        <v>9298</v>
      </c>
      <c r="G3174" t="s">
        <v>451</v>
      </c>
      <c r="H3174" t="s">
        <v>154</v>
      </c>
      <c r="I3174" t="s">
        <v>144</v>
      </c>
      <c r="J3174" t="s">
        <v>137</v>
      </c>
      <c r="K3174" t="s">
        <v>138</v>
      </c>
      <c r="L3174" t="s">
        <v>9299</v>
      </c>
      <c r="M3174" t="s">
        <v>9300</v>
      </c>
      <c r="N3174">
        <v>2.0888888880000001</v>
      </c>
      <c r="O3174">
        <v>0</v>
      </c>
      <c r="P3174">
        <v>243</v>
      </c>
      <c r="Q3174">
        <v>0</v>
      </c>
      <c r="R3174">
        <v>0</v>
      </c>
      <c r="S3174">
        <v>0</v>
      </c>
      <c r="T3174">
        <v>23</v>
      </c>
      <c r="U3174">
        <v>0</v>
      </c>
      <c r="V3174">
        <v>0</v>
      </c>
      <c r="W3174">
        <v>0</v>
      </c>
      <c r="X3174">
        <v>146.04066678350011</v>
      </c>
      <c r="Y3174">
        <v>0</v>
      </c>
      <c r="Z3174">
        <v>0</v>
      </c>
      <c r="AA3174">
        <v>0</v>
      </c>
      <c r="AB3174">
        <v>25.497887718842264</v>
      </c>
      <c r="AC3174">
        <v>0</v>
      </c>
      <c r="AD3174">
        <v>0</v>
      </c>
      <c r="AE3174">
        <v>171.53855450234238</v>
      </c>
    </row>
    <row r="3175" spans="1:31" x14ac:dyDescent="0.25">
      <c r="A3175">
        <v>2343671</v>
      </c>
      <c r="B3175">
        <v>1</v>
      </c>
      <c r="C3175" t="s">
        <v>80</v>
      </c>
      <c r="D3175" t="s">
        <v>93</v>
      </c>
      <c r="E3175" t="s">
        <v>151</v>
      </c>
      <c r="F3175" t="s">
        <v>9301</v>
      </c>
      <c r="G3175" t="s">
        <v>153</v>
      </c>
      <c r="H3175" t="s">
        <v>154</v>
      </c>
      <c r="I3175" t="s">
        <v>144</v>
      </c>
      <c r="J3175" t="s">
        <v>137</v>
      </c>
      <c r="K3175" t="s">
        <v>138</v>
      </c>
      <c r="L3175" t="s">
        <v>9302</v>
      </c>
      <c r="M3175" t="s">
        <v>9303</v>
      </c>
      <c r="N3175">
        <v>5.7852777770000001</v>
      </c>
      <c r="O3175">
        <v>0</v>
      </c>
      <c r="P3175">
        <v>29</v>
      </c>
      <c r="Q3175">
        <v>0</v>
      </c>
      <c r="R3175">
        <v>2</v>
      </c>
      <c r="S3175">
        <v>0</v>
      </c>
      <c r="T3175">
        <v>1</v>
      </c>
      <c r="U3175">
        <v>0</v>
      </c>
      <c r="V3175">
        <v>0</v>
      </c>
      <c r="W3175">
        <v>0</v>
      </c>
      <c r="X3175">
        <v>33.06284253469412</v>
      </c>
      <c r="Y3175">
        <v>0</v>
      </c>
      <c r="Z3175">
        <v>3.6262950899810305</v>
      </c>
      <c r="AA3175">
        <v>0</v>
      </c>
      <c r="AB3175">
        <v>0.16941640584965556</v>
      </c>
      <c r="AC3175">
        <v>0</v>
      </c>
      <c r="AD3175">
        <v>0</v>
      </c>
      <c r="AE3175">
        <v>36.8585540305248</v>
      </c>
    </row>
    <row r="3176" spans="1:31" x14ac:dyDescent="0.25">
      <c r="A3176">
        <v>2343672</v>
      </c>
      <c r="B3176">
        <v>1</v>
      </c>
      <c r="C3176" t="s">
        <v>80</v>
      </c>
      <c r="D3176" t="s">
        <v>102</v>
      </c>
      <c r="E3176" t="s">
        <v>151</v>
      </c>
      <c r="F3176" t="s">
        <v>9304</v>
      </c>
      <c r="G3176" t="s">
        <v>153</v>
      </c>
      <c r="H3176" t="s">
        <v>154</v>
      </c>
      <c r="I3176" t="s">
        <v>144</v>
      </c>
      <c r="J3176" t="s">
        <v>137</v>
      </c>
      <c r="K3176" t="s">
        <v>138</v>
      </c>
      <c r="L3176" t="s">
        <v>9305</v>
      </c>
      <c r="M3176" t="s">
        <v>9306</v>
      </c>
      <c r="N3176">
        <v>2.6277777769999999</v>
      </c>
      <c r="O3176">
        <v>0</v>
      </c>
      <c r="P3176">
        <v>12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2.8915433327000062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2.8915433327000062</v>
      </c>
    </row>
    <row r="3177" spans="1:31" x14ac:dyDescent="0.25">
      <c r="A3177">
        <v>2343677</v>
      </c>
      <c r="B3177">
        <v>1</v>
      </c>
      <c r="C3177" t="s">
        <v>81</v>
      </c>
      <c r="D3177" t="s">
        <v>128</v>
      </c>
      <c r="E3177" t="s">
        <v>132</v>
      </c>
      <c r="F3177" t="s">
        <v>9307</v>
      </c>
      <c r="G3177" t="s">
        <v>134</v>
      </c>
      <c r="H3177" t="s">
        <v>135</v>
      </c>
      <c r="I3177" t="s">
        <v>144</v>
      </c>
      <c r="J3177" t="s">
        <v>137</v>
      </c>
      <c r="K3177" t="s">
        <v>138</v>
      </c>
      <c r="L3177" t="s">
        <v>9308</v>
      </c>
      <c r="M3177" t="s">
        <v>9309</v>
      </c>
      <c r="N3177">
        <v>1.4225000000000001</v>
      </c>
      <c r="O3177">
        <v>0</v>
      </c>
      <c r="P3177">
        <v>8</v>
      </c>
      <c r="Q3177">
        <v>0</v>
      </c>
      <c r="R3177">
        <v>0</v>
      </c>
      <c r="S3177">
        <v>0</v>
      </c>
      <c r="T3177">
        <v>0</v>
      </c>
      <c r="U3177">
        <v>1</v>
      </c>
      <c r="V3177">
        <v>0</v>
      </c>
      <c r="W3177">
        <v>0</v>
      </c>
      <c r="X3177">
        <v>2.9823072272573521</v>
      </c>
      <c r="Y3177">
        <v>0</v>
      </c>
      <c r="Z3177">
        <v>0</v>
      </c>
      <c r="AA3177">
        <v>0</v>
      </c>
      <c r="AB3177">
        <v>0</v>
      </c>
      <c r="AC3177">
        <v>15.691117457119141</v>
      </c>
      <c r="AD3177">
        <v>0</v>
      </c>
      <c r="AE3177">
        <v>18.673424684376492</v>
      </c>
    </row>
    <row r="3178" spans="1:31" x14ac:dyDescent="0.25">
      <c r="A3178">
        <v>2343679</v>
      </c>
      <c r="B3178">
        <v>1</v>
      </c>
      <c r="C3178" t="s">
        <v>80</v>
      </c>
      <c r="D3178" t="s">
        <v>103</v>
      </c>
      <c r="E3178" t="s">
        <v>157</v>
      </c>
      <c r="F3178" t="s">
        <v>9310</v>
      </c>
      <c r="G3178" t="s">
        <v>194</v>
      </c>
      <c r="H3178" t="s">
        <v>154</v>
      </c>
      <c r="I3178" t="s">
        <v>144</v>
      </c>
      <c r="J3178" t="s">
        <v>137</v>
      </c>
      <c r="K3178" t="s">
        <v>138</v>
      </c>
      <c r="L3178" t="s">
        <v>9311</v>
      </c>
      <c r="M3178" t="s">
        <v>9312</v>
      </c>
      <c r="N3178">
        <v>0.77722222200000002</v>
      </c>
      <c r="O3178">
        <v>0</v>
      </c>
      <c r="P3178">
        <v>1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0.18992986807577777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0.18992986807577777</v>
      </c>
    </row>
    <row r="3179" spans="1:31" x14ac:dyDescent="0.25">
      <c r="A3179">
        <v>2343680</v>
      </c>
      <c r="B3179">
        <v>1</v>
      </c>
      <c r="C3179" t="s">
        <v>81</v>
      </c>
      <c r="D3179" t="s">
        <v>123</v>
      </c>
      <c r="E3179" t="s">
        <v>132</v>
      </c>
      <c r="F3179" t="s">
        <v>9313</v>
      </c>
      <c r="G3179" t="s">
        <v>134</v>
      </c>
      <c r="H3179" t="s">
        <v>135</v>
      </c>
      <c r="I3179" t="s">
        <v>144</v>
      </c>
      <c r="J3179" t="s">
        <v>137</v>
      </c>
      <c r="K3179" t="s">
        <v>138</v>
      </c>
      <c r="L3179" t="s">
        <v>9314</v>
      </c>
      <c r="M3179" t="s">
        <v>9315</v>
      </c>
      <c r="N3179">
        <v>1.223055555</v>
      </c>
      <c r="O3179">
        <v>0</v>
      </c>
      <c r="P3179">
        <v>6</v>
      </c>
      <c r="Q3179">
        <v>0</v>
      </c>
      <c r="R3179">
        <v>46</v>
      </c>
      <c r="S3179">
        <v>0</v>
      </c>
      <c r="T3179">
        <v>9</v>
      </c>
      <c r="U3179">
        <v>0</v>
      </c>
      <c r="V3179">
        <v>0</v>
      </c>
      <c r="W3179">
        <v>0</v>
      </c>
      <c r="X3179">
        <v>0.90285159010391169</v>
      </c>
      <c r="Y3179">
        <v>0</v>
      </c>
      <c r="Z3179">
        <v>43.59421107265355</v>
      </c>
      <c r="AA3179">
        <v>0</v>
      </c>
      <c r="AB3179">
        <v>3.7426392266629729</v>
      </c>
      <c r="AC3179">
        <v>0</v>
      </c>
      <c r="AD3179">
        <v>0</v>
      </c>
      <c r="AE3179">
        <v>48.239701889420438</v>
      </c>
    </row>
    <row r="3180" spans="1:31" x14ac:dyDescent="0.25">
      <c r="A3180">
        <v>2343688</v>
      </c>
      <c r="B3180">
        <v>1</v>
      </c>
      <c r="C3180" t="s">
        <v>80</v>
      </c>
      <c r="D3180" t="s">
        <v>100</v>
      </c>
      <c r="E3180" t="s">
        <v>157</v>
      </c>
      <c r="F3180" t="s">
        <v>9316</v>
      </c>
      <c r="G3180" t="s">
        <v>279</v>
      </c>
      <c r="H3180" t="s">
        <v>154</v>
      </c>
      <c r="I3180" t="s">
        <v>144</v>
      </c>
      <c r="J3180" t="s">
        <v>137</v>
      </c>
      <c r="K3180" t="s">
        <v>138</v>
      </c>
      <c r="L3180" t="s">
        <v>9317</v>
      </c>
      <c r="M3180" t="s">
        <v>9318</v>
      </c>
      <c r="N3180">
        <v>3.5608333330000002</v>
      </c>
      <c r="O3180">
        <v>0</v>
      </c>
      <c r="P3180">
        <v>1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0.78096809038583781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0.78096809038583781</v>
      </c>
    </row>
    <row r="3181" spans="1:31" x14ac:dyDescent="0.25">
      <c r="A3181">
        <v>2343689</v>
      </c>
      <c r="B3181">
        <v>1</v>
      </c>
      <c r="C3181" t="s">
        <v>80</v>
      </c>
      <c r="D3181" t="s">
        <v>95</v>
      </c>
      <c r="E3181" t="s">
        <v>147</v>
      </c>
      <c r="F3181" t="s">
        <v>9319</v>
      </c>
      <c r="G3181" t="s">
        <v>184</v>
      </c>
      <c r="H3181" t="s">
        <v>135</v>
      </c>
      <c r="I3181" t="s">
        <v>144</v>
      </c>
      <c r="J3181" t="s">
        <v>137</v>
      </c>
      <c r="K3181" t="s">
        <v>138</v>
      </c>
      <c r="L3181" t="s">
        <v>9320</v>
      </c>
      <c r="M3181" t="s">
        <v>9321</v>
      </c>
      <c r="N3181">
        <v>1.8391666659999999</v>
      </c>
      <c r="O3181">
        <v>0</v>
      </c>
      <c r="P3181">
        <v>69</v>
      </c>
      <c r="Q3181">
        <v>0</v>
      </c>
      <c r="R3181">
        <v>0</v>
      </c>
      <c r="S3181">
        <v>1</v>
      </c>
      <c r="T3181">
        <v>6</v>
      </c>
      <c r="U3181">
        <v>0</v>
      </c>
      <c r="V3181">
        <v>1</v>
      </c>
      <c r="W3181">
        <v>0</v>
      </c>
      <c r="X3181">
        <v>40.072042851592172</v>
      </c>
      <c r="Y3181">
        <v>0</v>
      </c>
      <c r="Z3181">
        <v>0</v>
      </c>
      <c r="AA3181">
        <v>1.223288363618924</v>
      </c>
      <c r="AB3181">
        <v>8.10965579998037</v>
      </c>
      <c r="AC3181">
        <v>0</v>
      </c>
      <c r="AD3181">
        <v>3.8703640409801952</v>
      </c>
      <c r="AE3181">
        <v>53.275351056171658</v>
      </c>
    </row>
    <row r="3182" spans="1:31" x14ac:dyDescent="0.25">
      <c r="A3182">
        <v>2343690</v>
      </c>
      <c r="B3182">
        <v>1</v>
      </c>
      <c r="C3182" t="s">
        <v>80</v>
      </c>
      <c r="D3182" t="s">
        <v>96</v>
      </c>
      <c r="E3182" t="s">
        <v>326</v>
      </c>
      <c r="F3182" t="s">
        <v>9322</v>
      </c>
      <c r="G3182" t="s">
        <v>153</v>
      </c>
      <c r="H3182" t="s">
        <v>154</v>
      </c>
      <c r="I3182" t="s">
        <v>144</v>
      </c>
      <c r="J3182" t="s">
        <v>137</v>
      </c>
      <c r="K3182" t="s">
        <v>138</v>
      </c>
      <c r="L3182" t="s">
        <v>9323</v>
      </c>
      <c r="M3182" t="s">
        <v>9324</v>
      </c>
      <c r="N3182">
        <v>1.571388888</v>
      </c>
      <c r="O3182">
        <v>0</v>
      </c>
      <c r="P3182">
        <v>20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7.0248076523905114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7.0248076523905114</v>
      </c>
    </row>
    <row r="3183" spans="1:31" x14ac:dyDescent="0.25">
      <c r="A3183">
        <v>2343691</v>
      </c>
      <c r="B3183">
        <v>1</v>
      </c>
      <c r="C3183" t="s">
        <v>80</v>
      </c>
      <c r="D3183" t="s">
        <v>97</v>
      </c>
      <c r="E3183" t="s">
        <v>157</v>
      </c>
      <c r="F3183" t="s">
        <v>9325</v>
      </c>
      <c r="G3183" t="s">
        <v>159</v>
      </c>
      <c r="H3183" t="s">
        <v>154</v>
      </c>
      <c r="I3183" t="s">
        <v>144</v>
      </c>
      <c r="J3183" t="s">
        <v>137</v>
      </c>
      <c r="K3183" t="s">
        <v>138</v>
      </c>
      <c r="L3183" t="s">
        <v>9326</v>
      </c>
      <c r="M3183" t="s">
        <v>9327</v>
      </c>
      <c r="N3183">
        <v>0.67972222199999999</v>
      </c>
      <c r="O3183">
        <v>0</v>
      </c>
      <c r="P3183">
        <v>1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0.70475489457526663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0.70475489457526663</v>
      </c>
    </row>
    <row r="3184" spans="1:31" x14ac:dyDescent="0.25">
      <c r="A3184">
        <v>2343693</v>
      </c>
      <c r="B3184">
        <v>1</v>
      </c>
      <c r="C3184" t="s">
        <v>81</v>
      </c>
      <c r="D3184" t="s">
        <v>123</v>
      </c>
      <c r="E3184" t="s">
        <v>151</v>
      </c>
      <c r="F3184" t="s">
        <v>9328</v>
      </c>
      <c r="G3184" t="s">
        <v>153</v>
      </c>
      <c r="H3184" t="s">
        <v>154</v>
      </c>
      <c r="I3184" t="s">
        <v>144</v>
      </c>
      <c r="J3184" t="s">
        <v>137</v>
      </c>
      <c r="K3184" t="s">
        <v>138</v>
      </c>
      <c r="L3184" t="s">
        <v>9329</v>
      </c>
      <c r="M3184" t="s">
        <v>9330</v>
      </c>
      <c r="N3184">
        <v>1.018333333</v>
      </c>
      <c r="O3184">
        <v>0</v>
      </c>
      <c r="P3184">
        <v>3</v>
      </c>
      <c r="Q3184">
        <v>0</v>
      </c>
      <c r="R3184">
        <v>0</v>
      </c>
      <c r="S3184">
        <v>0</v>
      </c>
      <c r="T3184">
        <v>2</v>
      </c>
      <c r="U3184">
        <v>0</v>
      </c>
      <c r="V3184">
        <v>0</v>
      </c>
      <c r="W3184">
        <v>0</v>
      </c>
      <c r="X3184">
        <v>0.80388413408752124</v>
      </c>
      <c r="Y3184">
        <v>0</v>
      </c>
      <c r="Z3184">
        <v>0</v>
      </c>
      <c r="AA3184">
        <v>0</v>
      </c>
      <c r="AB3184">
        <v>0.5559814179960868</v>
      </c>
      <c r="AC3184">
        <v>0</v>
      </c>
      <c r="AD3184">
        <v>0</v>
      </c>
      <c r="AE3184">
        <v>1.359865552083608</v>
      </c>
    </row>
    <row r="3185" spans="1:31" x14ac:dyDescent="0.25">
      <c r="A3185">
        <v>2343694</v>
      </c>
      <c r="B3185">
        <v>1</v>
      </c>
      <c r="C3185" t="s">
        <v>80</v>
      </c>
      <c r="D3185" t="s">
        <v>92</v>
      </c>
      <c r="E3185" t="s">
        <v>132</v>
      </c>
      <c r="F3185" t="s">
        <v>9331</v>
      </c>
      <c r="G3185" t="s">
        <v>134</v>
      </c>
      <c r="H3185" t="s">
        <v>135</v>
      </c>
      <c r="I3185" t="s">
        <v>144</v>
      </c>
      <c r="J3185" t="s">
        <v>137</v>
      </c>
      <c r="K3185" t="s">
        <v>138</v>
      </c>
      <c r="L3185" t="s">
        <v>9332</v>
      </c>
      <c r="M3185" t="s">
        <v>9333</v>
      </c>
      <c r="N3185">
        <v>6.4722221999999996E-2</v>
      </c>
      <c r="O3185">
        <v>1</v>
      </c>
      <c r="P3185">
        <v>13031</v>
      </c>
      <c r="Q3185">
        <v>3</v>
      </c>
      <c r="R3185">
        <v>564</v>
      </c>
      <c r="S3185">
        <v>34</v>
      </c>
      <c r="T3185">
        <v>1254</v>
      </c>
      <c r="U3185">
        <v>3</v>
      </c>
      <c r="V3185">
        <v>7</v>
      </c>
      <c r="W3185">
        <v>0</v>
      </c>
      <c r="X3185">
        <v>230.09458277300752</v>
      </c>
      <c r="Y3185">
        <v>0.34573126630688722</v>
      </c>
      <c r="Z3185">
        <v>18.041641439015933</v>
      </c>
      <c r="AA3185">
        <v>107.15657064923391</v>
      </c>
      <c r="AB3185">
        <v>114.70544931203101</v>
      </c>
      <c r="AC3185">
        <v>3.3477240005397535</v>
      </c>
      <c r="AD3185">
        <v>0.25654590779768671</v>
      </c>
      <c r="AE3185">
        <v>473.9482453479327</v>
      </c>
    </row>
    <row r="3186" spans="1:31" x14ac:dyDescent="0.25">
      <c r="A3186">
        <v>2343695</v>
      </c>
      <c r="B3186">
        <v>1</v>
      </c>
      <c r="C3186" t="s">
        <v>80</v>
      </c>
      <c r="D3186" t="s">
        <v>93</v>
      </c>
      <c r="E3186" t="s">
        <v>151</v>
      </c>
      <c r="F3186" t="s">
        <v>9334</v>
      </c>
      <c r="G3186" t="s">
        <v>153</v>
      </c>
      <c r="H3186" t="s">
        <v>154</v>
      </c>
      <c r="I3186" t="s">
        <v>144</v>
      </c>
      <c r="J3186" t="s">
        <v>137</v>
      </c>
      <c r="K3186" t="s">
        <v>138</v>
      </c>
      <c r="L3186" t="s">
        <v>9335</v>
      </c>
      <c r="M3186" t="s">
        <v>9336</v>
      </c>
      <c r="N3186">
        <v>0.35749999999999998</v>
      </c>
      <c r="O3186">
        <v>0</v>
      </c>
      <c r="P3186">
        <v>12</v>
      </c>
      <c r="Q3186">
        <v>0</v>
      </c>
      <c r="R3186">
        <v>6</v>
      </c>
      <c r="S3186">
        <v>0</v>
      </c>
      <c r="T3186">
        <v>3</v>
      </c>
      <c r="U3186">
        <v>0</v>
      </c>
      <c r="V3186">
        <v>0</v>
      </c>
      <c r="W3186">
        <v>0</v>
      </c>
      <c r="X3186">
        <v>1.5395358449962064</v>
      </c>
      <c r="Y3186">
        <v>0</v>
      </c>
      <c r="Z3186">
        <v>10.941830343433567</v>
      </c>
      <c r="AA3186">
        <v>0</v>
      </c>
      <c r="AB3186">
        <v>1.5575152146485007</v>
      </c>
      <c r="AC3186">
        <v>0</v>
      </c>
      <c r="AD3186">
        <v>0</v>
      </c>
      <c r="AE3186">
        <v>14.038881403078275</v>
      </c>
    </row>
    <row r="3187" spans="1:31" x14ac:dyDescent="0.25">
      <c r="A3187">
        <v>2343697</v>
      </c>
      <c r="B3187">
        <v>1</v>
      </c>
      <c r="C3187" t="s">
        <v>81</v>
      </c>
      <c r="D3187" t="s">
        <v>115</v>
      </c>
      <c r="E3187" t="s">
        <v>151</v>
      </c>
      <c r="F3187" t="s">
        <v>1032</v>
      </c>
      <c r="G3187" t="s">
        <v>153</v>
      </c>
      <c r="H3187" t="s">
        <v>154</v>
      </c>
      <c r="I3187" t="s">
        <v>144</v>
      </c>
      <c r="J3187" t="s">
        <v>137</v>
      </c>
      <c r="K3187" t="s">
        <v>138</v>
      </c>
      <c r="L3187" t="s">
        <v>9335</v>
      </c>
      <c r="M3187" t="s">
        <v>9337</v>
      </c>
      <c r="N3187">
        <v>0.75555555500000005</v>
      </c>
      <c r="O3187">
        <v>0</v>
      </c>
      <c r="P3187">
        <v>7</v>
      </c>
      <c r="Q3187">
        <v>0</v>
      </c>
      <c r="R3187">
        <v>1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0.47480332117118751</v>
      </c>
      <c r="Y3187">
        <v>0</v>
      </c>
      <c r="Z3187">
        <v>0.13151603496841666</v>
      </c>
      <c r="AA3187">
        <v>0</v>
      </c>
      <c r="AB3187">
        <v>0</v>
      </c>
      <c r="AC3187">
        <v>0</v>
      </c>
      <c r="AD3187">
        <v>0</v>
      </c>
      <c r="AE3187">
        <v>0.60631935613960419</v>
      </c>
    </row>
    <row r="3188" spans="1:31" x14ac:dyDescent="0.25">
      <c r="A3188">
        <v>2343699</v>
      </c>
      <c r="B3188">
        <v>1</v>
      </c>
      <c r="C3188" t="s">
        <v>81</v>
      </c>
      <c r="D3188" t="s">
        <v>113</v>
      </c>
      <c r="E3188" t="s">
        <v>151</v>
      </c>
      <c r="F3188" t="s">
        <v>9338</v>
      </c>
      <c r="G3188" t="s">
        <v>153</v>
      </c>
      <c r="H3188" t="s">
        <v>154</v>
      </c>
      <c r="I3188" t="s">
        <v>144</v>
      </c>
      <c r="J3188" t="s">
        <v>137</v>
      </c>
      <c r="K3188" t="s">
        <v>138</v>
      </c>
      <c r="L3188" t="s">
        <v>9339</v>
      </c>
      <c r="M3188" t="s">
        <v>9340</v>
      </c>
      <c r="N3188">
        <v>1.5036111109999999</v>
      </c>
      <c r="O3188">
        <v>0</v>
      </c>
      <c r="P3188">
        <v>3</v>
      </c>
      <c r="Q3188">
        <v>0</v>
      </c>
      <c r="R3188">
        <v>2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0.60847609459831642</v>
      </c>
      <c r="Y3188">
        <v>0</v>
      </c>
      <c r="Z3188">
        <v>4.0392242309996185</v>
      </c>
      <c r="AA3188">
        <v>0</v>
      </c>
      <c r="AB3188">
        <v>0</v>
      </c>
      <c r="AC3188">
        <v>0</v>
      </c>
      <c r="AD3188">
        <v>0</v>
      </c>
      <c r="AE3188">
        <v>4.6477003255979348</v>
      </c>
    </row>
    <row r="3189" spans="1:31" x14ac:dyDescent="0.25">
      <c r="A3189">
        <v>2343701</v>
      </c>
      <c r="B3189">
        <v>1</v>
      </c>
      <c r="C3189" t="s">
        <v>81</v>
      </c>
      <c r="D3189" t="s">
        <v>120</v>
      </c>
      <c r="E3189" t="s">
        <v>157</v>
      </c>
      <c r="F3189" t="s">
        <v>9341</v>
      </c>
      <c r="G3189" t="s">
        <v>204</v>
      </c>
      <c r="H3189" t="s">
        <v>154</v>
      </c>
      <c r="I3189" t="s">
        <v>144</v>
      </c>
      <c r="J3189" t="s">
        <v>137</v>
      </c>
      <c r="K3189" t="s">
        <v>138</v>
      </c>
      <c r="L3189" t="s">
        <v>9342</v>
      </c>
      <c r="M3189" t="s">
        <v>9343</v>
      </c>
      <c r="N3189">
        <v>1.189444444</v>
      </c>
      <c r="O3189">
        <v>0</v>
      </c>
      <c r="P3189">
        <v>1</v>
      </c>
      <c r="Q3189">
        <v>0</v>
      </c>
      <c r="R3189">
        <v>0</v>
      </c>
      <c r="S3189">
        <v>0</v>
      </c>
      <c r="T3189">
        <v>1</v>
      </c>
      <c r="U3189">
        <v>0</v>
      </c>
      <c r="V3189">
        <v>0</v>
      </c>
      <c r="W3189">
        <v>0</v>
      </c>
      <c r="X3189">
        <v>0.13940833560403443</v>
      </c>
      <c r="Y3189">
        <v>0</v>
      </c>
      <c r="Z3189">
        <v>0</v>
      </c>
      <c r="AA3189">
        <v>0</v>
      </c>
      <c r="AB3189">
        <v>1.337398140066E-2</v>
      </c>
      <c r="AC3189">
        <v>0</v>
      </c>
      <c r="AD3189">
        <v>0</v>
      </c>
      <c r="AE3189">
        <v>0.15278231700469444</v>
      </c>
    </row>
    <row r="3190" spans="1:31" x14ac:dyDescent="0.25">
      <c r="A3190">
        <v>2343702</v>
      </c>
      <c r="B3190">
        <v>1</v>
      </c>
      <c r="C3190" t="s">
        <v>80</v>
      </c>
      <c r="D3190" t="s">
        <v>92</v>
      </c>
      <c r="E3190" t="s">
        <v>132</v>
      </c>
      <c r="F3190" t="s">
        <v>9344</v>
      </c>
      <c r="G3190" t="s">
        <v>134</v>
      </c>
      <c r="H3190" t="s">
        <v>135</v>
      </c>
      <c r="I3190" t="s">
        <v>144</v>
      </c>
      <c r="J3190" t="s">
        <v>137</v>
      </c>
      <c r="K3190" t="s">
        <v>138</v>
      </c>
      <c r="L3190" t="s">
        <v>9345</v>
      </c>
      <c r="M3190" t="s">
        <v>9346</v>
      </c>
      <c r="N3190">
        <v>0.59166666599999995</v>
      </c>
      <c r="O3190">
        <v>0</v>
      </c>
      <c r="P3190">
        <v>389</v>
      </c>
      <c r="Q3190">
        <v>8</v>
      </c>
      <c r="R3190">
        <v>42</v>
      </c>
      <c r="S3190">
        <v>7</v>
      </c>
      <c r="T3190">
        <v>24</v>
      </c>
      <c r="U3190">
        <v>0</v>
      </c>
      <c r="V3190">
        <v>0</v>
      </c>
      <c r="W3190">
        <v>0</v>
      </c>
      <c r="X3190">
        <v>72.258893694081308</v>
      </c>
      <c r="Y3190">
        <v>5.8266412184804537</v>
      </c>
      <c r="Z3190">
        <v>23.141758023303854</v>
      </c>
      <c r="AA3190">
        <v>47.641517006697477</v>
      </c>
      <c r="AB3190">
        <v>13.780339294882696</v>
      </c>
      <c r="AC3190">
        <v>0</v>
      </c>
      <c r="AD3190">
        <v>0</v>
      </c>
      <c r="AE3190">
        <v>162.64914923744581</v>
      </c>
    </row>
    <row r="3191" spans="1:31" x14ac:dyDescent="0.25">
      <c r="A3191">
        <v>2343704</v>
      </c>
      <c r="B3191">
        <v>1</v>
      </c>
      <c r="C3191" t="s">
        <v>80</v>
      </c>
      <c r="D3191" t="s">
        <v>99</v>
      </c>
      <c r="E3191" t="s">
        <v>157</v>
      </c>
      <c r="F3191" t="s">
        <v>9347</v>
      </c>
      <c r="G3191" t="s">
        <v>159</v>
      </c>
      <c r="H3191" t="s">
        <v>154</v>
      </c>
      <c r="I3191" t="s">
        <v>144</v>
      </c>
      <c r="J3191" t="s">
        <v>137</v>
      </c>
      <c r="K3191" t="s">
        <v>138</v>
      </c>
      <c r="L3191" t="s">
        <v>9348</v>
      </c>
      <c r="M3191" t="s">
        <v>9349</v>
      </c>
      <c r="N3191">
        <v>3.213055555</v>
      </c>
      <c r="O3191">
        <v>0</v>
      </c>
      <c r="P3191">
        <v>2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1.3781231482304122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1.3781231482304122</v>
      </c>
    </row>
    <row r="3192" spans="1:31" x14ac:dyDescent="0.25">
      <c r="A3192">
        <v>2343705</v>
      </c>
      <c r="B3192">
        <v>1</v>
      </c>
      <c r="C3192" t="s">
        <v>80</v>
      </c>
      <c r="D3192" t="s">
        <v>97</v>
      </c>
      <c r="E3192" t="s">
        <v>157</v>
      </c>
      <c r="F3192" t="s">
        <v>9350</v>
      </c>
      <c r="G3192" t="s">
        <v>204</v>
      </c>
      <c r="H3192" t="s">
        <v>154</v>
      </c>
      <c r="I3192" t="s">
        <v>144</v>
      </c>
      <c r="J3192" t="s">
        <v>137</v>
      </c>
      <c r="K3192" t="s">
        <v>138</v>
      </c>
      <c r="L3192" t="s">
        <v>9351</v>
      </c>
      <c r="M3192" t="s">
        <v>9352</v>
      </c>
      <c r="N3192">
        <v>3.7113888880000001</v>
      </c>
      <c r="O3192">
        <v>0</v>
      </c>
      <c r="P3192">
        <v>1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1.1804382806979377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1.1804382806979377</v>
      </c>
    </row>
    <row r="3193" spans="1:31" x14ac:dyDescent="0.25">
      <c r="A3193">
        <v>2343707</v>
      </c>
      <c r="B3193">
        <v>1</v>
      </c>
      <c r="C3193" t="s">
        <v>80</v>
      </c>
      <c r="D3193" t="s">
        <v>97</v>
      </c>
      <c r="E3193" t="s">
        <v>240</v>
      </c>
      <c r="F3193" t="s">
        <v>1367</v>
      </c>
      <c r="G3193" t="s">
        <v>134</v>
      </c>
      <c r="H3193" t="s">
        <v>135</v>
      </c>
      <c r="I3193" t="s">
        <v>144</v>
      </c>
      <c r="J3193" t="s">
        <v>137</v>
      </c>
      <c r="K3193" t="s">
        <v>138</v>
      </c>
      <c r="L3193" t="s">
        <v>9353</v>
      </c>
      <c r="M3193" t="s">
        <v>9354</v>
      </c>
      <c r="N3193">
        <v>0.42749999999999999</v>
      </c>
      <c r="O3193">
        <v>10</v>
      </c>
      <c r="P3193">
        <v>1288</v>
      </c>
      <c r="Q3193">
        <v>18</v>
      </c>
      <c r="R3193">
        <v>451</v>
      </c>
      <c r="S3193">
        <v>28</v>
      </c>
      <c r="T3193">
        <v>307</v>
      </c>
      <c r="U3193">
        <v>2</v>
      </c>
      <c r="V3193">
        <v>1</v>
      </c>
      <c r="W3193">
        <v>338.35989227725554</v>
      </c>
      <c r="X3193">
        <v>234.76318506539954</v>
      </c>
      <c r="Y3193">
        <v>35.192961293660147</v>
      </c>
      <c r="Z3193">
        <v>137.35613469985415</v>
      </c>
      <c r="AA3193">
        <v>114.94188959150023</v>
      </c>
      <c r="AB3193">
        <v>137.64862750417143</v>
      </c>
      <c r="AC3193">
        <v>7.4554209815021997</v>
      </c>
      <c r="AD3193">
        <v>0.48861384853837503</v>
      </c>
      <c r="AE3193">
        <v>1006.2067252618815</v>
      </c>
    </row>
    <row r="3194" spans="1:31" x14ac:dyDescent="0.25">
      <c r="A3194">
        <v>2343709</v>
      </c>
      <c r="B3194">
        <v>1</v>
      </c>
      <c r="C3194" t="s">
        <v>81</v>
      </c>
      <c r="D3194" t="s">
        <v>123</v>
      </c>
      <c r="E3194" t="s">
        <v>157</v>
      </c>
      <c r="F3194" t="s">
        <v>9355</v>
      </c>
      <c r="G3194" t="s">
        <v>159</v>
      </c>
      <c r="H3194" t="s">
        <v>154</v>
      </c>
      <c r="I3194" t="s">
        <v>144</v>
      </c>
      <c r="J3194" t="s">
        <v>137</v>
      </c>
      <c r="K3194" t="s">
        <v>138</v>
      </c>
      <c r="L3194" t="s">
        <v>9356</v>
      </c>
      <c r="M3194" t="s">
        <v>9357</v>
      </c>
      <c r="N3194">
        <v>1.220555555</v>
      </c>
      <c r="O3194">
        <v>0</v>
      </c>
      <c r="P3194">
        <v>2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0.74378898031927509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0.74378898031927509</v>
      </c>
    </row>
    <row r="3195" spans="1:31" x14ac:dyDescent="0.25">
      <c r="A3195">
        <v>2343713</v>
      </c>
      <c r="B3195">
        <v>1</v>
      </c>
      <c r="C3195" t="s">
        <v>80</v>
      </c>
      <c r="D3195" t="s">
        <v>108</v>
      </c>
      <c r="E3195" t="s">
        <v>147</v>
      </c>
      <c r="F3195" t="s">
        <v>9358</v>
      </c>
      <c r="G3195" t="s">
        <v>494</v>
      </c>
      <c r="H3195" t="s">
        <v>135</v>
      </c>
      <c r="I3195" t="s">
        <v>144</v>
      </c>
      <c r="J3195" t="s">
        <v>137</v>
      </c>
      <c r="K3195" t="s">
        <v>138</v>
      </c>
      <c r="L3195" t="s">
        <v>9359</v>
      </c>
      <c r="M3195" t="s">
        <v>9360</v>
      </c>
      <c r="N3195">
        <v>1.535555555</v>
      </c>
      <c r="O3195">
        <v>0</v>
      </c>
      <c r="P3195">
        <v>73</v>
      </c>
      <c r="Q3195">
        <v>0</v>
      </c>
      <c r="R3195">
        <v>11</v>
      </c>
      <c r="S3195">
        <v>0</v>
      </c>
      <c r="T3195">
        <v>4</v>
      </c>
      <c r="U3195">
        <v>0</v>
      </c>
      <c r="V3195">
        <v>0</v>
      </c>
      <c r="W3195">
        <v>0</v>
      </c>
      <c r="X3195">
        <v>16.109401278981547</v>
      </c>
      <c r="Y3195">
        <v>0</v>
      </c>
      <c r="Z3195">
        <v>12.709221311852708</v>
      </c>
      <c r="AA3195">
        <v>0</v>
      </c>
      <c r="AB3195">
        <v>4.8697666980101308</v>
      </c>
      <c r="AC3195">
        <v>0</v>
      </c>
      <c r="AD3195">
        <v>0</v>
      </c>
      <c r="AE3195">
        <v>33.688389288844384</v>
      </c>
    </row>
    <row r="3196" spans="1:31" x14ac:dyDescent="0.25">
      <c r="A3196">
        <v>2343714</v>
      </c>
      <c r="B3196">
        <v>1</v>
      </c>
      <c r="C3196" t="s">
        <v>81</v>
      </c>
      <c r="D3196" t="s">
        <v>118</v>
      </c>
      <c r="E3196" t="s">
        <v>151</v>
      </c>
      <c r="F3196" t="s">
        <v>9361</v>
      </c>
      <c r="G3196" t="s">
        <v>153</v>
      </c>
      <c r="H3196" t="s">
        <v>154</v>
      </c>
      <c r="I3196" t="s">
        <v>144</v>
      </c>
      <c r="J3196" t="s">
        <v>137</v>
      </c>
      <c r="K3196" t="s">
        <v>138</v>
      </c>
      <c r="L3196" t="s">
        <v>9362</v>
      </c>
      <c r="M3196" t="s">
        <v>9363</v>
      </c>
      <c r="N3196">
        <v>1.497222222</v>
      </c>
      <c r="O3196">
        <v>0</v>
      </c>
      <c r="P3196">
        <v>5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0.9115634671195556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0.9115634671195556</v>
      </c>
    </row>
    <row r="3197" spans="1:31" x14ac:dyDescent="0.25">
      <c r="A3197">
        <v>2343716</v>
      </c>
      <c r="B3197">
        <v>1</v>
      </c>
      <c r="C3197" t="s">
        <v>80</v>
      </c>
      <c r="D3197" t="s">
        <v>96</v>
      </c>
      <c r="E3197" t="s">
        <v>141</v>
      </c>
      <c r="F3197" t="s">
        <v>6274</v>
      </c>
      <c r="G3197" t="s">
        <v>1416</v>
      </c>
      <c r="H3197" t="s">
        <v>135</v>
      </c>
      <c r="I3197" t="s">
        <v>144</v>
      </c>
      <c r="J3197" t="s">
        <v>137</v>
      </c>
      <c r="K3197" t="s">
        <v>138</v>
      </c>
      <c r="L3197" t="s">
        <v>9364</v>
      </c>
      <c r="M3197" t="s">
        <v>9365</v>
      </c>
      <c r="N3197">
        <v>2.6558333329999999</v>
      </c>
      <c r="O3197">
        <v>2</v>
      </c>
      <c r="P3197">
        <v>121</v>
      </c>
      <c r="Q3197">
        <v>1</v>
      </c>
      <c r="R3197">
        <v>182</v>
      </c>
      <c r="S3197">
        <v>1</v>
      </c>
      <c r="T3197">
        <v>41</v>
      </c>
      <c r="U3197">
        <v>0</v>
      </c>
      <c r="V3197">
        <v>0</v>
      </c>
      <c r="W3197">
        <v>151.82139864848747</v>
      </c>
      <c r="X3197">
        <v>192.14035530595504</v>
      </c>
      <c r="Y3197">
        <v>3.1861525613221087</v>
      </c>
      <c r="Z3197">
        <v>448.56476167914963</v>
      </c>
      <c r="AA3197">
        <v>52.156930928295139</v>
      </c>
      <c r="AB3197">
        <v>240.63898614396467</v>
      </c>
      <c r="AC3197">
        <v>0</v>
      </c>
      <c r="AD3197">
        <v>0</v>
      </c>
      <c r="AE3197">
        <v>1088.5085852671741</v>
      </c>
    </row>
    <row r="3198" spans="1:31" x14ac:dyDescent="0.25">
      <c r="A3198">
        <v>2343718</v>
      </c>
      <c r="B3198">
        <v>1</v>
      </c>
      <c r="C3198" t="s">
        <v>80</v>
      </c>
      <c r="D3198" t="s">
        <v>93</v>
      </c>
      <c r="E3198" t="s">
        <v>151</v>
      </c>
      <c r="F3198" t="s">
        <v>9366</v>
      </c>
      <c r="G3198" t="s">
        <v>153</v>
      </c>
      <c r="H3198" t="s">
        <v>154</v>
      </c>
      <c r="I3198" t="s">
        <v>144</v>
      </c>
      <c r="J3198" t="s">
        <v>137</v>
      </c>
      <c r="K3198" t="s">
        <v>138</v>
      </c>
      <c r="L3198" t="s">
        <v>9367</v>
      </c>
      <c r="M3198" t="s">
        <v>9368</v>
      </c>
      <c r="N3198">
        <v>0.99222222199999999</v>
      </c>
      <c r="O3198">
        <v>0</v>
      </c>
      <c r="P3198">
        <v>3</v>
      </c>
      <c r="Q3198">
        <v>0</v>
      </c>
      <c r="R3198">
        <v>4</v>
      </c>
      <c r="S3198">
        <v>0</v>
      </c>
      <c r="T3198">
        <v>4</v>
      </c>
      <c r="U3198">
        <v>0</v>
      </c>
      <c r="V3198">
        <v>0</v>
      </c>
      <c r="W3198">
        <v>0</v>
      </c>
      <c r="X3198">
        <v>1.4518798623755114</v>
      </c>
      <c r="Y3198">
        <v>0</v>
      </c>
      <c r="Z3198">
        <v>9.7170999123528663</v>
      </c>
      <c r="AA3198">
        <v>0</v>
      </c>
      <c r="AB3198">
        <v>6.6553837838965677</v>
      </c>
      <c r="AC3198">
        <v>0</v>
      </c>
      <c r="AD3198">
        <v>0</v>
      </c>
      <c r="AE3198">
        <v>17.824363558624945</v>
      </c>
    </row>
    <row r="3199" spans="1:31" x14ac:dyDescent="0.25">
      <c r="A3199">
        <v>2343719</v>
      </c>
      <c r="B3199">
        <v>1</v>
      </c>
      <c r="C3199" t="s">
        <v>80</v>
      </c>
      <c r="D3199" t="s">
        <v>97</v>
      </c>
      <c r="E3199" t="s">
        <v>141</v>
      </c>
      <c r="F3199" t="s">
        <v>9369</v>
      </c>
      <c r="G3199" t="s">
        <v>3157</v>
      </c>
      <c r="H3199" t="s">
        <v>135</v>
      </c>
      <c r="I3199" t="s">
        <v>144</v>
      </c>
      <c r="J3199" t="s">
        <v>137</v>
      </c>
      <c r="K3199" t="s">
        <v>138</v>
      </c>
      <c r="L3199" t="s">
        <v>9370</v>
      </c>
      <c r="M3199" t="s">
        <v>9371</v>
      </c>
      <c r="N3199">
        <v>2.1638888879999998</v>
      </c>
      <c r="O3199">
        <v>3</v>
      </c>
      <c r="P3199">
        <v>364</v>
      </c>
      <c r="Q3199">
        <v>5</v>
      </c>
      <c r="R3199">
        <v>67</v>
      </c>
      <c r="S3199">
        <v>11</v>
      </c>
      <c r="T3199">
        <v>45</v>
      </c>
      <c r="U3199">
        <v>0</v>
      </c>
      <c r="V3199">
        <v>0</v>
      </c>
      <c r="W3199">
        <v>711.47611470739025</v>
      </c>
      <c r="X3199">
        <v>330.43276295787979</v>
      </c>
      <c r="Y3199">
        <v>665.5692748494489</v>
      </c>
      <c r="Z3199">
        <v>66.448033501030167</v>
      </c>
      <c r="AA3199">
        <v>210.0163006459486</v>
      </c>
      <c r="AB3199">
        <v>153.3806475645431</v>
      </c>
      <c r="AC3199">
        <v>0</v>
      </c>
      <c r="AD3199">
        <v>0</v>
      </c>
      <c r="AE3199">
        <v>2137.3231342262407</v>
      </c>
    </row>
    <row r="3200" spans="1:31" x14ac:dyDescent="0.25">
      <c r="A3200">
        <v>2343720</v>
      </c>
      <c r="B3200">
        <v>1</v>
      </c>
      <c r="C3200" t="s">
        <v>80</v>
      </c>
      <c r="D3200" t="s">
        <v>108</v>
      </c>
      <c r="E3200" t="s">
        <v>174</v>
      </c>
      <c r="F3200" t="s">
        <v>8739</v>
      </c>
      <c r="G3200" t="s">
        <v>176</v>
      </c>
      <c r="H3200" t="s">
        <v>154</v>
      </c>
      <c r="I3200" t="s">
        <v>144</v>
      </c>
      <c r="J3200" t="s">
        <v>137</v>
      </c>
      <c r="K3200" t="s">
        <v>138</v>
      </c>
      <c r="L3200" t="s">
        <v>9372</v>
      </c>
      <c r="M3200" t="s">
        <v>9373</v>
      </c>
      <c r="N3200">
        <v>1.0447222220000001</v>
      </c>
      <c r="O3200">
        <v>0</v>
      </c>
      <c r="P3200">
        <v>22</v>
      </c>
      <c r="Q3200">
        <v>0</v>
      </c>
      <c r="R3200">
        <v>22</v>
      </c>
      <c r="S3200">
        <v>0</v>
      </c>
      <c r="T3200">
        <v>13</v>
      </c>
      <c r="U3200">
        <v>0</v>
      </c>
      <c r="V3200">
        <v>0</v>
      </c>
      <c r="W3200">
        <v>0</v>
      </c>
      <c r="X3200">
        <v>7.3012639066702123</v>
      </c>
      <c r="Y3200">
        <v>0</v>
      </c>
      <c r="Z3200">
        <v>114.84562643254091</v>
      </c>
      <c r="AA3200">
        <v>0</v>
      </c>
      <c r="AB3200">
        <v>24.660876060607102</v>
      </c>
      <c r="AC3200">
        <v>0</v>
      </c>
      <c r="AD3200">
        <v>0</v>
      </c>
      <c r="AE3200">
        <v>146.80776639981823</v>
      </c>
    </row>
    <row r="3201" spans="1:31" x14ac:dyDescent="0.25">
      <c r="A3201">
        <v>2343722</v>
      </c>
      <c r="B3201">
        <v>1</v>
      </c>
      <c r="C3201" t="s">
        <v>81</v>
      </c>
      <c r="D3201" t="s">
        <v>127</v>
      </c>
      <c r="E3201" t="s">
        <v>147</v>
      </c>
      <c r="F3201" t="s">
        <v>9374</v>
      </c>
      <c r="G3201" t="s">
        <v>184</v>
      </c>
      <c r="H3201" t="s">
        <v>135</v>
      </c>
      <c r="I3201" t="s">
        <v>144</v>
      </c>
      <c r="J3201" t="s">
        <v>137</v>
      </c>
      <c r="K3201" t="s">
        <v>138</v>
      </c>
      <c r="L3201" t="s">
        <v>9375</v>
      </c>
      <c r="M3201" t="s">
        <v>9376</v>
      </c>
      <c r="N3201">
        <v>1.043055555</v>
      </c>
      <c r="O3201">
        <v>0</v>
      </c>
      <c r="P3201">
        <v>13</v>
      </c>
      <c r="Q3201">
        <v>0</v>
      </c>
      <c r="R3201">
        <v>18</v>
      </c>
      <c r="S3201">
        <v>0</v>
      </c>
      <c r="T3201">
        <v>1</v>
      </c>
      <c r="U3201">
        <v>0</v>
      </c>
      <c r="V3201">
        <v>0</v>
      </c>
      <c r="W3201">
        <v>0</v>
      </c>
      <c r="X3201">
        <v>5.0219823224405129</v>
      </c>
      <c r="Y3201">
        <v>0</v>
      </c>
      <c r="Z3201">
        <v>16.978816047530664</v>
      </c>
      <c r="AA3201">
        <v>0</v>
      </c>
      <c r="AB3201">
        <v>0</v>
      </c>
      <c r="AC3201">
        <v>0</v>
      </c>
      <c r="AD3201">
        <v>0</v>
      </c>
      <c r="AE3201">
        <v>22.000798369971179</v>
      </c>
    </row>
    <row r="3202" spans="1:31" x14ac:dyDescent="0.25">
      <c r="A3202">
        <v>2343723</v>
      </c>
      <c r="B3202">
        <v>1</v>
      </c>
      <c r="C3202" t="s">
        <v>80</v>
      </c>
      <c r="D3202" t="s">
        <v>103</v>
      </c>
      <c r="E3202" t="s">
        <v>147</v>
      </c>
      <c r="F3202" t="s">
        <v>9377</v>
      </c>
      <c r="G3202" t="s">
        <v>184</v>
      </c>
      <c r="H3202" t="s">
        <v>135</v>
      </c>
      <c r="I3202" t="s">
        <v>144</v>
      </c>
      <c r="J3202" t="s">
        <v>137</v>
      </c>
      <c r="K3202" t="s">
        <v>138</v>
      </c>
      <c r="L3202" t="s">
        <v>9378</v>
      </c>
      <c r="M3202" t="s">
        <v>9379</v>
      </c>
      <c r="N3202">
        <v>2.4480555549999998</v>
      </c>
      <c r="O3202">
        <v>0</v>
      </c>
      <c r="P3202">
        <v>0</v>
      </c>
      <c r="Q3202">
        <v>0</v>
      </c>
      <c r="R3202">
        <v>8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132.38885178040189</v>
      </c>
      <c r="AA3202">
        <v>0</v>
      </c>
      <c r="AB3202">
        <v>0</v>
      </c>
      <c r="AC3202">
        <v>0</v>
      </c>
      <c r="AD3202">
        <v>0</v>
      </c>
      <c r="AE3202">
        <v>132.38885178040189</v>
      </c>
    </row>
    <row r="3203" spans="1:31" x14ac:dyDescent="0.25">
      <c r="A3203">
        <v>2343724</v>
      </c>
      <c r="B3203">
        <v>1</v>
      </c>
      <c r="C3203" t="s">
        <v>80</v>
      </c>
      <c r="D3203" t="s">
        <v>93</v>
      </c>
      <c r="E3203" t="s">
        <v>151</v>
      </c>
      <c r="F3203" t="s">
        <v>9380</v>
      </c>
      <c r="G3203" t="s">
        <v>153</v>
      </c>
      <c r="H3203" t="s">
        <v>154</v>
      </c>
      <c r="I3203" t="s">
        <v>144</v>
      </c>
      <c r="J3203" t="s">
        <v>137</v>
      </c>
      <c r="K3203" t="s">
        <v>138</v>
      </c>
      <c r="L3203" t="s">
        <v>9381</v>
      </c>
      <c r="M3203" t="s">
        <v>9382</v>
      </c>
      <c r="N3203">
        <v>1.7044444439999999</v>
      </c>
      <c r="O3203">
        <v>0</v>
      </c>
      <c r="P3203">
        <v>65</v>
      </c>
      <c r="Q3203">
        <v>0</v>
      </c>
      <c r="R3203">
        <v>0</v>
      </c>
      <c r="S3203">
        <v>0</v>
      </c>
      <c r="T3203">
        <v>5</v>
      </c>
      <c r="U3203">
        <v>0</v>
      </c>
      <c r="V3203">
        <v>0</v>
      </c>
      <c r="W3203">
        <v>0</v>
      </c>
      <c r="X3203">
        <v>22.356850136054103</v>
      </c>
      <c r="Y3203">
        <v>0</v>
      </c>
      <c r="Z3203">
        <v>0</v>
      </c>
      <c r="AA3203">
        <v>0</v>
      </c>
      <c r="AB3203">
        <v>2.4865322640544978</v>
      </c>
      <c r="AC3203">
        <v>0</v>
      </c>
      <c r="AD3203">
        <v>0</v>
      </c>
      <c r="AE3203">
        <v>24.843382400108602</v>
      </c>
    </row>
    <row r="3204" spans="1:31" x14ac:dyDescent="0.25">
      <c r="A3204">
        <v>2343725</v>
      </c>
      <c r="B3204">
        <v>1</v>
      </c>
      <c r="C3204" t="s">
        <v>80</v>
      </c>
      <c r="D3204" t="s">
        <v>102</v>
      </c>
      <c r="E3204" t="s">
        <v>174</v>
      </c>
      <c r="F3204" t="s">
        <v>9383</v>
      </c>
      <c r="G3204" t="s">
        <v>176</v>
      </c>
      <c r="H3204" t="s">
        <v>154</v>
      </c>
      <c r="I3204" t="s">
        <v>144</v>
      </c>
      <c r="J3204" t="s">
        <v>137</v>
      </c>
      <c r="K3204" t="s">
        <v>138</v>
      </c>
      <c r="L3204" t="s">
        <v>9384</v>
      </c>
      <c r="M3204" t="s">
        <v>9385</v>
      </c>
      <c r="N3204">
        <v>1.1475</v>
      </c>
      <c r="O3204">
        <v>0</v>
      </c>
      <c r="P3204">
        <v>10</v>
      </c>
      <c r="Q3204">
        <v>0</v>
      </c>
      <c r="R3204">
        <v>21</v>
      </c>
      <c r="S3204">
        <v>0</v>
      </c>
      <c r="T3204">
        <v>4</v>
      </c>
      <c r="U3204">
        <v>0</v>
      </c>
      <c r="V3204">
        <v>0</v>
      </c>
      <c r="W3204">
        <v>0</v>
      </c>
      <c r="X3204">
        <v>8.8026723606382991</v>
      </c>
      <c r="Y3204">
        <v>0</v>
      </c>
      <c r="Z3204">
        <v>96.178961451284835</v>
      </c>
      <c r="AA3204">
        <v>0</v>
      </c>
      <c r="AB3204">
        <v>7.0407038755529472</v>
      </c>
      <c r="AC3204">
        <v>0</v>
      </c>
      <c r="AD3204">
        <v>0</v>
      </c>
      <c r="AE3204">
        <v>112.02233768747608</v>
      </c>
    </row>
    <row r="3205" spans="1:31" x14ac:dyDescent="0.25">
      <c r="A3205">
        <v>2343726</v>
      </c>
      <c r="B3205">
        <v>1</v>
      </c>
      <c r="C3205" t="s">
        <v>81</v>
      </c>
      <c r="D3205" t="s">
        <v>112</v>
      </c>
      <c r="E3205" t="s">
        <v>157</v>
      </c>
      <c r="F3205" t="s">
        <v>9386</v>
      </c>
      <c r="G3205" t="s">
        <v>159</v>
      </c>
      <c r="H3205" t="s">
        <v>154</v>
      </c>
      <c r="I3205" t="s">
        <v>144</v>
      </c>
      <c r="J3205" t="s">
        <v>137</v>
      </c>
      <c r="K3205" t="s">
        <v>138</v>
      </c>
      <c r="L3205" t="s">
        <v>9387</v>
      </c>
      <c r="M3205" t="s">
        <v>9388</v>
      </c>
      <c r="N3205">
        <v>1.183333333</v>
      </c>
      <c r="O3205">
        <v>0</v>
      </c>
      <c r="P3205">
        <v>1</v>
      </c>
      <c r="Q3205">
        <v>0</v>
      </c>
      <c r="R3205">
        <v>1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0.14625402139825838</v>
      </c>
      <c r="Y3205">
        <v>0</v>
      </c>
      <c r="Z3205">
        <v>3.6080129085490006E-2</v>
      </c>
      <c r="AA3205">
        <v>0</v>
      </c>
      <c r="AB3205">
        <v>0</v>
      </c>
      <c r="AC3205">
        <v>0</v>
      </c>
      <c r="AD3205">
        <v>0</v>
      </c>
      <c r="AE3205">
        <v>0.1823341504837484</v>
      </c>
    </row>
    <row r="3206" spans="1:31" x14ac:dyDescent="0.25">
      <c r="A3206">
        <v>2343727</v>
      </c>
      <c r="B3206">
        <v>1</v>
      </c>
      <c r="C3206" t="s">
        <v>80</v>
      </c>
      <c r="D3206" t="s">
        <v>102</v>
      </c>
      <c r="E3206" t="s">
        <v>132</v>
      </c>
      <c r="F3206" t="s">
        <v>2910</v>
      </c>
      <c r="G3206" t="s">
        <v>134</v>
      </c>
      <c r="H3206" t="s">
        <v>135</v>
      </c>
      <c r="I3206" t="s">
        <v>144</v>
      </c>
      <c r="J3206" t="s">
        <v>137</v>
      </c>
      <c r="K3206" t="s">
        <v>138</v>
      </c>
      <c r="L3206" t="s">
        <v>9389</v>
      </c>
      <c r="M3206" t="s">
        <v>9390</v>
      </c>
      <c r="N3206">
        <v>0.145555555</v>
      </c>
      <c r="O3206">
        <v>0</v>
      </c>
      <c r="P3206">
        <v>63</v>
      </c>
      <c r="Q3206">
        <v>48</v>
      </c>
      <c r="R3206">
        <v>393</v>
      </c>
      <c r="S3206">
        <v>5</v>
      </c>
      <c r="T3206">
        <v>81</v>
      </c>
      <c r="U3206">
        <v>1</v>
      </c>
      <c r="V3206">
        <v>0</v>
      </c>
      <c r="W3206">
        <v>0</v>
      </c>
      <c r="X3206">
        <v>7.2703157892802999</v>
      </c>
      <c r="Y3206">
        <v>29.30139328512124</v>
      </c>
      <c r="Z3206">
        <v>157.28003377013454</v>
      </c>
      <c r="AA3206">
        <v>1.2736961912946612</v>
      </c>
      <c r="AB3206">
        <v>20.727437957897799</v>
      </c>
      <c r="AC3206">
        <v>0.21168320370210333</v>
      </c>
      <c r="AD3206">
        <v>0</v>
      </c>
      <c r="AE3206">
        <v>216.06456019743067</v>
      </c>
    </row>
    <row r="3207" spans="1:31" x14ac:dyDescent="0.25">
      <c r="A3207">
        <v>2343729</v>
      </c>
      <c r="B3207">
        <v>1</v>
      </c>
      <c r="C3207" t="s">
        <v>81</v>
      </c>
      <c r="D3207" t="s">
        <v>120</v>
      </c>
      <c r="E3207" t="s">
        <v>141</v>
      </c>
      <c r="F3207" t="s">
        <v>1123</v>
      </c>
      <c r="G3207" t="s">
        <v>134</v>
      </c>
      <c r="H3207" t="s">
        <v>135</v>
      </c>
      <c r="I3207" t="s">
        <v>144</v>
      </c>
      <c r="J3207" t="s">
        <v>137</v>
      </c>
      <c r="K3207" t="s">
        <v>138</v>
      </c>
      <c r="L3207" t="s">
        <v>9391</v>
      </c>
      <c r="M3207" t="s">
        <v>9392</v>
      </c>
      <c r="N3207">
        <v>0.95</v>
      </c>
      <c r="O3207">
        <v>0</v>
      </c>
      <c r="P3207">
        <v>0</v>
      </c>
      <c r="Q3207">
        <v>37</v>
      </c>
      <c r="R3207">
        <v>43</v>
      </c>
      <c r="S3207">
        <v>7</v>
      </c>
      <c r="T3207">
        <v>1</v>
      </c>
      <c r="U3207">
        <v>0</v>
      </c>
      <c r="V3207">
        <v>0</v>
      </c>
      <c r="W3207">
        <v>0</v>
      </c>
      <c r="X3207">
        <v>0</v>
      </c>
      <c r="Y3207">
        <v>372.12188869059452</v>
      </c>
      <c r="Z3207">
        <v>348.958756919866</v>
      </c>
      <c r="AA3207">
        <v>25.793312803023909</v>
      </c>
      <c r="AB3207">
        <v>1.1577463778282695</v>
      </c>
      <c r="AC3207">
        <v>0</v>
      </c>
      <c r="AD3207">
        <v>0</v>
      </c>
      <c r="AE3207">
        <v>748.03170479131279</v>
      </c>
    </row>
    <row r="3208" spans="1:31" x14ac:dyDescent="0.25">
      <c r="A3208">
        <v>2343730</v>
      </c>
      <c r="B3208">
        <v>1</v>
      </c>
      <c r="C3208" t="s">
        <v>80</v>
      </c>
      <c r="D3208" t="s">
        <v>105</v>
      </c>
      <c r="E3208" t="s">
        <v>326</v>
      </c>
      <c r="F3208" t="s">
        <v>9393</v>
      </c>
      <c r="G3208" t="s">
        <v>667</v>
      </c>
      <c r="H3208" t="s">
        <v>154</v>
      </c>
      <c r="I3208" t="s">
        <v>144</v>
      </c>
      <c r="J3208" t="s">
        <v>137</v>
      </c>
      <c r="K3208" t="s">
        <v>138</v>
      </c>
      <c r="L3208" t="s">
        <v>9394</v>
      </c>
      <c r="M3208" t="s">
        <v>9395</v>
      </c>
      <c r="N3208">
        <v>1.7197222219999999</v>
      </c>
      <c r="O3208">
        <v>0</v>
      </c>
      <c r="P3208">
        <v>57</v>
      </c>
      <c r="Q3208">
        <v>0</v>
      </c>
      <c r="R3208">
        <v>0</v>
      </c>
      <c r="S3208">
        <v>0</v>
      </c>
      <c r="T3208">
        <v>7</v>
      </c>
      <c r="U3208">
        <v>0</v>
      </c>
      <c r="V3208">
        <v>0</v>
      </c>
      <c r="W3208">
        <v>0</v>
      </c>
      <c r="X3208">
        <v>28.714524827013694</v>
      </c>
      <c r="Y3208">
        <v>0</v>
      </c>
      <c r="Z3208">
        <v>0</v>
      </c>
      <c r="AA3208">
        <v>0</v>
      </c>
      <c r="AB3208">
        <v>11.343753186743873</v>
      </c>
      <c r="AC3208">
        <v>0</v>
      </c>
      <c r="AD3208">
        <v>0</v>
      </c>
      <c r="AE3208">
        <v>40.058278013757565</v>
      </c>
    </row>
    <row r="3209" spans="1:31" x14ac:dyDescent="0.25">
      <c r="A3209">
        <v>2343731</v>
      </c>
      <c r="B3209">
        <v>1</v>
      </c>
      <c r="C3209" t="s">
        <v>80</v>
      </c>
      <c r="D3209" t="s">
        <v>103</v>
      </c>
      <c r="E3209" t="s">
        <v>141</v>
      </c>
      <c r="F3209" t="s">
        <v>9396</v>
      </c>
      <c r="G3209" t="s">
        <v>134</v>
      </c>
      <c r="H3209" t="s">
        <v>135</v>
      </c>
      <c r="I3209" t="s">
        <v>144</v>
      </c>
      <c r="J3209" t="s">
        <v>137</v>
      </c>
      <c r="K3209" t="s">
        <v>138</v>
      </c>
      <c r="L3209" t="s">
        <v>9397</v>
      </c>
      <c r="M3209" t="s">
        <v>9398</v>
      </c>
      <c r="N3209">
        <v>1.3066666659999999</v>
      </c>
      <c r="O3209">
        <v>0</v>
      </c>
      <c r="P3209">
        <v>0</v>
      </c>
      <c r="Q3209">
        <v>6</v>
      </c>
      <c r="R3209">
        <v>13</v>
      </c>
      <c r="S3209">
        <v>10</v>
      </c>
      <c r="T3209">
        <v>6</v>
      </c>
      <c r="U3209">
        <v>5</v>
      </c>
      <c r="V3209">
        <v>0</v>
      </c>
      <c r="W3209">
        <v>0</v>
      </c>
      <c r="X3209">
        <v>0</v>
      </c>
      <c r="Y3209">
        <v>74.828692062597042</v>
      </c>
      <c r="Z3209">
        <v>53.711137095377673</v>
      </c>
      <c r="AA3209">
        <v>42.090441788793235</v>
      </c>
      <c r="AB3209">
        <v>20.275191810703209</v>
      </c>
      <c r="AC3209">
        <v>105.94423395965229</v>
      </c>
      <c r="AD3209">
        <v>0</v>
      </c>
      <c r="AE3209">
        <v>296.84969671712344</v>
      </c>
    </row>
    <row r="3210" spans="1:31" x14ac:dyDescent="0.25">
      <c r="A3210">
        <v>2343732</v>
      </c>
      <c r="B3210">
        <v>1</v>
      </c>
      <c r="C3210" t="s">
        <v>81</v>
      </c>
      <c r="D3210" t="s">
        <v>128</v>
      </c>
      <c r="E3210" t="s">
        <v>151</v>
      </c>
      <c r="F3210" t="s">
        <v>9399</v>
      </c>
      <c r="G3210" t="s">
        <v>153</v>
      </c>
      <c r="H3210" t="s">
        <v>154</v>
      </c>
      <c r="I3210" t="s">
        <v>144</v>
      </c>
      <c r="J3210" t="s">
        <v>137</v>
      </c>
      <c r="K3210" t="s">
        <v>138</v>
      </c>
      <c r="L3210" t="s">
        <v>9400</v>
      </c>
      <c r="M3210" t="s">
        <v>9401</v>
      </c>
      <c r="N3210">
        <v>3.5161111109999998</v>
      </c>
      <c r="O3210">
        <v>0</v>
      </c>
      <c r="P3210">
        <v>4</v>
      </c>
      <c r="Q3210">
        <v>0</v>
      </c>
      <c r="R3210">
        <v>6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2.4597071708117295</v>
      </c>
      <c r="Y3210">
        <v>0</v>
      </c>
      <c r="Z3210">
        <v>16.842415639856693</v>
      </c>
      <c r="AA3210">
        <v>0</v>
      </c>
      <c r="AB3210">
        <v>0</v>
      </c>
      <c r="AC3210">
        <v>0</v>
      </c>
      <c r="AD3210">
        <v>0</v>
      </c>
      <c r="AE3210">
        <v>19.302122810668422</v>
      </c>
    </row>
    <row r="3211" spans="1:31" x14ac:dyDescent="0.25">
      <c r="A3211">
        <v>2343733</v>
      </c>
      <c r="B3211">
        <v>1</v>
      </c>
      <c r="C3211" t="s">
        <v>80</v>
      </c>
      <c r="D3211" t="s">
        <v>82</v>
      </c>
      <c r="E3211" t="s">
        <v>157</v>
      </c>
      <c r="F3211" t="s">
        <v>9402</v>
      </c>
      <c r="G3211" t="s">
        <v>159</v>
      </c>
      <c r="H3211" t="s">
        <v>154</v>
      </c>
      <c r="I3211" t="s">
        <v>144</v>
      </c>
      <c r="J3211" t="s">
        <v>137</v>
      </c>
      <c r="K3211" t="s">
        <v>138</v>
      </c>
      <c r="L3211" t="s">
        <v>9403</v>
      </c>
      <c r="M3211" t="s">
        <v>9404</v>
      </c>
      <c r="N3211">
        <v>0.75277777700000004</v>
      </c>
      <c r="O3211">
        <v>0</v>
      </c>
      <c r="P3211">
        <v>1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0.21361666494809947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0.21361666494809947</v>
      </c>
    </row>
    <row r="3212" spans="1:31" x14ac:dyDescent="0.25">
      <c r="A3212">
        <v>2343737</v>
      </c>
      <c r="B3212">
        <v>1</v>
      </c>
      <c r="C3212" t="s">
        <v>80</v>
      </c>
      <c r="D3212" t="s">
        <v>94</v>
      </c>
      <c r="E3212" t="s">
        <v>151</v>
      </c>
      <c r="F3212" t="s">
        <v>9405</v>
      </c>
      <c r="G3212" t="s">
        <v>153</v>
      </c>
      <c r="H3212" t="s">
        <v>154</v>
      </c>
      <c r="I3212" t="s">
        <v>144</v>
      </c>
      <c r="J3212" t="s">
        <v>137</v>
      </c>
      <c r="K3212" t="s">
        <v>138</v>
      </c>
      <c r="L3212" t="s">
        <v>9406</v>
      </c>
      <c r="M3212" t="s">
        <v>9407</v>
      </c>
      <c r="N3212">
        <v>2.5547222220000001</v>
      </c>
      <c r="O3212">
        <v>0</v>
      </c>
      <c r="P3212">
        <v>44</v>
      </c>
      <c r="Q3212">
        <v>0</v>
      </c>
      <c r="R3212">
        <v>2</v>
      </c>
      <c r="S3212">
        <v>0</v>
      </c>
      <c r="T3212">
        <v>5</v>
      </c>
      <c r="U3212">
        <v>0</v>
      </c>
      <c r="V3212">
        <v>0</v>
      </c>
      <c r="W3212">
        <v>0</v>
      </c>
      <c r="X3212">
        <v>14.899019898856464</v>
      </c>
      <c r="Y3212">
        <v>0</v>
      </c>
      <c r="Z3212">
        <v>15.332302945034899</v>
      </c>
      <c r="AA3212">
        <v>0</v>
      </c>
      <c r="AB3212">
        <v>6.3322355803170964</v>
      </c>
      <c r="AC3212">
        <v>0</v>
      </c>
      <c r="AD3212">
        <v>0</v>
      </c>
      <c r="AE3212">
        <v>36.563558424208459</v>
      </c>
    </row>
    <row r="3213" spans="1:31" x14ac:dyDescent="0.25">
      <c r="A3213">
        <v>2343738</v>
      </c>
      <c r="B3213">
        <v>1</v>
      </c>
      <c r="C3213" t="s">
        <v>81</v>
      </c>
      <c r="D3213" t="s">
        <v>118</v>
      </c>
      <c r="E3213" t="s">
        <v>157</v>
      </c>
      <c r="F3213" t="s">
        <v>9408</v>
      </c>
      <c r="G3213" t="s">
        <v>159</v>
      </c>
      <c r="H3213" t="s">
        <v>154</v>
      </c>
      <c r="I3213" t="s">
        <v>144</v>
      </c>
      <c r="J3213" t="s">
        <v>137</v>
      </c>
      <c r="K3213" t="s">
        <v>138</v>
      </c>
      <c r="L3213" t="s">
        <v>9409</v>
      </c>
      <c r="M3213" t="s">
        <v>9410</v>
      </c>
      <c r="N3213">
        <v>2.1327777769999998</v>
      </c>
      <c r="O3213">
        <v>0</v>
      </c>
      <c r="P3213">
        <v>1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0.25277562938424891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0.25277562938424891</v>
      </c>
    </row>
    <row r="3214" spans="1:31" x14ac:dyDescent="0.25">
      <c r="A3214">
        <v>2343741</v>
      </c>
      <c r="B3214">
        <v>1</v>
      </c>
      <c r="C3214" t="s">
        <v>81</v>
      </c>
      <c r="D3214" t="s">
        <v>125</v>
      </c>
      <c r="E3214" t="s">
        <v>174</v>
      </c>
      <c r="F3214" t="s">
        <v>9411</v>
      </c>
      <c r="G3214" t="s">
        <v>176</v>
      </c>
      <c r="H3214" t="s">
        <v>154</v>
      </c>
      <c r="I3214" t="s">
        <v>144</v>
      </c>
      <c r="J3214" t="s">
        <v>137</v>
      </c>
      <c r="K3214" t="s">
        <v>138</v>
      </c>
      <c r="L3214" t="s">
        <v>9412</v>
      </c>
      <c r="M3214" t="s">
        <v>9413</v>
      </c>
      <c r="N3214">
        <v>2.559722222</v>
      </c>
      <c r="O3214">
        <v>0</v>
      </c>
      <c r="P3214">
        <v>0</v>
      </c>
      <c r="Q3214">
        <v>0</v>
      </c>
      <c r="R3214">
        <v>3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27.569400801509918</v>
      </c>
      <c r="AA3214">
        <v>0</v>
      </c>
      <c r="AB3214">
        <v>0</v>
      </c>
      <c r="AC3214">
        <v>0</v>
      </c>
      <c r="AD3214">
        <v>0</v>
      </c>
      <c r="AE3214">
        <v>27.569400801509918</v>
      </c>
    </row>
    <row r="3215" spans="1:31" x14ac:dyDescent="0.25">
      <c r="A3215">
        <v>2359807</v>
      </c>
      <c r="B3215">
        <v>1</v>
      </c>
      <c r="C3215" t="s">
        <v>80</v>
      </c>
      <c r="D3215" t="s">
        <v>95</v>
      </c>
      <c r="E3215" t="s">
        <v>240</v>
      </c>
      <c r="F3215" t="s">
        <v>8638</v>
      </c>
      <c r="G3215" t="s">
        <v>134</v>
      </c>
      <c r="H3215" t="s">
        <v>135</v>
      </c>
      <c r="I3215" t="s">
        <v>144</v>
      </c>
      <c r="J3215" t="s">
        <v>137</v>
      </c>
      <c r="K3215" t="s">
        <v>138</v>
      </c>
      <c r="L3215" t="s">
        <v>9414</v>
      </c>
      <c r="M3215" t="s">
        <v>9415</v>
      </c>
      <c r="N3215">
        <v>2.8333333330000001</v>
      </c>
      <c r="O3215">
        <v>41</v>
      </c>
      <c r="P3215">
        <v>1390</v>
      </c>
      <c r="Q3215">
        <v>74</v>
      </c>
      <c r="R3215">
        <v>64</v>
      </c>
      <c r="S3215">
        <v>55</v>
      </c>
      <c r="T3215">
        <v>217</v>
      </c>
      <c r="U3215">
        <v>7</v>
      </c>
      <c r="V3215">
        <v>1</v>
      </c>
      <c r="W3215">
        <v>151.95023145334926</v>
      </c>
      <c r="X3215">
        <v>977.35842634525136</v>
      </c>
      <c r="Y3215">
        <v>2830.2406218089873</v>
      </c>
      <c r="Z3215">
        <v>201.7244943028746</v>
      </c>
      <c r="AA3215">
        <v>775.3441356067766</v>
      </c>
      <c r="AB3215">
        <v>467.16214884767436</v>
      </c>
      <c r="AC3215">
        <v>532.83905017899792</v>
      </c>
      <c r="AD3215">
        <v>0.80240383257520009</v>
      </c>
      <c r="AE3215">
        <v>5937.4215123764861</v>
      </c>
    </row>
    <row r="3216" spans="1:31" x14ac:dyDescent="0.25">
      <c r="A3216">
        <v>2343743</v>
      </c>
      <c r="B3216">
        <v>1</v>
      </c>
      <c r="C3216" t="s">
        <v>81</v>
      </c>
      <c r="D3216" t="s">
        <v>118</v>
      </c>
      <c r="E3216" t="s">
        <v>157</v>
      </c>
      <c r="F3216" t="s">
        <v>9416</v>
      </c>
      <c r="G3216" t="s">
        <v>159</v>
      </c>
      <c r="H3216" t="s">
        <v>154</v>
      </c>
      <c r="I3216" t="s">
        <v>144</v>
      </c>
      <c r="J3216" t="s">
        <v>137</v>
      </c>
      <c r="K3216" t="s">
        <v>138</v>
      </c>
      <c r="L3216" t="s">
        <v>9417</v>
      </c>
      <c r="M3216" t="s">
        <v>9418</v>
      </c>
      <c r="N3216">
        <v>1.000277777</v>
      </c>
      <c r="O3216">
        <v>0</v>
      </c>
      <c r="P3216">
        <v>1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0.37629760928339556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0.37629760928339556</v>
      </c>
    </row>
    <row r="3217" spans="1:31" x14ac:dyDescent="0.25">
      <c r="A3217">
        <v>2343744</v>
      </c>
      <c r="B3217">
        <v>1</v>
      </c>
      <c r="C3217" t="s">
        <v>81</v>
      </c>
      <c r="D3217" t="s">
        <v>113</v>
      </c>
      <c r="E3217" t="s">
        <v>151</v>
      </c>
      <c r="F3217" t="s">
        <v>9419</v>
      </c>
      <c r="G3217" t="s">
        <v>153</v>
      </c>
      <c r="H3217" t="s">
        <v>154</v>
      </c>
      <c r="I3217" t="s">
        <v>144</v>
      </c>
      <c r="J3217" t="s">
        <v>137</v>
      </c>
      <c r="K3217" t="s">
        <v>138</v>
      </c>
      <c r="L3217" t="s">
        <v>9420</v>
      </c>
      <c r="M3217" t="s">
        <v>9421</v>
      </c>
      <c r="N3217">
        <v>0.54444444400000003</v>
      </c>
      <c r="O3217">
        <v>0</v>
      </c>
      <c r="P3217">
        <v>14</v>
      </c>
      <c r="Q3217">
        <v>0</v>
      </c>
      <c r="R3217">
        <v>0</v>
      </c>
      <c r="S3217">
        <v>0</v>
      </c>
      <c r="T3217">
        <v>1</v>
      </c>
      <c r="U3217">
        <v>0</v>
      </c>
      <c r="V3217">
        <v>0</v>
      </c>
      <c r="W3217">
        <v>0</v>
      </c>
      <c r="X3217">
        <v>1.3465820973210665</v>
      </c>
      <c r="Y3217">
        <v>0</v>
      </c>
      <c r="Z3217">
        <v>0</v>
      </c>
      <c r="AA3217">
        <v>0</v>
      </c>
      <c r="AB3217">
        <v>0.65869105058166666</v>
      </c>
      <c r="AC3217">
        <v>0</v>
      </c>
      <c r="AD3217">
        <v>0</v>
      </c>
      <c r="AE3217">
        <v>2.005273147902733</v>
      </c>
    </row>
    <row r="3218" spans="1:31" x14ac:dyDescent="0.25">
      <c r="A3218">
        <v>2343748</v>
      </c>
      <c r="B3218">
        <v>1</v>
      </c>
      <c r="C3218" t="s">
        <v>80</v>
      </c>
      <c r="D3218" t="s">
        <v>85</v>
      </c>
      <c r="E3218" t="s">
        <v>157</v>
      </c>
      <c r="F3218" t="s">
        <v>9210</v>
      </c>
      <c r="G3218" t="s">
        <v>204</v>
      </c>
      <c r="H3218" t="s">
        <v>154</v>
      </c>
      <c r="I3218" t="s">
        <v>144</v>
      </c>
      <c r="J3218" t="s">
        <v>137</v>
      </c>
      <c r="K3218" t="s">
        <v>138</v>
      </c>
      <c r="L3218" t="s">
        <v>9422</v>
      </c>
      <c r="M3218" t="s">
        <v>9423</v>
      </c>
      <c r="N3218">
        <v>1.996111111</v>
      </c>
      <c r="O3218">
        <v>0</v>
      </c>
      <c r="P3218">
        <v>11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6.6227375097503645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6.6227375097503645</v>
      </c>
    </row>
    <row r="3219" spans="1:31" x14ac:dyDescent="0.25">
      <c r="A3219">
        <v>2343750</v>
      </c>
      <c r="B3219">
        <v>1</v>
      </c>
      <c r="C3219" t="s">
        <v>80</v>
      </c>
      <c r="D3219" t="s">
        <v>97</v>
      </c>
      <c r="E3219" t="s">
        <v>132</v>
      </c>
      <c r="F3219" t="s">
        <v>9424</v>
      </c>
      <c r="G3219" t="s">
        <v>134</v>
      </c>
      <c r="H3219" t="s">
        <v>135</v>
      </c>
      <c r="I3219" t="s">
        <v>144</v>
      </c>
      <c r="J3219" t="s">
        <v>137</v>
      </c>
      <c r="K3219" t="s">
        <v>138</v>
      </c>
      <c r="L3219" t="s">
        <v>9425</v>
      </c>
      <c r="M3219" t="s">
        <v>9426</v>
      </c>
      <c r="N3219">
        <v>0.47694444400000002</v>
      </c>
      <c r="O3219">
        <v>6</v>
      </c>
      <c r="P3219">
        <v>648</v>
      </c>
      <c r="Q3219">
        <v>11</v>
      </c>
      <c r="R3219">
        <v>360</v>
      </c>
      <c r="S3219">
        <v>14</v>
      </c>
      <c r="T3219">
        <v>185</v>
      </c>
      <c r="U3219">
        <v>1</v>
      </c>
      <c r="V3219">
        <v>1</v>
      </c>
      <c r="W3219">
        <v>26.066156442054943</v>
      </c>
      <c r="X3219">
        <v>131.62642856988688</v>
      </c>
      <c r="Y3219">
        <v>32.156754989286576</v>
      </c>
      <c r="Z3219">
        <v>120.64523693130786</v>
      </c>
      <c r="AA3219">
        <v>93.869471399720453</v>
      </c>
      <c r="AB3219">
        <v>76.914942583797298</v>
      </c>
      <c r="AC3219">
        <v>17.732331507791564</v>
      </c>
      <c r="AD3219">
        <v>1.7392457373558614</v>
      </c>
      <c r="AE3219">
        <v>500.75056816120144</v>
      </c>
    </row>
    <row r="3220" spans="1:31" x14ac:dyDescent="0.25">
      <c r="A3220">
        <v>2343751</v>
      </c>
      <c r="B3220">
        <v>1</v>
      </c>
      <c r="C3220" t="s">
        <v>80</v>
      </c>
      <c r="D3220" t="s">
        <v>85</v>
      </c>
      <c r="E3220" t="s">
        <v>174</v>
      </c>
      <c r="F3220" t="s">
        <v>9427</v>
      </c>
      <c r="G3220" t="s">
        <v>194</v>
      </c>
      <c r="H3220" t="s">
        <v>154</v>
      </c>
      <c r="I3220" t="s">
        <v>144</v>
      </c>
      <c r="J3220" t="s">
        <v>137</v>
      </c>
      <c r="K3220" t="s">
        <v>138</v>
      </c>
      <c r="L3220" t="s">
        <v>9428</v>
      </c>
      <c r="M3220" t="s">
        <v>9429</v>
      </c>
      <c r="N3220">
        <v>0.74583333299999999</v>
      </c>
      <c r="O3220">
        <v>0</v>
      </c>
      <c r="P3220">
        <v>615</v>
      </c>
      <c r="Q3220">
        <v>0</v>
      </c>
      <c r="R3220">
        <v>0</v>
      </c>
      <c r="S3220">
        <v>0</v>
      </c>
      <c r="T3220">
        <v>20</v>
      </c>
      <c r="U3220">
        <v>0</v>
      </c>
      <c r="V3220">
        <v>0</v>
      </c>
      <c r="W3220">
        <v>0</v>
      </c>
      <c r="X3220">
        <v>150.65256291323107</v>
      </c>
      <c r="Y3220">
        <v>0</v>
      </c>
      <c r="Z3220">
        <v>0</v>
      </c>
      <c r="AA3220">
        <v>0</v>
      </c>
      <c r="AB3220">
        <v>4.9572947963994567</v>
      </c>
      <c r="AC3220">
        <v>0</v>
      </c>
      <c r="AD3220">
        <v>0</v>
      </c>
      <c r="AE3220">
        <v>155.60985770963052</v>
      </c>
    </row>
    <row r="3221" spans="1:31" x14ac:dyDescent="0.25">
      <c r="A3221">
        <v>2343756</v>
      </c>
      <c r="B3221">
        <v>1</v>
      </c>
      <c r="C3221" t="s">
        <v>81</v>
      </c>
      <c r="D3221" t="s">
        <v>113</v>
      </c>
      <c r="E3221" t="s">
        <v>141</v>
      </c>
      <c r="F3221" t="s">
        <v>9430</v>
      </c>
      <c r="G3221" t="s">
        <v>134</v>
      </c>
      <c r="H3221" t="s">
        <v>135</v>
      </c>
      <c r="I3221" t="s">
        <v>136</v>
      </c>
      <c r="J3221" t="s">
        <v>137</v>
      </c>
      <c r="K3221" t="s">
        <v>138</v>
      </c>
      <c r="L3221" t="s">
        <v>9431</v>
      </c>
      <c r="M3221" t="s">
        <v>9432</v>
      </c>
      <c r="N3221">
        <v>9.7222220000000008E-3</v>
      </c>
      <c r="O3221">
        <v>0</v>
      </c>
      <c r="P3221">
        <v>540</v>
      </c>
      <c r="Q3221">
        <v>2</v>
      </c>
      <c r="R3221">
        <v>35</v>
      </c>
      <c r="S3221">
        <v>3</v>
      </c>
      <c r="T3221">
        <v>17</v>
      </c>
      <c r="U3221">
        <v>0</v>
      </c>
      <c r="V3221">
        <v>0</v>
      </c>
      <c r="W3221">
        <v>0</v>
      </c>
      <c r="X3221">
        <v>0.74891835143976693</v>
      </c>
      <c r="Y3221">
        <v>8.9419227730272235E-2</v>
      </c>
      <c r="Z3221">
        <v>0.53822327161722772</v>
      </c>
      <c r="AA3221">
        <v>2.5862121663972223E-2</v>
      </c>
      <c r="AB3221">
        <v>7.2914201334955547E-2</v>
      </c>
      <c r="AC3221">
        <v>0</v>
      </c>
      <c r="AD3221">
        <v>0</v>
      </c>
      <c r="AE3221">
        <v>1.4753371737861947</v>
      </c>
    </row>
    <row r="3222" spans="1:31" x14ac:dyDescent="0.25">
      <c r="A3222">
        <v>2343757</v>
      </c>
      <c r="B3222">
        <v>1</v>
      </c>
      <c r="C3222" t="s">
        <v>81</v>
      </c>
      <c r="D3222" t="s">
        <v>128</v>
      </c>
      <c r="E3222" t="s">
        <v>147</v>
      </c>
      <c r="F3222" t="s">
        <v>9433</v>
      </c>
      <c r="G3222" t="s">
        <v>134</v>
      </c>
      <c r="H3222" t="s">
        <v>135</v>
      </c>
      <c r="I3222" t="s">
        <v>144</v>
      </c>
      <c r="J3222" t="s">
        <v>137</v>
      </c>
      <c r="K3222" t="s">
        <v>138</v>
      </c>
      <c r="L3222" t="s">
        <v>9434</v>
      </c>
      <c r="M3222" t="s">
        <v>9435</v>
      </c>
      <c r="N3222">
        <v>0.50249999999999995</v>
      </c>
      <c r="O3222">
        <v>0</v>
      </c>
      <c r="P3222">
        <v>47</v>
      </c>
      <c r="Q3222">
        <v>1</v>
      </c>
      <c r="R3222">
        <v>24</v>
      </c>
      <c r="S3222">
        <v>2</v>
      </c>
      <c r="T3222">
        <v>11</v>
      </c>
      <c r="U3222">
        <v>0</v>
      </c>
      <c r="V3222">
        <v>0</v>
      </c>
      <c r="W3222">
        <v>0</v>
      </c>
      <c r="X3222">
        <v>12.78253791916776</v>
      </c>
      <c r="Y3222">
        <v>1.1711260036304998</v>
      </c>
      <c r="Z3222">
        <v>4.8993883491034493</v>
      </c>
      <c r="AA3222">
        <v>1.8050872512101099</v>
      </c>
      <c r="AB3222">
        <v>4.5736701149030843</v>
      </c>
      <c r="AC3222">
        <v>0</v>
      </c>
      <c r="AD3222">
        <v>0</v>
      </c>
      <c r="AE3222">
        <v>25.231809638014905</v>
      </c>
    </row>
    <row r="3223" spans="1:31" x14ac:dyDescent="0.25">
      <c r="A3223">
        <v>2343758</v>
      </c>
      <c r="B3223">
        <v>1</v>
      </c>
      <c r="C3223" t="s">
        <v>81</v>
      </c>
      <c r="D3223" t="s">
        <v>118</v>
      </c>
      <c r="E3223" t="s">
        <v>151</v>
      </c>
      <c r="F3223" t="s">
        <v>8817</v>
      </c>
      <c r="G3223" t="s">
        <v>153</v>
      </c>
      <c r="H3223" t="s">
        <v>154</v>
      </c>
      <c r="I3223" t="s">
        <v>144</v>
      </c>
      <c r="J3223" t="s">
        <v>137</v>
      </c>
      <c r="K3223" t="s">
        <v>138</v>
      </c>
      <c r="L3223" t="s">
        <v>9436</v>
      </c>
      <c r="M3223" t="s">
        <v>9437</v>
      </c>
      <c r="N3223">
        <v>0.514444444</v>
      </c>
      <c r="O3223">
        <v>0</v>
      </c>
      <c r="P3223">
        <v>59</v>
      </c>
      <c r="Q3223">
        <v>0</v>
      </c>
      <c r="R3223">
        <v>0</v>
      </c>
      <c r="S3223">
        <v>0</v>
      </c>
      <c r="T3223">
        <v>8</v>
      </c>
      <c r="U3223">
        <v>0</v>
      </c>
      <c r="V3223">
        <v>0</v>
      </c>
      <c r="W3223">
        <v>0</v>
      </c>
      <c r="X3223">
        <v>5.9485731044657202</v>
      </c>
      <c r="Y3223">
        <v>0</v>
      </c>
      <c r="Z3223">
        <v>0</v>
      </c>
      <c r="AA3223">
        <v>0</v>
      </c>
      <c r="AB3223">
        <v>0.21501125152416001</v>
      </c>
      <c r="AC3223">
        <v>0</v>
      </c>
      <c r="AD3223">
        <v>0</v>
      </c>
      <c r="AE3223">
        <v>6.1635843559898804</v>
      </c>
    </row>
    <row r="3224" spans="1:31" x14ac:dyDescent="0.25">
      <c r="A3224">
        <v>2343759</v>
      </c>
      <c r="B3224">
        <v>1</v>
      </c>
      <c r="C3224" t="s">
        <v>80</v>
      </c>
      <c r="D3224" t="s">
        <v>104</v>
      </c>
      <c r="E3224" t="s">
        <v>157</v>
      </c>
      <c r="F3224" t="s">
        <v>9438</v>
      </c>
      <c r="G3224" t="s">
        <v>204</v>
      </c>
      <c r="H3224" t="s">
        <v>154</v>
      </c>
      <c r="I3224" t="s">
        <v>144</v>
      </c>
      <c r="J3224" t="s">
        <v>137</v>
      </c>
      <c r="K3224" t="s">
        <v>138</v>
      </c>
      <c r="L3224" t="s">
        <v>9439</v>
      </c>
      <c r="M3224" t="s">
        <v>9440</v>
      </c>
      <c r="N3224">
        <v>1.238888888</v>
      </c>
      <c r="O3224">
        <v>0</v>
      </c>
      <c r="P3224">
        <v>9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1.9361121132107135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1.9361121132107135</v>
      </c>
    </row>
    <row r="3225" spans="1:31" x14ac:dyDescent="0.25">
      <c r="A3225">
        <v>2343760</v>
      </c>
      <c r="B3225">
        <v>1</v>
      </c>
      <c r="C3225" t="s">
        <v>80</v>
      </c>
      <c r="D3225" t="s">
        <v>82</v>
      </c>
      <c r="E3225" t="s">
        <v>174</v>
      </c>
      <c r="F3225" t="s">
        <v>9441</v>
      </c>
      <c r="G3225" t="s">
        <v>797</v>
      </c>
      <c r="H3225" t="s">
        <v>154</v>
      </c>
      <c r="I3225" t="s">
        <v>144</v>
      </c>
      <c r="J3225" t="s">
        <v>137</v>
      </c>
      <c r="K3225" t="s">
        <v>138</v>
      </c>
      <c r="L3225" t="s">
        <v>9442</v>
      </c>
      <c r="M3225" t="s">
        <v>9443</v>
      </c>
      <c r="N3225">
        <v>2.1511111110000001</v>
      </c>
      <c r="O3225">
        <v>0</v>
      </c>
      <c r="P3225">
        <v>486</v>
      </c>
      <c r="Q3225">
        <v>0</v>
      </c>
      <c r="R3225">
        <v>0</v>
      </c>
      <c r="S3225">
        <v>0</v>
      </c>
      <c r="T3225">
        <v>119</v>
      </c>
      <c r="U3225">
        <v>0</v>
      </c>
      <c r="V3225">
        <v>3</v>
      </c>
      <c r="W3225">
        <v>0</v>
      </c>
      <c r="X3225">
        <v>257.94765095619232</v>
      </c>
      <c r="Y3225">
        <v>0</v>
      </c>
      <c r="Z3225">
        <v>0</v>
      </c>
      <c r="AA3225">
        <v>0</v>
      </c>
      <c r="AB3225">
        <v>185.72982948780145</v>
      </c>
      <c r="AC3225">
        <v>0</v>
      </c>
      <c r="AD3225">
        <v>154.75559254564095</v>
      </c>
      <c r="AE3225">
        <v>598.43307298963475</v>
      </c>
    </row>
    <row r="3226" spans="1:31" x14ac:dyDescent="0.25">
      <c r="A3226">
        <v>2343761</v>
      </c>
      <c r="B3226">
        <v>1</v>
      </c>
      <c r="C3226" t="s">
        <v>81</v>
      </c>
      <c r="D3226" t="s">
        <v>113</v>
      </c>
      <c r="E3226" t="s">
        <v>132</v>
      </c>
      <c r="F3226" t="s">
        <v>9444</v>
      </c>
      <c r="G3226" t="s">
        <v>134</v>
      </c>
      <c r="H3226" t="s">
        <v>135</v>
      </c>
      <c r="I3226" t="s">
        <v>144</v>
      </c>
      <c r="J3226" t="s">
        <v>137</v>
      </c>
      <c r="K3226" t="s">
        <v>138</v>
      </c>
      <c r="L3226" t="s">
        <v>9445</v>
      </c>
      <c r="M3226" t="s">
        <v>9446</v>
      </c>
      <c r="N3226">
        <v>0.394166666</v>
      </c>
      <c r="O3226">
        <v>2</v>
      </c>
      <c r="P3226">
        <v>2714</v>
      </c>
      <c r="Q3226">
        <v>44</v>
      </c>
      <c r="R3226">
        <v>815</v>
      </c>
      <c r="S3226">
        <v>22</v>
      </c>
      <c r="T3226">
        <v>192</v>
      </c>
      <c r="U3226">
        <v>0</v>
      </c>
      <c r="V3226">
        <v>2</v>
      </c>
      <c r="W3226">
        <v>0.31067347292982</v>
      </c>
      <c r="X3226">
        <v>185.28568454113801</v>
      </c>
      <c r="Y3226">
        <v>111.46410026095306</v>
      </c>
      <c r="Z3226">
        <v>446.19794822687192</v>
      </c>
      <c r="AA3226">
        <v>118.58425148976656</v>
      </c>
      <c r="AB3226">
        <v>36.680365200940017</v>
      </c>
      <c r="AC3226">
        <v>0</v>
      </c>
      <c r="AD3226">
        <v>0.41162999108225501</v>
      </c>
      <c r="AE3226">
        <v>898.93465318368158</v>
      </c>
    </row>
    <row r="3227" spans="1:31" x14ac:dyDescent="0.25">
      <c r="A3227">
        <v>2343763</v>
      </c>
      <c r="B3227">
        <v>1</v>
      </c>
      <c r="C3227" t="s">
        <v>80</v>
      </c>
      <c r="D3227" t="s">
        <v>107</v>
      </c>
      <c r="E3227" t="s">
        <v>141</v>
      </c>
      <c r="F3227" t="s">
        <v>9447</v>
      </c>
      <c r="G3227" t="s">
        <v>134</v>
      </c>
      <c r="H3227" t="s">
        <v>135</v>
      </c>
      <c r="I3227" t="s">
        <v>144</v>
      </c>
      <c r="J3227" t="s">
        <v>137</v>
      </c>
      <c r="K3227" t="s">
        <v>138</v>
      </c>
      <c r="L3227" t="s">
        <v>9448</v>
      </c>
      <c r="M3227" t="s">
        <v>9449</v>
      </c>
      <c r="N3227">
        <v>0.528888888</v>
      </c>
      <c r="O3227">
        <v>9</v>
      </c>
      <c r="P3227">
        <v>1282</v>
      </c>
      <c r="Q3227">
        <v>23</v>
      </c>
      <c r="R3227">
        <v>56</v>
      </c>
      <c r="S3227">
        <v>9</v>
      </c>
      <c r="T3227">
        <v>111</v>
      </c>
      <c r="U3227">
        <v>1</v>
      </c>
      <c r="V3227">
        <v>0</v>
      </c>
      <c r="W3227">
        <v>2.8200369038159643</v>
      </c>
      <c r="X3227">
        <v>104.68450847463511</v>
      </c>
      <c r="Y3227">
        <v>36.587607103144194</v>
      </c>
      <c r="Z3227">
        <v>7.3413004900645591</v>
      </c>
      <c r="AA3227">
        <v>10.346273976226156</v>
      </c>
      <c r="AB3227">
        <v>31.083927781257398</v>
      </c>
      <c r="AC3227">
        <v>40.508797062394471</v>
      </c>
      <c r="AD3227">
        <v>0</v>
      </c>
      <c r="AE3227">
        <v>233.37245179153783</v>
      </c>
    </row>
    <row r="3228" spans="1:31" x14ac:dyDescent="0.25">
      <c r="A3228">
        <v>2343764</v>
      </c>
      <c r="B3228">
        <v>1</v>
      </c>
      <c r="C3228" t="s">
        <v>81</v>
      </c>
      <c r="D3228" t="s">
        <v>113</v>
      </c>
      <c r="E3228" t="s">
        <v>132</v>
      </c>
      <c r="F3228" t="s">
        <v>9450</v>
      </c>
      <c r="G3228" t="s">
        <v>3485</v>
      </c>
      <c r="H3228" t="s">
        <v>135</v>
      </c>
      <c r="I3228" t="s">
        <v>144</v>
      </c>
      <c r="J3228" t="s">
        <v>137</v>
      </c>
      <c r="K3228" t="s">
        <v>138</v>
      </c>
      <c r="L3228" t="s">
        <v>9451</v>
      </c>
      <c r="M3228" t="s">
        <v>9452</v>
      </c>
      <c r="N3228">
        <v>2.759166666</v>
      </c>
      <c r="O3228">
        <v>2</v>
      </c>
      <c r="P3228">
        <v>2714</v>
      </c>
      <c r="Q3228">
        <v>44</v>
      </c>
      <c r="R3228">
        <v>815</v>
      </c>
      <c r="S3228">
        <v>22</v>
      </c>
      <c r="T3228">
        <v>192</v>
      </c>
      <c r="U3228">
        <v>0</v>
      </c>
      <c r="V3228">
        <v>2</v>
      </c>
      <c r="W3228">
        <v>2.1891737754848322</v>
      </c>
      <c r="X3228">
        <v>1250.6899621530533</v>
      </c>
      <c r="Y3228">
        <v>854.05339229392268</v>
      </c>
      <c r="Z3228">
        <v>3501.8558661948687</v>
      </c>
      <c r="AA3228">
        <v>931.49194071561487</v>
      </c>
      <c r="AB3228">
        <v>300.81913934975267</v>
      </c>
      <c r="AC3228">
        <v>0</v>
      </c>
      <c r="AD3228">
        <v>3.7955474297244463</v>
      </c>
      <c r="AE3228">
        <v>6844.8950219124217</v>
      </c>
    </row>
    <row r="3229" spans="1:31" x14ac:dyDescent="0.25">
      <c r="A3229">
        <v>2343766</v>
      </c>
      <c r="B3229">
        <v>1</v>
      </c>
      <c r="C3229" t="s">
        <v>80</v>
      </c>
      <c r="D3229" t="s">
        <v>108</v>
      </c>
      <c r="E3229" t="s">
        <v>147</v>
      </c>
      <c r="F3229" t="s">
        <v>9453</v>
      </c>
      <c r="G3229" t="s">
        <v>184</v>
      </c>
      <c r="H3229" t="s">
        <v>135</v>
      </c>
      <c r="I3229" t="s">
        <v>144</v>
      </c>
      <c r="J3229" t="s">
        <v>137</v>
      </c>
      <c r="K3229" t="s">
        <v>138</v>
      </c>
      <c r="L3229" t="s">
        <v>9454</v>
      </c>
      <c r="M3229" t="s">
        <v>9455</v>
      </c>
      <c r="N3229">
        <v>2.426666666</v>
      </c>
      <c r="O3229">
        <v>0</v>
      </c>
      <c r="P3229">
        <v>35</v>
      </c>
      <c r="Q3229">
        <v>0</v>
      </c>
      <c r="R3229">
        <v>10</v>
      </c>
      <c r="S3229">
        <v>0</v>
      </c>
      <c r="T3229">
        <v>5</v>
      </c>
      <c r="U3229">
        <v>0</v>
      </c>
      <c r="V3229">
        <v>0</v>
      </c>
      <c r="W3229">
        <v>0</v>
      </c>
      <c r="X3229">
        <v>12.559419225750776</v>
      </c>
      <c r="Y3229">
        <v>0</v>
      </c>
      <c r="Z3229">
        <v>16.194664290854227</v>
      </c>
      <c r="AA3229">
        <v>0</v>
      </c>
      <c r="AB3229">
        <v>2.4122868469606669</v>
      </c>
      <c r="AC3229">
        <v>0</v>
      </c>
      <c r="AD3229">
        <v>0</v>
      </c>
      <c r="AE3229">
        <v>31.166370363565669</v>
      </c>
    </row>
    <row r="3230" spans="1:31" x14ac:dyDescent="0.25">
      <c r="A3230">
        <v>2343767</v>
      </c>
      <c r="B3230">
        <v>1</v>
      </c>
      <c r="C3230" t="s">
        <v>80</v>
      </c>
      <c r="D3230" t="s">
        <v>106</v>
      </c>
      <c r="E3230" t="s">
        <v>174</v>
      </c>
      <c r="F3230" t="s">
        <v>7295</v>
      </c>
      <c r="G3230" t="s">
        <v>176</v>
      </c>
      <c r="H3230" t="s">
        <v>154</v>
      </c>
      <c r="I3230" t="s">
        <v>144</v>
      </c>
      <c r="J3230" t="s">
        <v>137</v>
      </c>
      <c r="K3230" t="s">
        <v>138</v>
      </c>
      <c r="L3230" t="s">
        <v>9456</v>
      </c>
      <c r="M3230" t="s">
        <v>9457</v>
      </c>
      <c r="N3230">
        <v>1.4422222220000001</v>
      </c>
      <c r="O3230">
        <v>0</v>
      </c>
      <c r="P3230">
        <v>0</v>
      </c>
      <c r="Q3230">
        <v>0</v>
      </c>
      <c r="R3230">
        <v>19</v>
      </c>
      <c r="S3230">
        <v>0</v>
      </c>
      <c r="T3230">
        <v>2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88.734347593568557</v>
      </c>
      <c r="AA3230">
        <v>0</v>
      </c>
      <c r="AB3230">
        <v>15.065887730533476</v>
      </c>
      <c r="AC3230">
        <v>0</v>
      </c>
      <c r="AD3230">
        <v>0</v>
      </c>
      <c r="AE3230">
        <v>103.80023532410203</v>
      </c>
    </row>
    <row r="3231" spans="1:31" x14ac:dyDescent="0.25">
      <c r="A3231">
        <v>2343768</v>
      </c>
      <c r="B3231">
        <v>1</v>
      </c>
      <c r="C3231" t="s">
        <v>80</v>
      </c>
      <c r="D3231" t="s">
        <v>100</v>
      </c>
      <c r="E3231" t="s">
        <v>132</v>
      </c>
      <c r="F3231" t="s">
        <v>5225</v>
      </c>
      <c r="G3231" t="s">
        <v>134</v>
      </c>
      <c r="H3231" t="s">
        <v>135</v>
      </c>
      <c r="I3231" t="s">
        <v>144</v>
      </c>
      <c r="J3231" t="s">
        <v>137</v>
      </c>
      <c r="K3231" t="s">
        <v>138</v>
      </c>
      <c r="L3231" t="s">
        <v>9458</v>
      </c>
      <c r="M3231" t="s">
        <v>9459</v>
      </c>
      <c r="N3231">
        <v>0.101388888</v>
      </c>
      <c r="O3231">
        <v>2</v>
      </c>
      <c r="P3231">
        <v>1331</v>
      </c>
      <c r="Q3231">
        <v>14</v>
      </c>
      <c r="R3231">
        <v>143</v>
      </c>
      <c r="S3231">
        <v>28</v>
      </c>
      <c r="T3231">
        <v>114</v>
      </c>
      <c r="U3231">
        <v>2</v>
      </c>
      <c r="V3231">
        <v>0</v>
      </c>
      <c r="W3231">
        <v>2.3497755081916667E-2</v>
      </c>
      <c r="X3231">
        <v>44.719284648950776</v>
      </c>
      <c r="Y3231">
        <v>4.3736022910121504</v>
      </c>
      <c r="Z3231">
        <v>13.639246455354909</v>
      </c>
      <c r="AA3231">
        <v>12.613721939543801</v>
      </c>
      <c r="AB3231">
        <v>8.7225091396603887</v>
      </c>
      <c r="AC3231">
        <v>5.4027653168184342</v>
      </c>
      <c r="AD3231">
        <v>0</v>
      </c>
      <c r="AE3231">
        <v>89.494627546422379</v>
      </c>
    </row>
    <row r="3232" spans="1:31" x14ac:dyDescent="0.25">
      <c r="A3232">
        <v>2343769</v>
      </c>
      <c r="B3232">
        <v>1</v>
      </c>
      <c r="C3232" t="s">
        <v>80</v>
      </c>
      <c r="D3232" t="s">
        <v>108</v>
      </c>
      <c r="E3232" t="s">
        <v>151</v>
      </c>
      <c r="F3232" t="s">
        <v>9460</v>
      </c>
      <c r="G3232" t="s">
        <v>153</v>
      </c>
      <c r="H3232" t="s">
        <v>154</v>
      </c>
      <c r="I3232" t="s">
        <v>144</v>
      </c>
      <c r="J3232" t="s">
        <v>137</v>
      </c>
      <c r="K3232" t="s">
        <v>138</v>
      </c>
      <c r="L3232" t="s">
        <v>9461</v>
      </c>
      <c r="M3232" t="s">
        <v>9462</v>
      </c>
      <c r="N3232">
        <v>3.6208333330000002</v>
      </c>
      <c r="O3232">
        <v>0</v>
      </c>
      <c r="P3232">
        <v>32</v>
      </c>
      <c r="Q3232">
        <v>0</v>
      </c>
      <c r="R3232">
        <v>2</v>
      </c>
      <c r="S3232">
        <v>0</v>
      </c>
      <c r="T3232">
        <v>2</v>
      </c>
      <c r="U3232">
        <v>0</v>
      </c>
      <c r="V3232">
        <v>0</v>
      </c>
      <c r="W3232">
        <v>0</v>
      </c>
      <c r="X3232">
        <v>15.387194298004028</v>
      </c>
      <c r="Y3232">
        <v>0</v>
      </c>
      <c r="Z3232">
        <v>1.5293333586109914</v>
      </c>
      <c r="AA3232">
        <v>0</v>
      </c>
      <c r="AB3232">
        <v>9.6570706463864511</v>
      </c>
      <c r="AC3232">
        <v>0</v>
      </c>
      <c r="AD3232">
        <v>0</v>
      </c>
      <c r="AE3232">
        <v>26.573598303001472</v>
      </c>
    </row>
    <row r="3233" spans="1:31" x14ac:dyDescent="0.25">
      <c r="A3233">
        <v>2343772</v>
      </c>
      <c r="B3233">
        <v>1</v>
      </c>
      <c r="C3233" t="s">
        <v>80</v>
      </c>
      <c r="D3233" t="s">
        <v>95</v>
      </c>
      <c r="E3233" t="s">
        <v>132</v>
      </c>
      <c r="F3233" t="s">
        <v>3714</v>
      </c>
      <c r="G3233" t="s">
        <v>134</v>
      </c>
      <c r="H3233" t="s">
        <v>135</v>
      </c>
      <c r="I3233" t="s">
        <v>144</v>
      </c>
      <c r="J3233" t="s">
        <v>137</v>
      </c>
      <c r="K3233" t="s">
        <v>138</v>
      </c>
      <c r="L3233" t="s">
        <v>9463</v>
      </c>
      <c r="M3233" t="s">
        <v>9464</v>
      </c>
      <c r="N3233">
        <v>0.41083333300000002</v>
      </c>
      <c r="O3233">
        <v>0</v>
      </c>
      <c r="P3233">
        <v>0</v>
      </c>
      <c r="Q3233">
        <v>0</v>
      </c>
      <c r="R3233">
        <v>0</v>
      </c>
      <c r="S3233">
        <v>2</v>
      </c>
      <c r="T3233">
        <v>0</v>
      </c>
      <c r="U3233">
        <v>3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2.1526405774345849</v>
      </c>
      <c r="AB3233">
        <v>0</v>
      </c>
      <c r="AC3233">
        <v>74.804700646537043</v>
      </c>
      <c r="AD3233">
        <v>0</v>
      </c>
      <c r="AE3233">
        <v>76.957341223971625</v>
      </c>
    </row>
    <row r="3234" spans="1:31" x14ac:dyDescent="0.25">
      <c r="A3234">
        <v>2343773</v>
      </c>
      <c r="B3234">
        <v>1</v>
      </c>
      <c r="C3234" t="s">
        <v>80</v>
      </c>
      <c r="D3234" t="s">
        <v>106</v>
      </c>
      <c r="E3234" t="s">
        <v>151</v>
      </c>
      <c r="F3234" t="s">
        <v>9465</v>
      </c>
      <c r="G3234" t="s">
        <v>153</v>
      </c>
      <c r="H3234" t="s">
        <v>154</v>
      </c>
      <c r="I3234" t="s">
        <v>144</v>
      </c>
      <c r="J3234" t="s">
        <v>137</v>
      </c>
      <c r="K3234" t="s">
        <v>138</v>
      </c>
      <c r="L3234" t="s">
        <v>9466</v>
      </c>
      <c r="M3234" t="s">
        <v>9467</v>
      </c>
      <c r="N3234">
        <v>4.3911111109999998</v>
      </c>
      <c r="O3234">
        <v>0</v>
      </c>
      <c r="P3234">
        <v>0</v>
      </c>
      <c r="Q3234">
        <v>0</v>
      </c>
      <c r="R3234">
        <v>1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37.285964481848836</v>
      </c>
      <c r="AA3234">
        <v>0</v>
      </c>
      <c r="AB3234">
        <v>0</v>
      </c>
      <c r="AC3234">
        <v>0</v>
      </c>
      <c r="AD3234">
        <v>0</v>
      </c>
      <c r="AE3234">
        <v>37.285964481848836</v>
      </c>
    </row>
    <row r="3235" spans="1:31" x14ac:dyDescent="0.25">
      <c r="A3235">
        <v>2343774</v>
      </c>
      <c r="B3235">
        <v>1</v>
      </c>
      <c r="C3235" t="s">
        <v>80</v>
      </c>
      <c r="D3235" t="s">
        <v>96</v>
      </c>
      <c r="E3235" t="s">
        <v>132</v>
      </c>
      <c r="F3235" t="s">
        <v>9468</v>
      </c>
      <c r="G3235" t="s">
        <v>356</v>
      </c>
      <c r="H3235" t="s">
        <v>135</v>
      </c>
      <c r="I3235" t="s">
        <v>144</v>
      </c>
      <c r="J3235" t="s">
        <v>137</v>
      </c>
      <c r="K3235" t="s">
        <v>138</v>
      </c>
      <c r="L3235" t="s">
        <v>9469</v>
      </c>
      <c r="M3235" t="s">
        <v>9470</v>
      </c>
      <c r="N3235">
        <v>4.8708333330000002</v>
      </c>
      <c r="O3235">
        <v>0</v>
      </c>
      <c r="P3235">
        <v>51</v>
      </c>
      <c r="Q3235">
        <v>1</v>
      </c>
      <c r="R3235">
        <v>11</v>
      </c>
      <c r="S3235">
        <v>5</v>
      </c>
      <c r="T3235">
        <v>19</v>
      </c>
      <c r="U3235">
        <v>0</v>
      </c>
      <c r="V3235">
        <v>0</v>
      </c>
      <c r="W3235">
        <v>0</v>
      </c>
      <c r="X3235">
        <v>323.76105700977865</v>
      </c>
      <c r="Y3235">
        <v>53.743659687749592</v>
      </c>
      <c r="Z3235">
        <v>20.128840256229299</v>
      </c>
      <c r="AA3235">
        <v>90.318547514467937</v>
      </c>
      <c r="AB3235">
        <v>323.91209285881018</v>
      </c>
      <c r="AC3235">
        <v>0</v>
      </c>
      <c r="AD3235">
        <v>0</v>
      </c>
      <c r="AE3235">
        <v>811.86419732703564</v>
      </c>
    </row>
    <row r="3236" spans="1:31" x14ac:dyDescent="0.25">
      <c r="A3236">
        <v>2343777</v>
      </c>
      <c r="B3236">
        <v>1</v>
      </c>
      <c r="C3236" t="s">
        <v>80</v>
      </c>
      <c r="D3236" t="s">
        <v>100</v>
      </c>
      <c r="E3236" t="s">
        <v>157</v>
      </c>
      <c r="F3236" t="s">
        <v>9471</v>
      </c>
      <c r="G3236" t="s">
        <v>159</v>
      </c>
      <c r="H3236" t="s">
        <v>154</v>
      </c>
      <c r="I3236" t="s">
        <v>144</v>
      </c>
      <c r="J3236" t="s">
        <v>137</v>
      </c>
      <c r="K3236" t="s">
        <v>138</v>
      </c>
      <c r="L3236" t="s">
        <v>9472</v>
      </c>
      <c r="M3236" t="s">
        <v>9473</v>
      </c>
      <c r="N3236">
        <v>2.8019444440000001</v>
      </c>
      <c r="O3236">
        <v>0</v>
      </c>
      <c r="P3236">
        <v>1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7.6213499059968062E-2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7.6213499059968062E-2</v>
      </c>
    </row>
    <row r="3237" spans="1:31" x14ac:dyDescent="0.25">
      <c r="A3237">
        <v>2343778</v>
      </c>
      <c r="B3237">
        <v>1</v>
      </c>
      <c r="C3237" t="s">
        <v>80</v>
      </c>
      <c r="D3237" t="s">
        <v>104</v>
      </c>
      <c r="E3237" t="s">
        <v>151</v>
      </c>
      <c r="F3237" t="s">
        <v>5757</v>
      </c>
      <c r="G3237" t="s">
        <v>410</v>
      </c>
      <c r="H3237" t="s">
        <v>154</v>
      </c>
      <c r="I3237" t="s">
        <v>144</v>
      </c>
      <c r="J3237" t="s">
        <v>137</v>
      </c>
      <c r="K3237" t="s">
        <v>138</v>
      </c>
      <c r="L3237" t="s">
        <v>9474</v>
      </c>
      <c r="M3237" t="s">
        <v>9475</v>
      </c>
      <c r="N3237">
        <v>6.057222222</v>
      </c>
      <c r="O3237">
        <v>0</v>
      </c>
      <c r="P3237">
        <v>0</v>
      </c>
      <c r="Q3237">
        <v>0</v>
      </c>
      <c r="R3237">
        <v>5</v>
      </c>
      <c r="S3237">
        <v>0</v>
      </c>
      <c r="T3237">
        <v>1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9.1511884367671534</v>
      </c>
      <c r="AA3237">
        <v>0</v>
      </c>
      <c r="AB3237">
        <v>13.220269886216361</v>
      </c>
      <c r="AC3237">
        <v>0</v>
      </c>
      <c r="AD3237">
        <v>0</v>
      </c>
      <c r="AE3237">
        <v>22.371458322983514</v>
      </c>
    </row>
    <row r="3238" spans="1:31" x14ac:dyDescent="0.25">
      <c r="A3238">
        <v>2343780</v>
      </c>
      <c r="B3238">
        <v>1</v>
      </c>
      <c r="C3238" t="s">
        <v>80</v>
      </c>
      <c r="D3238" t="s">
        <v>108</v>
      </c>
      <c r="E3238" t="s">
        <v>157</v>
      </c>
      <c r="F3238" t="s">
        <v>9476</v>
      </c>
      <c r="G3238" t="s">
        <v>279</v>
      </c>
      <c r="H3238" t="s">
        <v>154</v>
      </c>
      <c r="I3238" t="s">
        <v>144</v>
      </c>
      <c r="J3238" t="s">
        <v>137</v>
      </c>
      <c r="K3238" t="s">
        <v>138</v>
      </c>
      <c r="L3238" t="s">
        <v>9477</v>
      </c>
      <c r="M3238" t="s">
        <v>9478</v>
      </c>
      <c r="N3238">
        <v>5.960555555</v>
      </c>
      <c r="O3238">
        <v>0</v>
      </c>
      <c r="P3238">
        <v>1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0.68474930485987784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0.68474930485987784</v>
      </c>
    </row>
    <row r="3239" spans="1:31" x14ac:dyDescent="0.25">
      <c r="A3239">
        <v>2343781</v>
      </c>
      <c r="B3239">
        <v>1</v>
      </c>
      <c r="C3239" t="s">
        <v>81</v>
      </c>
      <c r="D3239" t="s">
        <v>122</v>
      </c>
      <c r="E3239" t="s">
        <v>132</v>
      </c>
      <c r="F3239" t="s">
        <v>7526</v>
      </c>
      <c r="G3239" t="s">
        <v>134</v>
      </c>
      <c r="H3239" t="s">
        <v>135</v>
      </c>
      <c r="I3239" t="s">
        <v>144</v>
      </c>
      <c r="J3239" t="s">
        <v>137</v>
      </c>
      <c r="K3239" t="s">
        <v>138</v>
      </c>
      <c r="L3239" t="s">
        <v>9479</v>
      </c>
      <c r="M3239" t="s">
        <v>9480</v>
      </c>
      <c r="N3239">
        <v>0.61583333299999998</v>
      </c>
      <c r="O3239">
        <v>14</v>
      </c>
      <c r="P3239">
        <v>899</v>
      </c>
      <c r="Q3239">
        <v>1</v>
      </c>
      <c r="R3239">
        <v>23</v>
      </c>
      <c r="S3239">
        <v>5</v>
      </c>
      <c r="T3239">
        <v>66</v>
      </c>
      <c r="U3239">
        <v>1</v>
      </c>
      <c r="V3239">
        <v>0</v>
      </c>
      <c r="W3239">
        <v>1.6191594189476963</v>
      </c>
      <c r="X3239">
        <v>56.88233512991723</v>
      </c>
      <c r="Y3239">
        <v>3.7354076597049729E-2</v>
      </c>
      <c r="Z3239">
        <v>7.1949607021231241</v>
      </c>
      <c r="AA3239">
        <v>36.958481176572555</v>
      </c>
      <c r="AB3239">
        <v>10.301678516722674</v>
      </c>
      <c r="AC3239">
        <v>0.80645974889835781</v>
      </c>
      <c r="AD3239">
        <v>0</v>
      </c>
      <c r="AE3239">
        <v>113.80042876977869</v>
      </c>
    </row>
    <row r="3240" spans="1:31" x14ac:dyDescent="0.25">
      <c r="A3240">
        <v>2343783</v>
      </c>
      <c r="B3240">
        <v>1</v>
      </c>
      <c r="C3240" t="s">
        <v>81</v>
      </c>
      <c r="D3240" t="s">
        <v>112</v>
      </c>
      <c r="E3240" t="s">
        <v>132</v>
      </c>
      <c r="F3240" t="s">
        <v>611</v>
      </c>
      <c r="G3240" t="s">
        <v>134</v>
      </c>
      <c r="H3240" t="s">
        <v>135</v>
      </c>
      <c r="I3240" t="s">
        <v>144</v>
      </c>
      <c r="J3240" t="s">
        <v>137</v>
      </c>
      <c r="K3240" t="s">
        <v>138</v>
      </c>
      <c r="L3240" t="s">
        <v>9481</v>
      </c>
      <c r="M3240" t="s">
        <v>9482</v>
      </c>
      <c r="N3240">
        <v>0.31388888799999998</v>
      </c>
      <c r="O3240">
        <v>0</v>
      </c>
      <c r="P3240">
        <v>886</v>
      </c>
      <c r="Q3240">
        <v>3</v>
      </c>
      <c r="R3240">
        <v>73</v>
      </c>
      <c r="S3240">
        <v>7</v>
      </c>
      <c r="T3240">
        <v>31</v>
      </c>
      <c r="U3240">
        <v>0</v>
      </c>
      <c r="V3240">
        <v>0</v>
      </c>
      <c r="W3240">
        <v>0</v>
      </c>
      <c r="X3240">
        <v>28.049652729009633</v>
      </c>
      <c r="Y3240">
        <v>3.056664868935278</v>
      </c>
      <c r="Z3240">
        <v>11.647396037761379</v>
      </c>
      <c r="AA3240">
        <v>3.8738146728462612</v>
      </c>
      <c r="AB3240">
        <v>5.6819765756256508</v>
      </c>
      <c r="AC3240">
        <v>0</v>
      </c>
      <c r="AD3240">
        <v>0</v>
      </c>
      <c r="AE3240">
        <v>52.309504884178196</v>
      </c>
    </row>
    <row r="3241" spans="1:31" x14ac:dyDescent="0.25">
      <c r="A3241">
        <v>2343786</v>
      </c>
      <c r="B3241">
        <v>1</v>
      </c>
      <c r="C3241" t="s">
        <v>80</v>
      </c>
      <c r="D3241" t="s">
        <v>96</v>
      </c>
      <c r="E3241" t="s">
        <v>157</v>
      </c>
      <c r="F3241" t="s">
        <v>9483</v>
      </c>
      <c r="G3241" t="s">
        <v>279</v>
      </c>
      <c r="H3241" t="s">
        <v>154</v>
      </c>
      <c r="I3241" t="s">
        <v>144</v>
      </c>
      <c r="J3241" t="s">
        <v>137</v>
      </c>
      <c r="K3241" t="s">
        <v>138</v>
      </c>
      <c r="L3241" t="s">
        <v>9484</v>
      </c>
      <c r="M3241" t="s">
        <v>9485</v>
      </c>
      <c r="N3241">
        <v>4.3966666659999998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2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92.470395738578659</v>
      </c>
      <c r="AC3241">
        <v>0</v>
      </c>
      <c r="AD3241">
        <v>0</v>
      </c>
      <c r="AE3241">
        <v>92.470395738578659</v>
      </c>
    </row>
    <row r="3242" spans="1:31" x14ac:dyDescent="0.25">
      <c r="A3242">
        <v>2343788</v>
      </c>
      <c r="B3242">
        <v>1</v>
      </c>
      <c r="C3242" t="s">
        <v>80</v>
      </c>
      <c r="D3242" t="s">
        <v>93</v>
      </c>
      <c r="E3242" t="s">
        <v>240</v>
      </c>
      <c r="F3242" t="s">
        <v>9486</v>
      </c>
      <c r="G3242" t="s">
        <v>134</v>
      </c>
      <c r="H3242" t="s">
        <v>135</v>
      </c>
      <c r="I3242" t="s">
        <v>144</v>
      </c>
      <c r="J3242" t="s">
        <v>137</v>
      </c>
      <c r="K3242" t="s">
        <v>138</v>
      </c>
      <c r="L3242" t="s">
        <v>9487</v>
      </c>
      <c r="M3242" t="s">
        <v>9488</v>
      </c>
      <c r="N3242">
        <v>0.25</v>
      </c>
      <c r="O3242">
        <v>0</v>
      </c>
      <c r="P3242">
        <v>12321</v>
      </c>
      <c r="Q3242">
        <v>151</v>
      </c>
      <c r="R3242">
        <v>457</v>
      </c>
      <c r="S3242">
        <v>37</v>
      </c>
      <c r="T3242">
        <v>1000</v>
      </c>
      <c r="U3242">
        <v>2</v>
      </c>
      <c r="V3242">
        <v>1</v>
      </c>
      <c r="W3242">
        <v>0</v>
      </c>
      <c r="X3242">
        <v>641.99244571190161</v>
      </c>
      <c r="Y3242">
        <v>388.53314777692839</v>
      </c>
      <c r="Z3242">
        <v>428.12964325874907</v>
      </c>
      <c r="AA3242">
        <v>74.515222229061251</v>
      </c>
      <c r="AB3242">
        <v>370.72050307249253</v>
      </c>
      <c r="AC3242">
        <v>102.42710464647377</v>
      </c>
      <c r="AD3242">
        <v>9.0164850451294996</v>
      </c>
      <c r="AE3242">
        <v>2015.3345517407363</v>
      </c>
    </row>
    <row r="3243" spans="1:31" x14ac:dyDescent="0.25">
      <c r="A3243">
        <v>2343789</v>
      </c>
      <c r="B3243">
        <v>1</v>
      </c>
      <c r="C3243" t="s">
        <v>80</v>
      </c>
      <c r="D3243" t="s">
        <v>82</v>
      </c>
      <c r="E3243" t="s">
        <v>157</v>
      </c>
      <c r="F3243" t="s">
        <v>9489</v>
      </c>
      <c r="G3243" t="s">
        <v>279</v>
      </c>
      <c r="H3243" t="s">
        <v>154</v>
      </c>
      <c r="I3243" t="s">
        <v>144</v>
      </c>
      <c r="J3243" t="s">
        <v>137</v>
      </c>
      <c r="K3243" t="s">
        <v>138</v>
      </c>
      <c r="L3243" t="s">
        <v>9490</v>
      </c>
      <c r="M3243" t="s">
        <v>9491</v>
      </c>
      <c r="N3243">
        <v>6.8777777770000004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13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46.954914957795218</v>
      </c>
      <c r="AC3243">
        <v>0</v>
      </c>
      <c r="AD3243">
        <v>0</v>
      </c>
      <c r="AE3243">
        <v>46.954914957795218</v>
      </c>
    </row>
    <row r="3244" spans="1:31" x14ac:dyDescent="0.25">
      <c r="A3244">
        <v>2343790</v>
      </c>
      <c r="B3244">
        <v>1</v>
      </c>
      <c r="C3244" t="s">
        <v>80</v>
      </c>
      <c r="D3244" t="s">
        <v>91</v>
      </c>
      <c r="E3244" t="s">
        <v>157</v>
      </c>
      <c r="F3244" t="s">
        <v>9492</v>
      </c>
      <c r="G3244" t="s">
        <v>204</v>
      </c>
      <c r="H3244" t="s">
        <v>154</v>
      </c>
      <c r="I3244" t="s">
        <v>144</v>
      </c>
      <c r="J3244" t="s">
        <v>137</v>
      </c>
      <c r="K3244" t="s">
        <v>138</v>
      </c>
      <c r="L3244" t="s">
        <v>9493</v>
      </c>
      <c r="M3244" t="s">
        <v>9494</v>
      </c>
      <c r="N3244">
        <v>0.941111111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1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0.26238344374881339</v>
      </c>
      <c r="AC3244">
        <v>0</v>
      </c>
      <c r="AD3244">
        <v>0</v>
      </c>
      <c r="AE3244">
        <v>0.26238344374881339</v>
      </c>
    </row>
    <row r="3245" spans="1:31" x14ac:dyDescent="0.25">
      <c r="A3245">
        <v>2343791</v>
      </c>
      <c r="B3245">
        <v>1</v>
      </c>
      <c r="C3245" t="s">
        <v>80</v>
      </c>
      <c r="D3245" t="s">
        <v>93</v>
      </c>
      <c r="E3245" t="s">
        <v>132</v>
      </c>
      <c r="F3245" t="s">
        <v>9495</v>
      </c>
      <c r="G3245" t="s">
        <v>134</v>
      </c>
      <c r="H3245" t="s">
        <v>135</v>
      </c>
      <c r="I3245" t="s">
        <v>144</v>
      </c>
      <c r="J3245" t="s">
        <v>137</v>
      </c>
      <c r="K3245" t="s">
        <v>138</v>
      </c>
      <c r="L3245" t="s">
        <v>9496</v>
      </c>
      <c r="M3245" t="s">
        <v>9497</v>
      </c>
      <c r="N3245">
        <v>0.42</v>
      </c>
      <c r="O3245">
        <v>0</v>
      </c>
      <c r="P3245">
        <v>963</v>
      </c>
      <c r="Q3245">
        <v>0</v>
      </c>
      <c r="R3245">
        <v>76</v>
      </c>
      <c r="S3245">
        <v>1</v>
      </c>
      <c r="T3245">
        <v>204</v>
      </c>
      <c r="U3245">
        <v>0</v>
      </c>
      <c r="V3245">
        <v>1</v>
      </c>
      <c r="W3245">
        <v>0</v>
      </c>
      <c r="X3245">
        <v>90.48574290642695</v>
      </c>
      <c r="Y3245">
        <v>0</v>
      </c>
      <c r="Z3245">
        <v>74.205852867544849</v>
      </c>
      <c r="AA3245">
        <v>0.76390043211300007</v>
      </c>
      <c r="AB3245">
        <v>112.44061946478901</v>
      </c>
      <c r="AC3245">
        <v>0</v>
      </c>
      <c r="AD3245">
        <v>14.11218941209644</v>
      </c>
      <c r="AE3245">
        <v>292.00830508297025</v>
      </c>
    </row>
    <row r="3246" spans="1:31" x14ac:dyDescent="0.25">
      <c r="A3246">
        <v>2343794</v>
      </c>
      <c r="B3246">
        <v>1</v>
      </c>
      <c r="C3246" t="s">
        <v>81</v>
      </c>
      <c r="D3246" t="s">
        <v>128</v>
      </c>
      <c r="E3246" t="s">
        <v>141</v>
      </c>
      <c r="F3246" t="s">
        <v>9498</v>
      </c>
      <c r="G3246" t="s">
        <v>184</v>
      </c>
      <c r="H3246" t="s">
        <v>135</v>
      </c>
      <c r="I3246" t="s">
        <v>144</v>
      </c>
      <c r="J3246" t="s">
        <v>137</v>
      </c>
      <c r="K3246" t="s">
        <v>138</v>
      </c>
      <c r="L3246" t="s">
        <v>9499</v>
      </c>
      <c r="M3246" t="s">
        <v>9500</v>
      </c>
      <c r="N3246">
        <v>1.7747222220000001</v>
      </c>
      <c r="O3246">
        <v>0</v>
      </c>
      <c r="P3246">
        <v>0</v>
      </c>
      <c r="Q3246">
        <v>0</v>
      </c>
      <c r="R3246">
        <v>0</v>
      </c>
      <c r="S3246">
        <v>9</v>
      </c>
      <c r="T3246">
        <v>1</v>
      </c>
      <c r="U3246">
        <v>7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164.19906802295336</v>
      </c>
      <c r="AB3246">
        <v>3.8235365875220308</v>
      </c>
      <c r="AC3246">
        <v>962.12220890784636</v>
      </c>
      <c r="AD3246">
        <v>0</v>
      </c>
      <c r="AE3246">
        <v>1130.1448135183218</v>
      </c>
    </row>
    <row r="3247" spans="1:31" x14ac:dyDescent="0.25">
      <c r="A3247">
        <v>2343795</v>
      </c>
      <c r="B3247">
        <v>1</v>
      </c>
      <c r="C3247" t="s">
        <v>80</v>
      </c>
      <c r="D3247" t="s">
        <v>82</v>
      </c>
      <c r="E3247" t="s">
        <v>174</v>
      </c>
      <c r="F3247" t="s">
        <v>9501</v>
      </c>
      <c r="G3247" t="s">
        <v>410</v>
      </c>
      <c r="H3247" t="s">
        <v>154</v>
      </c>
      <c r="I3247" t="s">
        <v>144</v>
      </c>
      <c r="J3247" t="s">
        <v>137</v>
      </c>
      <c r="K3247" t="s">
        <v>138</v>
      </c>
      <c r="L3247" t="s">
        <v>9502</v>
      </c>
      <c r="M3247" t="s">
        <v>9503</v>
      </c>
      <c r="N3247">
        <v>1.045555555</v>
      </c>
      <c r="O3247">
        <v>0</v>
      </c>
      <c r="P3247">
        <v>4</v>
      </c>
      <c r="Q3247">
        <v>0</v>
      </c>
      <c r="R3247">
        <v>0</v>
      </c>
      <c r="S3247">
        <v>1</v>
      </c>
      <c r="T3247">
        <v>229</v>
      </c>
      <c r="U3247">
        <v>0</v>
      </c>
      <c r="V3247">
        <v>0</v>
      </c>
      <c r="W3247">
        <v>0</v>
      </c>
      <c r="X3247">
        <v>0.97798865493467502</v>
      </c>
      <c r="Y3247">
        <v>0</v>
      </c>
      <c r="Z3247">
        <v>0</v>
      </c>
      <c r="AA3247">
        <v>2.0956715256259613</v>
      </c>
      <c r="AB3247">
        <v>221.66034060264215</v>
      </c>
      <c r="AC3247">
        <v>0</v>
      </c>
      <c r="AD3247">
        <v>0</v>
      </c>
      <c r="AE3247">
        <v>224.73400078320279</v>
      </c>
    </row>
    <row r="3248" spans="1:31" x14ac:dyDescent="0.25">
      <c r="A3248">
        <v>2343797</v>
      </c>
      <c r="B3248">
        <v>1</v>
      </c>
      <c r="C3248" t="s">
        <v>80</v>
      </c>
      <c r="D3248" t="s">
        <v>93</v>
      </c>
      <c r="E3248" t="s">
        <v>157</v>
      </c>
      <c r="F3248" t="s">
        <v>9504</v>
      </c>
      <c r="G3248" t="s">
        <v>159</v>
      </c>
      <c r="H3248" t="s">
        <v>154</v>
      </c>
      <c r="I3248" t="s">
        <v>144</v>
      </c>
      <c r="J3248" t="s">
        <v>137</v>
      </c>
      <c r="K3248" t="s">
        <v>138</v>
      </c>
      <c r="L3248" t="s">
        <v>9505</v>
      </c>
      <c r="M3248" t="s">
        <v>9506</v>
      </c>
      <c r="N3248">
        <v>2.1188888879999999</v>
      </c>
      <c r="O3248">
        <v>0</v>
      </c>
      <c r="P3248">
        <v>1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0.59766448716874698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0.59766448716874698</v>
      </c>
    </row>
    <row r="3249" spans="1:31" x14ac:dyDescent="0.25">
      <c r="A3249">
        <v>2343798</v>
      </c>
      <c r="B3249">
        <v>1</v>
      </c>
      <c r="C3249" t="s">
        <v>80</v>
      </c>
      <c r="D3249" t="s">
        <v>108</v>
      </c>
      <c r="E3249" t="s">
        <v>151</v>
      </c>
      <c r="F3249" t="s">
        <v>9507</v>
      </c>
      <c r="G3249" t="s">
        <v>451</v>
      </c>
      <c r="H3249" t="s">
        <v>154</v>
      </c>
      <c r="I3249" t="s">
        <v>144</v>
      </c>
      <c r="J3249" t="s">
        <v>137</v>
      </c>
      <c r="K3249" t="s">
        <v>138</v>
      </c>
      <c r="L3249" t="s">
        <v>9508</v>
      </c>
      <c r="M3249" t="s">
        <v>9509</v>
      </c>
      <c r="N3249">
        <v>2.301388888</v>
      </c>
      <c r="O3249">
        <v>0</v>
      </c>
      <c r="P3249">
        <v>8</v>
      </c>
      <c r="Q3249">
        <v>0</v>
      </c>
      <c r="R3249">
        <v>12</v>
      </c>
      <c r="S3249">
        <v>0</v>
      </c>
      <c r="T3249">
        <v>9</v>
      </c>
      <c r="U3249">
        <v>0</v>
      </c>
      <c r="V3249">
        <v>0</v>
      </c>
      <c r="W3249">
        <v>0</v>
      </c>
      <c r="X3249">
        <v>4.8750859575435088</v>
      </c>
      <c r="Y3249">
        <v>0</v>
      </c>
      <c r="Z3249">
        <v>137.14925652136628</v>
      </c>
      <c r="AA3249">
        <v>0</v>
      </c>
      <c r="AB3249">
        <v>20.420345848580236</v>
      </c>
      <c r="AC3249">
        <v>0</v>
      </c>
      <c r="AD3249">
        <v>0</v>
      </c>
      <c r="AE3249">
        <v>162.44468832749004</v>
      </c>
    </row>
    <row r="3250" spans="1:31" x14ac:dyDescent="0.25">
      <c r="A3250">
        <v>2343800</v>
      </c>
      <c r="B3250">
        <v>1</v>
      </c>
      <c r="C3250" t="s">
        <v>81</v>
      </c>
      <c r="D3250" t="s">
        <v>127</v>
      </c>
      <c r="E3250" t="s">
        <v>157</v>
      </c>
      <c r="F3250" t="s">
        <v>8943</v>
      </c>
      <c r="G3250" t="s">
        <v>204</v>
      </c>
      <c r="H3250" t="s">
        <v>154</v>
      </c>
      <c r="I3250" t="s">
        <v>144</v>
      </c>
      <c r="J3250" t="s">
        <v>137</v>
      </c>
      <c r="K3250" t="s">
        <v>138</v>
      </c>
      <c r="L3250" t="s">
        <v>9510</v>
      </c>
      <c r="M3250" t="s">
        <v>9511</v>
      </c>
      <c r="N3250">
        <v>0.88861111100000001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1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86.730979001138991</v>
      </c>
      <c r="AC3250">
        <v>0</v>
      </c>
      <c r="AD3250">
        <v>0</v>
      </c>
      <c r="AE3250">
        <v>86.730979001138991</v>
      </c>
    </row>
    <row r="3251" spans="1:31" x14ac:dyDescent="0.25">
      <c r="A3251">
        <v>2343801</v>
      </c>
      <c r="B3251">
        <v>1</v>
      </c>
      <c r="C3251" t="s">
        <v>80</v>
      </c>
      <c r="D3251" t="s">
        <v>106</v>
      </c>
      <c r="E3251" t="s">
        <v>151</v>
      </c>
      <c r="F3251" t="s">
        <v>9512</v>
      </c>
      <c r="G3251" t="s">
        <v>153</v>
      </c>
      <c r="H3251" t="s">
        <v>154</v>
      </c>
      <c r="I3251" t="s">
        <v>144</v>
      </c>
      <c r="J3251" t="s">
        <v>137</v>
      </c>
      <c r="K3251" t="s">
        <v>138</v>
      </c>
      <c r="L3251" t="s">
        <v>9513</v>
      </c>
      <c r="M3251" t="s">
        <v>9514</v>
      </c>
      <c r="N3251">
        <v>1.2494444440000001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1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2.7937235020136946</v>
      </c>
      <c r="AC3251">
        <v>0</v>
      </c>
      <c r="AD3251">
        <v>0</v>
      </c>
      <c r="AE3251">
        <v>2.7937235020136946</v>
      </c>
    </row>
    <row r="3252" spans="1:31" x14ac:dyDescent="0.25">
      <c r="A3252">
        <v>2343802</v>
      </c>
      <c r="B3252">
        <v>1</v>
      </c>
      <c r="C3252" t="s">
        <v>80</v>
      </c>
      <c r="D3252" t="s">
        <v>108</v>
      </c>
      <c r="E3252" t="s">
        <v>157</v>
      </c>
      <c r="F3252" t="s">
        <v>9515</v>
      </c>
      <c r="G3252" t="s">
        <v>159</v>
      </c>
      <c r="H3252" t="s">
        <v>154</v>
      </c>
      <c r="I3252" t="s">
        <v>144</v>
      </c>
      <c r="J3252" t="s">
        <v>137</v>
      </c>
      <c r="K3252" t="s">
        <v>138</v>
      </c>
      <c r="L3252" t="s">
        <v>9516</v>
      </c>
      <c r="M3252" t="s">
        <v>9517</v>
      </c>
      <c r="N3252">
        <v>3.4116666659999999</v>
      </c>
      <c r="O3252">
        <v>0</v>
      </c>
      <c r="P3252">
        <v>0</v>
      </c>
      <c r="Q3252">
        <v>0</v>
      </c>
      <c r="R3252">
        <v>1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0.20270612989595696</v>
      </c>
      <c r="AA3252">
        <v>0</v>
      </c>
      <c r="AB3252">
        <v>0</v>
      </c>
      <c r="AC3252">
        <v>0</v>
      </c>
      <c r="AD3252">
        <v>0</v>
      </c>
      <c r="AE3252">
        <v>0.20270612989595696</v>
      </c>
    </row>
    <row r="3253" spans="1:31" x14ac:dyDescent="0.25">
      <c r="A3253">
        <v>2343803</v>
      </c>
      <c r="B3253">
        <v>1</v>
      </c>
      <c r="C3253" t="s">
        <v>80</v>
      </c>
      <c r="D3253" t="s">
        <v>85</v>
      </c>
      <c r="E3253" t="s">
        <v>174</v>
      </c>
      <c r="F3253" t="s">
        <v>9518</v>
      </c>
      <c r="G3253" t="s">
        <v>5547</v>
      </c>
      <c r="H3253" t="s">
        <v>154</v>
      </c>
      <c r="I3253" t="s">
        <v>144</v>
      </c>
      <c r="J3253" t="s">
        <v>137</v>
      </c>
      <c r="K3253" t="s">
        <v>138</v>
      </c>
      <c r="L3253" t="s">
        <v>9519</v>
      </c>
      <c r="M3253" t="s">
        <v>9520</v>
      </c>
      <c r="N3253">
        <v>0.49111111099999999</v>
      </c>
      <c r="O3253">
        <v>0</v>
      </c>
      <c r="P3253">
        <v>632</v>
      </c>
      <c r="Q3253">
        <v>0</v>
      </c>
      <c r="R3253">
        <v>0</v>
      </c>
      <c r="S3253">
        <v>0</v>
      </c>
      <c r="T3253">
        <v>47</v>
      </c>
      <c r="U3253">
        <v>0</v>
      </c>
      <c r="V3253">
        <v>0</v>
      </c>
      <c r="W3253">
        <v>0</v>
      </c>
      <c r="X3253">
        <v>103.37167462941795</v>
      </c>
      <c r="Y3253">
        <v>0</v>
      </c>
      <c r="Z3253">
        <v>0</v>
      </c>
      <c r="AA3253">
        <v>0</v>
      </c>
      <c r="AB3253">
        <v>67.537450673765278</v>
      </c>
      <c r="AC3253">
        <v>0</v>
      </c>
      <c r="AD3253">
        <v>0</v>
      </c>
      <c r="AE3253">
        <v>170.90912530318323</v>
      </c>
    </row>
    <row r="3254" spans="1:31" x14ac:dyDescent="0.25">
      <c r="A3254">
        <v>2343804</v>
      </c>
      <c r="B3254">
        <v>1</v>
      </c>
      <c r="C3254" t="s">
        <v>81</v>
      </c>
      <c r="D3254" t="s">
        <v>123</v>
      </c>
      <c r="E3254" t="s">
        <v>132</v>
      </c>
      <c r="F3254" t="s">
        <v>9521</v>
      </c>
      <c r="G3254" t="s">
        <v>134</v>
      </c>
      <c r="H3254" t="s">
        <v>135</v>
      </c>
      <c r="I3254" t="s">
        <v>144</v>
      </c>
      <c r="J3254" t="s">
        <v>137</v>
      </c>
      <c r="K3254" t="s">
        <v>138</v>
      </c>
      <c r="L3254" t="s">
        <v>9522</v>
      </c>
      <c r="M3254" t="s">
        <v>9523</v>
      </c>
      <c r="N3254">
        <v>0.45750000000000002</v>
      </c>
      <c r="O3254">
        <v>5</v>
      </c>
      <c r="P3254">
        <v>380</v>
      </c>
      <c r="Q3254">
        <v>397</v>
      </c>
      <c r="R3254">
        <v>435</v>
      </c>
      <c r="S3254">
        <v>41</v>
      </c>
      <c r="T3254">
        <v>80</v>
      </c>
      <c r="U3254">
        <v>1</v>
      </c>
      <c r="V3254">
        <v>0</v>
      </c>
      <c r="W3254">
        <v>2.357500343314463</v>
      </c>
      <c r="X3254">
        <v>51.530357924459459</v>
      </c>
      <c r="Y3254">
        <v>664.27850695787265</v>
      </c>
      <c r="Z3254">
        <v>568.85624773698601</v>
      </c>
      <c r="AA3254">
        <v>44.050878913241576</v>
      </c>
      <c r="AB3254">
        <v>54.962023669065367</v>
      </c>
      <c r="AC3254">
        <v>69.489782138086582</v>
      </c>
      <c r="AD3254">
        <v>0</v>
      </c>
      <c r="AE3254">
        <v>1455.5252976830261</v>
      </c>
    </row>
    <row r="3255" spans="1:31" x14ac:dyDescent="0.25">
      <c r="A3255">
        <v>2343805</v>
      </c>
      <c r="B3255">
        <v>1</v>
      </c>
      <c r="C3255" t="s">
        <v>80</v>
      </c>
      <c r="D3255" t="s">
        <v>90</v>
      </c>
      <c r="E3255" t="s">
        <v>151</v>
      </c>
      <c r="F3255" t="s">
        <v>2176</v>
      </c>
      <c r="G3255" t="s">
        <v>153</v>
      </c>
      <c r="H3255" t="s">
        <v>154</v>
      </c>
      <c r="I3255" t="s">
        <v>144</v>
      </c>
      <c r="J3255" t="s">
        <v>137</v>
      </c>
      <c r="K3255" t="s">
        <v>138</v>
      </c>
      <c r="L3255" t="s">
        <v>9524</v>
      </c>
      <c r="M3255" t="s">
        <v>9525</v>
      </c>
      <c r="N3255">
        <v>1.294444444</v>
      </c>
      <c r="O3255">
        <v>0</v>
      </c>
      <c r="P3255">
        <v>7</v>
      </c>
      <c r="Q3255">
        <v>0</v>
      </c>
      <c r="R3255">
        <v>0</v>
      </c>
      <c r="S3255">
        <v>0</v>
      </c>
      <c r="T3255">
        <v>5</v>
      </c>
      <c r="U3255">
        <v>0</v>
      </c>
      <c r="V3255">
        <v>0</v>
      </c>
      <c r="W3255">
        <v>0</v>
      </c>
      <c r="X3255">
        <v>1.8693898546132444</v>
      </c>
      <c r="Y3255">
        <v>0</v>
      </c>
      <c r="Z3255">
        <v>0</v>
      </c>
      <c r="AA3255">
        <v>0</v>
      </c>
      <c r="AB3255">
        <v>5.5177016187692765</v>
      </c>
      <c r="AC3255">
        <v>0</v>
      </c>
      <c r="AD3255">
        <v>0</v>
      </c>
      <c r="AE3255">
        <v>7.3870914733825206</v>
      </c>
    </row>
    <row r="3256" spans="1:31" x14ac:dyDescent="0.25">
      <c r="A3256">
        <v>2343806</v>
      </c>
      <c r="B3256">
        <v>1</v>
      </c>
      <c r="C3256" t="s">
        <v>80</v>
      </c>
      <c r="D3256" t="s">
        <v>88</v>
      </c>
      <c r="E3256" t="s">
        <v>157</v>
      </c>
      <c r="F3256" t="s">
        <v>9526</v>
      </c>
      <c r="G3256" t="s">
        <v>159</v>
      </c>
      <c r="H3256" t="s">
        <v>154</v>
      </c>
      <c r="I3256" t="s">
        <v>144</v>
      </c>
      <c r="J3256" t="s">
        <v>137</v>
      </c>
      <c r="K3256" t="s">
        <v>138</v>
      </c>
      <c r="L3256" t="s">
        <v>9527</v>
      </c>
      <c r="M3256" t="s">
        <v>9528</v>
      </c>
      <c r="N3256">
        <v>1.0213888879999999</v>
      </c>
      <c r="O3256">
        <v>0</v>
      </c>
      <c r="P3256">
        <v>2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0.55153411848510558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0.55153411848510558</v>
      </c>
    </row>
    <row r="3257" spans="1:31" x14ac:dyDescent="0.25">
      <c r="A3257">
        <v>2343807</v>
      </c>
      <c r="B3257">
        <v>1</v>
      </c>
      <c r="C3257" t="s">
        <v>80</v>
      </c>
      <c r="D3257" t="s">
        <v>100</v>
      </c>
      <c r="E3257" t="s">
        <v>157</v>
      </c>
      <c r="F3257" t="s">
        <v>9529</v>
      </c>
      <c r="G3257" t="s">
        <v>194</v>
      </c>
      <c r="H3257" t="s">
        <v>154</v>
      </c>
      <c r="I3257" t="s">
        <v>144</v>
      </c>
      <c r="J3257" t="s">
        <v>137</v>
      </c>
      <c r="K3257" t="s">
        <v>138</v>
      </c>
      <c r="L3257" t="s">
        <v>9530</v>
      </c>
      <c r="M3257" t="s">
        <v>9531</v>
      </c>
      <c r="N3257">
        <v>2.7513888880000001</v>
      </c>
      <c r="O3257">
        <v>0</v>
      </c>
      <c r="P3257">
        <v>1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1.4764751424525278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1.4764751424525278</v>
      </c>
    </row>
    <row r="3258" spans="1:31" x14ac:dyDescent="0.25">
      <c r="A3258">
        <v>2343808</v>
      </c>
      <c r="B3258">
        <v>1</v>
      </c>
      <c r="C3258" t="s">
        <v>80</v>
      </c>
      <c r="D3258" t="s">
        <v>83</v>
      </c>
      <c r="E3258" t="s">
        <v>157</v>
      </c>
      <c r="F3258" t="s">
        <v>9045</v>
      </c>
      <c r="G3258" t="s">
        <v>204</v>
      </c>
      <c r="H3258" t="s">
        <v>154</v>
      </c>
      <c r="I3258" t="s">
        <v>144</v>
      </c>
      <c r="J3258" t="s">
        <v>137</v>
      </c>
      <c r="K3258" t="s">
        <v>138</v>
      </c>
      <c r="L3258" t="s">
        <v>9532</v>
      </c>
      <c r="M3258" t="s">
        <v>9533</v>
      </c>
      <c r="N3258">
        <v>2.3688888879999999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2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4.2954905016973735</v>
      </c>
      <c r="AC3258">
        <v>0</v>
      </c>
      <c r="AD3258">
        <v>0</v>
      </c>
      <c r="AE3258">
        <v>4.2954905016973735</v>
      </c>
    </row>
    <row r="3259" spans="1:31" x14ac:dyDescent="0.25">
      <c r="A3259">
        <v>2343809</v>
      </c>
      <c r="B3259">
        <v>1</v>
      </c>
      <c r="C3259" t="s">
        <v>80</v>
      </c>
      <c r="D3259" t="s">
        <v>105</v>
      </c>
      <c r="E3259" t="s">
        <v>157</v>
      </c>
      <c r="F3259" t="s">
        <v>9534</v>
      </c>
      <c r="G3259" t="s">
        <v>159</v>
      </c>
      <c r="H3259" t="s">
        <v>154</v>
      </c>
      <c r="I3259" t="s">
        <v>144</v>
      </c>
      <c r="J3259" t="s">
        <v>137</v>
      </c>
      <c r="K3259" t="s">
        <v>138</v>
      </c>
      <c r="L3259" t="s">
        <v>9535</v>
      </c>
      <c r="M3259" t="s">
        <v>9536</v>
      </c>
      <c r="N3259">
        <v>1.1186111110000001</v>
      </c>
      <c r="O3259">
        <v>0</v>
      </c>
      <c r="P3259">
        <v>0</v>
      </c>
      <c r="Q3259">
        <v>0</v>
      </c>
      <c r="R3259">
        <v>7</v>
      </c>
      <c r="S3259">
        <v>0</v>
      </c>
      <c r="T3259">
        <v>1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2.9680757187177709</v>
      </c>
      <c r="AA3259">
        <v>0</v>
      </c>
      <c r="AB3259">
        <v>0.77458846221508337</v>
      </c>
      <c r="AC3259">
        <v>0</v>
      </c>
      <c r="AD3259">
        <v>0</v>
      </c>
      <c r="AE3259">
        <v>3.742664180932854</v>
      </c>
    </row>
    <row r="3260" spans="1:31" x14ac:dyDescent="0.25">
      <c r="A3260">
        <v>2343810</v>
      </c>
      <c r="B3260">
        <v>1</v>
      </c>
      <c r="C3260" t="s">
        <v>81</v>
      </c>
      <c r="D3260" t="s">
        <v>115</v>
      </c>
      <c r="E3260" t="s">
        <v>147</v>
      </c>
      <c r="F3260" t="s">
        <v>9537</v>
      </c>
      <c r="G3260" t="s">
        <v>208</v>
      </c>
      <c r="H3260" t="s">
        <v>135</v>
      </c>
      <c r="I3260" t="s">
        <v>144</v>
      </c>
      <c r="J3260" t="s">
        <v>137</v>
      </c>
      <c r="K3260" t="s">
        <v>209</v>
      </c>
      <c r="L3260" t="s">
        <v>9538</v>
      </c>
      <c r="M3260" t="s">
        <v>9539</v>
      </c>
      <c r="N3260">
        <v>9.8566666660000006</v>
      </c>
      <c r="O3260">
        <v>0</v>
      </c>
      <c r="P3260">
        <v>253</v>
      </c>
      <c r="Q3260">
        <v>0</v>
      </c>
      <c r="R3260">
        <v>0</v>
      </c>
      <c r="S3260">
        <v>0</v>
      </c>
      <c r="T3260">
        <v>20</v>
      </c>
      <c r="U3260">
        <v>0</v>
      </c>
      <c r="V3260">
        <v>0</v>
      </c>
      <c r="W3260">
        <v>0</v>
      </c>
      <c r="X3260">
        <v>218.67920494368212</v>
      </c>
      <c r="Y3260">
        <v>0</v>
      </c>
      <c r="Z3260">
        <v>0</v>
      </c>
      <c r="AA3260">
        <v>0</v>
      </c>
      <c r="AB3260">
        <v>10.907882738878719</v>
      </c>
      <c r="AC3260">
        <v>0</v>
      </c>
      <c r="AD3260">
        <v>0</v>
      </c>
      <c r="AE3260">
        <v>229.58708768256085</v>
      </c>
    </row>
    <row r="3261" spans="1:31" x14ac:dyDescent="0.25">
      <c r="A3261">
        <v>2343811</v>
      </c>
      <c r="B3261">
        <v>1</v>
      </c>
      <c r="C3261" t="s">
        <v>80</v>
      </c>
      <c r="D3261" t="s">
        <v>107</v>
      </c>
      <c r="E3261" t="s">
        <v>132</v>
      </c>
      <c r="F3261" t="s">
        <v>9540</v>
      </c>
      <c r="G3261" t="s">
        <v>134</v>
      </c>
      <c r="H3261" t="s">
        <v>135</v>
      </c>
      <c r="I3261" t="s">
        <v>144</v>
      </c>
      <c r="J3261" t="s">
        <v>137</v>
      </c>
      <c r="K3261" t="s">
        <v>138</v>
      </c>
      <c r="L3261" t="s">
        <v>9541</v>
      </c>
      <c r="M3261" t="s">
        <v>9542</v>
      </c>
      <c r="N3261">
        <v>0.69388888800000004</v>
      </c>
      <c r="O3261">
        <v>0</v>
      </c>
      <c r="P3261">
        <v>3312</v>
      </c>
      <c r="Q3261">
        <v>0</v>
      </c>
      <c r="R3261">
        <v>5</v>
      </c>
      <c r="S3261">
        <v>2</v>
      </c>
      <c r="T3261">
        <v>237</v>
      </c>
      <c r="U3261">
        <v>0</v>
      </c>
      <c r="V3261">
        <v>1</v>
      </c>
      <c r="W3261">
        <v>0</v>
      </c>
      <c r="X3261">
        <v>629.8622393839911</v>
      </c>
      <c r="Y3261">
        <v>0</v>
      </c>
      <c r="Z3261">
        <v>1.3394742110340958</v>
      </c>
      <c r="AA3261">
        <v>61.723735774250741</v>
      </c>
      <c r="AB3261">
        <v>231.02057460180697</v>
      </c>
      <c r="AC3261">
        <v>0</v>
      </c>
      <c r="AD3261">
        <v>2.7516958199556592</v>
      </c>
      <c r="AE3261">
        <v>926.69771979103859</v>
      </c>
    </row>
    <row r="3262" spans="1:31" x14ac:dyDescent="0.25">
      <c r="A3262">
        <v>2343814</v>
      </c>
      <c r="B3262">
        <v>1</v>
      </c>
      <c r="C3262" t="s">
        <v>81</v>
      </c>
      <c r="D3262" t="s">
        <v>118</v>
      </c>
      <c r="E3262" t="s">
        <v>151</v>
      </c>
      <c r="F3262" t="s">
        <v>9543</v>
      </c>
      <c r="G3262" t="s">
        <v>153</v>
      </c>
      <c r="H3262" t="s">
        <v>154</v>
      </c>
      <c r="I3262" t="s">
        <v>144</v>
      </c>
      <c r="J3262" t="s">
        <v>137</v>
      </c>
      <c r="K3262" t="s">
        <v>138</v>
      </c>
      <c r="L3262" t="s">
        <v>9544</v>
      </c>
      <c r="M3262" t="s">
        <v>9545</v>
      </c>
      <c r="N3262">
        <v>1.2308333330000001</v>
      </c>
      <c r="O3262">
        <v>0</v>
      </c>
      <c r="P3262">
        <v>8</v>
      </c>
      <c r="Q3262">
        <v>0</v>
      </c>
      <c r="R3262">
        <v>0</v>
      </c>
      <c r="S3262">
        <v>0</v>
      </c>
      <c r="T3262">
        <v>1</v>
      </c>
      <c r="U3262">
        <v>0</v>
      </c>
      <c r="V3262">
        <v>0</v>
      </c>
      <c r="W3262">
        <v>0</v>
      </c>
      <c r="X3262">
        <v>4.0327472588348368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4.0327472588348368</v>
      </c>
    </row>
    <row r="3263" spans="1:31" x14ac:dyDescent="0.25">
      <c r="A3263">
        <v>2343816</v>
      </c>
      <c r="B3263">
        <v>1</v>
      </c>
      <c r="C3263" t="s">
        <v>80</v>
      </c>
      <c r="D3263" t="s">
        <v>90</v>
      </c>
      <c r="E3263" t="s">
        <v>151</v>
      </c>
      <c r="F3263" t="s">
        <v>9546</v>
      </c>
      <c r="G3263" t="s">
        <v>410</v>
      </c>
      <c r="H3263" t="s">
        <v>154</v>
      </c>
      <c r="I3263" t="s">
        <v>144</v>
      </c>
      <c r="J3263" t="s">
        <v>137</v>
      </c>
      <c r="K3263" t="s">
        <v>138</v>
      </c>
      <c r="L3263" t="s">
        <v>9547</v>
      </c>
      <c r="M3263" t="s">
        <v>9548</v>
      </c>
      <c r="N3263">
        <v>2.3738888880000002</v>
      </c>
      <c r="O3263">
        <v>0</v>
      </c>
      <c r="P3263">
        <v>195</v>
      </c>
      <c r="Q3263">
        <v>0</v>
      </c>
      <c r="R3263">
        <v>0</v>
      </c>
      <c r="S3263">
        <v>0</v>
      </c>
      <c r="T3263">
        <v>10</v>
      </c>
      <c r="U3263">
        <v>0</v>
      </c>
      <c r="V3263">
        <v>0</v>
      </c>
      <c r="W3263">
        <v>0</v>
      </c>
      <c r="X3263">
        <v>132.77660500376101</v>
      </c>
      <c r="Y3263">
        <v>0</v>
      </c>
      <c r="Z3263">
        <v>0</v>
      </c>
      <c r="AA3263">
        <v>0</v>
      </c>
      <c r="AB3263">
        <v>29.351134347924106</v>
      </c>
      <c r="AC3263">
        <v>0</v>
      </c>
      <c r="AD3263">
        <v>0</v>
      </c>
      <c r="AE3263">
        <v>162.12773935168511</v>
      </c>
    </row>
    <row r="3264" spans="1:31" x14ac:dyDescent="0.25">
      <c r="A3264">
        <v>2343819</v>
      </c>
      <c r="B3264">
        <v>1</v>
      </c>
      <c r="C3264" t="s">
        <v>80</v>
      </c>
      <c r="D3264" t="s">
        <v>102</v>
      </c>
      <c r="E3264" t="s">
        <v>151</v>
      </c>
      <c r="F3264" t="s">
        <v>1117</v>
      </c>
      <c r="G3264" t="s">
        <v>153</v>
      </c>
      <c r="H3264" t="s">
        <v>154</v>
      </c>
      <c r="I3264" t="s">
        <v>144</v>
      </c>
      <c r="J3264" t="s">
        <v>137</v>
      </c>
      <c r="K3264" t="s">
        <v>138</v>
      </c>
      <c r="L3264" t="s">
        <v>9549</v>
      </c>
      <c r="M3264" t="s">
        <v>9550</v>
      </c>
      <c r="N3264">
        <v>1.5083333329999999</v>
      </c>
      <c r="O3264">
        <v>0</v>
      </c>
      <c r="P3264">
        <v>69</v>
      </c>
      <c r="Q3264">
        <v>0</v>
      </c>
      <c r="R3264">
        <v>0</v>
      </c>
      <c r="S3264">
        <v>0</v>
      </c>
      <c r="T3264">
        <v>5</v>
      </c>
      <c r="U3264">
        <v>0</v>
      </c>
      <c r="V3264">
        <v>0</v>
      </c>
      <c r="W3264">
        <v>0</v>
      </c>
      <c r="X3264">
        <v>19.517939767654795</v>
      </c>
      <c r="Y3264">
        <v>0</v>
      </c>
      <c r="Z3264">
        <v>0</v>
      </c>
      <c r="AA3264">
        <v>0</v>
      </c>
      <c r="AB3264">
        <v>1.3151442090693046</v>
      </c>
      <c r="AC3264">
        <v>0</v>
      </c>
      <c r="AD3264">
        <v>0</v>
      </c>
      <c r="AE3264">
        <v>20.833083976724101</v>
      </c>
    </row>
    <row r="3265" spans="1:31" x14ac:dyDescent="0.25">
      <c r="A3265">
        <v>2343820</v>
      </c>
      <c r="B3265">
        <v>1</v>
      </c>
      <c r="C3265" t="s">
        <v>80</v>
      </c>
      <c r="D3265" t="s">
        <v>105</v>
      </c>
      <c r="E3265" t="s">
        <v>147</v>
      </c>
      <c r="F3265" t="s">
        <v>9551</v>
      </c>
      <c r="G3265" t="s">
        <v>184</v>
      </c>
      <c r="H3265" t="s">
        <v>135</v>
      </c>
      <c r="I3265" t="s">
        <v>144</v>
      </c>
      <c r="J3265" t="s">
        <v>137</v>
      </c>
      <c r="K3265" t="s">
        <v>138</v>
      </c>
      <c r="L3265" t="s">
        <v>9552</v>
      </c>
      <c r="M3265" t="s">
        <v>9553</v>
      </c>
      <c r="N3265">
        <v>2.150555555</v>
      </c>
      <c r="O3265">
        <v>0</v>
      </c>
      <c r="P3265">
        <v>0</v>
      </c>
      <c r="Q3265">
        <v>0</v>
      </c>
      <c r="R3265">
        <v>0</v>
      </c>
      <c r="S3265">
        <v>1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4.1521172631368692</v>
      </c>
      <c r="AB3265">
        <v>0</v>
      </c>
      <c r="AC3265">
        <v>0</v>
      </c>
      <c r="AD3265">
        <v>0</v>
      </c>
      <c r="AE3265">
        <v>4.1521172631368692</v>
      </c>
    </row>
    <row r="3266" spans="1:31" x14ac:dyDescent="0.25">
      <c r="A3266">
        <v>2343821</v>
      </c>
      <c r="B3266">
        <v>1</v>
      </c>
      <c r="C3266" t="s">
        <v>81</v>
      </c>
      <c r="D3266" t="s">
        <v>118</v>
      </c>
      <c r="E3266" t="s">
        <v>157</v>
      </c>
      <c r="F3266" t="s">
        <v>9554</v>
      </c>
      <c r="G3266" t="s">
        <v>352</v>
      </c>
      <c r="H3266" t="s">
        <v>154</v>
      </c>
      <c r="I3266" t="s">
        <v>144</v>
      </c>
      <c r="J3266" t="s">
        <v>3</v>
      </c>
      <c r="K3266" t="s">
        <v>138</v>
      </c>
      <c r="L3266" t="s">
        <v>9555</v>
      </c>
      <c r="M3266" t="s">
        <v>9556</v>
      </c>
      <c r="N3266">
        <v>2.3708333330000002</v>
      </c>
      <c r="O3266">
        <v>0</v>
      </c>
      <c r="P3266">
        <v>11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6.4267864486675332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6.4267864486675332</v>
      </c>
    </row>
    <row r="3267" spans="1:31" x14ac:dyDescent="0.25">
      <c r="A3267">
        <v>2343829</v>
      </c>
      <c r="B3267">
        <v>1</v>
      </c>
      <c r="C3267" t="s">
        <v>81</v>
      </c>
      <c r="D3267" t="s">
        <v>123</v>
      </c>
      <c r="E3267" t="s">
        <v>141</v>
      </c>
      <c r="F3267" t="s">
        <v>9557</v>
      </c>
      <c r="G3267" t="s">
        <v>134</v>
      </c>
      <c r="H3267" t="s">
        <v>135</v>
      </c>
      <c r="I3267" t="s">
        <v>144</v>
      </c>
      <c r="J3267" t="s">
        <v>137</v>
      </c>
      <c r="K3267" t="s">
        <v>138</v>
      </c>
      <c r="L3267" t="s">
        <v>9558</v>
      </c>
      <c r="M3267" t="s">
        <v>9559</v>
      </c>
      <c r="N3267">
        <v>0.72666666599999996</v>
      </c>
      <c r="O3267">
        <v>2</v>
      </c>
      <c r="P3267">
        <v>204</v>
      </c>
      <c r="Q3267">
        <v>24</v>
      </c>
      <c r="R3267">
        <v>43</v>
      </c>
      <c r="S3267">
        <v>1</v>
      </c>
      <c r="T3267">
        <v>21</v>
      </c>
      <c r="U3267">
        <v>0</v>
      </c>
      <c r="V3267">
        <v>0</v>
      </c>
      <c r="W3267">
        <v>38.251736443619919</v>
      </c>
      <c r="X3267">
        <v>48.342583541397197</v>
      </c>
      <c r="Y3267">
        <v>235.19796442574412</v>
      </c>
      <c r="Z3267">
        <v>220.73065164189975</v>
      </c>
      <c r="AA3267">
        <v>33.762192751843969</v>
      </c>
      <c r="AB3267">
        <v>39.373193685793503</v>
      </c>
      <c r="AC3267">
        <v>0</v>
      </c>
      <c r="AD3267">
        <v>0</v>
      </c>
      <c r="AE3267">
        <v>615.65832249029836</v>
      </c>
    </row>
    <row r="3268" spans="1:31" x14ac:dyDescent="0.25">
      <c r="A3268">
        <v>2343835</v>
      </c>
      <c r="B3268">
        <v>1</v>
      </c>
      <c r="C3268" t="s">
        <v>80</v>
      </c>
      <c r="D3268" t="s">
        <v>107</v>
      </c>
      <c r="E3268" t="s">
        <v>147</v>
      </c>
      <c r="F3268" t="s">
        <v>9560</v>
      </c>
      <c r="G3268" t="s">
        <v>134</v>
      </c>
      <c r="H3268" t="s">
        <v>135</v>
      </c>
      <c r="I3268" t="s">
        <v>144</v>
      </c>
      <c r="J3268" t="s">
        <v>137</v>
      </c>
      <c r="K3268" t="s">
        <v>138</v>
      </c>
      <c r="L3268" t="s">
        <v>9542</v>
      </c>
      <c r="M3268" t="s">
        <v>9561</v>
      </c>
      <c r="N3268">
        <v>1.057222222</v>
      </c>
      <c r="O3268">
        <v>0</v>
      </c>
      <c r="P3268">
        <v>2373</v>
      </c>
      <c r="Q3268">
        <v>0</v>
      </c>
      <c r="R3268">
        <v>3</v>
      </c>
      <c r="S3268">
        <v>2</v>
      </c>
      <c r="T3268">
        <v>134</v>
      </c>
      <c r="U3268">
        <v>0</v>
      </c>
      <c r="V3268">
        <v>1</v>
      </c>
      <c r="W3268">
        <v>0</v>
      </c>
      <c r="X3268">
        <v>756.63153049762968</v>
      </c>
      <c r="Y3268">
        <v>0</v>
      </c>
      <c r="Z3268">
        <v>1.5092341830692622</v>
      </c>
      <c r="AA3268">
        <v>99.211646680767601</v>
      </c>
      <c r="AB3268">
        <v>261.52450014391184</v>
      </c>
      <c r="AC3268">
        <v>0</v>
      </c>
      <c r="AD3268">
        <v>4.1936874339974528</v>
      </c>
      <c r="AE3268">
        <v>1123.0705989393757</v>
      </c>
    </row>
    <row r="3269" spans="1:31" x14ac:dyDescent="0.25">
      <c r="A3269">
        <v>2343838</v>
      </c>
      <c r="B3269">
        <v>1</v>
      </c>
      <c r="C3269" t="s">
        <v>81</v>
      </c>
      <c r="D3269" t="s">
        <v>122</v>
      </c>
      <c r="E3269" t="s">
        <v>147</v>
      </c>
      <c r="F3269" t="s">
        <v>9562</v>
      </c>
      <c r="G3269" t="s">
        <v>352</v>
      </c>
      <c r="H3269" t="s">
        <v>135</v>
      </c>
      <c r="I3269" t="s">
        <v>144</v>
      </c>
      <c r="J3269" t="s">
        <v>137</v>
      </c>
      <c r="K3269" t="s">
        <v>138</v>
      </c>
      <c r="L3269" t="s">
        <v>9563</v>
      </c>
      <c r="M3269" t="s">
        <v>9564</v>
      </c>
      <c r="N3269">
        <v>2.2313888880000001</v>
      </c>
      <c r="O3269">
        <v>0</v>
      </c>
      <c r="P3269">
        <v>74</v>
      </c>
      <c r="Q3269">
        <v>0</v>
      </c>
      <c r="R3269">
        <v>0</v>
      </c>
      <c r="S3269">
        <v>1</v>
      </c>
      <c r="T3269">
        <v>6</v>
      </c>
      <c r="U3269">
        <v>0</v>
      </c>
      <c r="V3269">
        <v>0</v>
      </c>
      <c r="W3269">
        <v>0</v>
      </c>
      <c r="X3269">
        <v>34.864676210543308</v>
      </c>
      <c r="Y3269">
        <v>0</v>
      </c>
      <c r="Z3269">
        <v>0</v>
      </c>
      <c r="AA3269">
        <v>5.0520023417921562</v>
      </c>
      <c r="AB3269">
        <v>11.587176169903506</v>
      </c>
      <c r="AC3269">
        <v>0</v>
      </c>
      <c r="AD3269">
        <v>0</v>
      </c>
      <c r="AE3269">
        <v>51.50385472223897</v>
      </c>
    </row>
    <row r="3270" spans="1:31" x14ac:dyDescent="0.25">
      <c r="A3270">
        <v>2343839</v>
      </c>
      <c r="B3270">
        <v>1</v>
      </c>
      <c r="C3270" t="s">
        <v>80</v>
      </c>
      <c r="D3270" t="s">
        <v>106</v>
      </c>
      <c r="E3270" t="s">
        <v>132</v>
      </c>
      <c r="F3270" t="s">
        <v>9565</v>
      </c>
      <c r="G3270" t="s">
        <v>134</v>
      </c>
      <c r="H3270" t="s">
        <v>135</v>
      </c>
      <c r="I3270" t="s">
        <v>136</v>
      </c>
      <c r="J3270" t="s">
        <v>137</v>
      </c>
      <c r="K3270" t="s">
        <v>138</v>
      </c>
      <c r="L3270" t="s">
        <v>9566</v>
      </c>
      <c r="M3270" t="s">
        <v>9567</v>
      </c>
      <c r="N3270">
        <v>4.2777777000000003E-2</v>
      </c>
      <c r="O3270">
        <v>2</v>
      </c>
      <c r="P3270">
        <v>45</v>
      </c>
      <c r="Q3270">
        <v>39</v>
      </c>
      <c r="R3270">
        <v>171</v>
      </c>
      <c r="S3270">
        <v>7</v>
      </c>
      <c r="T3270">
        <v>34</v>
      </c>
      <c r="U3270">
        <v>0</v>
      </c>
      <c r="V3270">
        <v>0</v>
      </c>
      <c r="W3270">
        <v>6.8401827020963341E-2</v>
      </c>
      <c r="X3270">
        <v>1.949753613345059</v>
      </c>
      <c r="Y3270">
        <v>40.285789122058219</v>
      </c>
      <c r="Z3270">
        <v>33.280424192987773</v>
      </c>
      <c r="AA3270">
        <v>4.1530831666777015</v>
      </c>
      <c r="AB3270">
        <v>5.5302241237176277</v>
      </c>
      <c r="AC3270">
        <v>0</v>
      </c>
      <c r="AD3270">
        <v>0</v>
      </c>
      <c r="AE3270">
        <v>85.267676045807349</v>
      </c>
    </row>
    <row r="3271" spans="1:31" x14ac:dyDescent="0.25">
      <c r="A3271">
        <v>2343840</v>
      </c>
      <c r="B3271">
        <v>1</v>
      </c>
      <c r="C3271" t="s">
        <v>80</v>
      </c>
      <c r="D3271" t="s">
        <v>93</v>
      </c>
      <c r="E3271" t="s">
        <v>132</v>
      </c>
      <c r="F3271" t="s">
        <v>9568</v>
      </c>
      <c r="G3271" t="s">
        <v>134</v>
      </c>
      <c r="H3271" t="s">
        <v>135</v>
      </c>
      <c r="I3271" t="s">
        <v>144</v>
      </c>
      <c r="J3271" t="s">
        <v>137</v>
      </c>
      <c r="K3271" t="s">
        <v>138</v>
      </c>
      <c r="L3271" t="s">
        <v>9569</v>
      </c>
      <c r="M3271" t="s">
        <v>9570</v>
      </c>
      <c r="N3271">
        <v>8.2777776999999997E-2</v>
      </c>
      <c r="O3271">
        <v>3</v>
      </c>
      <c r="P3271">
        <v>260</v>
      </c>
      <c r="Q3271">
        <v>40</v>
      </c>
      <c r="R3271">
        <v>31</v>
      </c>
      <c r="S3271">
        <v>6</v>
      </c>
      <c r="T3271">
        <v>35</v>
      </c>
      <c r="U3271">
        <v>0</v>
      </c>
      <c r="V3271">
        <v>0</v>
      </c>
      <c r="W3271">
        <v>0.27506639868882332</v>
      </c>
      <c r="X3271">
        <v>5.9856285340426556</v>
      </c>
      <c r="Y3271">
        <v>20.57981515645351</v>
      </c>
      <c r="Z3271">
        <v>11.330099493169234</v>
      </c>
      <c r="AA3271">
        <v>3.6213012715355672</v>
      </c>
      <c r="AB3271">
        <v>4.1700136707529394</v>
      </c>
      <c r="AC3271">
        <v>0</v>
      </c>
      <c r="AD3271">
        <v>0</v>
      </c>
      <c r="AE3271">
        <v>45.961924524642725</v>
      </c>
    </row>
    <row r="3272" spans="1:31" x14ac:dyDescent="0.25">
      <c r="A3272">
        <v>2343841</v>
      </c>
      <c r="B3272">
        <v>1</v>
      </c>
      <c r="C3272" t="s">
        <v>81</v>
      </c>
      <c r="D3272" t="s">
        <v>112</v>
      </c>
      <c r="E3272" t="s">
        <v>151</v>
      </c>
      <c r="F3272" t="s">
        <v>8722</v>
      </c>
      <c r="G3272" t="s">
        <v>153</v>
      </c>
      <c r="H3272" t="s">
        <v>154</v>
      </c>
      <c r="I3272" t="s">
        <v>144</v>
      </c>
      <c r="J3272" t="s">
        <v>137</v>
      </c>
      <c r="K3272" t="s">
        <v>138</v>
      </c>
      <c r="L3272" t="s">
        <v>9571</v>
      </c>
      <c r="M3272" t="s">
        <v>9572</v>
      </c>
      <c r="N3272">
        <v>0.82277777699999999</v>
      </c>
      <c r="O3272">
        <v>0</v>
      </c>
      <c r="P3272">
        <v>3</v>
      </c>
      <c r="Q3272">
        <v>0</v>
      </c>
      <c r="R3272">
        <v>2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1.2035468744939384</v>
      </c>
      <c r="Y3272">
        <v>0</v>
      </c>
      <c r="Z3272">
        <v>1.2319227165551201</v>
      </c>
      <c r="AA3272">
        <v>0</v>
      </c>
      <c r="AB3272">
        <v>0</v>
      </c>
      <c r="AC3272">
        <v>0</v>
      </c>
      <c r="AD3272">
        <v>0</v>
      </c>
      <c r="AE3272">
        <v>2.4354695910490585</v>
      </c>
    </row>
    <row r="3273" spans="1:31" x14ac:dyDescent="0.25">
      <c r="A3273">
        <v>2343842</v>
      </c>
      <c r="B3273">
        <v>1</v>
      </c>
      <c r="C3273" t="s">
        <v>81</v>
      </c>
      <c r="D3273" t="s">
        <v>127</v>
      </c>
      <c r="E3273" t="s">
        <v>141</v>
      </c>
      <c r="F3273" t="s">
        <v>4983</v>
      </c>
      <c r="G3273" t="s">
        <v>1768</v>
      </c>
      <c r="H3273" t="s">
        <v>135</v>
      </c>
      <c r="I3273" t="s">
        <v>144</v>
      </c>
      <c r="J3273" t="s">
        <v>137</v>
      </c>
      <c r="K3273" t="s">
        <v>138</v>
      </c>
      <c r="L3273" t="s">
        <v>9573</v>
      </c>
      <c r="M3273" t="s">
        <v>9574</v>
      </c>
      <c r="N3273">
        <v>4.4752777769999996</v>
      </c>
      <c r="O3273">
        <v>5</v>
      </c>
      <c r="P3273">
        <v>74</v>
      </c>
      <c r="Q3273">
        <v>94</v>
      </c>
      <c r="R3273">
        <v>101</v>
      </c>
      <c r="S3273">
        <v>2</v>
      </c>
      <c r="T3273">
        <v>8</v>
      </c>
      <c r="U3273">
        <v>0</v>
      </c>
      <c r="V3273">
        <v>1</v>
      </c>
      <c r="W3273">
        <v>7.4209508611427175</v>
      </c>
      <c r="X3273">
        <v>119.24379674892471</v>
      </c>
      <c r="Y3273">
        <v>1568.7610496443438</v>
      </c>
      <c r="Z3273">
        <v>1333.7269853534426</v>
      </c>
      <c r="AA3273">
        <v>81.493043017141602</v>
      </c>
      <c r="AB3273">
        <v>40.146703676701904</v>
      </c>
      <c r="AC3273">
        <v>0</v>
      </c>
      <c r="AD3273">
        <v>0</v>
      </c>
      <c r="AE3273">
        <v>3150.792529301697</v>
      </c>
    </row>
    <row r="3274" spans="1:31" x14ac:dyDescent="0.25">
      <c r="A3274">
        <v>2343846</v>
      </c>
      <c r="B3274">
        <v>1</v>
      </c>
      <c r="C3274" t="s">
        <v>80</v>
      </c>
      <c r="D3274" t="s">
        <v>101</v>
      </c>
      <c r="E3274" t="s">
        <v>157</v>
      </c>
      <c r="F3274" t="s">
        <v>9575</v>
      </c>
      <c r="G3274" t="s">
        <v>352</v>
      </c>
      <c r="H3274" t="s">
        <v>154</v>
      </c>
      <c r="I3274" t="s">
        <v>144</v>
      </c>
      <c r="J3274" t="s">
        <v>137</v>
      </c>
      <c r="K3274" t="s">
        <v>138</v>
      </c>
      <c r="L3274" t="s">
        <v>9576</v>
      </c>
      <c r="M3274" t="s">
        <v>9577</v>
      </c>
      <c r="N3274">
        <v>1.3758333330000001</v>
      </c>
      <c r="O3274">
        <v>0</v>
      </c>
      <c r="P3274">
        <v>4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7.299319792838773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7.299319792838773</v>
      </c>
    </row>
    <row r="3275" spans="1:31" x14ac:dyDescent="0.25">
      <c r="A3275">
        <v>2343847</v>
      </c>
      <c r="B3275">
        <v>1</v>
      </c>
      <c r="C3275" t="s">
        <v>81</v>
      </c>
      <c r="D3275" t="s">
        <v>114</v>
      </c>
      <c r="E3275" t="s">
        <v>147</v>
      </c>
      <c r="F3275" t="s">
        <v>272</v>
      </c>
      <c r="G3275" t="s">
        <v>184</v>
      </c>
      <c r="H3275" t="s">
        <v>135</v>
      </c>
      <c r="I3275" t="s">
        <v>144</v>
      </c>
      <c r="J3275" t="s">
        <v>137</v>
      </c>
      <c r="K3275" t="s">
        <v>138</v>
      </c>
      <c r="L3275" t="s">
        <v>9578</v>
      </c>
      <c r="M3275" t="s">
        <v>9579</v>
      </c>
      <c r="N3275">
        <v>1.9852777770000001</v>
      </c>
      <c r="O3275">
        <v>0</v>
      </c>
      <c r="P3275">
        <v>55</v>
      </c>
      <c r="Q3275">
        <v>0</v>
      </c>
      <c r="R3275">
        <v>0</v>
      </c>
      <c r="S3275">
        <v>0</v>
      </c>
      <c r="T3275">
        <v>4</v>
      </c>
      <c r="U3275">
        <v>0</v>
      </c>
      <c r="V3275">
        <v>0</v>
      </c>
      <c r="W3275">
        <v>0</v>
      </c>
      <c r="X3275">
        <v>16.403535733476176</v>
      </c>
      <c r="Y3275">
        <v>0</v>
      </c>
      <c r="Z3275">
        <v>0</v>
      </c>
      <c r="AA3275">
        <v>0</v>
      </c>
      <c r="AB3275">
        <v>4.9660010736349696</v>
      </c>
      <c r="AC3275">
        <v>0</v>
      </c>
      <c r="AD3275">
        <v>0</v>
      </c>
      <c r="AE3275">
        <v>21.369536807111146</v>
      </c>
    </row>
    <row r="3276" spans="1:31" x14ac:dyDescent="0.25">
      <c r="A3276">
        <v>2343848</v>
      </c>
      <c r="B3276">
        <v>1</v>
      </c>
      <c r="C3276" t="s">
        <v>80</v>
      </c>
      <c r="D3276" t="s">
        <v>105</v>
      </c>
      <c r="E3276" t="s">
        <v>151</v>
      </c>
      <c r="F3276" t="s">
        <v>9580</v>
      </c>
      <c r="G3276" t="s">
        <v>391</v>
      </c>
      <c r="H3276" t="s">
        <v>154</v>
      </c>
      <c r="I3276" t="s">
        <v>144</v>
      </c>
      <c r="J3276" t="s">
        <v>137</v>
      </c>
      <c r="K3276" t="s">
        <v>138</v>
      </c>
      <c r="L3276" t="s">
        <v>9581</v>
      </c>
      <c r="M3276" t="s">
        <v>9582</v>
      </c>
      <c r="N3276">
        <v>4.7122222220000003</v>
      </c>
      <c r="O3276">
        <v>0</v>
      </c>
      <c r="P3276">
        <v>128</v>
      </c>
      <c r="Q3276">
        <v>0</v>
      </c>
      <c r="R3276">
        <v>0</v>
      </c>
      <c r="S3276">
        <v>0</v>
      </c>
      <c r="T3276">
        <v>2</v>
      </c>
      <c r="U3276">
        <v>0</v>
      </c>
      <c r="V3276">
        <v>0</v>
      </c>
      <c r="W3276">
        <v>0</v>
      </c>
      <c r="X3276">
        <v>171.94269355423094</v>
      </c>
      <c r="Y3276">
        <v>0</v>
      </c>
      <c r="Z3276">
        <v>0</v>
      </c>
      <c r="AA3276">
        <v>0</v>
      </c>
      <c r="AB3276">
        <v>12.134146723748659</v>
      </c>
      <c r="AC3276">
        <v>0</v>
      </c>
      <c r="AD3276">
        <v>0</v>
      </c>
      <c r="AE3276">
        <v>184.07684027797961</v>
      </c>
    </row>
    <row r="3277" spans="1:31" x14ac:dyDescent="0.25">
      <c r="A3277">
        <v>2343851</v>
      </c>
      <c r="B3277">
        <v>1</v>
      </c>
      <c r="C3277" t="s">
        <v>81</v>
      </c>
      <c r="D3277" t="s">
        <v>122</v>
      </c>
      <c r="E3277" t="s">
        <v>147</v>
      </c>
      <c r="F3277" t="s">
        <v>9583</v>
      </c>
      <c r="G3277" t="s">
        <v>184</v>
      </c>
      <c r="H3277" t="s">
        <v>135</v>
      </c>
      <c r="I3277" t="s">
        <v>144</v>
      </c>
      <c r="J3277" t="s">
        <v>137</v>
      </c>
      <c r="K3277" t="s">
        <v>138</v>
      </c>
      <c r="L3277" t="s">
        <v>9584</v>
      </c>
      <c r="M3277" t="s">
        <v>9585</v>
      </c>
      <c r="N3277">
        <v>3.7825000000000002</v>
      </c>
      <c r="O3277">
        <v>0</v>
      </c>
      <c r="P3277">
        <v>0</v>
      </c>
      <c r="Q3277">
        <v>0</v>
      </c>
      <c r="R3277">
        <v>0</v>
      </c>
      <c r="S3277">
        <v>1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8.7493247111316101</v>
      </c>
      <c r="AB3277">
        <v>0</v>
      </c>
      <c r="AC3277">
        <v>0</v>
      </c>
      <c r="AD3277">
        <v>0</v>
      </c>
      <c r="AE3277">
        <v>8.7493247111316101</v>
      </c>
    </row>
    <row r="3278" spans="1:31" x14ac:dyDescent="0.25">
      <c r="A3278">
        <v>2343853</v>
      </c>
      <c r="B3278">
        <v>1</v>
      </c>
      <c r="C3278" t="s">
        <v>80</v>
      </c>
      <c r="D3278" t="s">
        <v>93</v>
      </c>
      <c r="E3278" t="s">
        <v>147</v>
      </c>
      <c r="F3278" t="s">
        <v>9586</v>
      </c>
      <c r="G3278" t="s">
        <v>184</v>
      </c>
      <c r="H3278" t="s">
        <v>135</v>
      </c>
      <c r="I3278" t="s">
        <v>144</v>
      </c>
      <c r="J3278" t="s">
        <v>137</v>
      </c>
      <c r="K3278" t="s">
        <v>138</v>
      </c>
      <c r="L3278" t="s">
        <v>9587</v>
      </c>
      <c r="M3278" t="s">
        <v>9588</v>
      </c>
      <c r="N3278">
        <v>5.2694444440000003</v>
      </c>
      <c r="O3278">
        <v>0</v>
      </c>
      <c r="P3278">
        <v>83</v>
      </c>
      <c r="Q3278">
        <v>0</v>
      </c>
      <c r="R3278">
        <v>1</v>
      </c>
      <c r="S3278">
        <v>0</v>
      </c>
      <c r="T3278">
        <v>6</v>
      </c>
      <c r="U3278">
        <v>0</v>
      </c>
      <c r="V3278">
        <v>0</v>
      </c>
      <c r="W3278">
        <v>0</v>
      </c>
      <c r="X3278">
        <v>95.724118354998097</v>
      </c>
      <c r="Y3278">
        <v>0</v>
      </c>
      <c r="Z3278">
        <v>14.062341536741723</v>
      </c>
      <c r="AA3278">
        <v>0</v>
      </c>
      <c r="AB3278">
        <v>26.642209871321683</v>
      </c>
      <c r="AC3278">
        <v>0</v>
      </c>
      <c r="AD3278">
        <v>0</v>
      </c>
      <c r="AE3278">
        <v>136.42866976306152</v>
      </c>
    </row>
    <row r="3279" spans="1:31" x14ac:dyDescent="0.25">
      <c r="A3279">
        <v>2343855</v>
      </c>
      <c r="B3279">
        <v>1</v>
      </c>
      <c r="C3279" t="s">
        <v>81</v>
      </c>
      <c r="D3279" t="s">
        <v>112</v>
      </c>
      <c r="E3279" t="s">
        <v>141</v>
      </c>
      <c r="F3279" t="s">
        <v>9589</v>
      </c>
      <c r="G3279" t="s">
        <v>134</v>
      </c>
      <c r="H3279" t="s">
        <v>135</v>
      </c>
      <c r="I3279" t="s">
        <v>136</v>
      </c>
      <c r="J3279" t="s">
        <v>137</v>
      </c>
      <c r="K3279" t="s">
        <v>138</v>
      </c>
      <c r="L3279" t="s">
        <v>9590</v>
      </c>
      <c r="M3279" t="s">
        <v>9591</v>
      </c>
      <c r="N3279">
        <v>8.3333330000000001E-3</v>
      </c>
      <c r="O3279">
        <v>0</v>
      </c>
      <c r="P3279">
        <v>718</v>
      </c>
      <c r="Q3279">
        <v>28</v>
      </c>
      <c r="R3279">
        <v>148</v>
      </c>
      <c r="S3279">
        <v>6</v>
      </c>
      <c r="T3279">
        <v>110</v>
      </c>
      <c r="U3279">
        <v>0</v>
      </c>
      <c r="V3279">
        <v>0</v>
      </c>
      <c r="W3279">
        <v>0</v>
      </c>
      <c r="X3279">
        <v>1.0256535287244166</v>
      </c>
      <c r="Y3279">
        <v>0.44075607194721667</v>
      </c>
      <c r="Z3279">
        <v>0.72654676405760854</v>
      </c>
      <c r="AA3279">
        <v>8.7920752670941654E-2</v>
      </c>
      <c r="AB3279">
        <v>0.39899836851582487</v>
      </c>
      <c r="AC3279">
        <v>0</v>
      </c>
      <c r="AD3279">
        <v>0</v>
      </c>
      <c r="AE3279">
        <v>2.6798754859160083</v>
      </c>
    </row>
    <row r="3280" spans="1:31" x14ac:dyDescent="0.25">
      <c r="A3280">
        <v>2343857</v>
      </c>
      <c r="B3280">
        <v>1</v>
      </c>
      <c r="C3280" t="s">
        <v>80</v>
      </c>
      <c r="D3280" t="s">
        <v>93</v>
      </c>
      <c r="E3280" t="s">
        <v>151</v>
      </c>
      <c r="F3280" t="s">
        <v>9592</v>
      </c>
      <c r="G3280" t="s">
        <v>292</v>
      </c>
      <c r="H3280" t="s">
        <v>154</v>
      </c>
      <c r="I3280" t="s">
        <v>144</v>
      </c>
      <c r="J3280" t="s">
        <v>137</v>
      </c>
      <c r="K3280" t="s">
        <v>138</v>
      </c>
      <c r="L3280" t="s">
        <v>9593</v>
      </c>
      <c r="M3280" t="s">
        <v>9594</v>
      </c>
      <c r="N3280">
        <v>6.8919444439999999</v>
      </c>
      <c r="O3280">
        <v>0</v>
      </c>
      <c r="P3280">
        <v>3</v>
      </c>
      <c r="Q3280">
        <v>0</v>
      </c>
      <c r="R3280">
        <v>2</v>
      </c>
      <c r="S3280">
        <v>0</v>
      </c>
      <c r="T3280">
        <v>1</v>
      </c>
      <c r="U3280">
        <v>0</v>
      </c>
      <c r="V3280">
        <v>0</v>
      </c>
      <c r="W3280">
        <v>0</v>
      </c>
      <c r="X3280">
        <v>1.5243814056547571</v>
      </c>
      <c r="Y3280">
        <v>0</v>
      </c>
      <c r="Z3280">
        <v>9.4858376434025544</v>
      </c>
      <c r="AA3280">
        <v>0</v>
      </c>
      <c r="AB3280">
        <v>1.419447647704787</v>
      </c>
      <c r="AC3280">
        <v>0</v>
      </c>
      <c r="AD3280">
        <v>0</v>
      </c>
      <c r="AE3280">
        <v>12.4296666967621</v>
      </c>
    </row>
    <row r="3281" spans="1:31" x14ac:dyDescent="0.25">
      <c r="A3281">
        <v>2343859</v>
      </c>
      <c r="B3281">
        <v>1</v>
      </c>
      <c r="C3281" t="s">
        <v>80</v>
      </c>
      <c r="D3281" t="s">
        <v>105</v>
      </c>
      <c r="E3281" t="s">
        <v>240</v>
      </c>
      <c r="F3281" t="s">
        <v>9595</v>
      </c>
      <c r="G3281" t="s">
        <v>134</v>
      </c>
      <c r="H3281" t="s">
        <v>135</v>
      </c>
      <c r="I3281" t="s">
        <v>144</v>
      </c>
      <c r="J3281" t="s">
        <v>137</v>
      </c>
      <c r="K3281" t="s">
        <v>138</v>
      </c>
      <c r="L3281" t="s">
        <v>9596</v>
      </c>
      <c r="M3281" t="s">
        <v>9597</v>
      </c>
      <c r="N3281">
        <v>0.55500000000000005</v>
      </c>
      <c r="O3281">
        <v>1</v>
      </c>
      <c r="P3281">
        <v>5560</v>
      </c>
      <c r="Q3281">
        <v>8</v>
      </c>
      <c r="R3281">
        <v>9</v>
      </c>
      <c r="S3281">
        <v>30</v>
      </c>
      <c r="T3281">
        <v>371</v>
      </c>
      <c r="U3281">
        <v>11</v>
      </c>
      <c r="V3281">
        <v>16</v>
      </c>
      <c r="W3281">
        <v>0.27516660728612002</v>
      </c>
      <c r="X3281">
        <v>1001.2237163054739</v>
      </c>
      <c r="Y3281">
        <v>75.362376866995149</v>
      </c>
      <c r="Z3281">
        <v>4.2097522371312994</v>
      </c>
      <c r="AA3281">
        <v>271.1849109108698</v>
      </c>
      <c r="AB3281">
        <v>421.71564147220187</v>
      </c>
      <c r="AC3281">
        <v>2327.2358751920033</v>
      </c>
      <c r="AD3281">
        <v>482.59804269828504</v>
      </c>
      <c r="AE3281">
        <v>4583.8054822902468</v>
      </c>
    </row>
    <row r="3282" spans="1:31" x14ac:dyDescent="0.25">
      <c r="A3282">
        <v>2343862</v>
      </c>
      <c r="B3282">
        <v>1</v>
      </c>
      <c r="C3282" t="s">
        <v>81</v>
      </c>
      <c r="D3282" t="s">
        <v>117</v>
      </c>
      <c r="E3282" t="s">
        <v>132</v>
      </c>
      <c r="F3282" t="s">
        <v>9598</v>
      </c>
      <c r="G3282" t="s">
        <v>208</v>
      </c>
      <c r="H3282" t="s">
        <v>135</v>
      </c>
      <c r="I3282" t="s">
        <v>144</v>
      </c>
      <c r="J3282" t="s">
        <v>137</v>
      </c>
      <c r="K3282" t="s">
        <v>209</v>
      </c>
      <c r="L3282" t="s">
        <v>9599</v>
      </c>
      <c r="M3282" t="s">
        <v>9600</v>
      </c>
      <c r="N3282">
        <v>0.63861111100000001</v>
      </c>
      <c r="O3282">
        <v>3</v>
      </c>
      <c r="P3282">
        <v>2302</v>
      </c>
      <c r="Q3282">
        <v>81</v>
      </c>
      <c r="R3282">
        <v>232</v>
      </c>
      <c r="S3282">
        <v>30</v>
      </c>
      <c r="T3282">
        <v>105</v>
      </c>
      <c r="U3282">
        <v>0</v>
      </c>
      <c r="V3282">
        <v>0</v>
      </c>
      <c r="W3282">
        <v>0.49104696932958342</v>
      </c>
      <c r="X3282">
        <v>214.24868691539461</v>
      </c>
      <c r="Y3282">
        <v>141.76188595841373</v>
      </c>
      <c r="Z3282">
        <v>76.338273582642401</v>
      </c>
      <c r="AA3282">
        <v>70.866489360419877</v>
      </c>
      <c r="AB3282">
        <v>65.937151958347116</v>
      </c>
      <c r="AC3282">
        <v>0</v>
      </c>
      <c r="AD3282">
        <v>0</v>
      </c>
      <c r="AE3282">
        <v>569.64353474454731</v>
      </c>
    </row>
    <row r="3283" spans="1:31" x14ac:dyDescent="0.25">
      <c r="A3283">
        <v>2343865</v>
      </c>
      <c r="B3283">
        <v>1</v>
      </c>
      <c r="C3283" t="s">
        <v>80</v>
      </c>
      <c r="D3283" t="s">
        <v>85</v>
      </c>
      <c r="E3283" t="s">
        <v>157</v>
      </c>
      <c r="F3283" t="s">
        <v>9601</v>
      </c>
      <c r="G3283" t="s">
        <v>352</v>
      </c>
      <c r="H3283" t="s">
        <v>154</v>
      </c>
      <c r="I3283" t="s">
        <v>144</v>
      </c>
      <c r="J3283" t="s">
        <v>137</v>
      </c>
      <c r="K3283" t="s">
        <v>138</v>
      </c>
      <c r="L3283" t="s">
        <v>9602</v>
      </c>
      <c r="M3283" t="s">
        <v>9603</v>
      </c>
      <c r="N3283">
        <v>3.991666666</v>
      </c>
      <c r="O3283">
        <v>0</v>
      </c>
      <c r="P3283">
        <v>21</v>
      </c>
      <c r="Q3283">
        <v>0</v>
      </c>
      <c r="R3283">
        <v>0</v>
      </c>
      <c r="S3283">
        <v>0</v>
      </c>
      <c r="T3283">
        <v>1</v>
      </c>
      <c r="U3283">
        <v>0</v>
      </c>
      <c r="V3283">
        <v>0</v>
      </c>
      <c r="W3283">
        <v>0</v>
      </c>
      <c r="X3283">
        <v>39.105927752585224</v>
      </c>
      <c r="Y3283">
        <v>0</v>
      </c>
      <c r="Z3283">
        <v>0</v>
      </c>
      <c r="AA3283">
        <v>0</v>
      </c>
      <c r="AB3283">
        <v>9.1311866411800002E-2</v>
      </c>
      <c r="AC3283">
        <v>0</v>
      </c>
      <c r="AD3283">
        <v>0</v>
      </c>
      <c r="AE3283">
        <v>39.197239618997024</v>
      </c>
    </row>
    <row r="3284" spans="1:31" x14ac:dyDescent="0.25">
      <c r="A3284">
        <v>2343870</v>
      </c>
      <c r="B3284">
        <v>1</v>
      </c>
      <c r="C3284" t="s">
        <v>80</v>
      </c>
      <c r="D3284" t="s">
        <v>93</v>
      </c>
      <c r="E3284" t="s">
        <v>151</v>
      </c>
      <c r="F3284" t="s">
        <v>9604</v>
      </c>
      <c r="G3284" t="s">
        <v>451</v>
      </c>
      <c r="H3284" t="s">
        <v>154</v>
      </c>
      <c r="I3284" t="s">
        <v>144</v>
      </c>
      <c r="J3284" t="s">
        <v>137</v>
      </c>
      <c r="K3284" t="s">
        <v>138</v>
      </c>
      <c r="L3284" t="s">
        <v>9605</v>
      </c>
      <c r="M3284" t="s">
        <v>9606</v>
      </c>
      <c r="N3284">
        <v>7.1475</v>
      </c>
      <c r="O3284">
        <v>0</v>
      </c>
      <c r="P3284">
        <v>0</v>
      </c>
      <c r="Q3284">
        <v>0</v>
      </c>
      <c r="R3284">
        <v>1</v>
      </c>
      <c r="S3284">
        <v>0</v>
      </c>
      <c r="T3284">
        <v>1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18.15351502349295</v>
      </c>
      <c r="AA3284">
        <v>0</v>
      </c>
      <c r="AB3284">
        <v>1.7119478092679443</v>
      </c>
      <c r="AC3284">
        <v>0</v>
      </c>
      <c r="AD3284">
        <v>0</v>
      </c>
      <c r="AE3284">
        <v>19.865462832760894</v>
      </c>
    </row>
    <row r="3285" spans="1:31" x14ac:dyDescent="0.25">
      <c r="A3285">
        <v>2343871</v>
      </c>
      <c r="B3285">
        <v>1</v>
      </c>
      <c r="C3285" t="s">
        <v>80</v>
      </c>
      <c r="D3285" t="s">
        <v>105</v>
      </c>
      <c r="E3285" t="s">
        <v>141</v>
      </c>
      <c r="F3285" t="s">
        <v>8630</v>
      </c>
      <c r="G3285" t="s">
        <v>134</v>
      </c>
      <c r="H3285" t="s">
        <v>135</v>
      </c>
      <c r="I3285" t="s">
        <v>144</v>
      </c>
      <c r="J3285" t="s">
        <v>137</v>
      </c>
      <c r="K3285" t="s">
        <v>138</v>
      </c>
      <c r="L3285" t="s">
        <v>9607</v>
      </c>
      <c r="M3285" t="s">
        <v>9608</v>
      </c>
      <c r="N3285">
        <v>0.80777777699999997</v>
      </c>
      <c r="O3285">
        <v>0</v>
      </c>
      <c r="P3285">
        <v>140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39.313300252410095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39.313300252410095</v>
      </c>
    </row>
    <row r="3286" spans="1:31" x14ac:dyDescent="0.25">
      <c r="A3286">
        <v>2343872</v>
      </c>
      <c r="B3286">
        <v>1</v>
      </c>
      <c r="C3286" t="s">
        <v>80</v>
      </c>
      <c r="D3286" t="s">
        <v>93</v>
      </c>
      <c r="E3286" t="s">
        <v>147</v>
      </c>
      <c r="F3286" t="s">
        <v>9609</v>
      </c>
      <c r="G3286" t="s">
        <v>494</v>
      </c>
      <c r="H3286" t="s">
        <v>135</v>
      </c>
      <c r="I3286" t="s">
        <v>144</v>
      </c>
      <c r="J3286" t="s">
        <v>137</v>
      </c>
      <c r="K3286" t="s">
        <v>138</v>
      </c>
      <c r="L3286" t="s">
        <v>9610</v>
      </c>
      <c r="M3286" t="s">
        <v>9611</v>
      </c>
      <c r="N3286">
        <v>1.778888888</v>
      </c>
      <c r="O3286">
        <v>0</v>
      </c>
      <c r="P3286">
        <v>35</v>
      </c>
      <c r="Q3286">
        <v>0</v>
      </c>
      <c r="R3286">
        <v>47</v>
      </c>
      <c r="S3286">
        <v>1</v>
      </c>
      <c r="T3286">
        <v>82</v>
      </c>
      <c r="U3286">
        <v>0</v>
      </c>
      <c r="V3286">
        <v>0</v>
      </c>
      <c r="W3286">
        <v>0</v>
      </c>
      <c r="X3286">
        <v>60.749318166036836</v>
      </c>
      <c r="Y3286">
        <v>0</v>
      </c>
      <c r="Z3286">
        <v>218.75446312297694</v>
      </c>
      <c r="AA3286">
        <v>4.0589539097278697</v>
      </c>
      <c r="AB3286">
        <v>360.7240532458535</v>
      </c>
      <c r="AC3286">
        <v>0</v>
      </c>
      <c r="AD3286">
        <v>0</v>
      </c>
      <c r="AE3286">
        <v>644.28678844459512</v>
      </c>
    </row>
    <row r="3287" spans="1:31" x14ac:dyDescent="0.25">
      <c r="A3287">
        <v>2343873</v>
      </c>
      <c r="B3287">
        <v>1</v>
      </c>
      <c r="C3287" t="s">
        <v>80</v>
      </c>
      <c r="D3287" t="s">
        <v>94</v>
      </c>
      <c r="E3287" t="s">
        <v>151</v>
      </c>
      <c r="F3287" t="s">
        <v>9405</v>
      </c>
      <c r="G3287" t="s">
        <v>194</v>
      </c>
      <c r="H3287" t="s">
        <v>154</v>
      </c>
      <c r="I3287" t="s">
        <v>144</v>
      </c>
      <c r="J3287" t="s">
        <v>137</v>
      </c>
      <c r="K3287" t="s">
        <v>138</v>
      </c>
      <c r="L3287" t="s">
        <v>9612</v>
      </c>
      <c r="M3287" t="s">
        <v>9613</v>
      </c>
      <c r="N3287">
        <v>1.9225000000000001</v>
      </c>
      <c r="O3287">
        <v>0</v>
      </c>
      <c r="P3287">
        <v>44</v>
      </c>
      <c r="Q3287">
        <v>0</v>
      </c>
      <c r="R3287">
        <v>2</v>
      </c>
      <c r="S3287">
        <v>0</v>
      </c>
      <c r="T3287">
        <v>5</v>
      </c>
      <c r="U3287">
        <v>0</v>
      </c>
      <c r="V3287">
        <v>0</v>
      </c>
      <c r="W3287">
        <v>0</v>
      </c>
      <c r="X3287">
        <v>13.152123636215311</v>
      </c>
      <c r="Y3287">
        <v>0</v>
      </c>
      <c r="Z3287">
        <v>14.129228006952108</v>
      </c>
      <c r="AA3287">
        <v>0</v>
      </c>
      <c r="AB3287">
        <v>10.187970790051963</v>
      </c>
      <c r="AC3287">
        <v>0</v>
      </c>
      <c r="AD3287">
        <v>0</v>
      </c>
      <c r="AE3287">
        <v>37.469322433219382</v>
      </c>
    </row>
    <row r="3288" spans="1:31" x14ac:dyDescent="0.25">
      <c r="A3288">
        <v>2343876</v>
      </c>
      <c r="B3288">
        <v>1</v>
      </c>
      <c r="C3288" t="s">
        <v>81</v>
      </c>
      <c r="D3288" t="s">
        <v>112</v>
      </c>
      <c r="E3288" t="s">
        <v>151</v>
      </c>
      <c r="F3288" t="s">
        <v>4433</v>
      </c>
      <c r="G3288" t="s">
        <v>153</v>
      </c>
      <c r="H3288" t="s">
        <v>154</v>
      </c>
      <c r="I3288" t="s">
        <v>144</v>
      </c>
      <c r="J3288" t="s">
        <v>137</v>
      </c>
      <c r="K3288" t="s">
        <v>138</v>
      </c>
      <c r="L3288" t="s">
        <v>9614</v>
      </c>
      <c r="M3288" t="s">
        <v>9615</v>
      </c>
      <c r="N3288">
        <v>1.073055555</v>
      </c>
      <c r="O3288">
        <v>0</v>
      </c>
      <c r="P3288">
        <v>8</v>
      </c>
      <c r="Q3288">
        <v>0</v>
      </c>
      <c r="R3288">
        <v>5</v>
      </c>
      <c r="S3288">
        <v>0</v>
      </c>
      <c r="T3288">
        <v>4</v>
      </c>
      <c r="U3288">
        <v>0</v>
      </c>
      <c r="V3288">
        <v>0</v>
      </c>
      <c r="W3288">
        <v>0</v>
      </c>
      <c r="X3288">
        <v>2.0605771091976313</v>
      </c>
      <c r="Y3288">
        <v>0</v>
      </c>
      <c r="Z3288">
        <v>2.8738863062752467</v>
      </c>
      <c r="AA3288">
        <v>0</v>
      </c>
      <c r="AB3288">
        <v>3.3115298785902505</v>
      </c>
      <c r="AC3288">
        <v>0</v>
      </c>
      <c r="AD3288">
        <v>0</v>
      </c>
      <c r="AE3288">
        <v>8.2459932940631298</v>
      </c>
    </row>
    <row r="3289" spans="1:31" x14ac:dyDescent="0.25">
      <c r="A3289">
        <v>2343886</v>
      </c>
      <c r="B3289">
        <v>1</v>
      </c>
      <c r="C3289" t="s">
        <v>80</v>
      </c>
      <c r="D3289" t="s">
        <v>101</v>
      </c>
      <c r="E3289" t="s">
        <v>151</v>
      </c>
      <c r="F3289" t="s">
        <v>9616</v>
      </c>
      <c r="G3289" t="s">
        <v>194</v>
      </c>
      <c r="H3289" t="s">
        <v>154</v>
      </c>
      <c r="I3289" t="s">
        <v>144</v>
      </c>
      <c r="J3289" t="s">
        <v>137</v>
      </c>
      <c r="K3289" t="s">
        <v>138</v>
      </c>
      <c r="L3289" t="s">
        <v>9617</v>
      </c>
      <c r="M3289" t="s">
        <v>9618</v>
      </c>
      <c r="N3289">
        <v>0.317222222</v>
      </c>
      <c r="O3289">
        <v>0</v>
      </c>
      <c r="P3289">
        <v>78</v>
      </c>
      <c r="Q3289">
        <v>0</v>
      </c>
      <c r="R3289">
        <v>0</v>
      </c>
      <c r="S3289">
        <v>0</v>
      </c>
      <c r="T3289">
        <v>1</v>
      </c>
      <c r="U3289">
        <v>0</v>
      </c>
      <c r="V3289">
        <v>0</v>
      </c>
      <c r="W3289">
        <v>0</v>
      </c>
      <c r="X3289">
        <v>9.1506827457100783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9.1506827457100783</v>
      </c>
    </row>
    <row r="3290" spans="1:31" x14ac:dyDescent="0.25">
      <c r="A3290">
        <v>2343887</v>
      </c>
      <c r="B3290">
        <v>1</v>
      </c>
      <c r="C3290" t="s">
        <v>80</v>
      </c>
      <c r="D3290" t="s">
        <v>85</v>
      </c>
      <c r="E3290" t="s">
        <v>157</v>
      </c>
      <c r="F3290" t="s">
        <v>8258</v>
      </c>
      <c r="G3290" t="s">
        <v>204</v>
      </c>
      <c r="H3290" t="s">
        <v>154</v>
      </c>
      <c r="I3290" t="s">
        <v>144</v>
      </c>
      <c r="J3290" t="s">
        <v>137</v>
      </c>
      <c r="K3290" t="s">
        <v>138</v>
      </c>
      <c r="L3290" t="s">
        <v>9619</v>
      </c>
      <c r="M3290" t="s">
        <v>9620</v>
      </c>
      <c r="N3290">
        <v>1.3294444439999999</v>
      </c>
      <c r="O3290">
        <v>0</v>
      </c>
      <c r="P3290">
        <v>6</v>
      </c>
      <c r="Q3290">
        <v>0</v>
      </c>
      <c r="R3290">
        <v>0</v>
      </c>
      <c r="S3290">
        <v>0</v>
      </c>
      <c r="T3290">
        <v>5</v>
      </c>
      <c r="U3290">
        <v>0</v>
      </c>
      <c r="V3290">
        <v>0</v>
      </c>
      <c r="W3290">
        <v>0</v>
      </c>
      <c r="X3290">
        <v>3.8931889742367445</v>
      </c>
      <c r="Y3290">
        <v>0</v>
      </c>
      <c r="Z3290">
        <v>0</v>
      </c>
      <c r="AA3290">
        <v>0</v>
      </c>
      <c r="AB3290">
        <v>10.680298367666872</v>
      </c>
      <c r="AC3290">
        <v>0</v>
      </c>
      <c r="AD3290">
        <v>0</v>
      </c>
      <c r="AE3290">
        <v>14.573487341903617</v>
      </c>
    </row>
    <row r="3291" spans="1:31" x14ac:dyDescent="0.25">
      <c r="A3291">
        <v>2343889</v>
      </c>
      <c r="B3291">
        <v>1</v>
      </c>
      <c r="C3291" t="s">
        <v>80</v>
      </c>
      <c r="D3291" t="s">
        <v>96</v>
      </c>
      <c r="E3291" t="s">
        <v>157</v>
      </c>
      <c r="F3291" t="s">
        <v>9621</v>
      </c>
      <c r="G3291" t="s">
        <v>279</v>
      </c>
      <c r="H3291" t="s">
        <v>154</v>
      </c>
      <c r="I3291" t="s">
        <v>144</v>
      </c>
      <c r="J3291" t="s">
        <v>137</v>
      </c>
      <c r="K3291" t="s">
        <v>138</v>
      </c>
      <c r="L3291" t="s">
        <v>9622</v>
      </c>
      <c r="M3291" t="s">
        <v>9623</v>
      </c>
      <c r="N3291">
        <v>4.2380555549999999</v>
      </c>
      <c r="O3291">
        <v>0</v>
      </c>
      <c r="P3291">
        <v>1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0.96127021937748747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0.96127021937748747</v>
      </c>
    </row>
    <row r="3292" spans="1:31" x14ac:dyDescent="0.25">
      <c r="A3292">
        <v>2343892</v>
      </c>
      <c r="B3292">
        <v>1</v>
      </c>
      <c r="C3292" t="s">
        <v>81</v>
      </c>
      <c r="D3292" t="s">
        <v>120</v>
      </c>
      <c r="E3292" t="s">
        <v>157</v>
      </c>
      <c r="F3292" t="s">
        <v>9624</v>
      </c>
      <c r="G3292" t="s">
        <v>159</v>
      </c>
      <c r="H3292" t="s">
        <v>154</v>
      </c>
      <c r="I3292" t="s">
        <v>144</v>
      </c>
      <c r="J3292" t="s">
        <v>137</v>
      </c>
      <c r="K3292" t="s">
        <v>138</v>
      </c>
      <c r="L3292" t="s">
        <v>9625</v>
      </c>
      <c r="M3292" t="s">
        <v>9626</v>
      </c>
      <c r="N3292">
        <v>3.4983333330000002</v>
      </c>
      <c r="O3292">
        <v>0</v>
      </c>
      <c r="P3292">
        <v>1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1.7829877907976803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1.7829877907976803</v>
      </c>
    </row>
    <row r="3293" spans="1:31" x14ac:dyDescent="0.25">
      <c r="A3293">
        <v>2343893</v>
      </c>
      <c r="B3293">
        <v>1</v>
      </c>
      <c r="C3293" t="s">
        <v>81</v>
      </c>
      <c r="D3293" t="s">
        <v>121</v>
      </c>
      <c r="E3293" t="s">
        <v>151</v>
      </c>
      <c r="F3293" t="s">
        <v>5288</v>
      </c>
      <c r="G3293" t="s">
        <v>153</v>
      </c>
      <c r="H3293" t="s">
        <v>154</v>
      </c>
      <c r="I3293" t="s">
        <v>144</v>
      </c>
      <c r="J3293" t="s">
        <v>137</v>
      </c>
      <c r="K3293" t="s">
        <v>138</v>
      </c>
      <c r="L3293" t="s">
        <v>9627</v>
      </c>
      <c r="M3293" t="s">
        <v>9628</v>
      </c>
      <c r="N3293">
        <v>1.715833333</v>
      </c>
      <c r="O3293">
        <v>0</v>
      </c>
      <c r="P3293">
        <v>7</v>
      </c>
      <c r="Q3293">
        <v>0</v>
      </c>
      <c r="R3293">
        <v>2</v>
      </c>
      <c r="S3293">
        <v>0</v>
      </c>
      <c r="T3293">
        <v>1</v>
      </c>
      <c r="U3293">
        <v>0</v>
      </c>
      <c r="V3293">
        <v>0</v>
      </c>
      <c r="W3293">
        <v>0</v>
      </c>
      <c r="X3293">
        <v>1.2642437956298951</v>
      </c>
      <c r="Y3293">
        <v>0</v>
      </c>
      <c r="Z3293">
        <v>2.9276769870007224E-2</v>
      </c>
      <c r="AA3293">
        <v>0</v>
      </c>
      <c r="AB3293">
        <v>0</v>
      </c>
      <c r="AC3293">
        <v>0</v>
      </c>
      <c r="AD3293">
        <v>0</v>
      </c>
      <c r="AE3293">
        <v>1.2935205654999022</v>
      </c>
    </row>
    <row r="3294" spans="1:31" x14ac:dyDescent="0.25">
      <c r="A3294">
        <v>2343894</v>
      </c>
      <c r="B3294">
        <v>1</v>
      </c>
      <c r="C3294" t="s">
        <v>81</v>
      </c>
      <c r="D3294" t="s">
        <v>113</v>
      </c>
      <c r="E3294" t="s">
        <v>151</v>
      </c>
      <c r="F3294" t="s">
        <v>9629</v>
      </c>
      <c r="G3294" t="s">
        <v>153</v>
      </c>
      <c r="H3294" t="s">
        <v>154</v>
      </c>
      <c r="I3294" t="s">
        <v>144</v>
      </c>
      <c r="J3294" t="s">
        <v>137</v>
      </c>
      <c r="K3294" t="s">
        <v>138</v>
      </c>
      <c r="L3294" t="s">
        <v>9630</v>
      </c>
      <c r="M3294" t="s">
        <v>9631</v>
      </c>
      <c r="N3294">
        <v>1.423888888</v>
      </c>
      <c r="O3294">
        <v>0</v>
      </c>
      <c r="P3294">
        <v>25</v>
      </c>
      <c r="Q3294">
        <v>0</v>
      </c>
      <c r="R3294">
        <v>0</v>
      </c>
      <c r="S3294">
        <v>0</v>
      </c>
      <c r="T3294">
        <v>1</v>
      </c>
      <c r="U3294">
        <v>0</v>
      </c>
      <c r="V3294">
        <v>0</v>
      </c>
      <c r="W3294">
        <v>0</v>
      </c>
      <c r="X3294">
        <v>9.3260017408586542</v>
      </c>
      <c r="Y3294">
        <v>0</v>
      </c>
      <c r="Z3294">
        <v>0</v>
      </c>
      <c r="AA3294">
        <v>0</v>
      </c>
      <c r="AB3294">
        <v>8.7233961238633334E-2</v>
      </c>
      <c r="AC3294">
        <v>0</v>
      </c>
      <c r="AD3294">
        <v>0</v>
      </c>
      <c r="AE3294">
        <v>9.4132357020972872</v>
      </c>
    </row>
    <row r="3295" spans="1:31" x14ac:dyDescent="0.25">
      <c r="A3295">
        <v>2343897</v>
      </c>
      <c r="B3295">
        <v>1</v>
      </c>
      <c r="C3295" t="s">
        <v>80</v>
      </c>
      <c r="D3295" t="s">
        <v>88</v>
      </c>
      <c r="E3295" t="s">
        <v>326</v>
      </c>
      <c r="F3295" t="s">
        <v>9632</v>
      </c>
      <c r="G3295" t="s">
        <v>292</v>
      </c>
      <c r="H3295" t="s">
        <v>154</v>
      </c>
      <c r="I3295" t="s">
        <v>144</v>
      </c>
      <c r="J3295" t="s">
        <v>137</v>
      </c>
      <c r="K3295" t="s">
        <v>138</v>
      </c>
      <c r="L3295" t="s">
        <v>9633</v>
      </c>
      <c r="M3295" t="s">
        <v>9634</v>
      </c>
      <c r="N3295">
        <v>3.5730555549999998</v>
      </c>
      <c r="O3295">
        <v>0</v>
      </c>
      <c r="P3295">
        <v>59</v>
      </c>
      <c r="Q3295">
        <v>0</v>
      </c>
      <c r="R3295">
        <v>0</v>
      </c>
      <c r="S3295">
        <v>0</v>
      </c>
      <c r="T3295">
        <v>3</v>
      </c>
      <c r="U3295">
        <v>0</v>
      </c>
      <c r="V3295">
        <v>0</v>
      </c>
      <c r="W3295">
        <v>0</v>
      </c>
      <c r="X3295">
        <v>66.571882166597163</v>
      </c>
      <c r="Y3295">
        <v>0</v>
      </c>
      <c r="Z3295">
        <v>0</v>
      </c>
      <c r="AA3295">
        <v>0</v>
      </c>
      <c r="AB3295">
        <v>20.006361738158972</v>
      </c>
      <c r="AC3295">
        <v>0</v>
      </c>
      <c r="AD3295">
        <v>0</v>
      </c>
      <c r="AE3295">
        <v>86.578243904756135</v>
      </c>
    </row>
    <row r="3296" spans="1:31" x14ac:dyDescent="0.25">
      <c r="A3296">
        <v>2343898</v>
      </c>
      <c r="B3296">
        <v>1</v>
      </c>
      <c r="C3296" t="s">
        <v>80</v>
      </c>
      <c r="D3296" t="s">
        <v>106</v>
      </c>
      <c r="E3296" t="s">
        <v>151</v>
      </c>
      <c r="F3296" t="s">
        <v>9465</v>
      </c>
      <c r="G3296" t="s">
        <v>153</v>
      </c>
      <c r="H3296" t="s">
        <v>154</v>
      </c>
      <c r="I3296" t="s">
        <v>144</v>
      </c>
      <c r="J3296" t="s">
        <v>137</v>
      </c>
      <c r="K3296" t="s">
        <v>138</v>
      </c>
      <c r="L3296" t="s">
        <v>9635</v>
      </c>
      <c r="M3296" t="s">
        <v>9636</v>
      </c>
      <c r="N3296">
        <v>1.2441666659999999</v>
      </c>
      <c r="O3296">
        <v>0</v>
      </c>
      <c r="P3296">
        <v>0</v>
      </c>
      <c r="Q3296">
        <v>0</v>
      </c>
      <c r="R3296">
        <v>1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11.075917879431497</v>
      </c>
      <c r="AA3296">
        <v>0</v>
      </c>
      <c r="AB3296">
        <v>0</v>
      </c>
      <c r="AC3296">
        <v>0</v>
      </c>
      <c r="AD3296">
        <v>0</v>
      </c>
      <c r="AE3296">
        <v>11.075917879431497</v>
      </c>
    </row>
    <row r="3297" spans="1:31" x14ac:dyDescent="0.25">
      <c r="A3297">
        <v>2343899</v>
      </c>
      <c r="B3297">
        <v>1</v>
      </c>
      <c r="C3297" t="s">
        <v>80</v>
      </c>
      <c r="D3297" t="s">
        <v>82</v>
      </c>
      <c r="E3297" t="s">
        <v>326</v>
      </c>
      <c r="F3297" t="s">
        <v>9637</v>
      </c>
      <c r="G3297" t="s">
        <v>410</v>
      </c>
      <c r="H3297" t="s">
        <v>154</v>
      </c>
      <c r="I3297" t="s">
        <v>144</v>
      </c>
      <c r="J3297" t="s">
        <v>137</v>
      </c>
      <c r="K3297" t="s">
        <v>138</v>
      </c>
      <c r="L3297" t="s">
        <v>9638</v>
      </c>
      <c r="M3297" t="s">
        <v>9639</v>
      </c>
      <c r="N3297">
        <v>5.6769444440000001</v>
      </c>
      <c r="O3297">
        <v>0</v>
      </c>
      <c r="P3297">
        <v>11</v>
      </c>
      <c r="Q3297">
        <v>0</v>
      </c>
      <c r="R3297">
        <v>0</v>
      </c>
      <c r="S3297">
        <v>0</v>
      </c>
      <c r="T3297">
        <v>66</v>
      </c>
      <c r="U3297">
        <v>0</v>
      </c>
      <c r="V3297">
        <v>0</v>
      </c>
      <c r="W3297">
        <v>0</v>
      </c>
      <c r="X3297">
        <v>19.774290227416877</v>
      </c>
      <c r="Y3297">
        <v>0</v>
      </c>
      <c r="Z3297">
        <v>0</v>
      </c>
      <c r="AA3297">
        <v>0</v>
      </c>
      <c r="AB3297">
        <v>698.40664026872662</v>
      </c>
      <c r="AC3297">
        <v>0</v>
      </c>
      <c r="AD3297">
        <v>0</v>
      </c>
      <c r="AE3297">
        <v>718.18093049614345</v>
      </c>
    </row>
    <row r="3298" spans="1:31" x14ac:dyDescent="0.25">
      <c r="A3298">
        <v>2343902</v>
      </c>
      <c r="B3298">
        <v>1</v>
      </c>
      <c r="C3298" t="s">
        <v>80</v>
      </c>
      <c r="D3298" t="s">
        <v>82</v>
      </c>
      <c r="E3298" t="s">
        <v>157</v>
      </c>
      <c r="F3298" t="s">
        <v>9640</v>
      </c>
      <c r="G3298" t="s">
        <v>204</v>
      </c>
      <c r="H3298" t="s">
        <v>154</v>
      </c>
      <c r="I3298" t="s">
        <v>144</v>
      </c>
      <c r="J3298" t="s">
        <v>137</v>
      </c>
      <c r="K3298" t="s">
        <v>138</v>
      </c>
      <c r="L3298" t="s">
        <v>9641</v>
      </c>
      <c r="M3298" t="s">
        <v>9642</v>
      </c>
      <c r="N3298">
        <v>0.98888888799999997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33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7.090643023644505</v>
      </c>
      <c r="AC3298">
        <v>0</v>
      </c>
      <c r="AD3298">
        <v>0</v>
      </c>
      <c r="AE3298">
        <v>7.090643023644505</v>
      </c>
    </row>
    <row r="3299" spans="1:31" x14ac:dyDescent="0.25">
      <c r="A3299">
        <v>2343903</v>
      </c>
      <c r="B3299">
        <v>1</v>
      </c>
      <c r="C3299" t="s">
        <v>81</v>
      </c>
      <c r="D3299" t="s">
        <v>127</v>
      </c>
      <c r="E3299" t="s">
        <v>157</v>
      </c>
      <c r="F3299" t="s">
        <v>9643</v>
      </c>
      <c r="G3299" t="s">
        <v>204</v>
      </c>
      <c r="H3299" t="s">
        <v>154</v>
      </c>
      <c r="I3299" t="s">
        <v>144</v>
      </c>
      <c r="J3299" t="s">
        <v>137</v>
      </c>
      <c r="K3299" t="s">
        <v>138</v>
      </c>
      <c r="L3299" t="s">
        <v>9644</v>
      </c>
      <c r="M3299" t="s">
        <v>9645</v>
      </c>
      <c r="N3299">
        <v>2.7972222219999998</v>
      </c>
      <c r="O3299">
        <v>0</v>
      </c>
      <c r="P3299">
        <v>13</v>
      </c>
      <c r="Q3299">
        <v>0</v>
      </c>
      <c r="R3299">
        <v>0</v>
      </c>
      <c r="S3299">
        <v>0</v>
      </c>
      <c r="T3299">
        <v>1</v>
      </c>
      <c r="U3299">
        <v>0</v>
      </c>
      <c r="V3299">
        <v>0</v>
      </c>
      <c r="W3299">
        <v>0</v>
      </c>
      <c r="X3299">
        <v>15.230134409903483</v>
      </c>
      <c r="Y3299">
        <v>0</v>
      </c>
      <c r="Z3299">
        <v>0</v>
      </c>
      <c r="AA3299">
        <v>0</v>
      </c>
      <c r="AB3299">
        <v>6.3401248332784572</v>
      </c>
      <c r="AC3299">
        <v>0</v>
      </c>
      <c r="AD3299">
        <v>0</v>
      </c>
      <c r="AE3299">
        <v>21.57025924318194</v>
      </c>
    </row>
    <row r="3300" spans="1:31" x14ac:dyDescent="0.25">
      <c r="A3300">
        <v>2343906</v>
      </c>
      <c r="B3300">
        <v>1</v>
      </c>
      <c r="C3300" t="s">
        <v>81</v>
      </c>
      <c r="D3300" t="s">
        <v>118</v>
      </c>
      <c r="E3300" t="s">
        <v>157</v>
      </c>
      <c r="F3300" t="s">
        <v>9646</v>
      </c>
      <c r="G3300" t="s">
        <v>279</v>
      </c>
      <c r="H3300" t="s">
        <v>154</v>
      </c>
      <c r="I3300" t="s">
        <v>144</v>
      </c>
      <c r="J3300" t="s">
        <v>137</v>
      </c>
      <c r="K3300" t="s">
        <v>138</v>
      </c>
      <c r="L3300" t="s">
        <v>9647</v>
      </c>
      <c r="M3300" t="s">
        <v>9648</v>
      </c>
      <c r="N3300">
        <v>7.3508333329999997</v>
      </c>
      <c r="O3300">
        <v>0</v>
      </c>
      <c r="P3300">
        <v>3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9.0941303890617959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9.0941303890617959</v>
      </c>
    </row>
    <row r="3301" spans="1:31" x14ac:dyDescent="0.25">
      <c r="A3301">
        <v>2343909</v>
      </c>
      <c r="B3301">
        <v>1</v>
      </c>
      <c r="C3301" t="s">
        <v>80</v>
      </c>
      <c r="D3301" t="s">
        <v>96</v>
      </c>
      <c r="E3301" t="s">
        <v>157</v>
      </c>
      <c r="F3301" t="s">
        <v>9649</v>
      </c>
      <c r="G3301" t="s">
        <v>159</v>
      </c>
      <c r="H3301" t="s">
        <v>154</v>
      </c>
      <c r="I3301" t="s">
        <v>144</v>
      </c>
      <c r="J3301" t="s">
        <v>137</v>
      </c>
      <c r="K3301" t="s">
        <v>138</v>
      </c>
      <c r="L3301" t="s">
        <v>9650</v>
      </c>
      <c r="M3301" t="s">
        <v>9651</v>
      </c>
      <c r="N3301">
        <v>8.2513888879999993</v>
      </c>
      <c r="O3301">
        <v>0</v>
      </c>
      <c r="P3301">
        <v>1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4.324211599230642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4.324211599230642</v>
      </c>
    </row>
    <row r="3302" spans="1:31" x14ac:dyDescent="0.25">
      <c r="A3302">
        <v>2343913</v>
      </c>
      <c r="B3302">
        <v>1</v>
      </c>
      <c r="C3302" t="s">
        <v>80</v>
      </c>
      <c r="D3302" t="s">
        <v>100</v>
      </c>
      <c r="E3302" t="s">
        <v>147</v>
      </c>
      <c r="F3302" t="s">
        <v>416</v>
      </c>
      <c r="G3302" t="s">
        <v>134</v>
      </c>
      <c r="H3302" t="s">
        <v>135</v>
      </c>
      <c r="I3302" t="s">
        <v>144</v>
      </c>
      <c r="J3302" t="s">
        <v>137</v>
      </c>
      <c r="K3302" t="s">
        <v>138</v>
      </c>
      <c r="L3302" t="s">
        <v>9652</v>
      </c>
      <c r="M3302" t="s">
        <v>9653</v>
      </c>
      <c r="N3302">
        <v>0.77555555499999995</v>
      </c>
      <c r="O3302">
        <v>0</v>
      </c>
      <c r="P3302">
        <v>916</v>
      </c>
      <c r="Q3302">
        <v>0</v>
      </c>
      <c r="R3302">
        <v>127</v>
      </c>
      <c r="S3302">
        <v>0</v>
      </c>
      <c r="T3302">
        <v>107</v>
      </c>
      <c r="U3302">
        <v>0</v>
      </c>
      <c r="V3302">
        <v>0</v>
      </c>
      <c r="W3302">
        <v>0</v>
      </c>
      <c r="X3302">
        <v>365.37051513569418</v>
      </c>
      <c r="Y3302">
        <v>0</v>
      </c>
      <c r="Z3302">
        <v>121.81946879380452</v>
      </c>
      <c r="AA3302">
        <v>0</v>
      </c>
      <c r="AB3302">
        <v>110.7516606443254</v>
      </c>
      <c r="AC3302">
        <v>0</v>
      </c>
      <c r="AD3302">
        <v>0</v>
      </c>
      <c r="AE3302">
        <v>597.94164457382408</v>
      </c>
    </row>
    <row r="3303" spans="1:31" x14ac:dyDescent="0.25">
      <c r="A3303">
        <v>2343914</v>
      </c>
      <c r="B3303">
        <v>1</v>
      </c>
      <c r="C3303" t="s">
        <v>81</v>
      </c>
      <c r="D3303" t="s">
        <v>117</v>
      </c>
      <c r="E3303" t="s">
        <v>151</v>
      </c>
      <c r="F3303" t="s">
        <v>9654</v>
      </c>
      <c r="G3303" t="s">
        <v>153</v>
      </c>
      <c r="H3303" t="s">
        <v>154</v>
      </c>
      <c r="I3303" t="s">
        <v>144</v>
      </c>
      <c r="J3303" t="s">
        <v>137</v>
      </c>
      <c r="K3303" t="s">
        <v>138</v>
      </c>
      <c r="L3303" t="s">
        <v>9655</v>
      </c>
      <c r="M3303" t="s">
        <v>9656</v>
      </c>
      <c r="N3303">
        <v>2.2891666659999999</v>
      </c>
      <c r="O3303">
        <v>0</v>
      </c>
      <c r="P3303">
        <v>5</v>
      </c>
      <c r="Q3303">
        <v>0</v>
      </c>
      <c r="R3303">
        <v>1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0.94918937143456039</v>
      </c>
      <c r="Y3303">
        <v>0</v>
      </c>
      <c r="Z3303">
        <v>0.95994467449786669</v>
      </c>
      <c r="AA3303">
        <v>0</v>
      </c>
      <c r="AB3303">
        <v>0</v>
      </c>
      <c r="AC3303">
        <v>0</v>
      </c>
      <c r="AD3303">
        <v>0</v>
      </c>
      <c r="AE3303">
        <v>1.9091340459324271</v>
      </c>
    </row>
    <row r="3304" spans="1:31" x14ac:dyDescent="0.25">
      <c r="A3304">
        <v>2343915</v>
      </c>
      <c r="B3304">
        <v>1</v>
      </c>
      <c r="C3304" t="s">
        <v>80</v>
      </c>
      <c r="D3304" t="s">
        <v>104</v>
      </c>
      <c r="E3304" t="s">
        <v>141</v>
      </c>
      <c r="F3304" t="s">
        <v>910</v>
      </c>
      <c r="G3304" t="s">
        <v>134</v>
      </c>
      <c r="H3304" t="s">
        <v>135</v>
      </c>
      <c r="I3304" t="s">
        <v>144</v>
      </c>
      <c r="J3304" t="s">
        <v>137</v>
      </c>
      <c r="K3304" t="s">
        <v>138</v>
      </c>
      <c r="L3304" t="s">
        <v>9657</v>
      </c>
      <c r="M3304" t="s">
        <v>9658</v>
      </c>
      <c r="N3304">
        <v>2.0361111109999999</v>
      </c>
      <c r="O3304">
        <v>4</v>
      </c>
      <c r="P3304">
        <v>0</v>
      </c>
      <c r="Q3304">
        <v>3</v>
      </c>
      <c r="R3304">
        <v>0</v>
      </c>
      <c r="S3304">
        <v>8</v>
      </c>
      <c r="T3304">
        <v>0</v>
      </c>
      <c r="U3304">
        <v>0</v>
      </c>
      <c r="V3304">
        <v>0</v>
      </c>
      <c r="W3304">
        <v>2.5351520530136624</v>
      </c>
      <c r="X3304">
        <v>0</v>
      </c>
      <c r="Y3304">
        <v>1.2833403307834634</v>
      </c>
      <c r="Z3304">
        <v>0</v>
      </c>
      <c r="AA3304">
        <v>15.438198320515909</v>
      </c>
      <c r="AB3304">
        <v>0</v>
      </c>
      <c r="AC3304">
        <v>0</v>
      </c>
      <c r="AD3304">
        <v>0</v>
      </c>
      <c r="AE3304">
        <v>19.256690704313034</v>
      </c>
    </row>
    <row r="3305" spans="1:31" x14ac:dyDescent="0.25">
      <c r="A3305">
        <v>2343916</v>
      </c>
      <c r="B3305">
        <v>1</v>
      </c>
      <c r="C3305" t="s">
        <v>80</v>
      </c>
      <c r="D3305" t="s">
        <v>100</v>
      </c>
      <c r="E3305" t="s">
        <v>157</v>
      </c>
      <c r="F3305" t="s">
        <v>9659</v>
      </c>
      <c r="G3305" t="s">
        <v>279</v>
      </c>
      <c r="H3305" t="s">
        <v>154</v>
      </c>
      <c r="I3305" t="s">
        <v>144</v>
      </c>
      <c r="J3305" t="s">
        <v>137</v>
      </c>
      <c r="K3305" t="s">
        <v>138</v>
      </c>
      <c r="L3305" t="s">
        <v>9660</v>
      </c>
      <c r="M3305" t="s">
        <v>9661</v>
      </c>
      <c r="N3305">
        <v>1.5338888879999999</v>
      </c>
      <c r="O3305">
        <v>0</v>
      </c>
      <c r="P3305">
        <v>0</v>
      </c>
      <c r="Q3305">
        <v>1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1.7207933134014612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1.7207933134014612</v>
      </c>
    </row>
    <row r="3306" spans="1:31" x14ac:dyDescent="0.25">
      <c r="A3306">
        <v>2343917</v>
      </c>
      <c r="B3306">
        <v>1</v>
      </c>
      <c r="C3306" t="s">
        <v>80</v>
      </c>
      <c r="D3306" t="s">
        <v>103</v>
      </c>
      <c r="E3306" t="s">
        <v>157</v>
      </c>
      <c r="F3306" t="s">
        <v>9662</v>
      </c>
      <c r="G3306" t="s">
        <v>204</v>
      </c>
      <c r="H3306" t="s">
        <v>154</v>
      </c>
      <c r="I3306" t="s">
        <v>144</v>
      </c>
      <c r="J3306" t="s">
        <v>137</v>
      </c>
      <c r="K3306" t="s">
        <v>138</v>
      </c>
      <c r="L3306" t="s">
        <v>9663</v>
      </c>
      <c r="M3306" t="s">
        <v>9664</v>
      </c>
      <c r="N3306">
        <v>1.9286111109999999</v>
      </c>
      <c r="O3306">
        <v>0</v>
      </c>
      <c r="P3306">
        <v>0</v>
      </c>
      <c r="Q3306">
        <v>0</v>
      </c>
      <c r="R3306">
        <v>5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22.619811298618714</v>
      </c>
      <c r="AA3306">
        <v>0</v>
      </c>
      <c r="AB3306">
        <v>0</v>
      </c>
      <c r="AC3306">
        <v>0</v>
      </c>
      <c r="AD3306">
        <v>0</v>
      </c>
      <c r="AE3306">
        <v>22.619811298618714</v>
      </c>
    </row>
    <row r="3307" spans="1:31" x14ac:dyDescent="0.25">
      <c r="A3307">
        <v>2343919</v>
      </c>
      <c r="B3307">
        <v>1</v>
      </c>
      <c r="C3307" t="s">
        <v>80</v>
      </c>
      <c r="D3307" t="s">
        <v>108</v>
      </c>
      <c r="E3307" t="s">
        <v>174</v>
      </c>
      <c r="F3307" t="s">
        <v>3499</v>
      </c>
      <c r="G3307" t="s">
        <v>176</v>
      </c>
      <c r="H3307" t="s">
        <v>154</v>
      </c>
      <c r="I3307" t="s">
        <v>144</v>
      </c>
      <c r="J3307" t="s">
        <v>137</v>
      </c>
      <c r="K3307" t="s">
        <v>138</v>
      </c>
      <c r="L3307" t="s">
        <v>9665</v>
      </c>
      <c r="M3307" t="s">
        <v>9666</v>
      </c>
      <c r="N3307">
        <v>0.716388888</v>
      </c>
      <c r="O3307">
        <v>0</v>
      </c>
      <c r="P3307">
        <v>29</v>
      </c>
      <c r="Q3307">
        <v>0</v>
      </c>
      <c r="R3307">
        <v>11</v>
      </c>
      <c r="S3307">
        <v>0</v>
      </c>
      <c r="T3307">
        <v>5</v>
      </c>
      <c r="U3307">
        <v>0</v>
      </c>
      <c r="V3307">
        <v>0</v>
      </c>
      <c r="W3307">
        <v>0</v>
      </c>
      <c r="X3307">
        <v>11.935058203112716</v>
      </c>
      <c r="Y3307">
        <v>0</v>
      </c>
      <c r="Z3307">
        <v>21.439042619301272</v>
      </c>
      <c r="AA3307">
        <v>0</v>
      </c>
      <c r="AB3307">
        <v>2.0966215622037705</v>
      </c>
      <c r="AC3307">
        <v>0</v>
      </c>
      <c r="AD3307">
        <v>0</v>
      </c>
      <c r="AE3307">
        <v>35.470722384617758</v>
      </c>
    </row>
    <row r="3308" spans="1:31" x14ac:dyDescent="0.25">
      <c r="A3308">
        <v>2343920</v>
      </c>
      <c r="B3308">
        <v>1</v>
      </c>
      <c r="C3308" t="s">
        <v>81</v>
      </c>
      <c r="D3308" t="s">
        <v>120</v>
      </c>
      <c r="E3308" t="s">
        <v>174</v>
      </c>
      <c r="F3308" t="s">
        <v>9667</v>
      </c>
      <c r="G3308" t="s">
        <v>176</v>
      </c>
      <c r="H3308" t="s">
        <v>154</v>
      </c>
      <c r="I3308" t="s">
        <v>144</v>
      </c>
      <c r="J3308" t="s">
        <v>137</v>
      </c>
      <c r="K3308" t="s">
        <v>138</v>
      </c>
      <c r="L3308" t="s">
        <v>9668</v>
      </c>
      <c r="M3308" t="s">
        <v>9669</v>
      </c>
      <c r="N3308">
        <v>1.8747222219999999</v>
      </c>
      <c r="O3308">
        <v>0</v>
      </c>
      <c r="P3308">
        <v>0</v>
      </c>
      <c r="Q3308">
        <v>0</v>
      </c>
      <c r="R3308">
        <v>10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196.35911031864291</v>
      </c>
      <c r="AA3308">
        <v>0</v>
      </c>
      <c r="AB3308">
        <v>0</v>
      </c>
      <c r="AC3308">
        <v>0</v>
      </c>
      <c r="AD3308">
        <v>0</v>
      </c>
      <c r="AE3308">
        <v>196.35911031864291</v>
      </c>
    </row>
    <row r="3309" spans="1:31" x14ac:dyDescent="0.25">
      <c r="A3309">
        <v>2343923</v>
      </c>
      <c r="B3309">
        <v>1</v>
      </c>
      <c r="C3309" t="s">
        <v>80</v>
      </c>
      <c r="D3309" t="s">
        <v>94</v>
      </c>
      <c r="E3309" t="s">
        <v>132</v>
      </c>
      <c r="F3309" t="s">
        <v>9670</v>
      </c>
      <c r="G3309" t="s">
        <v>134</v>
      </c>
      <c r="H3309" t="s">
        <v>135</v>
      </c>
      <c r="I3309" t="s">
        <v>144</v>
      </c>
      <c r="J3309" t="s">
        <v>137</v>
      </c>
      <c r="K3309" t="s">
        <v>138</v>
      </c>
      <c r="L3309" t="s">
        <v>9671</v>
      </c>
      <c r="M3309" t="s">
        <v>9672</v>
      </c>
      <c r="N3309">
        <v>0.16611111100000001</v>
      </c>
      <c r="O3309">
        <v>0</v>
      </c>
      <c r="P3309">
        <v>3317</v>
      </c>
      <c r="Q3309">
        <v>0</v>
      </c>
      <c r="R3309">
        <v>1</v>
      </c>
      <c r="S3309">
        <v>0</v>
      </c>
      <c r="T3309">
        <v>945</v>
      </c>
      <c r="U3309">
        <v>0</v>
      </c>
      <c r="V3309">
        <v>0</v>
      </c>
      <c r="W3309">
        <v>0</v>
      </c>
      <c r="X3309">
        <v>131.76147566269694</v>
      </c>
      <c r="Y3309">
        <v>0</v>
      </c>
      <c r="Z3309">
        <v>4.5213778541027781E-2</v>
      </c>
      <c r="AA3309">
        <v>0</v>
      </c>
      <c r="AB3309">
        <v>225.48707949540707</v>
      </c>
      <c r="AC3309">
        <v>0</v>
      </c>
      <c r="AD3309">
        <v>0</v>
      </c>
      <c r="AE3309">
        <v>357.29376893664505</v>
      </c>
    </row>
    <row r="3310" spans="1:31" x14ac:dyDescent="0.25">
      <c r="A3310">
        <v>2343925</v>
      </c>
      <c r="B3310">
        <v>1</v>
      </c>
      <c r="C3310" t="s">
        <v>81</v>
      </c>
      <c r="D3310" t="s">
        <v>118</v>
      </c>
      <c r="E3310" t="s">
        <v>151</v>
      </c>
      <c r="F3310" t="s">
        <v>9673</v>
      </c>
      <c r="G3310" t="s">
        <v>194</v>
      </c>
      <c r="H3310" t="s">
        <v>154</v>
      </c>
      <c r="I3310" t="s">
        <v>144</v>
      </c>
      <c r="J3310" t="s">
        <v>137</v>
      </c>
      <c r="K3310" t="s">
        <v>138</v>
      </c>
      <c r="L3310" t="s">
        <v>9674</v>
      </c>
      <c r="M3310" t="s">
        <v>9675</v>
      </c>
      <c r="N3310">
        <v>0.21</v>
      </c>
      <c r="O3310">
        <v>0</v>
      </c>
      <c r="P3310">
        <v>122</v>
      </c>
      <c r="Q3310">
        <v>0</v>
      </c>
      <c r="R3310">
        <v>0</v>
      </c>
      <c r="S3310">
        <v>0</v>
      </c>
      <c r="T3310">
        <v>8</v>
      </c>
      <c r="U3310">
        <v>0</v>
      </c>
      <c r="V3310">
        <v>0</v>
      </c>
      <c r="W3310">
        <v>0</v>
      </c>
      <c r="X3310">
        <v>8.6324842501865096</v>
      </c>
      <c r="Y3310">
        <v>0</v>
      </c>
      <c r="Z3310">
        <v>0</v>
      </c>
      <c r="AA3310">
        <v>0</v>
      </c>
      <c r="AB3310">
        <v>3.1521692330079003</v>
      </c>
      <c r="AC3310">
        <v>0</v>
      </c>
      <c r="AD3310">
        <v>0</v>
      </c>
      <c r="AE3310">
        <v>11.784653483194409</v>
      </c>
    </row>
    <row r="3311" spans="1:31" x14ac:dyDescent="0.25">
      <c r="A3311">
        <v>2343926</v>
      </c>
      <c r="B3311">
        <v>1</v>
      </c>
      <c r="C3311" t="s">
        <v>80</v>
      </c>
      <c r="D3311" t="s">
        <v>100</v>
      </c>
      <c r="E3311" t="s">
        <v>157</v>
      </c>
      <c r="F3311" t="s">
        <v>9676</v>
      </c>
      <c r="G3311" t="s">
        <v>159</v>
      </c>
      <c r="H3311" t="s">
        <v>154</v>
      </c>
      <c r="I3311" t="s">
        <v>144</v>
      </c>
      <c r="J3311" t="s">
        <v>137</v>
      </c>
      <c r="K3311" t="s">
        <v>138</v>
      </c>
      <c r="L3311" t="s">
        <v>9677</v>
      </c>
      <c r="M3311" t="s">
        <v>9678</v>
      </c>
      <c r="N3311">
        <v>1.3686111110000001</v>
      </c>
      <c r="O3311">
        <v>0</v>
      </c>
      <c r="P3311">
        <v>1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</row>
    <row r="3312" spans="1:31" x14ac:dyDescent="0.25">
      <c r="A3312">
        <v>2343928</v>
      </c>
      <c r="B3312">
        <v>1</v>
      </c>
      <c r="C3312" t="s">
        <v>81</v>
      </c>
      <c r="D3312" t="s">
        <v>123</v>
      </c>
      <c r="E3312" t="s">
        <v>157</v>
      </c>
      <c r="F3312" t="s">
        <v>9679</v>
      </c>
      <c r="G3312" t="s">
        <v>352</v>
      </c>
      <c r="H3312" t="s">
        <v>154</v>
      </c>
      <c r="I3312" t="s">
        <v>144</v>
      </c>
      <c r="J3312" t="s">
        <v>137</v>
      </c>
      <c r="K3312" t="s">
        <v>138</v>
      </c>
      <c r="L3312" t="s">
        <v>9680</v>
      </c>
      <c r="M3312" t="s">
        <v>9681</v>
      </c>
      <c r="N3312">
        <v>0.89222222200000001</v>
      </c>
      <c r="O3312">
        <v>0</v>
      </c>
      <c r="P3312">
        <v>2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0.52441023322013347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0.52441023322013347</v>
      </c>
    </row>
    <row r="3313" spans="1:31" x14ac:dyDescent="0.25">
      <c r="A3313">
        <v>2343929</v>
      </c>
      <c r="B3313">
        <v>1</v>
      </c>
      <c r="C3313" t="s">
        <v>80</v>
      </c>
      <c r="D3313" t="s">
        <v>99</v>
      </c>
      <c r="E3313" t="s">
        <v>147</v>
      </c>
      <c r="F3313" t="s">
        <v>9682</v>
      </c>
      <c r="G3313" t="s">
        <v>877</v>
      </c>
      <c r="H3313" t="s">
        <v>135</v>
      </c>
      <c r="I3313" t="s">
        <v>144</v>
      </c>
      <c r="J3313" t="s">
        <v>137</v>
      </c>
      <c r="K3313" t="s">
        <v>138</v>
      </c>
      <c r="L3313" t="s">
        <v>9683</v>
      </c>
      <c r="M3313" t="s">
        <v>9684</v>
      </c>
      <c r="N3313">
        <v>0.54416666599999997</v>
      </c>
      <c r="O3313">
        <v>0</v>
      </c>
      <c r="P3313">
        <v>106</v>
      </c>
      <c r="Q3313">
        <v>0</v>
      </c>
      <c r="R3313">
        <v>0</v>
      </c>
      <c r="S3313">
        <v>0</v>
      </c>
      <c r="T3313">
        <v>16</v>
      </c>
      <c r="U3313">
        <v>0</v>
      </c>
      <c r="V3313">
        <v>0</v>
      </c>
      <c r="W3313">
        <v>0</v>
      </c>
      <c r="X3313">
        <v>16.905905642520796</v>
      </c>
      <c r="Y3313">
        <v>0</v>
      </c>
      <c r="Z3313">
        <v>0</v>
      </c>
      <c r="AA3313">
        <v>0</v>
      </c>
      <c r="AB3313">
        <v>12.247367781143533</v>
      </c>
      <c r="AC3313">
        <v>0</v>
      </c>
      <c r="AD3313">
        <v>0</v>
      </c>
      <c r="AE3313">
        <v>29.153273423664331</v>
      </c>
    </row>
    <row r="3314" spans="1:31" x14ac:dyDescent="0.25">
      <c r="A3314">
        <v>2343931</v>
      </c>
      <c r="B3314">
        <v>1</v>
      </c>
      <c r="C3314" t="s">
        <v>80</v>
      </c>
      <c r="D3314" t="s">
        <v>110</v>
      </c>
      <c r="E3314" t="s">
        <v>157</v>
      </c>
      <c r="F3314" t="s">
        <v>9685</v>
      </c>
      <c r="G3314" t="s">
        <v>279</v>
      </c>
      <c r="H3314" t="s">
        <v>154</v>
      </c>
      <c r="I3314" t="s">
        <v>144</v>
      </c>
      <c r="J3314" t="s">
        <v>137</v>
      </c>
      <c r="K3314" t="s">
        <v>138</v>
      </c>
      <c r="L3314" t="s">
        <v>9686</v>
      </c>
      <c r="M3314" t="s">
        <v>9687</v>
      </c>
      <c r="N3314">
        <v>3.9622222219999998</v>
      </c>
      <c r="O3314">
        <v>0</v>
      </c>
      <c r="P3314">
        <v>4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5.9713289624388022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5.9713289624388022</v>
      </c>
    </row>
    <row r="3315" spans="1:31" x14ac:dyDescent="0.25">
      <c r="A3315">
        <v>2343934</v>
      </c>
      <c r="B3315">
        <v>1</v>
      </c>
      <c r="C3315" t="s">
        <v>80</v>
      </c>
      <c r="D3315" t="s">
        <v>83</v>
      </c>
      <c r="E3315" t="s">
        <v>157</v>
      </c>
      <c r="F3315" t="s">
        <v>9688</v>
      </c>
      <c r="G3315" t="s">
        <v>204</v>
      </c>
      <c r="H3315" t="s">
        <v>154</v>
      </c>
      <c r="I3315" t="s">
        <v>144</v>
      </c>
      <c r="J3315" t="s">
        <v>137</v>
      </c>
      <c r="K3315" t="s">
        <v>138</v>
      </c>
      <c r="L3315" t="s">
        <v>9689</v>
      </c>
      <c r="M3315" t="s">
        <v>9690</v>
      </c>
      <c r="N3315">
        <v>1.5133333330000001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2</v>
      </c>
      <c r="U3315">
        <v>0</v>
      </c>
      <c r="V3315">
        <v>2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1.9166706456702776</v>
      </c>
      <c r="AC3315">
        <v>0</v>
      </c>
      <c r="AD3315">
        <v>30.655246099676102</v>
      </c>
      <c r="AE3315">
        <v>32.571916745346378</v>
      </c>
    </row>
    <row r="3316" spans="1:31" x14ac:dyDescent="0.25">
      <c r="A3316">
        <v>2343935</v>
      </c>
      <c r="B3316">
        <v>1</v>
      </c>
      <c r="C3316" t="s">
        <v>81</v>
      </c>
      <c r="D3316" t="s">
        <v>123</v>
      </c>
      <c r="E3316" t="s">
        <v>147</v>
      </c>
      <c r="F3316" t="s">
        <v>9691</v>
      </c>
      <c r="G3316" t="s">
        <v>134</v>
      </c>
      <c r="H3316" t="s">
        <v>135</v>
      </c>
      <c r="I3316" t="s">
        <v>144</v>
      </c>
      <c r="J3316" t="s">
        <v>137</v>
      </c>
      <c r="K3316" t="s">
        <v>138</v>
      </c>
      <c r="L3316" t="s">
        <v>9692</v>
      </c>
      <c r="M3316" t="s">
        <v>9693</v>
      </c>
      <c r="N3316">
        <v>0.890833333</v>
      </c>
      <c r="O3316">
        <v>2</v>
      </c>
      <c r="P3316">
        <v>0</v>
      </c>
      <c r="Q3316">
        <v>94</v>
      </c>
      <c r="R3316">
        <v>0</v>
      </c>
      <c r="S3316">
        <v>7</v>
      </c>
      <c r="T3316">
        <v>0</v>
      </c>
      <c r="U3316">
        <v>0</v>
      </c>
      <c r="V3316">
        <v>0</v>
      </c>
      <c r="W3316">
        <v>0.48963536325714441</v>
      </c>
      <c r="X3316">
        <v>0</v>
      </c>
      <c r="Y3316">
        <v>192.06799152819301</v>
      </c>
      <c r="Z3316">
        <v>0</v>
      </c>
      <c r="AA3316">
        <v>25.427468141784445</v>
      </c>
      <c r="AB3316">
        <v>0</v>
      </c>
      <c r="AC3316">
        <v>0</v>
      </c>
      <c r="AD3316">
        <v>0</v>
      </c>
      <c r="AE3316">
        <v>217.98509503323459</v>
      </c>
    </row>
    <row r="3317" spans="1:31" x14ac:dyDescent="0.25">
      <c r="A3317">
        <v>2343936</v>
      </c>
      <c r="B3317">
        <v>1</v>
      </c>
      <c r="C3317" t="s">
        <v>81</v>
      </c>
      <c r="D3317" t="s">
        <v>113</v>
      </c>
      <c r="E3317" t="s">
        <v>157</v>
      </c>
      <c r="F3317" t="s">
        <v>9694</v>
      </c>
      <c r="G3317" t="s">
        <v>159</v>
      </c>
      <c r="H3317" t="s">
        <v>154</v>
      </c>
      <c r="I3317" t="s">
        <v>144</v>
      </c>
      <c r="J3317" t="s">
        <v>137</v>
      </c>
      <c r="K3317" t="s">
        <v>138</v>
      </c>
      <c r="L3317" t="s">
        <v>9695</v>
      </c>
      <c r="M3317" t="s">
        <v>9696</v>
      </c>
      <c r="N3317">
        <v>4.3438888880000004</v>
      </c>
      <c r="O3317">
        <v>0</v>
      </c>
      <c r="P3317">
        <v>1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0.57900248352053785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0.57900248352053785</v>
      </c>
    </row>
    <row r="3318" spans="1:31" x14ac:dyDescent="0.25">
      <c r="A3318">
        <v>2343938</v>
      </c>
      <c r="B3318">
        <v>1</v>
      </c>
      <c r="C3318" t="s">
        <v>80</v>
      </c>
      <c r="D3318" t="s">
        <v>92</v>
      </c>
      <c r="E3318" t="s">
        <v>151</v>
      </c>
      <c r="F3318" t="s">
        <v>9697</v>
      </c>
      <c r="G3318" t="s">
        <v>153</v>
      </c>
      <c r="H3318" t="s">
        <v>154</v>
      </c>
      <c r="I3318" t="s">
        <v>144</v>
      </c>
      <c r="J3318" t="s">
        <v>137</v>
      </c>
      <c r="K3318" t="s">
        <v>138</v>
      </c>
      <c r="L3318" t="s">
        <v>9698</v>
      </c>
      <c r="M3318" t="s">
        <v>9699</v>
      </c>
      <c r="N3318">
        <v>0.98944444399999998</v>
      </c>
      <c r="O3318">
        <v>0</v>
      </c>
      <c r="P3318">
        <v>20</v>
      </c>
      <c r="Q3318">
        <v>0</v>
      </c>
      <c r="R3318">
        <v>1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6.3729068766658727</v>
      </c>
      <c r="Y3318">
        <v>0</v>
      </c>
      <c r="Z3318">
        <v>0.41192642018185782</v>
      </c>
      <c r="AA3318">
        <v>0</v>
      </c>
      <c r="AB3318">
        <v>0</v>
      </c>
      <c r="AC3318">
        <v>0</v>
      </c>
      <c r="AD3318">
        <v>0</v>
      </c>
      <c r="AE3318">
        <v>6.7848332968477303</v>
      </c>
    </row>
    <row r="3319" spans="1:31" x14ac:dyDescent="0.25">
      <c r="A3319">
        <v>2343939</v>
      </c>
      <c r="B3319">
        <v>1</v>
      </c>
      <c r="C3319" t="s">
        <v>80</v>
      </c>
      <c r="D3319" t="s">
        <v>93</v>
      </c>
      <c r="E3319" t="s">
        <v>147</v>
      </c>
      <c r="F3319" t="s">
        <v>9700</v>
      </c>
      <c r="G3319" t="s">
        <v>184</v>
      </c>
      <c r="H3319" t="s">
        <v>135</v>
      </c>
      <c r="I3319" t="s">
        <v>144</v>
      </c>
      <c r="J3319" t="s">
        <v>137</v>
      </c>
      <c r="K3319" t="s">
        <v>138</v>
      </c>
      <c r="L3319" t="s">
        <v>9701</v>
      </c>
      <c r="M3319" t="s">
        <v>9702</v>
      </c>
      <c r="N3319">
        <v>0.87972222200000005</v>
      </c>
      <c r="O3319">
        <v>0</v>
      </c>
      <c r="P3319">
        <v>24</v>
      </c>
      <c r="Q3319">
        <v>0</v>
      </c>
      <c r="R3319">
        <v>46</v>
      </c>
      <c r="S3319">
        <v>1</v>
      </c>
      <c r="T3319">
        <v>69</v>
      </c>
      <c r="U3319">
        <v>0</v>
      </c>
      <c r="V3319">
        <v>0</v>
      </c>
      <c r="W3319">
        <v>0</v>
      </c>
      <c r="X3319">
        <v>27.95871284174239</v>
      </c>
      <c r="Y3319">
        <v>0</v>
      </c>
      <c r="Z3319">
        <v>105.51661389906111</v>
      </c>
      <c r="AA3319">
        <v>2.1158946723692362</v>
      </c>
      <c r="AB3319">
        <v>148.43328300146206</v>
      </c>
      <c r="AC3319">
        <v>0</v>
      </c>
      <c r="AD3319">
        <v>0</v>
      </c>
      <c r="AE3319">
        <v>284.02450441463475</v>
      </c>
    </row>
    <row r="3320" spans="1:31" x14ac:dyDescent="0.25">
      <c r="A3320">
        <v>2343941</v>
      </c>
      <c r="B3320">
        <v>1</v>
      </c>
      <c r="C3320" t="s">
        <v>81</v>
      </c>
      <c r="D3320" t="s">
        <v>113</v>
      </c>
      <c r="E3320" t="s">
        <v>151</v>
      </c>
      <c r="F3320" t="s">
        <v>9703</v>
      </c>
      <c r="G3320" t="s">
        <v>153</v>
      </c>
      <c r="H3320" t="s">
        <v>154</v>
      </c>
      <c r="I3320" t="s">
        <v>144</v>
      </c>
      <c r="J3320" t="s">
        <v>137</v>
      </c>
      <c r="K3320" t="s">
        <v>138</v>
      </c>
      <c r="L3320" t="s">
        <v>9704</v>
      </c>
      <c r="M3320" t="s">
        <v>9705</v>
      </c>
      <c r="N3320">
        <v>0.574722222</v>
      </c>
      <c r="O3320">
        <v>0</v>
      </c>
      <c r="P3320">
        <v>58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12.31425070650393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12.31425070650393</v>
      </c>
    </row>
    <row r="3321" spans="1:31" x14ac:dyDescent="0.25">
      <c r="A3321">
        <v>2343945</v>
      </c>
      <c r="B3321">
        <v>1</v>
      </c>
      <c r="C3321" t="s">
        <v>80</v>
      </c>
      <c r="D3321" t="s">
        <v>94</v>
      </c>
      <c r="E3321" t="s">
        <v>147</v>
      </c>
      <c r="F3321" t="s">
        <v>9706</v>
      </c>
      <c r="G3321" t="s">
        <v>134</v>
      </c>
      <c r="H3321" t="s">
        <v>135</v>
      </c>
      <c r="I3321" t="s">
        <v>144</v>
      </c>
      <c r="J3321" t="s">
        <v>137</v>
      </c>
      <c r="K3321" t="s">
        <v>138</v>
      </c>
      <c r="L3321" t="s">
        <v>9707</v>
      </c>
      <c r="M3321" t="s">
        <v>9708</v>
      </c>
      <c r="N3321">
        <v>1.095</v>
      </c>
      <c r="O3321">
        <v>0</v>
      </c>
      <c r="P3321">
        <v>258</v>
      </c>
      <c r="Q3321">
        <v>0</v>
      </c>
      <c r="R3321">
        <v>0</v>
      </c>
      <c r="S3321">
        <v>0</v>
      </c>
      <c r="T3321">
        <v>17</v>
      </c>
      <c r="U3321">
        <v>0</v>
      </c>
      <c r="V3321">
        <v>0</v>
      </c>
      <c r="W3321">
        <v>0</v>
      </c>
      <c r="X3321">
        <v>53.938518173950399</v>
      </c>
      <c r="Y3321">
        <v>0</v>
      </c>
      <c r="Z3321">
        <v>0</v>
      </c>
      <c r="AA3321">
        <v>0</v>
      </c>
      <c r="AB3321">
        <v>13.298283742158773</v>
      </c>
      <c r="AC3321">
        <v>0</v>
      </c>
      <c r="AD3321">
        <v>0</v>
      </c>
      <c r="AE3321">
        <v>67.236801916109172</v>
      </c>
    </row>
    <row r="3322" spans="1:31" x14ac:dyDescent="0.25">
      <c r="A3322">
        <v>2343948</v>
      </c>
      <c r="B3322">
        <v>1</v>
      </c>
      <c r="C3322" t="s">
        <v>80</v>
      </c>
      <c r="D3322" t="s">
        <v>109</v>
      </c>
      <c r="E3322" t="s">
        <v>151</v>
      </c>
      <c r="F3322" t="s">
        <v>9709</v>
      </c>
      <c r="G3322" t="s">
        <v>153</v>
      </c>
      <c r="H3322" t="s">
        <v>154</v>
      </c>
      <c r="I3322" t="s">
        <v>144</v>
      </c>
      <c r="J3322" t="s">
        <v>137</v>
      </c>
      <c r="K3322" t="s">
        <v>138</v>
      </c>
      <c r="L3322" t="s">
        <v>9710</v>
      </c>
      <c r="M3322" t="s">
        <v>9711</v>
      </c>
      <c r="N3322">
        <v>1.2441666659999999</v>
      </c>
      <c r="O3322">
        <v>0</v>
      </c>
      <c r="P3322">
        <v>4</v>
      </c>
      <c r="Q3322">
        <v>0</v>
      </c>
      <c r="R3322">
        <v>4</v>
      </c>
      <c r="S3322">
        <v>0</v>
      </c>
      <c r="T3322">
        <v>8</v>
      </c>
      <c r="U3322">
        <v>0</v>
      </c>
      <c r="V3322">
        <v>0</v>
      </c>
      <c r="W3322">
        <v>0</v>
      </c>
      <c r="X3322">
        <v>1.5864944755706782</v>
      </c>
      <c r="Y3322">
        <v>0</v>
      </c>
      <c r="Z3322">
        <v>34.219630488927798</v>
      </c>
      <c r="AA3322">
        <v>0</v>
      </c>
      <c r="AB3322">
        <v>34.56267603241642</v>
      </c>
      <c r="AC3322">
        <v>0</v>
      </c>
      <c r="AD3322">
        <v>0</v>
      </c>
      <c r="AE3322">
        <v>70.368800996914899</v>
      </c>
    </row>
    <row r="3323" spans="1:31" x14ac:dyDescent="0.25">
      <c r="A3323">
        <v>2343949</v>
      </c>
      <c r="B3323">
        <v>1</v>
      </c>
      <c r="C3323" t="s">
        <v>80</v>
      </c>
      <c r="D3323" t="s">
        <v>110</v>
      </c>
      <c r="E3323" t="s">
        <v>174</v>
      </c>
      <c r="F3323" t="s">
        <v>9712</v>
      </c>
      <c r="G3323" t="s">
        <v>352</v>
      </c>
      <c r="H3323" t="s">
        <v>154</v>
      </c>
      <c r="I3323" t="s">
        <v>144</v>
      </c>
      <c r="J3323" t="s">
        <v>137</v>
      </c>
      <c r="K3323" t="s">
        <v>138</v>
      </c>
      <c r="L3323" t="s">
        <v>9713</v>
      </c>
      <c r="M3323" t="s">
        <v>9714</v>
      </c>
      <c r="N3323">
        <v>4.1688888879999997</v>
      </c>
      <c r="O3323">
        <v>0</v>
      </c>
      <c r="P3323">
        <v>139</v>
      </c>
      <c r="Q3323">
        <v>0</v>
      </c>
      <c r="R3323">
        <v>0</v>
      </c>
      <c r="S3323">
        <v>0</v>
      </c>
      <c r="T3323">
        <v>21</v>
      </c>
      <c r="U3323">
        <v>0</v>
      </c>
      <c r="V3323">
        <v>0</v>
      </c>
      <c r="W3323">
        <v>0</v>
      </c>
      <c r="X3323">
        <v>207.67671426451915</v>
      </c>
      <c r="Y3323">
        <v>0</v>
      </c>
      <c r="Z3323">
        <v>0</v>
      </c>
      <c r="AA3323">
        <v>0</v>
      </c>
      <c r="AB3323">
        <v>120.57690561718725</v>
      </c>
      <c r="AC3323">
        <v>0</v>
      </c>
      <c r="AD3323">
        <v>0</v>
      </c>
      <c r="AE3323">
        <v>328.25361988170641</v>
      </c>
    </row>
    <row r="3324" spans="1:31" x14ac:dyDescent="0.25">
      <c r="A3324">
        <v>2343951</v>
      </c>
      <c r="B3324">
        <v>1</v>
      </c>
      <c r="C3324" t="s">
        <v>81</v>
      </c>
      <c r="D3324" t="s">
        <v>115</v>
      </c>
      <c r="E3324" t="s">
        <v>151</v>
      </c>
      <c r="F3324" t="s">
        <v>9715</v>
      </c>
      <c r="G3324" t="s">
        <v>153</v>
      </c>
      <c r="H3324" t="s">
        <v>154</v>
      </c>
      <c r="I3324" t="s">
        <v>144</v>
      </c>
      <c r="J3324" t="s">
        <v>137</v>
      </c>
      <c r="K3324" t="s">
        <v>138</v>
      </c>
      <c r="L3324" t="s">
        <v>9716</v>
      </c>
      <c r="M3324" t="s">
        <v>9717</v>
      </c>
      <c r="N3324">
        <v>1.204722222</v>
      </c>
      <c r="O3324">
        <v>0</v>
      </c>
      <c r="P3324">
        <v>18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1.6244672183335798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1.6244672183335798</v>
      </c>
    </row>
    <row r="3325" spans="1:31" x14ac:dyDescent="0.25">
      <c r="A3325">
        <v>2343954</v>
      </c>
      <c r="B3325">
        <v>1</v>
      </c>
      <c r="C3325" t="s">
        <v>81</v>
      </c>
      <c r="D3325" t="s">
        <v>120</v>
      </c>
      <c r="E3325" t="s">
        <v>141</v>
      </c>
      <c r="F3325" t="s">
        <v>320</v>
      </c>
      <c r="G3325" t="s">
        <v>134</v>
      </c>
      <c r="H3325" t="s">
        <v>135</v>
      </c>
      <c r="I3325" t="s">
        <v>144</v>
      </c>
      <c r="J3325" t="s">
        <v>137</v>
      </c>
      <c r="K3325" t="s">
        <v>138</v>
      </c>
      <c r="L3325" t="s">
        <v>9718</v>
      </c>
      <c r="M3325" t="s">
        <v>9719</v>
      </c>
      <c r="N3325">
        <v>0.61944444399999998</v>
      </c>
      <c r="O3325">
        <v>0</v>
      </c>
      <c r="P3325">
        <v>75</v>
      </c>
      <c r="Q3325">
        <v>38</v>
      </c>
      <c r="R3325">
        <v>2</v>
      </c>
      <c r="S3325">
        <v>14</v>
      </c>
      <c r="T3325">
        <v>3</v>
      </c>
      <c r="U3325">
        <v>0</v>
      </c>
      <c r="V3325">
        <v>0</v>
      </c>
      <c r="W3325">
        <v>0</v>
      </c>
      <c r="X3325">
        <v>19.600164390621426</v>
      </c>
      <c r="Y3325">
        <v>123.87073048425832</v>
      </c>
      <c r="Z3325">
        <v>2.8614777346715004</v>
      </c>
      <c r="AA3325">
        <v>41.329519560350874</v>
      </c>
      <c r="AB3325">
        <v>0.47876356338222226</v>
      </c>
      <c r="AC3325">
        <v>0</v>
      </c>
      <c r="AD3325">
        <v>0</v>
      </c>
      <c r="AE3325">
        <v>188.14065573328432</v>
      </c>
    </row>
    <row r="3326" spans="1:31" x14ac:dyDescent="0.25">
      <c r="A3326">
        <v>2343955</v>
      </c>
      <c r="B3326">
        <v>1</v>
      </c>
      <c r="C3326" t="s">
        <v>81</v>
      </c>
      <c r="D3326" t="s">
        <v>122</v>
      </c>
      <c r="E3326" t="s">
        <v>132</v>
      </c>
      <c r="F3326" t="s">
        <v>7526</v>
      </c>
      <c r="G3326" t="s">
        <v>134</v>
      </c>
      <c r="H3326" t="s">
        <v>135</v>
      </c>
      <c r="I3326" t="s">
        <v>144</v>
      </c>
      <c r="J3326" t="s">
        <v>137</v>
      </c>
      <c r="K3326" t="s">
        <v>138</v>
      </c>
      <c r="L3326" t="s">
        <v>9720</v>
      </c>
      <c r="M3326" t="s">
        <v>9721</v>
      </c>
      <c r="N3326">
        <v>0.38611111100000001</v>
      </c>
      <c r="O3326">
        <v>14</v>
      </c>
      <c r="P3326">
        <v>899</v>
      </c>
      <c r="Q3326">
        <v>1</v>
      </c>
      <c r="R3326">
        <v>23</v>
      </c>
      <c r="S3326">
        <v>5</v>
      </c>
      <c r="T3326">
        <v>66</v>
      </c>
      <c r="U3326">
        <v>1</v>
      </c>
      <c r="V3326">
        <v>0</v>
      </c>
      <c r="W3326">
        <v>1.4493086575474501</v>
      </c>
      <c r="X3326">
        <v>48.402368241252496</v>
      </c>
      <c r="Y3326">
        <v>2.6198004873572225E-2</v>
      </c>
      <c r="Z3326">
        <v>4.714870485840744</v>
      </c>
      <c r="AA3326">
        <v>34.842132452704632</v>
      </c>
      <c r="AB3326">
        <v>10.904486197391847</v>
      </c>
      <c r="AC3326">
        <v>0.76744849240376667</v>
      </c>
      <c r="AD3326">
        <v>0</v>
      </c>
      <c r="AE3326">
        <v>101.10681253201452</v>
      </c>
    </row>
    <row r="3327" spans="1:31" x14ac:dyDescent="0.25">
      <c r="A3327">
        <v>2343959</v>
      </c>
      <c r="B3327">
        <v>1</v>
      </c>
      <c r="C3327" t="s">
        <v>81</v>
      </c>
      <c r="D3327" t="s">
        <v>128</v>
      </c>
      <c r="E3327" t="s">
        <v>147</v>
      </c>
      <c r="F3327" t="s">
        <v>2493</v>
      </c>
      <c r="G3327" t="s">
        <v>134</v>
      </c>
      <c r="H3327" t="s">
        <v>135</v>
      </c>
      <c r="I3327" t="s">
        <v>144</v>
      </c>
      <c r="J3327" t="s">
        <v>137</v>
      </c>
      <c r="K3327" t="s">
        <v>138</v>
      </c>
      <c r="L3327" t="s">
        <v>9722</v>
      </c>
      <c r="M3327" t="s">
        <v>9723</v>
      </c>
      <c r="N3327">
        <v>0.95499999999999996</v>
      </c>
      <c r="O3327">
        <v>0</v>
      </c>
      <c r="P3327">
        <v>15</v>
      </c>
      <c r="Q3327">
        <v>0</v>
      </c>
      <c r="R3327">
        <v>20</v>
      </c>
      <c r="S3327">
        <v>10</v>
      </c>
      <c r="T3327">
        <v>6</v>
      </c>
      <c r="U3327">
        <v>2</v>
      </c>
      <c r="V3327">
        <v>0</v>
      </c>
      <c r="W3327">
        <v>0</v>
      </c>
      <c r="X3327">
        <v>5.4851070521931184</v>
      </c>
      <c r="Y3327">
        <v>0</v>
      </c>
      <c r="Z3327">
        <v>22.416016224865373</v>
      </c>
      <c r="AA3327">
        <v>1038.8365897770816</v>
      </c>
      <c r="AB3327">
        <v>21.535768968880951</v>
      </c>
      <c r="AC3327">
        <v>52.213661390610135</v>
      </c>
      <c r="AD3327">
        <v>0</v>
      </c>
      <c r="AE3327">
        <v>1140.4871434136314</v>
      </c>
    </row>
    <row r="3328" spans="1:31" x14ac:dyDescent="0.25">
      <c r="A3328">
        <v>2343966</v>
      </c>
      <c r="B3328">
        <v>1</v>
      </c>
      <c r="C3328" t="s">
        <v>80</v>
      </c>
      <c r="D3328" t="s">
        <v>82</v>
      </c>
      <c r="E3328" t="s">
        <v>151</v>
      </c>
      <c r="F3328" t="s">
        <v>9724</v>
      </c>
      <c r="G3328" t="s">
        <v>410</v>
      </c>
      <c r="H3328" t="s">
        <v>154</v>
      </c>
      <c r="I3328" t="s">
        <v>144</v>
      </c>
      <c r="J3328" t="s">
        <v>137</v>
      </c>
      <c r="K3328" t="s">
        <v>138</v>
      </c>
      <c r="L3328" t="s">
        <v>9725</v>
      </c>
      <c r="M3328" t="s">
        <v>9726</v>
      </c>
      <c r="N3328">
        <v>2.7005555550000002</v>
      </c>
      <c r="O3328">
        <v>0</v>
      </c>
      <c r="P3328">
        <v>44</v>
      </c>
      <c r="Q3328">
        <v>0</v>
      </c>
      <c r="R3328">
        <v>0</v>
      </c>
      <c r="S3328">
        <v>0</v>
      </c>
      <c r="T3328">
        <v>6</v>
      </c>
      <c r="U3328">
        <v>0</v>
      </c>
      <c r="V3328">
        <v>0</v>
      </c>
      <c r="W3328">
        <v>0</v>
      </c>
      <c r="X3328">
        <v>35.066191290709092</v>
      </c>
      <c r="Y3328">
        <v>0</v>
      </c>
      <c r="Z3328">
        <v>0</v>
      </c>
      <c r="AA3328">
        <v>0</v>
      </c>
      <c r="AB3328">
        <v>67.060581388670244</v>
      </c>
      <c r="AC3328">
        <v>0</v>
      </c>
      <c r="AD3328">
        <v>0</v>
      </c>
      <c r="AE3328">
        <v>102.12677267937934</v>
      </c>
    </row>
    <row r="3329" spans="1:31" x14ac:dyDescent="0.25">
      <c r="A3329">
        <v>2343968</v>
      </c>
      <c r="B3329">
        <v>1</v>
      </c>
      <c r="C3329" t="s">
        <v>81</v>
      </c>
      <c r="D3329" t="s">
        <v>118</v>
      </c>
      <c r="E3329" t="s">
        <v>151</v>
      </c>
      <c r="F3329" t="s">
        <v>8667</v>
      </c>
      <c r="G3329" t="s">
        <v>153</v>
      </c>
      <c r="H3329" t="s">
        <v>154</v>
      </c>
      <c r="I3329" t="s">
        <v>144</v>
      </c>
      <c r="J3329" t="s">
        <v>137</v>
      </c>
      <c r="K3329" t="s">
        <v>138</v>
      </c>
      <c r="L3329" t="s">
        <v>9727</v>
      </c>
      <c r="M3329" t="s">
        <v>9728</v>
      </c>
      <c r="N3329">
        <v>1.308611111</v>
      </c>
      <c r="O3329">
        <v>0</v>
      </c>
      <c r="P3329">
        <v>34</v>
      </c>
      <c r="Q3329">
        <v>0</v>
      </c>
      <c r="R3329">
        <v>0</v>
      </c>
      <c r="S3329">
        <v>0</v>
      </c>
      <c r="T3329">
        <v>5</v>
      </c>
      <c r="U3329">
        <v>0</v>
      </c>
      <c r="V3329">
        <v>0</v>
      </c>
      <c r="W3329">
        <v>0</v>
      </c>
      <c r="X3329">
        <v>13.073847969846359</v>
      </c>
      <c r="Y3329">
        <v>0</v>
      </c>
      <c r="Z3329">
        <v>0</v>
      </c>
      <c r="AA3329">
        <v>0</v>
      </c>
      <c r="AB3329">
        <v>28.395511633547684</v>
      </c>
      <c r="AC3329">
        <v>0</v>
      </c>
      <c r="AD3329">
        <v>0</v>
      </c>
      <c r="AE3329">
        <v>41.469359603394039</v>
      </c>
    </row>
    <row r="3330" spans="1:31" x14ac:dyDescent="0.25">
      <c r="A3330">
        <v>2343969</v>
      </c>
      <c r="B3330">
        <v>1</v>
      </c>
      <c r="C3330" t="s">
        <v>80</v>
      </c>
      <c r="D3330" t="s">
        <v>96</v>
      </c>
      <c r="E3330" t="s">
        <v>157</v>
      </c>
      <c r="F3330" t="s">
        <v>9729</v>
      </c>
      <c r="G3330" t="s">
        <v>159</v>
      </c>
      <c r="H3330" t="s">
        <v>154</v>
      </c>
      <c r="I3330" t="s">
        <v>144</v>
      </c>
      <c r="J3330" t="s">
        <v>137</v>
      </c>
      <c r="K3330" t="s">
        <v>138</v>
      </c>
      <c r="L3330" t="s">
        <v>9730</v>
      </c>
      <c r="M3330" t="s">
        <v>9731</v>
      </c>
      <c r="N3330">
        <v>3.5561111109999999</v>
      </c>
      <c r="O3330">
        <v>0</v>
      </c>
      <c r="P3330">
        <v>1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3.8889476513937327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3.8889476513937327</v>
      </c>
    </row>
    <row r="3331" spans="1:31" x14ac:dyDescent="0.25">
      <c r="A3331">
        <v>2343970</v>
      </c>
      <c r="B3331">
        <v>1</v>
      </c>
      <c r="C3331" t="s">
        <v>80</v>
      </c>
      <c r="D3331" t="s">
        <v>96</v>
      </c>
      <c r="E3331" t="s">
        <v>157</v>
      </c>
      <c r="F3331" t="s">
        <v>9732</v>
      </c>
      <c r="G3331" t="s">
        <v>279</v>
      </c>
      <c r="H3331" t="s">
        <v>154</v>
      </c>
      <c r="I3331" t="s">
        <v>144</v>
      </c>
      <c r="J3331" t="s">
        <v>137</v>
      </c>
      <c r="K3331" t="s">
        <v>138</v>
      </c>
      <c r="L3331" t="s">
        <v>9733</v>
      </c>
      <c r="M3331" t="s">
        <v>9734</v>
      </c>
      <c r="N3331">
        <v>5.3622222219999998</v>
      </c>
      <c r="O3331">
        <v>0</v>
      </c>
      <c r="P3331">
        <v>1</v>
      </c>
      <c r="Q3331">
        <v>0</v>
      </c>
      <c r="R3331">
        <v>0</v>
      </c>
      <c r="S3331">
        <v>0</v>
      </c>
      <c r="T3331">
        <v>1</v>
      </c>
      <c r="U3331">
        <v>0</v>
      </c>
      <c r="V3331">
        <v>0</v>
      </c>
      <c r="W3331">
        <v>0</v>
      </c>
      <c r="X3331">
        <v>2.1780556670614555</v>
      </c>
      <c r="Y3331">
        <v>0</v>
      </c>
      <c r="Z3331">
        <v>0</v>
      </c>
      <c r="AA3331">
        <v>0</v>
      </c>
      <c r="AB3331">
        <v>18.077287543922882</v>
      </c>
      <c r="AC3331">
        <v>0</v>
      </c>
      <c r="AD3331">
        <v>0</v>
      </c>
      <c r="AE3331">
        <v>20.255343210984336</v>
      </c>
    </row>
    <row r="3332" spans="1:31" x14ac:dyDescent="0.25">
      <c r="A3332">
        <v>2343971</v>
      </c>
      <c r="B3332">
        <v>1</v>
      </c>
      <c r="C3332" t="s">
        <v>80</v>
      </c>
      <c r="D3332" t="s">
        <v>83</v>
      </c>
      <c r="E3332" t="s">
        <v>132</v>
      </c>
      <c r="F3332" t="s">
        <v>9735</v>
      </c>
      <c r="G3332" t="s">
        <v>352</v>
      </c>
      <c r="H3332" t="s">
        <v>135</v>
      </c>
      <c r="I3332" t="s">
        <v>144</v>
      </c>
      <c r="J3332" t="s">
        <v>3</v>
      </c>
      <c r="K3332" t="s">
        <v>138</v>
      </c>
      <c r="L3332" t="s">
        <v>9736</v>
      </c>
      <c r="M3332" t="s">
        <v>9737</v>
      </c>
      <c r="N3332">
        <v>1.2966666659999999</v>
      </c>
      <c r="O3332">
        <v>0</v>
      </c>
      <c r="P3332">
        <v>205</v>
      </c>
      <c r="Q3332">
        <v>0</v>
      </c>
      <c r="R3332">
        <v>1</v>
      </c>
      <c r="S3332">
        <v>4</v>
      </c>
      <c r="T3332">
        <v>505</v>
      </c>
      <c r="U3332">
        <v>1</v>
      </c>
      <c r="V3332">
        <v>31</v>
      </c>
      <c r="W3332">
        <v>0</v>
      </c>
      <c r="X3332">
        <v>79.6602657073405</v>
      </c>
      <c r="Y3332">
        <v>0</v>
      </c>
      <c r="Z3332">
        <v>1.4773405978191467</v>
      </c>
      <c r="AA3332">
        <v>162.31234714600285</v>
      </c>
      <c r="AB3332">
        <v>2486.2282061248657</v>
      </c>
      <c r="AC3332">
        <v>49.59542909445927</v>
      </c>
      <c r="AD3332">
        <v>1846.9763755362201</v>
      </c>
      <c r="AE3332">
        <v>4626.2499642067069</v>
      </c>
    </row>
    <row r="3333" spans="1:31" x14ac:dyDescent="0.25">
      <c r="A3333">
        <v>2343972</v>
      </c>
      <c r="B3333">
        <v>1</v>
      </c>
      <c r="C3333" t="s">
        <v>81</v>
      </c>
      <c r="D3333" t="s">
        <v>112</v>
      </c>
      <c r="E3333" t="s">
        <v>157</v>
      </c>
      <c r="F3333" t="s">
        <v>9738</v>
      </c>
      <c r="G3333" t="s">
        <v>159</v>
      </c>
      <c r="H3333" t="s">
        <v>154</v>
      </c>
      <c r="I3333" t="s">
        <v>144</v>
      </c>
      <c r="J3333" t="s">
        <v>137</v>
      </c>
      <c r="K3333" t="s">
        <v>138</v>
      </c>
      <c r="L3333" t="s">
        <v>9739</v>
      </c>
      <c r="M3333" t="s">
        <v>9740</v>
      </c>
      <c r="N3333">
        <v>0.84694444400000002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1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0.19485428733949167</v>
      </c>
      <c r="AC3333">
        <v>0</v>
      </c>
      <c r="AD3333">
        <v>0</v>
      </c>
      <c r="AE3333">
        <v>0.19485428733949167</v>
      </c>
    </row>
    <row r="3334" spans="1:31" x14ac:dyDescent="0.25">
      <c r="A3334">
        <v>2343977</v>
      </c>
      <c r="B3334">
        <v>1</v>
      </c>
      <c r="C3334" t="s">
        <v>81</v>
      </c>
      <c r="D3334" t="s">
        <v>119</v>
      </c>
      <c r="E3334" t="s">
        <v>151</v>
      </c>
      <c r="F3334" t="s">
        <v>9741</v>
      </c>
      <c r="G3334" t="s">
        <v>410</v>
      </c>
      <c r="H3334" t="s">
        <v>154</v>
      </c>
      <c r="I3334" t="s">
        <v>144</v>
      </c>
      <c r="J3334" t="s">
        <v>137</v>
      </c>
      <c r="K3334" t="s">
        <v>138</v>
      </c>
      <c r="L3334" t="s">
        <v>9742</v>
      </c>
      <c r="M3334" t="s">
        <v>9743</v>
      </c>
      <c r="N3334">
        <v>1.075</v>
      </c>
      <c r="O3334">
        <v>0</v>
      </c>
      <c r="P3334">
        <v>1</v>
      </c>
      <c r="Q3334">
        <v>0</v>
      </c>
      <c r="R3334">
        <v>4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12.751789532328297</v>
      </c>
      <c r="AA3334">
        <v>0</v>
      </c>
      <c r="AB3334">
        <v>0</v>
      </c>
      <c r="AC3334">
        <v>0</v>
      </c>
      <c r="AD3334">
        <v>0</v>
      </c>
      <c r="AE3334">
        <v>12.751789532328297</v>
      </c>
    </row>
    <row r="3335" spans="1:31" x14ac:dyDescent="0.25">
      <c r="A3335">
        <v>2343978</v>
      </c>
      <c r="B3335">
        <v>1</v>
      </c>
      <c r="C3335" t="s">
        <v>80</v>
      </c>
      <c r="D3335" t="s">
        <v>100</v>
      </c>
      <c r="E3335" t="s">
        <v>151</v>
      </c>
      <c r="F3335" t="s">
        <v>9744</v>
      </c>
      <c r="G3335" t="s">
        <v>498</v>
      </c>
      <c r="H3335" t="s">
        <v>154</v>
      </c>
      <c r="I3335" t="s">
        <v>144</v>
      </c>
      <c r="J3335" t="s">
        <v>137</v>
      </c>
      <c r="K3335" t="s">
        <v>138</v>
      </c>
      <c r="L3335" t="s">
        <v>9745</v>
      </c>
      <c r="M3335" t="s">
        <v>9746</v>
      </c>
      <c r="N3335">
        <v>1.0780555549999999</v>
      </c>
      <c r="O3335">
        <v>0</v>
      </c>
      <c r="P3335">
        <v>103</v>
      </c>
      <c r="Q3335">
        <v>0</v>
      </c>
      <c r="R3335">
        <v>0</v>
      </c>
      <c r="S3335">
        <v>0</v>
      </c>
      <c r="T3335">
        <v>5</v>
      </c>
      <c r="U3335">
        <v>0</v>
      </c>
      <c r="V3335">
        <v>0</v>
      </c>
      <c r="W3335">
        <v>0</v>
      </c>
      <c r="X3335">
        <v>33.278538539585043</v>
      </c>
      <c r="Y3335">
        <v>0</v>
      </c>
      <c r="Z3335">
        <v>0</v>
      </c>
      <c r="AA3335">
        <v>0</v>
      </c>
      <c r="AB3335">
        <v>18.105888690861104</v>
      </c>
      <c r="AC3335">
        <v>0</v>
      </c>
      <c r="AD3335">
        <v>0</v>
      </c>
      <c r="AE3335">
        <v>51.38442723044615</v>
      </c>
    </row>
    <row r="3336" spans="1:31" x14ac:dyDescent="0.25">
      <c r="A3336">
        <v>2343979</v>
      </c>
      <c r="B3336">
        <v>1</v>
      </c>
      <c r="C3336" t="s">
        <v>80</v>
      </c>
      <c r="D3336" t="s">
        <v>96</v>
      </c>
      <c r="E3336" t="s">
        <v>174</v>
      </c>
      <c r="F3336" t="s">
        <v>9747</v>
      </c>
      <c r="G3336" t="s">
        <v>176</v>
      </c>
      <c r="H3336" t="s">
        <v>154</v>
      </c>
      <c r="I3336" t="s">
        <v>144</v>
      </c>
      <c r="J3336" t="s">
        <v>137</v>
      </c>
      <c r="K3336" t="s">
        <v>138</v>
      </c>
      <c r="L3336" t="s">
        <v>9748</v>
      </c>
      <c r="M3336" t="s">
        <v>9749</v>
      </c>
      <c r="N3336">
        <v>1.913888888</v>
      </c>
      <c r="O3336">
        <v>0</v>
      </c>
      <c r="P3336">
        <v>20</v>
      </c>
      <c r="Q3336">
        <v>0</v>
      </c>
      <c r="R3336">
        <v>19</v>
      </c>
      <c r="S3336">
        <v>0</v>
      </c>
      <c r="T3336">
        <v>13</v>
      </c>
      <c r="U3336">
        <v>0</v>
      </c>
      <c r="V3336">
        <v>0</v>
      </c>
      <c r="W3336">
        <v>0</v>
      </c>
      <c r="X3336">
        <v>47.683348683216948</v>
      </c>
      <c r="Y3336">
        <v>0</v>
      </c>
      <c r="Z3336">
        <v>20.558185626475179</v>
      </c>
      <c r="AA3336">
        <v>0</v>
      </c>
      <c r="AB3336">
        <v>38.303774810124935</v>
      </c>
      <c r="AC3336">
        <v>0</v>
      </c>
      <c r="AD3336">
        <v>0</v>
      </c>
      <c r="AE3336">
        <v>106.54530911981706</v>
      </c>
    </row>
    <row r="3337" spans="1:31" x14ac:dyDescent="0.25">
      <c r="A3337">
        <v>2343982</v>
      </c>
      <c r="B3337">
        <v>1</v>
      </c>
      <c r="C3337" t="s">
        <v>80</v>
      </c>
      <c r="D3337" t="s">
        <v>93</v>
      </c>
      <c r="E3337" t="s">
        <v>151</v>
      </c>
      <c r="F3337" t="s">
        <v>9750</v>
      </c>
      <c r="G3337" t="s">
        <v>153</v>
      </c>
      <c r="H3337" t="s">
        <v>154</v>
      </c>
      <c r="I3337" t="s">
        <v>144</v>
      </c>
      <c r="J3337" t="s">
        <v>137</v>
      </c>
      <c r="K3337" t="s">
        <v>138</v>
      </c>
      <c r="L3337" t="s">
        <v>9751</v>
      </c>
      <c r="M3337" t="s">
        <v>9752</v>
      </c>
      <c r="N3337">
        <v>1.250555555</v>
      </c>
      <c r="O3337">
        <v>0</v>
      </c>
      <c r="P3337">
        <v>0</v>
      </c>
      <c r="Q3337">
        <v>0</v>
      </c>
      <c r="R3337">
        <v>1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12.814386704582688</v>
      </c>
      <c r="AA3337">
        <v>0</v>
      </c>
      <c r="AB3337">
        <v>0</v>
      </c>
      <c r="AC3337">
        <v>0</v>
      </c>
      <c r="AD3337">
        <v>0</v>
      </c>
      <c r="AE3337">
        <v>12.814386704582688</v>
      </c>
    </row>
    <row r="3338" spans="1:31" x14ac:dyDescent="0.25">
      <c r="A3338">
        <v>2343985</v>
      </c>
      <c r="B3338">
        <v>1</v>
      </c>
      <c r="C3338" t="s">
        <v>80</v>
      </c>
      <c r="D3338" t="s">
        <v>108</v>
      </c>
      <c r="E3338" t="s">
        <v>174</v>
      </c>
      <c r="F3338" t="s">
        <v>8739</v>
      </c>
      <c r="G3338" t="s">
        <v>176</v>
      </c>
      <c r="H3338" t="s">
        <v>154</v>
      </c>
      <c r="I3338" t="s">
        <v>144</v>
      </c>
      <c r="J3338" t="s">
        <v>137</v>
      </c>
      <c r="K3338" t="s">
        <v>138</v>
      </c>
      <c r="L3338" t="s">
        <v>9753</v>
      </c>
      <c r="M3338" t="s">
        <v>9754</v>
      </c>
      <c r="N3338">
        <v>2.7138888880000001</v>
      </c>
      <c r="O3338">
        <v>0</v>
      </c>
      <c r="P3338">
        <v>22</v>
      </c>
      <c r="Q3338">
        <v>0</v>
      </c>
      <c r="R3338">
        <v>22</v>
      </c>
      <c r="S3338">
        <v>0</v>
      </c>
      <c r="T3338">
        <v>13</v>
      </c>
      <c r="U3338">
        <v>0</v>
      </c>
      <c r="V3338">
        <v>0</v>
      </c>
      <c r="W3338">
        <v>0</v>
      </c>
      <c r="X3338">
        <v>23.339531971009809</v>
      </c>
      <c r="Y3338">
        <v>0</v>
      </c>
      <c r="Z3338">
        <v>336.60793979023452</v>
      </c>
      <c r="AA3338">
        <v>0</v>
      </c>
      <c r="AB3338">
        <v>120.02457303489815</v>
      </c>
      <c r="AC3338">
        <v>0</v>
      </c>
      <c r="AD3338">
        <v>0</v>
      </c>
      <c r="AE3338">
        <v>479.97204479614248</v>
      </c>
    </row>
    <row r="3339" spans="1:31" x14ac:dyDescent="0.25">
      <c r="A3339">
        <v>2343987</v>
      </c>
      <c r="B3339">
        <v>1</v>
      </c>
      <c r="C3339" t="s">
        <v>80</v>
      </c>
      <c r="D3339" t="s">
        <v>82</v>
      </c>
      <c r="E3339" t="s">
        <v>174</v>
      </c>
      <c r="F3339" t="s">
        <v>9755</v>
      </c>
      <c r="G3339" t="s">
        <v>410</v>
      </c>
      <c r="H3339" t="s">
        <v>154</v>
      </c>
      <c r="I3339" t="s">
        <v>144</v>
      </c>
      <c r="J3339" t="s">
        <v>137</v>
      </c>
      <c r="K3339" t="s">
        <v>138</v>
      </c>
      <c r="L3339" t="s">
        <v>9756</v>
      </c>
      <c r="M3339" t="s">
        <v>9757</v>
      </c>
      <c r="N3339">
        <v>1.6502777769999999</v>
      </c>
      <c r="O3339">
        <v>0</v>
      </c>
      <c r="P3339">
        <v>205</v>
      </c>
      <c r="Q3339">
        <v>0</v>
      </c>
      <c r="R3339">
        <v>0</v>
      </c>
      <c r="S3339">
        <v>0</v>
      </c>
      <c r="T3339">
        <v>10</v>
      </c>
      <c r="U3339">
        <v>0</v>
      </c>
      <c r="V3339">
        <v>0</v>
      </c>
      <c r="W3339">
        <v>0</v>
      </c>
      <c r="X3339">
        <v>102.65856729668712</v>
      </c>
      <c r="Y3339">
        <v>0</v>
      </c>
      <c r="Z3339">
        <v>0</v>
      </c>
      <c r="AA3339">
        <v>0</v>
      </c>
      <c r="AB3339">
        <v>55.658804225732915</v>
      </c>
      <c r="AC3339">
        <v>0</v>
      </c>
      <c r="AD3339">
        <v>0</v>
      </c>
      <c r="AE3339">
        <v>158.31737152242005</v>
      </c>
    </row>
    <row r="3340" spans="1:31" x14ac:dyDescent="0.25">
      <c r="A3340">
        <v>2343988</v>
      </c>
      <c r="B3340">
        <v>1</v>
      </c>
      <c r="C3340" t="s">
        <v>80</v>
      </c>
      <c r="D3340" t="s">
        <v>110</v>
      </c>
      <c r="E3340" t="s">
        <v>157</v>
      </c>
      <c r="F3340" t="s">
        <v>9758</v>
      </c>
      <c r="G3340" t="s">
        <v>279</v>
      </c>
      <c r="H3340" t="s">
        <v>154</v>
      </c>
      <c r="I3340" t="s">
        <v>144</v>
      </c>
      <c r="J3340" t="s">
        <v>137</v>
      </c>
      <c r="K3340" t="s">
        <v>138</v>
      </c>
      <c r="L3340" t="s">
        <v>9759</v>
      </c>
      <c r="M3340" t="s">
        <v>9760</v>
      </c>
      <c r="N3340">
        <v>1.3963888879999999</v>
      </c>
      <c r="O3340">
        <v>0</v>
      </c>
      <c r="P3340">
        <v>5</v>
      </c>
      <c r="Q3340">
        <v>0</v>
      </c>
      <c r="R3340">
        <v>0</v>
      </c>
      <c r="S3340">
        <v>0</v>
      </c>
      <c r="T3340">
        <v>2</v>
      </c>
      <c r="U3340">
        <v>0</v>
      </c>
      <c r="V3340">
        <v>0</v>
      </c>
      <c r="W3340">
        <v>0</v>
      </c>
      <c r="X3340">
        <v>1.9835267471433164</v>
      </c>
      <c r="Y3340">
        <v>0</v>
      </c>
      <c r="Z3340">
        <v>0</v>
      </c>
      <c r="AA3340">
        <v>0</v>
      </c>
      <c r="AB3340">
        <v>2.4255492184180079</v>
      </c>
      <c r="AC3340">
        <v>0</v>
      </c>
      <c r="AD3340">
        <v>0</v>
      </c>
      <c r="AE3340">
        <v>4.4090759655613248</v>
      </c>
    </row>
    <row r="3341" spans="1:31" x14ac:dyDescent="0.25">
      <c r="A3341">
        <v>2343995</v>
      </c>
      <c r="B3341">
        <v>1</v>
      </c>
      <c r="C3341" t="s">
        <v>80</v>
      </c>
      <c r="D3341" t="s">
        <v>105</v>
      </c>
      <c r="E3341" t="s">
        <v>151</v>
      </c>
      <c r="F3341" t="s">
        <v>9580</v>
      </c>
      <c r="G3341" t="s">
        <v>391</v>
      </c>
      <c r="H3341" t="s">
        <v>154</v>
      </c>
      <c r="I3341" t="s">
        <v>144</v>
      </c>
      <c r="J3341" t="s">
        <v>137</v>
      </c>
      <c r="K3341" t="s">
        <v>138</v>
      </c>
      <c r="L3341" t="s">
        <v>9761</v>
      </c>
      <c r="M3341" t="s">
        <v>9762</v>
      </c>
      <c r="N3341">
        <v>2.2422222220000001</v>
      </c>
      <c r="O3341">
        <v>0</v>
      </c>
      <c r="P3341">
        <v>128</v>
      </c>
      <c r="Q3341">
        <v>0</v>
      </c>
      <c r="R3341">
        <v>0</v>
      </c>
      <c r="S3341">
        <v>0</v>
      </c>
      <c r="T3341">
        <v>2</v>
      </c>
      <c r="U3341">
        <v>0</v>
      </c>
      <c r="V3341">
        <v>0</v>
      </c>
      <c r="W3341">
        <v>0</v>
      </c>
      <c r="X3341">
        <v>86.280139395672251</v>
      </c>
      <c r="Y3341">
        <v>0</v>
      </c>
      <c r="Z3341">
        <v>0</v>
      </c>
      <c r="AA3341">
        <v>0</v>
      </c>
      <c r="AB3341">
        <v>5.6824538154953403</v>
      </c>
      <c r="AC3341">
        <v>0</v>
      </c>
      <c r="AD3341">
        <v>0</v>
      </c>
      <c r="AE3341">
        <v>91.962593211167587</v>
      </c>
    </row>
    <row r="3342" spans="1:31" x14ac:dyDescent="0.25">
      <c r="A3342">
        <v>2343996</v>
      </c>
      <c r="B3342">
        <v>1</v>
      </c>
      <c r="C3342" t="s">
        <v>80</v>
      </c>
      <c r="D3342" t="s">
        <v>93</v>
      </c>
      <c r="E3342" t="s">
        <v>132</v>
      </c>
      <c r="F3342" t="s">
        <v>9568</v>
      </c>
      <c r="G3342" t="s">
        <v>134</v>
      </c>
      <c r="H3342" t="s">
        <v>135</v>
      </c>
      <c r="I3342" t="s">
        <v>144</v>
      </c>
      <c r="J3342" t="s">
        <v>137</v>
      </c>
      <c r="K3342" t="s">
        <v>138</v>
      </c>
      <c r="L3342" t="s">
        <v>9763</v>
      </c>
      <c r="M3342" t="s">
        <v>9764</v>
      </c>
      <c r="N3342">
        <v>8.1388888000000006E-2</v>
      </c>
      <c r="O3342">
        <v>3</v>
      </c>
      <c r="P3342">
        <v>260</v>
      </c>
      <c r="Q3342">
        <v>40</v>
      </c>
      <c r="R3342">
        <v>31</v>
      </c>
      <c r="S3342">
        <v>6</v>
      </c>
      <c r="T3342">
        <v>35</v>
      </c>
      <c r="U3342">
        <v>0</v>
      </c>
      <c r="V3342">
        <v>0</v>
      </c>
      <c r="W3342">
        <v>0.29636633300255499</v>
      </c>
      <c r="X3342">
        <v>6.6263622368775552</v>
      </c>
      <c r="Y3342">
        <v>20.104010098405734</v>
      </c>
      <c r="Z3342">
        <v>11.033791794813222</v>
      </c>
      <c r="AA3342">
        <v>3.8252740448047664</v>
      </c>
      <c r="AB3342">
        <v>4.4780056827913208</v>
      </c>
      <c r="AC3342">
        <v>0</v>
      </c>
      <c r="AD3342">
        <v>0</v>
      </c>
      <c r="AE3342">
        <v>46.363810190695155</v>
      </c>
    </row>
    <row r="3343" spans="1:31" x14ac:dyDescent="0.25">
      <c r="A3343">
        <v>2343998</v>
      </c>
      <c r="B3343">
        <v>1</v>
      </c>
      <c r="C3343" t="s">
        <v>80</v>
      </c>
      <c r="D3343" t="s">
        <v>92</v>
      </c>
      <c r="E3343" t="s">
        <v>151</v>
      </c>
      <c r="F3343" t="s">
        <v>9765</v>
      </c>
      <c r="G3343" t="s">
        <v>344</v>
      </c>
      <c r="H3343" t="s">
        <v>154</v>
      </c>
      <c r="I3343" t="s">
        <v>144</v>
      </c>
      <c r="J3343" t="s">
        <v>137</v>
      </c>
      <c r="K3343" t="s">
        <v>138</v>
      </c>
      <c r="L3343" t="s">
        <v>9766</v>
      </c>
      <c r="M3343" t="s">
        <v>9767</v>
      </c>
      <c r="N3343">
        <v>4.511666666</v>
      </c>
      <c r="O3343">
        <v>0</v>
      </c>
      <c r="P3343">
        <v>38</v>
      </c>
      <c r="Q3343">
        <v>0</v>
      </c>
      <c r="R3343">
        <v>5</v>
      </c>
      <c r="S3343">
        <v>0</v>
      </c>
      <c r="T3343">
        <v>4</v>
      </c>
      <c r="U3343">
        <v>0</v>
      </c>
      <c r="V3343">
        <v>0</v>
      </c>
      <c r="W3343">
        <v>0</v>
      </c>
      <c r="X3343">
        <v>34.542111483161641</v>
      </c>
      <c r="Y3343">
        <v>0</v>
      </c>
      <c r="Z3343">
        <v>4.44500464722167</v>
      </c>
      <c r="AA3343">
        <v>0</v>
      </c>
      <c r="AB3343">
        <v>1.0582655438348716</v>
      </c>
      <c r="AC3343">
        <v>0</v>
      </c>
      <c r="AD3343">
        <v>0</v>
      </c>
      <c r="AE3343">
        <v>40.045381674218184</v>
      </c>
    </row>
    <row r="3344" spans="1:31" x14ac:dyDescent="0.25">
      <c r="A3344">
        <v>2344000</v>
      </c>
      <c r="B3344">
        <v>1</v>
      </c>
      <c r="C3344" t="s">
        <v>81</v>
      </c>
      <c r="D3344" t="s">
        <v>127</v>
      </c>
      <c r="E3344" t="s">
        <v>141</v>
      </c>
      <c r="F3344" t="s">
        <v>9768</v>
      </c>
      <c r="G3344" t="s">
        <v>1768</v>
      </c>
      <c r="H3344" t="s">
        <v>135</v>
      </c>
      <c r="I3344" t="s">
        <v>144</v>
      </c>
      <c r="J3344" t="s">
        <v>137</v>
      </c>
      <c r="K3344" t="s">
        <v>138</v>
      </c>
      <c r="L3344" t="s">
        <v>9769</v>
      </c>
      <c r="M3344" t="s">
        <v>9770</v>
      </c>
      <c r="N3344">
        <v>1.1525000000000001</v>
      </c>
      <c r="O3344">
        <v>5</v>
      </c>
      <c r="P3344">
        <v>74</v>
      </c>
      <c r="Q3344">
        <v>94</v>
      </c>
      <c r="R3344">
        <v>101</v>
      </c>
      <c r="S3344">
        <v>2</v>
      </c>
      <c r="T3344">
        <v>8</v>
      </c>
      <c r="U3344">
        <v>0</v>
      </c>
      <c r="V3344">
        <v>1</v>
      </c>
      <c r="W3344">
        <v>2.0302311184795503</v>
      </c>
      <c r="X3344">
        <v>32.365311029222667</v>
      </c>
      <c r="Y3344">
        <v>399.92322549403997</v>
      </c>
      <c r="Z3344">
        <v>326.34927676535546</v>
      </c>
      <c r="AA3344">
        <v>19.456787896964553</v>
      </c>
      <c r="AB3344">
        <v>9.6474382589851668</v>
      </c>
      <c r="AC3344">
        <v>0</v>
      </c>
      <c r="AD3344">
        <v>0</v>
      </c>
      <c r="AE3344">
        <v>789.7722705630473</v>
      </c>
    </row>
    <row r="3345" spans="1:31" x14ac:dyDescent="0.25">
      <c r="A3345">
        <v>2344003</v>
      </c>
      <c r="B3345">
        <v>1</v>
      </c>
      <c r="C3345" t="s">
        <v>80</v>
      </c>
      <c r="D3345" t="s">
        <v>97</v>
      </c>
      <c r="E3345" t="s">
        <v>151</v>
      </c>
      <c r="F3345" t="s">
        <v>9771</v>
      </c>
      <c r="G3345" t="s">
        <v>331</v>
      </c>
      <c r="H3345" t="s">
        <v>154</v>
      </c>
      <c r="I3345" t="s">
        <v>144</v>
      </c>
      <c r="J3345" t="s">
        <v>137</v>
      </c>
      <c r="K3345" t="s">
        <v>138</v>
      </c>
      <c r="L3345" t="s">
        <v>9772</v>
      </c>
      <c r="M3345" t="s">
        <v>9773</v>
      </c>
      <c r="N3345">
        <v>2.3219444440000001</v>
      </c>
      <c r="O3345">
        <v>0</v>
      </c>
      <c r="P3345">
        <v>145</v>
      </c>
      <c r="Q3345">
        <v>0</v>
      </c>
      <c r="R3345">
        <v>2</v>
      </c>
      <c r="S3345">
        <v>0</v>
      </c>
      <c r="T3345">
        <v>31</v>
      </c>
      <c r="U3345">
        <v>0</v>
      </c>
      <c r="V3345">
        <v>0</v>
      </c>
      <c r="W3345">
        <v>0</v>
      </c>
      <c r="X3345">
        <v>128.76370218720604</v>
      </c>
      <c r="Y3345">
        <v>0</v>
      </c>
      <c r="Z3345">
        <v>0.40989191279153553</v>
      </c>
      <c r="AA3345">
        <v>0</v>
      </c>
      <c r="AB3345">
        <v>89.663734461987417</v>
      </c>
      <c r="AC3345">
        <v>0</v>
      </c>
      <c r="AD3345">
        <v>0</v>
      </c>
      <c r="AE3345">
        <v>218.83732856198498</v>
      </c>
    </row>
    <row r="3346" spans="1:31" x14ac:dyDescent="0.25">
      <c r="A3346">
        <v>2344005</v>
      </c>
      <c r="B3346">
        <v>1</v>
      </c>
      <c r="C3346" t="s">
        <v>80</v>
      </c>
      <c r="D3346" t="s">
        <v>96</v>
      </c>
      <c r="E3346" t="s">
        <v>157</v>
      </c>
      <c r="F3346" t="s">
        <v>7715</v>
      </c>
      <c r="G3346" t="s">
        <v>279</v>
      </c>
      <c r="H3346" t="s">
        <v>154</v>
      </c>
      <c r="I3346" t="s">
        <v>144</v>
      </c>
      <c r="J3346" t="s">
        <v>137</v>
      </c>
      <c r="K3346" t="s">
        <v>138</v>
      </c>
      <c r="L3346" t="s">
        <v>9774</v>
      </c>
      <c r="M3346" t="s">
        <v>9775</v>
      </c>
      <c r="N3346">
        <v>2.9083333329999999</v>
      </c>
      <c r="O3346">
        <v>0</v>
      </c>
      <c r="P3346">
        <v>1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5.8827434893686927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5.8827434893686927</v>
      </c>
    </row>
    <row r="3347" spans="1:31" x14ac:dyDescent="0.25">
      <c r="A3347">
        <v>2344007</v>
      </c>
      <c r="B3347">
        <v>1</v>
      </c>
      <c r="C3347" t="s">
        <v>80</v>
      </c>
      <c r="D3347" t="s">
        <v>96</v>
      </c>
      <c r="E3347" t="s">
        <v>326</v>
      </c>
      <c r="F3347" t="s">
        <v>9776</v>
      </c>
      <c r="G3347" t="s">
        <v>153</v>
      </c>
      <c r="H3347" t="s">
        <v>154</v>
      </c>
      <c r="I3347" t="s">
        <v>144</v>
      </c>
      <c r="J3347" t="s">
        <v>137</v>
      </c>
      <c r="K3347" t="s">
        <v>138</v>
      </c>
      <c r="L3347" t="s">
        <v>9777</v>
      </c>
      <c r="M3347" t="s">
        <v>9778</v>
      </c>
      <c r="N3347">
        <v>5.2752777770000003</v>
      </c>
      <c r="O3347">
        <v>0</v>
      </c>
      <c r="P3347">
        <v>12</v>
      </c>
      <c r="Q3347">
        <v>0</v>
      </c>
      <c r="R3347">
        <v>0</v>
      </c>
      <c r="S3347">
        <v>0</v>
      </c>
      <c r="T3347">
        <v>2</v>
      </c>
      <c r="U3347">
        <v>0</v>
      </c>
      <c r="V3347">
        <v>0</v>
      </c>
      <c r="W3347">
        <v>0</v>
      </c>
      <c r="X3347">
        <v>58.02721678074434</v>
      </c>
      <c r="Y3347">
        <v>0</v>
      </c>
      <c r="Z3347">
        <v>0</v>
      </c>
      <c r="AA3347">
        <v>0</v>
      </c>
      <c r="AB3347">
        <v>29.19312722224587</v>
      </c>
      <c r="AC3347">
        <v>0</v>
      </c>
      <c r="AD3347">
        <v>0</v>
      </c>
      <c r="AE3347">
        <v>87.220344002990203</v>
      </c>
    </row>
    <row r="3348" spans="1:31" x14ac:dyDescent="0.25">
      <c r="A3348">
        <v>2344015</v>
      </c>
      <c r="B3348">
        <v>1</v>
      </c>
      <c r="C3348" t="s">
        <v>80</v>
      </c>
      <c r="D3348" t="s">
        <v>107</v>
      </c>
      <c r="E3348" t="s">
        <v>151</v>
      </c>
      <c r="F3348" t="s">
        <v>9779</v>
      </c>
      <c r="G3348" t="s">
        <v>153</v>
      </c>
      <c r="H3348" t="s">
        <v>154</v>
      </c>
      <c r="I3348" t="s">
        <v>144</v>
      </c>
      <c r="J3348" t="s">
        <v>137</v>
      </c>
      <c r="K3348" t="s">
        <v>138</v>
      </c>
      <c r="L3348" t="s">
        <v>9780</v>
      </c>
      <c r="M3348" t="s">
        <v>9781</v>
      </c>
      <c r="N3348">
        <v>2.1119444440000001</v>
      </c>
      <c r="O3348">
        <v>0</v>
      </c>
      <c r="P3348">
        <v>61</v>
      </c>
      <c r="Q3348">
        <v>0</v>
      </c>
      <c r="R3348">
        <v>0</v>
      </c>
      <c r="S3348">
        <v>0</v>
      </c>
      <c r="T3348">
        <v>9</v>
      </c>
      <c r="U3348">
        <v>0</v>
      </c>
      <c r="V3348">
        <v>0</v>
      </c>
      <c r="W3348">
        <v>0</v>
      </c>
      <c r="X3348">
        <v>30.161095157637316</v>
      </c>
      <c r="Y3348">
        <v>0</v>
      </c>
      <c r="Z3348">
        <v>0</v>
      </c>
      <c r="AA3348">
        <v>0</v>
      </c>
      <c r="AB3348">
        <v>25.505222144761891</v>
      </c>
      <c r="AC3348">
        <v>0</v>
      </c>
      <c r="AD3348">
        <v>0</v>
      </c>
      <c r="AE3348">
        <v>55.666317302399207</v>
      </c>
    </row>
    <row r="3349" spans="1:31" x14ac:dyDescent="0.25">
      <c r="A3349">
        <v>2344018</v>
      </c>
      <c r="B3349">
        <v>1</v>
      </c>
      <c r="C3349" t="s">
        <v>80</v>
      </c>
      <c r="D3349" t="s">
        <v>99</v>
      </c>
      <c r="E3349" t="s">
        <v>157</v>
      </c>
      <c r="F3349" t="s">
        <v>9782</v>
      </c>
      <c r="G3349" t="s">
        <v>279</v>
      </c>
      <c r="H3349" t="s">
        <v>154</v>
      </c>
      <c r="I3349" t="s">
        <v>144</v>
      </c>
      <c r="J3349" t="s">
        <v>137</v>
      </c>
      <c r="K3349" t="s">
        <v>138</v>
      </c>
      <c r="L3349" t="s">
        <v>9783</v>
      </c>
      <c r="M3349" t="s">
        <v>9784</v>
      </c>
      <c r="N3349">
        <v>2.5902777769999998</v>
      </c>
      <c r="O3349">
        <v>0</v>
      </c>
      <c r="P3349">
        <v>1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0.4803774261432372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0.4803774261432372</v>
      </c>
    </row>
    <row r="3350" spans="1:31" x14ac:dyDescent="0.25">
      <c r="A3350">
        <v>2344020</v>
      </c>
      <c r="B3350">
        <v>1</v>
      </c>
      <c r="C3350" t="s">
        <v>80</v>
      </c>
      <c r="D3350" t="s">
        <v>90</v>
      </c>
      <c r="E3350" t="s">
        <v>151</v>
      </c>
      <c r="F3350" t="s">
        <v>5501</v>
      </c>
      <c r="G3350" t="s">
        <v>153</v>
      </c>
      <c r="H3350" t="s">
        <v>154</v>
      </c>
      <c r="I3350" t="s">
        <v>144</v>
      </c>
      <c r="J3350" t="s">
        <v>137</v>
      </c>
      <c r="K3350" t="s">
        <v>138</v>
      </c>
      <c r="L3350" t="s">
        <v>9785</v>
      </c>
      <c r="M3350" t="s">
        <v>9786</v>
      </c>
      <c r="N3350">
        <v>1.360833333</v>
      </c>
      <c r="O3350">
        <v>0</v>
      </c>
      <c r="P3350">
        <v>312</v>
      </c>
      <c r="Q3350">
        <v>0</v>
      </c>
      <c r="R3350">
        <v>0</v>
      </c>
      <c r="S3350">
        <v>0</v>
      </c>
      <c r="T3350">
        <v>6</v>
      </c>
      <c r="U3350">
        <v>0</v>
      </c>
      <c r="V3350">
        <v>0</v>
      </c>
      <c r="W3350">
        <v>0</v>
      </c>
      <c r="X3350">
        <v>115.10967345038581</v>
      </c>
      <c r="Y3350">
        <v>0</v>
      </c>
      <c r="Z3350">
        <v>0</v>
      </c>
      <c r="AA3350">
        <v>0</v>
      </c>
      <c r="AB3350">
        <v>4.3456372709198279</v>
      </c>
      <c r="AC3350">
        <v>0</v>
      </c>
      <c r="AD3350">
        <v>0</v>
      </c>
      <c r="AE3350">
        <v>119.45531072130564</v>
      </c>
    </row>
    <row r="3351" spans="1:31" x14ac:dyDescent="0.25">
      <c r="A3351">
        <v>2344021</v>
      </c>
      <c r="B3351">
        <v>1</v>
      </c>
      <c r="C3351" t="s">
        <v>81</v>
      </c>
      <c r="D3351" t="s">
        <v>112</v>
      </c>
      <c r="E3351" t="s">
        <v>151</v>
      </c>
      <c r="F3351" t="s">
        <v>9787</v>
      </c>
      <c r="G3351" t="s">
        <v>153</v>
      </c>
      <c r="H3351" t="s">
        <v>154</v>
      </c>
      <c r="I3351" t="s">
        <v>144</v>
      </c>
      <c r="J3351" t="s">
        <v>137</v>
      </c>
      <c r="K3351" t="s">
        <v>138</v>
      </c>
      <c r="L3351" t="s">
        <v>9788</v>
      </c>
      <c r="M3351" t="s">
        <v>9789</v>
      </c>
      <c r="N3351">
        <v>2.2622222220000001</v>
      </c>
      <c r="O3351">
        <v>0</v>
      </c>
      <c r="P3351">
        <v>3</v>
      </c>
      <c r="Q3351">
        <v>0</v>
      </c>
      <c r="R3351">
        <v>4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1.9769705749688851</v>
      </c>
      <c r="Y3351">
        <v>0</v>
      </c>
      <c r="Z3351">
        <v>13.181750399949237</v>
      </c>
      <c r="AA3351">
        <v>0</v>
      </c>
      <c r="AB3351">
        <v>0</v>
      </c>
      <c r="AC3351">
        <v>0</v>
      </c>
      <c r="AD3351">
        <v>0</v>
      </c>
      <c r="AE3351">
        <v>15.158720974918122</v>
      </c>
    </row>
    <row r="3352" spans="1:31" x14ac:dyDescent="0.25">
      <c r="A3352">
        <v>2344023</v>
      </c>
      <c r="B3352">
        <v>1</v>
      </c>
      <c r="C3352" t="s">
        <v>80</v>
      </c>
      <c r="D3352" t="s">
        <v>102</v>
      </c>
      <c r="E3352" t="s">
        <v>151</v>
      </c>
      <c r="F3352" t="s">
        <v>9790</v>
      </c>
      <c r="G3352" t="s">
        <v>194</v>
      </c>
      <c r="H3352" t="s">
        <v>154</v>
      </c>
      <c r="I3352" t="s">
        <v>144</v>
      </c>
      <c r="J3352" t="s">
        <v>137</v>
      </c>
      <c r="K3352" t="s">
        <v>138</v>
      </c>
      <c r="L3352" t="s">
        <v>9791</v>
      </c>
      <c r="M3352" t="s">
        <v>9792</v>
      </c>
      <c r="N3352">
        <v>0.86805555499999998</v>
      </c>
      <c r="O3352">
        <v>0</v>
      </c>
      <c r="P3352">
        <v>13</v>
      </c>
      <c r="Q3352">
        <v>0</v>
      </c>
      <c r="R3352">
        <v>11</v>
      </c>
      <c r="S3352">
        <v>0</v>
      </c>
      <c r="T3352">
        <v>1</v>
      </c>
      <c r="U3352">
        <v>0</v>
      </c>
      <c r="V3352">
        <v>0</v>
      </c>
      <c r="W3352">
        <v>0</v>
      </c>
      <c r="X3352">
        <v>4.4047097835076841</v>
      </c>
      <c r="Y3352">
        <v>0</v>
      </c>
      <c r="Z3352">
        <v>7.3414299520409978</v>
      </c>
      <c r="AA3352">
        <v>0</v>
      </c>
      <c r="AB3352">
        <v>5.1793080534065276E-2</v>
      </c>
      <c r="AC3352">
        <v>0</v>
      </c>
      <c r="AD3352">
        <v>0</v>
      </c>
      <c r="AE3352">
        <v>11.797932816082746</v>
      </c>
    </row>
    <row r="3353" spans="1:31" x14ac:dyDescent="0.25">
      <c r="A3353">
        <v>2344027</v>
      </c>
      <c r="B3353">
        <v>1</v>
      </c>
      <c r="C3353" t="s">
        <v>80</v>
      </c>
      <c r="D3353" t="s">
        <v>101</v>
      </c>
      <c r="E3353" t="s">
        <v>147</v>
      </c>
      <c r="F3353" t="s">
        <v>9793</v>
      </c>
      <c r="G3353" t="s">
        <v>356</v>
      </c>
      <c r="H3353" t="s">
        <v>135</v>
      </c>
      <c r="I3353" t="s">
        <v>144</v>
      </c>
      <c r="J3353" t="s">
        <v>137</v>
      </c>
      <c r="K3353" t="s">
        <v>138</v>
      </c>
      <c r="L3353" t="s">
        <v>9794</v>
      </c>
      <c r="M3353" t="s">
        <v>9795</v>
      </c>
      <c r="N3353">
        <v>2.6455555550000001</v>
      </c>
      <c r="O3353">
        <v>0</v>
      </c>
      <c r="P3353">
        <v>756</v>
      </c>
      <c r="Q3353">
        <v>0</v>
      </c>
      <c r="R3353">
        <v>38</v>
      </c>
      <c r="S3353">
        <v>1</v>
      </c>
      <c r="T3353">
        <v>79</v>
      </c>
      <c r="U3353">
        <v>0</v>
      </c>
      <c r="V3353">
        <v>0</v>
      </c>
      <c r="W3353">
        <v>0</v>
      </c>
      <c r="X3353">
        <v>758.39416721535213</v>
      </c>
      <c r="Y3353">
        <v>0</v>
      </c>
      <c r="Z3353">
        <v>60.888207047053307</v>
      </c>
      <c r="AA3353">
        <v>0</v>
      </c>
      <c r="AB3353">
        <v>359.5852752874041</v>
      </c>
      <c r="AC3353">
        <v>0</v>
      </c>
      <c r="AD3353">
        <v>0</v>
      </c>
      <c r="AE3353">
        <v>1178.8676495498096</v>
      </c>
    </row>
    <row r="3354" spans="1:31" x14ac:dyDescent="0.25">
      <c r="A3354">
        <v>2344035</v>
      </c>
      <c r="B3354">
        <v>1</v>
      </c>
      <c r="C3354" t="s">
        <v>81</v>
      </c>
      <c r="D3354" t="s">
        <v>118</v>
      </c>
      <c r="E3354" t="s">
        <v>151</v>
      </c>
      <c r="F3354" t="s">
        <v>9796</v>
      </c>
      <c r="G3354" t="s">
        <v>153</v>
      </c>
      <c r="H3354" t="s">
        <v>154</v>
      </c>
      <c r="I3354" t="s">
        <v>144</v>
      </c>
      <c r="J3354" t="s">
        <v>137</v>
      </c>
      <c r="K3354" t="s">
        <v>138</v>
      </c>
      <c r="L3354" t="s">
        <v>9797</v>
      </c>
      <c r="M3354" t="s">
        <v>9798</v>
      </c>
      <c r="N3354">
        <v>1.545555555</v>
      </c>
      <c r="O3354">
        <v>0</v>
      </c>
      <c r="P3354">
        <v>2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0.96689996254489952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0.96689996254489952</v>
      </c>
    </row>
    <row r="3355" spans="1:31" x14ac:dyDescent="0.25">
      <c r="A3355">
        <v>2344038</v>
      </c>
      <c r="B3355">
        <v>1</v>
      </c>
      <c r="C3355" t="s">
        <v>80</v>
      </c>
      <c r="D3355" t="s">
        <v>84</v>
      </c>
      <c r="E3355" t="s">
        <v>151</v>
      </c>
      <c r="F3355" t="s">
        <v>9799</v>
      </c>
      <c r="G3355" t="s">
        <v>153</v>
      </c>
      <c r="H3355" t="s">
        <v>154</v>
      </c>
      <c r="I3355" t="s">
        <v>144</v>
      </c>
      <c r="J3355" t="s">
        <v>137</v>
      </c>
      <c r="K3355" t="s">
        <v>138</v>
      </c>
      <c r="L3355" t="s">
        <v>9800</v>
      </c>
      <c r="M3355" t="s">
        <v>9801</v>
      </c>
      <c r="N3355">
        <v>0.84611111100000003</v>
      </c>
      <c r="O3355">
        <v>0</v>
      </c>
      <c r="P3355">
        <v>200</v>
      </c>
      <c r="Q3355">
        <v>0</v>
      </c>
      <c r="R3355">
        <v>0</v>
      </c>
      <c r="S3355">
        <v>0</v>
      </c>
      <c r="T3355">
        <v>21</v>
      </c>
      <c r="U3355">
        <v>0</v>
      </c>
      <c r="V3355">
        <v>1</v>
      </c>
      <c r="W3355">
        <v>0</v>
      </c>
      <c r="X3355">
        <v>47.440334661702423</v>
      </c>
      <c r="Y3355">
        <v>0</v>
      </c>
      <c r="Z3355">
        <v>0</v>
      </c>
      <c r="AA3355">
        <v>0</v>
      </c>
      <c r="AB3355">
        <v>64.19521190801369</v>
      </c>
      <c r="AC3355">
        <v>0</v>
      </c>
      <c r="AD3355">
        <v>44.620149347271052</v>
      </c>
      <c r="AE3355">
        <v>156.25569591698718</v>
      </c>
    </row>
    <row r="3356" spans="1:31" x14ac:dyDescent="0.25">
      <c r="A3356">
        <v>2344039</v>
      </c>
      <c r="B3356">
        <v>1</v>
      </c>
      <c r="C3356" t="s">
        <v>80</v>
      </c>
      <c r="D3356" t="s">
        <v>108</v>
      </c>
      <c r="E3356" t="s">
        <v>147</v>
      </c>
      <c r="F3356" t="s">
        <v>6607</v>
      </c>
      <c r="G3356" t="s">
        <v>494</v>
      </c>
      <c r="H3356" t="s">
        <v>135</v>
      </c>
      <c r="I3356" t="s">
        <v>144</v>
      </c>
      <c r="J3356" t="s">
        <v>137</v>
      </c>
      <c r="K3356" t="s">
        <v>138</v>
      </c>
      <c r="L3356" t="s">
        <v>9802</v>
      </c>
      <c r="M3356" t="s">
        <v>9784</v>
      </c>
      <c r="N3356">
        <v>1.3033333330000001</v>
      </c>
      <c r="O3356">
        <v>0</v>
      </c>
      <c r="P3356">
        <v>46</v>
      </c>
      <c r="Q3356">
        <v>0</v>
      </c>
      <c r="R3356">
        <v>13</v>
      </c>
      <c r="S3356">
        <v>0</v>
      </c>
      <c r="T3356">
        <v>1</v>
      </c>
      <c r="U3356">
        <v>0</v>
      </c>
      <c r="V3356">
        <v>0</v>
      </c>
      <c r="W3356">
        <v>0</v>
      </c>
      <c r="X3356">
        <v>9.498418491910039</v>
      </c>
      <c r="Y3356">
        <v>0</v>
      </c>
      <c r="Z3356">
        <v>13.415913812242753</v>
      </c>
      <c r="AA3356">
        <v>0</v>
      </c>
      <c r="AB3356">
        <v>0.74154034391373169</v>
      </c>
      <c r="AC3356">
        <v>0</v>
      </c>
      <c r="AD3356">
        <v>0</v>
      </c>
      <c r="AE3356">
        <v>23.655872648066524</v>
      </c>
    </row>
    <row r="3357" spans="1:31" x14ac:dyDescent="0.25">
      <c r="A3357">
        <v>2344041</v>
      </c>
      <c r="B3357">
        <v>1</v>
      </c>
      <c r="C3357" t="s">
        <v>80</v>
      </c>
      <c r="D3357" t="s">
        <v>103</v>
      </c>
      <c r="E3357" t="s">
        <v>157</v>
      </c>
      <c r="F3357" t="s">
        <v>9803</v>
      </c>
      <c r="G3357" t="s">
        <v>159</v>
      </c>
      <c r="H3357" t="s">
        <v>154</v>
      </c>
      <c r="I3357" t="s">
        <v>144</v>
      </c>
      <c r="J3357" t="s">
        <v>137</v>
      </c>
      <c r="K3357" t="s">
        <v>138</v>
      </c>
      <c r="L3357" t="s">
        <v>9804</v>
      </c>
      <c r="M3357" t="s">
        <v>9805</v>
      </c>
      <c r="N3357">
        <v>3.352222222</v>
      </c>
      <c r="O3357">
        <v>0</v>
      </c>
      <c r="P3357">
        <v>1</v>
      </c>
      <c r="Q3357">
        <v>0</v>
      </c>
      <c r="R3357">
        <v>1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0.61641283678720171</v>
      </c>
      <c r="Y3357">
        <v>0</v>
      </c>
      <c r="Z3357">
        <v>0.13856547165667557</v>
      </c>
      <c r="AA3357">
        <v>0</v>
      </c>
      <c r="AB3357">
        <v>0</v>
      </c>
      <c r="AC3357">
        <v>0</v>
      </c>
      <c r="AD3357">
        <v>0</v>
      </c>
      <c r="AE3357">
        <v>0.75497830844387726</v>
      </c>
    </row>
    <row r="3358" spans="1:31" x14ac:dyDescent="0.25">
      <c r="A3358">
        <v>2344042</v>
      </c>
      <c r="B3358">
        <v>1</v>
      </c>
      <c r="C3358" t="s">
        <v>80</v>
      </c>
      <c r="D3358" t="s">
        <v>82</v>
      </c>
      <c r="E3358" t="s">
        <v>326</v>
      </c>
      <c r="F3358" t="s">
        <v>9637</v>
      </c>
      <c r="G3358" t="s">
        <v>331</v>
      </c>
      <c r="H3358" t="s">
        <v>154</v>
      </c>
      <c r="I3358" t="s">
        <v>144</v>
      </c>
      <c r="J3358" t="s">
        <v>137</v>
      </c>
      <c r="K3358" t="s">
        <v>138</v>
      </c>
      <c r="L3358" t="s">
        <v>9806</v>
      </c>
      <c r="M3358" t="s">
        <v>9807</v>
      </c>
      <c r="N3358">
        <v>4.4816666659999997</v>
      </c>
      <c r="O3358">
        <v>0</v>
      </c>
      <c r="P3358">
        <v>11</v>
      </c>
      <c r="Q3358">
        <v>0</v>
      </c>
      <c r="R3358">
        <v>0</v>
      </c>
      <c r="S3358">
        <v>0</v>
      </c>
      <c r="T3358">
        <v>66</v>
      </c>
      <c r="U3358">
        <v>0</v>
      </c>
      <c r="V3358">
        <v>0</v>
      </c>
      <c r="W3358">
        <v>0</v>
      </c>
      <c r="X3358">
        <v>15.918198173550211</v>
      </c>
      <c r="Y3358">
        <v>0</v>
      </c>
      <c r="Z3358">
        <v>0</v>
      </c>
      <c r="AA3358">
        <v>0</v>
      </c>
      <c r="AB3358">
        <v>404.6469723754189</v>
      </c>
      <c r="AC3358">
        <v>0</v>
      </c>
      <c r="AD3358">
        <v>0</v>
      </c>
      <c r="AE3358">
        <v>420.56517054896909</v>
      </c>
    </row>
    <row r="3359" spans="1:31" x14ac:dyDescent="0.25">
      <c r="A3359">
        <v>2344043</v>
      </c>
      <c r="B3359">
        <v>1</v>
      </c>
      <c r="C3359" t="s">
        <v>81</v>
      </c>
      <c r="D3359" t="s">
        <v>115</v>
      </c>
      <c r="E3359" t="s">
        <v>151</v>
      </c>
      <c r="F3359" t="s">
        <v>9808</v>
      </c>
      <c r="G3359" t="s">
        <v>153</v>
      </c>
      <c r="H3359" t="s">
        <v>154</v>
      </c>
      <c r="I3359" t="s">
        <v>144</v>
      </c>
      <c r="J3359" t="s">
        <v>137</v>
      </c>
      <c r="K3359" t="s">
        <v>138</v>
      </c>
      <c r="L3359" t="s">
        <v>9809</v>
      </c>
      <c r="M3359" t="s">
        <v>9810</v>
      </c>
      <c r="N3359">
        <v>2.2830555549999998</v>
      </c>
      <c r="O3359">
        <v>0</v>
      </c>
      <c r="P3359">
        <v>11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8.9340911790085009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8.9340911790085009</v>
      </c>
    </row>
    <row r="3360" spans="1:31" x14ac:dyDescent="0.25">
      <c r="A3360">
        <v>2344050</v>
      </c>
      <c r="B3360">
        <v>1</v>
      </c>
      <c r="C3360" t="s">
        <v>80</v>
      </c>
      <c r="D3360" t="s">
        <v>100</v>
      </c>
      <c r="E3360" t="s">
        <v>151</v>
      </c>
      <c r="F3360" t="s">
        <v>9811</v>
      </c>
      <c r="G3360" t="s">
        <v>153</v>
      </c>
      <c r="H3360" t="s">
        <v>154</v>
      </c>
      <c r="I3360" t="s">
        <v>144</v>
      </c>
      <c r="J3360" t="s">
        <v>137</v>
      </c>
      <c r="K3360" t="s">
        <v>138</v>
      </c>
      <c r="L3360" t="s">
        <v>9812</v>
      </c>
      <c r="M3360" t="s">
        <v>9813</v>
      </c>
      <c r="N3360">
        <v>0.71361111099999996</v>
      </c>
      <c r="O3360">
        <v>0</v>
      </c>
      <c r="P3360">
        <v>43</v>
      </c>
      <c r="Q3360">
        <v>0</v>
      </c>
      <c r="R3360">
        <v>6</v>
      </c>
      <c r="S3360">
        <v>0</v>
      </c>
      <c r="T3360">
        <v>2</v>
      </c>
      <c r="U3360">
        <v>0</v>
      </c>
      <c r="V3360">
        <v>0</v>
      </c>
      <c r="W3360">
        <v>0</v>
      </c>
      <c r="X3360">
        <v>14.970356326795766</v>
      </c>
      <c r="Y3360">
        <v>0</v>
      </c>
      <c r="Z3360">
        <v>8.629444500298094</v>
      </c>
      <c r="AA3360">
        <v>0</v>
      </c>
      <c r="AB3360">
        <v>5.2596496297329871</v>
      </c>
      <c r="AC3360">
        <v>0</v>
      </c>
      <c r="AD3360">
        <v>0</v>
      </c>
      <c r="AE3360">
        <v>28.859450456826846</v>
      </c>
    </row>
    <row r="3361" spans="1:31" x14ac:dyDescent="0.25">
      <c r="A3361">
        <v>2344051</v>
      </c>
      <c r="B3361">
        <v>1</v>
      </c>
      <c r="C3361" t="s">
        <v>80</v>
      </c>
      <c r="D3361" t="s">
        <v>103</v>
      </c>
      <c r="E3361" t="s">
        <v>141</v>
      </c>
      <c r="F3361" t="s">
        <v>9814</v>
      </c>
      <c r="G3361" t="s">
        <v>134</v>
      </c>
      <c r="H3361" t="s">
        <v>135</v>
      </c>
      <c r="I3361" t="s">
        <v>136</v>
      </c>
      <c r="J3361" t="s">
        <v>137</v>
      </c>
      <c r="K3361" t="s">
        <v>138</v>
      </c>
      <c r="L3361" t="s">
        <v>9815</v>
      </c>
      <c r="M3361" t="s">
        <v>9816</v>
      </c>
      <c r="N3361">
        <v>3.7222221999999999E-2</v>
      </c>
      <c r="O3361">
        <v>3</v>
      </c>
      <c r="P3361">
        <v>1992</v>
      </c>
      <c r="Q3361">
        <v>21</v>
      </c>
      <c r="R3361">
        <v>286</v>
      </c>
      <c r="S3361">
        <v>32</v>
      </c>
      <c r="T3361">
        <v>660</v>
      </c>
      <c r="U3361">
        <v>2</v>
      </c>
      <c r="V3361">
        <v>1</v>
      </c>
      <c r="W3361">
        <v>4.1123265342877774E-2</v>
      </c>
      <c r="X3361">
        <v>15.042778159345232</v>
      </c>
      <c r="Y3361">
        <v>2.1682075412130155</v>
      </c>
      <c r="Z3361">
        <v>6.2502791947212062</v>
      </c>
      <c r="AA3361">
        <v>4.4138386564213441</v>
      </c>
      <c r="AB3361">
        <v>13.619968563135281</v>
      </c>
      <c r="AC3361">
        <v>4.0324622870593405</v>
      </c>
      <c r="AD3361">
        <v>4.4321091516497775E-2</v>
      </c>
      <c r="AE3361">
        <v>45.612978758754792</v>
      </c>
    </row>
    <row r="3362" spans="1:31" x14ac:dyDescent="0.25">
      <c r="A3362">
        <v>2344053</v>
      </c>
      <c r="B3362">
        <v>1</v>
      </c>
      <c r="C3362" t="s">
        <v>81</v>
      </c>
      <c r="D3362" t="s">
        <v>117</v>
      </c>
      <c r="E3362" t="s">
        <v>147</v>
      </c>
      <c r="F3362" t="s">
        <v>9817</v>
      </c>
      <c r="G3362" t="s">
        <v>184</v>
      </c>
      <c r="H3362" t="s">
        <v>135</v>
      </c>
      <c r="I3362" t="s">
        <v>144</v>
      </c>
      <c r="J3362" t="s">
        <v>137</v>
      </c>
      <c r="K3362" t="s">
        <v>138</v>
      </c>
      <c r="L3362" t="s">
        <v>9818</v>
      </c>
      <c r="M3362" t="s">
        <v>9819</v>
      </c>
      <c r="N3362">
        <v>1.914722222</v>
      </c>
      <c r="O3362">
        <v>1</v>
      </c>
      <c r="P3362">
        <v>482</v>
      </c>
      <c r="Q3362">
        <v>0</v>
      </c>
      <c r="R3362">
        <v>13</v>
      </c>
      <c r="S3362">
        <v>6</v>
      </c>
      <c r="T3362">
        <v>20</v>
      </c>
      <c r="U3362">
        <v>0</v>
      </c>
      <c r="V3362">
        <v>0</v>
      </c>
      <c r="W3362">
        <v>0.85609412432392018</v>
      </c>
      <c r="X3362">
        <v>129.54517675952346</v>
      </c>
      <c r="Y3362">
        <v>0</v>
      </c>
      <c r="Z3362">
        <v>15.525285761045863</v>
      </c>
      <c r="AA3362">
        <v>25.687453236887649</v>
      </c>
      <c r="AB3362">
        <v>24.856141852200697</v>
      </c>
      <c r="AC3362">
        <v>0</v>
      </c>
      <c r="AD3362">
        <v>0</v>
      </c>
      <c r="AE3362">
        <v>196.4701517339816</v>
      </c>
    </row>
    <row r="3363" spans="1:31" x14ac:dyDescent="0.25">
      <c r="A3363">
        <v>2344054</v>
      </c>
      <c r="B3363">
        <v>1</v>
      </c>
      <c r="C3363" t="s">
        <v>80</v>
      </c>
      <c r="D3363" t="s">
        <v>93</v>
      </c>
      <c r="E3363" t="s">
        <v>157</v>
      </c>
      <c r="F3363" t="s">
        <v>9820</v>
      </c>
      <c r="G3363" t="s">
        <v>159</v>
      </c>
      <c r="H3363" t="s">
        <v>154</v>
      </c>
      <c r="I3363" t="s">
        <v>144</v>
      </c>
      <c r="J3363" t="s">
        <v>137</v>
      </c>
      <c r="K3363" t="s">
        <v>138</v>
      </c>
      <c r="L3363" t="s">
        <v>9821</v>
      </c>
      <c r="M3363" t="s">
        <v>9822</v>
      </c>
      <c r="N3363">
        <v>1.1044444440000001</v>
      </c>
      <c r="O3363">
        <v>0</v>
      </c>
      <c r="P3363">
        <v>1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0.40324875993565334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0.40324875993565334</v>
      </c>
    </row>
    <row r="3364" spans="1:31" x14ac:dyDescent="0.25">
      <c r="A3364">
        <v>2344055</v>
      </c>
      <c r="B3364">
        <v>1</v>
      </c>
      <c r="C3364" t="s">
        <v>80</v>
      </c>
      <c r="D3364" t="s">
        <v>103</v>
      </c>
      <c r="E3364" t="s">
        <v>147</v>
      </c>
      <c r="F3364" t="s">
        <v>9823</v>
      </c>
      <c r="G3364" t="s">
        <v>134</v>
      </c>
      <c r="H3364" t="s">
        <v>135</v>
      </c>
      <c r="I3364" t="s">
        <v>144</v>
      </c>
      <c r="J3364" t="s">
        <v>137</v>
      </c>
      <c r="K3364" t="s">
        <v>138</v>
      </c>
      <c r="L3364" t="s">
        <v>9824</v>
      </c>
      <c r="M3364" t="s">
        <v>9825</v>
      </c>
      <c r="N3364">
        <v>1.488888888</v>
      </c>
      <c r="O3364">
        <v>0</v>
      </c>
      <c r="P3364">
        <v>73</v>
      </c>
      <c r="Q3364">
        <v>0</v>
      </c>
      <c r="R3364">
        <v>3</v>
      </c>
      <c r="S3364">
        <v>0</v>
      </c>
      <c r="T3364">
        <v>19</v>
      </c>
      <c r="U3364">
        <v>0</v>
      </c>
      <c r="V3364">
        <v>0</v>
      </c>
      <c r="W3364">
        <v>0</v>
      </c>
      <c r="X3364">
        <v>24.02897866899275</v>
      </c>
      <c r="Y3364">
        <v>0</v>
      </c>
      <c r="Z3364">
        <v>3.7357228519607615</v>
      </c>
      <c r="AA3364">
        <v>0</v>
      </c>
      <c r="AB3364">
        <v>16.842084498362517</v>
      </c>
      <c r="AC3364">
        <v>0</v>
      </c>
      <c r="AD3364">
        <v>0</v>
      </c>
      <c r="AE3364">
        <v>44.606786019316033</v>
      </c>
    </row>
    <row r="3365" spans="1:31" x14ac:dyDescent="0.25">
      <c r="A3365">
        <v>2344057</v>
      </c>
      <c r="B3365">
        <v>1</v>
      </c>
      <c r="C3365" t="s">
        <v>80</v>
      </c>
      <c r="D3365" t="s">
        <v>82</v>
      </c>
      <c r="E3365" t="s">
        <v>157</v>
      </c>
      <c r="F3365" t="s">
        <v>9106</v>
      </c>
      <c r="G3365" t="s">
        <v>279</v>
      </c>
      <c r="H3365" t="s">
        <v>154</v>
      </c>
      <c r="I3365" t="s">
        <v>144</v>
      </c>
      <c r="J3365" t="s">
        <v>137</v>
      </c>
      <c r="K3365" t="s">
        <v>138</v>
      </c>
      <c r="L3365" t="s">
        <v>9826</v>
      </c>
      <c r="M3365" t="s">
        <v>9827</v>
      </c>
      <c r="N3365">
        <v>3.7725</v>
      </c>
      <c r="O3365">
        <v>0</v>
      </c>
      <c r="P3365">
        <v>3</v>
      </c>
      <c r="Q3365">
        <v>0</v>
      </c>
      <c r="R3365">
        <v>0</v>
      </c>
      <c r="S3365">
        <v>0</v>
      </c>
      <c r="T3365">
        <v>1</v>
      </c>
      <c r="U3365">
        <v>0</v>
      </c>
      <c r="V3365">
        <v>0</v>
      </c>
      <c r="W3365">
        <v>0</v>
      </c>
      <c r="X3365">
        <v>1.8605353662018798</v>
      </c>
      <c r="Y3365">
        <v>0</v>
      </c>
      <c r="Z3365">
        <v>0</v>
      </c>
      <c r="AA3365">
        <v>0</v>
      </c>
      <c r="AB3365">
        <v>0.23330406142533339</v>
      </c>
      <c r="AC3365">
        <v>0</v>
      </c>
      <c r="AD3365">
        <v>0</v>
      </c>
      <c r="AE3365">
        <v>2.0938394276272132</v>
      </c>
    </row>
    <row r="3366" spans="1:31" x14ac:dyDescent="0.25">
      <c r="A3366">
        <v>2344060</v>
      </c>
      <c r="B3366">
        <v>1</v>
      </c>
      <c r="C3366" t="s">
        <v>81</v>
      </c>
      <c r="D3366" t="s">
        <v>122</v>
      </c>
      <c r="E3366" t="s">
        <v>174</v>
      </c>
      <c r="F3366" t="s">
        <v>7696</v>
      </c>
      <c r="G3366" t="s">
        <v>176</v>
      </c>
      <c r="H3366" t="s">
        <v>154</v>
      </c>
      <c r="I3366" t="s">
        <v>144</v>
      </c>
      <c r="J3366" t="s">
        <v>137</v>
      </c>
      <c r="K3366" t="s">
        <v>138</v>
      </c>
      <c r="L3366" t="s">
        <v>9828</v>
      </c>
      <c r="M3366" t="s">
        <v>9829</v>
      </c>
      <c r="N3366">
        <v>2.6333333329999999</v>
      </c>
      <c r="O3366">
        <v>0</v>
      </c>
      <c r="P3366">
        <v>16</v>
      </c>
      <c r="Q3366">
        <v>0</v>
      </c>
      <c r="R3366">
        <v>10</v>
      </c>
      <c r="S3366">
        <v>0</v>
      </c>
      <c r="T3366">
        <v>9</v>
      </c>
      <c r="U3366">
        <v>0</v>
      </c>
      <c r="V3366">
        <v>0</v>
      </c>
      <c r="W3366">
        <v>0</v>
      </c>
      <c r="X3366">
        <v>7.5237918398013708</v>
      </c>
      <c r="Y3366">
        <v>0</v>
      </c>
      <c r="Z3366">
        <v>25.801426879057104</v>
      </c>
      <c r="AA3366">
        <v>0</v>
      </c>
      <c r="AB3366">
        <v>44.11803641841805</v>
      </c>
      <c r="AC3366">
        <v>0</v>
      </c>
      <c r="AD3366">
        <v>0</v>
      </c>
      <c r="AE3366">
        <v>77.443255137276523</v>
      </c>
    </row>
    <row r="3367" spans="1:31" x14ac:dyDescent="0.25">
      <c r="A3367">
        <v>2344065</v>
      </c>
      <c r="B3367">
        <v>1</v>
      </c>
      <c r="C3367" t="s">
        <v>80</v>
      </c>
      <c r="D3367" t="s">
        <v>100</v>
      </c>
      <c r="E3367" t="s">
        <v>157</v>
      </c>
      <c r="F3367" t="s">
        <v>9830</v>
      </c>
      <c r="G3367" t="s">
        <v>204</v>
      </c>
      <c r="H3367" t="s">
        <v>154</v>
      </c>
      <c r="I3367" t="s">
        <v>144</v>
      </c>
      <c r="J3367" t="s">
        <v>137</v>
      </c>
      <c r="K3367" t="s">
        <v>138</v>
      </c>
      <c r="L3367" t="s">
        <v>9831</v>
      </c>
      <c r="M3367" t="s">
        <v>9832</v>
      </c>
      <c r="N3367">
        <v>4.1961111109999996</v>
      </c>
      <c r="O3367">
        <v>0</v>
      </c>
      <c r="P3367">
        <v>2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1.6764288980290178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1.6764288980290178</v>
      </c>
    </row>
    <row r="3368" spans="1:31" x14ac:dyDescent="0.25">
      <c r="A3368">
        <v>2344066</v>
      </c>
      <c r="B3368">
        <v>1</v>
      </c>
      <c r="C3368" t="s">
        <v>81</v>
      </c>
      <c r="D3368" t="s">
        <v>118</v>
      </c>
      <c r="E3368" t="s">
        <v>151</v>
      </c>
      <c r="F3368" t="s">
        <v>9833</v>
      </c>
      <c r="G3368" t="s">
        <v>153</v>
      </c>
      <c r="H3368" t="s">
        <v>154</v>
      </c>
      <c r="I3368" t="s">
        <v>144</v>
      </c>
      <c r="J3368" t="s">
        <v>137</v>
      </c>
      <c r="K3368" t="s">
        <v>138</v>
      </c>
      <c r="L3368" t="s">
        <v>9834</v>
      </c>
      <c r="M3368" t="s">
        <v>9835</v>
      </c>
      <c r="N3368">
        <v>3.0461111110000001</v>
      </c>
      <c r="O3368">
        <v>0</v>
      </c>
      <c r="P3368">
        <v>64</v>
      </c>
      <c r="Q3368">
        <v>0</v>
      </c>
      <c r="R3368">
        <v>0</v>
      </c>
      <c r="S3368">
        <v>0</v>
      </c>
      <c r="T3368">
        <v>4</v>
      </c>
      <c r="U3368">
        <v>0</v>
      </c>
      <c r="V3368">
        <v>0</v>
      </c>
      <c r="W3368">
        <v>0</v>
      </c>
      <c r="X3368">
        <v>46.140869839236522</v>
      </c>
      <c r="Y3368">
        <v>0</v>
      </c>
      <c r="Z3368">
        <v>0</v>
      </c>
      <c r="AA3368">
        <v>0</v>
      </c>
      <c r="AB3368">
        <v>0.42964173206163231</v>
      </c>
      <c r="AC3368">
        <v>0</v>
      </c>
      <c r="AD3368">
        <v>0</v>
      </c>
      <c r="AE3368">
        <v>46.570511571298155</v>
      </c>
    </row>
    <row r="3369" spans="1:31" x14ac:dyDescent="0.25">
      <c r="A3369">
        <v>2344067</v>
      </c>
      <c r="B3369">
        <v>1</v>
      </c>
      <c r="C3369" t="s">
        <v>80</v>
      </c>
      <c r="D3369" t="s">
        <v>92</v>
      </c>
      <c r="E3369" t="s">
        <v>157</v>
      </c>
      <c r="F3369" t="s">
        <v>9836</v>
      </c>
      <c r="G3369" t="s">
        <v>279</v>
      </c>
      <c r="H3369" t="s">
        <v>154</v>
      </c>
      <c r="I3369" t="s">
        <v>144</v>
      </c>
      <c r="J3369" t="s">
        <v>137</v>
      </c>
      <c r="K3369" t="s">
        <v>138</v>
      </c>
      <c r="L3369" t="s">
        <v>9837</v>
      </c>
      <c r="M3369" t="s">
        <v>9838</v>
      </c>
      <c r="N3369">
        <v>3.971666666</v>
      </c>
      <c r="O3369">
        <v>0</v>
      </c>
      <c r="P3369">
        <v>1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0.24143124674986666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0.24143124674986666</v>
      </c>
    </row>
    <row r="3370" spans="1:31" x14ac:dyDescent="0.25">
      <c r="A3370">
        <v>2344068</v>
      </c>
      <c r="B3370">
        <v>1</v>
      </c>
      <c r="C3370" t="s">
        <v>80</v>
      </c>
      <c r="D3370" t="s">
        <v>90</v>
      </c>
      <c r="E3370" t="s">
        <v>147</v>
      </c>
      <c r="F3370" t="s">
        <v>9839</v>
      </c>
      <c r="G3370" t="s">
        <v>184</v>
      </c>
      <c r="H3370" t="s">
        <v>135</v>
      </c>
      <c r="I3370" t="s">
        <v>144</v>
      </c>
      <c r="J3370" t="s">
        <v>137</v>
      </c>
      <c r="K3370" t="s">
        <v>138</v>
      </c>
      <c r="L3370" t="s">
        <v>9840</v>
      </c>
      <c r="M3370" t="s">
        <v>9841</v>
      </c>
      <c r="N3370">
        <v>3.2511111110000002</v>
      </c>
      <c r="O3370">
        <v>0</v>
      </c>
      <c r="P3370">
        <v>130</v>
      </c>
      <c r="Q3370">
        <v>0</v>
      </c>
      <c r="R3370">
        <v>0</v>
      </c>
      <c r="S3370">
        <v>0</v>
      </c>
      <c r="T3370">
        <v>15</v>
      </c>
      <c r="U3370">
        <v>0</v>
      </c>
      <c r="V3370">
        <v>0</v>
      </c>
      <c r="W3370">
        <v>0</v>
      </c>
      <c r="X3370">
        <v>148.80409283961683</v>
      </c>
      <c r="Y3370">
        <v>0</v>
      </c>
      <c r="Z3370">
        <v>0</v>
      </c>
      <c r="AA3370">
        <v>0</v>
      </c>
      <c r="AB3370">
        <v>22.516987307974571</v>
      </c>
      <c r="AC3370">
        <v>0</v>
      </c>
      <c r="AD3370">
        <v>0</v>
      </c>
      <c r="AE3370">
        <v>171.3210801475914</v>
      </c>
    </row>
    <row r="3371" spans="1:31" x14ac:dyDescent="0.25">
      <c r="A3371">
        <v>2344069</v>
      </c>
      <c r="B3371">
        <v>1</v>
      </c>
      <c r="C3371" t="s">
        <v>81</v>
      </c>
      <c r="D3371" t="s">
        <v>123</v>
      </c>
      <c r="E3371" t="s">
        <v>157</v>
      </c>
      <c r="F3371" t="s">
        <v>9842</v>
      </c>
      <c r="G3371" t="s">
        <v>159</v>
      </c>
      <c r="H3371" t="s">
        <v>154</v>
      </c>
      <c r="I3371" t="s">
        <v>144</v>
      </c>
      <c r="J3371" t="s">
        <v>137</v>
      </c>
      <c r="K3371" t="s">
        <v>138</v>
      </c>
      <c r="L3371" t="s">
        <v>9843</v>
      </c>
      <c r="M3371" t="s">
        <v>9844</v>
      </c>
      <c r="N3371">
        <v>1.49</v>
      </c>
      <c r="O3371">
        <v>0</v>
      </c>
      <c r="P3371">
        <v>1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0.49296554780895008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0.49296554780895008</v>
      </c>
    </row>
    <row r="3372" spans="1:31" x14ac:dyDescent="0.25">
      <c r="A3372">
        <v>2344070</v>
      </c>
      <c r="B3372">
        <v>1</v>
      </c>
      <c r="C3372" t="s">
        <v>81</v>
      </c>
      <c r="D3372" t="s">
        <v>113</v>
      </c>
      <c r="E3372" t="s">
        <v>174</v>
      </c>
      <c r="F3372" t="s">
        <v>5325</v>
      </c>
      <c r="G3372" t="s">
        <v>176</v>
      </c>
      <c r="H3372" t="s">
        <v>154</v>
      </c>
      <c r="I3372" t="s">
        <v>144</v>
      </c>
      <c r="J3372" t="s">
        <v>137</v>
      </c>
      <c r="K3372" t="s">
        <v>138</v>
      </c>
      <c r="L3372" t="s">
        <v>9845</v>
      </c>
      <c r="M3372" t="s">
        <v>9846</v>
      </c>
      <c r="N3372">
        <v>0.74277777700000003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12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20.094591009545947</v>
      </c>
      <c r="AC3372">
        <v>0</v>
      </c>
      <c r="AD3372">
        <v>0</v>
      </c>
      <c r="AE3372">
        <v>20.094591009545947</v>
      </c>
    </row>
    <row r="3373" spans="1:31" x14ac:dyDescent="0.25">
      <c r="A3373">
        <v>2344073</v>
      </c>
      <c r="B3373">
        <v>1</v>
      </c>
      <c r="C3373" t="s">
        <v>80</v>
      </c>
      <c r="D3373" t="s">
        <v>105</v>
      </c>
      <c r="E3373" t="s">
        <v>174</v>
      </c>
      <c r="F3373" t="s">
        <v>9847</v>
      </c>
      <c r="G3373" t="s">
        <v>391</v>
      </c>
      <c r="H3373" t="s">
        <v>154</v>
      </c>
      <c r="I3373" t="s">
        <v>144</v>
      </c>
      <c r="J3373" t="s">
        <v>137</v>
      </c>
      <c r="K3373" t="s">
        <v>138</v>
      </c>
      <c r="L3373" t="s">
        <v>9848</v>
      </c>
      <c r="M3373" t="s">
        <v>9849</v>
      </c>
      <c r="N3373">
        <v>0.55472222199999999</v>
      </c>
      <c r="O3373">
        <v>0</v>
      </c>
      <c r="P3373">
        <v>481</v>
      </c>
      <c r="Q3373">
        <v>0</v>
      </c>
      <c r="R3373">
        <v>0</v>
      </c>
      <c r="S3373">
        <v>0</v>
      </c>
      <c r="T3373">
        <v>9</v>
      </c>
      <c r="U3373">
        <v>0</v>
      </c>
      <c r="V3373">
        <v>0</v>
      </c>
      <c r="W3373">
        <v>0</v>
      </c>
      <c r="X3373">
        <v>84.0048644947138</v>
      </c>
      <c r="Y3373">
        <v>0</v>
      </c>
      <c r="Z3373">
        <v>0</v>
      </c>
      <c r="AA3373">
        <v>0</v>
      </c>
      <c r="AB3373">
        <v>14.479982575842085</v>
      </c>
      <c r="AC3373">
        <v>0</v>
      </c>
      <c r="AD3373">
        <v>0</v>
      </c>
      <c r="AE3373">
        <v>98.484847070555887</v>
      </c>
    </row>
    <row r="3374" spans="1:31" x14ac:dyDescent="0.25">
      <c r="A3374">
        <v>2344075</v>
      </c>
      <c r="B3374">
        <v>1</v>
      </c>
      <c r="C3374" t="s">
        <v>80</v>
      </c>
      <c r="D3374" t="s">
        <v>95</v>
      </c>
      <c r="E3374" t="s">
        <v>240</v>
      </c>
      <c r="F3374" t="s">
        <v>9850</v>
      </c>
      <c r="G3374" t="s">
        <v>134</v>
      </c>
      <c r="H3374" t="s">
        <v>135</v>
      </c>
      <c r="I3374" t="s">
        <v>144</v>
      </c>
      <c r="J3374" t="s">
        <v>137</v>
      </c>
      <c r="K3374" t="s">
        <v>138</v>
      </c>
      <c r="L3374" t="s">
        <v>9851</v>
      </c>
      <c r="M3374" t="s">
        <v>9852</v>
      </c>
      <c r="N3374">
        <v>0.14086111100000001</v>
      </c>
      <c r="O3374">
        <v>0</v>
      </c>
      <c r="P3374">
        <v>1</v>
      </c>
      <c r="Q3374">
        <v>0</v>
      </c>
      <c r="R3374">
        <v>0</v>
      </c>
      <c r="S3374">
        <v>8</v>
      </c>
      <c r="T3374">
        <v>572</v>
      </c>
      <c r="U3374">
        <v>4</v>
      </c>
      <c r="V3374">
        <v>6</v>
      </c>
      <c r="W3374">
        <v>0</v>
      </c>
      <c r="X3374">
        <v>7.1489501009593337E-2</v>
      </c>
      <c r="Y3374">
        <v>0</v>
      </c>
      <c r="Z3374">
        <v>0</v>
      </c>
      <c r="AA3374">
        <v>8.5501230280189766</v>
      </c>
      <c r="AB3374">
        <v>73.261243574111703</v>
      </c>
      <c r="AC3374">
        <v>31.112180045831039</v>
      </c>
      <c r="AD3374">
        <v>33.368906439852232</v>
      </c>
      <c r="AE3374">
        <v>146.36394258882353</v>
      </c>
    </row>
    <row r="3375" spans="1:31" x14ac:dyDescent="0.25">
      <c r="A3375">
        <v>2344077</v>
      </c>
      <c r="B3375">
        <v>1</v>
      </c>
      <c r="C3375" t="s">
        <v>80</v>
      </c>
      <c r="D3375" t="s">
        <v>106</v>
      </c>
      <c r="E3375" t="s">
        <v>141</v>
      </c>
      <c r="F3375" t="s">
        <v>2090</v>
      </c>
      <c r="G3375" t="s">
        <v>134</v>
      </c>
      <c r="H3375" t="s">
        <v>135</v>
      </c>
      <c r="I3375" t="s">
        <v>144</v>
      </c>
      <c r="J3375" t="s">
        <v>137</v>
      </c>
      <c r="K3375" t="s">
        <v>138</v>
      </c>
      <c r="L3375" t="s">
        <v>9853</v>
      </c>
      <c r="M3375" t="s">
        <v>9854</v>
      </c>
      <c r="N3375">
        <v>0.88527777699999999</v>
      </c>
      <c r="O3375">
        <v>2</v>
      </c>
      <c r="P3375">
        <v>739</v>
      </c>
      <c r="Q3375">
        <v>86</v>
      </c>
      <c r="R3375">
        <v>161</v>
      </c>
      <c r="S3375">
        <v>11</v>
      </c>
      <c r="T3375">
        <v>109</v>
      </c>
      <c r="U3375">
        <v>1</v>
      </c>
      <c r="V3375">
        <v>0</v>
      </c>
      <c r="W3375">
        <v>0.55546583939107474</v>
      </c>
      <c r="X3375">
        <v>195.71411529410398</v>
      </c>
      <c r="Y3375">
        <v>712.60564666785126</v>
      </c>
      <c r="Z3375">
        <v>526.73571152462011</v>
      </c>
      <c r="AA3375">
        <v>38.246258275990911</v>
      </c>
      <c r="AB3375">
        <v>137.97795703384838</v>
      </c>
      <c r="AC3375">
        <v>0.51293123920385086</v>
      </c>
      <c r="AD3375">
        <v>0</v>
      </c>
      <c r="AE3375">
        <v>1612.3480858750097</v>
      </c>
    </row>
    <row r="3376" spans="1:31" x14ac:dyDescent="0.25">
      <c r="A3376">
        <v>2344081</v>
      </c>
      <c r="B3376">
        <v>1</v>
      </c>
      <c r="C3376" t="s">
        <v>81</v>
      </c>
      <c r="D3376" t="s">
        <v>115</v>
      </c>
      <c r="E3376" t="s">
        <v>151</v>
      </c>
      <c r="F3376" t="s">
        <v>9855</v>
      </c>
      <c r="G3376" t="s">
        <v>153</v>
      </c>
      <c r="H3376" t="s">
        <v>154</v>
      </c>
      <c r="I3376" t="s">
        <v>144</v>
      </c>
      <c r="J3376" t="s">
        <v>137</v>
      </c>
      <c r="K3376" t="s">
        <v>138</v>
      </c>
      <c r="L3376" t="s">
        <v>9856</v>
      </c>
      <c r="M3376" t="s">
        <v>9857</v>
      </c>
      <c r="N3376">
        <v>4.0030555550000004</v>
      </c>
      <c r="O3376">
        <v>0</v>
      </c>
      <c r="P3376">
        <v>2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0.14243306393284222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0.14243306393284222</v>
      </c>
    </row>
    <row r="3377" spans="1:31" x14ac:dyDescent="0.25">
      <c r="A3377">
        <v>2344083</v>
      </c>
      <c r="B3377">
        <v>1</v>
      </c>
      <c r="C3377" t="s">
        <v>80</v>
      </c>
      <c r="D3377" t="s">
        <v>110</v>
      </c>
      <c r="E3377" t="s">
        <v>157</v>
      </c>
      <c r="F3377" t="s">
        <v>9858</v>
      </c>
      <c r="G3377" t="s">
        <v>159</v>
      </c>
      <c r="H3377" t="s">
        <v>154</v>
      </c>
      <c r="I3377" t="s">
        <v>144</v>
      </c>
      <c r="J3377" t="s">
        <v>137</v>
      </c>
      <c r="K3377" t="s">
        <v>138</v>
      </c>
      <c r="L3377" t="s">
        <v>9859</v>
      </c>
      <c r="M3377" t="s">
        <v>9860</v>
      </c>
      <c r="N3377">
        <v>1.2877777770000001</v>
      </c>
      <c r="O3377">
        <v>0</v>
      </c>
      <c r="P3377">
        <v>6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1.3968291261953165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1.3968291261953165</v>
      </c>
    </row>
    <row r="3378" spans="1:31" x14ac:dyDescent="0.25">
      <c r="A3378">
        <v>2344084</v>
      </c>
      <c r="B3378">
        <v>1</v>
      </c>
      <c r="C3378" t="s">
        <v>80</v>
      </c>
      <c r="D3378" t="s">
        <v>95</v>
      </c>
      <c r="E3378" t="s">
        <v>141</v>
      </c>
      <c r="F3378" t="s">
        <v>9861</v>
      </c>
      <c r="G3378" t="s">
        <v>134</v>
      </c>
      <c r="H3378" t="s">
        <v>135</v>
      </c>
      <c r="I3378" t="s">
        <v>144</v>
      </c>
      <c r="J3378" t="s">
        <v>137</v>
      </c>
      <c r="K3378" t="s">
        <v>138</v>
      </c>
      <c r="L3378" t="s">
        <v>9862</v>
      </c>
      <c r="M3378" t="s">
        <v>9863</v>
      </c>
      <c r="N3378">
        <v>1.3033333330000001</v>
      </c>
      <c r="O3378">
        <v>5</v>
      </c>
      <c r="P3378">
        <v>2512</v>
      </c>
      <c r="Q3378">
        <v>8</v>
      </c>
      <c r="R3378">
        <v>67</v>
      </c>
      <c r="S3378">
        <v>47</v>
      </c>
      <c r="T3378">
        <v>214</v>
      </c>
      <c r="U3378">
        <v>9</v>
      </c>
      <c r="V3378">
        <v>2</v>
      </c>
      <c r="W3378">
        <v>2.6602681453987653</v>
      </c>
      <c r="X3378">
        <v>935.7625415455675</v>
      </c>
      <c r="Y3378">
        <v>163.28737597678011</v>
      </c>
      <c r="Z3378">
        <v>73.316158162394899</v>
      </c>
      <c r="AA3378">
        <v>612.15178763212953</v>
      </c>
      <c r="AB3378">
        <v>334.00218674401293</v>
      </c>
      <c r="AC3378">
        <v>484.74098754809199</v>
      </c>
      <c r="AD3378">
        <v>18.722374397264758</v>
      </c>
      <c r="AE3378">
        <v>2624.6436801516406</v>
      </c>
    </row>
    <row r="3379" spans="1:31" x14ac:dyDescent="0.25">
      <c r="A3379">
        <v>2344085</v>
      </c>
      <c r="B3379">
        <v>1</v>
      </c>
      <c r="C3379" t="s">
        <v>80</v>
      </c>
      <c r="D3379" t="s">
        <v>97</v>
      </c>
      <c r="E3379" t="s">
        <v>151</v>
      </c>
      <c r="F3379" t="s">
        <v>9864</v>
      </c>
      <c r="G3379" t="s">
        <v>498</v>
      </c>
      <c r="H3379" t="s">
        <v>154</v>
      </c>
      <c r="I3379" t="s">
        <v>144</v>
      </c>
      <c r="J3379" t="s">
        <v>137</v>
      </c>
      <c r="K3379" t="s">
        <v>138</v>
      </c>
      <c r="L3379" t="s">
        <v>9865</v>
      </c>
      <c r="M3379" t="s">
        <v>9866</v>
      </c>
      <c r="N3379">
        <v>1.5075000000000001</v>
      </c>
      <c r="O3379">
        <v>0</v>
      </c>
      <c r="P3379">
        <v>83</v>
      </c>
      <c r="Q3379">
        <v>0</v>
      </c>
      <c r="R3379">
        <v>0</v>
      </c>
      <c r="S3379">
        <v>0</v>
      </c>
      <c r="T3379">
        <v>3</v>
      </c>
      <c r="U3379">
        <v>0</v>
      </c>
      <c r="V3379">
        <v>0</v>
      </c>
      <c r="W3379">
        <v>0</v>
      </c>
      <c r="X3379">
        <v>46.973396980470461</v>
      </c>
      <c r="Y3379">
        <v>0</v>
      </c>
      <c r="Z3379">
        <v>0</v>
      </c>
      <c r="AA3379">
        <v>0</v>
      </c>
      <c r="AB3379">
        <v>3.4376186679942586</v>
      </c>
      <c r="AC3379">
        <v>0</v>
      </c>
      <c r="AD3379">
        <v>0</v>
      </c>
      <c r="AE3379">
        <v>50.411015648464719</v>
      </c>
    </row>
    <row r="3380" spans="1:31" x14ac:dyDescent="0.25">
      <c r="A3380">
        <v>2344088</v>
      </c>
      <c r="B3380">
        <v>1</v>
      </c>
      <c r="C3380" t="s">
        <v>81</v>
      </c>
      <c r="D3380" t="s">
        <v>119</v>
      </c>
      <c r="E3380" t="s">
        <v>151</v>
      </c>
      <c r="F3380" t="s">
        <v>9150</v>
      </c>
      <c r="G3380" t="s">
        <v>410</v>
      </c>
      <c r="H3380" t="s">
        <v>154</v>
      </c>
      <c r="I3380" t="s">
        <v>144</v>
      </c>
      <c r="J3380" t="s">
        <v>137</v>
      </c>
      <c r="K3380" t="s">
        <v>138</v>
      </c>
      <c r="L3380" t="s">
        <v>9867</v>
      </c>
      <c r="M3380" t="s">
        <v>9868</v>
      </c>
      <c r="N3380">
        <v>3.9616666660000002</v>
      </c>
      <c r="O3380">
        <v>0</v>
      </c>
      <c r="P3380">
        <v>23</v>
      </c>
      <c r="Q3380">
        <v>0</v>
      </c>
      <c r="R3380">
        <v>5</v>
      </c>
      <c r="S3380">
        <v>0</v>
      </c>
      <c r="T3380">
        <v>2</v>
      </c>
      <c r="U3380">
        <v>0</v>
      </c>
      <c r="V3380">
        <v>0</v>
      </c>
      <c r="W3380">
        <v>0</v>
      </c>
      <c r="X3380">
        <v>18.786104209591013</v>
      </c>
      <c r="Y3380">
        <v>0</v>
      </c>
      <c r="Z3380">
        <v>11.993121013156211</v>
      </c>
      <c r="AA3380">
        <v>0</v>
      </c>
      <c r="AB3380">
        <v>10.132622418679524</v>
      </c>
      <c r="AC3380">
        <v>0</v>
      </c>
      <c r="AD3380">
        <v>0</v>
      </c>
      <c r="AE3380">
        <v>40.911847641426746</v>
      </c>
    </row>
    <row r="3381" spans="1:31" x14ac:dyDescent="0.25">
      <c r="A3381">
        <v>2344089</v>
      </c>
      <c r="B3381">
        <v>1</v>
      </c>
      <c r="C3381" t="s">
        <v>80</v>
      </c>
      <c r="D3381" t="s">
        <v>93</v>
      </c>
      <c r="E3381" t="s">
        <v>151</v>
      </c>
      <c r="F3381" t="s">
        <v>985</v>
      </c>
      <c r="G3381" t="s">
        <v>153</v>
      </c>
      <c r="H3381" t="s">
        <v>154</v>
      </c>
      <c r="I3381" t="s">
        <v>144</v>
      </c>
      <c r="J3381" t="s">
        <v>137</v>
      </c>
      <c r="K3381" t="s">
        <v>138</v>
      </c>
      <c r="L3381" t="s">
        <v>9869</v>
      </c>
      <c r="M3381" t="s">
        <v>9870</v>
      </c>
      <c r="N3381">
        <v>0.55444444400000004</v>
      </c>
      <c r="O3381">
        <v>0</v>
      </c>
      <c r="P3381">
        <v>0</v>
      </c>
      <c r="Q3381">
        <v>0</v>
      </c>
      <c r="R3381">
        <v>1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3.8392564145091659</v>
      </c>
      <c r="AA3381">
        <v>0</v>
      </c>
      <c r="AB3381">
        <v>0</v>
      </c>
      <c r="AC3381">
        <v>0</v>
      </c>
      <c r="AD3381">
        <v>0</v>
      </c>
      <c r="AE3381">
        <v>3.8392564145091659</v>
      </c>
    </row>
    <row r="3382" spans="1:31" x14ac:dyDescent="0.25">
      <c r="A3382">
        <v>2344090</v>
      </c>
      <c r="B3382">
        <v>1</v>
      </c>
      <c r="C3382" t="s">
        <v>80</v>
      </c>
      <c r="D3382" t="s">
        <v>107</v>
      </c>
      <c r="E3382" t="s">
        <v>174</v>
      </c>
      <c r="F3382" t="s">
        <v>9871</v>
      </c>
      <c r="G3382" t="s">
        <v>176</v>
      </c>
      <c r="H3382" t="s">
        <v>154</v>
      </c>
      <c r="I3382" t="s">
        <v>144</v>
      </c>
      <c r="J3382" t="s">
        <v>137</v>
      </c>
      <c r="K3382" t="s">
        <v>138</v>
      </c>
      <c r="L3382" t="s">
        <v>9872</v>
      </c>
      <c r="M3382" t="s">
        <v>9873</v>
      </c>
      <c r="N3382">
        <v>1.78</v>
      </c>
      <c r="O3382">
        <v>0</v>
      </c>
      <c r="P3382">
        <v>0</v>
      </c>
      <c r="Q3382">
        <v>0</v>
      </c>
      <c r="R3382">
        <v>5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36.198315305669844</v>
      </c>
      <c r="AA3382">
        <v>0</v>
      </c>
      <c r="AB3382">
        <v>0</v>
      </c>
      <c r="AC3382">
        <v>0</v>
      </c>
      <c r="AD3382">
        <v>0</v>
      </c>
      <c r="AE3382">
        <v>36.198315305669844</v>
      </c>
    </row>
    <row r="3383" spans="1:31" x14ac:dyDescent="0.25">
      <c r="A3383">
        <v>2344091</v>
      </c>
      <c r="B3383">
        <v>1</v>
      </c>
      <c r="C3383" t="s">
        <v>81</v>
      </c>
      <c r="D3383" t="s">
        <v>121</v>
      </c>
      <c r="E3383" t="s">
        <v>151</v>
      </c>
      <c r="F3383" t="s">
        <v>9874</v>
      </c>
      <c r="G3383" t="s">
        <v>153</v>
      </c>
      <c r="H3383" t="s">
        <v>154</v>
      </c>
      <c r="I3383" t="s">
        <v>144</v>
      </c>
      <c r="J3383" t="s">
        <v>137</v>
      </c>
      <c r="K3383" t="s">
        <v>138</v>
      </c>
      <c r="L3383" t="s">
        <v>9875</v>
      </c>
      <c r="M3383" t="s">
        <v>9876</v>
      </c>
      <c r="N3383">
        <v>1.3958333329999999</v>
      </c>
      <c r="O3383">
        <v>0</v>
      </c>
      <c r="P3383">
        <v>2</v>
      </c>
      <c r="Q3383">
        <v>0</v>
      </c>
      <c r="R3383">
        <v>1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0.94089216715500423</v>
      </c>
      <c r="Y3383">
        <v>0</v>
      </c>
      <c r="Z3383">
        <v>3.3155627504689864</v>
      </c>
      <c r="AA3383">
        <v>0</v>
      </c>
      <c r="AB3383">
        <v>0</v>
      </c>
      <c r="AC3383">
        <v>0</v>
      </c>
      <c r="AD3383">
        <v>0</v>
      </c>
      <c r="AE3383">
        <v>4.2564549176239908</v>
      </c>
    </row>
    <row r="3384" spans="1:31" x14ac:dyDescent="0.25">
      <c r="A3384">
        <v>2344477</v>
      </c>
      <c r="B3384">
        <v>1</v>
      </c>
      <c r="C3384" t="s">
        <v>80</v>
      </c>
      <c r="D3384" t="s">
        <v>98</v>
      </c>
      <c r="E3384" t="s">
        <v>157</v>
      </c>
      <c r="F3384" t="s">
        <v>9877</v>
      </c>
      <c r="G3384" t="s">
        <v>159</v>
      </c>
      <c r="H3384" t="s">
        <v>154</v>
      </c>
      <c r="I3384" t="s">
        <v>144</v>
      </c>
      <c r="J3384" t="s">
        <v>137</v>
      </c>
      <c r="K3384" t="s">
        <v>138</v>
      </c>
      <c r="L3384" t="s">
        <v>9878</v>
      </c>
      <c r="M3384" t="s">
        <v>9879</v>
      </c>
      <c r="N3384">
        <v>2.443888888</v>
      </c>
      <c r="O3384">
        <v>0</v>
      </c>
      <c r="P3384">
        <v>1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1.3102386806483834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1.3102386806483834</v>
      </c>
    </row>
    <row r="3385" spans="1:31" x14ac:dyDescent="0.25">
      <c r="A3385">
        <v>2344479</v>
      </c>
      <c r="B3385">
        <v>1</v>
      </c>
      <c r="C3385" t="s">
        <v>80</v>
      </c>
      <c r="D3385" t="s">
        <v>87</v>
      </c>
      <c r="E3385" t="s">
        <v>151</v>
      </c>
      <c r="F3385" t="s">
        <v>9880</v>
      </c>
      <c r="G3385" t="s">
        <v>153</v>
      </c>
      <c r="H3385" t="s">
        <v>154</v>
      </c>
      <c r="I3385" t="s">
        <v>144</v>
      </c>
      <c r="J3385" t="s">
        <v>137</v>
      </c>
      <c r="K3385" t="s">
        <v>138</v>
      </c>
      <c r="L3385" t="s">
        <v>9881</v>
      </c>
      <c r="M3385" t="s">
        <v>9882</v>
      </c>
      <c r="N3385">
        <v>1.0347222220000001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25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141.92662279963778</v>
      </c>
      <c r="AC3385">
        <v>0</v>
      </c>
      <c r="AD3385">
        <v>0</v>
      </c>
      <c r="AE3385">
        <v>141.92662279963778</v>
      </c>
    </row>
    <row r="3386" spans="1:31" x14ac:dyDescent="0.25">
      <c r="A3386">
        <v>2344481</v>
      </c>
      <c r="B3386">
        <v>1</v>
      </c>
      <c r="C3386" t="s">
        <v>80</v>
      </c>
      <c r="D3386" t="s">
        <v>103</v>
      </c>
      <c r="E3386" t="s">
        <v>141</v>
      </c>
      <c r="F3386" t="s">
        <v>9883</v>
      </c>
      <c r="G3386" t="s">
        <v>134</v>
      </c>
      <c r="H3386" t="s">
        <v>135</v>
      </c>
      <c r="I3386" t="s">
        <v>144</v>
      </c>
      <c r="J3386" t="s">
        <v>137</v>
      </c>
      <c r="K3386" t="s">
        <v>138</v>
      </c>
      <c r="L3386" t="s">
        <v>9884</v>
      </c>
      <c r="M3386" t="s">
        <v>9885</v>
      </c>
      <c r="N3386">
        <v>0.29166666600000002</v>
      </c>
      <c r="O3386">
        <v>14</v>
      </c>
      <c r="P3386">
        <v>330</v>
      </c>
      <c r="Q3386">
        <v>19</v>
      </c>
      <c r="R3386">
        <v>45</v>
      </c>
      <c r="S3386">
        <v>10</v>
      </c>
      <c r="T3386">
        <v>56</v>
      </c>
      <c r="U3386">
        <v>0</v>
      </c>
      <c r="V3386">
        <v>0</v>
      </c>
      <c r="W3386">
        <v>4.0660664040473744</v>
      </c>
      <c r="X3386">
        <v>30.685705198297349</v>
      </c>
      <c r="Y3386">
        <v>26.212903818895505</v>
      </c>
      <c r="Z3386">
        <v>3.660981165308832</v>
      </c>
      <c r="AA3386">
        <v>18.228095890503919</v>
      </c>
      <c r="AB3386">
        <v>10.70127273576113</v>
      </c>
      <c r="AC3386">
        <v>0</v>
      </c>
      <c r="AD3386">
        <v>0</v>
      </c>
      <c r="AE3386">
        <v>93.555025212814115</v>
      </c>
    </row>
    <row r="3387" spans="1:31" x14ac:dyDescent="0.25">
      <c r="A3387">
        <v>2344482</v>
      </c>
      <c r="B3387">
        <v>1</v>
      </c>
      <c r="C3387" t="s">
        <v>81</v>
      </c>
      <c r="D3387" t="s">
        <v>127</v>
      </c>
      <c r="E3387" t="s">
        <v>157</v>
      </c>
      <c r="F3387" t="s">
        <v>9886</v>
      </c>
      <c r="G3387" t="s">
        <v>159</v>
      </c>
      <c r="H3387" t="s">
        <v>154</v>
      </c>
      <c r="I3387" t="s">
        <v>144</v>
      </c>
      <c r="J3387" t="s">
        <v>137</v>
      </c>
      <c r="K3387" t="s">
        <v>138</v>
      </c>
      <c r="L3387" t="s">
        <v>9887</v>
      </c>
      <c r="M3387" t="s">
        <v>9888</v>
      </c>
      <c r="N3387">
        <v>2.1502777769999999</v>
      </c>
      <c r="O3387">
        <v>0</v>
      </c>
      <c r="P3387">
        <v>1</v>
      </c>
      <c r="Q3387">
        <v>0</v>
      </c>
      <c r="R3387">
        <v>0</v>
      </c>
      <c r="S3387">
        <v>0</v>
      </c>
      <c r="T3387">
        <v>1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2.9103880835466631</v>
      </c>
      <c r="AC3387">
        <v>0</v>
      </c>
      <c r="AD3387">
        <v>0</v>
      </c>
      <c r="AE3387">
        <v>2.9103880835466631</v>
      </c>
    </row>
    <row r="3388" spans="1:31" x14ac:dyDescent="0.25">
      <c r="A3388">
        <v>2344485</v>
      </c>
      <c r="B3388">
        <v>1</v>
      </c>
      <c r="C3388" t="s">
        <v>80</v>
      </c>
      <c r="D3388" t="s">
        <v>100</v>
      </c>
      <c r="E3388" t="s">
        <v>157</v>
      </c>
      <c r="F3388" t="s">
        <v>9889</v>
      </c>
      <c r="G3388" t="s">
        <v>159</v>
      </c>
      <c r="H3388" t="s">
        <v>154</v>
      </c>
      <c r="I3388" t="s">
        <v>144</v>
      </c>
      <c r="J3388" t="s">
        <v>137</v>
      </c>
      <c r="K3388" t="s">
        <v>138</v>
      </c>
      <c r="L3388" t="s">
        <v>9890</v>
      </c>
      <c r="M3388" t="s">
        <v>9891</v>
      </c>
      <c r="N3388">
        <v>1.6525000000000001</v>
      </c>
      <c r="O3388">
        <v>0</v>
      </c>
      <c r="P3388">
        <v>1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0.75638953397658304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0.75638953397658304</v>
      </c>
    </row>
    <row r="3389" spans="1:31" x14ac:dyDescent="0.25">
      <c r="A3389">
        <v>2344486</v>
      </c>
      <c r="B3389">
        <v>1</v>
      </c>
      <c r="C3389" t="s">
        <v>80</v>
      </c>
      <c r="D3389" t="s">
        <v>93</v>
      </c>
      <c r="E3389" t="s">
        <v>151</v>
      </c>
      <c r="F3389" t="s">
        <v>9892</v>
      </c>
      <c r="G3389" t="s">
        <v>153</v>
      </c>
      <c r="H3389" t="s">
        <v>154</v>
      </c>
      <c r="I3389" t="s">
        <v>144</v>
      </c>
      <c r="J3389" t="s">
        <v>137</v>
      </c>
      <c r="K3389" t="s">
        <v>138</v>
      </c>
      <c r="L3389" t="s">
        <v>9893</v>
      </c>
      <c r="M3389" t="s">
        <v>9894</v>
      </c>
      <c r="N3389">
        <v>2.1841666659999999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3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22.364293937425412</v>
      </c>
      <c r="AC3389">
        <v>0</v>
      </c>
      <c r="AD3389">
        <v>0</v>
      </c>
      <c r="AE3389">
        <v>22.364293937425412</v>
      </c>
    </row>
    <row r="3390" spans="1:31" x14ac:dyDescent="0.25">
      <c r="A3390">
        <v>2344487</v>
      </c>
      <c r="B3390">
        <v>1</v>
      </c>
      <c r="C3390" t="s">
        <v>80</v>
      </c>
      <c r="D3390" t="s">
        <v>106</v>
      </c>
      <c r="E3390" t="s">
        <v>151</v>
      </c>
      <c r="F3390" t="s">
        <v>9895</v>
      </c>
      <c r="G3390" t="s">
        <v>153</v>
      </c>
      <c r="H3390" t="s">
        <v>154</v>
      </c>
      <c r="I3390" t="s">
        <v>144</v>
      </c>
      <c r="J3390" t="s">
        <v>137</v>
      </c>
      <c r="K3390" t="s">
        <v>138</v>
      </c>
      <c r="L3390" t="s">
        <v>9896</v>
      </c>
      <c r="M3390" t="s">
        <v>9897</v>
      </c>
      <c r="N3390">
        <v>1.4211111110000001</v>
      </c>
      <c r="O3390">
        <v>0</v>
      </c>
      <c r="P3390">
        <v>0</v>
      </c>
      <c r="Q3390">
        <v>0</v>
      </c>
      <c r="R3390">
        <v>1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4.0568895020191666</v>
      </c>
      <c r="AA3390">
        <v>0</v>
      </c>
      <c r="AB3390">
        <v>0</v>
      </c>
      <c r="AC3390">
        <v>0</v>
      </c>
      <c r="AD3390">
        <v>0</v>
      </c>
      <c r="AE3390">
        <v>4.0568895020191666</v>
      </c>
    </row>
    <row r="3391" spans="1:31" x14ac:dyDescent="0.25">
      <c r="A3391">
        <v>2344489</v>
      </c>
      <c r="B3391">
        <v>1</v>
      </c>
      <c r="C3391" t="s">
        <v>81</v>
      </c>
      <c r="D3391" t="s">
        <v>122</v>
      </c>
      <c r="E3391" t="s">
        <v>174</v>
      </c>
      <c r="F3391" t="s">
        <v>2487</v>
      </c>
      <c r="G3391" t="s">
        <v>176</v>
      </c>
      <c r="H3391" t="s">
        <v>154</v>
      </c>
      <c r="I3391" t="s">
        <v>144</v>
      </c>
      <c r="J3391" t="s">
        <v>137</v>
      </c>
      <c r="K3391" t="s">
        <v>138</v>
      </c>
      <c r="L3391" t="s">
        <v>9898</v>
      </c>
      <c r="M3391" t="s">
        <v>9899</v>
      </c>
      <c r="N3391">
        <v>1.4708333330000001</v>
      </c>
      <c r="O3391">
        <v>0</v>
      </c>
      <c r="P3391">
        <v>244</v>
      </c>
      <c r="Q3391">
        <v>0</v>
      </c>
      <c r="R3391">
        <v>5</v>
      </c>
      <c r="S3391">
        <v>0</v>
      </c>
      <c r="T3391">
        <v>28</v>
      </c>
      <c r="U3391">
        <v>0</v>
      </c>
      <c r="V3391">
        <v>0</v>
      </c>
      <c r="W3391">
        <v>0</v>
      </c>
      <c r="X3391">
        <v>62.482859629210331</v>
      </c>
      <c r="Y3391">
        <v>0</v>
      </c>
      <c r="Z3391">
        <v>2.611048684022709</v>
      </c>
      <c r="AA3391">
        <v>0</v>
      </c>
      <c r="AB3391">
        <v>24.884054919159453</v>
      </c>
      <c r="AC3391">
        <v>0</v>
      </c>
      <c r="AD3391">
        <v>0</v>
      </c>
      <c r="AE3391">
        <v>89.977963232392497</v>
      </c>
    </row>
    <row r="3392" spans="1:31" x14ac:dyDescent="0.25">
      <c r="A3392">
        <v>2344491</v>
      </c>
      <c r="B3392">
        <v>1</v>
      </c>
      <c r="C3392" t="s">
        <v>80</v>
      </c>
      <c r="D3392" t="s">
        <v>96</v>
      </c>
      <c r="E3392" t="s">
        <v>157</v>
      </c>
      <c r="F3392" t="s">
        <v>9900</v>
      </c>
      <c r="G3392" t="s">
        <v>279</v>
      </c>
      <c r="H3392" t="s">
        <v>154</v>
      </c>
      <c r="I3392" t="s">
        <v>144</v>
      </c>
      <c r="J3392" t="s">
        <v>137</v>
      </c>
      <c r="K3392" t="s">
        <v>138</v>
      </c>
      <c r="L3392" t="s">
        <v>9901</v>
      </c>
      <c r="M3392" t="s">
        <v>9902</v>
      </c>
      <c r="N3392">
        <v>1.2583333329999999</v>
      </c>
      <c r="O3392">
        <v>0</v>
      </c>
      <c r="P3392">
        <v>1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0.39594329270855555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0.39594329270855555</v>
      </c>
    </row>
    <row r="3393" spans="1:31" x14ac:dyDescent="0.25">
      <c r="A3393">
        <v>2344492</v>
      </c>
      <c r="B3393">
        <v>1</v>
      </c>
      <c r="C3393" t="s">
        <v>80</v>
      </c>
      <c r="D3393" t="s">
        <v>108</v>
      </c>
      <c r="E3393" t="s">
        <v>174</v>
      </c>
      <c r="F3393" t="s">
        <v>8739</v>
      </c>
      <c r="G3393" t="s">
        <v>176</v>
      </c>
      <c r="H3393" t="s">
        <v>154</v>
      </c>
      <c r="I3393" t="s">
        <v>144</v>
      </c>
      <c r="J3393" t="s">
        <v>137</v>
      </c>
      <c r="K3393" t="s">
        <v>138</v>
      </c>
      <c r="L3393" t="s">
        <v>9903</v>
      </c>
      <c r="M3393" t="s">
        <v>9904</v>
      </c>
      <c r="N3393">
        <v>0.96888888799999995</v>
      </c>
      <c r="O3393">
        <v>0</v>
      </c>
      <c r="P3393">
        <v>22</v>
      </c>
      <c r="Q3393">
        <v>0</v>
      </c>
      <c r="R3393">
        <v>22</v>
      </c>
      <c r="S3393">
        <v>0</v>
      </c>
      <c r="T3393">
        <v>13</v>
      </c>
      <c r="U3393">
        <v>0</v>
      </c>
      <c r="V3393">
        <v>0</v>
      </c>
      <c r="W3393">
        <v>0</v>
      </c>
      <c r="X3393">
        <v>8.2638234718706762</v>
      </c>
      <c r="Y3393">
        <v>0</v>
      </c>
      <c r="Z3393">
        <v>121.99195487127623</v>
      </c>
      <c r="AA3393">
        <v>0</v>
      </c>
      <c r="AB3393">
        <v>41.03773151602978</v>
      </c>
      <c r="AC3393">
        <v>0</v>
      </c>
      <c r="AD3393">
        <v>0</v>
      </c>
      <c r="AE3393">
        <v>171.29350985917671</v>
      </c>
    </row>
    <row r="3394" spans="1:31" x14ac:dyDescent="0.25">
      <c r="A3394">
        <v>2344493</v>
      </c>
      <c r="B3394">
        <v>1</v>
      </c>
      <c r="C3394" t="s">
        <v>80</v>
      </c>
      <c r="D3394" t="s">
        <v>100</v>
      </c>
      <c r="E3394" t="s">
        <v>157</v>
      </c>
      <c r="F3394" t="s">
        <v>9905</v>
      </c>
      <c r="G3394" t="s">
        <v>279</v>
      </c>
      <c r="H3394" t="s">
        <v>154</v>
      </c>
      <c r="I3394" t="s">
        <v>144</v>
      </c>
      <c r="J3394" t="s">
        <v>137</v>
      </c>
      <c r="K3394" t="s">
        <v>138</v>
      </c>
      <c r="L3394" t="s">
        <v>9906</v>
      </c>
      <c r="M3394" t="s">
        <v>9907</v>
      </c>
      <c r="N3394">
        <v>2.0269444440000002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1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0.20234593893795388</v>
      </c>
      <c r="AC3394">
        <v>0</v>
      </c>
      <c r="AD3394">
        <v>0</v>
      </c>
      <c r="AE3394">
        <v>0.20234593893795388</v>
      </c>
    </row>
    <row r="3395" spans="1:31" x14ac:dyDescent="0.25">
      <c r="A3395">
        <v>2344494</v>
      </c>
      <c r="B3395">
        <v>1</v>
      </c>
      <c r="C3395" t="s">
        <v>80</v>
      </c>
      <c r="D3395" t="s">
        <v>93</v>
      </c>
      <c r="E3395" t="s">
        <v>151</v>
      </c>
      <c r="F3395" t="s">
        <v>9908</v>
      </c>
      <c r="G3395" t="s">
        <v>153</v>
      </c>
      <c r="H3395" t="s">
        <v>154</v>
      </c>
      <c r="I3395" t="s">
        <v>144</v>
      </c>
      <c r="J3395" t="s">
        <v>137</v>
      </c>
      <c r="K3395" t="s">
        <v>138</v>
      </c>
      <c r="L3395" t="s">
        <v>9909</v>
      </c>
      <c r="M3395" t="s">
        <v>9910</v>
      </c>
      <c r="N3395">
        <v>1.8577777769999999</v>
      </c>
      <c r="O3395">
        <v>0</v>
      </c>
      <c r="P3395">
        <v>18</v>
      </c>
      <c r="Q3395">
        <v>0</v>
      </c>
      <c r="R3395">
        <v>0</v>
      </c>
      <c r="S3395">
        <v>0</v>
      </c>
      <c r="T3395">
        <v>2</v>
      </c>
      <c r="U3395">
        <v>0</v>
      </c>
      <c r="V3395">
        <v>0</v>
      </c>
      <c r="W3395">
        <v>0</v>
      </c>
      <c r="X3395">
        <v>5.4249540445080102</v>
      </c>
      <c r="Y3395">
        <v>0</v>
      </c>
      <c r="Z3395">
        <v>0</v>
      </c>
      <c r="AA3395">
        <v>0</v>
      </c>
      <c r="AB3395">
        <v>0.5537092731883555</v>
      </c>
      <c r="AC3395">
        <v>0</v>
      </c>
      <c r="AD3395">
        <v>0</v>
      </c>
      <c r="AE3395">
        <v>5.9786633176963662</v>
      </c>
    </row>
    <row r="3396" spans="1:31" x14ac:dyDescent="0.25">
      <c r="A3396">
        <v>2344499</v>
      </c>
      <c r="B3396">
        <v>1</v>
      </c>
      <c r="C3396" t="s">
        <v>81</v>
      </c>
      <c r="D3396" t="s">
        <v>112</v>
      </c>
      <c r="E3396" t="s">
        <v>174</v>
      </c>
      <c r="F3396" t="s">
        <v>9911</v>
      </c>
      <c r="G3396" t="s">
        <v>153</v>
      </c>
      <c r="H3396" t="s">
        <v>154</v>
      </c>
      <c r="I3396" t="s">
        <v>144</v>
      </c>
      <c r="J3396" t="s">
        <v>137</v>
      </c>
      <c r="K3396" t="s">
        <v>138</v>
      </c>
      <c r="L3396" t="s">
        <v>9912</v>
      </c>
      <c r="M3396" t="s">
        <v>9913</v>
      </c>
      <c r="N3396">
        <v>1.84</v>
      </c>
      <c r="O3396">
        <v>0</v>
      </c>
      <c r="P3396">
        <v>0</v>
      </c>
      <c r="Q3396">
        <v>0</v>
      </c>
      <c r="R3396">
        <v>6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77.612741008157386</v>
      </c>
      <c r="AA3396">
        <v>0</v>
      </c>
      <c r="AB3396">
        <v>0</v>
      </c>
      <c r="AC3396">
        <v>0</v>
      </c>
      <c r="AD3396">
        <v>0</v>
      </c>
      <c r="AE3396">
        <v>77.612741008157386</v>
      </c>
    </row>
    <row r="3397" spans="1:31" x14ac:dyDescent="0.25">
      <c r="A3397">
        <v>2344500</v>
      </c>
      <c r="B3397">
        <v>1</v>
      </c>
      <c r="C3397" t="s">
        <v>81</v>
      </c>
      <c r="D3397" t="s">
        <v>118</v>
      </c>
      <c r="E3397" t="s">
        <v>141</v>
      </c>
      <c r="F3397" t="s">
        <v>9914</v>
      </c>
      <c r="G3397" t="s">
        <v>134</v>
      </c>
      <c r="H3397" t="s">
        <v>135</v>
      </c>
      <c r="I3397" t="s">
        <v>144</v>
      </c>
      <c r="J3397" t="s">
        <v>137</v>
      </c>
      <c r="K3397" t="s">
        <v>138</v>
      </c>
      <c r="L3397" t="s">
        <v>9915</v>
      </c>
      <c r="M3397" t="s">
        <v>9916</v>
      </c>
      <c r="N3397">
        <v>1.2866666659999999</v>
      </c>
      <c r="O3397">
        <v>1</v>
      </c>
      <c r="P3397">
        <v>171</v>
      </c>
      <c r="Q3397">
        <v>23</v>
      </c>
      <c r="R3397">
        <v>20</v>
      </c>
      <c r="S3397">
        <v>6</v>
      </c>
      <c r="T3397">
        <v>21</v>
      </c>
      <c r="U3397">
        <v>1</v>
      </c>
      <c r="V3397">
        <v>0</v>
      </c>
      <c r="W3397">
        <v>9.1975016715247493E-2</v>
      </c>
      <c r="X3397">
        <v>47.763507058147077</v>
      </c>
      <c r="Y3397">
        <v>16.54836509961525</v>
      </c>
      <c r="Z3397">
        <v>31.781665245553661</v>
      </c>
      <c r="AA3397">
        <v>57.321832844235743</v>
      </c>
      <c r="AB3397">
        <v>23.099085377325459</v>
      </c>
      <c r="AC3397">
        <v>46.417837184310152</v>
      </c>
      <c r="AD3397">
        <v>0</v>
      </c>
      <c r="AE3397">
        <v>223.02426782590257</v>
      </c>
    </row>
    <row r="3398" spans="1:31" x14ac:dyDescent="0.25">
      <c r="A3398">
        <v>2344501</v>
      </c>
      <c r="B3398">
        <v>1</v>
      </c>
      <c r="C3398" t="s">
        <v>81</v>
      </c>
      <c r="D3398" t="s">
        <v>118</v>
      </c>
      <c r="E3398" t="s">
        <v>147</v>
      </c>
      <c r="F3398" t="s">
        <v>9917</v>
      </c>
      <c r="G3398" t="s">
        <v>184</v>
      </c>
      <c r="H3398" t="s">
        <v>135</v>
      </c>
      <c r="I3398" t="s">
        <v>144</v>
      </c>
      <c r="J3398" t="s">
        <v>137</v>
      </c>
      <c r="K3398" t="s">
        <v>138</v>
      </c>
      <c r="L3398" t="s">
        <v>9918</v>
      </c>
      <c r="M3398" t="s">
        <v>9919</v>
      </c>
      <c r="N3398">
        <v>1.5361111110000001</v>
      </c>
      <c r="O3398">
        <v>0</v>
      </c>
      <c r="P3398">
        <v>0</v>
      </c>
      <c r="Q3398">
        <v>3</v>
      </c>
      <c r="R3398">
        <v>0</v>
      </c>
      <c r="S3398">
        <v>3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26.79152472814032</v>
      </c>
      <c r="Z3398">
        <v>0</v>
      </c>
      <c r="AA3398">
        <v>69.109435771700802</v>
      </c>
      <c r="AB3398">
        <v>0</v>
      </c>
      <c r="AC3398">
        <v>0</v>
      </c>
      <c r="AD3398">
        <v>0</v>
      </c>
      <c r="AE3398">
        <v>95.900960499841119</v>
      </c>
    </row>
    <row r="3399" spans="1:31" x14ac:dyDescent="0.25">
      <c r="A3399">
        <v>2344502</v>
      </c>
      <c r="B3399">
        <v>1</v>
      </c>
      <c r="C3399" t="s">
        <v>80</v>
      </c>
      <c r="D3399" t="s">
        <v>98</v>
      </c>
      <c r="E3399" t="s">
        <v>157</v>
      </c>
      <c r="F3399" t="s">
        <v>9920</v>
      </c>
      <c r="G3399" t="s">
        <v>159</v>
      </c>
      <c r="H3399" t="s">
        <v>154</v>
      </c>
      <c r="I3399" t="s">
        <v>144</v>
      </c>
      <c r="J3399" t="s">
        <v>137</v>
      </c>
      <c r="K3399" t="s">
        <v>138</v>
      </c>
      <c r="L3399" t="s">
        <v>9921</v>
      </c>
      <c r="M3399" t="s">
        <v>9922</v>
      </c>
      <c r="N3399">
        <v>0.90972222199999997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1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</row>
    <row r="3400" spans="1:31" x14ac:dyDescent="0.25">
      <c r="A3400">
        <v>2344504</v>
      </c>
      <c r="B3400">
        <v>1</v>
      </c>
      <c r="C3400" t="s">
        <v>80</v>
      </c>
      <c r="D3400" t="s">
        <v>99</v>
      </c>
      <c r="E3400" t="s">
        <v>157</v>
      </c>
      <c r="F3400" t="s">
        <v>9923</v>
      </c>
      <c r="G3400" t="s">
        <v>159</v>
      </c>
      <c r="H3400" t="s">
        <v>154</v>
      </c>
      <c r="I3400" t="s">
        <v>144</v>
      </c>
      <c r="J3400" t="s">
        <v>137</v>
      </c>
      <c r="K3400" t="s">
        <v>138</v>
      </c>
      <c r="L3400" t="s">
        <v>9924</v>
      </c>
      <c r="M3400" t="s">
        <v>9925</v>
      </c>
      <c r="N3400">
        <v>3.29</v>
      </c>
      <c r="O3400">
        <v>0</v>
      </c>
      <c r="P3400">
        <v>1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0.97176414364000019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0.97176414364000019</v>
      </c>
    </row>
    <row r="3401" spans="1:31" x14ac:dyDescent="0.25">
      <c r="A3401">
        <v>2344505</v>
      </c>
      <c r="B3401">
        <v>1</v>
      </c>
      <c r="C3401" t="s">
        <v>81</v>
      </c>
      <c r="D3401" t="s">
        <v>126</v>
      </c>
      <c r="E3401" t="s">
        <v>147</v>
      </c>
      <c r="F3401" t="s">
        <v>9926</v>
      </c>
      <c r="G3401" t="s">
        <v>134</v>
      </c>
      <c r="H3401" t="s">
        <v>135</v>
      </c>
      <c r="I3401" t="s">
        <v>144</v>
      </c>
      <c r="J3401" t="s">
        <v>137</v>
      </c>
      <c r="K3401" t="s">
        <v>138</v>
      </c>
      <c r="L3401" t="s">
        <v>9927</v>
      </c>
      <c r="M3401" t="s">
        <v>9928</v>
      </c>
      <c r="N3401">
        <v>0.19388888800000001</v>
      </c>
      <c r="O3401">
        <v>0</v>
      </c>
      <c r="P3401">
        <v>424</v>
      </c>
      <c r="Q3401">
        <v>0</v>
      </c>
      <c r="R3401">
        <v>43</v>
      </c>
      <c r="S3401">
        <v>0</v>
      </c>
      <c r="T3401">
        <v>17</v>
      </c>
      <c r="U3401">
        <v>0</v>
      </c>
      <c r="V3401">
        <v>0</v>
      </c>
      <c r="W3401">
        <v>0</v>
      </c>
      <c r="X3401">
        <v>13.919880077218414</v>
      </c>
      <c r="Y3401">
        <v>0</v>
      </c>
      <c r="Z3401">
        <v>5.2797021687960406</v>
      </c>
      <c r="AA3401">
        <v>0</v>
      </c>
      <c r="AB3401">
        <v>4.1830697623681159</v>
      </c>
      <c r="AC3401">
        <v>0</v>
      </c>
      <c r="AD3401">
        <v>0</v>
      </c>
      <c r="AE3401">
        <v>23.382652008382571</v>
      </c>
    </row>
    <row r="3402" spans="1:31" x14ac:dyDescent="0.25">
      <c r="A3402">
        <v>2344506</v>
      </c>
      <c r="B3402">
        <v>1</v>
      </c>
      <c r="C3402" t="s">
        <v>80</v>
      </c>
      <c r="D3402" t="s">
        <v>104</v>
      </c>
      <c r="E3402" t="s">
        <v>157</v>
      </c>
      <c r="F3402" t="s">
        <v>9929</v>
      </c>
      <c r="G3402" t="s">
        <v>159</v>
      </c>
      <c r="H3402" t="s">
        <v>154</v>
      </c>
      <c r="I3402" t="s">
        <v>144</v>
      </c>
      <c r="J3402" t="s">
        <v>137</v>
      </c>
      <c r="K3402" t="s">
        <v>138</v>
      </c>
      <c r="L3402" t="s">
        <v>9930</v>
      </c>
      <c r="M3402" t="s">
        <v>9931</v>
      </c>
      <c r="N3402">
        <v>2.5141666659999999</v>
      </c>
      <c r="O3402">
        <v>0</v>
      </c>
      <c r="P3402">
        <v>1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0.85949618010977247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0.85949618010977247</v>
      </c>
    </row>
    <row r="3403" spans="1:31" x14ac:dyDescent="0.25">
      <c r="A3403">
        <v>2344508</v>
      </c>
      <c r="B3403">
        <v>1</v>
      </c>
      <c r="C3403" t="s">
        <v>80</v>
      </c>
      <c r="D3403" t="s">
        <v>100</v>
      </c>
      <c r="E3403" t="s">
        <v>157</v>
      </c>
      <c r="F3403" t="s">
        <v>9932</v>
      </c>
      <c r="G3403" t="s">
        <v>159</v>
      </c>
      <c r="H3403" t="s">
        <v>154</v>
      </c>
      <c r="I3403" t="s">
        <v>144</v>
      </c>
      <c r="J3403" t="s">
        <v>137</v>
      </c>
      <c r="K3403" t="s">
        <v>138</v>
      </c>
      <c r="L3403" t="s">
        <v>9933</v>
      </c>
      <c r="M3403" t="s">
        <v>9934</v>
      </c>
      <c r="N3403">
        <v>2.2630555550000002</v>
      </c>
      <c r="O3403">
        <v>0</v>
      </c>
      <c r="P3403">
        <v>1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1.9549052224383332E-3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1.9549052224383332E-3</v>
      </c>
    </row>
    <row r="3404" spans="1:31" x14ac:dyDescent="0.25">
      <c r="A3404">
        <v>2344509</v>
      </c>
      <c r="B3404">
        <v>1</v>
      </c>
      <c r="C3404" t="s">
        <v>81</v>
      </c>
      <c r="D3404" t="s">
        <v>117</v>
      </c>
      <c r="E3404" t="s">
        <v>157</v>
      </c>
      <c r="F3404" t="s">
        <v>9935</v>
      </c>
      <c r="G3404" t="s">
        <v>159</v>
      </c>
      <c r="H3404" t="s">
        <v>154</v>
      </c>
      <c r="I3404" t="s">
        <v>144</v>
      </c>
      <c r="J3404" t="s">
        <v>137</v>
      </c>
      <c r="K3404" t="s">
        <v>138</v>
      </c>
      <c r="L3404" t="s">
        <v>9936</v>
      </c>
      <c r="M3404" t="s">
        <v>9937</v>
      </c>
      <c r="N3404">
        <v>1.4813888879999999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1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16.753190134054044</v>
      </c>
      <c r="AC3404">
        <v>0</v>
      </c>
      <c r="AD3404">
        <v>0</v>
      </c>
      <c r="AE3404">
        <v>16.753190134054044</v>
      </c>
    </row>
    <row r="3405" spans="1:31" x14ac:dyDescent="0.25">
      <c r="A3405">
        <v>2344510</v>
      </c>
      <c r="B3405">
        <v>1</v>
      </c>
      <c r="C3405" t="s">
        <v>80</v>
      </c>
      <c r="D3405" t="s">
        <v>100</v>
      </c>
      <c r="E3405" t="s">
        <v>157</v>
      </c>
      <c r="F3405" t="s">
        <v>9938</v>
      </c>
      <c r="G3405" t="s">
        <v>159</v>
      </c>
      <c r="H3405" t="s">
        <v>154</v>
      </c>
      <c r="I3405" t="s">
        <v>144</v>
      </c>
      <c r="J3405" t="s">
        <v>137</v>
      </c>
      <c r="K3405" t="s">
        <v>138</v>
      </c>
      <c r="L3405" t="s">
        <v>9939</v>
      </c>
      <c r="M3405" t="s">
        <v>9940</v>
      </c>
      <c r="N3405">
        <v>1.1588888879999999</v>
      </c>
      <c r="O3405">
        <v>0</v>
      </c>
      <c r="P3405">
        <v>1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2.0863936533918221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2.0863936533918221</v>
      </c>
    </row>
    <row r="3406" spans="1:31" x14ac:dyDescent="0.25">
      <c r="A3406">
        <v>2344511</v>
      </c>
      <c r="B3406">
        <v>1</v>
      </c>
      <c r="C3406" t="s">
        <v>80</v>
      </c>
      <c r="D3406" t="s">
        <v>94</v>
      </c>
      <c r="E3406" t="s">
        <v>151</v>
      </c>
      <c r="F3406" t="s">
        <v>9941</v>
      </c>
      <c r="G3406" t="s">
        <v>153</v>
      </c>
      <c r="H3406" t="s">
        <v>154</v>
      </c>
      <c r="I3406" t="s">
        <v>144</v>
      </c>
      <c r="J3406" t="s">
        <v>137</v>
      </c>
      <c r="K3406" t="s">
        <v>138</v>
      </c>
      <c r="L3406" t="s">
        <v>9942</v>
      </c>
      <c r="M3406" t="s">
        <v>9943</v>
      </c>
      <c r="N3406">
        <v>3.1311111110000001</v>
      </c>
      <c r="O3406">
        <v>0</v>
      </c>
      <c r="P3406">
        <v>47</v>
      </c>
      <c r="Q3406">
        <v>0</v>
      </c>
      <c r="R3406">
        <v>0</v>
      </c>
      <c r="S3406">
        <v>0</v>
      </c>
      <c r="T3406">
        <v>1</v>
      </c>
      <c r="U3406">
        <v>0</v>
      </c>
      <c r="V3406">
        <v>0</v>
      </c>
      <c r="W3406">
        <v>0</v>
      </c>
      <c r="X3406">
        <v>17.146545579606091</v>
      </c>
      <c r="Y3406">
        <v>0</v>
      </c>
      <c r="Z3406">
        <v>0</v>
      </c>
      <c r="AA3406">
        <v>0</v>
      </c>
      <c r="AB3406">
        <v>2.2532174294600558E-2</v>
      </c>
      <c r="AC3406">
        <v>0</v>
      </c>
      <c r="AD3406">
        <v>0</v>
      </c>
      <c r="AE3406">
        <v>17.169077753900691</v>
      </c>
    </row>
    <row r="3407" spans="1:31" x14ac:dyDescent="0.25">
      <c r="A3407">
        <v>2344518</v>
      </c>
      <c r="B3407">
        <v>1</v>
      </c>
      <c r="C3407" t="s">
        <v>80</v>
      </c>
      <c r="D3407" t="s">
        <v>88</v>
      </c>
      <c r="E3407" t="s">
        <v>151</v>
      </c>
      <c r="F3407" t="s">
        <v>9944</v>
      </c>
      <c r="G3407" t="s">
        <v>153</v>
      </c>
      <c r="H3407" t="s">
        <v>154</v>
      </c>
      <c r="I3407" t="s">
        <v>144</v>
      </c>
      <c r="J3407" t="s">
        <v>137</v>
      </c>
      <c r="K3407" t="s">
        <v>138</v>
      </c>
      <c r="L3407" t="s">
        <v>9945</v>
      </c>
      <c r="M3407" t="s">
        <v>9946</v>
      </c>
      <c r="N3407">
        <v>1.6830555549999999</v>
      </c>
      <c r="O3407">
        <v>0</v>
      </c>
      <c r="P3407">
        <v>169</v>
      </c>
      <c r="Q3407">
        <v>0</v>
      </c>
      <c r="R3407">
        <v>0</v>
      </c>
      <c r="S3407">
        <v>0</v>
      </c>
      <c r="T3407">
        <v>22</v>
      </c>
      <c r="U3407">
        <v>0</v>
      </c>
      <c r="V3407">
        <v>0</v>
      </c>
      <c r="W3407">
        <v>0</v>
      </c>
      <c r="X3407">
        <v>83.281013596053413</v>
      </c>
      <c r="Y3407">
        <v>0</v>
      </c>
      <c r="Z3407">
        <v>0</v>
      </c>
      <c r="AA3407">
        <v>0</v>
      </c>
      <c r="AB3407">
        <v>17.927627816810954</v>
      </c>
      <c r="AC3407">
        <v>0</v>
      </c>
      <c r="AD3407">
        <v>0</v>
      </c>
      <c r="AE3407">
        <v>101.20864141286437</v>
      </c>
    </row>
    <row r="3408" spans="1:31" x14ac:dyDescent="0.25">
      <c r="A3408">
        <v>2344523</v>
      </c>
      <c r="B3408">
        <v>1</v>
      </c>
      <c r="C3408" t="s">
        <v>80</v>
      </c>
      <c r="D3408" t="s">
        <v>108</v>
      </c>
      <c r="E3408" t="s">
        <v>157</v>
      </c>
      <c r="F3408" t="s">
        <v>9947</v>
      </c>
      <c r="G3408" t="s">
        <v>159</v>
      </c>
      <c r="H3408" t="s">
        <v>154</v>
      </c>
      <c r="I3408" t="s">
        <v>144</v>
      </c>
      <c r="J3408" t="s">
        <v>137</v>
      </c>
      <c r="K3408" t="s">
        <v>138</v>
      </c>
      <c r="L3408" t="s">
        <v>9948</v>
      </c>
      <c r="M3408" t="s">
        <v>9949</v>
      </c>
      <c r="N3408">
        <v>3.1672222219999999</v>
      </c>
      <c r="O3408">
        <v>0</v>
      </c>
      <c r="P3408">
        <v>1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0.69223145645715556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0.69223145645715556</v>
      </c>
    </row>
    <row r="3409" spans="1:31" x14ac:dyDescent="0.25">
      <c r="A3409">
        <v>2344524</v>
      </c>
      <c r="B3409">
        <v>1</v>
      </c>
      <c r="C3409" t="s">
        <v>81</v>
      </c>
      <c r="D3409" t="s">
        <v>113</v>
      </c>
      <c r="E3409" t="s">
        <v>132</v>
      </c>
      <c r="F3409" t="s">
        <v>2527</v>
      </c>
      <c r="G3409" t="s">
        <v>134</v>
      </c>
      <c r="H3409" t="s">
        <v>135</v>
      </c>
      <c r="I3409" t="s">
        <v>136</v>
      </c>
      <c r="J3409" t="s">
        <v>137</v>
      </c>
      <c r="K3409" t="s">
        <v>138</v>
      </c>
      <c r="L3409" t="s">
        <v>9950</v>
      </c>
      <c r="M3409" t="s">
        <v>9951</v>
      </c>
      <c r="N3409">
        <v>2.7222222000000001E-2</v>
      </c>
      <c r="O3409">
        <v>0</v>
      </c>
      <c r="P3409">
        <v>1285</v>
      </c>
      <c r="Q3409">
        <v>2</v>
      </c>
      <c r="R3409">
        <v>423</v>
      </c>
      <c r="S3409">
        <v>5</v>
      </c>
      <c r="T3409">
        <v>73</v>
      </c>
      <c r="U3409">
        <v>0</v>
      </c>
      <c r="V3409">
        <v>2</v>
      </c>
      <c r="W3409">
        <v>0</v>
      </c>
      <c r="X3409">
        <v>5.8470441184726205</v>
      </c>
      <c r="Y3409">
        <v>2.24447244056595</v>
      </c>
      <c r="Z3409">
        <v>9.0923957334320917</v>
      </c>
      <c r="AA3409">
        <v>0.25957831953806665</v>
      </c>
      <c r="AB3409">
        <v>1.6093380403113415</v>
      </c>
      <c r="AC3409">
        <v>0</v>
      </c>
      <c r="AD3409">
        <v>3.4263536708217441</v>
      </c>
      <c r="AE3409">
        <v>22.479182323141817</v>
      </c>
    </row>
    <row r="3410" spans="1:31" x14ac:dyDescent="0.25">
      <c r="A3410">
        <v>2344526</v>
      </c>
      <c r="B3410">
        <v>1</v>
      </c>
      <c r="C3410" t="s">
        <v>80</v>
      </c>
      <c r="D3410" t="s">
        <v>93</v>
      </c>
      <c r="E3410" t="s">
        <v>174</v>
      </c>
      <c r="F3410" t="s">
        <v>9952</v>
      </c>
      <c r="G3410" t="s">
        <v>344</v>
      </c>
      <c r="H3410" t="s">
        <v>154</v>
      </c>
      <c r="I3410" t="s">
        <v>144</v>
      </c>
      <c r="J3410" t="s">
        <v>137</v>
      </c>
      <c r="K3410" t="s">
        <v>138</v>
      </c>
      <c r="L3410" t="s">
        <v>9953</v>
      </c>
      <c r="M3410" t="s">
        <v>9954</v>
      </c>
      <c r="N3410">
        <v>1.224722222</v>
      </c>
      <c r="O3410">
        <v>0</v>
      </c>
      <c r="P3410">
        <v>0</v>
      </c>
      <c r="Q3410">
        <v>0</v>
      </c>
      <c r="R3410">
        <v>17</v>
      </c>
      <c r="S3410">
        <v>0</v>
      </c>
      <c r="T3410">
        <v>2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55.771138830751944</v>
      </c>
      <c r="AA3410">
        <v>0</v>
      </c>
      <c r="AB3410">
        <v>16.402384711022361</v>
      </c>
      <c r="AC3410">
        <v>0</v>
      </c>
      <c r="AD3410">
        <v>0</v>
      </c>
      <c r="AE3410">
        <v>72.173523541774301</v>
      </c>
    </row>
    <row r="3411" spans="1:31" x14ac:dyDescent="0.25">
      <c r="A3411">
        <v>2344527</v>
      </c>
      <c r="B3411">
        <v>1</v>
      </c>
      <c r="C3411" t="s">
        <v>81</v>
      </c>
      <c r="D3411" t="s">
        <v>112</v>
      </c>
      <c r="E3411" t="s">
        <v>151</v>
      </c>
      <c r="F3411" t="s">
        <v>9955</v>
      </c>
      <c r="G3411" t="s">
        <v>410</v>
      </c>
      <c r="H3411" t="s">
        <v>154</v>
      </c>
      <c r="I3411" t="s">
        <v>144</v>
      </c>
      <c r="J3411" t="s">
        <v>137</v>
      </c>
      <c r="K3411" t="s">
        <v>138</v>
      </c>
      <c r="L3411" t="s">
        <v>9956</v>
      </c>
      <c r="M3411" t="s">
        <v>9957</v>
      </c>
      <c r="N3411">
        <v>1.417777777</v>
      </c>
      <c r="O3411">
        <v>0</v>
      </c>
      <c r="P3411">
        <v>6</v>
      </c>
      <c r="Q3411">
        <v>0</v>
      </c>
      <c r="R3411">
        <v>8</v>
      </c>
      <c r="S3411">
        <v>0</v>
      </c>
      <c r="T3411">
        <v>3</v>
      </c>
      <c r="U3411">
        <v>0</v>
      </c>
      <c r="V3411">
        <v>0</v>
      </c>
      <c r="W3411">
        <v>0</v>
      </c>
      <c r="X3411">
        <v>0.97291301618848192</v>
      </c>
      <c r="Y3411">
        <v>0</v>
      </c>
      <c r="Z3411">
        <v>2.8837053698848965</v>
      </c>
      <c r="AA3411">
        <v>0</v>
      </c>
      <c r="AB3411">
        <v>7.6712512488293561</v>
      </c>
      <c r="AC3411">
        <v>0</v>
      </c>
      <c r="AD3411">
        <v>0</v>
      </c>
      <c r="AE3411">
        <v>11.527869634902734</v>
      </c>
    </row>
    <row r="3412" spans="1:31" x14ac:dyDescent="0.25">
      <c r="A3412">
        <v>2344528</v>
      </c>
      <c r="B3412">
        <v>1</v>
      </c>
      <c r="C3412" t="s">
        <v>80</v>
      </c>
      <c r="D3412" t="s">
        <v>107</v>
      </c>
      <c r="E3412" t="s">
        <v>157</v>
      </c>
      <c r="F3412" t="s">
        <v>9958</v>
      </c>
      <c r="G3412" t="s">
        <v>204</v>
      </c>
      <c r="H3412" t="s">
        <v>154</v>
      </c>
      <c r="I3412" t="s">
        <v>144</v>
      </c>
      <c r="J3412" t="s">
        <v>137</v>
      </c>
      <c r="K3412" t="s">
        <v>138</v>
      </c>
      <c r="L3412" t="s">
        <v>9959</v>
      </c>
      <c r="M3412" t="s">
        <v>9960</v>
      </c>
      <c r="N3412">
        <v>0.82250000000000001</v>
      </c>
      <c r="O3412">
        <v>0</v>
      </c>
      <c r="P3412">
        <v>1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0.17461379350137335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0.17461379350137335</v>
      </c>
    </row>
    <row r="3413" spans="1:31" x14ac:dyDescent="0.25">
      <c r="A3413">
        <v>2344529</v>
      </c>
      <c r="B3413">
        <v>1</v>
      </c>
      <c r="C3413" t="s">
        <v>80</v>
      </c>
      <c r="D3413" t="s">
        <v>92</v>
      </c>
      <c r="E3413" t="s">
        <v>157</v>
      </c>
      <c r="F3413" t="s">
        <v>9961</v>
      </c>
      <c r="G3413" t="s">
        <v>159</v>
      </c>
      <c r="H3413" t="s">
        <v>154</v>
      </c>
      <c r="I3413" t="s">
        <v>144</v>
      </c>
      <c r="J3413" t="s">
        <v>137</v>
      </c>
      <c r="K3413" t="s">
        <v>138</v>
      </c>
      <c r="L3413" t="s">
        <v>9962</v>
      </c>
      <c r="M3413" t="s">
        <v>9963</v>
      </c>
      <c r="N3413">
        <v>0.74805555499999998</v>
      </c>
      <c r="O3413">
        <v>0</v>
      </c>
      <c r="P3413">
        <v>1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0.34601404675758474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0.34601404675758474</v>
      </c>
    </row>
    <row r="3414" spans="1:31" x14ac:dyDescent="0.25">
      <c r="A3414">
        <v>2344532</v>
      </c>
      <c r="B3414">
        <v>1</v>
      </c>
      <c r="C3414" t="s">
        <v>81</v>
      </c>
      <c r="D3414" t="s">
        <v>128</v>
      </c>
      <c r="E3414" t="s">
        <v>147</v>
      </c>
      <c r="F3414" t="s">
        <v>2493</v>
      </c>
      <c r="G3414" t="s">
        <v>134</v>
      </c>
      <c r="H3414" t="s">
        <v>135</v>
      </c>
      <c r="I3414" t="s">
        <v>144</v>
      </c>
      <c r="J3414" t="s">
        <v>137</v>
      </c>
      <c r="K3414" t="s">
        <v>138</v>
      </c>
      <c r="L3414" t="s">
        <v>9964</v>
      </c>
      <c r="M3414" t="s">
        <v>9965</v>
      </c>
      <c r="N3414">
        <v>1.663888888</v>
      </c>
      <c r="O3414">
        <v>0</v>
      </c>
      <c r="P3414">
        <v>15</v>
      </c>
      <c r="Q3414">
        <v>0</v>
      </c>
      <c r="R3414">
        <v>20</v>
      </c>
      <c r="S3414">
        <v>10</v>
      </c>
      <c r="T3414">
        <v>6</v>
      </c>
      <c r="U3414">
        <v>2</v>
      </c>
      <c r="V3414">
        <v>0</v>
      </c>
      <c r="W3414">
        <v>0</v>
      </c>
      <c r="X3414">
        <v>9.2121681594948832</v>
      </c>
      <c r="Y3414">
        <v>0</v>
      </c>
      <c r="Z3414">
        <v>39.482145362238619</v>
      </c>
      <c r="AA3414">
        <v>1414.184490336143</v>
      </c>
      <c r="AB3414">
        <v>28.111061177348457</v>
      </c>
      <c r="AC3414">
        <v>56.079851706960959</v>
      </c>
      <c r="AD3414">
        <v>0</v>
      </c>
      <c r="AE3414">
        <v>1547.0697167421856</v>
      </c>
    </row>
    <row r="3415" spans="1:31" x14ac:dyDescent="0.25">
      <c r="A3415">
        <v>2344533</v>
      </c>
      <c r="B3415">
        <v>1</v>
      </c>
      <c r="C3415" t="s">
        <v>80</v>
      </c>
      <c r="D3415" t="s">
        <v>96</v>
      </c>
      <c r="E3415" t="s">
        <v>151</v>
      </c>
      <c r="F3415" t="s">
        <v>4627</v>
      </c>
      <c r="G3415" t="s">
        <v>153</v>
      </c>
      <c r="H3415" t="s">
        <v>154</v>
      </c>
      <c r="I3415" t="s">
        <v>144</v>
      </c>
      <c r="J3415" t="s">
        <v>137</v>
      </c>
      <c r="K3415" t="s">
        <v>138</v>
      </c>
      <c r="L3415" t="s">
        <v>9966</v>
      </c>
      <c r="M3415" t="s">
        <v>9967</v>
      </c>
      <c r="N3415">
        <v>2.2744444439999998</v>
      </c>
      <c r="O3415">
        <v>0</v>
      </c>
      <c r="P3415">
        <v>92</v>
      </c>
      <c r="Q3415">
        <v>0</v>
      </c>
      <c r="R3415">
        <v>0</v>
      </c>
      <c r="S3415">
        <v>0</v>
      </c>
      <c r="T3415">
        <v>4</v>
      </c>
      <c r="U3415">
        <v>0</v>
      </c>
      <c r="V3415">
        <v>0</v>
      </c>
      <c r="W3415">
        <v>0</v>
      </c>
      <c r="X3415">
        <v>64.654752227792386</v>
      </c>
      <c r="Y3415">
        <v>0</v>
      </c>
      <c r="Z3415">
        <v>0</v>
      </c>
      <c r="AA3415">
        <v>0</v>
      </c>
      <c r="AB3415">
        <v>6.354267454001004</v>
      </c>
      <c r="AC3415">
        <v>0</v>
      </c>
      <c r="AD3415">
        <v>0</v>
      </c>
      <c r="AE3415">
        <v>71.00901968179339</v>
      </c>
    </row>
    <row r="3416" spans="1:31" x14ac:dyDescent="0.25">
      <c r="A3416">
        <v>2344535</v>
      </c>
      <c r="B3416">
        <v>1</v>
      </c>
      <c r="C3416" t="s">
        <v>80</v>
      </c>
      <c r="D3416" t="s">
        <v>108</v>
      </c>
      <c r="E3416" t="s">
        <v>174</v>
      </c>
      <c r="F3416" t="s">
        <v>8739</v>
      </c>
      <c r="G3416" t="s">
        <v>176</v>
      </c>
      <c r="H3416" t="s">
        <v>154</v>
      </c>
      <c r="I3416" t="s">
        <v>144</v>
      </c>
      <c r="J3416" t="s">
        <v>137</v>
      </c>
      <c r="K3416" t="s">
        <v>138</v>
      </c>
      <c r="L3416" t="s">
        <v>9968</v>
      </c>
      <c r="M3416" t="s">
        <v>9969</v>
      </c>
      <c r="N3416">
        <v>1.3038888879999999</v>
      </c>
      <c r="O3416">
        <v>0</v>
      </c>
      <c r="P3416">
        <v>22</v>
      </c>
      <c r="Q3416">
        <v>0</v>
      </c>
      <c r="R3416">
        <v>22</v>
      </c>
      <c r="S3416">
        <v>0</v>
      </c>
      <c r="T3416">
        <v>13</v>
      </c>
      <c r="U3416">
        <v>0</v>
      </c>
      <c r="V3416">
        <v>0</v>
      </c>
      <c r="W3416">
        <v>0</v>
      </c>
      <c r="X3416">
        <v>10.561006134685595</v>
      </c>
      <c r="Y3416">
        <v>0</v>
      </c>
      <c r="Z3416">
        <v>163.05964602134213</v>
      </c>
      <c r="AA3416">
        <v>0</v>
      </c>
      <c r="AB3416">
        <v>44.877117980305179</v>
      </c>
      <c r="AC3416">
        <v>0</v>
      </c>
      <c r="AD3416">
        <v>0</v>
      </c>
      <c r="AE3416">
        <v>218.49777013633289</v>
      </c>
    </row>
    <row r="3417" spans="1:31" x14ac:dyDescent="0.25">
      <c r="A3417">
        <v>2344536</v>
      </c>
      <c r="B3417">
        <v>1</v>
      </c>
      <c r="C3417" t="s">
        <v>81</v>
      </c>
      <c r="D3417" t="s">
        <v>112</v>
      </c>
      <c r="E3417" t="s">
        <v>174</v>
      </c>
      <c r="F3417" t="s">
        <v>9970</v>
      </c>
      <c r="G3417" t="s">
        <v>176</v>
      </c>
      <c r="H3417" t="s">
        <v>154</v>
      </c>
      <c r="I3417" t="s">
        <v>144</v>
      </c>
      <c r="J3417" t="s">
        <v>137</v>
      </c>
      <c r="K3417" t="s">
        <v>138</v>
      </c>
      <c r="L3417" t="s">
        <v>9971</v>
      </c>
      <c r="M3417" t="s">
        <v>9972</v>
      </c>
      <c r="N3417">
        <v>0.36111111099999998</v>
      </c>
      <c r="O3417">
        <v>0</v>
      </c>
      <c r="P3417">
        <v>59</v>
      </c>
      <c r="Q3417">
        <v>0</v>
      </c>
      <c r="R3417">
        <v>24</v>
      </c>
      <c r="S3417">
        <v>0</v>
      </c>
      <c r="T3417">
        <v>5</v>
      </c>
      <c r="U3417">
        <v>0</v>
      </c>
      <c r="V3417">
        <v>0</v>
      </c>
      <c r="W3417">
        <v>0</v>
      </c>
      <c r="X3417">
        <v>3.9693013018099355</v>
      </c>
      <c r="Y3417">
        <v>0</v>
      </c>
      <c r="Z3417">
        <v>3.1410746572434873</v>
      </c>
      <c r="AA3417">
        <v>0</v>
      </c>
      <c r="AB3417">
        <v>1.4459263348405946</v>
      </c>
      <c r="AC3417">
        <v>0</v>
      </c>
      <c r="AD3417">
        <v>0</v>
      </c>
      <c r="AE3417">
        <v>8.5563022938940172</v>
      </c>
    </row>
    <row r="3418" spans="1:31" x14ac:dyDescent="0.25">
      <c r="A3418">
        <v>2344538</v>
      </c>
      <c r="B3418">
        <v>1</v>
      </c>
      <c r="C3418" t="s">
        <v>80</v>
      </c>
      <c r="D3418" t="s">
        <v>100</v>
      </c>
      <c r="E3418" t="s">
        <v>157</v>
      </c>
      <c r="F3418" t="s">
        <v>9973</v>
      </c>
      <c r="G3418" t="s">
        <v>204</v>
      </c>
      <c r="H3418" t="s">
        <v>154</v>
      </c>
      <c r="I3418" t="s">
        <v>144</v>
      </c>
      <c r="J3418" t="s">
        <v>137</v>
      </c>
      <c r="K3418" t="s">
        <v>138</v>
      </c>
      <c r="L3418" t="s">
        <v>9974</v>
      </c>
      <c r="M3418" t="s">
        <v>9975</v>
      </c>
      <c r="N3418">
        <v>1.993055555</v>
      </c>
      <c r="O3418">
        <v>0</v>
      </c>
      <c r="P3418">
        <v>2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2.0302781892067032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2.0302781892067032</v>
      </c>
    </row>
    <row r="3419" spans="1:31" x14ac:dyDescent="0.25">
      <c r="A3419">
        <v>2344540</v>
      </c>
      <c r="B3419">
        <v>1</v>
      </c>
      <c r="C3419" t="s">
        <v>80</v>
      </c>
      <c r="D3419" t="s">
        <v>108</v>
      </c>
      <c r="E3419" t="s">
        <v>147</v>
      </c>
      <c r="F3419" t="s">
        <v>9976</v>
      </c>
      <c r="G3419" t="s">
        <v>184</v>
      </c>
      <c r="H3419" t="s">
        <v>135</v>
      </c>
      <c r="I3419" t="s">
        <v>144</v>
      </c>
      <c r="J3419" t="s">
        <v>137</v>
      </c>
      <c r="K3419" t="s">
        <v>138</v>
      </c>
      <c r="L3419" t="s">
        <v>9977</v>
      </c>
      <c r="M3419" t="s">
        <v>9978</v>
      </c>
      <c r="N3419">
        <v>3.5652777769999999</v>
      </c>
      <c r="O3419">
        <v>0</v>
      </c>
      <c r="P3419">
        <v>31</v>
      </c>
      <c r="Q3419">
        <v>0</v>
      </c>
      <c r="R3419">
        <v>5</v>
      </c>
      <c r="S3419">
        <v>0</v>
      </c>
      <c r="T3419">
        <v>2</v>
      </c>
      <c r="U3419">
        <v>0</v>
      </c>
      <c r="V3419">
        <v>0</v>
      </c>
      <c r="W3419">
        <v>0</v>
      </c>
      <c r="X3419">
        <v>16.884750445710303</v>
      </c>
      <c r="Y3419">
        <v>0</v>
      </c>
      <c r="Z3419">
        <v>26.175126406097039</v>
      </c>
      <c r="AA3419">
        <v>0</v>
      </c>
      <c r="AB3419">
        <v>6.3275405240436058</v>
      </c>
      <c r="AC3419">
        <v>0</v>
      </c>
      <c r="AD3419">
        <v>0</v>
      </c>
      <c r="AE3419">
        <v>49.387417375850951</v>
      </c>
    </row>
    <row r="3420" spans="1:31" x14ac:dyDescent="0.25">
      <c r="A3420">
        <v>2344542</v>
      </c>
      <c r="B3420">
        <v>1</v>
      </c>
      <c r="C3420" t="s">
        <v>80</v>
      </c>
      <c r="D3420" t="s">
        <v>90</v>
      </c>
      <c r="E3420" t="s">
        <v>326</v>
      </c>
      <c r="F3420" t="s">
        <v>9979</v>
      </c>
      <c r="G3420" t="s">
        <v>143</v>
      </c>
      <c r="H3420" t="s">
        <v>154</v>
      </c>
      <c r="I3420" t="s">
        <v>144</v>
      </c>
      <c r="J3420" t="s">
        <v>137</v>
      </c>
      <c r="K3420" t="s">
        <v>138</v>
      </c>
      <c r="L3420" t="s">
        <v>9980</v>
      </c>
      <c r="M3420" t="s">
        <v>9981</v>
      </c>
      <c r="N3420">
        <v>1.2016666659999999</v>
      </c>
      <c r="O3420">
        <v>0</v>
      </c>
      <c r="P3420">
        <v>54</v>
      </c>
      <c r="Q3420">
        <v>0</v>
      </c>
      <c r="R3420">
        <v>0</v>
      </c>
      <c r="S3420">
        <v>0</v>
      </c>
      <c r="T3420">
        <v>28</v>
      </c>
      <c r="U3420">
        <v>0</v>
      </c>
      <c r="V3420">
        <v>0</v>
      </c>
      <c r="W3420">
        <v>0</v>
      </c>
      <c r="X3420">
        <v>18.87835439476347</v>
      </c>
      <c r="Y3420">
        <v>0</v>
      </c>
      <c r="Z3420">
        <v>0</v>
      </c>
      <c r="AA3420">
        <v>0</v>
      </c>
      <c r="AB3420">
        <v>16.635954213859428</v>
      </c>
      <c r="AC3420">
        <v>0</v>
      </c>
      <c r="AD3420">
        <v>0</v>
      </c>
      <c r="AE3420">
        <v>35.514308608622898</v>
      </c>
    </row>
    <row r="3421" spans="1:31" x14ac:dyDescent="0.25">
      <c r="A3421">
        <v>2344543</v>
      </c>
      <c r="B3421">
        <v>1</v>
      </c>
      <c r="C3421" t="s">
        <v>80</v>
      </c>
      <c r="D3421" t="s">
        <v>85</v>
      </c>
      <c r="E3421" t="s">
        <v>157</v>
      </c>
      <c r="F3421" t="s">
        <v>9982</v>
      </c>
      <c r="G3421" t="s">
        <v>204</v>
      </c>
      <c r="H3421" t="s">
        <v>154</v>
      </c>
      <c r="I3421" t="s">
        <v>144</v>
      </c>
      <c r="J3421" t="s">
        <v>137</v>
      </c>
      <c r="K3421" t="s">
        <v>138</v>
      </c>
      <c r="L3421" t="s">
        <v>9983</v>
      </c>
      <c r="M3421" t="s">
        <v>9984</v>
      </c>
      <c r="N3421">
        <v>1.909166666</v>
      </c>
      <c r="O3421">
        <v>0</v>
      </c>
      <c r="P3421">
        <v>5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1.4089398756670137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1.4089398756670137</v>
      </c>
    </row>
    <row r="3422" spans="1:31" x14ac:dyDescent="0.25">
      <c r="A3422">
        <v>2344544</v>
      </c>
      <c r="B3422">
        <v>1</v>
      </c>
      <c r="C3422" t="s">
        <v>81</v>
      </c>
      <c r="D3422" t="s">
        <v>112</v>
      </c>
      <c r="E3422" t="s">
        <v>151</v>
      </c>
      <c r="F3422" t="s">
        <v>858</v>
      </c>
      <c r="G3422" t="s">
        <v>153</v>
      </c>
      <c r="H3422" t="s">
        <v>154</v>
      </c>
      <c r="I3422" t="s">
        <v>144</v>
      </c>
      <c r="J3422" t="s">
        <v>137</v>
      </c>
      <c r="K3422" t="s">
        <v>138</v>
      </c>
      <c r="L3422" t="s">
        <v>9985</v>
      </c>
      <c r="M3422" t="s">
        <v>9986</v>
      </c>
      <c r="N3422">
        <v>1.612777777</v>
      </c>
      <c r="O3422">
        <v>0</v>
      </c>
      <c r="P3422">
        <v>1</v>
      </c>
      <c r="Q3422">
        <v>0</v>
      </c>
      <c r="R3422">
        <v>2</v>
      </c>
      <c r="S3422">
        <v>0</v>
      </c>
      <c r="T3422">
        <v>1</v>
      </c>
      <c r="U3422">
        <v>0</v>
      </c>
      <c r="V3422">
        <v>0</v>
      </c>
      <c r="W3422">
        <v>0</v>
      </c>
      <c r="X3422">
        <v>0.13619077951971553</v>
      </c>
      <c r="Y3422">
        <v>0</v>
      </c>
      <c r="Z3422">
        <v>1.7617177101501817</v>
      </c>
      <c r="AA3422">
        <v>0</v>
      </c>
      <c r="AB3422">
        <v>0.71908820923581662</v>
      </c>
      <c r="AC3422">
        <v>0</v>
      </c>
      <c r="AD3422">
        <v>0</v>
      </c>
      <c r="AE3422">
        <v>2.6169966989057141</v>
      </c>
    </row>
    <row r="3423" spans="1:31" x14ac:dyDescent="0.25">
      <c r="A3423">
        <v>2344547</v>
      </c>
      <c r="B3423">
        <v>1</v>
      </c>
      <c r="C3423" t="s">
        <v>80</v>
      </c>
      <c r="D3423" t="s">
        <v>97</v>
      </c>
      <c r="E3423" t="s">
        <v>157</v>
      </c>
      <c r="F3423" t="s">
        <v>9987</v>
      </c>
      <c r="G3423" t="s">
        <v>204</v>
      </c>
      <c r="H3423" t="s">
        <v>154</v>
      </c>
      <c r="I3423" t="s">
        <v>144</v>
      </c>
      <c r="J3423" t="s">
        <v>137</v>
      </c>
      <c r="K3423" t="s">
        <v>138</v>
      </c>
      <c r="L3423" t="s">
        <v>9988</v>
      </c>
      <c r="M3423" t="s">
        <v>9989</v>
      </c>
      <c r="N3423">
        <v>0.81388888800000003</v>
      </c>
      <c r="O3423">
        <v>0</v>
      </c>
      <c r="P3423">
        <v>2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0.28703933005077781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0.28703933005077781</v>
      </c>
    </row>
    <row r="3424" spans="1:31" x14ac:dyDescent="0.25">
      <c r="A3424">
        <v>2344549</v>
      </c>
      <c r="B3424">
        <v>1</v>
      </c>
      <c r="C3424" t="s">
        <v>81</v>
      </c>
      <c r="D3424" t="s">
        <v>128</v>
      </c>
      <c r="E3424" t="s">
        <v>157</v>
      </c>
      <c r="F3424" t="s">
        <v>9990</v>
      </c>
      <c r="G3424" t="s">
        <v>204</v>
      </c>
      <c r="H3424" t="s">
        <v>154</v>
      </c>
      <c r="I3424" t="s">
        <v>144</v>
      </c>
      <c r="J3424" t="s">
        <v>137</v>
      </c>
      <c r="K3424" t="s">
        <v>138</v>
      </c>
      <c r="L3424" t="s">
        <v>9991</v>
      </c>
      <c r="M3424" t="s">
        <v>9992</v>
      </c>
      <c r="N3424">
        <v>1.3563888879999999</v>
      </c>
      <c r="O3424">
        <v>0</v>
      </c>
      <c r="P3424">
        <v>1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0.25707957887077615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0.25707957887077615</v>
      </c>
    </row>
    <row r="3425" spans="1:31" x14ac:dyDescent="0.25">
      <c r="A3425">
        <v>2344550</v>
      </c>
      <c r="B3425">
        <v>1</v>
      </c>
      <c r="C3425" t="s">
        <v>81</v>
      </c>
      <c r="D3425" t="s">
        <v>112</v>
      </c>
      <c r="E3425" t="s">
        <v>151</v>
      </c>
      <c r="F3425" t="s">
        <v>9993</v>
      </c>
      <c r="G3425" t="s">
        <v>2039</v>
      </c>
      <c r="H3425" t="s">
        <v>154</v>
      </c>
      <c r="I3425" t="s">
        <v>144</v>
      </c>
      <c r="J3425" t="s">
        <v>137</v>
      </c>
      <c r="K3425" t="s">
        <v>138</v>
      </c>
      <c r="L3425" t="s">
        <v>9994</v>
      </c>
      <c r="M3425" t="s">
        <v>9995</v>
      </c>
      <c r="N3425">
        <v>1.6969444440000001</v>
      </c>
      <c r="O3425">
        <v>0</v>
      </c>
      <c r="P3425">
        <v>34</v>
      </c>
      <c r="Q3425">
        <v>0</v>
      </c>
      <c r="R3425">
        <v>0</v>
      </c>
      <c r="S3425">
        <v>0</v>
      </c>
      <c r="T3425">
        <v>1</v>
      </c>
      <c r="U3425">
        <v>0</v>
      </c>
      <c r="V3425">
        <v>0</v>
      </c>
      <c r="W3425">
        <v>0</v>
      </c>
      <c r="X3425">
        <v>5.7274662438083626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5.7274662438083626</v>
      </c>
    </row>
    <row r="3426" spans="1:31" x14ac:dyDescent="0.25">
      <c r="A3426">
        <v>2344551</v>
      </c>
      <c r="B3426">
        <v>1</v>
      </c>
      <c r="C3426" t="s">
        <v>81</v>
      </c>
      <c r="D3426" t="s">
        <v>115</v>
      </c>
      <c r="E3426" t="s">
        <v>151</v>
      </c>
      <c r="F3426" t="s">
        <v>9996</v>
      </c>
      <c r="G3426" t="s">
        <v>153</v>
      </c>
      <c r="H3426" t="s">
        <v>154</v>
      </c>
      <c r="I3426" t="s">
        <v>144</v>
      </c>
      <c r="J3426" t="s">
        <v>137</v>
      </c>
      <c r="K3426" t="s">
        <v>138</v>
      </c>
      <c r="L3426" t="s">
        <v>9997</v>
      </c>
      <c r="M3426" t="s">
        <v>9998</v>
      </c>
      <c r="N3426">
        <v>0.764444444</v>
      </c>
      <c r="O3426">
        <v>0</v>
      </c>
      <c r="P3426">
        <v>7</v>
      </c>
      <c r="Q3426">
        <v>0</v>
      </c>
      <c r="R3426">
        <v>2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0.95051285764492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0.95051285764492</v>
      </c>
    </row>
    <row r="3427" spans="1:31" x14ac:dyDescent="0.25">
      <c r="A3427">
        <v>2344554</v>
      </c>
      <c r="B3427">
        <v>1</v>
      </c>
      <c r="C3427" t="s">
        <v>81</v>
      </c>
      <c r="D3427" t="s">
        <v>119</v>
      </c>
      <c r="E3427" t="s">
        <v>132</v>
      </c>
      <c r="F3427" t="s">
        <v>5820</v>
      </c>
      <c r="G3427" t="s">
        <v>134</v>
      </c>
      <c r="H3427" t="s">
        <v>135</v>
      </c>
      <c r="I3427" t="s">
        <v>144</v>
      </c>
      <c r="J3427" t="s">
        <v>137</v>
      </c>
      <c r="K3427" t="s">
        <v>138</v>
      </c>
      <c r="L3427" t="s">
        <v>9999</v>
      </c>
      <c r="M3427" t="s">
        <v>10000</v>
      </c>
      <c r="N3427">
        <v>9.8333332999999995E-2</v>
      </c>
      <c r="O3427">
        <v>0</v>
      </c>
      <c r="P3427">
        <v>513</v>
      </c>
      <c r="Q3427">
        <v>54</v>
      </c>
      <c r="R3427">
        <v>120</v>
      </c>
      <c r="S3427">
        <v>5</v>
      </c>
      <c r="T3427">
        <v>24</v>
      </c>
      <c r="U3427">
        <v>2</v>
      </c>
      <c r="V3427">
        <v>0</v>
      </c>
      <c r="W3427">
        <v>0</v>
      </c>
      <c r="X3427">
        <v>9.4274013319094934</v>
      </c>
      <c r="Y3427">
        <v>35.270655134630516</v>
      </c>
      <c r="Z3427">
        <v>65.973497665391761</v>
      </c>
      <c r="AA3427">
        <v>0.91677875742774995</v>
      </c>
      <c r="AB3427">
        <v>1.5618989939765133</v>
      </c>
      <c r="AC3427">
        <v>18.919344263545501</v>
      </c>
      <c r="AD3427">
        <v>0</v>
      </c>
      <c r="AE3427">
        <v>132.06957614688153</v>
      </c>
    </row>
    <row r="3428" spans="1:31" x14ac:dyDescent="0.25">
      <c r="A3428">
        <v>2344556</v>
      </c>
      <c r="B3428">
        <v>1</v>
      </c>
      <c r="C3428" t="s">
        <v>80</v>
      </c>
      <c r="D3428" t="s">
        <v>93</v>
      </c>
      <c r="E3428" t="s">
        <v>151</v>
      </c>
      <c r="F3428" t="s">
        <v>10001</v>
      </c>
      <c r="G3428" t="s">
        <v>344</v>
      </c>
      <c r="H3428" t="s">
        <v>154</v>
      </c>
      <c r="I3428" t="s">
        <v>144</v>
      </c>
      <c r="J3428" t="s">
        <v>137</v>
      </c>
      <c r="K3428" t="s">
        <v>138</v>
      </c>
      <c r="L3428" t="s">
        <v>10002</v>
      </c>
      <c r="M3428" t="s">
        <v>10003</v>
      </c>
      <c r="N3428">
        <v>0.578333333</v>
      </c>
      <c r="O3428">
        <v>0</v>
      </c>
      <c r="P3428">
        <v>3</v>
      </c>
      <c r="Q3428">
        <v>0</v>
      </c>
      <c r="R3428">
        <v>6</v>
      </c>
      <c r="S3428">
        <v>0</v>
      </c>
      <c r="T3428">
        <v>1</v>
      </c>
      <c r="U3428">
        <v>0</v>
      </c>
      <c r="V3428">
        <v>0</v>
      </c>
      <c r="W3428">
        <v>0</v>
      </c>
      <c r="X3428">
        <v>3.3881409956042443</v>
      </c>
      <c r="Y3428">
        <v>0</v>
      </c>
      <c r="Z3428">
        <v>21.26683512514408</v>
      </c>
      <c r="AA3428">
        <v>0</v>
      </c>
      <c r="AB3428">
        <v>1.0685669303196534</v>
      </c>
      <c r="AC3428">
        <v>0</v>
      </c>
      <c r="AD3428">
        <v>0</v>
      </c>
      <c r="AE3428">
        <v>25.723543051067978</v>
      </c>
    </row>
    <row r="3429" spans="1:31" x14ac:dyDescent="0.25">
      <c r="A3429">
        <v>2344559</v>
      </c>
      <c r="B3429">
        <v>1</v>
      </c>
      <c r="C3429" t="s">
        <v>81</v>
      </c>
      <c r="D3429" t="s">
        <v>115</v>
      </c>
      <c r="E3429" t="s">
        <v>151</v>
      </c>
      <c r="F3429" t="s">
        <v>10004</v>
      </c>
      <c r="G3429" t="s">
        <v>153</v>
      </c>
      <c r="H3429" t="s">
        <v>154</v>
      </c>
      <c r="I3429" t="s">
        <v>144</v>
      </c>
      <c r="J3429" t="s">
        <v>137</v>
      </c>
      <c r="K3429" t="s">
        <v>138</v>
      </c>
      <c r="L3429" t="s">
        <v>10005</v>
      </c>
      <c r="M3429" t="s">
        <v>10006</v>
      </c>
      <c r="N3429">
        <v>0.76944444400000001</v>
      </c>
      <c r="O3429">
        <v>0</v>
      </c>
      <c r="P3429">
        <v>16</v>
      </c>
      <c r="Q3429">
        <v>0</v>
      </c>
      <c r="R3429">
        <v>0</v>
      </c>
      <c r="S3429">
        <v>0</v>
      </c>
      <c r="T3429">
        <v>1</v>
      </c>
      <c r="U3429">
        <v>0</v>
      </c>
      <c r="V3429">
        <v>0</v>
      </c>
      <c r="W3429">
        <v>0</v>
      </c>
      <c r="X3429">
        <v>4.0508508916820993</v>
      </c>
      <c r="Y3429">
        <v>0</v>
      </c>
      <c r="Z3429">
        <v>0</v>
      </c>
      <c r="AA3429">
        <v>0</v>
      </c>
      <c r="AB3429">
        <v>1.4564032884033891</v>
      </c>
      <c r="AC3429">
        <v>0</v>
      </c>
      <c r="AD3429">
        <v>0</v>
      </c>
      <c r="AE3429">
        <v>5.5072541800854884</v>
      </c>
    </row>
    <row r="3430" spans="1:31" x14ac:dyDescent="0.25">
      <c r="A3430">
        <v>2344563</v>
      </c>
      <c r="B3430">
        <v>1</v>
      </c>
      <c r="C3430" t="s">
        <v>80</v>
      </c>
      <c r="D3430" t="s">
        <v>94</v>
      </c>
      <c r="E3430" t="s">
        <v>174</v>
      </c>
      <c r="F3430" t="s">
        <v>10007</v>
      </c>
      <c r="G3430" t="s">
        <v>176</v>
      </c>
      <c r="H3430" t="s">
        <v>154</v>
      </c>
      <c r="I3430" t="s">
        <v>144</v>
      </c>
      <c r="J3430" t="s">
        <v>137</v>
      </c>
      <c r="K3430" t="s">
        <v>138</v>
      </c>
      <c r="L3430" t="s">
        <v>10008</v>
      </c>
      <c r="M3430" t="s">
        <v>10009</v>
      </c>
      <c r="N3430">
        <v>1.9522222220000001</v>
      </c>
      <c r="O3430">
        <v>0</v>
      </c>
      <c r="P3430">
        <v>11</v>
      </c>
      <c r="Q3430">
        <v>0</v>
      </c>
      <c r="R3430">
        <v>24</v>
      </c>
      <c r="S3430">
        <v>0</v>
      </c>
      <c r="T3430">
        <v>3</v>
      </c>
      <c r="U3430">
        <v>0</v>
      </c>
      <c r="V3430">
        <v>0</v>
      </c>
      <c r="W3430">
        <v>0</v>
      </c>
      <c r="X3430">
        <v>5.197581435530771</v>
      </c>
      <c r="Y3430">
        <v>0</v>
      </c>
      <c r="Z3430">
        <v>23.716886727741677</v>
      </c>
      <c r="AA3430">
        <v>0</v>
      </c>
      <c r="AB3430">
        <v>10.534745756164934</v>
      </c>
      <c r="AC3430">
        <v>0</v>
      </c>
      <c r="AD3430">
        <v>0</v>
      </c>
      <c r="AE3430">
        <v>39.449213919437383</v>
      </c>
    </row>
    <row r="3431" spans="1:31" x14ac:dyDescent="0.25">
      <c r="A3431">
        <v>2344564</v>
      </c>
      <c r="B3431">
        <v>1</v>
      </c>
      <c r="C3431" t="s">
        <v>80</v>
      </c>
      <c r="D3431" t="s">
        <v>94</v>
      </c>
      <c r="E3431" t="s">
        <v>151</v>
      </c>
      <c r="F3431" t="s">
        <v>10010</v>
      </c>
      <c r="G3431" t="s">
        <v>153</v>
      </c>
      <c r="H3431" t="s">
        <v>154</v>
      </c>
      <c r="I3431" t="s">
        <v>144</v>
      </c>
      <c r="J3431" t="s">
        <v>137</v>
      </c>
      <c r="K3431" t="s">
        <v>138</v>
      </c>
      <c r="L3431" t="s">
        <v>10011</v>
      </c>
      <c r="M3431" t="s">
        <v>10012</v>
      </c>
      <c r="N3431">
        <v>5.9024999999999999</v>
      </c>
      <c r="O3431">
        <v>0</v>
      </c>
      <c r="P3431">
        <v>1</v>
      </c>
      <c r="Q3431">
        <v>0</v>
      </c>
      <c r="R3431">
        <v>11</v>
      </c>
      <c r="S3431">
        <v>0</v>
      </c>
      <c r="T3431">
        <v>3</v>
      </c>
      <c r="U3431">
        <v>0</v>
      </c>
      <c r="V3431">
        <v>0</v>
      </c>
      <c r="W3431">
        <v>0</v>
      </c>
      <c r="X3431">
        <v>6.8904190859219625</v>
      </c>
      <c r="Y3431">
        <v>0</v>
      </c>
      <c r="Z3431">
        <v>20.600008086539191</v>
      </c>
      <c r="AA3431">
        <v>0</v>
      </c>
      <c r="AB3431">
        <v>26.390984643293905</v>
      </c>
      <c r="AC3431">
        <v>0</v>
      </c>
      <c r="AD3431">
        <v>0</v>
      </c>
      <c r="AE3431">
        <v>53.881411815755058</v>
      </c>
    </row>
    <row r="3432" spans="1:31" x14ac:dyDescent="0.25">
      <c r="A3432">
        <v>2344565</v>
      </c>
      <c r="B3432">
        <v>1</v>
      </c>
      <c r="C3432" t="s">
        <v>80</v>
      </c>
      <c r="D3432" t="s">
        <v>107</v>
      </c>
      <c r="E3432" t="s">
        <v>174</v>
      </c>
      <c r="F3432" t="s">
        <v>2355</v>
      </c>
      <c r="G3432" t="s">
        <v>176</v>
      </c>
      <c r="H3432" t="s">
        <v>154</v>
      </c>
      <c r="I3432" t="s">
        <v>144</v>
      </c>
      <c r="J3432" t="s">
        <v>137</v>
      </c>
      <c r="K3432" t="s">
        <v>138</v>
      </c>
      <c r="L3432" t="s">
        <v>10013</v>
      </c>
      <c r="M3432" t="s">
        <v>10014</v>
      </c>
      <c r="N3432">
        <v>1.503333333</v>
      </c>
      <c r="O3432">
        <v>0</v>
      </c>
      <c r="P3432">
        <v>41</v>
      </c>
      <c r="Q3432">
        <v>0</v>
      </c>
      <c r="R3432">
        <v>0</v>
      </c>
      <c r="S3432">
        <v>0</v>
      </c>
      <c r="T3432">
        <v>1</v>
      </c>
      <c r="U3432">
        <v>0</v>
      </c>
      <c r="V3432">
        <v>1</v>
      </c>
      <c r="W3432">
        <v>0</v>
      </c>
      <c r="X3432">
        <v>18.561534808315898</v>
      </c>
      <c r="Y3432">
        <v>0</v>
      </c>
      <c r="Z3432">
        <v>0</v>
      </c>
      <c r="AA3432">
        <v>0</v>
      </c>
      <c r="AB3432">
        <v>0.13317019220786666</v>
      </c>
      <c r="AC3432">
        <v>0</v>
      </c>
      <c r="AD3432">
        <v>5.3612101272200903</v>
      </c>
      <c r="AE3432">
        <v>24.055915127743855</v>
      </c>
    </row>
    <row r="3433" spans="1:31" x14ac:dyDescent="0.25">
      <c r="A3433">
        <v>2344570</v>
      </c>
      <c r="B3433">
        <v>1</v>
      </c>
      <c r="C3433" t="s">
        <v>80</v>
      </c>
      <c r="D3433" t="s">
        <v>107</v>
      </c>
      <c r="E3433" t="s">
        <v>157</v>
      </c>
      <c r="F3433" t="s">
        <v>10015</v>
      </c>
      <c r="G3433" t="s">
        <v>279</v>
      </c>
      <c r="H3433" t="s">
        <v>154</v>
      </c>
      <c r="I3433" t="s">
        <v>144</v>
      </c>
      <c r="J3433" t="s">
        <v>137</v>
      </c>
      <c r="K3433" t="s">
        <v>138</v>
      </c>
      <c r="L3433" t="s">
        <v>10016</v>
      </c>
      <c r="M3433" t="s">
        <v>10017</v>
      </c>
      <c r="N3433">
        <v>1.549722222</v>
      </c>
      <c r="O3433">
        <v>0</v>
      </c>
      <c r="P3433">
        <v>6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2.308551732832762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2.308551732832762</v>
      </c>
    </row>
    <row r="3434" spans="1:31" x14ac:dyDescent="0.25">
      <c r="A3434">
        <v>2344571</v>
      </c>
      <c r="B3434">
        <v>1</v>
      </c>
      <c r="C3434" t="s">
        <v>80</v>
      </c>
      <c r="D3434" t="s">
        <v>96</v>
      </c>
      <c r="E3434" t="s">
        <v>326</v>
      </c>
      <c r="F3434" t="s">
        <v>10018</v>
      </c>
      <c r="G3434" t="s">
        <v>153</v>
      </c>
      <c r="H3434" t="s">
        <v>154</v>
      </c>
      <c r="I3434" t="s">
        <v>144</v>
      </c>
      <c r="J3434" t="s">
        <v>137</v>
      </c>
      <c r="K3434" t="s">
        <v>138</v>
      </c>
      <c r="L3434" t="s">
        <v>10019</v>
      </c>
      <c r="M3434" t="s">
        <v>10020</v>
      </c>
      <c r="N3434">
        <v>2.133888888</v>
      </c>
      <c r="O3434">
        <v>0</v>
      </c>
      <c r="P3434">
        <v>11</v>
      </c>
      <c r="Q3434">
        <v>0</v>
      </c>
      <c r="R3434">
        <v>0</v>
      </c>
      <c r="S3434">
        <v>0</v>
      </c>
      <c r="T3434">
        <v>16</v>
      </c>
      <c r="U3434">
        <v>0</v>
      </c>
      <c r="V3434">
        <v>0</v>
      </c>
      <c r="W3434">
        <v>0</v>
      </c>
      <c r="X3434">
        <v>8.6833949970524014</v>
      </c>
      <c r="Y3434">
        <v>0</v>
      </c>
      <c r="Z3434">
        <v>0</v>
      </c>
      <c r="AA3434">
        <v>0</v>
      </c>
      <c r="AB3434">
        <v>72.307548132477621</v>
      </c>
      <c r="AC3434">
        <v>0</v>
      </c>
      <c r="AD3434">
        <v>0</v>
      </c>
      <c r="AE3434">
        <v>80.990943129530024</v>
      </c>
    </row>
    <row r="3435" spans="1:31" x14ac:dyDescent="0.25">
      <c r="A3435">
        <v>2344573</v>
      </c>
      <c r="B3435">
        <v>1</v>
      </c>
      <c r="C3435" t="s">
        <v>81</v>
      </c>
      <c r="D3435" t="s">
        <v>112</v>
      </c>
      <c r="E3435" t="s">
        <v>151</v>
      </c>
      <c r="F3435" t="s">
        <v>10021</v>
      </c>
      <c r="G3435" t="s">
        <v>153</v>
      </c>
      <c r="H3435" t="s">
        <v>154</v>
      </c>
      <c r="I3435" t="s">
        <v>144</v>
      </c>
      <c r="J3435" t="s">
        <v>137</v>
      </c>
      <c r="K3435" t="s">
        <v>138</v>
      </c>
      <c r="L3435" t="s">
        <v>10022</v>
      </c>
      <c r="M3435" t="s">
        <v>10023</v>
      </c>
      <c r="N3435">
        <v>0.85083333299999997</v>
      </c>
      <c r="O3435">
        <v>0</v>
      </c>
      <c r="P3435">
        <v>9</v>
      </c>
      <c r="Q3435">
        <v>0</v>
      </c>
      <c r="R3435">
        <v>6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0.73385855877668382</v>
      </c>
      <c r="Y3435">
        <v>0</v>
      </c>
      <c r="Z3435">
        <v>0.16615212401758445</v>
      </c>
      <c r="AA3435">
        <v>0</v>
      </c>
      <c r="AB3435">
        <v>0</v>
      </c>
      <c r="AC3435">
        <v>0</v>
      </c>
      <c r="AD3435">
        <v>0</v>
      </c>
      <c r="AE3435">
        <v>0.90001068279426821</v>
      </c>
    </row>
    <row r="3436" spans="1:31" x14ac:dyDescent="0.25">
      <c r="A3436">
        <v>2344578</v>
      </c>
      <c r="B3436">
        <v>1</v>
      </c>
      <c r="C3436" t="s">
        <v>80</v>
      </c>
      <c r="D3436" t="s">
        <v>92</v>
      </c>
      <c r="E3436" t="s">
        <v>157</v>
      </c>
      <c r="F3436" t="s">
        <v>10024</v>
      </c>
      <c r="G3436" t="s">
        <v>204</v>
      </c>
      <c r="H3436" t="s">
        <v>154</v>
      </c>
      <c r="I3436" t="s">
        <v>144</v>
      </c>
      <c r="J3436" t="s">
        <v>137</v>
      </c>
      <c r="K3436" t="s">
        <v>138</v>
      </c>
      <c r="L3436" t="s">
        <v>10025</v>
      </c>
      <c r="M3436" t="s">
        <v>10026</v>
      </c>
      <c r="N3436">
        <v>2.2836111109999999</v>
      </c>
      <c r="O3436">
        <v>0</v>
      </c>
      <c r="P3436">
        <v>12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9.1160176511664233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9.1160176511664233</v>
      </c>
    </row>
    <row r="3437" spans="1:31" x14ac:dyDescent="0.25">
      <c r="A3437">
        <v>2344580</v>
      </c>
      <c r="B3437">
        <v>1</v>
      </c>
      <c r="C3437" t="s">
        <v>80</v>
      </c>
      <c r="D3437" t="s">
        <v>106</v>
      </c>
      <c r="E3437" t="s">
        <v>151</v>
      </c>
      <c r="F3437" t="s">
        <v>10027</v>
      </c>
      <c r="G3437" t="s">
        <v>153</v>
      </c>
      <c r="H3437" t="s">
        <v>154</v>
      </c>
      <c r="I3437" t="s">
        <v>144</v>
      </c>
      <c r="J3437" t="s">
        <v>137</v>
      </c>
      <c r="K3437" t="s">
        <v>138</v>
      </c>
      <c r="L3437" t="s">
        <v>10028</v>
      </c>
      <c r="M3437" t="s">
        <v>10029</v>
      </c>
      <c r="N3437">
        <v>3.0113888879999999</v>
      </c>
      <c r="O3437">
        <v>0</v>
      </c>
      <c r="P3437">
        <v>0</v>
      </c>
      <c r="Q3437">
        <v>0</v>
      </c>
      <c r="R3437">
        <v>2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7.9171223613558999</v>
      </c>
      <c r="AA3437">
        <v>0</v>
      </c>
      <c r="AB3437">
        <v>0</v>
      </c>
      <c r="AC3437">
        <v>0</v>
      </c>
      <c r="AD3437">
        <v>0</v>
      </c>
      <c r="AE3437">
        <v>7.9171223613558999</v>
      </c>
    </row>
    <row r="3438" spans="1:31" x14ac:dyDescent="0.25">
      <c r="A3438">
        <v>2344583</v>
      </c>
      <c r="B3438">
        <v>1</v>
      </c>
      <c r="C3438" t="s">
        <v>81</v>
      </c>
      <c r="D3438" t="s">
        <v>118</v>
      </c>
      <c r="E3438" t="s">
        <v>174</v>
      </c>
      <c r="F3438" t="s">
        <v>10030</v>
      </c>
      <c r="G3438" t="s">
        <v>176</v>
      </c>
      <c r="H3438" t="s">
        <v>154</v>
      </c>
      <c r="I3438" t="s">
        <v>144</v>
      </c>
      <c r="J3438" t="s">
        <v>137</v>
      </c>
      <c r="K3438" t="s">
        <v>138</v>
      </c>
      <c r="L3438" t="s">
        <v>10031</v>
      </c>
      <c r="M3438" t="s">
        <v>10032</v>
      </c>
      <c r="N3438">
        <v>0.79555555499999997</v>
      </c>
      <c r="O3438">
        <v>0</v>
      </c>
      <c r="P3438">
        <v>169</v>
      </c>
      <c r="Q3438">
        <v>0</v>
      </c>
      <c r="R3438">
        <v>18</v>
      </c>
      <c r="S3438">
        <v>0</v>
      </c>
      <c r="T3438">
        <v>21</v>
      </c>
      <c r="U3438">
        <v>0</v>
      </c>
      <c r="V3438">
        <v>0</v>
      </c>
      <c r="W3438">
        <v>0</v>
      </c>
      <c r="X3438">
        <v>46.589917563480682</v>
      </c>
      <c r="Y3438">
        <v>0</v>
      </c>
      <c r="Z3438">
        <v>8.0679575817828084</v>
      </c>
      <c r="AA3438">
        <v>0</v>
      </c>
      <c r="AB3438">
        <v>20.443133365202492</v>
      </c>
      <c r="AC3438">
        <v>0</v>
      </c>
      <c r="AD3438">
        <v>0</v>
      </c>
      <c r="AE3438">
        <v>75.101008510465988</v>
      </c>
    </row>
    <row r="3439" spans="1:31" x14ac:dyDescent="0.25">
      <c r="A3439">
        <v>2344584</v>
      </c>
      <c r="B3439">
        <v>1</v>
      </c>
      <c r="C3439" t="s">
        <v>80</v>
      </c>
      <c r="D3439" t="s">
        <v>96</v>
      </c>
      <c r="E3439" t="s">
        <v>157</v>
      </c>
      <c r="F3439" t="s">
        <v>10033</v>
      </c>
      <c r="G3439" t="s">
        <v>159</v>
      </c>
      <c r="H3439" t="s">
        <v>154</v>
      </c>
      <c r="I3439" t="s">
        <v>144</v>
      </c>
      <c r="J3439" t="s">
        <v>137</v>
      </c>
      <c r="K3439" t="s">
        <v>138</v>
      </c>
      <c r="L3439" t="s">
        <v>10034</v>
      </c>
      <c r="M3439" t="s">
        <v>10035</v>
      </c>
      <c r="N3439">
        <v>1.004444444</v>
      </c>
      <c r="O3439">
        <v>0</v>
      </c>
      <c r="P3439">
        <v>2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2.7819318046952644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2.7819318046952644</v>
      </c>
    </row>
    <row r="3440" spans="1:31" x14ac:dyDescent="0.25">
      <c r="A3440">
        <v>2344585</v>
      </c>
      <c r="B3440">
        <v>1</v>
      </c>
      <c r="C3440" t="s">
        <v>80</v>
      </c>
      <c r="D3440" t="s">
        <v>100</v>
      </c>
      <c r="E3440" t="s">
        <v>157</v>
      </c>
      <c r="F3440" t="s">
        <v>10036</v>
      </c>
      <c r="G3440" t="s">
        <v>279</v>
      </c>
      <c r="H3440" t="s">
        <v>154</v>
      </c>
      <c r="I3440" t="s">
        <v>144</v>
      </c>
      <c r="J3440" t="s">
        <v>137</v>
      </c>
      <c r="K3440" t="s">
        <v>138</v>
      </c>
      <c r="L3440" t="s">
        <v>10037</v>
      </c>
      <c r="M3440" t="s">
        <v>10038</v>
      </c>
      <c r="N3440">
        <v>1.806944444</v>
      </c>
      <c r="O3440">
        <v>0</v>
      </c>
      <c r="P3440">
        <v>1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0.85378845355191202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0.85378845355191202</v>
      </c>
    </row>
    <row r="3441" spans="1:31" x14ac:dyDescent="0.25">
      <c r="A3441">
        <v>2344586</v>
      </c>
      <c r="B3441">
        <v>1</v>
      </c>
      <c r="C3441" t="s">
        <v>81</v>
      </c>
      <c r="D3441" t="s">
        <v>128</v>
      </c>
      <c r="E3441" t="s">
        <v>157</v>
      </c>
      <c r="F3441" t="s">
        <v>10039</v>
      </c>
      <c r="G3441" t="s">
        <v>204</v>
      </c>
      <c r="H3441" t="s">
        <v>154</v>
      </c>
      <c r="I3441" t="s">
        <v>144</v>
      </c>
      <c r="J3441" t="s">
        <v>137</v>
      </c>
      <c r="K3441" t="s">
        <v>138</v>
      </c>
      <c r="L3441" t="s">
        <v>10040</v>
      </c>
      <c r="M3441" t="s">
        <v>10041</v>
      </c>
      <c r="N3441">
        <v>0.82083333300000005</v>
      </c>
      <c r="O3441">
        <v>0</v>
      </c>
      <c r="P3441">
        <v>1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0.23422224706671579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0.23422224706671579</v>
      </c>
    </row>
    <row r="3442" spans="1:31" x14ac:dyDescent="0.25">
      <c r="A3442">
        <v>2344587</v>
      </c>
      <c r="B3442">
        <v>1</v>
      </c>
      <c r="C3442" t="s">
        <v>81</v>
      </c>
      <c r="D3442" t="s">
        <v>125</v>
      </c>
      <c r="E3442" t="s">
        <v>141</v>
      </c>
      <c r="F3442" t="s">
        <v>10042</v>
      </c>
      <c r="G3442" t="s">
        <v>3157</v>
      </c>
      <c r="H3442" t="s">
        <v>135</v>
      </c>
      <c r="I3442" t="s">
        <v>144</v>
      </c>
      <c r="J3442" t="s">
        <v>137</v>
      </c>
      <c r="K3442" t="s">
        <v>138</v>
      </c>
      <c r="L3442" t="s">
        <v>10043</v>
      </c>
      <c r="M3442" t="s">
        <v>10044</v>
      </c>
      <c r="N3442">
        <v>2.7144444440000002</v>
      </c>
      <c r="O3442">
        <v>0</v>
      </c>
      <c r="P3442">
        <v>334</v>
      </c>
      <c r="Q3442">
        <v>2</v>
      </c>
      <c r="R3442">
        <v>3</v>
      </c>
      <c r="S3442">
        <v>3</v>
      </c>
      <c r="T3442">
        <v>16</v>
      </c>
      <c r="U3442">
        <v>0</v>
      </c>
      <c r="V3442">
        <v>0</v>
      </c>
      <c r="W3442">
        <v>0</v>
      </c>
      <c r="X3442">
        <v>88.949245720575874</v>
      </c>
      <c r="Y3442">
        <v>15.874805012972097</v>
      </c>
      <c r="Z3442">
        <v>2.8002052030613021</v>
      </c>
      <c r="AA3442">
        <v>27.01284360010003</v>
      </c>
      <c r="AB3442">
        <v>7.8321571366495375</v>
      </c>
      <c r="AC3442">
        <v>0</v>
      </c>
      <c r="AD3442">
        <v>0</v>
      </c>
      <c r="AE3442">
        <v>142.46925667335884</v>
      </c>
    </row>
    <row r="3443" spans="1:31" x14ac:dyDescent="0.25">
      <c r="A3443">
        <v>2344589</v>
      </c>
      <c r="B3443">
        <v>1</v>
      </c>
      <c r="C3443" t="s">
        <v>80</v>
      </c>
      <c r="D3443" t="s">
        <v>85</v>
      </c>
      <c r="E3443" t="s">
        <v>157</v>
      </c>
      <c r="F3443" t="s">
        <v>10045</v>
      </c>
      <c r="G3443" t="s">
        <v>204</v>
      </c>
      <c r="H3443" t="s">
        <v>154</v>
      </c>
      <c r="I3443" t="s">
        <v>144</v>
      </c>
      <c r="J3443" t="s">
        <v>137</v>
      </c>
      <c r="K3443" t="s">
        <v>138</v>
      </c>
      <c r="L3443" t="s">
        <v>10043</v>
      </c>
      <c r="M3443" t="s">
        <v>10046</v>
      </c>
      <c r="N3443">
        <v>0.65055555499999995</v>
      </c>
      <c r="O3443">
        <v>0</v>
      </c>
      <c r="P3443">
        <v>6</v>
      </c>
      <c r="Q3443">
        <v>0</v>
      </c>
      <c r="R3443">
        <v>0</v>
      </c>
      <c r="S3443">
        <v>0</v>
      </c>
      <c r="T3443">
        <v>1</v>
      </c>
      <c r="U3443">
        <v>0</v>
      </c>
      <c r="V3443">
        <v>0</v>
      </c>
      <c r="W3443">
        <v>0</v>
      </c>
      <c r="X3443">
        <v>0.90692568338397661</v>
      </c>
      <c r="Y3443">
        <v>0</v>
      </c>
      <c r="Z3443">
        <v>0</v>
      </c>
      <c r="AA3443">
        <v>0</v>
      </c>
      <c r="AB3443">
        <v>0.30558813538032892</v>
      </c>
      <c r="AC3443">
        <v>0</v>
      </c>
      <c r="AD3443">
        <v>0</v>
      </c>
      <c r="AE3443">
        <v>1.2125138187643056</v>
      </c>
    </row>
    <row r="3444" spans="1:31" x14ac:dyDescent="0.25">
      <c r="A3444">
        <v>2344590</v>
      </c>
      <c r="B3444">
        <v>1</v>
      </c>
      <c r="C3444" t="s">
        <v>80</v>
      </c>
      <c r="D3444" t="s">
        <v>108</v>
      </c>
      <c r="E3444" t="s">
        <v>147</v>
      </c>
      <c r="F3444" t="s">
        <v>10047</v>
      </c>
      <c r="G3444" t="s">
        <v>184</v>
      </c>
      <c r="H3444" t="s">
        <v>135</v>
      </c>
      <c r="I3444" t="s">
        <v>144</v>
      </c>
      <c r="J3444" t="s">
        <v>137</v>
      </c>
      <c r="K3444" t="s">
        <v>138</v>
      </c>
      <c r="L3444" t="s">
        <v>10048</v>
      </c>
      <c r="M3444" t="s">
        <v>10049</v>
      </c>
      <c r="N3444">
        <v>3.326944444</v>
      </c>
      <c r="O3444">
        <v>0</v>
      </c>
      <c r="P3444">
        <v>35</v>
      </c>
      <c r="Q3444">
        <v>0</v>
      </c>
      <c r="R3444">
        <v>6</v>
      </c>
      <c r="S3444">
        <v>0</v>
      </c>
      <c r="T3444">
        <v>6</v>
      </c>
      <c r="U3444">
        <v>0</v>
      </c>
      <c r="V3444">
        <v>0</v>
      </c>
      <c r="W3444">
        <v>0</v>
      </c>
      <c r="X3444">
        <v>21.416133853504675</v>
      </c>
      <c r="Y3444">
        <v>0</v>
      </c>
      <c r="Z3444">
        <v>2.4546279666092174</v>
      </c>
      <c r="AA3444">
        <v>0</v>
      </c>
      <c r="AB3444">
        <v>6.168827539603468</v>
      </c>
      <c r="AC3444">
        <v>0</v>
      </c>
      <c r="AD3444">
        <v>0</v>
      </c>
      <c r="AE3444">
        <v>30.039589359717361</v>
      </c>
    </row>
    <row r="3445" spans="1:31" x14ac:dyDescent="0.25">
      <c r="A3445">
        <v>2344592</v>
      </c>
      <c r="B3445">
        <v>1</v>
      </c>
      <c r="C3445" t="s">
        <v>80</v>
      </c>
      <c r="D3445" t="s">
        <v>93</v>
      </c>
      <c r="E3445" t="s">
        <v>147</v>
      </c>
      <c r="F3445" t="s">
        <v>10050</v>
      </c>
      <c r="G3445" t="s">
        <v>494</v>
      </c>
      <c r="H3445" t="s">
        <v>135</v>
      </c>
      <c r="I3445" t="s">
        <v>144</v>
      </c>
      <c r="J3445" t="s">
        <v>137</v>
      </c>
      <c r="K3445" t="s">
        <v>138</v>
      </c>
      <c r="L3445" t="s">
        <v>10051</v>
      </c>
      <c r="M3445" t="s">
        <v>10052</v>
      </c>
      <c r="N3445">
        <v>0.61111111100000004</v>
      </c>
      <c r="O3445">
        <v>0</v>
      </c>
      <c r="P3445">
        <v>22</v>
      </c>
      <c r="Q3445">
        <v>0</v>
      </c>
      <c r="R3445">
        <v>22</v>
      </c>
      <c r="S3445">
        <v>0</v>
      </c>
      <c r="T3445">
        <v>10</v>
      </c>
      <c r="U3445">
        <v>0</v>
      </c>
      <c r="V3445">
        <v>0</v>
      </c>
      <c r="W3445">
        <v>0</v>
      </c>
      <c r="X3445">
        <v>4.4195671309684936</v>
      </c>
      <c r="Y3445">
        <v>0</v>
      </c>
      <c r="Z3445">
        <v>70.107429299959222</v>
      </c>
      <c r="AA3445">
        <v>0</v>
      </c>
      <c r="AB3445">
        <v>20.38658156900409</v>
      </c>
      <c r="AC3445">
        <v>0</v>
      </c>
      <c r="AD3445">
        <v>0</v>
      </c>
      <c r="AE3445">
        <v>94.913577999931803</v>
      </c>
    </row>
    <row r="3446" spans="1:31" x14ac:dyDescent="0.25">
      <c r="A3446">
        <v>2344595</v>
      </c>
      <c r="B3446">
        <v>1</v>
      </c>
      <c r="C3446" t="s">
        <v>81</v>
      </c>
      <c r="D3446" t="s">
        <v>118</v>
      </c>
      <c r="E3446" t="s">
        <v>147</v>
      </c>
      <c r="F3446" t="s">
        <v>10053</v>
      </c>
      <c r="G3446" t="s">
        <v>184</v>
      </c>
      <c r="H3446" t="s">
        <v>135</v>
      </c>
      <c r="I3446" t="s">
        <v>144</v>
      </c>
      <c r="J3446" t="s">
        <v>137</v>
      </c>
      <c r="K3446" t="s">
        <v>138</v>
      </c>
      <c r="L3446" t="s">
        <v>10054</v>
      </c>
      <c r="M3446" t="s">
        <v>10055</v>
      </c>
      <c r="N3446">
        <v>1.213333333</v>
      </c>
      <c r="O3446">
        <v>0</v>
      </c>
      <c r="P3446">
        <v>0</v>
      </c>
      <c r="Q3446">
        <v>3</v>
      </c>
      <c r="R3446">
        <v>0</v>
      </c>
      <c r="S3446">
        <v>1</v>
      </c>
      <c r="T3446">
        <v>0</v>
      </c>
      <c r="U3446">
        <v>4</v>
      </c>
      <c r="V3446">
        <v>0</v>
      </c>
      <c r="W3446">
        <v>0</v>
      </c>
      <c r="X3446">
        <v>0</v>
      </c>
      <c r="Y3446">
        <v>19.589186500690509</v>
      </c>
      <c r="Z3446">
        <v>0</v>
      </c>
      <c r="AA3446">
        <v>2.1320841340476808</v>
      </c>
      <c r="AB3446">
        <v>0</v>
      </c>
      <c r="AC3446">
        <v>110.40197137896521</v>
      </c>
      <c r="AD3446">
        <v>0</v>
      </c>
      <c r="AE3446">
        <v>132.12324201370342</v>
      </c>
    </row>
    <row r="3447" spans="1:31" x14ac:dyDescent="0.25">
      <c r="A3447">
        <v>2344596</v>
      </c>
      <c r="B3447">
        <v>1</v>
      </c>
      <c r="C3447" t="s">
        <v>80</v>
      </c>
      <c r="D3447" t="s">
        <v>108</v>
      </c>
      <c r="E3447" t="s">
        <v>157</v>
      </c>
      <c r="F3447" t="s">
        <v>10056</v>
      </c>
      <c r="G3447" t="s">
        <v>204</v>
      </c>
      <c r="H3447" t="s">
        <v>154</v>
      </c>
      <c r="I3447" t="s">
        <v>144</v>
      </c>
      <c r="J3447" t="s">
        <v>137</v>
      </c>
      <c r="K3447" t="s">
        <v>138</v>
      </c>
      <c r="L3447" t="s">
        <v>10057</v>
      </c>
      <c r="M3447" t="s">
        <v>10058</v>
      </c>
      <c r="N3447">
        <v>3.9822222219999999</v>
      </c>
      <c r="O3447">
        <v>0</v>
      </c>
      <c r="P3447">
        <v>1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1.2662538947353907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1.2662538947353907</v>
      </c>
    </row>
    <row r="3448" spans="1:31" x14ac:dyDescent="0.25">
      <c r="A3448">
        <v>2344597</v>
      </c>
      <c r="B3448">
        <v>1</v>
      </c>
      <c r="C3448" t="s">
        <v>80</v>
      </c>
      <c r="D3448" t="s">
        <v>82</v>
      </c>
      <c r="E3448" t="s">
        <v>174</v>
      </c>
      <c r="F3448" t="s">
        <v>10059</v>
      </c>
      <c r="G3448" t="s">
        <v>391</v>
      </c>
      <c r="H3448" t="s">
        <v>154</v>
      </c>
      <c r="I3448" t="s">
        <v>144</v>
      </c>
      <c r="J3448" t="s">
        <v>137</v>
      </c>
      <c r="K3448" t="s">
        <v>138</v>
      </c>
      <c r="L3448" t="s">
        <v>10060</v>
      </c>
      <c r="M3448" t="s">
        <v>10061</v>
      </c>
      <c r="N3448">
        <v>1.5872222220000001</v>
      </c>
      <c r="O3448">
        <v>0</v>
      </c>
      <c r="P3448">
        <v>230</v>
      </c>
      <c r="Q3448">
        <v>0</v>
      </c>
      <c r="R3448">
        <v>0</v>
      </c>
      <c r="S3448">
        <v>0</v>
      </c>
      <c r="T3448">
        <v>339</v>
      </c>
      <c r="U3448">
        <v>0</v>
      </c>
      <c r="V3448">
        <v>0</v>
      </c>
      <c r="W3448">
        <v>0</v>
      </c>
      <c r="X3448">
        <v>127.75069807937565</v>
      </c>
      <c r="Y3448">
        <v>0</v>
      </c>
      <c r="Z3448">
        <v>0</v>
      </c>
      <c r="AA3448">
        <v>0</v>
      </c>
      <c r="AB3448">
        <v>264.43610367725421</v>
      </c>
      <c r="AC3448">
        <v>0</v>
      </c>
      <c r="AD3448">
        <v>0</v>
      </c>
      <c r="AE3448">
        <v>392.18680175662985</v>
      </c>
    </row>
    <row r="3449" spans="1:31" x14ac:dyDescent="0.25">
      <c r="A3449">
        <v>2344598</v>
      </c>
      <c r="B3449">
        <v>1</v>
      </c>
      <c r="C3449" t="s">
        <v>81</v>
      </c>
      <c r="D3449" t="s">
        <v>127</v>
      </c>
      <c r="E3449" t="s">
        <v>141</v>
      </c>
      <c r="F3449" t="s">
        <v>10062</v>
      </c>
      <c r="G3449" t="s">
        <v>134</v>
      </c>
      <c r="H3449" t="s">
        <v>135</v>
      </c>
      <c r="I3449" t="s">
        <v>144</v>
      </c>
      <c r="J3449" t="s">
        <v>137</v>
      </c>
      <c r="K3449" t="s">
        <v>138</v>
      </c>
      <c r="L3449" t="s">
        <v>10063</v>
      </c>
      <c r="M3449" t="s">
        <v>10064</v>
      </c>
      <c r="N3449">
        <v>1.3930555549999999</v>
      </c>
      <c r="O3449">
        <v>5</v>
      </c>
      <c r="P3449">
        <v>479</v>
      </c>
      <c r="Q3449">
        <v>84</v>
      </c>
      <c r="R3449">
        <v>75</v>
      </c>
      <c r="S3449">
        <v>17</v>
      </c>
      <c r="T3449">
        <v>39</v>
      </c>
      <c r="U3449">
        <v>5</v>
      </c>
      <c r="V3449">
        <v>0</v>
      </c>
      <c r="W3449">
        <v>1.3280283757194422</v>
      </c>
      <c r="X3449">
        <v>166.00109322785679</v>
      </c>
      <c r="Y3449">
        <v>312.47718527344449</v>
      </c>
      <c r="Z3449">
        <v>206.94842685691356</v>
      </c>
      <c r="AA3449">
        <v>593.45560057801424</v>
      </c>
      <c r="AB3449">
        <v>35.929689614881973</v>
      </c>
      <c r="AC3449">
        <v>551.50679167851195</v>
      </c>
      <c r="AD3449">
        <v>0</v>
      </c>
      <c r="AE3449">
        <v>1867.6468156053422</v>
      </c>
    </row>
    <row r="3450" spans="1:31" x14ac:dyDescent="0.25">
      <c r="A3450">
        <v>2344604</v>
      </c>
      <c r="B3450">
        <v>1</v>
      </c>
      <c r="C3450" t="s">
        <v>80</v>
      </c>
      <c r="D3450" t="s">
        <v>108</v>
      </c>
      <c r="E3450" t="s">
        <v>174</v>
      </c>
      <c r="F3450" t="s">
        <v>8739</v>
      </c>
      <c r="G3450" t="s">
        <v>176</v>
      </c>
      <c r="H3450" t="s">
        <v>154</v>
      </c>
      <c r="I3450" t="s">
        <v>144</v>
      </c>
      <c r="J3450" t="s">
        <v>137</v>
      </c>
      <c r="K3450" t="s">
        <v>138</v>
      </c>
      <c r="L3450" t="s">
        <v>10065</v>
      </c>
      <c r="M3450" t="s">
        <v>10066</v>
      </c>
      <c r="N3450">
        <v>1.7497222219999999</v>
      </c>
      <c r="O3450">
        <v>0</v>
      </c>
      <c r="P3450">
        <v>22</v>
      </c>
      <c r="Q3450">
        <v>0</v>
      </c>
      <c r="R3450">
        <v>22</v>
      </c>
      <c r="S3450">
        <v>0</v>
      </c>
      <c r="T3450">
        <v>13</v>
      </c>
      <c r="U3450">
        <v>0</v>
      </c>
      <c r="V3450">
        <v>0</v>
      </c>
      <c r="W3450">
        <v>0</v>
      </c>
      <c r="X3450">
        <v>14.465536253509796</v>
      </c>
      <c r="Y3450">
        <v>0</v>
      </c>
      <c r="Z3450">
        <v>202.2123248352631</v>
      </c>
      <c r="AA3450">
        <v>0</v>
      </c>
      <c r="AB3450">
        <v>46.967585985453695</v>
      </c>
      <c r="AC3450">
        <v>0</v>
      </c>
      <c r="AD3450">
        <v>0</v>
      </c>
      <c r="AE3450">
        <v>263.64544707422658</v>
      </c>
    </row>
    <row r="3451" spans="1:31" x14ac:dyDescent="0.25">
      <c r="A3451">
        <v>2344605</v>
      </c>
      <c r="B3451">
        <v>1</v>
      </c>
      <c r="C3451" t="s">
        <v>80</v>
      </c>
      <c r="D3451" t="s">
        <v>96</v>
      </c>
      <c r="E3451" t="s">
        <v>157</v>
      </c>
      <c r="F3451" t="s">
        <v>10067</v>
      </c>
      <c r="G3451" t="s">
        <v>159</v>
      </c>
      <c r="H3451" t="s">
        <v>154</v>
      </c>
      <c r="I3451" t="s">
        <v>144</v>
      </c>
      <c r="J3451" t="s">
        <v>137</v>
      </c>
      <c r="K3451" t="s">
        <v>138</v>
      </c>
      <c r="L3451" t="s">
        <v>10068</v>
      </c>
      <c r="M3451" t="s">
        <v>10069</v>
      </c>
      <c r="N3451">
        <v>2.218611111</v>
      </c>
      <c r="O3451">
        <v>0</v>
      </c>
      <c r="P3451">
        <v>1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1.0794981487972777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1.0794981487972777</v>
      </c>
    </row>
    <row r="3452" spans="1:31" x14ac:dyDescent="0.25">
      <c r="A3452">
        <v>2344610</v>
      </c>
      <c r="B3452">
        <v>1</v>
      </c>
      <c r="C3452" t="s">
        <v>81</v>
      </c>
      <c r="D3452" t="s">
        <v>119</v>
      </c>
      <c r="E3452" t="s">
        <v>174</v>
      </c>
      <c r="F3452" t="s">
        <v>10070</v>
      </c>
      <c r="G3452" t="s">
        <v>176</v>
      </c>
      <c r="H3452" t="s">
        <v>154</v>
      </c>
      <c r="I3452" t="s">
        <v>144</v>
      </c>
      <c r="J3452" t="s">
        <v>137</v>
      </c>
      <c r="K3452" t="s">
        <v>138</v>
      </c>
      <c r="L3452" t="s">
        <v>10071</v>
      </c>
      <c r="M3452" t="s">
        <v>10072</v>
      </c>
      <c r="N3452">
        <v>1.352777777</v>
      </c>
      <c r="O3452">
        <v>0</v>
      </c>
      <c r="P3452">
        <v>39</v>
      </c>
      <c r="Q3452">
        <v>0</v>
      </c>
      <c r="R3452">
        <v>9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6.7877456059200734</v>
      </c>
      <c r="Y3452">
        <v>0</v>
      </c>
      <c r="Z3452">
        <v>30.849072460807889</v>
      </c>
      <c r="AA3452">
        <v>0</v>
      </c>
      <c r="AB3452">
        <v>0</v>
      </c>
      <c r="AC3452">
        <v>0</v>
      </c>
      <c r="AD3452">
        <v>0</v>
      </c>
      <c r="AE3452">
        <v>37.636818066727962</v>
      </c>
    </row>
    <row r="3453" spans="1:31" x14ac:dyDescent="0.25">
      <c r="A3453">
        <v>2344611</v>
      </c>
      <c r="B3453">
        <v>1</v>
      </c>
      <c r="C3453" t="s">
        <v>81</v>
      </c>
      <c r="D3453" t="s">
        <v>112</v>
      </c>
      <c r="E3453" t="s">
        <v>157</v>
      </c>
      <c r="F3453" t="s">
        <v>10073</v>
      </c>
      <c r="G3453" t="s">
        <v>159</v>
      </c>
      <c r="H3453" t="s">
        <v>154</v>
      </c>
      <c r="I3453" t="s">
        <v>144</v>
      </c>
      <c r="J3453" t="s">
        <v>137</v>
      </c>
      <c r="K3453" t="s">
        <v>138</v>
      </c>
      <c r="L3453" t="s">
        <v>10074</v>
      </c>
      <c r="M3453" t="s">
        <v>10075</v>
      </c>
      <c r="N3453">
        <v>1.498611111</v>
      </c>
      <c r="O3453">
        <v>0</v>
      </c>
      <c r="P3453">
        <v>1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6.4115343800627778E-2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6.4115343800627778E-2</v>
      </c>
    </row>
    <row r="3454" spans="1:31" x14ac:dyDescent="0.25">
      <c r="A3454">
        <v>2344617</v>
      </c>
      <c r="B3454">
        <v>1</v>
      </c>
      <c r="C3454" t="s">
        <v>81</v>
      </c>
      <c r="D3454" t="s">
        <v>123</v>
      </c>
      <c r="E3454" t="s">
        <v>151</v>
      </c>
      <c r="F3454" t="s">
        <v>10076</v>
      </c>
      <c r="G3454" t="s">
        <v>153</v>
      </c>
      <c r="H3454" t="s">
        <v>154</v>
      </c>
      <c r="I3454" t="s">
        <v>144</v>
      </c>
      <c r="J3454" t="s">
        <v>137</v>
      </c>
      <c r="K3454" t="s">
        <v>138</v>
      </c>
      <c r="L3454" t="s">
        <v>10077</v>
      </c>
      <c r="M3454" t="s">
        <v>10078</v>
      </c>
      <c r="N3454">
        <v>0.36305555499999997</v>
      </c>
      <c r="O3454">
        <v>0</v>
      </c>
      <c r="P3454">
        <v>24</v>
      </c>
      <c r="Q3454">
        <v>0</v>
      </c>
      <c r="R3454">
        <v>0</v>
      </c>
      <c r="S3454">
        <v>0</v>
      </c>
      <c r="T3454">
        <v>1</v>
      </c>
      <c r="U3454">
        <v>0</v>
      </c>
      <c r="V3454">
        <v>0</v>
      </c>
      <c r="W3454">
        <v>0</v>
      </c>
      <c r="X3454">
        <v>2.0883336428098804</v>
      </c>
      <c r="Y3454">
        <v>0</v>
      </c>
      <c r="Z3454">
        <v>0</v>
      </c>
      <c r="AA3454">
        <v>0</v>
      </c>
      <c r="AB3454">
        <v>1.0783450923852393</v>
      </c>
      <c r="AC3454">
        <v>0</v>
      </c>
      <c r="AD3454">
        <v>0</v>
      </c>
      <c r="AE3454">
        <v>3.16667873519512</v>
      </c>
    </row>
    <row r="3455" spans="1:31" x14ac:dyDescent="0.25">
      <c r="A3455">
        <v>2344619</v>
      </c>
      <c r="B3455">
        <v>1</v>
      </c>
      <c r="C3455" t="s">
        <v>80</v>
      </c>
      <c r="D3455" t="s">
        <v>103</v>
      </c>
      <c r="E3455" t="s">
        <v>147</v>
      </c>
      <c r="F3455" t="s">
        <v>10079</v>
      </c>
      <c r="G3455" t="s">
        <v>494</v>
      </c>
      <c r="H3455" t="s">
        <v>135</v>
      </c>
      <c r="I3455" t="s">
        <v>144</v>
      </c>
      <c r="J3455" t="s">
        <v>137</v>
      </c>
      <c r="K3455" t="s">
        <v>138</v>
      </c>
      <c r="L3455" t="s">
        <v>10080</v>
      </c>
      <c r="M3455" t="s">
        <v>10081</v>
      </c>
      <c r="N3455">
        <v>1.869722222</v>
      </c>
      <c r="O3455">
        <v>0</v>
      </c>
      <c r="P3455">
        <v>0</v>
      </c>
      <c r="Q3455">
        <v>0</v>
      </c>
      <c r="R3455">
        <v>5</v>
      </c>
      <c r="S3455">
        <v>0</v>
      </c>
      <c r="T3455">
        <v>1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13.621726688563252</v>
      </c>
      <c r="AA3455">
        <v>0</v>
      </c>
      <c r="AB3455">
        <v>1.8558756793223625</v>
      </c>
      <c r="AC3455">
        <v>0</v>
      </c>
      <c r="AD3455">
        <v>0</v>
      </c>
      <c r="AE3455">
        <v>15.477602367885614</v>
      </c>
    </row>
    <row r="3456" spans="1:31" x14ac:dyDescent="0.25">
      <c r="A3456">
        <v>2344620</v>
      </c>
      <c r="B3456">
        <v>1</v>
      </c>
      <c r="C3456" t="s">
        <v>80</v>
      </c>
      <c r="D3456" t="s">
        <v>94</v>
      </c>
      <c r="E3456" t="s">
        <v>157</v>
      </c>
      <c r="F3456" t="s">
        <v>10082</v>
      </c>
      <c r="G3456" t="s">
        <v>194</v>
      </c>
      <c r="H3456" t="s">
        <v>154</v>
      </c>
      <c r="I3456" t="s">
        <v>144</v>
      </c>
      <c r="J3456" t="s">
        <v>137</v>
      </c>
      <c r="K3456" t="s">
        <v>138</v>
      </c>
      <c r="L3456" t="s">
        <v>10083</v>
      </c>
      <c r="M3456" t="s">
        <v>10084</v>
      </c>
      <c r="N3456">
        <v>1.298333333</v>
      </c>
      <c r="O3456">
        <v>0</v>
      </c>
      <c r="P3456">
        <v>1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0.2318239514975417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0.2318239514975417</v>
      </c>
    </row>
    <row r="3457" spans="1:31" x14ac:dyDescent="0.25">
      <c r="A3457">
        <v>2344622</v>
      </c>
      <c r="B3457">
        <v>1</v>
      </c>
      <c r="C3457" t="s">
        <v>80</v>
      </c>
      <c r="D3457" t="s">
        <v>110</v>
      </c>
      <c r="E3457" t="s">
        <v>157</v>
      </c>
      <c r="F3457" t="s">
        <v>10085</v>
      </c>
      <c r="G3457" t="s">
        <v>159</v>
      </c>
      <c r="H3457" t="s">
        <v>154</v>
      </c>
      <c r="I3457" t="s">
        <v>144</v>
      </c>
      <c r="J3457" t="s">
        <v>137</v>
      </c>
      <c r="K3457" t="s">
        <v>138</v>
      </c>
      <c r="L3457" t="s">
        <v>10086</v>
      </c>
      <c r="M3457" t="s">
        <v>10087</v>
      </c>
      <c r="N3457">
        <v>2.9730555550000002</v>
      </c>
      <c r="O3457">
        <v>0</v>
      </c>
      <c r="P3457">
        <v>10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8.5301493159633548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8.5301493159633548</v>
      </c>
    </row>
    <row r="3458" spans="1:31" x14ac:dyDescent="0.25">
      <c r="A3458">
        <v>2344623</v>
      </c>
      <c r="B3458">
        <v>1</v>
      </c>
      <c r="C3458" t="s">
        <v>80</v>
      </c>
      <c r="D3458" t="s">
        <v>105</v>
      </c>
      <c r="E3458" t="s">
        <v>151</v>
      </c>
      <c r="F3458" t="s">
        <v>10088</v>
      </c>
      <c r="G3458" t="s">
        <v>153</v>
      </c>
      <c r="H3458" t="s">
        <v>154</v>
      </c>
      <c r="I3458" t="s">
        <v>144</v>
      </c>
      <c r="J3458" t="s">
        <v>137</v>
      </c>
      <c r="K3458" t="s">
        <v>138</v>
      </c>
      <c r="L3458" t="s">
        <v>10089</v>
      </c>
      <c r="M3458" t="s">
        <v>10090</v>
      </c>
      <c r="N3458">
        <v>0.95944444399999995</v>
      </c>
      <c r="O3458">
        <v>0</v>
      </c>
      <c r="P3458">
        <v>55</v>
      </c>
      <c r="Q3458">
        <v>0</v>
      </c>
      <c r="R3458">
        <v>0</v>
      </c>
      <c r="S3458">
        <v>0</v>
      </c>
      <c r="T3458">
        <v>2</v>
      </c>
      <c r="U3458">
        <v>0</v>
      </c>
      <c r="V3458">
        <v>0</v>
      </c>
      <c r="W3458">
        <v>0</v>
      </c>
      <c r="X3458">
        <v>12.068665059817581</v>
      </c>
      <c r="Y3458">
        <v>0</v>
      </c>
      <c r="Z3458">
        <v>0</v>
      </c>
      <c r="AA3458">
        <v>0</v>
      </c>
      <c r="AB3458">
        <v>0.15154742930786669</v>
      </c>
      <c r="AC3458">
        <v>0</v>
      </c>
      <c r="AD3458">
        <v>0</v>
      </c>
      <c r="AE3458">
        <v>12.220212489125448</v>
      </c>
    </row>
    <row r="3459" spans="1:31" x14ac:dyDescent="0.25">
      <c r="A3459">
        <v>2344626</v>
      </c>
      <c r="B3459">
        <v>1</v>
      </c>
      <c r="C3459" t="s">
        <v>81</v>
      </c>
      <c r="D3459" t="s">
        <v>112</v>
      </c>
      <c r="E3459" t="s">
        <v>151</v>
      </c>
      <c r="F3459" t="s">
        <v>10091</v>
      </c>
      <c r="G3459" t="s">
        <v>153</v>
      </c>
      <c r="H3459" t="s">
        <v>154</v>
      </c>
      <c r="I3459" t="s">
        <v>144</v>
      </c>
      <c r="J3459" t="s">
        <v>137</v>
      </c>
      <c r="K3459" t="s">
        <v>138</v>
      </c>
      <c r="L3459" t="s">
        <v>10092</v>
      </c>
      <c r="M3459" t="s">
        <v>10093</v>
      </c>
      <c r="N3459">
        <v>0.83027777700000005</v>
      </c>
      <c r="O3459">
        <v>0</v>
      </c>
      <c r="P3459">
        <v>22</v>
      </c>
      <c r="Q3459">
        <v>0</v>
      </c>
      <c r="R3459">
        <v>2</v>
      </c>
      <c r="S3459">
        <v>0</v>
      </c>
      <c r="T3459">
        <v>3</v>
      </c>
      <c r="U3459">
        <v>0</v>
      </c>
      <c r="V3459">
        <v>0</v>
      </c>
      <c r="W3459">
        <v>0</v>
      </c>
      <c r="X3459">
        <v>5.7371077880926915</v>
      </c>
      <c r="Y3459">
        <v>0</v>
      </c>
      <c r="Z3459">
        <v>0.18725215583392499</v>
      </c>
      <c r="AA3459">
        <v>0</v>
      </c>
      <c r="AB3459">
        <v>1.3596457461166471</v>
      </c>
      <c r="AC3459">
        <v>0</v>
      </c>
      <c r="AD3459">
        <v>0</v>
      </c>
      <c r="AE3459">
        <v>7.2840056900432639</v>
      </c>
    </row>
    <row r="3460" spans="1:31" x14ac:dyDescent="0.25">
      <c r="A3460">
        <v>2344627</v>
      </c>
      <c r="B3460">
        <v>1</v>
      </c>
      <c r="C3460" t="s">
        <v>80</v>
      </c>
      <c r="D3460" t="s">
        <v>90</v>
      </c>
      <c r="E3460" t="s">
        <v>157</v>
      </c>
      <c r="F3460" t="s">
        <v>10094</v>
      </c>
      <c r="G3460" t="s">
        <v>159</v>
      </c>
      <c r="H3460" t="s">
        <v>154</v>
      </c>
      <c r="I3460" t="s">
        <v>144</v>
      </c>
      <c r="J3460" t="s">
        <v>137</v>
      </c>
      <c r="K3460" t="s">
        <v>138</v>
      </c>
      <c r="L3460" t="s">
        <v>10095</v>
      </c>
      <c r="M3460" t="s">
        <v>10096</v>
      </c>
      <c r="N3460">
        <v>3.2894444439999999</v>
      </c>
      <c r="O3460">
        <v>0</v>
      </c>
      <c r="P3460">
        <v>4</v>
      </c>
      <c r="Q3460">
        <v>0</v>
      </c>
      <c r="R3460">
        <v>0</v>
      </c>
      <c r="S3460">
        <v>0</v>
      </c>
      <c r="T3460">
        <v>2</v>
      </c>
      <c r="U3460">
        <v>0</v>
      </c>
      <c r="V3460">
        <v>0</v>
      </c>
      <c r="W3460">
        <v>0</v>
      </c>
      <c r="X3460">
        <v>4.9812391423961415</v>
      </c>
      <c r="Y3460">
        <v>0</v>
      </c>
      <c r="Z3460">
        <v>0</v>
      </c>
      <c r="AA3460">
        <v>0</v>
      </c>
      <c r="AB3460">
        <v>1.049138983415951</v>
      </c>
      <c r="AC3460">
        <v>0</v>
      </c>
      <c r="AD3460">
        <v>0</v>
      </c>
      <c r="AE3460">
        <v>6.0303781258120921</v>
      </c>
    </row>
    <row r="3461" spans="1:31" x14ac:dyDescent="0.25">
      <c r="A3461">
        <v>2344628</v>
      </c>
      <c r="B3461">
        <v>1</v>
      </c>
      <c r="C3461" t="s">
        <v>80</v>
      </c>
      <c r="D3461" t="s">
        <v>90</v>
      </c>
      <c r="E3461" t="s">
        <v>151</v>
      </c>
      <c r="F3461" t="s">
        <v>10097</v>
      </c>
      <c r="G3461" t="s">
        <v>410</v>
      </c>
      <c r="H3461" t="s">
        <v>154</v>
      </c>
      <c r="I3461" t="s">
        <v>144</v>
      </c>
      <c r="J3461" t="s">
        <v>137</v>
      </c>
      <c r="K3461" t="s">
        <v>138</v>
      </c>
      <c r="L3461" t="s">
        <v>10098</v>
      </c>
      <c r="M3461" t="s">
        <v>10099</v>
      </c>
      <c r="N3461">
        <v>2.0233333330000001</v>
      </c>
      <c r="O3461">
        <v>0</v>
      </c>
      <c r="P3461">
        <v>98</v>
      </c>
      <c r="Q3461">
        <v>0</v>
      </c>
      <c r="R3461">
        <v>0</v>
      </c>
      <c r="S3461">
        <v>0</v>
      </c>
      <c r="T3461">
        <v>9</v>
      </c>
      <c r="U3461">
        <v>0</v>
      </c>
      <c r="V3461">
        <v>0</v>
      </c>
      <c r="W3461">
        <v>0</v>
      </c>
      <c r="X3461">
        <v>61.827338886221114</v>
      </c>
      <c r="Y3461">
        <v>0</v>
      </c>
      <c r="Z3461">
        <v>0</v>
      </c>
      <c r="AA3461">
        <v>0</v>
      </c>
      <c r="AB3461">
        <v>7.8721586801690302</v>
      </c>
      <c r="AC3461">
        <v>0</v>
      </c>
      <c r="AD3461">
        <v>0</v>
      </c>
      <c r="AE3461">
        <v>69.69949756639015</v>
      </c>
    </row>
    <row r="3462" spans="1:31" x14ac:dyDescent="0.25">
      <c r="A3462">
        <v>2344629</v>
      </c>
      <c r="B3462">
        <v>1</v>
      </c>
      <c r="C3462" t="s">
        <v>80</v>
      </c>
      <c r="D3462" t="s">
        <v>103</v>
      </c>
      <c r="E3462" t="s">
        <v>141</v>
      </c>
      <c r="F3462" t="s">
        <v>9396</v>
      </c>
      <c r="G3462" t="s">
        <v>134</v>
      </c>
      <c r="H3462" t="s">
        <v>135</v>
      </c>
      <c r="I3462" t="s">
        <v>144</v>
      </c>
      <c r="J3462" t="s">
        <v>137</v>
      </c>
      <c r="K3462" t="s">
        <v>138</v>
      </c>
      <c r="L3462" t="s">
        <v>10100</v>
      </c>
      <c r="M3462" t="s">
        <v>10101</v>
      </c>
      <c r="N3462">
        <v>0.78166666600000001</v>
      </c>
      <c r="O3462">
        <v>0</v>
      </c>
      <c r="P3462">
        <v>0</v>
      </c>
      <c r="Q3462">
        <v>6</v>
      </c>
      <c r="R3462">
        <v>21</v>
      </c>
      <c r="S3462">
        <v>10</v>
      </c>
      <c r="T3462">
        <v>6</v>
      </c>
      <c r="U3462">
        <v>5</v>
      </c>
      <c r="V3462">
        <v>0</v>
      </c>
      <c r="W3462">
        <v>0</v>
      </c>
      <c r="X3462">
        <v>0</v>
      </c>
      <c r="Y3462">
        <v>47.932011945138086</v>
      </c>
      <c r="Z3462">
        <v>76.258059857825998</v>
      </c>
      <c r="AA3462">
        <v>28.090661461007883</v>
      </c>
      <c r="AB3462">
        <v>13.440591542471719</v>
      </c>
      <c r="AC3462">
        <v>130.96435049284565</v>
      </c>
      <c r="AD3462">
        <v>0</v>
      </c>
      <c r="AE3462">
        <v>296.6856752992893</v>
      </c>
    </row>
    <row r="3463" spans="1:31" x14ac:dyDescent="0.25">
      <c r="A3463">
        <v>2344632</v>
      </c>
      <c r="B3463">
        <v>1</v>
      </c>
      <c r="C3463" t="s">
        <v>80</v>
      </c>
      <c r="D3463" t="s">
        <v>94</v>
      </c>
      <c r="E3463" t="s">
        <v>151</v>
      </c>
      <c r="F3463" t="s">
        <v>10102</v>
      </c>
      <c r="G3463" t="s">
        <v>194</v>
      </c>
      <c r="H3463" t="s">
        <v>154</v>
      </c>
      <c r="I3463" t="s">
        <v>144</v>
      </c>
      <c r="J3463" t="s">
        <v>137</v>
      </c>
      <c r="K3463" t="s">
        <v>138</v>
      </c>
      <c r="L3463" t="s">
        <v>10103</v>
      </c>
      <c r="M3463" t="s">
        <v>10104</v>
      </c>
      <c r="N3463">
        <v>0.54194444399999997</v>
      </c>
      <c r="O3463">
        <v>0</v>
      </c>
      <c r="P3463">
        <v>125</v>
      </c>
      <c r="Q3463">
        <v>0</v>
      </c>
      <c r="R3463">
        <v>0</v>
      </c>
      <c r="S3463">
        <v>0</v>
      </c>
      <c r="T3463">
        <v>2</v>
      </c>
      <c r="U3463">
        <v>0</v>
      </c>
      <c r="V3463">
        <v>0</v>
      </c>
      <c r="W3463">
        <v>0</v>
      </c>
      <c r="X3463">
        <v>18.005062363027481</v>
      </c>
      <c r="Y3463">
        <v>0</v>
      </c>
      <c r="Z3463">
        <v>0</v>
      </c>
      <c r="AA3463">
        <v>0</v>
      </c>
      <c r="AB3463">
        <v>0.30137286220011167</v>
      </c>
      <c r="AC3463">
        <v>0</v>
      </c>
      <c r="AD3463">
        <v>0</v>
      </c>
      <c r="AE3463">
        <v>18.306435225227592</v>
      </c>
    </row>
    <row r="3464" spans="1:31" x14ac:dyDescent="0.25">
      <c r="A3464">
        <v>2344635</v>
      </c>
      <c r="B3464">
        <v>1</v>
      </c>
      <c r="C3464" t="s">
        <v>81</v>
      </c>
      <c r="D3464" t="s">
        <v>125</v>
      </c>
      <c r="E3464" t="s">
        <v>174</v>
      </c>
      <c r="F3464" t="s">
        <v>10105</v>
      </c>
      <c r="G3464" t="s">
        <v>176</v>
      </c>
      <c r="H3464" t="s">
        <v>154</v>
      </c>
      <c r="I3464" t="s">
        <v>144</v>
      </c>
      <c r="J3464" t="s">
        <v>137</v>
      </c>
      <c r="K3464" t="s">
        <v>138</v>
      </c>
      <c r="L3464" t="s">
        <v>10106</v>
      </c>
      <c r="M3464" t="s">
        <v>10107</v>
      </c>
      <c r="N3464">
        <v>0.71111111100000002</v>
      </c>
      <c r="O3464">
        <v>0</v>
      </c>
      <c r="P3464">
        <v>17</v>
      </c>
      <c r="Q3464">
        <v>0</v>
      </c>
      <c r="R3464">
        <v>20</v>
      </c>
      <c r="S3464">
        <v>0</v>
      </c>
      <c r="T3464">
        <v>2</v>
      </c>
      <c r="U3464">
        <v>0</v>
      </c>
      <c r="V3464">
        <v>0</v>
      </c>
      <c r="W3464">
        <v>0</v>
      </c>
      <c r="X3464">
        <v>2.4924951047022543</v>
      </c>
      <c r="Y3464">
        <v>0</v>
      </c>
      <c r="Z3464">
        <v>42.193709727511688</v>
      </c>
      <c r="AA3464">
        <v>0</v>
      </c>
      <c r="AB3464">
        <v>3.0924635507700171</v>
      </c>
      <c r="AC3464">
        <v>0</v>
      </c>
      <c r="AD3464">
        <v>0</v>
      </c>
      <c r="AE3464">
        <v>47.778668382983966</v>
      </c>
    </row>
    <row r="3465" spans="1:31" x14ac:dyDescent="0.25">
      <c r="A3465">
        <v>2344636</v>
      </c>
      <c r="B3465">
        <v>1</v>
      </c>
      <c r="C3465" t="s">
        <v>80</v>
      </c>
      <c r="D3465" t="s">
        <v>104</v>
      </c>
      <c r="E3465" t="s">
        <v>151</v>
      </c>
      <c r="F3465" t="s">
        <v>10108</v>
      </c>
      <c r="G3465" t="s">
        <v>292</v>
      </c>
      <c r="H3465" t="s">
        <v>154</v>
      </c>
      <c r="I3465" t="s">
        <v>144</v>
      </c>
      <c r="J3465" t="s">
        <v>137</v>
      </c>
      <c r="K3465" t="s">
        <v>138</v>
      </c>
      <c r="L3465" t="s">
        <v>10109</v>
      </c>
      <c r="M3465" t="s">
        <v>10110</v>
      </c>
      <c r="N3465">
        <v>2.1825000000000001</v>
      </c>
      <c r="O3465">
        <v>0</v>
      </c>
      <c r="P3465">
        <v>58</v>
      </c>
      <c r="Q3465">
        <v>0</v>
      </c>
      <c r="R3465">
        <v>2</v>
      </c>
      <c r="S3465">
        <v>0</v>
      </c>
      <c r="T3465">
        <v>4</v>
      </c>
      <c r="U3465">
        <v>0</v>
      </c>
      <c r="V3465">
        <v>0</v>
      </c>
      <c r="W3465">
        <v>0</v>
      </c>
      <c r="X3465">
        <v>24.075418153874843</v>
      </c>
      <c r="Y3465">
        <v>0</v>
      </c>
      <c r="Z3465">
        <v>0.53504126654112505</v>
      </c>
      <c r="AA3465">
        <v>0</v>
      </c>
      <c r="AB3465">
        <v>3.7426861519603016</v>
      </c>
      <c r="AC3465">
        <v>0</v>
      </c>
      <c r="AD3465">
        <v>0</v>
      </c>
      <c r="AE3465">
        <v>28.35314557237627</v>
      </c>
    </row>
    <row r="3466" spans="1:31" x14ac:dyDescent="0.25">
      <c r="A3466">
        <v>2344638</v>
      </c>
      <c r="B3466">
        <v>1</v>
      </c>
      <c r="C3466" t="s">
        <v>80</v>
      </c>
      <c r="D3466" t="s">
        <v>105</v>
      </c>
      <c r="E3466" t="s">
        <v>151</v>
      </c>
      <c r="F3466" t="s">
        <v>10111</v>
      </c>
      <c r="G3466" t="s">
        <v>153</v>
      </c>
      <c r="H3466" t="s">
        <v>154</v>
      </c>
      <c r="I3466" t="s">
        <v>144</v>
      </c>
      <c r="J3466" t="s">
        <v>137</v>
      </c>
      <c r="K3466" t="s">
        <v>138</v>
      </c>
      <c r="L3466" t="s">
        <v>10112</v>
      </c>
      <c r="M3466" t="s">
        <v>10113</v>
      </c>
      <c r="N3466">
        <v>1.3274999999999999</v>
      </c>
      <c r="O3466">
        <v>0</v>
      </c>
      <c r="P3466">
        <v>154</v>
      </c>
      <c r="Q3466">
        <v>0</v>
      </c>
      <c r="R3466">
        <v>1</v>
      </c>
      <c r="S3466">
        <v>0</v>
      </c>
      <c r="T3466">
        <v>6</v>
      </c>
      <c r="U3466">
        <v>0</v>
      </c>
      <c r="V3466">
        <v>0</v>
      </c>
      <c r="W3466">
        <v>0</v>
      </c>
      <c r="X3466">
        <v>39.867911596820939</v>
      </c>
      <c r="Y3466">
        <v>0</v>
      </c>
      <c r="Z3466">
        <v>0.75107405638438851</v>
      </c>
      <c r="AA3466">
        <v>0</v>
      </c>
      <c r="AB3466">
        <v>0.69416544754921006</v>
      </c>
      <c r="AC3466">
        <v>0</v>
      </c>
      <c r="AD3466">
        <v>0</v>
      </c>
      <c r="AE3466">
        <v>41.313151100754538</v>
      </c>
    </row>
    <row r="3467" spans="1:31" x14ac:dyDescent="0.25">
      <c r="A3467">
        <v>2344639</v>
      </c>
      <c r="B3467">
        <v>1</v>
      </c>
      <c r="C3467" t="s">
        <v>80</v>
      </c>
      <c r="D3467" t="s">
        <v>100</v>
      </c>
      <c r="E3467" t="s">
        <v>151</v>
      </c>
      <c r="F3467" t="s">
        <v>10114</v>
      </c>
      <c r="G3467" t="s">
        <v>153</v>
      </c>
      <c r="H3467" t="s">
        <v>154</v>
      </c>
      <c r="I3467" t="s">
        <v>144</v>
      </c>
      <c r="J3467" t="s">
        <v>137</v>
      </c>
      <c r="K3467" t="s">
        <v>138</v>
      </c>
      <c r="L3467" t="s">
        <v>10115</v>
      </c>
      <c r="M3467" t="s">
        <v>10116</v>
      </c>
      <c r="N3467">
        <v>0.79138888799999996</v>
      </c>
      <c r="O3467">
        <v>0</v>
      </c>
      <c r="P3467">
        <v>11</v>
      </c>
      <c r="Q3467">
        <v>0</v>
      </c>
      <c r="R3467">
        <v>4</v>
      </c>
      <c r="S3467">
        <v>0</v>
      </c>
      <c r="T3467">
        <v>2</v>
      </c>
      <c r="U3467">
        <v>0</v>
      </c>
      <c r="V3467">
        <v>0</v>
      </c>
      <c r="W3467">
        <v>0</v>
      </c>
      <c r="X3467">
        <v>3.0499396445902756</v>
      </c>
      <c r="Y3467">
        <v>0</v>
      </c>
      <c r="Z3467">
        <v>7.0439503023136396</v>
      </c>
      <c r="AA3467">
        <v>0</v>
      </c>
      <c r="AB3467">
        <v>0.58870502277291115</v>
      </c>
      <c r="AC3467">
        <v>0</v>
      </c>
      <c r="AD3467">
        <v>0</v>
      </c>
      <c r="AE3467">
        <v>10.682594969676826</v>
      </c>
    </row>
    <row r="3468" spans="1:31" x14ac:dyDescent="0.25">
      <c r="A3468">
        <v>2344641</v>
      </c>
      <c r="B3468">
        <v>1</v>
      </c>
      <c r="C3468" t="s">
        <v>81</v>
      </c>
      <c r="D3468" t="s">
        <v>123</v>
      </c>
      <c r="E3468" t="s">
        <v>157</v>
      </c>
      <c r="F3468" t="s">
        <v>10117</v>
      </c>
      <c r="G3468" t="s">
        <v>159</v>
      </c>
      <c r="H3468" t="s">
        <v>154</v>
      </c>
      <c r="I3468" t="s">
        <v>144</v>
      </c>
      <c r="J3468" t="s">
        <v>137</v>
      </c>
      <c r="K3468" t="s">
        <v>138</v>
      </c>
      <c r="L3468" t="s">
        <v>10118</v>
      </c>
      <c r="M3468" t="s">
        <v>10119</v>
      </c>
      <c r="N3468">
        <v>0.92416666599999997</v>
      </c>
      <c r="O3468">
        <v>0</v>
      </c>
      <c r="P3468">
        <v>1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0.21975388370144444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0.21975388370144444</v>
      </c>
    </row>
    <row r="3469" spans="1:31" x14ac:dyDescent="0.25">
      <c r="A3469">
        <v>2360382</v>
      </c>
      <c r="B3469">
        <v>1</v>
      </c>
      <c r="C3469" t="s">
        <v>80</v>
      </c>
      <c r="D3469" t="s">
        <v>106</v>
      </c>
      <c r="E3469" t="s">
        <v>132</v>
      </c>
      <c r="F3469" t="s">
        <v>10120</v>
      </c>
      <c r="G3469" t="s">
        <v>134</v>
      </c>
      <c r="H3469" t="s">
        <v>135</v>
      </c>
      <c r="I3469" t="s">
        <v>144</v>
      </c>
      <c r="J3469" t="s">
        <v>137</v>
      </c>
      <c r="K3469" t="s">
        <v>138</v>
      </c>
      <c r="L3469" t="s">
        <v>10121</v>
      </c>
      <c r="M3469" t="s">
        <v>10122</v>
      </c>
      <c r="N3469">
        <v>0.61666666599999997</v>
      </c>
      <c r="O3469">
        <v>0</v>
      </c>
      <c r="P3469">
        <v>3</v>
      </c>
      <c r="Q3469">
        <v>29</v>
      </c>
      <c r="R3469">
        <v>134</v>
      </c>
      <c r="S3469">
        <v>5</v>
      </c>
      <c r="T3469">
        <v>36</v>
      </c>
      <c r="U3469">
        <v>0</v>
      </c>
      <c r="V3469">
        <v>0</v>
      </c>
      <c r="W3469">
        <v>0</v>
      </c>
      <c r="X3469">
        <v>2.2528088081477335</v>
      </c>
      <c r="Y3469">
        <v>138.92225028317503</v>
      </c>
      <c r="Z3469">
        <v>547.40660611916576</v>
      </c>
      <c r="AA3469">
        <v>22.522011079133751</v>
      </c>
      <c r="AB3469">
        <v>96.488612670150559</v>
      </c>
      <c r="AC3469">
        <v>0</v>
      </c>
      <c r="AD3469">
        <v>0</v>
      </c>
      <c r="AE3469">
        <v>807.59228895977287</v>
      </c>
    </row>
    <row r="3470" spans="1:31" x14ac:dyDescent="0.25">
      <c r="A3470">
        <v>2344904</v>
      </c>
      <c r="B3470">
        <v>1</v>
      </c>
      <c r="C3470" t="s">
        <v>80</v>
      </c>
      <c r="D3470" t="s">
        <v>100</v>
      </c>
      <c r="E3470" t="s">
        <v>157</v>
      </c>
      <c r="F3470" t="s">
        <v>10123</v>
      </c>
      <c r="G3470" t="s">
        <v>204</v>
      </c>
      <c r="H3470" t="s">
        <v>154</v>
      </c>
      <c r="I3470" t="s">
        <v>144</v>
      </c>
      <c r="J3470" t="s">
        <v>137</v>
      </c>
      <c r="K3470" t="s">
        <v>138</v>
      </c>
      <c r="L3470" t="s">
        <v>10124</v>
      </c>
      <c r="M3470" t="s">
        <v>10125</v>
      </c>
      <c r="N3470">
        <v>2.5499999999999998</v>
      </c>
      <c r="O3470">
        <v>0</v>
      </c>
      <c r="P3470">
        <v>0</v>
      </c>
      <c r="Q3470">
        <v>0</v>
      </c>
      <c r="R3470">
        <v>13</v>
      </c>
      <c r="S3470">
        <v>0</v>
      </c>
      <c r="T3470">
        <v>1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266.15760643784995</v>
      </c>
      <c r="AA3470">
        <v>0</v>
      </c>
      <c r="AB3470">
        <v>5.0471387575651008</v>
      </c>
      <c r="AC3470">
        <v>0</v>
      </c>
      <c r="AD3470">
        <v>0</v>
      </c>
      <c r="AE3470">
        <v>271.20474519541506</v>
      </c>
    </row>
    <row r="3471" spans="1:31" x14ac:dyDescent="0.25">
      <c r="A3471">
        <v>2345004</v>
      </c>
      <c r="B3471">
        <v>1</v>
      </c>
      <c r="C3471" t="s">
        <v>81</v>
      </c>
      <c r="D3471" t="s">
        <v>128</v>
      </c>
      <c r="E3471" t="s">
        <v>141</v>
      </c>
      <c r="F3471" t="s">
        <v>3256</v>
      </c>
      <c r="G3471" t="s">
        <v>134</v>
      </c>
      <c r="H3471" t="s">
        <v>135</v>
      </c>
      <c r="I3471" t="s">
        <v>144</v>
      </c>
      <c r="J3471" t="s">
        <v>137</v>
      </c>
      <c r="K3471" t="s">
        <v>138</v>
      </c>
      <c r="L3471" t="s">
        <v>10126</v>
      </c>
      <c r="M3471" t="s">
        <v>10127</v>
      </c>
      <c r="N3471">
        <v>0.12694444399999999</v>
      </c>
      <c r="O3471">
        <v>0</v>
      </c>
      <c r="P3471">
        <v>1229</v>
      </c>
      <c r="Q3471">
        <v>4</v>
      </c>
      <c r="R3471">
        <v>2</v>
      </c>
      <c r="S3471">
        <v>10</v>
      </c>
      <c r="T3471">
        <v>89</v>
      </c>
      <c r="U3471">
        <v>1</v>
      </c>
      <c r="V3471">
        <v>0</v>
      </c>
      <c r="W3471">
        <v>0</v>
      </c>
      <c r="X3471">
        <v>20.595718495317918</v>
      </c>
      <c r="Y3471">
        <v>3.2155781034248054</v>
      </c>
      <c r="Z3471">
        <v>0.27230886779149027</v>
      </c>
      <c r="AA3471">
        <v>2.0914822114987501</v>
      </c>
      <c r="AB3471">
        <v>1.9041648783129399</v>
      </c>
      <c r="AC3471">
        <v>9.6731101552653342</v>
      </c>
      <c r="AD3471">
        <v>0</v>
      </c>
      <c r="AE3471">
        <v>37.752362711611241</v>
      </c>
    </row>
    <row r="3472" spans="1:31" x14ac:dyDescent="0.25">
      <c r="A3472">
        <v>2344967</v>
      </c>
      <c r="B3472">
        <v>1</v>
      </c>
      <c r="C3472" t="s">
        <v>81</v>
      </c>
      <c r="D3472" t="s">
        <v>118</v>
      </c>
      <c r="E3472" t="s">
        <v>151</v>
      </c>
      <c r="F3472" t="s">
        <v>10128</v>
      </c>
      <c r="G3472" t="s">
        <v>153</v>
      </c>
      <c r="H3472" t="s">
        <v>154</v>
      </c>
      <c r="I3472" t="s">
        <v>144</v>
      </c>
      <c r="J3472" t="s">
        <v>137</v>
      </c>
      <c r="K3472" t="s">
        <v>138</v>
      </c>
      <c r="L3472" t="s">
        <v>10129</v>
      </c>
      <c r="M3472" t="s">
        <v>10130</v>
      </c>
      <c r="N3472">
        <v>0.76916666600000005</v>
      </c>
      <c r="O3472">
        <v>0</v>
      </c>
      <c r="P3472">
        <v>4</v>
      </c>
      <c r="Q3472">
        <v>0</v>
      </c>
      <c r="R3472">
        <v>2</v>
      </c>
      <c r="S3472">
        <v>0</v>
      </c>
      <c r="T3472">
        <v>2</v>
      </c>
      <c r="U3472">
        <v>0</v>
      </c>
      <c r="V3472">
        <v>0</v>
      </c>
      <c r="W3472">
        <v>0</v>
      </c>
      <c r="X3472">
        <v>0.39476986099554251</v>
      </c>
      <c r="Y3472">
        <v>0</v>
      </c>
      <c r="Z3472">
        <v>4.0734082535044021</v>
      </c>
      <c r="AA3472">
        <v>0</v>
      </c>
      <c r="AB3472">
        <v>1.6985571008504894</v>
      </c>
      <c r="AC3472">
        <v>0</v>
      </c>
      <c r="AD3472">
        <v>0</v>
      </c>
      <c r="AE3472">
        <v>6.1667352153504336</v>
      </c>
    </row>
    <row r="3473" spans="1:31" x14ac:dyDescent="0.25">
      <c r="A3473">
        <v>2344718</v>
      </c>
      <c r="B3473">
        <v>1</v>
      </c>
      <c r="C3473" t="s">
        <v>80</v>
      </c>
      <c r="D3473" t="s">
        <v>82</v>
      </c>
      <c r="E3473" t="s">
        <v>147</v>
      </c>
      <c r="F3473" t="s">
        <v>10131</v>
      </c>
      <c r="G3473" t="s">
        <v>1416</v>
      </c>
      <c r="H3473" t="s">
        <v>135</v>
      </c>
      <c r="I3473" t="s">
        <v>144</v>
      </c>
      <c r="J3473" t="s">
        <v>137</v>
      </c>
      <c r="K3473" t="s">
        <v>138</v>
      </c>
      <c r="L3473" t="s">
        <v>10132</v>
      </c>
      <c r="M3473" t="s">
        <v>10133</v>
      </c>
      <c r="N3473">
        <v>2.332777777</v>
      </c>
      <c r="O3473">
        <v>0</v>
      </c>
      <c r="P3473">
        <v>0</v>
      </c>
      <c r="Q3473">
        <v>0</v>
      </c>
      <c r="R3473">
        <v>0</v>
      </c>
      <c r="S3473">
        <v>2</v>
      </c>
      <c r="T3473">
        <v>6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1968.3044240387735</v>
      </c>
      <c r="AB3473">
        <v>216.52375957601495</v>
      </c>
      <c r="AC3473">
        <v>0</v>
      </c>
      <c r="AD3473">
        <v>0</v>
      </c>
      <c r="AE3473">
        <v>2184.8281836147885</v>
      </c>
    </row>
    <row r="3474" spans="1:31" x14ac:dyDescent="0.25">
      <c r="A3474">
        <v>2344858</v>
      </c>
      <c r="B3474">
        <v>1</v>
      </c>
      <c r="C3474" t="s">
        <v>81</v>
      </c>
      <c r="D3474" t="s">
        <v>120</v>
      </c>
      <c r="E3474" t="s">
        <v>151</v>
      </c>
      <c r="F3474" t="s">
        <v>10134</v>
      </c>
      <c r="G3474" t="s">
        <v>153</v>
      </c>
      <c r="H3474" t="s">
        <v>154</v>
      </c>
      <c r="I3474" t="s">
        <v>144</v>
      </c>
      <c r="J3474" t="s">
        <v>137</v>
      </c>
      <c r="K3474" t="s">
        <v>138</v>
      </c>
      <c r="L3474" t="s">
        <v>10135</v>
      </c>
      <c r="M3474" t="s">
        <v>10136</v>
      </c>
      <c r="N3474">
        <v>2.929444444</v>
      </c>
      <c r="O3474">
        <v>0</v>
      </c>
      <c r="P3474">
        <v>47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35.392307020486982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35.392307020486982</v>
      </c>
    </row>
    <row r="3475" spans="1:31" x14ac:dyDescent="0.25">
      <c r="A3475">
        <v>2344712</v>
      </c>
      <c r="B3475">
        <v>1</v>
      </c>
      <c r="C3475" t="s">
        <v>80</v>
      </c>
      <c r="D3475" t="s">
        <v>93</v>
      </c>
      <c r="E3475" t="s">
        <v>174</v>
      </c>
      <c r="F3475" t="s">
        <v>10137</v>
      </c>
      <c r="G3475" t="s">
        <v>299</v>
      </c>
      <c r="H3475" t="s">
        <v>154</v>
      </c>
      <c r="I3475" t="s">
        <v>144</v>
      </c>
      <c r="J3475" t="s">
        <v>137</v>
      </c>
      <c r="K3475" t="s">
        <v>138</v>
      </c>
      <c r="L3475" t="s">
        <v>10138</v>
      </c>
      <c r="M3475" t="s">
        <v>10139</v>
      </c>
      <c r="N3475">
        <v>0.35888888800000002</v>
      </c>
      <c r="O3475">
        <v>0</v>
      </c>
      <c r="P3475">
        <v>99</v>
      </c>
      <c r="Q3475">
        <v>0</v>
      </c>
      <c r="R3475">
        <v>0</v>
      </c>
      <c r="S3475">
        <v>0</v>
      </c>
      <c r="T3475">
        <v>14</v>
      </c>
      <c r="U3475">
        <v>0</v>
      </c>
      <c r="V3475">
        <v>0</v>
      </c>
      <c r="W3475">
        <v>0</v>
      </c>
      <c r="X3475">
        <v>8.5022417856739558</v>
      </c>
      <c r="Y3475">
        <v>0</v>
      </c>
      <c r="Z3475">
        <v>0</v>
      </c>
      <c r="AA3475">
        <v>0</v>
      </c>
      <c r="AB3475">
        <v>5.2126407132526218</v>
      </c>
      <c r="AC3475">
        <v>0</v>
      </c>
      <c r="AD3475">
        <v>0</v>
      </c>
      <c r="AE3475">
        <v>13.714882498926578</v>
      </c>
    </row>
    <row r="3476" spans="1:31" x14ac:dyDescent="0.25">
      <c r="A3476">
        <v>2344961</v>
      </c>
      <c r="B3476">
        <v>1</v>
      </c>
      <c r="C3476" t="s">
        <v>80</v>
      </c>
      <c r="D3476" t="s">
        <v>105</v>
      </c>
      <c r="E3476" t="s">
        <v>174</v>
      </c>
      <c r="F3476" t="s">
        <v>10140</v>
      </c>
      <c r="G3476" t="s">
        <v>176</v>
      </c>
      <c r="H3476" t="s">
        <v>154</v>
      </c>
      <c r="I3476" t="s">
        <v>144</v>
      </c>
      <c r="J3476" t="s">
        <v>137</v>
      </c>
      <c r="K3476" t="s">
        <v>138</v>
      </c>
      <c r="L3476" t="s">
        <v>10141</v>
      </c>
      <c r="M3476" t="s">
        <v>10142</v>
      </c>
      <c r="N3476">
        <v>1.0363888880000001</v>
      </c>
      <c r="O3476">
        <v>0</v>
      </c>
      <c r="P3476">
        <v>80</v>
      </c>
      <c r="Q3476">
        <v>0</v>
      </c>
      <c r="R3476">
        <v>67</v>
      </c>
      <c r="S3476">
        <v>0</v>
      </c>
      <c r="T3476">
        <v>13</v>
      </c>
      <c r="U3476">
        <v>0</v>
      </c>
      <c r="V3476">
        <v>0</v>
      </c>
      <c r="W3476">
        <v>0</v>
      </c>
      <c r="X3476">
        <v>27.045079050520314</v>
      </c>
      <c r="Y3476">
        <v>0</v>
      </c>
      <c r="Z3476">
        <v>47.368999773132259</v>
      </c>
      <c r="AA3476">
        <v>0</v>
      </c>
      <c r="AB3476">
        <v>8.868232728080276</v>
      </c>
      <c r="AC3476">
        <v>0</v>
      </c>
      <c r="AD3476">
        <v>0</v>
      </c>
      <c r="AE3476">
        <v>83.282311551732846</v>
      </c>
    </row>
    <row r="3477" spans="1:31" x14ac:dyDescent="0.25">
      <c r="A3477">
        <v>2344818</v>
      </c>
      <c r="B3477">
        <v>1</v>
      </c>
      <c r="C3477" t="s">
        <v>81</v>
      </c>
      <c r="D3477" t="s">
        <v>115</v>
      </c>
      <c r="E3477" t="s">
        <v>157</v>
      </c>
      <c r="F3477" t="s">
        <v>10143</v>
      </c>
      <c r="G3477" t="s">
        <v>159</v>
      </c>
      <c r="H3477" t="s">
        <v>154</v>
      </c>
      <c r="I3477" t="s">
        <v>144</v>
      </c>
      <c r="J3477" t="s">
        <v>137</v>
      </c>
      <c r="K3477" t="s">
        <v>138</v>
      </c>
      <c r="L3477" t="s">
        <v>10144</v>
      </c>
      <c r="M3477" t="s">
        <v>10145</v>
      </c>
      <c r="N3477">
        <v>3.3488888879999998</v>
      </c>
      <c r="O3477">
        <v>0</v>
      </c>
      <c r="P3477">
        <v>1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0.75190974243142561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0.75190974243142561</v>
      </c>
    </row>
    <row r="3478" spans="1:31" x14ac:dyDescent="0.25">
      <c r="A3478">
        <v>2344775</v>
      </c>
      <c r="B3478">
        <v>1</v>
      </c>
      <c r="C3478" t="s">
        <v>80</v>
      </c>
      <c r="D3478" t="s">
        <v>96</v>
      </c>
      <c r="E3478" t="s">
        <v>157</v>
      </c>
      <c r="F3478" t="s">
        <v>10146</v>
      </c>
      <c r="G3478" t="s">
        <v>159</v>
      </c>
      <c r="H3478" t="s">
        <v>154</v>
      </c>
      <c r="I3478" t="s">
        <v>144</v>
      </c>
      <c r="J3478" t="s">
        <v>137</v>
      </c>
      <c r="K3478" t="s">
        <v>138</v>
      </c>
      <c r="L3478" t="s">
        <v>10147</v>
      </c>
      <c r="M3478" t="s">
        <v>10148</v>
      </c>
      <c r="N3478">
        <v>4.2383333329999999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1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9.1446630485702727</v>
      </c>
      <c r="AC3478">
        <v>0</v>
      </c>
      <c r="AD3478">
        <v>0</v>
      </c>
      <c r="AE3478">
        <v>9.1446630485702727</v>
      </c>
    </row>
    <row r="3479" spans="1:31" x14ac:dyDescent="0.25">
      <c r="A3479">
        <v>2344652</v>
      </c>
      <c r="B3479">
        <v>1</v>
      </c>
      <c r="C3479" t="s">
        <v>80</v>
      </c>
      <c r="D3479" t="s">
        <v>108</v>
      </c>
      <c r="E3479" t="s">
        <v>174</v>
      </c>
      <c r="F3479" t="s">
        <v>3499</v>
      </c>
      <c r="G3479" t="s">
        <v>176</v>
      </c>
      <c r="H3479" t="s">
        <v>154</v>
      </c>
      <c r="I3479" t="s">
        <v>144</v>
      </c>
      <c r="J3479" t="s">
        <v>137</v>
      </c>
      <c r="K3479" t="s">
        <v>138</v>
      </c>
      <c r="L3479" t="s">
        <v>10149</v>
      </c>
      <c r="M3479" t="s">
        <v>10150</v>
      </c>
      <c r="N3479">
        <v>1.285555555</v>
      </c>
      <c r="O3479">
        <v>0</v>
      </c>
      <c r="P3479">
        <v>29</v>
      </c>
      <c r="Q3479">
        <v>0</v>
      </c>
      <c r="R3479">
        <v>11</v>
      </c>
      <c r="S3479">
        <v>0</v>
      </c>
      <c r="T3479">
        <v>5</v>
      </c>
      <c r="U3479">
        <v>0</v>
      </c>
      <c r="V3479">
        <v>0</v>
      </c>
      <c r="W3479">
        <v>0</v>
      </c>
      <c r="X3479">
        <v>17.119052040374036</v>
      </c>
      <c r="Y3479">
        <v>0</v>
      </c>
      <c r="Z3479">
        <v>33.396590549101489</v>
      </c>
      <c r="AA3479">
        <v>0</v>
      </c>
      <c r="AB3479">
        <v>1.6760887998162701</v>
      </c>
      <c r="AC3479">
        <v>0</v>
      </c>
      <c r="AD3479">
        <v>0</v>
      </c>
      <c r="AE3479">
        <v>52.191731389291796</v>
      </c>
    </row>
    <row r="3480" spans="1:31" x14ac:dyDescent="0.25">
      <c r="A3480">
        <v>2344944</v>
      </c>
      <c r="B3480">
        <v>1</v>
      </c>
      <c r="C3480" t="s">
        <v>80</v>
      </c>
      <c r="D3480" t="s">
        <v>101</v>
      </c>
      <c r="E3480" t="s">
        <v>151</v>
      </c>
      <c r="F3480" t="s">
        <v>10151</v>
      </c>
      <c r="G3480" t="s">
        <v>153</v>
      </c>
      <c r="H3480" t="s">
        <v>154</v>
      </c>
      <c r="I3480" t="s">
        <v>144</v>
      </c>
      <c r="J3480" t="s">
        <v>137</v>
      </c>
      <c r="K3480" t="s">
        <v>138</v>
      </c>
      <c r="L3480" t="s">
        <v>10152</v>
      </c>
      <c r="M3480" t="s">
        <v>10153</v>
      </c>
      <c r="N3480">
        <v>1.5494444439999999</v>
      </c>
      <c r="O3480">
        <v>0</v>
      </c>
      <c r="P3480">
        <v>30</v>
      </c>
      <c r="Q3480">
        <v>0</v>
      </c>
      <c r="R3480">
        <v>10</v>
      </c>
      <c r="S3480">
        <v>0</v>
      </c>
      <c r="T3480">
        <v>7</v>
      </c>
      <c r="U3480">
        <v>0</v>
      </c>
      <c r="V3480">
        <v>0</v>
      </c>
      <c r="W3480">
        <v>0</v>
      </c>
      <c r="X3480">
        <v>16.941944774363076</v>
      </c>
      <c r="Y3480">
        <v>0</v>
      </c>
      <c r="Z3480">
        <v>8.6656315643908854</v>
      </c>
      <c r="AA3480">
        <v>0</v>
      </c>
      <c r="AB3480">
        <v>7.9381824015620408</v>
      </c>
      <c r="AC3480">
        <v>0</v>
      </c>
      <c r="AD3480">
        <v>0</v>
      </c>
      <c r="AE3480">
        <v>33.545758740316003</v>
      </c>
    </row>
    <row r="3481" spans="1:31" x14ac:dyDescent="0.25">
      <c r="A3481">
        <v>2344732</v>
      </c>
      <c r="B3481">
        <v>1</v>
      </c>
      <c r="C3481" t="s">
        <v>80</v>
      </c>
      <c r="D3481" t="s">
        <v>93</v>
      </c>
      <c r="E3481" t="s">
        <v>174</v>
      </c>
      <c r="F3481" t="s">
        <v>10154</v>
      </c>
      <c r="G3481" t="s">
        <v>299</v>
      </c>
      <c r="H3481" t="s">
        <v>154</v>
      </c>
      <c r="I3481" t="s">
        <v>144</v>
      </c>
      <c r="J3481" t="s">
        <v>137</v>
      </c>
      <c r="K3481" t="s">
        <v>138</v>
      </c>
      <c r="L3481" t="s">
        <v>10155</v>
      </c>
      <c r="M3481" t="s">
        <v>10156</v>
      </c>
      <c r="N3481">
        <v>0.35083333300000002</v>
      </c>
      <c r="O3481">
        <v>0</v>
      </c>
      <c r="P3481">
        <v>116</v>
      </c>
      <c r="Q3481">
        <v>0</v>
      </c>
      <c r="R3481">
        <v>4</v>
      </c>
      <c r="S3481">
        <v>0</v>
      </c>
      <c r="T3481">
        <v>23</v>
      </c>
      <c r="U3481">
        <v>0</v>
      </c>
      <c r="V3481">
        <v>0</v>
      </c>
      <c r="W3481">
        <v>0</v>
      </c>
      <c r="X3481">
        <v>12.856814077828494</v>
      </c>
      <c r="Y3481">
        <v>0</v>
      </c>
      <c r="Z3481">
        <v>2.4847135992084373</v>
      </c>
      <c r="AA3481">
        <v>0</v>
      </c>
      <c r="AB3481">
        <v>10.367929470909266</v>
      </c>
      <c r="AC3481">
        <v>0</v>
      </c>
      <c r="AD3481">
        <v>0</v>
      </c>
      <c r="AE3481">
        <v>25.709457147946196</v>
      </c>
    </row>
    <row r="3482" spans="1:31" x14ac:dyDescent="0.25">
      <c r="A3482">
        <v>2344781</v>
      </c>
      <c r="B3482">
        <v>1</v>
      </c>
      <c r="C3482" t="s">
        <v>80</v>
      </c>
      <c r="D3482" t="s">
        <v>95</v>
      </c>
      <c r="E3482" t="s">
        <v>151</v>
      </c>
      <c r="F3482" t="s">
        <v>10157</v>
      </c>
      <c r="G3482" t="s">
        <v>153</v>
      </c>
      <c r="H3482" t="s">
        <v>154</v>
      </c>
      <c r="I3482" t="s">
        <v>144</v>
      </c>
      <c r="J3482" t="s">
        <v>137</v>
      </c>
      <c r="K3482" t="s">
        <v>138</v>
      </c>
      <c r="L3482" t="s">
        <v>10158</v>
      </c>
      <c r="M3482" t="s">
        <v>10159</v>
      </c>
      <c r="N3482">
        <v>1.0691666660000001</v>
      </c>
      <c r="O3482">
        <v>0</v>
      </c>
      <c r="P3482">
        <v>35</v>
      </c>
      <c r="Q3482">
        <v>0</v>
      </c>
      <c r="R3482">
        <v>0</v>
      </c>
      <c r="S3482">
        <v>0</v>
      </c>
      <c r="T3482">
        <v>1</v>
      </c>
      <c r="U3482">
        <v>0</v>
      </c>
      <c r="V3482">
        <v>0</v>
      </c>
      <c r="W3482">
        <v>0</v>
      </c>
      <c r="X3482">
        <v>9.6856262045157226</v>
      </c>
      <c r="Y3482">
        <v>0</v>
      </c>
      <c r="Z3482">
        <v>0</v>
      </c>
      <c r="AA3482">
        <v>0</v>
      </c>
      <c r="AB3482">
        <v>0.32333046610763</v>
      </c>
      <c r="AC3482">
        <v>0</v>
      </c>
      <c r="AD3482">
        <v>0</v>
      </c>
      <c r="AE3482">
        <v>10.008956670623352</v>
      </c>
    </row>
    <row r="3483" spans="1:31" x14ac:dyDescent="0.25">
      <c r="A3483">
        <v>2344738</v>
      </c>
      <c r="B3483">
        <v>1</v>
      </c>
      <c r="C3483" t="s">
        <v>80</v>
      </c>
      <c r="D3483" t="s">
        <v>93</v>
      </c>
      <c r="E3483" t="s">
        <v>157</v>
      </c>
      <c r="F3483" t="s">
        <v>10160</v>
      </c>
      <c r="G3483" t="s">
        <v>159</v>
      </c>
      <c r="H3483" t="s">
        <v>154</v>
      </c>
      <c r="I3483" t="s">
        <v>144</v>
      </c>
      <c r="J3483" t="s">
        <v>137</v>
      </c>
      <c r="K3483" t="s">
        <v>138</v>
      </c>
      <c r="L3483" t="s">
        <v>10161</v>
      </c>
      <c r="M3483" t="s">
        <v>10162</v>
      </c>
      <c r="N3483">
        <v>1.169444444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1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1.415749206994926</v>
      </c>
      <c r="AC3483">
        <v>0</v>
      </c>
      <c r="AD3483">
        <v>0</v>
      </c>
      <c r="AE3483">
        <v>1.415749206994926</v>
      </c>
    </row>
    <row r="3484" spans="1:31" x14ac:dyDescent="0.25">
      <c r="A3484">
        <v>2344878</v>
      </c>
      <c r="B3484">
        <v>1</v>
      </c>
      <c r="C3484" t="s">
        <v>81</v>
      </c>
      <c r="D3484" t="s">
        <v>120</v>
      </c>
      <c r="E3484" t="s">
        <v>151</v>
      </c>
      <c r="F3484" t="s">
        <v>8946</v>
      </c>
      <c r="G3484" t="s">
        <v>153</v>
      </c>
      <c r="H3484" t="s">
        <v>154</v>
      </c>
      <c r="I3484" t="s">
        <v>144</v>
      </c>
      <c r="J3484" t="s">
        <v>137</v>
      </c>
      <c r="K3484" t="s">
        <v>138</v>
      </c>
      <c r="L3484" t="s">
        <v>10163</v>
      </c>
      <c r="M3484" t="s">
        <v>10164</v>
      </c>
      <c r="N3484">
        <v>1.615277777</v>
      </c>
      <c r="O3484">
        <v>0</v>
      </c>
      <c r="P3484">
        <v>30</v>
      </c>
      <c r="Q3484">
        <v>0</v>
      </c>
      <c r="R3484">
        <v>2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8.8561906695936141</v>
      </c>
      <c r="Y3484">
        <v>0</v>
      </c>
      <c r="Z3484">
        <v>0.70062680758418006</v>
      </c>
      <c r="AA3484">
        <v>0</v>
      </c>
      <c r="AB3484">
        <v>0</v>
      </c>
      <c r="AC3484">
        <v>0</v>
      </c>
      <c r="AD3484">
        <v>0</v>
      </c>
      <c r="AE3484">
        <v>9.5568174771777947</v>
      </c>
    </row>
    <row r="3485" spans="1:31" x14ac:dyDescent="0.25">
      <c r="A3485">
        <v>2344947</v>
      </c>
      <c r="B3485">
        <v>1</v>
      </c>
      <c r="C3485" t="s">
        <v>81</v>
      </c>
      <c r="D3485" t="s">
        <v>118</v>
      </c>
      <c r="E3485" t="s">
        <v>147</v>
      </c>
      <c r="F3485" t="s">
        <v>10165</v>
      </c>
      <c r="G3485" t="s">
        <v>184</v>
      </c>
      <c r="H3485" t="s">
        <v>135</v>
      </c>
      <c r="I3485" t="s">
        <v>144</v>
      </c>
      <c r="J3485" t="s">
        <v>137</v>
      </c>
      <c r="K3485" t="s">
        <v>138</v>
      </c>
      <c r="L3485" t="s">
        <v>10166</v>
      </c>
      <c r="M3485" t="s">
        <v>10167</v>
      </c>
      <c r="N3485">
        <v>1.321666666</v>
      </c>
      <c r="O3485">
        <v>0</v>
      </c>
      <c r="P3485">
        <v>0</v>
      </c>
      <c r="Q3485">
        <v>19</v>
      </c>
      <c r="R3485">
        <v>0</v>
      </c>
      <c r="S3485">
        <v>1</v>
      </c>
      <c r="T3485">
        <v>0</v>
      </c>
      <c r="U3485">
        <v>1</v>
      </c>
      <c r="V3485">
        <v>0</v>
      </c>
      <c r="W3485">
        <v>0</v>
      </c>
      <c r="X3485">
        <v>0</v>
      </c>
      <c r="Y3485">
        <v>104.80796705443593</v>
      </c>
      <c r="Z3485">
        <v>0</v>
      </c>
      <c r="AA3485">
        <v>28.714819269894477</v>
      </c>
      <c r="AB3485">
        <v>0</v>
      </c>
      <c r="AC3485">
        <v>61.97678023250004</v>
      </c>
      <c r="AD3485">
        <v>0</v>
      </c>
      <c r="AE3485">
        <v>195.49956655683044</v>
      </c>
    </row>
    <row r="3486" spans="1:31" x14ac:dyDescent="0.25">
      <c r="A3486">
        <v>2344924</v>
      </c>
      <c r="B3486">
        <v>1</v>
      </c>
      <c r="C3486" t="s">
        <v>80</v>
      </c>
      <c r="D3486" t="s">
        <v>100</v>
      </c>
      <c r="E3486" t="s">
        <v>132</v>
      </c>
      <c r="F3486" t="s">
        <v>10168</v>
      </c>
      <c r="G3486" t="s">
        <v>134</v>
      </c>
      <c r="H3486" t="s">
        <v>135</v>
      </c>
      <c r="I3486" t="s">
        <v>144</v>
      </c>
      <c r="J3486" t="s">
        <v>137</v>
      </c>
      <c r="K3486" t="s">
        <v>138</v>
      </c>
      <c r="L3486" t="s">
        <v>10169</v>
      </c>
      <c r="M3486" t="s">
        <v>10170</v>
      </c>
      <c r="N3486">
        <v>0.55694444399999998</v>
      </c>
      <c r="O3486">
        <v>0</v>
      </c>
      <c r="P3486">
        <v>10501</v>
      </c>
      <c r="Q3486">
        <v>2</v>
      </c>
      <c r="R3486">
        <v>53</v>
      </c>
      <c r="S3486">
        <v>12</v>
      </c>
      <c r="T3486">
        <v>1023</v>
      </c>
      <c r="U3486">
        <v>9</v>
      </c>
      <c r="V3486">
        <v>8</v>
      </c>
      <c r="W3486">
        <v>0</v>
      </c>
      <c r="X3486">
        <v>1953.9106426042654</v>
      </c>
      <c r="Y3486">
        <v>1.703992549445982</v>
      </c>
      <c r="Z3486">
        <v>29.565478029328936</v>
      </c>
      <c r="AA3486">
        <v>67.516497370323094</v>
      </c>
      <c r="AB3486">
        <v>827.47214887508039</v>
      </c>
      <c r="AC3486">
        <v>166.20185579262468</v>
      </c>
      <c r="AD3486">
        <v>133.40460377622304</v>
      </c>
      <c r="AE3486">
        <v>3179.7752189972921</v>
      </c>
    </row>
    <row r="3487" spans="1:31" x14ac:dyDescent="0.25">
      <c r="A3487">
        <v>2344801</v>
      </c>
      <c r="B3487">
        <v>1</v>
      </c>
      <c r="C3487" t="s">
        <v>80</v>
      </c>
      <c r="D3487" t="s">
        <v>103</v>
      </c>
      <c r="E3487" t="s">
        <v>157</v>
      </c>
      <c r="F3487" t="s">
        <v>10171</v>
      </c>
      <c r="G3487" t="s">
        <v>159</v>
      </c>
      <c r="H3487" t="s">
        <v>154</v>
      </c>
      <c r="I3487" t="s">
        <v>144</v>
      </c>
      <c r="J3487" t="s">
        <v>137</v>
      </c>
      <c r="K3487" t="s">
        <v>138</v>
      </c>
      <c r="L3487" t="s">
        <v>10172</v>
      </c>
      <c r="M3487" t="s">
        <v>10173</v>
      </c>
      <c r="N3487">
        <v>1.9997222219999999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1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1.8694701372242224E-2</v>
      </c>
      <c r="AC3487">
        <v>0</v>
      </c>
      <c r="AD3487">
        <v>0</v>
      </c>
      <c r="AE3487">
        <v>1.8694701372242224E-2</v>
      </c>
    </row>
    <row r="3488" spans="1:31" x14ac:dyDescent="0.25">
      <c r="A3488">
        <v>2344815</v>
      </c>
      <c r="B3488">
        <v>1</v>
      </c>
      <c r="C3488" t="s">
        <v>80</v>
      </c>
      <c r="D3488" t="s">
        <v>105</v>
      </c>
      <c r="E3488" t="s">
        <v>157</v>
      </c>
      <c r="F3488" t="s">
        <v>10174</v>
      </c>
      <c r="G3488" t="s">
        <v>279</v>
      </c>
      <c r="H3488" t="s">
        <v>154</v>
      </c>
      <c r="I3488" t="s">
        <v>144</v>
      </c>
      <c r="J3488" t="s">
        <v>137</v>
      </c>
      <c r="K3488" t="s">
        <v>138</v>
      </c>
      <c r="L3488" t="s">
        <v>10175</v>
      </c>
      <c r="M3488" t="s">
        <v>10176</v>
      </c>
      <c r="N3488">
        <v>1.0136111109999999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2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3.8300910350461761</v>
      </c>
      <c r="AC3488">
        <v>0</v>
      </c>
      <c r="AD3488">
        <v>0</v>
      </c>
      <c r="AE3488">
        <v>3.8300910350461761</v>
      </c>
    </row>
    <row r="3489" spans="1:31" x14ac:dyDescent="0.25">
      <c r="A3489">
        <v>2345007</v>
      </c>
      <c r="B3489">
        <v>1</v>
      </c>
      <c r="C3489" t="s">
        <v>80</v>
      </c>
      <c r="D3489" t="s">
        <v>108</v>
      </c>
      <c r="E3489" t="s">
        <v>174</v>
      </c>
      <c r="F3489" t="s">
        <v>10177</v>
      </c>
      <c r="G3489" t="s">
        <v>344</v>
      </c>
      <c r="H3489" t="s">
        <v>154</v>
      </c>
      <c r="I3489" t="s">
        <v>144</v>
      </c>
      <c r="J3489" t="s">
        <v>137</v>
      </c>
      <c r="K3489" t="s">
        <v>138</v>
      </c>
      <c r="L3489" t="s">
        <v>10178</v>
      </c>
      <c r="M3489" t="s">
        <v>10179</v>
      </c>
      <c r="N3489">
        <v>5.0961111109999999</v>
      </c>
      <c r="O3489">
        <v>0</v>
      </c>
      <c r="P3489">
        <v>0</v>
      </c>
      <c r="Q3489">
        <v>0</v>
      </c>
      <c r="R3489">
        <v>25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696.63471448006442</v>
      </c>
      <c r="AA3489">
        <v>0</v>
      </c>
      <c r="AB3489">
        <v>0</v>
      </c>
      <c r="AC3489">
        <v>0</v>
      </c>
      <c r="AD3489">
        <v>0</v>
      </c>
      <c r="AE3489">
        <v>696.63471448006442</v>
      </c>
    </row>
    <row r="3490" spans="1:31" x14ac:dyDescent="0.25">
      <c r="A3490">
        <v>2344655</v>
      </c>
      <c r="B3490">
        <v>1</v>
      </c>
      <c r="C3490" t="s">
        <v>80</v>
      </c>
      <c r="D3490" t="s">
        <v>93</v>
      </c>
      <c r="E3490" t="s">
        <v>157</v>
      </c>
      <c r="F3490" t="s">
        <v>10180</v>
      </c>
      <c r="G3490" t="s">
        <v>279</v>
      </c>
      <c r="H3490" t="s">
        <v>154</v>
      </c>
      <c r="I3490" t="s">
        <v>144</v>
      </c>
      <c r="J3490" t="s">
        <v>137</v>
      </c>
      <c r="K3490" t="s">
        <v>138</v>
      </c>
      <c r="L3490" t="s">
        <v>10181</v>
      </c>
      <c r="M3490" t="s">
        <v>10182</v>
      </c>
      <c r="N3490">
        <v>1.3472222220000001</v>
      </c>
      <c r="O3490">
        <v>0</v>
      </c>
      <c r="P3490">
        <v>1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0.19804625994184891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0.19804625994184891</v>
      </c>
    </row>
    <row r="3491" spans="1:31" x14ac:dyDescent="0.25">
      <c r="A3491">
        <v>2344964</v>
      </c>
      <c r="B3491">
        <v>1</v>
      </c>
      <c r="C3491" t="s">
        <v>80</v>
      </c>
      <c r="D3491" t="s">
        <v>100</v>
      </c>
      <c r="E3491" t="s">
        <v>141</v>
      </c>
      <c r="F3491" t="s">
        <v>10183</v>
      </c>
      <c r="G3491" t="s">
        <v>134</v>
      </c>
      <c r="H3491" t="s">
        <v>135</v>
      </c>
      <c r="I3491" t="s">
        <v>144</v>
      </c>
      <c r="J3491" t="s">
        <v>137</v>
      </c>
      <c r="K3491" t="s">
        <v>138</v>
      </c>
      <c r="L3491" t="s">
        <v>10184</v>
      </c>
      <c r="M3491" t="s">
        <v>10185</v>
      </c>
      <c r="N3491">
        <v>1.863611111</v>
      </c>
      <c r="O3491">
        <v>1</v>
      </c>
      <c r="P3491">
        <v>13</v>
      </c>
      <c r="Q3491">
        <v>4</v>
      </c>
      <c r="R3491">
        <v>31</v>
      </c>
      <c r="S3491">
        <v>17</v>
      </c>
      <c r="T3491">
        <v>12</v>
      </c>
      <c r="U3491">
        <v>1</v>
      </c>
      <c r="V3491">
        <v>0</v>
      </c>
      <c r="W3491">
        <v>3.3883694180464206</v>
      </c>
      <c r="X3491">
        <v>22.170853261277149</v>
      </c>
      <c r="Y3491">
        <v>13.56835586626762</v>
      </c>
      <c r="Z3491">
        <v>159.70741897795602</v>
      </c>
      <c r="AA3491">
        <v>231.91199356629249</v>
      </c>
      <c r="AB3491">
        <v>24.608034565324481</v>
      </c>
      <c r="AC3491">
        <v>23.317584905226923</v>
      </c>
      <c r="AD3491">
        <v>0</v>
      </c>
      <c r="AE3491">
        <v>478.67261056039109</v>
      </c>
    </row>
    <row r="3492" spans="1:31" x14ac:dyDescent="0.25">
      <c r="A3492">
        <v>2344841</v>
      </c>
      <c r="B3492">
        <v>1</v>
      </c>
      <c r="C3492" t="s">
        <v>80</v>
      </c>
      <c r="D3492" t="s">
        <v>82</v>
      </c>
      <c r="E3492" t="s">
        <v>326</v>
      </c>
      <c r="F3492" t="s">
        <v>10186</v>
      </c>
      <c r="G3492" t="s">
        <v>194</v>
      </c>
      <c r="H3492" t="s">
        <v>154</v>
      </c>
      <c r="I3492" t="s">
        <v>144</v>
      </c>
      <c r="J3492" t="s">
        <v>137</v>
      </c>
      <c r="K3492" t="s">
        <v>138</v>
      </c>
      <c r="L3492" t="s">
        <v>10187</v>
      </c>
      <c r="M3492" t="s">
        <v>10188</v>
      </c>
      <c r="N3492">
        <v>1.0536111109999999</v>
      </c>
      <c r="O3492">
        <v>0</v>
      </c>
      <c r="P3492">
        <v>1</v>
      </c>
      <c r="Q3492">
        <v>0</v>
      </c>
      <c r="R3492">
        <v>0</v>
      </c>
      <c r="S3492">
        <v>0</v>
      </c>
      <c r="T3492">
        <v>72</v>
      </c>
      <c r="U3492">
        <v>0</v>
      </c>
      <c r="V3492">
        <v>0</v>
      </c>
      <c r="W3492">
        <v>0</v>
      </c>
      <c r="X3492">
        <v>5.2422509667785833E-2</v>
      </c>
      <c r="Y3492">
        <v>0</v>
      </c>
      <c r="Z3492">
        <v>0</v>
      </c>
      <c r="AA3492">
        <v>0</v>
      </c>
      <c r="AB3492">
        <v>32.382545586552979</v>
      </c>
      <c r="AC3492">
        <v>0</v>
      </c>
      <c r="AD3492">
        <v>0</v>
      </c>
      <c r="AE3492">
        <v>32.434968096220764</v>
      </c>
    </row>
    <row r="3493" spans="1:31" x14ac:dyDescent="0.25">
      <c r="A3493">
        <v>2344941</v>
      </c>
      <c r="B3493">
        <v>1</v>
      </c>
      <c r="C3493" t="s">
        <v>80</v>
      </c>
      <c r="D3493" t="s">
        <v>96</v>
      </c>
      <c r="E3493" t="s">
        <v>157</v>
      </c>
      <c r="F3493" t="s">
        <v>10189</v>
      </c>
      <c r="G3493" t="s">
        <v>204</v>
      </c>
      <c r="H3493" t="s">
        <v>154</v>
      </c>
      <c r="I3493" t="s">
        <v>144</v>
      </c>
      <c r="J3493" t="s">
        <v>137</v>
      </c>
      <c r="K3493" t="s">
        <v>138</v>
      </c>
      <c r="L3493" t="s">
        <v>10190</v>
      </c>
      <c r="M3493" t="s">
        <v>10191</v>
      </c>
      <c r="N3493">
        <v>2.713055555</v>
      </c>
      <c r="O3493">
        <v>0</v>
      </c>
      <c r="P3493">
        <v>1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0.81957442577791095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0.81957442577791095</v>
      </c>
    </row>
    <row r="3494" spans="1:31" x14ac:dyDescent="0.25">
      <c r="A3494">
        <v>2344649</v>
      </c>
      <c r="B3494">
        <v>1</v>
      </c>
      <c r="C3494" t="s">
        <v>80</v>
      </c>
      <c r="D3494" t="s">
        <v>83</v>
      </c>
      <c r="E3494" t="s">
        <v>157</v>
      </c>
      <c r="F3494" t="s">
        <v>10192</v>
      </c>
      <c r="G3494" t="s">
        <v>204</v>
      </c>
      <c r="H3494" t="s">
        <v>154</v>
      </c>
      <c r="I3494" t="s">
        <v>144</v>
      </c>
      <c r="J3494" t="s">
        <v>137</v>
      </c>
      <c r="K3494" t="s">
        <v>138</v>
      </c>
      <c r="L3494" t="s">
        <v>10193</v>
      </c>
      <c r="M3494" t="s">
        <v>10194</v>
      </c>
      <c r="N3494">
        <v>0.47249999999999998</v>
      </c>
      <c r="O3494">
        <v>0</v>
      </c>
      <c r="P3494">
        <v>7</v>
      </c>
      <c r="Q3494">
        <v>0</v>
      </c>
      <c r="R3494">
        <v>0</v>
      </c>
      <c r="S3494">
        <v>0</v>
      </c>
      <c r="T3494">
        <v>3</v>
      </c>
      <c r="U3494">
        <v>0</v>
      </c>
      <c r="V3494">
        <v>0</v>
      </c>
      <c r="W3494">
        <v>0</v>
      </c>
      <c r="X3494">
        <v>1.1578987586512772</v>
      </c>
      <c r="Y3494">
        <v>0</v>
      </c>
      <c r="Z3494">
        <v>0</v>
      </c>
      <c r="AA3494">
        <v>0</v>
      </c>
      <c r="AB3494">
        <v>1.6422187882362351</v>
      </c>
      <c r="AC3494">
        <v>0</v>
      </c>
      <c r="AD3494">
        <v>0</v>
      </c>
      <c r="AE3494">
        <v>2.8001175468875124</v>
      </c>
    </row>
    <row r="3495" spans="1:31" x14ac:dyDescent="0.25">
      <c r="A3495">
        <v>2344821</v>
      </c>
      <c r="B3495">
        <v>1</v>
      </c>
      <c r="C3495" t="s">
        <v>81</v>
      </c>
      <c r="D3495" t="s">
        <v>128</v>
      </c>
      <c r="E3495" t="s">
        <v>157</v>
      </c>
      <c r="F3495" t="s">
        <v>10195</v>
      </c>
      <c r="G3495" t="s">
        <v>159</v>
      </c>
      <c r="H3495" t="s">
        <v>154</v>
      </c>
      <c r="I3495" t="s">
        <v>144</v>
      </c>
      <c r="J3495" t="s">
        <v>137</v>
      </c>
      <c r="K3495" t="s">
        <v>138</v>
      </c>
      <c r="L3495" t="s">
        <v>10196</v>
      </c>
      <c r="M3495" t="s">
        <v>10197</v>
      </c>
      <c r="N3495">
        <v>1.477222222</v>
      </c>
      <c r="O3495">
        <v>0</v>
      </c>
      <c r="P3495">
        <v>4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1.454440248377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1.454440248377</v>
      </c>
    </row>
    <row r="3496" spans="1:31" x14ac:dyDescent="0.25">
      <c r="A3496">
        <v>2344798</v>
      </c>
      <c r="B3496">
        <v>1</v>
      </c>
      <c r="C3496" t="s">
        <v>80</v>
      </c>
      <c r="D3496" t="s">
        <v>101</v>
      </c>
      <c r="E3496" t="s">
        <v>151</v>
      </c>
      <c r="F3496" t="s">
        <v>10198</v>
      </c>
      <c r="G3496" t="s">
        <v>498</v>
      </c>
      <c r="H3496" t="s">
        <v>154</v>
      </c>
      <c r="I3496" t="s">
        <v>144</v>
      </c>
      <c r="J3496" t="s">
        <v>137</v>
      </c>
      <c r="K3496" t="s">
        <v>138</v>
      </c>
      <c r="L3496" t="s">
        <v>10199</v>
      </c>
      <c r="M3496" t="s">
        <v>10200</v>
      </c>
      <c r="N3496">
        <v>0.41499999999999998</v>
      </c>
      <c r="O3496">
        <v>0</v>
      </c>
      <c r="P3496">
        <v>114</v>
      </c>
      <c r="Q3496">
        <v>0</v>
      </c>
      <c r="R3496">
        <v>0</v>
      </c>
      <c r="S3496">
        <v>0</v>
      </c>
      <c r="T3496">
        <v>5</v>
      </c>
      <c r="U3496">
        <v>0</v>
      </c>
      <c r="V3496">
        <v>0</v>
      </c>
      <c r="W3496">
        <v>0</v>
      </c>
      <c r="X3496">
        <v>12.663018091921602</v>
      </c>
      <c r="Y3496">
        <v>0</v>
      </c>
      <c r="Z3496">
        <v>0</v>
      </c>
      <c r="AA3496">
        <v>0</v>
      </c>
      <c r="AB3496">
        <v>3.4448220444803397</v>
      </c>
      <c r="AC3496">
        <v>0</v>
      </c>
      <c r="AD3496">
        <v>0</v>
      </c>
      <c r="AE3496">
        <v>16.10784013640194</v>
      </c>
    </row>
    <row r="3497" spans="1:31" x14ac:dyDescent="0.25">
      <c r="A3497">
        <v>2344692</v>
      </c>
      <c r="B3497">
        <v>1</v>
      </c>
      <c r="C3497" t="s">
        <v>80</v>
      </c>
      <c r="D3497" t="s">
        <v>90</v>
      </c>
      <c r="E3497" t="s">
        <v>157</v>
      </c>
      <c r="F3497" t="s">
        <v>10201</v>
      </c>
      <c r="G3497" t="s">
        <v>194</v>
      </c>
      <c r="H3497" t="s">
        <v>154</v>
      </c>
      <c r="I3497" t="s">
        <v>144</v>
      </c>
      <c r="J3497" t="s">
        <v>137</v>
      </c>
      <c r="K3497" t="s">
        <v>138</v>
      </c>
      <c r="L3497" t="s">
        <v>10202</v>
      </c>
      <c r="M3497" t="s">
        <v>10203</v>
      </c>
      <c r="N3497">
        <v>0.689722222</v>
      </c>
      <c r="O3497">
        <v>0</v>
      </c>
      <c r="P3497">
        <v>4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0.79572638362736237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0.79572638362736237</v>
      </c>
    </row>
    <row r="3498" spans="1:31" x14ac:dyDescent="0.25">
      <c r="A3498">
        <v>2344735</v>
      </c>
      <c r="B3498">
        <v>1</v>
      </c>
      <c r="C3498" t="s">
        <v>81</v>
      </c>
      <c r="D3498" t="s">
        <v>125</v>
      </c>
      <c r="E3498" t="s">
        <v>147</v>
      </c>
      <c r="F3498" t="s">
        <v>10204</v>
      </c>
      <c r="G3498" t="s">
        <v>134</v>
      </c>
      <c r="H3498" t="s">
        <v>135</v>
      </c>
      <c r="I3498" t="s">
        <v>144</v>
      </c>
      <c r="J3498" t="s">
        <v>137</v>
      </c>
      <c r="K3498" t="s">
        <v>138</v>
      </c>
      <c r="L3498" t="s">
        <v>10205</v>
      </c>
      <c r="M3498" t="s">
        <v>10206</v>
      </c>
      <c r="N3498">
        <v>0.54361111100000004</v>
      </c>
      <c r="O3498">
        <v>0</v>
      </c>
      <c r="P3498">
        <v>177</v>
      </c>
      <c r="Q3498">
        <v>0</v>
      </c>
      <c r="R3498">
        <v>0</v>
      </c>
      <c r="S3498">
        <v>0</v>
      </c>
      <c r="T3498">
        <v>11</v>
      </c>
      <c r="U3498">
        <v>0</v>
      </c>
      <c r="V3498">
        <v>0</v>
      </c>
      <c r="W3498">
        <v>0</v>
      </c>
      <c r="X3498">
        <v>17.113360535461219</v>
      </c>
      <c r="Y3498">
        <v>0</v>
      </c>
      <c r="Z3498">
        <v>0</v>
      </c>
      <c r="AA3498">
        <v>0</v>
      </c>
      <c r="AB3498">
        <v>0.71865534727684255</v>
      </c>
      <c r="AC3498">
        <v>0</v>
      </c>
      <c r="AD3498">
        <v>0</v>
      </c>
      <c r="AE3498">
        <v>17.832015882738062</v>
      </c>
    </row>
    <row r="3499" spans="1:31" x14ac:dyDescent="0.25">
      <c r="A3499">
        <v>2344884</v>
      </c>
      <c r="B3499">
        <v>1</v>
      </c>
      <c r="C3499" t="s">
        <v>80</v>
      </c>
      <c r="D3499" t="s">
        <v>93</v>
      </c>
      <c r="E3499" t="s">
        <v>174</v>
      </c>
      <c r="F3499" t="s">
        <v>10207</v>
      </c>
      <c r="G3499" t="s">
        <v>176</v>
      </c>
      <c r="H3499" t="s">
        <v>154</v>
      </c>
      <c r="I3499" t="s">
        <v>144</v>
      </c>
      <c r="J3499" t="s">
        <v>137</v>
      </c>
      <c r="K3499" t="s">
        <v>138</v>
      </c>
      <c r="L3499" t="s">
        <v>10208</v>
      </c>
      <c r="M3499" t="s">
        <v>10209</v>
      </c>
      <c r="N3499">
        <v>2.2658333329999998</v>
      </c>
      <c r="O3499">
        <v>0</v>
      </c>
      <c r="P3499">
        <v>218</v>
      </c>
      <c r="Q3499">
        <v>0</v>
      </c>
      <c r="R3499">
        <v>14</v>
      </c>
      <c r="S3499">
        <v>0</v>
      </c>
      <c r="T3499">
        <v>26</v>
      </c>
      <c r="U3499">
        <v>0</v>
      </c>
      <c r="V3499">
        <v>0</v>
      </c>
      <c r="W3499">
        <v>0</v>
      </c>
      <c r="X3499">
        <v>132.53737364341518</v>
      </c>
      <c r="Y3499">
        <v>0</v>
      </c>
      <c r="Z3499">
        <v>127.49104960053126</v>
      </c>
      <c r="AA3499">
        <v>0</v>
      </c>
      <c r="AB3499">
        <v>91.929449490127425</v>
      </c>
      <c r="AC3499">
        <v>0</v>
      </c>
      <c r="AD3499">
        <v>0</v>
      </c>
      <c r="AE3499">
        <v>351.95787273407387</v>
      </c>
    </row>
    <row r="3500" spans="1:31" x14ac:dyDescent="0.25">
      <c r="A3500">
        <v>2344950</v>
      </c>
      <c r="B3500">
        <v>1</v>
      </c>
      <c r="C3500" t="s">
        <v>81</v>
      </c>
      <c r="D3500" t="s">
        <v>126</v>
      </c>
      <c r="E3500" t="s">
        <v>151</v>
      </c>
      <c r="F3500" t="s">
        <v>10210</v>
      </c>
      <c r="G3500" t="s">
        <v>153</v>
      </c>
      <c r="H3500" t="s">
        <v>154</v>
      </c>
      <c r="I3500" t="s">
        <v>144</v>
      </c>
      <c r="J3500" t="s">
        <v>137</v>
      </c>
      <c r="K3500" t="s">
        <v>138</v>
      </c>
      <c r="L3500" t="s">
        <v>10211</v>
      </c>
      <c r="M3500" t="s">
        <v>10212</v>
      </c>
      <c r="N3500">
        <v>0.95972222200000001</v>
      </c>
      <c r="O3500">
        <v>0</v>
      </c>
      <c r="P3500">
        <v>0</v>
      </c>
      <c r="Q3500">
        <v>0</v>
      </c>
      <c r="R3500">
        <v>3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1.0202498935294468</v>
      </c>
      <c r="AA3500">
        <v>0</v>
      </c>
      <c r="AB3500">
        <v>0</v>
      </c>
      <c r="AC3500">
        <v>0</v>
      </c>
      <c r="AD3500">
        <v>0</v>
      </c>
      <c r="AE3500">
        <v>1.0202498935294468</v>
      </c>
    </row>
    <row r="3501" spans="1:31" x14ac:dyDescent="0.25">
      <c r="A3501">
        <v>2344973</v>
      </c>
      <c r="B3501">
        <v>1</v>
      </c>
      <c r="C3501" t="s">
        <v>81</v>
      </c>
      <c r="D3501" t="s">
        <v>128</v>
      </c>
      <c r="E3501" t="s">
        <v>151</v>
      </c>
      <c r="F3501" t="s">
        <v>10213</v>
      </c>
      <c r="G3501" t="s">
        <v>153</v>
      </c>
      <c r="H3501" t="s">
        <v>154</v>
      </c>
      <c r="I3501" t="s">
        <v>144</v>
      </c>
      <c r="J3501" t="s">
        <v>137</v>
      </c>
      <c r="K3501" t="s">
        <v>138</v>
      </c>
      <c r="L3501" t="s">
        <v>10214</v>
      </c>
      <c r="M3501" t="s">
        <v>10215</v>
      </c>
      <c r="N3501">
        <v>1.937777777</v>
      </c>
      <c r="O3501">
        <v>0</v>
      </c>
      <c r="P3501">
        <v>19</v>
      </c>
      <c r="Q3501">
        <v>0</v>
      </c>
      <c r="R3501">
        <v>0</v>
      </c>
      <c r="S3501">
        <v>0</v>
      </c>
      <c r="T3501">
        <v>5</v>
      </c>
      <c r="U3501">
        <v>0</v>
      </c>
      <c r="V3501">
        <v>0</v>
      </c>
      <c r="W3501">
        <v>0</v>
      </c>
      <c r="X3501">
        <v>6.1576339129072402</v>
      </c>
      <c r="Y3501">
        <v>0</v>
      </c>
      <c r="Z3501">
        <v>0</v>
      </c>
      <c r="AA3501">
        <v>0</v>
      </c>
      <c r="AB3501">
        <v>0.36905996194034174</v>
      </c>
      <c r="AC3501">
        <v>0</v>
      </c>
      <c r="AD3501">
        <v>0</v>
      </c>
      <c r="AE3501">
        <v>6.5266938748475818</v>
      </c>
    </row>
    <row r="3502" spans="1:31" x14ac:dyDescent="0.25">
      <c r="A3502">
        <v>2344850</v>
      </c>
      <c r="B3502">
        <v>1</v>
      </c>
      <c r="C3502" t="s">
        <v>80</v>
      </c>
      <c r="D3502" t="s">
        <v>96</v>
      </c>
      <c r="E3502" t="s">
        <v>157</v>
      </c>
      <c r="F3502" t="s">
        <v>10216</v>
      </c>
      <c r="G3502" t="s">
        <v>204</v>
      </c>
      <c r="H3502" t="s">
        <v>154</v>
      </c>
      <c r="I3502" t="s">
        <v>144</v>
      </c>
      <c r="J3502" t="s">
        <v>137</v>
      </c>
      <c r="K3502" t="s">
        <v>138</v>
      </c>
      <c r="L3502" t="s">
        <v>10217</v>
      </c>
      <c r="M3502" t="s">
        <v>10218</v>
      </c>
      <c r="N3502">
        <v>3.7875000000000001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1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2.148088302476427</v>
      </c>
      <c r="AC3502">
        <v>0</v>
      </c>
      <c r="AD3502">
        <v>0</v>
      </c>
      <c r="AE3502">
        <v>2.148088302476427</v>
      </c>
    </row>
    <row r="3503" spans="1:31" x14ac:dyDescent="0.25">
      <c r="A3503">
        <v>2344658</v>
      </c>
      <c r="B3503">
        <v>1</v>
      </c>
      <c r="C3503" t="s">
        <v>80</v>
      </c>
      <c r="D3503" t="s">
        <v>110</v>
      </c>
      <c r="E3503" t="s">
        <v>151</v>
      </c>
      <c r="F3503" t="s">
        <v>10219</v>
      </c>
      <c r="G3503" t="s">
        <v>1274</v>
      </c>
      <c r="H3503" t="s">
        <v>154</v>
      </c>
      <c r="I3503" t="s">
        <v>144</v>
      </c>
      <c r="J3503" t="s">
        <v>3</v>
      </c>
      <c r="K3503" t="s">
        <v>138</v>
      </c>
      <c r="L3503" t="s">
        <v>10220</v>
      </c>
      <c r="M3503" t="s">
        <v>10221</v>
      </c>
      <c r="N3503">
        <v>5.4536111109999998</v>
      </c>
      <c r="O3503">
        <v>0</v>
      </c>
      <c r="P3503">
        <v>77</v>
      </c>
      <c r="Q3503">
        <v>0</v>
      </c>
      <c r="R3503">
        <v>0</v>
      </c>
      <c r="S3503">
        <v>0</v>
      </c>
      <c r="T3503">
        <v>12</v>
      </c>
      <c r="U3503">
        <v>0</v>
      </c>
      <c r="V3503">
        <v>0</v>
      </c>
      <c r="W3503">
        <v>0</v>
      </c>
      <c r="X3503">
        <v>121.42941428817012</v>
      </c>
      <c r="Y3503">
        <v>0</v>
      </c>
      <c r="Z3503">
        <v>0</v>
      </c>
      <c r="AA3503">
        <v>0</v>
      </c>
      <c r="AB3503">
        <v>53.038461018374448</v>
      </c>
      <c r="AC3503">
        <v>0</v>
      </c>
      <c r="AD3503">
        <v>0</v>
      </c>
      <c r="AE3503">
        <v>174.46787530654456</v>
      </c>
    </row>
    <row r="3504" spans="1:31" x14ac:dyDescent="0.25">
      <c r="A3504">
        <v>2344804</v>
      </c>
      <c r="B3504">
        <v>1</v>
      </c>
      <c r="C3504" t="s">
        <v>80</v>
      </c>
      <c r="D3504" t="s">
        <v>98</v>
      </c>
      <c r="E3504" t="s">
        <v>141</v>
      </c>
      <c r="F3504" t="s">
        <v>3797</v>
      </c>
      <c r="G3504" t="s">
        <v>134</v>
      </c>
      <c r="H3504" t="s">
        <v>135</v>
      </c>
      <c r="I3504" t="s">
        <v>144</v>
      </c>
      <c r="J3504" t="s">
        <v>137</v>
      </c>
      <c r="K3504" t="s">
        <v>138</v>
      </c>
      <c r="L3504" t="s">
        <v>10222</v>
      </c>
      <c r="M3504" t="s">
        <v>10223</v>
      </c>
      <c r="N3504">
        <v>0.46916666600000001</v>
      </c>
      <c r="O3504">
        <v>0</v>
      </c>
      <c r="P3504">
        <v>200</v>
      </c>
      <c r="Q3504">
        <v>0</v>
      </c>
      <c r="R3504">
        <v>72</v>
      </c>
      <c r="S3504">
        <v>2</v>
      </c>
      <c r="T3504">
        <v>54</v>
      </c>
      <c r="U3504">
        <v>0</v>
      </c>
      <c r="V3504">
        <v>0</v>
      </c>
      <c r="W3504">
        <v>0</v>
      </c>
      <c r="X3504">
        <v>48.433469929901356</v>
      </c>
      <c r="Y3504">
        <v>0</v>
      </c>
      <c r="Z3504">
        <v>116.17845972114183</v>
      </c>
      <c r="AA3504">
        <v>1.1035982999546268</v>
      </c>
      <c r="AB3504">
        <v>50.314043992142835</v>
      </c>
      <c r="AC3504">
        <v>0</v>
      </c>
      <c r="AD3504">
        <v>0</v>
      </c>
      <c r="AE3504">
        <v>216.02957194314067</v>
      </c>
    </row>
    <row r="3505" spans="1:31" x14ac:dyDescent="0.25">
      <c r="A3505">
        <v>2344664</v>
      </c>
      <c r="B3505">
        <v>1</v>
      </c>
      <c r="C3505" t="s">
        <v>81</v>
      </c>
      <c r="D3505" t="s">
        <v>119</v>
      </c>
      <c r="E3505" t="s">
        <v>151</v>
      </c>
      <c r="F3505" t="s">
        <v>10224</v>
      </c>
      <c r="G3505" t="s">
        <v>153</v>
      </c>
      <c r="H3505" t="s">
        <v>154</v>
      </c>
      <c r="I3505" t="s">
        <v>144</v>
      </c>
      <c r="J3505" t="s">
        <v>137</v>
      </c>
      <c r="K3505" t="s">
        <v>138</v>
      </c>
      <c r="L3505" t="s">
        <v>10225</v>
      </c>
      <c r="M3505" t="s">
        <v>10226</v>
      </c>
      <c r="N3505">
        <v>0.86750000000000005</v>
      </c>
      <c r="O3505">
        <v>0</v>
      </c>
      <c r="P3505">
        <v>7</v>
      </c>
      <c r="Q3505">
        <v>0</v>
      </c>
      <c r="R3505">
        <v>6</v>
      </c>
      <c r="S3505">
        <v>0</v>
      </c>
      <c r="T3505">
        <v>2</v>
      </c>
      <c r="U3505">
        <v>0</v>
      </c>
      <c r="V3505">
        <v>0</v>
      </c>
      <c r="W3505">
        <v>0</v>
      </c>
      <c r="X3505">
        <v>2.4951856296663451</v>
      </c>
      <c r="Y3505">
        <v>0</v>
      </c>
      <c r="Z3505">
        <v>9.6449051072902883</v>
      </c>
      <c r="AA3505">
        <v>0</v>
      </c>
      <c r="AB3505">
        <v>0.36840439105364198</v>
      </c>
      <c r="AC3505">
        <v>0</v>
      </c>
      <c r="AD3505">
        <v>0</v>
      </c>
      <c r="AE3505">
        <v>12.508495128010276</v>
      </c>
    </row>
    <row r="3506" spans="1:31" x14ac:dyDescent="0.25">
      <c r="A3506">
        <v>2344701</v>
      </c>
      <c r="B3506">
        <v>1</v>
      </c>
      <c r="C3506" t="s">
        <v>80</v>
      </c>
      <c r="D3506" t="s">
        <v>101</v>
      </c>
      <c r="E3506" t="s">
        <v>151</v>
      </c>
      <c r="F3506" t="s">
        <v>10227</v>
      </c>
      <c r="G3506" t="s">
        <v>331</v>
      </c>
      <c r="H3506" t="s">
        <v>154</v>
      </c>
      <c r="I3506" t="s">
        <v>144</v>
      </c>
      <c r="J3506" t="s">
        <v>137</v>
      </c>
      <c r="K3506" t="s">
        <v>138</v>
      </c>
      <c r="L3506" t="s">
        <v>10228</v>
      </c>
      <c r="M3506" t="s">
        <v>10229</v>
      </c>
      <c r="N3506">
        <v>2.6775000000000002</v>
      </c>
      <c r="O3506">
        <v>0</v>
      </c>
      <c r="P3506">
        <v>2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0.57220592530445746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0.57220592530445746</v>
      </c>
    </row>
    <row r="3507" spans="1:31" x14ac:dyDescent="0.25">
      <c r="A3507">
        <v>2345010</v>
      </c>
      <c r="B3507">
        <v>1</v>
      </c>
      <c r="C3507" t="s">
        <v>80</v>
      </c>
      <c r="D3507" t="s">
        <v>83</v>
      </c>
      <c r="E3507" t="s">
        <v>157</v>
      </c>
      <c r="F3507" t="s">
        <v>10230</v>
      </c>
      <c r="G3507" t="s">
        <v>159</v>
      </c>
      <c r="H3507" t="s">
        <v>154</v>
      </c>
      <c r="I3507" t="s">
        <v>144</v>
      </c>
      <c r="J3507" t="s">
        <v>137</v>
      </c>
      <c r="K3507" t="s">
        <v>138</v>
      </c>
      <c r="L3507" t="s">
        <v>10231</v>
      </c>
      <c r="M3507" t="s">
        <v>10232</v>
      </c>
      <c r="N3507">
        <v>2.6269444439999998</v>
      </c>
      <c r="O3507">
        <v>0</v>
      </c>
      <c r="P3507">
        <v>1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1.4362252526623682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1.4362252526623682</v>
      </c>
    </row>
    <row r="3508" spans="1:31" x14ac:dyDescent="0.25">
      <c r="A3508">
        <v>2344824</v>
      </c>
      <c r="B3508">
        <v>1</v>
      </c>
      <c r="C3508" t="s">
        <v>80</v>
      </c>
      <c r="D3508" t="s">
        <v>107</v>
      </c>
      <c r="E3508" t="s">
        <v>151</v>
      </c>
      <c r="F3508" t="s">
        <v>10233</v>
      </c>
      <c r="G3508" t="s">
        <v>410</v>
      </c>
      <c r="H3508" t="s">
        <v>154</v>
      </c>
      <c r="I3508" t="s">
        <v>144</v>
      </c>
      <c r="J3508" t="s">
        <v>137</v>
      </c>
      <c r="K3508" t="s">
        <v>138</v>
      </c>
      <c r="L3508" t="s">
        <v>10234</v>
      </c>
      <c r="M3508" t="s">
        <v>10235</v>
      </c>
      <c r="N3508">
        <v>3.5958333329999999</v>
      </c>
      <c r="O3508">
        <v>0</v>
      </c>
      <c r="P3508">
        <v>26</v>
      </c>
      <c r="Q3508">
        <v>0</v>
      </c>
      <c r="R3508">
        <v>0</v>
      </c>
      <c r="S3508">
        <v>0</v>
      </c>
      <c r="T3508">
        <v>6</v>
      </c>
      <c r="U3508">
        <v>0</v>
      </c>
      <c r="V3508">
        <v>0</v>
      </c>
      <c r="W3508">
        <v>0</v>
      </c>
      <c r="X3508">
        <v>27.138355842666328</v>
      </c>
      <c r="Y3508">
        <v>0</v>
      </c>
      <c r="Z3508">
        <v>0</v>
      </c>
      <c r="AA3508">
        <v>0</v>
      </c>
      <c r="AB3508">
        <v>32.855152476661061</v>
      </c>
      <c r="AC3508">
        <v>0</v>
      </c>
      <c r="AD3508">
        <v>0</v>
      </c>
      <c r="AE3508">
        <v>59.99350831932739</v>
      </c>
    </row>
    <row r="3509" spans="1:31" x14ac:dyDescent="0.25">
      <c r="A3509">
        <v>2344744</v>
      </c>
      <c r="B3509">
        <v>1</v>
      </c>
      <c r="C3509" t="s">
        <v>81</v>
      </c>
      <c r="D3509" t="s">
        <v>115</v>
      </c>
      <c r="E3509" t="s">
        <v>157</v>
      </c>
      <c r="F3509" t="s">
        <v>10236</v>
      </c>
      <c r="G3509" t="s">
        <v>159</v>
      </c>
      <c r="H3509" t="s">
        <v>154</v>
      </c>
      <c r="I3509" t="s">
        <v>144</v>
      </c>
      <c r="J3509" t="s">
        <v>137</v>
      </c>
      <c r="K3509" t="s">
        <v>138</v>
      </c>
      <c r="L3509" t="s">
        <v>10237</v>
      </c>
      <c r="M3509" t="s">
        <v>10238</v>
      </c>
      <c r="N3509">
        <v>4.1116666659999996</v>
      </c>
      <c r="O3509">
        <v>0</v>
      </c>
      <c r="P3509">
        <v>1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</row>
    <row r="3510" spans="1:31" x14ac:dyDescent="0.25">
      <c r="A3510">
        <v>2344681</v>
      </c>
      <c r="B3510">
        <v>1</v>
      </c>
      <c r="C3510" t="s">
        <v>80</v>
      </c>
      <c r="D3510" t="s">
        <v>97</v>
      </c>
      <c r="E3510" t="s">
        <v>147</v>
      </c>
      <c r="F3510" t="s">
        <v>10239</v>
      </c>
      <c r="G3510" t="s">
        <v>184</v>
      </c>
      <c r="H3510" t="s">
        <v>135</v>
      </c>
      <c r="I3510" t="s">
        <v>144</v>
      </c>
      <c r="J3510" t="s">
        <v>137</v>
      </c>
      <c r="K3510" t="s">
        <v>138</v>
      </c>
      <c r="L3510" t="s">
        <v>10240</v>
      </c>
      <c r="M3510" t="s">
        <v>10241</v>
      </c>
      <c r="N3510">
        <v>1.778333333</v>
      </c>
      <c r="O3510">
        <v>3</v>
      </c>
      <c r="P3510">
        <v>35</v>
      </c>
      <c r="Q3510">
        <v>0</v>
      </c>
      <c r="R3510">
        <v>3</v>
      </c>
      <c r="S3510">
        <v>1</v>
      </c>
      <c r="T3510">
        <v>2</v>
      </c>
      <c r="U3510">
        <v>0</v>
      </c>
      <c r="V3510">
        <v>0</v>
      </c>
      <c r="W3510">
        <v>25.557909206780526</v>
      </c>
      <c r="X3510">
        <v>189.38740046594242</v>
      </c>
      <c r="Y3510">
        <v>0</v>
      </c>
      <c r="Z3510">
        <v>0.86685443573141674</v>
      </c>
      <c r="AA3510">
        <v>3.1120135558212945</v>
      </c>
      <c r="AB3510">
        <v>20.676925370998454</v>
      </c>
      <c r="AC3510">
        <v>0</v>
      </c>
      <c r="AD3510">
        <v>0</v>
      </c>
      <c r="AE3510">
        <v>239.60110303527412</v>
      </c>
    </row>
    <row r="3511" spans="1:31" x14ac:dyDescent="0.25">
      <c r="A3511">
        <v>2344787</v>
      </c>
      <c r="B3511">
        <v>1</v>
      </c>
      <c r="C3511" t="s">
        <v>80</v>
      </c>
      <c r="D3511" t="s">
        <v>92</v>
      </c>
      <c r="E3511" t="s">
        <v>157</v>
      </c>
      <c r="F3511" t="s">
        <v>10242</v>
      </c>
      <c r="G3511" t="s">
        <v>279</v>
      </c>
      <c r="H3511" t="s">
        <v>154</v>
      </c>
      <c r="I3511" t="s">
        <v>144</v>
      </c>
      <c r="J3511" t="s">
        <v>137</v>
      </c>
      <c r="K3511" t="s">
        <v>138</v>
      </c>
      <c r="L3511" t="s">
        <v>10243</v>
      </c>
      <c r="M3511" t="s">
        <v>10244</v>
      </c>
      <c r="N3511">
        <v>2.46</v>
      </c>
      <c r="O3511">
        <v>0</v>
      </c>
      <c r="P3511">
        <v>1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1.5281674600541253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1.5281674600541253</v>
      </c>
    </row>
    <row r="3512" spans="1:31" x14ac:dyDescent="0.25">
      <c r="A3512">
        <v>2344887</v>
      </c>
      <c r="B3512">
        <v>1</v>
      </c>
      <c r="C3512" t="s">
        <v>80</v>
      </c>
      <c r="D3512" t="s">
        <v>96</v>
      </c>
      <c r="E3512" t="s">
        <v>174</v>
      </c>
      <c r="F3512" t="s">
        <v>10245</v>
      </c>
      <c r="G3512" t="s">
        <v>10246</v>
      </c>
      <c r="H3512" t="s">
        <v>154</v>
      </c>
      <c r="I3512" t="s">
        <v>144</v>
      </c>
      <c r="J3512" t="s">
        <v>137</v>
      </c>
      <c r="K3512" t="s">
        <v>138</v>
      </c>
      <c r="L3512" t="s">
        <v>10247</v>
      </c>
      <c r="M3512" t="s">
        <v>10248</v>
      </c>
      <c r="N3512">
        <v>0.88416666600000005</v>
      </c>
      <c r="O3512">
        <v>0</v>
      </c>
      <c r="P3512">
        <v>188</v>
      </c>
      <c r="Q3512">
        <v>0</v>
      </c>
      <c r="R3512">
        <v>2</v>
      </c>
      <c r="S3512">
        <v>0</v>
      </c>
      <c r="T3512">
        <v>20</v>
      </c>
      <c r="U3512">
        <v>0</v>
      </c>
      <c r="V3512">
        <v>0</v>
      </c>
      <c r="W3512">
        <v>0</v>
      </c>
      <c r="X3512">
        <v>65.605374414081666</v>
      </c>
      <c r="Y3512">
        <v>0</v>
      </c>
      <c r="Z3512">
        <v>0.19413409343858889</v>
      </c>
      <c r="AA3512">
        <v>0</v>
      </c>
      <c r="AB3512">
        <v>31.952706625713454</v>
      </c>
      <c r="AC3512">
        <v>0</v>
      </c>
      <c r="AD3512">
        <v>0</v>
      </c>
      <c r="AE3512">
        <v>97.752215133233705</v>
      </c>
    </row>
    <row r="3513" spans="1:31" x14ac:dyDescent="0.25">
      <c r="A3513">
        <v>2344930</v>
      </c>
      <c r="B3513">
        <v>1</v>
      </c>
      <c r="C3513" t="s">
        <v>81</v>
      </c>
      <c r="D3513" t="s">
        <v>112</v>
      </c>
      <c r="E3513" t="s">
        <v>157</v>
      </c>
      <c r="F3513" t="s">
        <v>10249</v>
      </c>
      <c r="G3513" t="s">
        <v>159</v>
      </c>
      <c r="H3513" t="s">
        <v>154</v>
      </c>
      <c r="I3513" t="s">
        <v>144</v>
      </c>
      <c r="J3513" t="s">
        <v>137</v>
      </c>
      <c r="K3513" t="s">
        <v>138</v>
      </c>
      <c r="L3513" t="s">
        <v>10250</v>
      </c>
      <c r="M3513" t="s">
        <v>10251</v>
      </c>
      <c r="N3513">
        <v>4.3483333330000002</v>
      </c>
      <c r="O3513">
        <v>0</v>
      </c>
      <c r="P3513">
        <v>1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0.30943560985307833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0.30943560985307833</v>
      </c>
    </row>
    <row r="3514" spans="1:31" x14ac:dyDescent="0.25">
      <c r="A3514">
        <v>2344830</v>
      </c>
      <c r="B3514">
        <v>1</v>
      </c>
      <c r="C3514" t="s">
        <v>80</v>
      </c>
      <c r="D3514" t="s">
        <v>82</v>
      </c>
      <c r="E3514" t="s">
        <v>147</v>
      </c>
      <c r="F3514" t="s">
        <v>10252</v>
      </c>
      <c r="G3514" t="s">
        <v>813</v>
      </c>
      <c r="H3514" t="s">
        <v>135</v>
      </c>
      <c r="I3514" t="s">
        <v>144</v>
      </c>
      <c r="J3514" t="s">
        <v>137</v>
      </c>
      <c r="K3514" t="s">
        <v>138</v>
      </c>
      <c r="L3514" t="s">
        <v>10253</v>
      </c>
      <c r="M3514" t="s">
        <v>10254</v>
      </c>
      <c r="N3514">
        <v>0.52583333300000001</v>
      </c>
      <c r="O3514">
        <v>0</v>
      </c>
      <c r="P3514">
        <v>319</v>
      </c>
      <c r="Q3514">
        <v>0</v>
      </c>
      <c r="R3514">
        <v>0</v>
      </c>
      <c r="S3514">
        <v>0</v>
      </c>
      <c r="T3514">
        <v>21</v>
      </c>
      <c r="U3514">
        <v>0</v>
      </c>
      <c r="V3514">
        <v>0</v>
      </c>
      <c r="W3514">
        <v>0</v>
      </c>
      <c r="X3514">
        <v>46.336947708781992</v>
      </c>
      <c r="Y3514">
        <v>0</v>
      </c>
      <c r="Z3514">
        <v>0</v>
      </c>
      <c r="AA3514">
        <v>0</v>
      </c>
      <c r="AB3514">
        <v>8.5001911518031648</v>
      </c>
      <c r="AC3514">
        <v>0</v>
      </c>
      <c r="AD3514">
        <v>0</v>
      </c>
      <c r="AE3514">
        <v>54.837138860585156</v>
      </c>
    </row>
    <row r="3515" spans="1:31" x14ac:dyDescent="0.25">
      <c r="A3515">
        <v>2344976</v>
      </c>
      <c r="B3515">
        <v>1</v>
      </c>
      <c r="C3515" t="s">
        <v>80</v>
      </c>
      <c r="D3515" t="s">
        <v>105</v>
      </c>
      <c r="E3515" t="s">
        <v>151</v>
      </c>
      <c r="F3515" t="s">
        <v>10088</v>
      </c>
      <c r="G3515" t="s">
        <v>153</v>
      </c>
      <c r="H3515" t="s">
        <v>154</v>
      </c>
      <c r="I3515" t="s">
        <v>144</v>
      </c>
      <c r="J3515" t="s">
        <v>137</v>
      </c>
      <c r="K3515" t="s">
        <v>138</v>
      </c>
      <c r="L3515" t="s">
        <v>10255</v>
      </c>
      <c r="M3515" t="s">
        <v>10256</v>
      </c>
      <c r="N3515">
        <v>1.265833333</v>
      </c>
      <c r="O3515">
        <v>0</v>
      </c>
      <c r="P3515">
        <v>55</v>
      </c>
      <c r="Q3515">
        <v>0</v>
      </c>
      <c r="R3515">
        <v>0</v>
      </c>
      <c r="S3515">
        <v>0</v>
      </c>
      <c r="T3515">
        <v>2</v>
      </c>
      <c r="U3515">
        <v>0</v>
      </c>
      <c r="V3515">
        <v>0</v>
      </c>
      <c r="W3515">
        <v>0</v>
      </c>
      <c r="X3515">
        <v>17.050785384613626</v>
      </c>
      <c r="Y3515">
        <v>0</v>
      </c>
      <c r="Z3515">
        <v>0</v>
      </c>
      <c r="AA3515">
        <v>0</v>
      </c>
      <c r="AB3515">
        <v>0.25610615268839998</v>
      </c>
      <c r="AC3515">
        <v>0</v>
      </c>
      <c r="AD3515">
        <v>0</v>
      </c>
      <c r="AE3515">
        <v>17.306891537302025</v>
      </c>
    </row>
    <row r="3516" spans="1:31" x14ac:dyDescent="0.25">
      <c r="A3516">
        <v>2344970</v>
      </c>
      <c r="B3516">
        <v>1</v>
      </c>
      <c r="C3516" t="s">
        <v>81</v>
      </c>
      <c r="D3516" t="s">
        <v>123</v>
      </c>
      <c r="E3516" t="s">
        <v>141</v>
      </c>
      <c r="F3516" t="s">
        <v>2238</v>
      </c>
      <c r="G3516" t="s">
        <v>134</v>
      </c>
      <c r="H3516" t="s">
        <v>135</v>
      </c>
      <c r="I3516" t="s">
        <v>144</v>
      </c>
      <c r="J3516" t="s">
        <v>137</v>
      </c>
      <c r="K3516" t="s">
        <v>138</v>
      </c>
      <c r="L3516" t="s">
        <v>10257</v>
      </c>
      <c r="M3516" t="s">
        <v>10258</v>
      </c>
      <c r="N3516">
        <v>1.358055555</v>
      </c>
      <c r="O3516">
        <v>2</v>
      </c>
      <c r="P3516">
        <v>37</v>
      </c>
      <c r="Q3516">
        <v>109</v>
      </c>
      <c r="R3516">
        <v>292</v>
      </c>
      <c r="S3516">
        <v>19</v>
      </c>
      <c r="T3516">
        <v>73</v>
      </c>
      <c r="U3516">
        <v>0</v>
      </c>
      <c r="V3516">
        <v>0</v>
      </c>
      <c r="W3516">
        <v>8.6140615050765135</v>
      </c>
      <c r="X3516">
        <v>16.526082368537903</v>
      </c>
      <c r="Y3516">
        <v>263.89137697583294</v>
      </c>
      <c r="Z3516">
        <v>246.67527139868909</v>
      </c>
      <c r="AA3516">
        <v>46.915056031379521</v>
      </c>
      <c r="AB3516">
        <v>85.250083773802189</v>
      </c>
      <c r="AC3516">
        <v>0</v>
      </c>
      <c r="AD3516">
        <v>0</v>
      </c>
      <c r="AE3516">
        <v>667.87193205331823</v>
      </c>
    </row>
    <row r="3517" spans="1:31" x14ac:dyDescent="0.25">
      <c r="A3517">
        <v>2344767</v>
      </c>
      <c r="B3517">
        <v>1</v>
      </c>
      <c r="C3517" t="s">
        <v>81</v>
      </c>
      <c r="D3517" t="s">
        <v>120</v>
      </c>
      <c r="E3517" t="s">
        <v>174</v>
      </c>
      <c r="F3517" t="s">
        <v>10259</v>
      </c>
      <c r="G3517" t="s">
        <v>176</v>
      </c>
      <c r="H3517" t="s">
        <v>154</v>
      </c>
      <c r="I3517" t="s">
        <v>144</v>
      </c>
      <c r="J3517" t="s">
        <v>137</v>
      </c>
      <c r="K3517" t="s">
        <v>138</v>
      </c>
      <c r="L3517" t="s">
        <v>10260</v>
      </c>
      <c r="M3517" t="s">
        <v>10261</v>
      </c>
      <c r="N3517">
        <v>0.33916666600000001</v>
      </c>
      <c r="O3517">
        <v>0</v>
      </c>
      <c r="P3517">
        <v>11</v>
      </c>
      <c r="Q3517">
        <v>0</v>
      </c>
      <c r="R3517">
        <v>6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0.86889731847157259</v>
      </c>
      <c r="Y3517">
        <v>0</v>
      </c>
      <c r="Z3517">
        <v>4.468356498674714</v>
      </c>
      <c r="AA3517">
        <v>0</v>
      </c>
      <c r="AB3517">
        <v>0</v>
      </c>
      <c r="AC3517">
        <v>0</v>
      </c>
      <c r="AD3517">
        <v>0</v>
      </c>
      <c r="AE3517">
        <v>5.3372538171462862</v>
      </c>
    </row>
    <row r="3518" spans="1:31" x14ac:dyDescent="0.25">
      <c r="A3518">
        <v>2344953</v>
      </c>
      <c r="B3518">
        <v>1</v>
      </c>
      <c r="C3518" t="s">
        <v>81</v>
      </c>
      <c r="D3518" t="s">
        <v>112</v>
      </c>
      <c r="E3518" t="s">
        <v>147</v>
      </c>
      <c r="F3518" t="s">
        <v>4062</v>
      </c>
      <c r="G3518" t="s">
        <v>184</v>
      </c>
      <c r="H3518" t="s">
        <v>135</v>
      </c>
      <c r="I3518" t="s">
        <v>144</v>
      </c>
      <c r="J3518" t="s">
        <v>137</v>
      </c>
      <c r="K3518" t="s">
        <v>138</v>
      </c>
      <c r="L3518" t="s">
        <v>10262</v>
      </c>
      <c r="M3518" t="s">
        <v>10263</v>
      </c>
      <c r="N3518">
        <v>2.1183333329999998</v>
      </c>
      <c r="O3518">
        <v>0</v>
      </c>
      <c r="P3518">
        <v>9</v>
      </c>
      <c r="Q3518">
        <v>0</v>
      </c>
      <c r="R3518">
        <v>1</v>
      </c>
      <c r="S3518">
        <v>0</v>
      </c>
      <c r="T3518">
        <v>1</v>
      </c>
      <c r="U3518">
        <v>0</v>
      </c>
      <c r="V3518">
        <v>0</v>
      </c>
      <c r="W3518">
        <v>0</v>
      </c>
      <c r="X3518">
        <v>0.63077020391054828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0.63077020391054828</v>
      </c>
    </row>
    <row r="3519" spans="1:31" x14ac:dyDescent="0.25">
      <c r="A3519">
        <v>2344907</v>
      </c>
      <c r="B3519">
        <v>1</v>
      </c>
      <c r="C3519" t="s">
        <v>81</v>
      </c>
      <c r="D3519" t="s">
        <v>115</v>
      </c>
      <c r="E3519" t="s">
        <v>174</v>
      </c>
      <c r="F3519" t="s">
        <v>10264</v>
      </c>
      <c r="G3519" t="s">
        <v>153</v>
      </c>
      <c r="H3519" t="s">
        <v>154</v>
      </c>
      <c r="I3519" t="s">
        <v>144</v>
      </c>
      <c r="J3519" t="s">
        <v>137</v>
      </c>
      <c r="K3519" t="s">
        <v>138</v>
      </c>
      <c r="L3519" t="s">
        <v>10265</v>
      </c>
      <c r="M3519" t="s">
        <v>10266</v>
      </c>
      <c r="N3519">
        <v>1.358055555</v>
      </c>
      <c r="O3519">
        <v>0</v>
      </c>
      <c r="P3519">
        <v>50</v>
      </c>
      <c r="Q3519">
        <v>0</v>
      </c>
      <c r="R3519">
        <v>1</v>
      </c>
      <c r="S3519">
        <v>0</v>
      </c>
      <c r="T3519">
        <v>1</v>
      </c>
      <c r="U3519">
        <v>0</v>
      </c>
      <c r="V3519">
        <v>0</v>
      </c>
      <c r="W3519">
        <v>0</v>
      </c>
      <c r="X3519">
        <v>16.527102735803744</v>
      </c>
      <c r="Y3519">
        <v>0</v>
      </c>
      <c r="Z3519">
        <v>0.26229898333699997</v>
      </c>
      <c r="AA3519">
        <v>0</v>
      </c>
      <c r="AB3519">
        <v>2.7219434738926114</v>
      </c>
      <c r="AC3519">
        <v>0</v>
      </c>
      <c r="AD3519">
        <v>0</v>
      </c>
      <c r="AE3519">
        <v>19.511345193033357</v>
      </c>
    </row>
    <row r="3520" spans="1:31" x14ac:dyDescent="0.25">
      <c r="A3520">
        <v>2344661</v>
      </c>
      <c r="B3520">
        <v>1</v>
      </c>
      <c r="C3520" t="s">
        <v>81</v>
      </c>
      <c r="D3520" t="s">
        <v>121</v>
      </c>
      <c r="E3520" t="s">
        <v>141</v>
      </c>
      <c r="F3520" t="s">
        <v>10267</v>
      </c>
      <c r="G3520" t="s">
        <v>134</v>
      </c>
      <c r="H3520" t="s">
        <v>135</v>
      </c>
      <c r="I3520" t="s">
        <v>136</v>
      </c>
      <c r="J3520" t="s">
        <v>137</v>
      </c>
      <c r="K3520" t="s">
        <v>138</v>
      </c>
      <c r="L3520" t="s">
        <v>10268</v>
      </c>
      <c r="M3520" t="s">
        <v>10269</v>
      </c>
      <c r="N3520">
        <v>1.1111111E-2</v>
      </c>
      <c r="O3520">
        <v>0</v>
      </c>
      <c r="P3520">
        <v>980</v>
      </c>
      <c r="Q3520">
        <v>6</v>
      </c>
      <c r="R3520">
        <v>29</v>
      </c>
      <c r="S3520">
        <v>9</v>
      </c>
      <c r="T3520">
        <v>49</v>
      </c>
      <c r="U3520">
        <v>0</v>
      </c>
      <c r="V3520">
        <v>0</v>
      </c>
      <c r="W3520">
        <v>0</v>
      </c>
      <c r="X3520">
        <v>1.0923543135850227</v>
      </c>
      <c r="Y3520">
        <v>6.510934440026668E-2</v>
      </c>
      <c r="Z3520">
        <v>0.17875526075194451</v>
      </c>
      <c r="AA3520">
        <v>0.14582727215833338</v>
      </c>
      <c r="AB3520">
        <v>0.29517442501581115</v>
      </c>
      <c r="AC3520">
        <v>0</v>
      </c>
      <c r="AD3520">
        <v>0</v>
      </c>
      <c r="AE3520">
        <v>1.7772206159113781</v>
      </c>
    </row>
    <row r="3521" spans="1:31" x14ac:dyDescent="0.25">
      <c r="A3521">
        <v>2344761</v>
      </c>
      <c r="B3521">
        <v>1</v>
      </c>
      <c r="C3521" t="s">
        <v>80</v>
      </c>
      <c r="D3521" t="s">
        <v>99</v>
      </c>
      <c r="E3521" t="s">
        <v>157</v>
      </c>
      <c r="F3521" t="s">
        <v>10270</v>
      </c>
      <c r="G3521" t="s">
        <v>279</v>
      </c>
      <c r="H3521" t="s">
        <v>154</v>
      </c>
      <c r="I3521" t="s">
        <v>144</v>
      </c>
      <c r="J3521" t="s">
        <v>137</v>
      </c>
      <c r="K3521" t="s">
        <v>138</v>
      </c>
      <c r="L3521" t="s">
        <v>10271</v>
      </c>
      <c r="M3521" t="s">
        <v>10272</v>
      </c>
      <c r="N3521">
        <v>7.3952777770000004</v>
      </c>
      <c r="O3521">
        <v>0</v>
      </c>
      <c r="P3521">
        <v>2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3.8306384491659524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3.8306384491659524</v>
      </c>
    </row>
    <row r="3522" spans="1:31" x14ac:dyDescent="0.25">
      <c r="A3522">
        <v>2344678</v>
      </c>
      <c r="B3522">
        <v>1</v>
      </c>
      <c r="C3522" t="s">
        <v>80</v>
      </c>
      <c r="D3522" t="s">
        <v>83</v>
      </c>
      <c r="E3522" t="s">
        <v>157</v>
      </c>
      <c r="F3522" t="s">
        <v>9045</v>
      </c>
      <c r="G3522" t="s">
        <v>279</v>
      </c>
      <c r="H3522" t="s">
        <v>154</v>
      </c>
      <c r="I3522" t="s">
        <v>144</v>
      </c>
      <c r="J3522" t="s">
        <v>137</v>
      </c>
      <c r="K3522" t="s">
        <v>138</v>
      </c>
      <c r="L3522" t="s">
        <v>10273</v>
      </c>
      <c r="M3522" t="s">
        <v>10274</v>
      </c>
      <c r="N3522">
        <v>3.53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2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5.0688052473219027</v>
      </c>
      <c r="AC3522">
        <v>0</v>
      </c>
      <c r="AD3522">
        <v>0</v>
      </c>
      <c r="AE3522">
        <v>5.0688052473219027</v>
      </c>
    </row>
    <row r="3523" spans="1:31" x14ac:dyDescent="0.25">
      <c r="A3523">
        <v>2344890</v>
      </c>
      <c r="B3523">
        <v>1</v>
      </c>
      <c r="C3523" t="s">
        <v>80</v>
      </c>
      <c r="D3523" t="s">
        <v>98</v>
      </c>
      <c r="E3523" t="s">
        <v>157</v>
      </c>
      <c r="F3523" t="s">
        <v>10275</v>
      </c>
      <c r="G3523" t="s">
        <v>159</v>
      </c>
      <c r="H3523" t="s">
        <v>154</v>
      </c>
      <c r="I3523" t="s">
        <v>144</v>
      </c>
      <c r="J3523" t="s">
        <v>137</v>
      </c>
      <c r="K3523" t="s">
        <v>138</v>
      </c>
      <c r="L3523" t="s">
        <v>10276</v>
      </c>
      <c r="M3523" t="s">
        <v>10277</v>
      </c>
      <c r="N3523">
        <v>1.3005555550000001</v>
      </c>
      <c r="O3523">
        <v>0</v>
      </c>
      <c r="P3523">
        <v>0</v>
      </c>
      <c r="Q3523">
        <v>0</v>
      </c>
      <c r="R3523">
        <v>1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3.8393949848514914</v>
      </c>
      <c r="AA3523">
        <v>0</v>
      </c>
      <c r="AB3523">
        <v>0</v>
      </c>
      <c r="AC3523">
        <v>0</v>
      </c>
      <c r="AD3523">
        <v>0</v>
      </c>
      <c r="AE3523">
        <v>3.8393949848514914</v>
      </c>
    </row>
    <row r="3524" spans="1:31" x14ac:dyDescent="0.25">
      <c r="A3524">
        <v>2344698</v>
      </c>
      <c r="B3524">
        <v>1</v>
      </c>
      <c r="C3524" t="s">
        <v>80</v>
      </c>
      <c r="D3524" t="s">
        <v>108</v>
      </c>
      <c r="E3524" t="s">
        <v>147</v>
      </c>
      <c r="F3524" t="s">
        <v>10278</v>
      </c>
      <c r="G3524" t="s">
        <v>1768</v>
      </c>
      <c r="H3524" t="s">
        <v>135</v>
      </c>
      <c r="I3524" t="s">
        <v>144</v>
      </c>
      <c r="J3524" t="s">
        <v>137</v>
      </c>
      <c r="K3524" t="s">
        <v>138</v>
      </c>
      <c r="L3524" t="s">
        <v>10279</v>
      </c>
      <c r="M3524" t="s">
        <v>10280</v>
      </c>
      <c r="N3524">
        <v>5.7069444440000003</v>
      </c>
      <c r="O3524">
        <v>0</v>
      </c>
      <c r="P3524">
        <v>18</v>
      </c>
      <c r="Q3524">
        <v>0</v>
      </c>
      <c r="R3524">
        <v>5</v>
      </c>
      <c r="S3524">
        <v>0</v>
      </c>
      <c r="T3524">
        <v>4</v>
      </c>
      <c r="U3524">
        <v>0</v>
      </c>
      <c r="V3524">
        <v>0</v>
      </c>
      <c r="W3524">
        <v>0</v>
      </c>
      <c r="X3524">
        <v>17.145345264403883</v>
      </c>
      <c r="Y3524">
        <v>0</v>
      </c>
      <c r="Z3524">
        <v>3.6563660629781851</v>
      </c>
      <c r="AA3524">
        <v>0</v>
      </c>
      <c r="AB3524">
        <v>13.432598347426394</v>
      </c>
      <c r="AC3524">
        <v>0</v>
      </c>
      <c r="AD3524">
        <v>0</v>
      </c>
      <c r="AE3524">
        <v>34.234309674808465</v>
      </c>
    </row>
    <row r="3525" spans="1:31" x14ac:dyDescent="0.25">
      <c r="A3525">
        <v>2344704</v>
      </c>
      <c r="B3525">
        <v>1</v>
      </c>
      <c r="C3525" t="s">
        <v>80</v>
      </c>
      <c r="D3525" t="s">
        <v>87</v>
      </c>
      <c r="E3525" t="s">
        <v>240</v>
      </c>
      <c r="F3525" t="s">
        <v>10281</v>
      </c>
      <c r="G3525" t="s">
        <v>134</v>
      </c>
      <c r="H3525" t="s">
        <v>135</v>
      </c>
      <c r="I3525" t="s">
        <v>144</v>
      </c>
      <c r="J3525" t="s">
        <v>137</v>
      </c>
      <c r="K3525" t="s">
        <v>138</v>
      </c>
      <c r="L3525" t="s">
        <v>10282</v>
      </c>
      <c r="M3525" t="s">
        <v>10283</v>
      </c>
      <c r="N3525">
        <v>1.033905555</v>
      </c>
      <c r="O3525">
        <v>0</v>
      </c>
      <c r="P3525">
        <v>197</v>
      </c>
      <c r="Q3525">
        <v>0</v>
      </c>
      <c r="R3525">
        <v>0</v>
      </c>
      <c r="S3525">
        <v>0</v>
      </c>
      <c r="T3525">
        <v>3</v>
      </c>
      <c r="U3525">
        <v>0</v>
      </c>
      <c r="V3525">
        <v>0</v>
      </c>
      <c r="W3525">
        <v>0</v>
      </c>
      <c r="X3525">
        <v>42.825472198501302</v>
      </c>
      <c r="Y3525">
        <v>0</v>
      </c>
      <c r="Z3525">
        <v>0</v>
      </c>
      <c r="AA3525">
        <v>0</v>
      </c>
      <c r="AB3525">
        <v>3.9328760971667958</v>
      </c>
      <c r="AC3525">
        <v>0</v>
      </c>
      <c r="AD3525">
        <v>0</v>
      </c>
      <c r="AE3525">
        <v>46.7583482956681</v>
      </c>
    </row>
    <row r="3526" spans="1:31" x14ac:dyDescent="0.25">
      <c r="A3526">
        <v>2344870</v>
      </c>
      <c r="B3526">
        <v>1</v>
      </c>
      <c r="C3526" t="s">
        <v>80</v>
      </c>
      <c r="D3526" t="s">
        <v>95</v>
      </c>
      <c r="E3526" t="s">
        <v>141</v>
      </c>
      <c r="F3526" t="s">
        <v>10284</v>
      </c>
      <c r="G3526" t="s">
        <v>143</v>
      </c>
      <c r="H3526" t="s">
        <v>135</v>
      </c>
      <c r="I3526" t="s">
        <v>144</v>
      </c>
      <c r="J3526" t="s">
        <v>137</v>
      </c>
      <c r="K3526" t="s">
        <v>138</v>
      </c>
      <c r="L3526" t="s">
        <v>10285</v>
      </c>
      <c r="M3526" t="s">
        <v>10286</v>
      </c>
      <c r="N3526">
        <v>2.9575</v>
      </c>
      <c r="O3526">
        <v>0</v>
      </c>
      <c r="P3526">
        <v>0</v>
      </c>
      <c r="Q3526">
        <v>0</v>
      </c>
      <c r="R3526">
        <v>0</v>
      </c>
      <c r="S3526">
        <v>3</v>
      </c>
      <c r="T3526">
        <v>0</v>
      </c>
      <c r="U3526">
        <v>1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12.095629841490881</v>
      </c>
      <c r="AB3526">
        <v>0</v>
      </c>
      <c r="AC3526">
        <v>267.51050146446437</v>
      </c>
      <c r="AD3526">
        <v>0</v>
      </c>
      <c r="AE3526">
        <v>279.60613130595527</v>
      </c>
    </row>
    <row r="3527" spans="1:31" x14ac:dyDescent="0.25">
      <c r="A3527">
        <v>2344721</v>
      </c>
      <c r="B3527">
        <v>1</v>
      </c>
      <c r="C3527" t="s">
        <v>80</v>
      </c>
      <c r="D3527" t="s">
        <v>100</v>
      </c>
      <c r="E3527" t="s">
        <v>141</v>
      </c>
      <c r="F3527" t="s">
        <v>10287</v>
      </c>
      <c r="G3527" t="s">
        <v>184</v>
      </c>
      <c r="H3527" t="s">
        <v>135</v>
      </c>
      <c r="I3527" t="s">
        <v>144</v>
      </c>
      <c r="J3527" t="s">
        <v>137</v>
      </c>
      <c r="K3527" t="s">
        <v>138</v>
      </c>
      <c r="L3527" t="s">
        <v>10288</v>
      </c>
      <c r="M3527" t="s">
        <v>10289</v>
      </c>
      <c r="N3527">
        <v>0.92666666600000003</v>
      </c>
      <c r="O3527">
        <v>0</v>
      </c>
      <c r="P3527">
        <v>16</v>
      </c>
      <c r="Q3527">
        <v>0</v>
      </c>
      <c r="R3527">
        <v>17</v>
      </c>
      <c r="S3527">
        <v>0</v>
      </c>
      <c r="T3527">
        <v>2</v>
      </c>
      <c r="U3527">
        <v>0</v>
      </c>
      <c r="V3527">
        <v>0</v>
      </c>
      <c r="W3527">
        <v>0</v>
      </c>
      <c r="X3527">
        <v>3.3533018357389466</v>
      </c>
      <c r="Y3527">
        <v>0</v>
      </c>
      <c r="Z3527">
        <v>17.173695523208085</v>
      </c>
      <c r="AA3527">
        <v>0</v>
      </c>
      <c r="AB3527">
        <v>1.4195872675710835E-2</v>
      </c>
      <c r="AC3527">
        <v>0</v>
      </c>
      <c r="AD3527">
        <v>0</v>
      </c>
      <c r="AE3527">
        <v>20.541193231622742</v>
      </c>
    </row>
    <row r="3528" spans="1:31" x14ac:dyDescent="0.25">
      <c r="A3528">
        <v>2344747</v>
      </c>
      <c r="B3528">
        <v>1</v>
      </c>
      <c r="C3528" t="s">
        <v>80</v>
      </c>
      <c r="D3528" t="s">
        <v>102</v>
      </c>
      <c r="E3528" t="s">
        <v>132</v>
      </c>
      <c r="F3528" t="s">
        <v>5282</v>
      </c>
      <c r="G3528" t="s">
        <v>134</v>
      </c>
      <c r="H3528" t="s">
        <v>135</v>
      </c>
      <c r="I3528" t="s">
        <v>144</v>
      </c>
      <c r="J3528" t="s">
        <v>137</v>
      </c>
      <c r="K3528" t="s">
        <v>138</v>
      </c>
      <c r="L3528" t="s">
        <v>10290</v>
      </c>
      <c r="M3528" t="s">
        <v>10291</v>
      </c>
      <c r="N3528">
        <v>1.741944444</v>
      </c>
      <c r="O3528">
        <v>0</v>
      </c>
      <c r="P3528">
        <v>1076</v>
      </c>
      <c r="Q3528">
        <v>6</v>
      </c>
      <c r="R3528">
        <v>206</v>
      </c>
      <c r="S3528">
        <v>4</v>
      </c>
      <c r="T3528">
        <v>147</v>
      </c>
      <c r="U3528">
        <v>0</v>
      </c>
      <c r="V3528">
        <v>0</v>
      </c>
      <c r="W3528">
        <v>0</v>
      </c>
      <c r="X3528">
        <v>367.86287923113332</v>
      </c>
      <c r="Y3528">
        <v>85.2340370658099</v>
      </c>
      <c r="Z3528">
        <v>879.71948615679116</v>
      </c>
      <c r="AA3528">
        <v>25.458112168637921</v>
      </c>
      <c r="AB3528">
        <v>547.13747343003786</v>
      </c>
      <c r="AC3528">
        <v>0</v>
      </c>
      <c r="AD3528">
        <v>0</v>
      </c>
      <c r="AE3528">
        <v>1905.4119880524099</v>
      </c>
    </row>
    <row r="3529" spans="1:31" x14ac:dyDescent="0.25">
      <c r="A3529">
        <v>2344684</v>
      </c>
      <c r="B3529">
        <v>1</v>
      </c>
      <c r="C3529" t="s">
        <v>80</v>
      </c>
      <c r="D3529" t="s">
        <v>108</v>
      </c>
      <c r="E3529" t="s">
        <v>157</v>
      </c>
      <c r="F3529" t="s">
        <v>10292</v>
      </c>
      <c r="G3529" t="s">
        <v>159</v>
      </c>
      <c r="H3529" t="s">
        <v>154</v>
      </c>
      <c r="I3529" t="s">
        <v>144</v>
      </c>
      <c r="J3529" t="s">
        <v>137</v>
      </c>
      <c r="K3529" t="s">
        <v>138</v>
      </c>
      <c r="L3529" t="s">
        <v>10293</v>
      </c>
      <c r="M3529" t="s">
        <v>10294</v>
      </c>
      <c r="N3529">
        <v>4.4119444440000004</v>
      </c>
      <c r="O3529">
        <v>0</v>
      </c>
      <c r="P3529">
        <v>1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0.25137167569251667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0.25137167569251667</v>
      </c>
    </row>
    <row r="3530" spans="1:31" x14ac:dyDescent="0.25">
      <c r="A3530">
        <v>2344827</v>
      </c>
      <c r="B3530">
        <v>1</v>
      </c>
      <c r="C3530" t="s">
        <v>81</v>
      </c>
      <c r="D3530" t="s">
        <v>120</v>
      </c>
      <c r="E3530" t="s">
        <v>141</v>
      </c>
      <c r="F3530" t="s">
        <v>5001</v>
      </c>
      <c r="G3530" t="s">
        <v>134</v>
      </c>
      <c r="H3530" t="s">
        <v>135</v>
      </c>
      <c r="I3530" t="s">
        <v>144</v>
      </c>
      <c r="J3530" t="s">
        <v>137</v>
      </c>
      <c r="K3530" t="s">
        <v>138</v>
      </c>
      <c r="L3530" t="s">
        <v>10295</v>
      </c>
      <c r="M3530" t="s">
        <v>10296</v>
      </c>
      <c r="N3530">
        <v>0.60611111100000004</v>
      </c>
      <c r="O3530">
        <v>1</v>
      </c>
      <c r="P3530">
        <v>472</v>
      </c>
      <c r="Q3530">
        <v>30</v>
      </c>
      <c r="R3530">
        <v>42</v>
      </c>
      <c r="S3530">
        <v>7</v>
      </c>
      <c r="T3530">
        <v>36</v>
      </c>
      <c r="U3530">
        <v>1</v>
      </c>
      <c r="V3530">
        <v>0</v>
      </c>
      <c r="W3530">
        <v>0</v>
      </c>
      <c r="X3530">
        <v>45.789466263565956</v>
      </c>
      <c r="Y3530">
        <v>35.797894483276714</v>
      </c>
      <c r="Z3530">
        <v>13.679648902337979</v>
      </c>
      <c r="AA3530">
        <v>10.201923588644211</v>
      </c>
      <c r="AB3530">
        <v>8.4035870910184514</v>
      </c>
      <c r="AC3530">
        <v>31.291561083668025</v>
      </c>
      <c r="AD3530">
        <v>0</v>
      </c>
      <c r="AE3530">
        <v>145.16408141251134</v>
      </c>
    </row>
    <row r="3531" spans="1:31" x14ac:dyDescent="0.25">
      <c r="A3531">
        <v>2344741</v>
      </c>
      <c r="B3531">
        <v>1</v>
      </c>
      <c r="C3531" t="s">
        <v>80</v>
      </c>
      <c r="D3531" t="s">
        <v>100</v>
      </c>
      <c r="E3531" t="s">
        <v>147</v>
      </c>
      <c r="F3531" t="s">
        <v>10297</v>
      </c>
      <c r="G3531" t="s">
        <v>352</v>
      </c>
      <c r="H3531" t="s">
        <v>135</v>
      </c>
      <c r="I3531" t="s">
        <v>144</v>
      </c>
      <c r="J3531" t="s">
        <v>3</v>
      </c>
      <c r="K3531" t="s">
        <v>138</v>
      </c>
      <c r="L3531" t="s">
        <v>10298</v>
      </c>
      <c r="M3531" t="s">
        <v>10299</v>
      </c>
      <c r="N3531">
        <v>2.9847222219999998</v>
      </c>
      <c r="O3531">
        <v>0</v>
      </c>
      <c r="P3531">
        <v>325</v>
      </c>
      <c r="Q3531">
        <v>0</v>
      </c>
      <c r="R3531">
        <v>10</v>
      </c>
      <c r="S3531">
        <v>0</v>
      </c>
      <c r="T3531">
        <v>30</v>
      </c>
      <c r="U3531">
        <v>0</v>
      </c>
      <c r="V3531">
        <v>0</v>
      </c>
      <c r="W3531">
        <v>0</v>
      </c>
      <c r="X3531">
        <v>344.22284788717667</v>
      </c>
      <c r="Y3531">
        <v>0</v>
      </c>
      <c r="Z3531">
        <v>17.952108772726437</v>
      </c>
      <c r="AA3531">
        <v>0</v>
      </c>
      <c r="AB3531">
        <v>94.524173712170807</v>
      </c>
      <c r="AC3531">
        <v>0</v>
      </c>
      <c r="AD3531">
        <v>0</v>
      </c>
      <c r="AE3531">
        <v>456.69913037207391</v>
      </c>
    </row>
    <row r="3532" spans="1:31" x14ac:dyDescent="0.25">
      <c r="A3532">
        <v>2344933</v>
      </c>
      <c r="B3532">
        <v>1</v>
      </c>
      <c r="C3532" t="s">
        <v>81</v>
      </c>
      <c r="D3532" t="s">
        <v>115</v>
      </c>
      <c r="E3532" t="s">
        <v>151</v>
      </c>
      <c r="F3532" t="s">
        <v>10300</v>
      </c>
      <c r="G3532" t="s">
        <v>153</v>
      </c>
      <c r="H3532" t="s">
        <v>154</v>
      </c>
      <c r="I3532" t="s">
        <v>144</v>
      </c>
      <c r="J3532" t="s">
        <v>137</v>
      </c>
      <c r="K3532" t="s">
        <v>138</v>
      </c>
      <c r="L3532" t="s">
        <v>10301</v>
      </c>
      <c r="M3532" t="s">
        <v>10302</v>
      </c>
      <c r="N3532">
        <v>0.92666666600000003</v>
      </c>
      <c r="O3532">
        <v>0</v>
      </c>
      <c r="P3532">
        <v>143</v>
      </c>
      <c r="Q3532">
        <v>0</v>
      </c>
      <c r="R3532">
        <v>0</v>
      </c>
      <c r="S3532">
        <v>0</v>
      </c>
      <c r="T3532">
        <v>5</v>
      </c>
      <c r="U3532">
        <v>0</v>
      </c>
      <c r="V3532">
        <v>0</v>
      </c>
      <c r="W3532">
        <v>0</v>
      </c>
      <c r="X3532">
        <v>15.812815752830449</v>
      </c>
      <c r="Y3532">
        <v>0</v>
      </c>
      <c r="Z3532">
        <v>0</v>
      </c>
      <c r="AA3532">
        <v>0</v>
      </c>
      <c r="AB3532">
        <v>2.7835711826312806</v>
      </c>
      <c r="AC3532">
        <v>0</v>
      </c>
      <c r="AD3532">
        <v>0</v>
      </c>
      <c r="AE3532">
        <v>18.59638693546173</v>
      </c>
    </row>
    <row r="3533" spans="1:31" x14ac:dyDescent="0.25">
      <c r="A3533">
        <v>2344810</v>
      </c>
      <c r="B3533">
        <v>1</v>
      </c>
      <c r="C3533" t="s">
        <v>81</v>
      </c>
      <c r="D3533" t="s">
        <v>128</v>
      </c>
      <c r="E3533" t="s">
        <v>147</v>
      </c>
      <c r="F3533" t="s">
        <v>10303</v>
      </c>
      <c r="G3533" t="s">
        <v>184</v>
      </c>
      <c r="H3533" t="s">
        <v>135</v>
      </c>
      <c r="I3533" t="s">
        <v>144</v>
      </c>
      <c r="J3533" t="s">
        <v>137</v>
      </c>
      <c r="K3533" t="s">
        <v>138</v>
      </c>
      <c r="L3533" t="s">
        <v>10304</v>
      </c>
      <c r="M3533" t="s">
        <v>10305</v>
      </c>
      <c r="N3533">
        <v>0.634444444</v>
      </c>
      <c r="O3533">
        <v>0</v>
      </c>
      <c r="P3533">
        <v>1</v>
      </c>
      <c r="Q3533">
        <v>0</v>
      </c>
      <c r="R3533">
        <v>12</v>
      </c>
      <c r="S3533">
        <v>1</v>
      </c>
      <c r="T3533">
        <v>1</v>
      </c>
      <c r="U3533">
        <v>0</v>
      </c>
      <c r="V3533">
        <v>0</v>
      </c>
      <c r="W3533">
        <v>0</v>
      </c>
      <c r="X3533">
        <v>0.10284048212182222</v>
      </c>
      <c r="Y3533">
        <v>0</v>
      </c>
      <c r="Z3533">
        <v>6.8318006938762625</v>
      </c>
      <c r="AA3533">
        <v>19.529916103208627</v>
      </c>
      <c r="AB3533">
        <v>2.4649686870603995</v>
      </c>
      <c r="AC3533">
        <v>0</v>
      </c>
      <c r="AD3533">
        <v>0</v>
      </c>
      <c r="AE3533">
        <v>28.929525966267111</v>
      </c>
    </row>
    <row r="3534" spans="1:31" x14ac:dyDescent="0.25">
      <c r="A3534">
        <v>2344793</v>
      </c>
      <c r="B3534">
        <v>1</v>
      </c>
      <c r="C3534" t="s">
        <v>80</v>
      </c>
      <c r="D3534" t="s">
        <v>98</v>
      </c>
      <c r="E3534" t="s">
        <v>151</v>
      </c>
      <c r="F3534" t="s">
        <v>257</v>
      </c>
      <c r="G3534" t="s">
        <v>153</v>
      </c>
      <c r="H3534" t="s">
        <v>154</v>
      </c>
      <c r="I3534" t="s">
        <v>144</v>
      </c>
      <c r="J3534" t="s">
        <v>137</v>
      </c>
      <c r="K3534" t="s">
        <v>138</v>
      </c>
      <c r="L3534" t="s">
        <v>10306</v>
      </c>
      <c r="M3534" t="s">
        <v>10307</v>
      </c>
      <c r="N3534">
        <v>2.7825000000000002</v>
      </c>
      <c r="O3534">
        <v>0</v>
      </c>
      <c r="P3534">
        <v>0</v>
      </c>
      <c r="Q3534">
        <v>0</v>
      </c>
      <c r="R3534">
        <v>5</v>
      </c>
      <c r="S3534">
        <v>0</v>
      </c>
      <c r="T3534">
        <v>2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25.791421884816724</v>
      </c>
      <c r="AA3534">
        <v>0</v>
      </c>
      <c r="AB3534">
        <v>13.290878629693701</v>
      </c>
      <c r="AC3534">
        <v>0</v>
      </c>
      <c r="AD3534">
        <v>0</v>
      </c>
      <c r="AE3534">
        <v>39.082300514510422</v>
      </c>
    </row>
    <row r="3535" spans="1:31" x14ac:dyDescent="0.25">
      <c r="A3535">
        <v>2344893</v>
      </c>
      <c r="B3535">
        <v>1</v>
      </c>
      <c r="C3535" t="s">
        <v>80</v>
      </c>
      <c r="D3535" t="s">
        <v>92</v>
      </c>
      <c r="E3535" t="s">
        <v>151</v>
      </c>
      <c r="F3535" t="s">
        <v>10308</v>
      </c>
      <c r="G3535" t="s">
        <v>410</v>
      </c>
      <c r="H3535" t="s">
        <v>154</v>
      </c>
      <c r="I3535" t="s">
        <v>144</v>
      </c>
      <c r="J3535" t="s">
        <v>137</v>
      </c>
      <c r="K3535" t="s">
        <v>138</v>
      </c>
      <c r="L3535" t="s">
        <v>10309</v>
      </c>
      <c r="M3535" t="s">
        <v>10310</v>
      </c>
      <c r="N3535">
        <v>2.2861111109999999</v>
      </c>
      <c r="O3535">
        <v>0</v>
      </c>
      <c r="P3535">
        <v>6</v>
      </c>
      <c r="Q3535">
        <v>0</v>
      </c>
      <c r="R3535">
        <v>6</v>
      </c>
      <c r="S3535">
        <v>0</v>
      </c>
      <c r="T3535">
        <v>4</v>
      </c>
      <c r="U3535">
        <v>0</v>
      </c>
      <c r="V3535">
        <v>0</v>
      </c>
      <c r="W3535">
        <v>0</v>
      </c>
      <c r="X3535">
        <v>11.462385550834838</v>
      </c>
      <c r="Y3535">
        <v>0</v>
      </c>
      <c r="Z3535">
        <v>5.4962672329576936</v>
      </c>
      <c r="AA3535">
        <v>0</v>
      </c>
      <c r="AB3535">
        <v>5.0466970334426708</v>
      </c>
      <c r="AC3535">
        <v>0</v>
      </c>
      <c r="AD3535">
        <v>0</v>
      </c>
      <c r="AE3535">
        <v>22.005349817235199</v>
      </c>
    </row>
    <row r="3536" spans="1:31" x14ac:dyDescent="0.25">
      <c r="A3536">
        <v>2344650</v>
      </c>
      <c r="B3536">
        <v>1</v>
      </c>
      <c r="C3536" t="s">
        <v>80</v>
      </c>
      <c r="D3536" t="s">
        <v>108</v>
      </c>
      <c r="E3536" t="s">
        <v>174</v>
      </c>
      <c r="F3536" t="s">
        <v>8739</v>
      </c>
      <c r="G3536" t="s">
        <v>633</v>
      </c>
      <c r="H3536" t="s">
        <v>154</v>
      </c>
      <c r="I3536" t="s">
        <v>144</v>
      </c>
      <c r="J3536" t="s">
        <v>137</v>
      </c>
      <c r="K3536" t="s">
        <v>138</v>
      </c>
      <c r="L3536" t="s">
        <v>10311</v>
      </c>
      <c r="M3536" t="s">
        <v>10312</v>
      </c>
      <c r="N3536">
        <v>3.7055555550000001</v>
      </c>
      <c r="O3536">
        <v>0</v>
      </c>
      <c r="P3536">
        <v>22</v>
      </c>
      <c r="Q3536">
        <v>0</v>
      </c>
      <c r="R3536">
        <v>22</v>
      </c>
      <c r="S3536">
        <v>0</v>
      </c>
      <c r="T3536">
        <v>13</v>
      </c>
      <c r="U3536">
        <v>0</v>
      </c>
      <c r="V3536">
        <v>0</v>
      </c>
      <c r="W3536">
        <v>0</v>
      </c>
      <c r="X3536">
        <v>24.002877457627932</v>
      </c>
      <c r="Y3536">
        <v>0</v>
      </c>
      <c r="Z3536">
        <v>418.52045541869933</v>
      </c>
      <c r="AA3536">
        <v>0</v>
      </c>
      <c r="AB3536">
        <v>72.638948024649835</v>
      </c>
      <c r="AC3536">
        <v>0</v>
      </c>
      <c r="AD3536">
        <v>0</v>
      </c>
      <c r="AE3536">
        <v>515.16228090097707</v>
      </c>
    </row>
    <row r="3537" spans="1:31" x14ac:dyDescent="0.25">
      <c r="A3537">
        <v>2344873</v>
      </c>
      <c r="B3537">
        <v>1</v>
      </c>
      <c r="C3537" t="s">
        <v>81</v>
      </c>
      <c r="D3537" t="s">
        <v>127</v>
      </c>
      <c r="E3537" t="s">
        <v>141</v>
      </c>
      <c r="F3537" t="s">
        <v>406</v>
      </c>
      <c r="G3537" t="s">
        <v>134</v>
      </c>
      <c r="H3537" t="s">
        <v>135</v>
      </c>
      <c r="I3537" t="s">
        <v>144</v>
      </c>
      <c r="J3537" t="s">
        <v>137</v>
      </c>
      <c r="K3537" t="s">
        <v>138</v>
      </c>
      <c r="L3537" t="s">
        <v>10313</v>
      </c>
      <c r="M3537" t="s">
        <v>10314</v>
      </c>
      <c r="N3537">
        <v>0.94222222200000005</v>
      </c>
      <c r="O3537">
        <v>2</v>
      </c>
      <c r="P3537">
        <v>1312</v>
      </c>
      <c r="Q3537">
        <v>30</v>
      </c>
      <c r="R3537">
        <v>83</v>
      </c>
      <c r="S3537">
        <v>13</v>
      </c>
      <c r="T3537">
        <v>109</v>
      </c>
      <c r="U3537">
        <v>2</v>
      </c>
      <c r="V3537">
        <v>0</v>
      </c>
      <c r="W3537">
        <v>0.83244933927197784</v>
      </c>
      <c r="X3537">
        <v>205.08824275137505</v>
      </c>
      <c r="Y3537">
        <v>116.19470707689597</v>
      </c>
      <c r="Z3537">
        <v>67.637715147762549</v>
      </c>
      <c r="AA3537">
        <v>58.271784249325655</v>
      </c>
      <c r="AB3537">
        <v>53.561112938606804</v>
      </c>
      <c r="AC3537">
        <v>2.0721723282973534</v>
      </c>
      <c r="AD3537">
        <v>0</v>
      </c>
      <c r="AE3537">
        <v>503.65818383153538</v>
      </c>
    </row>
    <row r="3538" spans="1:31" x14ac:dyDescent="0.25">
      <c r="A3538">
        <v>2344979</v>
      </c>
      <c r="B3538">
        <v>1</v>
      </c>
      <c r="C3538" t="s">
        <v>81</v>
      </c>
      <c r="D3538" t="s">
        <v>123</v>
      </c>
      <c r="E3538" t="s">
        <v>147</v>
      </c>
      <c r="F3538" t="s">
        <v>10315</v>
      </c>
      <c r="G3538" t="s">
        <v>134</v>
      </c>
      <c r="H3538" t="s">
        <v>135</v>
      </c>
      <c r="I3538" t="s">
        <v>144</v>
      </c>
      <c r="J3538" t="s">
        <v>137</v>
      </c>
      <c r="K3538" t="s">
        <v>138</v>
      </c>
      <c r="L3538" t="s">
        <v>10316</v>
      </c>
      <c r="M3538" t="s">
        <v>10317</v>
      </c>
      <c r="N3538">
        <v>1.664722222</v>
      </c>
      <c r="O3538">
        <v>0</v>
      </c>
      <c r="P3538">
        <v>1307</v>
      </c>
      <c r="Q3538">
        <v>0</v>
      </c>
      <c r="R3538">
        <v>1</v>
      </c>
      <c r="S3538">
        <v>4</v>
      </c>
      <c r="T3538">
        <v>108</v>
      </c>
      <c r="U3538">
        <v>0</v>
      </c>
      <c r="V3538">
        <v>1</v>
      </c>
      <c r="W3538">
        <v>0</v>
      </c>
      <c r="X3538">
        <v>533.48188958616356</v>
      </c>
      <c r="Y3538">
        <v>0</v>
      </c>
      <c r="Z3538">
        <v>0</v>
      </c>
      <c r="AA3538">
        <v>12.628486212221798</v>
      </c>
      <c r="AB3538">
        <v>212.37343247136928</v>
      </c>
      <c r="AC3538">
        <v>0</v>
      </c>
      <c r="AD3538">
        <v>6.7888291384539059</v>
      </c>
      <c r="AE3538">
        <v>765.27263740820854</v>
      </c>
    </row>
    <row r="3539" spans="1:31" x14ac:dyDescent="0.25">
      <c r="A3539">
        <v>2344730</v>
      </c>
      <c r="B3539">
        <v>1</v>
      </c>
      <c r="C3539" t="s">
        <v>80</v>
      </c>
      <c r="D3539" t="s">
        <v>108</v>
      </c>
      <c r="E3539" t="s">
        <v>151</v>
      </c>
      <c r="F3539" t="s">
        <v>2829</v>
      </c>
      <c r="G3539" t="s">
        <v>153</v>
      </c>
      <c r="H3539" t="s">
        <v>154</v>
      </c>
      <c r="I3539" t="s">
        <v>144</v>
      </c>
      <c r="J3539" t="s">
        <v>137</v>
      </c>
      <c r="K3539" t="s">
        <v>138</v>
      </c>
      <c r="L3539" t="s">
        <v>10318</v>
      </c>
      <c r="M3539" t="s">
        <v>10319</v>
      </c>
      <c r="N3539">
        <v>0.38861111100000001</v>
      </c>
      <c r="O3539">
        <v>0</v>
      </c>
      <c r="P3539">
        <v>11</v>
      </c>
      <c r="Q3539">
        <v>0</v>
      </c>
      <c r="R3539">
        <v>8</v>
      </c>
      <c r="S3539">
        <v>0</v>
      </c>
      <c r="T3539">
        <v>7</v>
      </c>
      <c r="U3539">
        <v>0</v>
      </c>
      <c r="V3539">
        <v>0</v>
      </c>
      <c r="W3539">
        <v>0</v>
      </c>
      <c r="X3539">
        <v>2.0366233909360565</v>
      </c>
      <c r="Y3539">
        <v>0</v>
      </c>
      <c r="Z3539">
        <v>26.434043089353498</v>
      </c>
      <c r="AA3539">
        <v>0</v>
      </c>
      <c r="AB3539">
        <v>9.2909673207126851</v>
      </c>
      <c r="AC3539">
        <v>0</v>
      </c>
      <c r="AD3539">
        <v>0</v>
      </c>
      <c r="AE3539">
        <v>37.76163380100224</v>
      </c>
    </row>
    <row r="3540" spans="1:31" x14ac:dyDescent="0.25">
      <c r="A3540">
        <v>2344836</v>
      </c>
      <c r="B3540">
        <v>1</v>
      </c>
      <c r="C3540" t="s">
        <v>81</v>
      </c>
      <c r="D3540" t="s">
        <v>127</v>
      </c>
      <c r="E3540" t="s">
        <v>147</v>
      </c>
      <c r="F3540" t="s">
        <v>10320</v>
      </c>
      <c r="G3540" t="s">
        <v>134</v>
      </c>
      <c r="H3540" t="s">
        <v>135</v>
      </c>
      <c r="I3540" t="s">
        <v>144</v>
      </c>
      <c r="J3540" t="s">
        <v>137</v>
      </c>
      <c r="K3540" t="s">
        <v>138</v>
      </c>
      <c r="L3540" t="s">
        <v>10321</v>
      </c>
      <c r="M3540" t="s">
        <v>10322</v>
      </c>
      <c r="N3540">
        <v>1.363888888</v>
      </c>
      <c r="O3540">
        <v>0</v>
      </c>
      <c r="P3540">
        <v>900</v>
      </c>
      <c r="Q3540">
        <v>9</v>
      </c>
      <c r="R3540">
        <v>26</v>
      </c>
      <c r="S3540">
        <v>2</v>
      </c>
      <c r="T3540">
        <v>108</v>
      </c>
      <c r="U3540">
        <v>0</v>
      </c>
      <c r="V3540">
        <v>1</v>
      </c>
      <c r="W3540">
        <v>0</v>
      </c>
      <c r="X3540">
        <v>345.2207025198806</v>
      </c>
      <c r="Y3540">
        <v>58.458188034339727</v>
      </c>
      <c r="Z3540">
        <v>96.254753222229809</v>
      </c>
      <c r="AA3540">
        <v>18.191429466628438</v>
      </c>
      <c r="AB3540">
        <v>95.202833462288055</v>
      </c>
      <c r="AC3540">
        <v>0</v>
      </c>
      <c r="AD3540">
        <v>35.388364334350555</v>
      </c>
      <c r="AE3540">
        <v>648.71627103971707</v>
      </c>
    </row>
    <row r="3541" spans="1:31" x14ac:dyDescent="0.25">
      <c r="A3541">
        <v>2344687</v>
      </c>
      <c r="B3541">
        <v>1</v>
      </c>
      <c r="C3541" t="s">
        <v>80</v>
      </c>
      <c r="D3541" t="s">
        <v>95</v>
      </c>
      <c r="E3541" t="s">
        <v>151</v>
      </c>
      <c r="F3541" t="s">
        <v>10323</v>
      </c>
      <c r="G3541" t="s">
        <v>153</v>
      </c>
      <c r="H3541" t="s">
        <v>154</v>
      </c>
      <c r="I3541" t="s">
        <v>144</v>
      </c>
      <c r="J3541" t="s">
        <v>137</v>
      </c>
      <c r="K3541" t="s">
        <v>138</v>
      </c>
      <c r="L3541" t="s">
        <v>10324</v>
      </c>
      <c r="M3541" t="s">
        <v>10325</v>
      </c>
      <c r="N3541">
        <v>2.0252777769999999</v>
      </c>
      <c r="O3541">
        <v>0</v>
      </c>
      <c r="P3541">
        <v>23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5.3778822485882385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5.3778822485882385</v>
      </c>
    </row>
    <row r="3542" spans="1:31" x14ac:dyDescent="0.25">
      <c r="A3542">
        <v>2344713</v>
      </c>
      <c r="B3542">
        <v>1</v>
      </c>
      <c r="C3542" t="s">
        <v>81</v>
      </c>
      <c r="D3542" t="s">
        <v>122</v>
      </c>
      <c r="E3542" t="s">
        <v>151</v>
      </c>
      <c r="F3542" t="s">
        <v>10326</v>
      </c>
      <c r="G3542" t="s">
        <v>410</v>
      </c>
      <c r="H3542" t="s">
        <v>154</v>
      </c>
      <c r="I3542" t="s">
        <v>144</v>
      </c>
      <c r="J3542" t="s">
        <v>137</v>
      </c>
      <c r="K3542" t="s">
        <v>138</v>
      </c>
      <c r="L3542" t="s">
        <v>10327</v>
      </c>
      <c r="M3542" t="s">
        <v>10328</v>
      </c>
      <c r="N3542">
        <v>2.1913888880000001</v>
      </c>
      <c r="O3542">
        <v>0</v>
      </c>
      <c r="P3542">
        <v>3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0.36731960879189834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0.36731960879189834</v>
      </c>
    </row>
    <row r="3543" spans="1:31" x14ac:dyDescent="0.25">
      <c r="A3543">
        <v>2344999</v>
      </c>
      <c r="B3543">
        <v>1</v>
      </c>
      <c r="C3543" t="s">
        <v>80</v>
      </c>
      <c r="D3543" t="s">
        <v>93</v>
      </c>
      <c r="E3543" t="s">
        <v>174</v>
      </c>
      <c r="F3543" t="s">
        <v>1029</v>
      </c>
      <c r="G3543" t="s">
        <v>176</v>
      </c>
      <c r="H3543" t="s">
        <v>154</v>
      </c>
      <c r="I3543" t="s">
        <v>144</v>
      </c>
      <c r="J3543" t="s">
        <v>137</v>
      </c>
      <c r="K3543" t="s">
        <v>138</v>
      </c>
      <c r="L3543" t="s">
        <v>10329</v>
      </c>
      <c r="M3543" t="s">
        <v>10330</v>
      </c>
      <c r="N3543">
        <v>1.6927777770000001</v>
      </c>
      <c r="O3543">
        <v>0</v>
      </c>
      <c r="P3543">
        <v>22</v>
      </c>
      <c r="Q3543">
        <v>0</v>
      </c>
      <c r="R3543">
        <v>22</v>
      </c>
      <c r="S3543">
        <v>0</v>
      </c>
      <c r="T3543">
        <v>10</v>
      </c>
      <c r="U3543">
        <v>0</v>
      </c>
      <c r="V3543">
        <v>0</v>
      </c>
      <c r="W3543">
        <v>0</v>
      </c>
      <c r="X3543">
        <v>11.648631917719484</v>
      </c>
      <c r="Y3543">
        <v>0</v>
      </c>
      <c r="Z3543">
        <v>180.65641843708318</v>
      </c>
      <c r="AA3543">
        <v>0</v>
      </c>
      <c r="AB3543">
        <v>48.782140220217705</v>
      </c>
      <c r="AC3543">
        <v>0</v>
      </c>
      <c r="AD3543">
        <v>0</v>
      </c>
      <c r="AE3543">
        <v>241.08719057502037</v>
      </c>
    </row>
    <row r="3544" spans="1:31" x14ac:dyDescent="0.25">
      <c r="A3544">
        <v>2344667</v>
      </c>
      <c r="B3544">
        <v>1</v>
      </c>
      <c r="C3544" t="s">
        <v>80</v>
      </c>
      <c r="D3544" t="s">
        <v>108</v>
      </c>
      <c r="E3544" t="s">
        <v>141</v>
      </c>
      <c r="F3544" t="s">
        <v>10331</v>
      </c>
      <c r="G3544" t="s">
        <v>134</v>
      </c>
      <c r="H3544" t="s">
        <v>135</v>
      </c>
      <c r="I3544" t="s">
        <v>144</v>
      </c>
      <c r="J3544" t="s">
        <v>137</v>
      </c>
      <c r="K3544" t="s">
        <v>138</v>
      </c>
      <c r="L3544" t="s">
        <v>10332</v>
      </c>
      <c r="M3544" t="s">
        <v>10333</v>
      </c>
      <c r="N3544">
        <v>2.2602777770000002</v>
      </c>
      <c r="O3544">
        <v>0</v>
      </c>
      <c r="P3544">
        <v>710</v>
      </c>
      <c r="Q3544">
        <v>0</v>
      </c>
      <c r="R3544">
        <v>217</v>
      </c>
      <c r="S3544">
        <v>3</v>
      </c>
      <c r="T3544">
        <v>151</v>
      </c>
      <c r="U3544">
        <v>0</v>
      </c>
      <c r="V3544">
        <v>0</v>
      </c>
      <c r="W3544">
        <v>0</v>
      </c>
      <c r="X3544">
        <v>305.68982898140399</v>
      </c>
      <c r="Y3544">
        <v>0</v>
      </c>
      <c r="Z3544">
        <v>1586.6789365151865</v>
      </c>
      <c r="AA3544">
        <v>10.285742189577984</v>
      </c>
      <c r="AB3544">
        <v>524.84310424214004</v>
      </c>
      <c r="AC3544">
        <v>0</v>
      </c>
      <c r="AD3544">
        <v>0</v>
      </c>
      <c r="AE3544">
        <v>2427.4976119283083</v>
      </c>
    </row>
    <row r="3545" spans="1:31" x14ac:dyDescent="0.25">
      <c r="A3545">
        <v>2344853</v>
      </c>
      <c r="B3545">
        <v>1</v>
      </c>
      <c r="C3545" t="s">
        <v>80</v>
      </c>
      <c r="D3545" t="s">
        <v>93</v>
      </c>
      <c r="E3545" t="s">
        <v>151</v>
      </c>
      <c r="F3545" t="s">
        <v>10334</v>
      </c>
      <c r="G3545" t="s">
        <v>153</v>
      </c>
      <c r="H3545" t="s">
        <v>154</v>
      </c>
      <c r="I3545" t="s">
        <v>144</v>
      </c>
      <c r="J3545" t="s">
        <v>137</v>
      </c>
      <c r="K3545" t="s">
        <v>138</v>
      </c>
      <c r="L3545" t="s">
        <v>10335</v>
      </c>
      <c r="M3545" t="s">
        <v>10336</v>
      </c>
      <c r="N3545">
        <v>1.216111111</v>
      </c>
      <c r="O3545">
        <v>0</v>
      </c>
      <c r="P3545">
        <v>0</v>
      </c>
      <c r="Q3545">
        <v>0</v>
      </c>
      <c r="R3545">
        <v>3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24.71503479084285</v>
      </c>
      <c r="AA3545">
        <v>0</v>
      </c>
      <c r="AB3545">
        <v>0</v>
      </c>
      <c r="AC3545">
        <v>0</v>
      </c>
      <c r="AD3545">
        <v>0</v>
      </c>
      <c r="AE3545">
        <v>24.71503479084285</v>
      </c>
    </row>
    <row r="3546" spans="1:31" x14ac:dyDescent="0.25">
      <c r="A3546">
        <v>2344899</v>
      </c>
      <c r="B3546">
        <v>1</v>
      </c>
      <c r="C3546" t="s">
        <v>81</v>
      </c>
      <c r="D3546" t="s">
        <v>113</v>
      </c>
      <c r="E3546" t="s">
        <v>147</v>
      </c>
      <c r="F3546" t="s">
        <v>10337</v>
      </c>
      <c r="G3546" t="s">
        <v>494</v>
      </c>
      <c r="H3546" t="s">
        <v>135</v>
      </c>
      <c r="I3546" t="s">
        <v>144</v>
      </c>
      <c r="J3546" t="s">
        <v>137</v>
      </c>
      <c r="K3546" t="s">
        <v>138</v>
      </c>
      <c r="L3546" t="s">
        <v>10338</v>
      </c>
      <c r="M3546" t="s">
        <v>10339</v>
      </c>
      <c r="N3546">
        <v>2.8091666659999999</v>
      </c>
      <c r="O3546">
        <v>0</v>
      </c>
      <c r="P3546">
        <v>0</v>
      </c>
      <c r="Q3546">
        <v>0</v>
      </c>
      <c r="R3546">
        <v>34</v>
      </c>
      <c r="S3546">
        <v>0</v>
      </c>
      <c r="T3546">
        <v>3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387.21550763016432</v>
      </c>
      <c r="AA3546">
        <v>0</v>
      </c>
      <c r="AB3546">
        <v>16.635519280359002</v>
      </c>
      <c r="AC3546">
        <v>0</v>
      </c>
      <c r="AD3546">
        <v>0</v>
      </c>
      <c r="AE3546">
        <v>403.85102691052333</v>
      </c>
    </row>
    <row r="3547" spans="1:31" x14ac:dyDescent="0.25">
      <c r="A3547">
        <v>2344707</v>
      </c>
      <c r="B3547">
        <v>1</v>
      </c>
      <c r="C3547" t="s">
        <v>81</v>
      </c>
      <c r="D3547" t="s">
        <v>115</v>
      </c>
      <c r="E3547" t="s">
        <v>157</v>
      </c>
      <c r="F3547" t="s">
        <v>10340</v>
      </c>
      <c r="G3547" t="s">
        <v>204</v>
      </c>
      <c r="H3547" t="s">
        <v>154</v>
      </c>
      <c r="I3547" t="s">
        <v>144</v>
      </c>
      <c r="J3547" t="s">
        <v>137</v>
      </c>
      <c r="K3547" t="s">
        <v>138</v>
      </c>
      <c r="L3547" t="s">
        <v>10341</v>
      </c>
      <c r="M3547" t="s">
        <v>10342</v>
      </c>
      <c r="N3547">
        <v>0.58305555499999995</v>
      </c>
      <c r="O3547">
        <v>0</v>
      </c>
      <c r="P3547">
        <v>9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0.62270492862663307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0.62270492862663307</v>
      </c>
    </row>
    <row r="3548" spans="1:31" x14ac:dyDescent="0.25">
      <c r="A3548">
        <v>2344753</v>
      </c>
      <c r="B3548">
        <v>1</v>
      </c>
      <c r="C3548" t="s">
        <v>80</v>
      </c>
      <c r="D3548" t="s">
        <v>91</v>
      </c>
      <c r="E3548" t="s">
        <v>326</v>
      </c>
      <c r="F3548" t="s">
        <v>10343</v>
      </c>
      <c r="G3548" t="s">
        <v>153</v>
      </c>
      <c r="H3548" t="s">
        <v>154</v>
      </c>
      <c r="I3548" t="s">
        <v>144</v>
      </c>
      <c r="J3548" t="s">
        <v>137</v>
      </c>
      <c r="K3548" t="s">
        <v>138</v>
      </c>
      <c r="L3548" t="s">
        <v>10344</v>
      </c>
      <c r="M3548" t="s">
        <v>10345</v>
      </c>
      <c r="N3548">
        <v>3.395</v>
      </c>
      <c r="O3548">
        <v>0</v>
      </c>
      <c r="P3548">
        <v>28</v>
      </c>
      <c r="Q3548">
        <v>0</v>
      </c>
      <c r="R3548">
        <v>0</v>
      </c>
      <c r="S3548">
        <v>0</v>
      </c>
      <c r="T3548">
        <v>11</v>
      </c>
      <c r="U3548">
        <v>0</v>
      </c>
      <c r="V3548">
        <v>0</v>
      </c>
      <c r="W3548">
        <v>0</v>
      </c>
      <c r="X3548">
        <v>21.906463583208254</v>
      </c>
      <c r="Y3548">
        <v>0</v>
      </c>
      <c r="Z3548">
        <v>0</v>
      </c>
      <c r="AA3548">
        <v>0</v>
      </c>
      <c r="AB3548">
        <v>91.242356083206261</v>
      </c>
      <c r="AC3548">
        <v>0</v>
      </c>
      <c r="AD3548">
        <v>0</v>
      </c>
      <c r="AE3548">
        <v>113.14881966641451</v>
      </c>
    </row>
    <row r="3549" spans="1:31" x14ac:dyDescent="0.25">
      <c r="A3549">
        <v>2344859</v>
      </c>
      <c r="B3549">
        <v>1</v>
      </c>
      <c r="C3549" t="s">
        <v>80</v>
      </c>
      <c r="D3549" t="s">
        <v>92</v>
      </c>
      <c r="E3549" t="s">
        <v>157</v>
      </c>
      <c r="F3549" t="s">
        <v>10346</v>
      </c>
      <c r="G3549" t="s">
        <v>279</v>
      </c>
      <c r="H3549" t="s">
        <v>154</v>
      </c>
      <c r="I3549" t="s">
        <v>144</v>
      </c>
      <c r="J3549" t="s">
        <v>137</v>
      </c>
      <c r="K3549" t="s">
        <v>138</v>
      </c>
      <c r="L3549" t="s">
        <v>10347</v>
      </c>
      <c r="M3549" t="s">
        <v>10348</v>
      </c>
      <c r="N3549">
        <v>2.1672222219999999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1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4.5754893849997504</v>
      </c>
      <c r="AC3549">
        <v>0</v>
      </c>
      <c r="AD3549">
        <v>0</v>
      </c>
      <c r="AE3549">
        <v>4.5754893849997504</v>
      </c>
    </row>
    <row r="3550" spans="1:31" x14ac:dyDescent="0.25">
      <c r="A3550">
        <v>2344796</v>
      </c>
      <c r="B3550">
        <v>1</v>
      </c>
      <c r="C3550" t="s">
        <v>81</v>
      </c>
      <c r="D3550" t="s">
        <v>116</v>
      </c>
      <c r="E3550" t="s">
        <v>147</v>
      </c>
      <c r="F3550" t="s">
        <v>10349</v>
      </c>
      <c r="G3550" t="s">
        <v>184</v>
      </c>
      <c r="H3550" t="s">
        <v>135</v>
      </c>
      <c r="I3550" t="s">
        <v>144</v>
      </c>
      <c r="J3550" t="s">
        <v>137</v>
      </c>
      <c r="K3550" t="s">
        <v>138</v>
      </c>
      <c r="L3550" t="s">
        <v>10350</v>
      </c>
      <c r="M3550" t="s">
        <v>10351</v>
      </c>
      <c r="N3550">
        <v>1.4541666660000001</v>
      </c>
      <c r="O3550">
        <v>0</v>
      </c>
      <c r="P3550">
        <v>200</v>
      </c>
      <c r="Q3550">
        <v>0</v>
      </c>
      <c r="R3550">
        <v>8</v>
      </c>
      <c r="S3550">
        <v>0</v>
      </c>
      <c r="T3550">
        <v>51</v>
      </c>
      <c r="U3550">
        <v>0</v>
      </c>
      <c r="V3550">
        <v>0</v>
      </c>
      <c r="W3550">
        <v>0</v>
      </c>
      <c r="X3550">
        <v>47.814814116065996</v>
      </c>
      <c r="Y3550">
        <v>0</v>
      </c>
      <c r="Z3550">
        <v>6.4998782697773638</v>
      </c>
      <c r="AA3550">
        <v>0</v>
      </c>
      <c r="AB3550">
        <v>23.989735388836245</v>
      </c>
      <c r="AC3550">
        <v>0</v>
      </c>
      <c r="AD3550">
        <v>0</v>
      </c>
      <c r="AE3550">
        <v>78.304427774679596</v>
      </c>
    </row>
    <row r="3551" spans="1:31" x14ac:dyDescent="0.25">
      <c r="A3551">
        <v>2344962</v>
      </c>
      <c r="B3551">
        <v>1</v>
      </c>
      <c r="C3551" t="s">
        <v>80</v>
      </c>
      <c r="D3551" t="s">
        <v>108</v>
      </c>
      <c r="E3551" t="s">
        <v>174</v>
      </c>
      <c r="F3551" t="s">
        <v>4598</v>
      </c>
      <c r="G3551" t="s">
        <v>176</v>
      </c>
      <c r="H3551" t="s">
        <v>154</v>
      </c>
      <c r="I3551" t="s">
        <v>144</v>
      </c>
      <c r="J3551" t="s">
        <v>137</v>
      </c>
      <c r="K3551" t="s">
        <v>138</v>
      </c>
      <c r="L3551" t="s">
        <v>10352</v>
      </c>
      <c r="M3551" t="s">
        <v>10353</v>
      </c>
      <c r="N3551">
        <v>0.82361111099999995</v>
      </c>
      <c r="O3551">
        <v>0</v>
      </c>
      <c r="P3551">
        <v>53</v>
      </c>
      <c r="Q3551">
        <v>0</v>
      </c>
      <c r="R3551">
        <v>28</v>
      </c>
      <c r="S3551">
        <v>0</v>
      </c>
      <c r="T3551">
        <v>9</v>
      </c>
      <c r="U3551">
        <v>0</v>
      </c>
      <c r="V3551">
        <v>0</v>
      </c>
      <c r="W3551">
        <v>0</v>
      </c>
      <c r="X3551">
        <v>8.3491561858717347</v>
      </c>
      <c r="Y3551">
        <v>0</v>
      </c>
      <c r="Z3551">
        <v>22.178388719406396</v>
      </c>
      <c r="AA3551">
        <v>0</v>
      </c>
      <c r="AB3551">
        <v>7.2156555791681001</v>
      </c>
      <c r="AC3551">
        <v>0</v>
      </c>
      <c r="AD3551">
        <v>0</v>
      </c>
      <c r="AE3551">
        <v>37.743200484446234</v>
      </c>
    </row>
    <row r="3552" spans="1:31" x14ac:dyDescent="0.25">
      <c r="A3552">
        <v>2344770</v>
      </c>
      <c r="B3552">
        <v>1</v>
      </c>
      <c r="C3552" t="s">
        <v>80</v>
      </c>
      <c r="D3552" t="s">
        <v>93</v>
      </c>
      <c r="E3552" t="s">
        <v>132</v>
      </c>
      <c r="F3552" t="s">
        <v>10354</v>
      </c>
      <c r="G3552" t="s">
        <v>134</v>
      </c>
      <c r="H3552" t="s">
        <v>135</v>
      </c>
      <c r="I3552" t="s">
        <v>144</v>
      </c>
      <c r="J3552" t="s">
        <v>137</v>
      </c>
      <c r="K3552" t="s">
        <v>138</v>
      </c>
      <c r="L3552" t="s">
        <v>10355</v>
      </c>
      <c r="M3552" t="s">
        <v>10356</v>
      </c>
      <c r="N3552">
        <v>1.1188888880000001</v>
      </c>
      <c r="O3552">
        <v>0</v>
      </c>
      <c r="P3552">
        <v>567</v>
      </c>
      <c r="Q3552">
        <v>5</v>
      </c>
      <c r="R3552">
        <v>5</v>
      </c>
      <c r="S3552">
        <v>2</v>
      </c>
      <c r="T3552">
        <v>49</v>
      </c>
      <c r="U3552">
        <v>0</v>
      </c>
      <c r="V3552">
        <v>0</v>
      </c>
      <c r="W3552">
        <v>0</v>
      </c>
      <c r="X3552">
        <v>122.60824439020689</v>
      </c>
      <c r="Y3552">
        <v>78.798112777007518</v>
      </c>
      <c r="Z3552">
        <v>22.62078790318763</v>
      </c>
      <c r="AA3552">
        <v>10.242802993027581</v>
      </c>
      <c r="AB3552">
        <v>52.772366414308806</v>
      </c>
      <c r="AC3552">
        <v>0</v>
      </c>
      <c r="AD3552">
        <v>0</v>
      </c>
      <c r="AE3552">
        <v>287.04231447773844</v>
      </c>
    </row>
    <row r="3553" spans="1:31" x14ac:dyDescent="0.25">
      <c r="A3553">
        <v>2344896</v>
      </c>
      <c r="B3553">
        <v>1</v>
      </c>
      <c r="C3553" t="s">
        <v>80</v>
      </c>
      <c r="D3553" t="s">
        <v>104</v>
      </c>
      <c r="E3553" t="s">
        <v>151</v>
      </c>
      <c r="F3553" t="s">
        <v>3144</v>
      </c>
      <c r="G3553" t="s">
        <v>153</v>
      </c>
      <c r="H3553" t="s">
        <v>154</v>
      </c>
      <c r="I3553" t="s">
        <v>144</v>
      </c>
      <c r="J3553" t="s">
        <v>137</v>
      </c>
      <c r="K3553" t="s">
        <v>138</v>
      </c>
      <c r="L3553" t="s">
        <v>10357</v>
      </c>
      <c r="M3553" t="s">
        <v>10358</v>
      </c>
      <c r="N3553">
        <v>2.8533333330000001</v>
      </c>
      <c r="O3553">
        <v>0</v>
      </c>
      <c r="P3553">
        <v>15</v>
      </c>
      <c r="Q3553">
        <v>0</v>
      </c>
      <c r="R3553">
        <v>0</v>
      </c>
      <c r="S3553">
        <v>0</v>
      </c>
      <c r="T3553">
        <v>4</v>
      </c>
      <c r="U3553">
        <v>0</v>
      </c>
      <c r="V3553">
        <v>0</v>
      </c>
      <c r="W3553">
        <v>0</v>
      </c>
      <c r="X3553">
        <v>24.437261341669632</v>
      </c>
      <c r="Y3553">
        <v>0</v>
      </c>
      <c r="Z3553">
        <v>0</v>
      </c>
      <c r="AA3553">
        <v>0</v>
      </c>
      <c r="AB3553">
        <v>7.0761673953092803</v>
      </c>
      <c r="AC3553">
        <v>0</v>
      </c>
      <c r="AD3553">
        <v>0</v>
      </c>
      <c r="AE3553">
        <v>31.513428736978913</v>
      </c>
    </row>
    <row r="3554" spans="1:31" x14ac:dyDescent="0.25">
      <c r="A3554">
        <v>2344833</v>
      </c>
      <c r="B3554">
        <v>1</v>
      </c>
      <c r="C3554" t="s">
        <v>80</v>
      </c>
      <c r="D3554" t="s">
        <v>92</v>
      </c>
      <c r="E3554" t="s">
        <v>157</v>
      </c>
      <c r="F3554" t="s">
        <v>10359</v>
      </c>
      <c r="G3554" t="s">
        <v>159</v>
      </c>
      <c r="H3554" t="s">
        <v>154</v>
      </c>
      <c r="I3554" t="s">
        <v>144</v>
      </c>
      <c r="J3554" t="s">
        <v>137</v>
      </c>
      <c r="K3554" t="s">
        <v>138</v>
      </c>
      <c r="L3554" t="s">
        <v>10360</v>
      </c>
      <c r="M3554" t="s">
        <v>10361</v>
      </c>
      <c r="N3554">
        <v>1.5933333329999999</v>
      </c>
      <c r="O3554">
        <v>0</v>
      </c>
      <c r="P3554">
        <v>1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0.48238436748271663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0.48238436748271663</v>
      </c>
    </row>
    <row r="3555" spans="1:31" x14ac:dyDescent="0.25">
      <c r="A3555">
        <v>2344925</v>
      </c>
      <c r="B3555">
        <v>1</v>
      </c>
      <c r="C3555" t="s">
        <v>81</v>
      </c>
      <c r="D3555" t="s">
        <v>122</v>
      </c>
      <c r="E3555" t="s">
        <v>147</v>
      </c>
      <c r="F3555" t="s">
        <v>10362</v>
      </c>
      <c r="G3555" t="s">
        <v>184</v>
      </c>
      <c r="H3555" t="s">
        <v>135</v>
      </c>
      <c r="I3555" t="s">
        <v>144</v>
      </c>
      <c r="J3555" t="s">
        <v>137</v>
      </c>
      <c r="K3555" t="s">
        <v>138</v>
      </c>
      <c r="L3555" t="s">
        <v>10363</v>
      </c>
      <c r="M3555" t="s">
        <v>10364</v>
      </c>
      <c r="N3555">
        <v>6.0225</v>
      </c>
      <c r="O3555">
        <v>0</v>
      </c>
      <c r="P3555">
        <v>11</v>
      </c>
      <c r="Q3555">
        <v>0</v>
      </c>
      <c r="R3555">
        <v>0</v>
      </c>
      <c r="S3555">
        <v>0</v>
      </c>
      <c r="T3555">
        <v>1</v>
      </c>
      <c r="U3555">
        <v>0</v>
      </c>
      <c r="V3555">
        <v>0</v>
      </c>
      <c r="W3555">
        <v>0</v>
      </c>
      <c r="X3555">
        <v>4.9216400075514839</v>
      </c>
      <c r="Y3555">
        <v>0</v>
      </c>
      <c r="Z3555">
        <v>0</v>
      </c>
      <c r="AA3555">
        <v>0</v>
      </c>
      <c r="AB3555">
        <v>6.3141061629873332E-2</v>
      </c>
      <c r="AC3555">
        <v>0</v>
      </c>
      <c r="AD3555">
        <v>0</v>
      </c>
      <c r="AE3555">
        <v>4.9847810691813574</v>
      </c>
    </row>
    <row r="3556" spans="1:31" x14ac:dyDescent="0.25">
      <c r="A3556">
        <v>2344902</v>
      </c>
      <c r="B3556">
        <v>1</v>
      </c>
      <c r="C3556" t="s">
        <v>80</v>
      </c>
      <c r="D3556" t="s">
        <v>107</v>
      </c>
      <c r="E3556" t="s">
        <v>157</v>
      </c>
      <c r="F3556" t="s">
        <v>10365</v>
      </c>
      <c r="G3556" t="s">
        <v>159</v>
      </c>
      <c r="H3556" t="s">
        <v>154</v>
      </c>
      <c r="I3556" t="s">
        <v>144</v>
      </c>
      <c r="J3556" t="s">
        <v>137</v>
      </c>
      <c r="K3556" t="s">
        <v>138</v>
      </c>
      <c r="L3556" t="s">
        <v>10366</v>
      </c>
      <c r="M3556" t="s">
        <v>10367</v>
      </c>
      <c r="N3556">
        <v>1.626666666</v>
      </c>
      <c r="O3556">
        <v>0</v>
      </c>
      <c r="P3556">
        <v>1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0.42445618056797302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0.42445618056797302</v>
      </c>
    </row>
    <row r="3557" spans="1:31" x14ac:dyDescent="0.25">
      <c r="A3557">
        <v>2344948</v>
      </c>
      <c r="B3557">
        <v>1</v>
      </c>
      <c r="C3557" t="s">
        <v>80</v>
      </c>
      <c r="D3557" t="s">
        <v>100</v>
      </c>
      <c r="E3557" t="s">
        <v>132</v>
      </c>
      <c r="F3557" t="s">
        <v>1846</v>
      </c>
      <c r="G3557" t="s">
        <v>254</v>
      </c>
      <c r="H3557" t="s">
        <v>135</v>
      </c>
      <c r="I3557" t="s">
        <v>144</v>
      </c>
      <c r="J3557" t="s">
        <v>137</v>
      </c>
      <c r="K3557" t="s">
        <v>138</v>
      </c>
      <c r="L3557" t="s">
        <v>10368</v>
      </c>
      <c r="M3557" t="s">
        <v>10369</v>
      </c>
      <c r="N3557">
        <v>1.1258333330000001</v>
      </c>
      <c r="O3557">
        <v>0</v>
      </c>
      <c r="P3557">
        <v>764</v>
      </c>
      <c r="Q3557">
        <v>2</v>
      </c>
      <c r="R3557">
        <v>35</v>
      </c>
      <c r="S3557">
        <v>10</v>
      </c>
      <c r="T3557">
        <v>121</v>
      </c>
      <c r="U3557">
        <v>6</v>
      </c>
      <c r="V3557">
        <v>4</v>
      </c>
      <c r="W3557">
        <v>0</v>
      </c>
      <c r="X3557">
        <v>306.937415483672</v>
      </c>
      <c r="Y3557">
        <v>3.4097522930744573</v>
      </c>
      <c r="Z3557">
        <v>45.141546652814675</v>
      </c>
      <c r="AA3557">
        <v>92.486428919231045</v>
      </c>
      <c r="AB3557">
        <v>194.27040821321233</v>
      </c>
      <c r="AC3557">
        <v>47.962377274147926</v>
      </c>
      <c r="AD3557">
        <v>107.05861514112391</v>
      </c>
      <c r="AE3557">
        <v>797.26654397727634</v>
      </c>
    </row>
    <row r="3558" spans="1:31" x14ac:dyDescent="0.25">
      <c r="A3558">
        <v>2344802</v>
      </c>
      <c r="B3558">
        <v>1</v>
      </c>
      <c r="C3558" t="s">
        <v>80</v>
      </c>
      <c r="D3558" t="s">
        <v>100</v>
      </c>
      <c r="E3558" t="s">
        <v>157</v>
      </c>
      <c r="F3558" t="s">
        <v>10370</v>
      </c>
      <c r="G3558" t="s">
        <v>194</v>
      </c>
      <c r="H3558" t="s">
        <v>154</v>
      </c>
      <c r="I3558" t="s">
        <v>144</v>
      </c>
      <c r="J3558" t="s">
        <v>137</v>
      </c>
      <c r="K3558" t="s">
        <v>138</v>
      </c>
      <c r="L3558" t="s">
        <v>10371</v>
      </c>
      <c r="M3558" t="s">
        <v>10372</v>
      </c>
      <c r="N3558">
        <v>2.6486111110000001</v>
      </c>
      <c r="O3558">
        <v>0</v>
      </c>
      <c r="P3558">
        <v>6</v>
      </c>
      <c r="Q3558">
        <v>0</v>
      </c>
      <c r="R3558">
        <v>0</v>
      </c>
      <c r="S3558">
        <v>0</v>
      </c>
      <c r="T3558">
        <v>2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</row>
    <row r="3559" spans="1:31" x14ac:dyDescent="0.25">
      <c r="A3559">
        <v>2344756</v>
      </c>
      <c r="B3559">
        <v>1</v>
      </c>
      <c r="C3559" t="s">
        <v>80</v>
      </c>
      <c r="D3559" t="s">
        <v>83</v>
      </c>
      <c r="E3559" t="s">
        <v>132</v>
      </c>
      <c r="F3559" t="s">
        <v>6029</v>
      </c>
      <c r="G3559" t="s">
        <v>1416</v>
      </c>
      <c r="H3559" t="s">
        <v>135</v>
      </c>
      <c r="I3559" t="s">
        <v>144</v>
      </c>
      <c r="J3559" t="s">
        <v>137</v>
      </c>
      <c r="K3559" t="s">
        <v>138</v>
      </c>
      <c r="L3559" t="s">
        <v>10373</v>
      </c>
      <c r="M3559" t="s">
        <v>10374</v>
      </c>
      <c r="N3559">
        <v>1.4244444439999999</v>
      </c>
      <c r="O3559">
        <v>0</v>
      </c>
      <c r="P3559">
        <v>205</v>
      </c>
      <c r="Q3559">
        <v>0</v>
      </c>
      <c r="R3559">
        <v>1</v>
      </c>
      <c r="S3559">
        <v>4</v>
      </c>
      <c r="T3559">
        <v>505</v>
      </c>
      <c r="U3559">
        <v>1</v>
      </c>
      <c r="V3559">
        <v>31</v>
      </c>
      <c r="W3559">
        <v>0</v>
      </c>
      <c r="X3559">
        <v>79.289514340533643</v>
      </c>
      <c r="Y3559">
        <v>0</v>
      </c>
      <c r="Z3559">
        <v>1.6760214444403734</v>
      </c>
      <c r="AA3559">
        <v>143.91346139415387</v>
      </c>
      <c r="AB3559">
        <v>2171.9134368824461</v>
      </c>
      <c r="AC3559">
        <v>39.530851100393377</v>
      </c>
      <c r="AD3559">
        <v>1619.7944023395871</v>
      </c>
      <c r="AE3559">
        <v>4056.1176875015544</v>
      </c>
    </row>
    <row r="3560" spans="1:31" x14ac:dyDescent="0.25">
      <c r="A3560">
        <v>2344716</v>
      </c>
      <c r="B3560">
        <v>1</v>
      </c>
      <c r="C3560" t="s">
        <v>81</v>
      </c>
      <c r="D3560" t="s">
        <v>115</v>
      </c>
      <c r="E3560" t="s">
        <v>147</v>
      </c>
      <c r="F3560" t="s">
        <v>10375</v>
      </c>
      <c r="G3560" t="s">
        <v>184</v>
      </c>
      <c r="H3560" t="s">
        <v>135</v>
      </c>
      <c r="I3560" t="s">
        <v>144</v>
      </c>
      <c r="J3560" t="s">
        <v>137</v>
      </c>
      <c r="K3560" t="s">
        <v>138</v>
      </c>
      <c r="L3560" t="s">
        <v>10376</v>
      </c>
      <c r="M3560" t="s">
        <v>10377</v>
      </c>
      <c r="N3560">
        <v>0.760833333</v>
      </c>
      <c r="O3560">
        <v>0</v>
      </c>
      <c r="P3560">
        <v>28</v>
      </c>
      <c r="Q3560">
        <v>3</v>
      </c>
      <c r="R3560">
        <v>14</v>
      </c>
      <c r="S3560">
        <v>0</v>
      </c>
      <c r="T3560">
        <v>1</v>
      </c>
      <c r="U3560">
        <v>0</v>
      </c>
      <c r="V3560">
        <v>0</v>
      </c>
      <c r="W3560">
        <v>0</v>
      </c>
      <c r="X3560">
        <v>4.5672474102131035</v>
      </c>
      <c r="Y3560">
        <v>8.1636293422394761</v>
      </c>
      <c r="Z3560">
        <v>21.76243886712869</v>
      </c>
      <c r="AA3560">
        <v>0</v>
      </c>
      <c r="AB3560">
        <v>1.5203268464260917</v>
      </c>
      <c r="AC3560">
        <v>0</v>
      </c>
      <c r="AD3560">
        <v>0</v>
      </c>
      <c r="AE3560">
        <v>36.013642466007362</v>
      </c>
    </row>
    <row r="3561" spans="1:31" x14ac:dyDescent="0.25">
      <c r="A3561">
        <v>2344762</v>
      </c>
      <c r="B3561">
        <v>1</v>
      </c>
      <c r="C3561" t="s">
        <v>81</v>
      </c>
      <c r="D3561" t="s">
        <v>117</v>
      </c>
      <c r="E3561" t="s">
        <v>151</v>
      </c>
      <c r="F3561" t="s">
        <v>10378</v>
      </c>
      <c r="G3561" t="s">
        <v>153</v>
      </c>
      <c r="H3561" t="s">
        <v>154</v>
      </c>
      <c r="I3561" t="s">
        <v>144</v>
      </c>
      <c r="J3561" t="s">
        <v>137</v>
      </c>
      <c r="K3561" t="s">
        <v>138</v>
      </c>
      <c r="L3561" t="s">
        <v>10379</v>
      </c>
      <c r="M3561" t="s">
        <v>10380</v>
      </c>
      <c r="N3561">
        <v>0.41055555500000002</v>
      </c>
      <c r="O3561">
        <v>0</v>
      </c>
      <c r="P3561">
        <v>29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0.87534358046781002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0.87534358046781002</v>
      </c>
    </row>
    <row r="3562" spans="1:31" x14ac:dyDescent="0.25">
      <c r="A3562">
        <v>2344985</v>
      </c>
      <c r="B3562">
        <v>1</v>
      </c>
      <c r="C3562" t="s">
        <v>80</v>
      </c>
      <c r="D3562" t="s">
        <v>93</v>
      </c>
      <c r="E3562" t="s">
        <v>151</v>
      </c>
      <c r="F3562" t="s">
        <v>10381</v>
      </c>
      <c r="G3562" t="s">
        <v>153</v>
      </c>
      <c r="H3562" t="s">
        <v>154</v>
      </c>
      <c r="I3562" t="s">
        <v>144</v>
      </c>
      <c r="J3562" t="s">
        <v>137</v>
      </c>
      <c r="K3562" t="s">
        <v>138</v>
      </c>
      <c r="L3562" t="s">
        <v>10382</v>
      </c>
      <c r="M3562" t="s">
        <v>10383</v>
      </c>
      <c r="N3562">
        <v>4.3533333330000001</v>
      </c>
      <c r="O3562">
        <v>0</v>
      </c>
      <c r="P3562">
        <v>8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6.8719466079217328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6.8719466079217328</v>
      </c>
    </row>
    <row r="3563" spans="1:31" x14ac:dyDescent="0.25">
      <c r="A3563">
        <v>2344865</v>
      </c>
      <c r="B3563">
        <v>1</v>
      </c>
      <c r="C3563" t="s">
        <v>80</v>
      </c>
      <c r="D3563" t="s">
        <v>93</v>
      </c>
      <c r="E3563" t="s">
        <v>151</v>
      </c>
      <c r="F3563" t="s">
        <v>10384</v>
      </c>
      <c r="G3563" t="s">
        <v>153</v>
      </c>
      <c r="H3563" t="s">
        <v>154</v>
      </c>
      <c r="I3563" t="s">
        <v>144</v>
      </c>
      <c r="J3563" t="s">
        <v>137</v>
      </c>
      <c r="K3563" t="s">
        <v>138</v>
      </c>
      <c r="L3563" t="s">
        <v>10385</v>
      </c>
      <c r="M3563" t="s">
        <v>10386</v>
      </c>
      <c r="N3563">
        <v>1.370833333</v>
      </c>
      <c r="O3563">
        <v>0</v>
      </c>
      <c r="P3563">
        <v>0</v>
      </c>
      <c r="Q3563">
        <v>0</v>
      </c>
      <c r="R3563">
        <v>1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5.161773991176938</v>
      </c>
      <c r="AA3563">
        <v>0</v>
      </c>
      <c r="AB3563">
        <v>0</v>
      </c>
      <c r="AC3563">
        <v>0</v>
      </c>
      <c r="AD3563">
        <v>0</v>
      </c>
      <c r="AE3563">
        <v>5.161773991176938</v>
      </c>
    </row>
    <row r="3564" spans="1:31" x14ac:dyDescent="0.25">
      <c r="A3564">
        <v>2344822</v>
      </c>
      <c r="B3564">
        <v>1</v>
      </c>
      <c r="C3564" t="s">
        <v>81</v>
      </c>
      <c r="D3564" t="s">
        <v>127</v>
      </c>
      <c r="E3564" t="s">
        <v>147</v>
      </c>
      <c r="F3564" t="s">
        <v>10387</v>
      </c>
      <c r="G3564" t="s">
        <v>494</v>
      </c>
      <c r="H3564" t="s">
        <v>135</v>
      </c>
      <c r="I3564" t="s">
        <v>144</v>
      </c>
      <c r="J3564" t="s">
        <v>137</v>
      </c>
      <c r="K3564" t="s">
        <v>138</v>
      </c>
      <c r="L3564" t="s">
        <v>10388</v>
      </c>
      <c r="M3564" t="s">
        <v>10389</v>
      </c>
      <c r="N3564">
        <v>6.6411111109999998</v>
      </c>
      <c r="O3564">
        <v>0</v>
      </c>
      <c r="P3564">
        <v>0</v>
      </c>
      <c r="Q3564">
        <v>0</v>
      </c>
      <c r="R3564">
        <v>3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57.049583815184583</v>
      </c>
      <c r="AA3564">
        <v>0</v>
      </c>
      <c r="AB3564">
        <v>0</v>
      </c>
      <c r="AC3564">
        <v>0</v>
      </c>
      <c r="AD3564">
        <v>0</v>
      </c>
      <c r="AE3564">
        <v>57.049583815184583</v>
      </c>
    </row>
    <row r="3565" spans="1:31" x14ac:dyDescent="0.25">
      <c r="A3565">
        <v>2344699</v>
      </c>
      <c r="B3565">
        <v>1</v>
      </c>
      <c r="C3565" t="s">
        <v>80</v>
      </c>
      <c r="D3565" t="s">
        <v>108</v>
      </c>
      <c r="E3565" t="s">
        <v>157</v>
      </c>
      <c r="F3565" t="s">
        <v>10390</v>
      </c>
      <c r="G3565" t="s">
        <v>159</v>
      </c>
      <c r="H3565" t="s">
        <v>154</v>
      </c>
      <c r="I3565" t="s">
        <v>144</v>
      </c>
      <c r="J3565" t="s">
        <v>137</v>
      </c>
      <c r="K3565" t="s">
        <v>138</v>
      </c>
      <c r="L3565" t="s">
        <v>10391</v>
      </c>
      <c r="M3565" t="s">
        <v>10392</v>
      </c>
      <c r="N3565">
        <v>5.4791666660000002</v>
      </c>
      <c r="O3565">
        <v>0</v>
      </c>
      <c r="P3565">
        <v>1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1.4160550511401526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1.4160550511401526</v>
      </c>
    </row>
    <row r="3566" spans="1:31" x14ac:dyDescent="0.25">
      <c r="A3566">
        <v>2344693</v>
      </c>
      <c r="B3566">
        <v>1</v>
      </c>
      <c r="C3566" t="s">
        <v>80</v>
      </c>
      <c r="D3566" t="s">
        <v>93</v>
      </c>
      <c r="E3566" t="s">
        <v>132</v>
      </c>
      <c r="F3566" t="s">
        <v>1193</v>
      </c>
      <c r="G3566" t="s">
        <v>134</v>
      </c>
      <c r="H3566" t="s">
        <v>135</v>
      </c>
      <c r="I3566" t="s">
        <v>144</v>
      </c>
      <c r="J3566" t="s">
        <v>137</v>
      </c>
      <c r="K3566" t="s">
        <v>138</v>
      </c>
      <c r="L3566" t="s">
        <v>10393</v>
      </c>
      <c r="M3566" t="s">
        <v>10394</v>
      </c>
      <c r="N3566">
        <v>0.435</v>
      </c>
      <c r="O3566">
        <v>0</v>
      </c>
      <c r="P3566">
        <v>45</v>
      </c>
      <c r="Q3566">
        <v>49</v>
      </c>
      <c r="R3566">
        <v>145</v>
      </c>
      <c r="S3566">
        <v>3</v>
      </c>
      <c r="T3566">
        <v>61</v>
      </c>
      <c r="U3566">
        <v>2</v>
      </c>
      <c r="V3566">
        <v>0</v>
      </c>
      <c r="W3566">
        <v>0</v>
      </c>
      <c r="X3566">
        <v>11.356243255035524</v>
      </c>
      <c r="Y3566">
        <v>387.42671635753368</v>
      </c>
      <c r="Z3566">
        <v>334.99224688434197</v>
      </c>
      <c r="AA3566">
        <v>19.676383292931568</v>
      </c>
      <c r="AB3566">
        <v>89.472224229504945</v>
      </c>
      <c r="AC3566">
        <v>58.091506275622969</v>
      </c>
      <c r="AD3566">
        <v>0</v>
      </c>
      <c r="AE3566">
        <v>901.01532029497048</v>
      </c>
    </row>
    <row r="3567" spans="1:31" x14ac:dyDescent="0.25">
      <c r="A3567">
        <v>2344779</v>
      </c>
      <c r="B3567">
        <v>1</v>
      </c>
      <c r="C3567" t="s">
        <v>80</v>
      </c>
      <c r="D3567" t="s">
        <v>99</v>
      </c>
      <c r="E3567" t="s">
        <v>151</v>
      </c>
      <c r="F3567" t="s">
        <v>10395</v>
      </c>
      <c r="G3567" t="s">
        <v>153</v>
      </c>
      <c r="H3567" t="s">
        <v>154</v>
      </c>
      <c r="I3567" t="s">
        <v>144</v>
      </c>
      <c r="J3567" t="s">
        <v>137</v>
      </c>
      <c r="K3567" t="s">
        <v>138</v>
      </c>
      <c r="L3567" t="s">
        <v>10396</v>
      </c>
      <c r="M3567" t="s">
        <v>10397</v>
      </c>
      <c r="N3567">
        <v>1.9502777769999999</v>
      </c>
      <c r="O3567">
        <v>0</v>
      </c>
      <c r="P3567">
        <v>1</v>
      </c>
      <c r="Q3567">
        <v>0</v>
      </c>
      <c r="R3567">
        <v>12</v>
      </c>
      <c r="S3567">
        <v>0</v>
      </c>
      <c r="T3567">
        <v>1</v>
      </c>
      <c r="U3567">
        <v>0</v>
      </c>
      <c r="V3567">
        <v>0</v>
      </c>
      <c r="W3567">
        <v>0</v>
      </c>
      <c r="X3567">
        <v>0.79533506699292245</v>
      </c>
      <c r="Y3567">
        <v>0</v>
      </c>
      <c r="Z3567">
        <v>6.7957548031997952</v>
      </c>
      <c r="AA3567">
        <v>0</v>
      </c>
      <c r="AB3567">
        <v>0.43938489767666661</v>
      </c>
      <c r="AC3567">
        <v>0</v>
      </c>
      <c r="AD3567">
        <v>0</v>
      </c>
      <c r="AE3567">
        <v>8.030474767869384</v>
      </c>
    </row>
    <row r="3568" spans="1:31" x14ac:dyDescent="0.25">
      <c r="A3568">
        <v>2344736</v>
      </c>
      <c r="B3568">
        <v>1</v>
      </c>
      <c r="C3568" t="s">
        <v>80</v>
      </c>
      <c r="D3568" t="s">
        <v>89</v>
      </c>
      <c r="E3568" t="s">
        <v>132</v>
      </c>
      <c r="F3568" t="s">
        <v>4232</v>
      </c>
      <c r="G3568" t="s">
        <v>3157</v>
      </c>
      <c r="H3568" t="s">
        <v>135</v>
      </c>
      <c r="I3568" t="s">
        <v>144</v>
      </c>
      <c r="J3568" t="s">
        <v>137</v>
      </c>
      <c r="K3568" t="s">
        <v>138</v>
      </c>
      <c r="L3568" t="s">
        <v>10398</v>
      </c>
      <c r="M3568" t="s">
        <v>10399</v>
      </c>
      <c r="N3568">
        <v>3.676111111</v>
      </c>
      <c r="O3568">
        <v>1</v>
      </c>
      <c r="P3568">
        <v>289</v>
      </c>
      <c r="Q3568">
        <v>1</v>
      </c>
      <c r="R3568">
        <v>57</v>
      </c>
      <c r="S3568">
        <v>2</v>
      </c>
      <c r="T3568">
        <v>170</v>
      </c>
      <c r="U3568">
        <v>0</v>
      </c>
      <c r="V3568">
        <v>0</v>
      </c>
      <c r="W3568">
        <v>38.342926850562669</v>
      </c>
      <c r="X3568">
        <v>518.72327174569466</v>
      </c>
      <c r="Y3568">
        <v>42.497421474994745</v>
      </c>
      <c r="Z3568">
        <v>113.70764506068748</v>
      </c>
      <c r="AA3568">
        <v>17.608139656218032</v>
      </c>
      <c r="AB3568">
        <v>670.06665186658142</v>
      </c>
      <c r="AC3568">
        <v>0</v>
      </c>
      <c r="AD3568">
        <v>0</v>
      </c>
      <c r="AE3568">
        <v>1400.9460566547391</v>
      </c>
    </row>
    <row r="3569" spans="1:31" x14ac:dyDescent="0.25">
      <c r="A3569">
        <v>2344922</v>
      </c>
      <c r="B3569">
        <v>1</v>
      </c>
      <c r="C3569" t="s">
        <v>80</v>
      </c>
      <c r="D3569" t="s">
        <v>104</v>
      </c>
      <c r="E3569" t="s">
        <v>147</v>
      </c>
      <c r="F3569" t="s">
        <v>10400</v>
      </c>
      <c r="G3569" t="s">
        <v>494</v>
      </c>
      <c r="H3569" t="s">
        <v>135</v>
      </c>
      <c r="I3569" t="s">
        <v>144</v>
      </c>
      <c r="J3569" t="s">
        <v>137</v>
      </c>
      <c r="K3569" t="s">
        <v>138</v>
      </c>
      <c r="L3569" t="s">
        <v>10401</v>
      </c>
      <c r="M3569" t="s">
        <v>10402</v>
      </c>
      <c r="N3569">
        <v>2.1205555550000001</v>
      </c>
      <c r="O3569">
        <v>0</v>
      </c>
      <c r="P3569">
        <v>121</v>
      </c>
      <c r="Q3569">
        <v>0</v>
      </c>
      <c r="R3569">
        <v>9</v>
      </c>
      <c r="S3569">
        <v>0</v>
      </c>
      <c r="T3569">
        <v>32</v>
      </c>
      <c r="U3569">
        <v>0</v>
      </c>
      <c r="V3569">
        <v>0</v>
      </c>
      <c r="W3569">
        <v>0</v>
      </c>
      <c r="X3569">
        <v>80.366121821529063</v>
      </c>
      <c r="Y3569">
        <v>0</v>
      </c>
      <c r="Z3569">
        <v>8.6252555117950855</v>
      </c>
      <c r="AA3569">
        <v>0</v>
      </c>
      <c r="AB3569">
        <v>66.435997937192028</v>
      </c>
      <c r="AC3569">
        <v>0</v>
      </c>
      <c r="AD3569">
        <v>0</v>
      </c>
      <c r="AE3569">
        <v>155.42737527051617</v>
      </c>
    </row>
    <row r="3570" spans="1:31" x14ac:dyDescent="0.25">
      <c r="A3570">
        <v>2344719</v>
      </c>
      <c r="B3570">
        <v>1</v>
      </c>
      <c r="C3570" t="s">
        <v>80</v>
      </c>
      <c r="D3570" t="s">
        <v>106</v>
      </c>
      <c r="E3570" t="s">
        <v>132</v>
      </c>
      <c r="F3570" t="s">
        <v>3762</v>
      </c>
      <c r="G3570" t="s">
        <v>134</v>
      </c>
      <c r="H3570" t="s">
        <v>135</v>
      </c>
      <c r="I3570" t="s">
        <v>144</v>
      </c>
      <c r="J3570" t="s">
        <v>137</v>
      </c>
      <c r="K3570" t="s">
        <v>138</v>
      </c>
      <c r="L3570" t="s">
        <v>10403</v>
      </c>
      <c r="M3570" t="s">
        <v>10404</v>
      </c>
      <c r="N3570">
        <v>0.13916666599999999</v>
      </c>
      <c r="O3570">
        <v>0</v>
      </c>
      <c r="P3570">
        <v>6020</v>
      </c>
      <c r="Q3570">
        <v>0</v>
      </c>
      <c r="R3570">
        <v>19</v>
      </c>
      <c r="S3570">
        <v>2</v>
      </c>
      <c r="T3570">
        <v>843</v>
      </c>
      <c r="U3570">
        <v>0</v>
      </c>
      <c r="V3570">
        <v>5</v>
      </c>
      <c r="W3570">
        <v>0</v>
      </c>
      <c r="X3570">
        <v>157.57332315151868</v>
      </c>
      <c r="Y3570">
        <v>0</v>
      </c>
      <c r="Z3570">
        <v>3.0727375740752731</v>
      </c>
      <c r="AA3570">
        <v>0.33729030512251668</v>
      </c>
      <c r="AB3570">
        <v>94.902266871108509</v>
      </c>
      <c r="AC3570">
        <v>0</v>
      </c>
      <c r="AD3570">
        <v>20.892471047041049</v>
      </c>
      <c r="AE3570">
        <v>276.77808894886601</v>
      </c>
    </row>
    <row r="3571" spans="1:31" x14ac:dyDescent="0.25">
      <c r="A3571">
        <v>2344905</v>
      </c>
      <c r="B3571">
        <v>1</v>
      </c>
      <c r="C3571" t="s">
        <v>80</v>
      </c>
      <c r="D3571" t="s">
        <v>85</v>
      </c>
      <c r="E3571" t="s">
        <v>157</v>
      </c>
      <c r="F3571" t="s">
        <v>10405</v>
      </c>
      <c r="G3571" t="s">
        <v>204</v>
      </c>
      <c r="H3571" t="s">
        <v>154</v>
      </c>
      <c r="I3571" t="s">
        <v>144</v>
      </c>
      <c r="J3571" t="s">
        <v>137</v>
      </c>
      <c r="K3571" t="s">
        <v>138</v>
      </c>
      <c r="L3571" t="s">
        <v>10406</v>
      </c>
      <c r="M3571" t="s">
        <v>10407</v>
      </c>
      <c r="N3571">
        <v>2.7825000000000002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1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2.2283017782740702</v>
      </c>
      <c r="AC3571">
        <v>0</v>
      </c>
      <c r="AD3571">
        <v>0</v>
      </c>
      <c r="AE3571">
        <v>2.2283017782740702</v>
      </c>
    </row>
    <row r="3572" spans="1:31" x14ac:dyDescent="0.25">
      <c r="A3572">
        <v>2344759</v>
      </c>
      <c r="B3572">
        <v>1</v>
      </c>
      <c r="C3572" t="s">
        <v>80</v>
      </c>
      <c r="D3572" t="s">
        <v>96</v>
      </c>
      <c r="E3572" t="s">
        <v>157</v>
      </c>
      <c r="F3572" t="s">
        <v>10408</v>
      </c>
      <c r="G3572" t="s">
        <v>279</v>
      </c>
      <c r="H3572" t="s">
        <v>154</v>
      </c>
      <c r="I3572" t="s">
        <v>144</v>
      </c>
      <c r="J3572" t="s">
        <v>137</v>
      </c>
      <c r="K3572" t="s">
        <v>138</v>
      </c>
      <c r="L3572" t="s">
        <v>10409</v>
      </c>
      <c r="M3572" t="s">
        <v>10410</v>
      </c>
      <c r="N3572">
        <v>1.1544444439999999</v>
      </c>
      <c r="O3572">
        <v>0</v>
      </c>
      <c r="P3572">
        <v>1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0.78492451812892783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0.78492451812892783</v>
      </c>
    </row>
    <row r="3573" spans="1:31" x14ac:dyDescent="0.25">
      <c r="A3573">
        <v>2344819</v>
      </c>
      <c r="B3573">
        <v>1</v>
      </c>
      <c r="C3573" t="s">
        <v>81</v>
      </c>
      <c r="D3573" t="s">
        <v>112</v>
      </c>
      <c r="E3573" t="s">
        <v>157</v>
      </c>
      <c r="F3573" t="s">
        <v>10411</v>
      </c>
      <c r="G3573" t="s">
        <v>159</v>
      </c>
      <c r="H3573" t="s">
        <v>154</v>
      </c>
      <c r="I3573" t="s">
        <v>144</v>
      </c>
      <c r="J3573" t="s">
        <v>137</v>
      </c>
      <c r="K3573" t="s">
        <v>138</v>
      </c>
      <c r="L3573" t="s">
        <v>10412</v>
      </c>
      <c r="M3573" t="s">
        <v>10413</v>
      </c>
      <c r="N3573">
        <v>1.032777777</v>
      </c>
      <c r="O3573">
        <v>0</v>
      </c>
      <c r="P3573">
        <v>1</v>
      </c>
      <c r="Q3573">
        <v>0</v>
      </c>
      <c r="R3573">
        <v>0</v>
      </c>
      <c r="S3573">
        <v>0</v>
      </c>
      <c r="T3573">
        <v>1</v>
      </c>
      <c r="U3573">
        <v>0</v>
      </c>
      <c r="V3573">
        <v>0</v>
      </c>
      <c r="W3573">
        <v>0</v>
      </c>
      <c r="X3573">
        <v>0.30904854504479995</v>
      </c>
      <c r="Y3573">
        <v>0</v>
      </c>
      <c r="Z3573">
        <v>0</v>
      </c>
      <c r="AA3573">
        <v>0</v>
      </c>
      <c r="AB3573">
        <v>2.3652502907336115E-2</v>
      </c>
      <c r="AC3573">
        <v>0</v>
      </c>
      <c r="AD3573">
        <v>0</v>
      </c>
      <c r="AE3573">
        <v>0.33270104795213606</v>
      </c>
    </row>
    <row r="3574" spans="1:31" x14ac:dyDescent="0.25">
      <c r="A3574">
        <v>2345011</v>
      </c>
      <c r="B3574">
        <v>1</v>
      </c>
      <c r="C3574" t="s">
        <v>80</v>
      </c>
      <c r="D3574" t="s">
        <v>106</v>
      </c>
      <c r="E3574" t="s">
        <v>151</v>
      </c>
      <c r="F3574" t="s">
        <v>10414</v>
      </c>
      <c r="G3574" t="s">
        <v>153</v>
      </c>
      <c r="H3574" t="s">
        <v>154</v>
      </c>
      <c r="I3574" t="s">
        <v>144</v>
      </c>
      <c r="J3574" t="s">
        <v>137</v>
      </c>
      <c r="K3574" t="s">
        <v>138</v>
      </c>
      <c r="L3574" t="s">
        <v>10415</v>
      </c>
      <c r="M3574" t="s">
        <v>10416</v>
      </c>
      <c r="N3574">
        <v>2.9011111110000001</v>
      </c>
      <c r="O3574">
        <v>0</v>
      </c>
      <c r="P3574">
        <v>0</v>
      </c>
      <c r="Q3574">
        <v>0</v>
      </c>
      <c r="R3574">
        <v>2</v>
      </c>
      <c r="S3574">
        <v>0</v>
      </c>
      <c r="T3574">
        <v>1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12.595400847521763</v>
      </c>
      <c r="AA3574">
        <v>0</v>
      </c>
      <c r="AB3574">
        <v>0</v>
      </c>
      <c r="AC3574">
        <v>0</v>
      </c>
      <c r="AD3574">
        <v>0</v>
      </c>
      <c r="AE3574">
        <v>12.595400847521763</v>
      </c>
    </row>
    <row r="3575" spans="1:31" x14ac:dyDescent="0.25">
      <c r="A3575">
        <v>2344845</v>
      </c>
      <c r="B3575">
        <v>1</v>
      </c>
      <c r="C3575" t="s">
        <v>80</v>
      </c>
      <c r="D3575" t="s">
        <v>97</v>
      </c>
      <c r="E3575" t="s">
        <v>157</v>
      </c>
      <c r="F3575" t="s">
        <v>10417</v>
      </c>
      <c r="G3575" t="s">
        <v>159</v>
      </c>
      <c r="H3575" t="s">
        <v>154</v>
      </c>
      <c r="I3575" t="s">
        <v>144</v>
      </c>
      <c r="J3575" t="s">
        <v>137</v>
      </c>
      <c r="K3575" t="s">
        <v>138</v>
      </c>
      <c r="L3575" t="s">
        <v>10418</v>
      </c>
      <c r="M3575" t="s">
        <v>10419</v>
      </c>
      <c r="N3575">
        <v>1.865</v>
      </c>
      <c r="O3575">
        <v>0</v>
      </c>
      <c r="P3575">
        <v>1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</row>
    <row r="3576" spans="1:31" x14ac:dyDescent="0.25">
      <c r="A3576">
        <v>2344696</v>
      </c>
      <c r="B3576">
        <v>1</v>
      </c>
      <c r="C3576" t="s">
        <v>80</v>
      </c>
      <c r="D3576" t="s">
        <v>95</v>
      </c>
      <c r="E3576" t="s">
        <v>141</v>
      </c>
      <c r="F3576" t="s">
        <v>6174</v>
      </c>
      <c r="G3576" t="s">
        <v>494</v>
      </c>
      <c r="H3576" t="s">
        <v>135</v>
      </c>
      <c r="I3576" t="s">
        <v>144</v>
      </c>
      <c r="J3576" t="s">
        <v>137</v>
      </c>
      <c r="K3576" t="s">
        <v>138</v>
      </c>
      <c r="L3576" t="s">
        <v>10420</v>
      </c>
      <c r="M3576" t="s">
        <v>10421</v>
      </c>
      <c r="N3576">
        <v>1.319722222</v>
      </c>
      <c r="O3576">
        <v>4</v>
      </c>
      <c r="P3576">
        <v>177</v>
      </c>
      <c r="Q3576">
        <v>12</v>
      </c>
      <c r="R3576">
        <v>0</v>
      </c>
      <c r="S3576">
        <v>15</v>
      </c>
      <c r="T3576">
        <v>12</v>
      </c>
      <c r="U3576">
        <v>1</v>
      </c>
      <c r="V3576">
        <v>0</v>
      </c>
      <c r="W3576">
        <v>2.3101448829664437</v>
      </c>
      <c r="X3576">
        <v>27.433525985541067</v>
      </c>
      <c r="Y3576">
        <v>39.265154481222218</v>
      </c>
      <c r="Z3576">
        <v>0</v>
      </c>
      <c r="AA3576">
        <v>113.98032051491977</v>
      </c>
      <c r="AB3576">
        <v>4.1922767694182816</v>
      </c>
      <c r="AC3576">
        <v>3.3285867339148139</v>
      </c>
      <c r="AD3576">
        <v>0</v>
      </c>
      <c r="AE3576">
        <v>190.5100093679826</v>
      </c>
    </row>
    <row r="3577" spans="1:31" x14ac:dyDescent="0.25">
      <c r="A3577">
        <v>2344839</v>
      </c>
      <c r="B3577">
        <v>1</v>
      </c>
      <c r="C3577" t="s">
        <v>80</v>
      </c>
      <c r="D3577" t="s">
        <v>96</v>
      </c>
      <c r="E3577" t="s">
        <v>157</v>
      </c>
      <c r="F3577" t="s">
        <v>10422</v>
      </c>
      <c r="G3577" t="s">
        <v>3741</v>
      </c>
      <c r="H3577" t="s">
        <v>154</v>
      </c>
      <c r="I3577" t="s">
        <v>144</v>
      </c>
      <c r="J3577" t="s">
        <v>137</v>
      </c>
      <c r="K3577" t="s">
        <v>138</v>
      </c>
      <c r="L3577" t="s">
        <v>10423</v>
      </c>
      <c r="M3577" t="s">
        <v>10424</v>
      </c>
      <c r="N3577">
        <v>4.0952777769999997</v>
      </c>
      <c r="O3577">
        <v>0</v>
      </c>
      <c r="P3577">
        <v>1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1.7318666313741657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1.7318666313741657</v>
      </c>
    </row>
    <row r="3578" spans="1:31" x14ac:dyDescent="0.25">
      <c r="A3578">
        <v>2344739</v>
      </c>
      <c r="B3578">
        <v>1</v>
      </c>
      <c r="C3578" t="s">
        <v>80</v>
      </c>
      <c r="D3578" t="s">
        <v>93</v>
      </c>
      <c r="E3578" t="s">
        <v>157</v>
      </c>
      <c r="F3578" t="s">
        <v>10425</v>
      </c>
      <c r="G3578" t="s">
        <v>159</v>
      </c>
      <c r="H3578" t="s">
        <v>154</v>
      </c>
      <c r="I3578" t="s">
        <v>144</v>
      </c>
      <c r="J3578" t="s">
        <v>137</v>
      </c>
      <c r="K3578" t="s">
        <v>138</v>
      </c>
      <c r="L3578" t="s">
        <v>10426</v>
      </c>
      <c r="M3578" t="s">
        <v>10427</v>
      </c>
      <c r="N3578">
        <v>1.7080555550000001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1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1.1898183280395045</v>
      </c>
      <c r="AC3578">
        <v>0</v>
      </c>
      <c r="AD3578">
        <v>0</v>
      </c>
      <c r="AE3578">
        <v>1.1898183280395045</v>
      </c>
    </row>
    <row r="3579" spans="1:31" x14ac:dyDescent="0.25">
      <c r="A3579">
        <v>2344645</v>
      </c>
      <c r="B3579">
        <v>1</v>
      </c>
      <c r="C3579" t="s">
        <v>80</v>
      </c>
      <c r="D3579" t="s">
        <v>90</v>
      </c>
      <c r="E3579" t="s">
        <v>151</v>
      </c>
      <c r="F3579" t="s">
        <v>5346</v>
      </c>
      <c r="G3579" t="s">
        <v>153</v>
      </c>
      <c r="H3579" t="s">
        <v>154</v>
      </c>
      <c r="I3579" t="s">
        <v>144</v>
      </c>
      <c r="J3579" t="s">
        <v>137</v>
      </c>
      <c r="K3579" t="s">
        <v>138</v>
      </c>
      <c r="L3579" t="s">
        <v>10428</v>
      </c>
      <c r="M3579" t="s">
        <v>10429</v>
      </c>
      <c r="N3579">
        <v>1.299722222</v>
      </c>
      <c r="O3579">
        <v>0</v>
      </c>
      <c r="P3579">
        <v>6</v>
      </c>
      <c r="Q3579">
        <v>0</v>
      </c>
      <c r="R3579">
        <v>0</v>
      </c>
      <c r="S3579">
        <v>0</v>
      </c>
      <c r="T3579">
        <v>2</v>
      </c>
      <c r="U3579">
        <v>0</v>
      </c>
      <c r="V3579">
        <v>0</v>
      </c>
      <c r="W3579">
        <v>0</v>
      </c>
      <c r="X3579">
        <v>2.1142912449459033</v>
      </c>
      <c r="Y3579">
        <v>0</v>
      </c>
      <c r="Z3579">
        <v>0</v>
      </c>
      <c r="AA3579">
        <v>0</v>
      </c>
      <c r="AB3579">
        <v>16.261304656399862</v>
      </c>
      <c r="AC3579">
        <v>0</v>
      </c>
      <c r="AD3579">
        <v>0</v>
      </c>
      <c r="AE3579">
        <v>18.375595901345765</v>
      </c>
    </row>
    <row r="3580" spans="1:31" x14ac:dyDescent="0.25">
      <c r="A3580">
        <v>2344662</v>
      </c>
      <c r="B3580">
        <v>1</v>
      </c>
      <c r="C3580" t="s">
        <v>81</v>
      </c>
      <c r="D3580" t="s">
        <v>120</v>
      </c>
      <c r="E3580" t="s">
        <v>141</v>
      </c>
      <c r="F3580" t="s">
        <v>3259</v>
      </c>
      <c r="G3580" t="s">
        <v>134</v>
      </c>
      <c r="H3580" t="s">
        <v>135</v>
      </c>
      <c r="I3580" t="s">
        <v>144</v>
      </c>
      <c r="J3580" t="s">
        <v>137</v>
      </c>
      <c r="K3580" t="s">
        <v>138</v>
      </c>
      <c r="L3580" t="s">
        <v>10430</v>
      </c>
      <c r="M3580" t="s">
        <v>10431</v>
      </c>
      <c r="N3580">
        <v>0.38166666599999999</v>
      </c>
      <c r="O3580">
        <v>0</v>
      </c>
      <c r="P3580">
        <v>1187</v>
      </c>
      <c r="Q3580">
        <v>0</v>
      </c>
      <c r="R3580">
        <v>16</v>
      </c>
      <c r="S3580">
        <v>1</v>
      </c>
      <c r="T3580">
        <v>116</v>
      </c>
      <c r="U3580">
        <v>3</v>
      </c>
      <c r="V3580">
        <v>4</v>
      </c>
      <c r="W3580">
        <v>0</v>
      </c>
      <c r="X3580">
        <v>86.946674943363675</v>
      </c>
      <c r="Y3580">
        <v>0</v>
      </c>
      <c r="Z3580">
        <v>11.407371971012665</v>
      </c>
      <c r="AA3580">
        <v>2.6336090398738099</v>
      </c>
      <c r="AB3580">
        <v>18.236992730363479</v>
      </c>
      <c r="AC3580">
        <v>117.87568028343611</v>
      </c>
      <c r="AD3580">
        <v>2.1904666927002823</v>
      </c>
      <c r="AE3580">
        <v>239.29079566075001</v>
      </c>
    </row>
    <row r="3581" spans="1:31" x14ac:dyDescent="0.25">
      <c r="A3581">
        <v>2344914</v>
      </c>
      <c r="B3581">
        <v>1</v>
      </c>
      <c r="C3581" t="s">
        <v>80</v>
      </c>
      <c r="D3581" t="s">
        <v>93</v>
      </c>
      <c r="E3581" t="s">
        <v>157</v>
      </c>
      <c r="F3581" t="s">
        <v>10432</v>
      </c>
      <c r="G3581" t="s">
        <v>279</v>
      </c>
      <c r="H3581" t="s">
        <v>154</v>
      </c>
      <c r="I3581" t="s">
        <v>144</v>
      </c>
      <c r="J3581" t="s">
        <v>137</v>
      </c>
      <c r="K3581" t="s">
        <v>138</v>
      </c>
      <c r="L3581" t="s">
        <v>10433</v>
      </c>
      <c r="M3581" t="s">
        <v>10434</v>
      </c>
      <c r="N3581">
        <v>3.6238888880000002</v>
      </c>
      <c r="O3581">
        <v>0</v>
      </c>
      <c r="P3581">
        <v>1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0.56341370866694995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0.56341370866694995</v>
      </c>
    </row>
    <row r="3582" spans="1:31" x14ac:dyDescent="0.25">
      <c r="A3582">
        <v>2344728</v>
      </c>
      <c r="B3582">
        <v>1</v>
      </c>
      <c r="C3582" t="s">
        <v>80</v>
      </c>
      <c r="D3582" t="s">
        <v>94</v>
      </c>
      <c r="E3582" t="s">
        <v>157</v>
      </c>
      <c r="F3582" t="s">
        <v>10435</v>
      </c>
      <c r="G3582" t="s">
        <v>159</v>
      </c>
      <c r="H3582" t="s">
        <v>154</v>
      </c>
      <c r="I3582" t="s">
        <v>144</v>
      </c>
      <c r="J3582" t="s">
        <v>137</v>
      </c>
      <c r="K3582" t="s">
        <v>138</v>
      </c>
      <c r="L3582" t="s">
        <v>10436</v>
      </c>
      <c r="M3582" t="s">
        <v>10437</v>
      </c>
      <c r="N3582">
        <v>2.3941666659999998</v>
      </c>
      <c r="O3582">
        <v>0</v>
      </c>
      <c r="P3582">
        <v>2</v>
      </c>
      <c r="Q3582">
        <v>0</v>
      </c>
      <c r="R3582">
        <v>2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1.389018091834135</v>
      </c>
      <c r="Y3582">
        <v>0</v>
      </c>
      <c r="Z3582">
        <v>0.79966943476445829</v>
      </c>
      <c r="AA3582">
        <v>0</v>
      </c>
      <c r="AB3582">
        <v>0</v>
      </c>
      <c r="AC3582">
        <v>0</v>
      </c>
      <c r="AD3582">
        <v>0</v>
      </c>
      <c r="AE3582">
        <v>2.1886875265985934</v>
      </c>
    </row>
    <row r="3583" spans="1:31" x14ac:dyDescent="0.25">
      <c r="A3583">
        <v>2344848</v>
      </c>
      <c r="B3583">
        <v>1</v>
      </c>
      <c r="C3583" t="s">
        <v>81</v>
      </c>
      <c r="D3583" t="s">
        <v>123</v>
      </c>
      <c r="E3583" t="s">
        <v>147</v>
      </c>
      <c r="F3583" t="s">
        <v>10438</v>
      </c>
      <c r="G3583" t="s">
        <v>1209</v>
      </c>
      <c r="H3583" t="s">
        <v>135</v>
      </c>
      <c r="I3583" t="s">
        <v>144</v>
      </c>
      <c r="J3583" t="s">
        <v>137</v>
      </c>
      <c r="K3583" t="s">
        <v>138</v>
      </c>
      <c r="L3583" t="s">
        <v>10439</v>
      </c>
      <c r="M3583" t="s">
        <v>10440</v>
      </c>
      <c r="N3583">
        <v>3.9591666659999998</v>
      </c>
      <c r="O3583">
        <v>0</v>
      </c>
      <c r="P3583">
        <v>113</v>
      </c>
      <c r="Q3583">
        <v>0</v>
      </c>
      <c r="R3583">
        <v>8</v>
      </c>
      <c r="S3583">
        <v>0</v>
      </c>
      <c r="T3583">
        <v>5</v>
      </c>
      <c r="U3583">
        <v>0</v>
      </c>
      <c r="V3583">
        <v>0</v>
      </c>
      <c r="W3583">
        <v>0</v>
      </c>
      <c r="X3583">
        <v>110.71219224796219</v>
      </c>
      <c r="Y3583">
        <v>0</v>
      </c>
      <c r="Z3583">
        <v>21.364077319153761</v>
      </c>
      <c r="AA3583">
        <v>0</v>
      </c>
      <c r="AB3583">
        <v>30.597071056431641</v>
      </c>
      <c r="AC3583">
        <v>0</v>
      </c>
      <c r="AD3583">
        <v>0</v>
      </c>
      <c r="AE3583">
        <v>162.6733406235476</v>
      </c>
    </row>
    <row r="3584" spans="1:31" x14ac:dyDescent="0.25">
      <c r="A3584">
        <v>2344871</v>
      </c>
      <c r="B3584">
        <v>1</v>
      </c>
      <c r="C3584" t="s">
        <v>80</v>
      </c>
      <c r="D3584" t="s">
        <v>108</v>
      </c>
      <c r="E3584" t="s">
        <v>151</v>
      </c>
      <c r="F3584" t="s">
        <v>10441</v>
      </c>
      <c r="G3584" t="s">
        <v>292</v>
      </c>
      <c r="H3584" t="s">
        <v>154</v>
      </c>
      <c r="I3584" t="s">
        <v>144</v>
      </c>
      <c r="J3584" t="s">
        <v>137</v>
      </c>
      <c r="K3584" t="s">
        <v>138</v>
      </c>
      <c r="L3584" t="s">
        <v>10442</v>
      </c>
      <c r="M3584" t="s">
        <v>10443</v>
      </c>
      <c r="N3584">
        <v>5.3677777769999997</v>
      </c>
      <c r="O3584">
        <v>0</v>
      </c>
      <c r="P3584">
        <v>42</v>
      </c>
      <c r="Q3584">
        <v>0</v>
      </c>
      <c r="R3584">
        <v>2</v>
      </c>
      <c r="S3584">
        <v>0</v>
      </c>
      <c r="T3584">
        <v>1</v>
      </c>
      <c r="U3584">
        <v>0</v>
      </c>
      <c r="V3584">
        <v>0</v>
      </c>
      <c r="W3584">
        <v>0</v>
      </c>
      <c r="X3584">
        <v>21.189035709569833</v>
      </c>
      <c r="Y3584">
        <v>0</v>
      </c>
      <c r="Z3584">
        <v>6.1915269207385162</v>
      </c>
      <c r="AA3584">
        <v>0</v>
      </c>
      <c r="AB3584">
        <v>0.18081245002006668</v>
      </c>
      <c r="AC3584">
        <v>0</v>
      </c>
      <c r="AD3584">
        <v>0</v>
      </c>
      <c r="AE3584">
        <v>27.561375080328414</v>
      </c>
    </row>
    <row r="3585" spans="1:31" x14ac:dyDescent="0.25">
      <c r="A3585">
        <v>2344791</v>
      </c>
      <c r="B3585">
        <v>1</v>
      </c>
      <c r="C3585" t="s">
        <v>81</v>
      </c>
      <c r="D3585" t="s">
        <v>115</v>
      </c>
      <c r="E3585" t="s">
        <v>157</v>
      </c>
      <c r="F3585" t="s">
        <v>10444</v>
      </c>
      <c r="G3585" t="s">
        <v>159</v>
      </c>
      <c r="H3585" t="s">
        <v>154</v>
      </c>
      <c r="I3585" t="s">
        <v>144</v>
      </c>
      <c r="J3585" t="s">
        <v>137</v>
      </c>
      <c r="K3585" t="s">
        <v>138</v>
      </c>
      <c r="L3585" t="s">
        <v>10445</v>
      </c>
      <c r="M3585" t="s">
        <v>10446</v>
      </c>
      <c r="N3585">
        <v>2.4272222220000002</v>
      </c>
      <c r="O3585">
        <v>0</v>
      </c>
      <c r="P3585">
        <v>1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5.9811635578919997E-2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5.9811635578919997E-2</v>
      </c>
    </row>
    <row r="3586" spans="1:31" x14ac:dyDescent="0.25">
      <c r="A3586">
        <v>2344977</v>
      </c>
      <c r="B3586">
        <v>1</v>
      </c>
      <c r="C3586" t="s">
        <v>80</v>
      </c>
      <c r="D3586" t="s">
        <v>82</v>
      </c>
      <c r="E3586" t="s">
        <v>157</v>
      </c>
      <c r="F3586" t="s">
        <v>10447</v>
      </c>
      <c r="G3586" t="s">
        <v>159</v>
      </c>
      <c r="H3586" t="s">
        <v>154</v>
      </c>
      <c r="I3586" t="s">
        <v>144</v>
      </c>
      <c r="J3586" t="s">
        <v>137</v>
      </c>
      <c r="K3586" t="s">
        <v>138</v>
      </c>
      <c r="L3586" t="s">
        <v>10448</v>
      </c>
      <c r="M3586" t="s">
        <v>10449</v>
      </c>
      <c r="N3586">
        <v>1.1525000000000001</v>
      </c>
      <c r="O3586">
        <v>0</v>
      </c>
      <c r="P3586">
        <v>1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0.53971275903255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0.53971275903255</v>
      </c>
    </row>
    <row r="3587" spans="1:31" x14ac:dyDescent="0.25">
      <c r="A3587">
        <v>2344934</v>
      </c>
      <c r="B3587">
        <v>1</v>
      </c>
      <c r="C3587" t="s">
        <v>81</v>
      </c>
      <c r="D3587" t="s">
        <v>120</v>
      </c>
      <c r="E3587" t="s">
        <v>174</v>
      </c>
      <c r="F3587" t="s">
        <v>10450</v>
      </c>
      <c r="G3587" t="s">
        <v>176</v>
      </c>
      <c r="H3587" t="s">
        <v>154</v>
      </c>
      <c r="I3587" t="s">
        <v>144</v>
      </c>
      <c r="J3587" t="s">
        <v>137</v>
      </c>
      <c r="K3587" t="s">
        <v>138</v>
      </c>
      <c r="L3587" t="s">
        <v>10451</v>
      </c>
      <c r="M3587" t="s">
        <v>10452</v>
      </c>
      <c r="N3587">
        <v>2.6177777770000001</v>
      </c>
      <c r="O3587">
        <v>0</v>
      </c>
      <c r="P3587">
        <v>140</v>
      </c>
      <c r="Q3587">
        <v>0</v>
      </c>
      <c r="R3587">
        <v>20</v>
      </c>
      <c r="S3587">
        <v>0</v>
      </c>
      <c r="T3587">
        <v>8</v>
      </c>
      <c r="U3587">
        <v>0</v>
      </c>
      <c r="V3587">
        <v>0</v>
      </c>
      <c r="W3587">
        <v>0</v>
      </c>
      <c r="X3587">
        <v>66.739577430849337</v>
      </c>
      <c r="Y3587">
        <v>0</v>
      </c>
      <c r="Z3587">
        <v>33.441638599951816</v>
      </c>
      <c r="AA3587">
        <v>0</v>
      </c>
      <c r="AB3587">
        <v>8.3208370495307324</v>
      </c>
      <c r="AC3587">
        <v>0</v>
      </c>
      <c r="AD3587">
        <v>0</v>
      </c>
      <c r="AE3587">
        <v>108.50205308033189</v>
      </c>
    </row>
    <row r="3588" spans="1:31" x14ac:dyDescent="0.25">
      <c r="A3588">
        <v>2344685</v>
      </c>
      <c r="B3588">
        <v>1</v>
      </c>
      <c r="C3588" t="s">
        <v>80</v>
      </c>
      <c r="D3588" t="s">
        <v>96</v>
      </c>
      <c r="E3588" t="s">
        <v>326</v>
      </c>
      <c r="F3588" t="s">
        <v>886</v>
      </c>
      <c r="G3588" t="s">
        <v>391</v>
      </c>
      <c r="H3588" t="s">
        <v>154</v>
      </c>
      <c r="I3588" t="s">
        <v>144</v>
      </c>
      <c r="J3588" t="s">
        <v>137</v>
      </c>
      <c r="K3588" t="s">
        <v>138</v>
      </c>
      <c r="L3588" t="s">
        <v>10453</v>
      </c>
      <c r="M3588" t="s">
        <v>10454</v>
      </c>
      <c r="N3588">
        <v>0.92583333300000004</v>
      </c>
      <c r="O3588">
        <v>0</v>
      </c>
      <c r="P3588">
        <v>12</v>
      </c>
      <c r="Q3588">
        <v>0</v>
      </c>
      <c r="R3588">
        <v>0</v>
      </c>
      <c r="S3588">
        <v>0</v>
      </c>
      <c r="T3588">
        <v>64</v>
      </c>
      <c r="U3588">
        <v>0</v>
      </c>
      <c r="V3588">
        <v>0</v>
      </c>
      <c r="W3588">
        <v>0</v>
      </c>
      <c r="X3588">
        <v>10.373281503754582</v>
      </c>
      <c r="Y3588">
        <v>0</v>
      </c>
      <c r="Z3588">
        <v>0</v>
      </c>
      <c r="AA3588">
        <v>0</v>
      </c>
      <c r="AB3588">
        <v>292.14110479898369</v>
      </c>
      <c r="AC3588">
        <v>0</v>
      </c>
      <c r="AD3588">
        <v>0</v>
      </c>
      <c r="AE3588">
        <v>302.51438630273827</v>
      </c>
    </row>
    <row r="3589" spans="1:31" x14ac:dyDescent="0.25">
      <c r="A3589">
        <v>2344785</v>
      </c>
      <c r="B3589">
        <v>1</v>
      </c>
      <c r="C3589" t="s">
        <v>80</v>
      </c>
      <c r="D3589" t="s">
        <v>96</v>
      </c>
      <c r="E3589" t="s">
        <v>157</v>
      </c>
      <c r="F3589" t="s">
        <v>10455</v>
      </c>
      <c r="G3589" t="s">
        <v>279</v>
      </c>
      <c r="H3589" t="s">
        <v>154</v>
      </c>
      <c r="I3589" t="s">
        <v>144</v>
      </c>
      <c r="J3589" t="s">
        <v>137</v>
      </c>
      <c r="K3589" t="s">
        <v>138</v>
      </c>
      <c r="L3589" t="s">
        <v>10456</v>
      </c>
      <c r="M3589" t="s">
        <v>10457</v>
      </c>
      <c r="N3589">
        <v>3.548333333</v>
      </c>
      <c r="O3589">
        <v>0</v>
      </c>
      <c r="P3589">
        <v>1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2.096243680003222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2.096243680003222</v>
      </c>
    </row>
    <row r="3590" spans="1:31" x14ac:dyDescent="0.25">
      <c r="A3590">
        <v>2344665</v>
      </c>
      <c r="B3590">
        <v>1</v>
      </c>
      <c r="C3590" t="s">
        <v>80</v>
      </c>
      <c r="D3590" t="s">
        <v>82</v>
      </c>
      <c r="E3590" t="s">
        <v>151</v>
      </c>
      <c r="F3590" t="s">
        <v>10458</v>
      </c>
      <c r="G3590" t="s">
        <v>1274</v>
      </c>
      <c r="H3590" t="s">
        <v>154</v>
      </c>
      <c r="I3590" t="s">
        <v>144</v>
      </c>
      <c r="J3590" t="s">
        <v>137</v>
      </c>
      <c r="K3590" t="s">
        <v>138</v>
      </c>
      <c r="L3590" t="s">
        <v>10459</v>
      </c>
      <c r="M3590" t="s">
        <v>10460</v>
      </c>
      <c r="N3590">
        <v>2.7711111110000002</v>
      </c>
      <c r="O3590">
        <v>0</v>
      </c>
      <c r="P3590">
        <v>180</v>
      </c>
      <c r="Q3590">
        <v>0</v>
      </c>
      <c r="R3590">
        <v>0</v>
      </c>
      <c r="S3590">
        <v>0</v>
      </c>
      <c r="T3590">
        <v>6</v>
      </c>
      <c r="U3590">
        <v>0</v>
      </c>
      <c r="V3590">
        <v>0</v>
      </c>
      <c r="W3590">
        <v>0</v>
      </c>
      <c r="X3590">
        <v>130.23899351827137</v>
      </c>
      <c r="Y3590">
        <v>0</v>
      </c>
      <c r="Z3590">
        <v>0</v>
      </c>
      <c r="AA3590">
        <v>0</v>
      </c>
      <c r="AB3590">
        <v>17.596181658687847</v>
      </c>
      <c r="AC3590">
        <v>0</v>
      </c>
      <c r="AD3590">
        <v>0</v>
      </c>
      <c r="AE3590">
        <v>147.83517517695921</v>
      </c>
    </row>
    <row r="3591" spans="1:31" x14ac:dyDescent="0.25">
      <c r="A3591">
        <v>2344659</v>
      </c>
      <c r="B3591">
        <v>1</v>
      </c>
      <c r="C3591" t="s">
        <v>80</v>
      </c>
      <c r="D3591" t="s">
        <v>96</v>
      </c>
      <c r="E3591" t="s">
        <v>157</v>
      </c>
      <c r="F3591" t="s">
        <v>10461</v>
      </c>
      <c r="G3591" t="s">
        <v>204</v>
      </c>
      <c r="H3591" t="s">
        <v>154</v>
      </c>
      <c r="I3591" t="s">
        <v>144</v>
      </c>
      <c r="J3591" t="s">
        <v>137</v>
      </c>
      <c r="K3591" t="s">
        <v>138</v>
      </c>
      <c r="L3591" t="s">
        <v>10462</v>
      </c>
      <c r="M3591" t="s">
        <v>10463</v>
      </c>
      <c r="N3591">
        <v>3.1319444440000002</v>
      </c>
      <c r="O3591">
        <v>0</v>
      </c>
      <c r="P3591">
        <v>2</v>
      </c>
      <c r="Q3591">
        <v>0</v>
      </c>
      <c r="R3591">
        <v>0</v>
      </c>
      <c r="S3591">
        <v>0</v>
      </c>
      <c r="T3591">
        <v>5</v>
      </c>
      <c r="U3591">
        <v>0</v>
      </c>
      <c r="V3591">
        <v>0</v>
      </c>
      <c r="W3591">
        <v>0</v>
      </c>
      <c r="X3591">
        <v>2.3484374156595624</v>
      </c>
      <c r="Y3591">
        <v>0</v>
      </c>
      <c r="Z3591">
        <v>0</v>
      </c>
      <c r="AA3591">
        <v>0</v>
      </c>
      <c r="AB3591">
        <v>23.50797929432143</v>
      </c>
      <c r="AC3591">
        <v>0</v>
      </c>
      <c r="AD3591">
        <v>0</v>
      </c>
      <c r="AE3591">
        <v>25.856416709980991</v>
      </c>
    </row>
    <row r="3592" spans="1:31" x14ac:dyDescent="0.25">
      <c r="A3592">
        <v>2344868</v>
      </c>
      <c r="B3592">
        <v>1</v>
      </c>
      <c r="C3592" t="s">
        <v>80</v>
      </c>
      <c r="D3592" t="s">
        <v>83</v>
      </c>
      <c r="E3592" t="s">
        <v>157</v>
      </c>
      <c r="F3592" t="s">
        <v>10464</v>
      </c>
      <c r="G3592" t="s">
        <v>159</v>
      </c>
      <c r="H3592" t="s">
        <v>154</v>
      </c>
      <c r="I3592" t="s">
        <v>144</v>
      </c>
      <c r="J3592" t="s">
        <v>137</v>
      </c>
      <c r="K3592" t="s">
        <v>138</v>
      </c>
      <c r="L3592" t="s">
        <v>10465</v>
      </c>
      <c r="M3592" t="s">
        <v>10466</v>
      </c>
      <c r="N3592">
        <v>1.405277777</v>
      </c>
      <c r="O3592">
        <v>0</v>
      </c>
      <c r="P3592">
        <v>3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1.3886605383221657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1.3886605383221657</v>
      </c>
    </row>
    <row r="3593" spans="1:31" x14ac:dyDescent="0.25">
      <c r="A3593">
        <v>2344714</v>
      </c>
      <c r="B3593">
        <v>1</v>
      </c>
      <c r="C3593" t="s">
        <v>80</v>
      </c>
      <c r="D3593" t="s">
        <v>103</v>
      </c>
      <c r="E3593" t="s">
        <v>147</v>
      </c>
      <c r="F3593" t="s">
        <v>10467</v>
      </c>
      <c r="G3593" t="s">
        <v>184</v>
      </c>
      <c r="H3593" t="s">
        <v>135</v>
      </c>
      <c r="I3593" t="s">
        <v>144</v>
      </c>
      <c r="J3593" t="s">
        <v>137</v>
      </c>
      <c r="K3593" t="s">
        <v>138</v>
      </c>
      <c r="L3593" t="s">
        <v>10468</v>
      </c>
      <c r="M3593" t="s">
        <v>10469</v>
      </c>
      <c r="N3593">
        <v>0.74138888800000002</v>
      </c>
      <c r="O3593">
        <v>0</v>
      </c>
      <c r="P3593">
        <v>0</v>
      </c>
      <c r="Q3593">
        <v>0</v>
      </c>
      <c r="R3593">
        <v>5</v>
      </c>
      <c r="S3593">
        <v>0</v>
      </c>
      <c r="T3593">
        <v>1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33.996140470371373</v>
      </c>
      <c r="AA3593">
        <v>0</v>
      </c>
      <c r="AB3593">
        <v>1.5637031721713111</v>
      </c>
      <c r="AC3593">
        <v>0</v>
      </c>
      <c r="AD3593">
        <v>0</v>
      </c>
      <c r="AE3593">
        <v>35.559843642542681</v>
      </c>
    </row>
    <row r="3594" spans="1:31" x14ac:dyDescent="0.25">
      <c r="A3594">
        <v>2344877</v>
      </c>
      <c r="B3594">
        <v>1</v>
      </c>
      <c r="C3594" t="s">
        <v>80</v>
      </c>
      <c r="D3594" t="s">
        <v>108</v>
      </c>
      <c r="E3594" t="s">
        <v>174</v>
      </c>
      <c r="F3594" t="s">
        <v>8739</v>
      </c>
      <c r="G3594" t="s">
        <v>194</v>
      </c>
      <c r="H3594" t="s">
        <v>154</v>
      </c>
      <c r="I3594" t="s">
        <v>144</v>
      </c>
      <c r="J3594" t="s">
        <v>137</v>
      </c>
      <c r="K3594" t="s">
        <v>138</v>
      </c>
      <c r="L3594" t="s">
        <v>10470</v>
      </c>
      <c r="M3594" t="s">
        <v>10471</v>
      </c>
      <c r="N3594">
        <v>0.80555555499999998</v>
      </c>
      <c r="O3594">
        <v>0</v>
      </c>
      <c r="P3594">
        <v>22</v>
      </c>
      <c r="Q3594">
        <v>0</v>
      </c>
      <c r="R3594">
        <v>22</v>
      </c>
      <c r="S3594">
        <v>0</v>
      </c>
      <c r="T3594">
        <v>13</v>
      </c>
      <c r="U3594">
        <v>0</v>
      </c>
      <c r="V3594">
        <v>0</v>
      </c>
      <c r="W3594">
        <v>0</v>
      </c>
      <c r="X3594">
        <v>6.6445310280503884</v>
      </c>
      <c r="Y3594">
        <v>0</v>
      </c>
      <c r="Z3594">
        <v>101.7288169559521</v>
      </c>
      <c r="AA3594">
        <v>0</v>
      </c>
      <c r="AB3594">
        <v>30.021903908195174</v>
      </c>
      <c r="AC3594">
        <v>0</v>
      </c>
      <c r="AD3594">
        <v>0</v>
      </c>
      <c r="AE3594">
        <v>138.39525189219768</v>
      </c>
    </row>
    <row r="3595" spans="1:31" x14ac:dyDescent="0.25">
      <c r="A3595">
        <v>2344668</v>
      </c>
      <c r="B3595">
        <v>1</v>
      </c>
      <c r="C3595" t="s">
        <v>81</v>
      </c>
      <c r="D3595" t="s">
        <v>112</v>
      </c>
      <c r="E3595" t="s">
        <v>174</v>
      </c>
      <c r="F3595" t="s">
        <v>10472</v>
      </c>
      <c r="G3595" t="s">
        <v>176</v>
      </c>
      <c r="H3595" t="s">
        <v>154</v>
      </c>
      <c r="I3595" t="s">
        <v>144</v>
      </c>
      <c r="J3595" t="s">
        <v>137</v>
      </c>
      <c r="K3595" t="s">
        <v>138</v>
      </c>
      <c r="L3595" t="s">
        <v>10473</v>
      </c>
      <c r="M3595" t="s">
        <v>10474</v>
      </c>
      <c r="N3595">
        <v>3.4649999999999999</v>
      </c>
      <c r="O3595">
        <v>0</v>
      </c>
      <c r="P3595">
        <v>29</v>
      </c>
      <c r="Q3595">
        <v>0</v>
      </c>
      <c r="R3595">
        <v>1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16.55753445225918</v>
      </c>
      <c r="Y3595">
        <v>0</v>
      </c>
      <c r="Z3595">
        <v>1.2161167006986112E-2</v>
      </c>
      <c r="AA3595">
        <v>0</v>
      </c>
      <c r="AB3595">
        <v>0</v>
      </c>
      <c r="AC3595">
        <v>0</v>
      </c>
      <c r="AD3595">
        <v>0</v>
      </c>
      <c r="AE3595">
        <v>16.569695619266167</v>
      </c>
    </row>
    <row r="3596" spans="1:31" x14ac:dyDescent="0.25">
      <c r="A3596">
        <v>2344923</v>
      </c>
      <c r="B3596">
        <v>1</v>
      </c>
      <c r="C3596" t="s">
        <v>81</v>
      </c>
      <c r="D3596" t="s">
        <v>117</v>
      </c>
      <c r="E3596" t="s">
        <v>174</v>
      </c>
      <c r="F3596" t="s">
        <v>10475</v>
      </c>
      <c r="G3596" t="s">
        <v>176</v>
      </c>
      <c r="H3596" t="s">
        <v>154</v>
      </c>
      <c r="I3596" t="s">
        <v>144</v>
      </c>
      <c r="J3596" t="s">
        <v>137</v>
      </c>
      <c r="K3596" t="s">
        <v>138</v>
      </c>
      <c r="L3596" t="s">
        <v>10476</v>
      </c>
      <c r="M3596" t="s">
        <v>10477</v>
      </c>
      <c r="N3596">
        <v>1.0480555549999999</v>
      </c>
      <c r="O3596">
        <v>0</v>
      </c>
      <c r="P3596">
        <v>18</v>
      </c>
      <c r="Q3596">
        <v>0</v>
      </c>
      <c r="R3596">
        <v>2</v>
      </c>
      <c r="S3596">
        <v>0</v>
      </c>
      <c r="T3596">
        <v>1</v>
      </c>
      <c r="U3596">
        <v>0</v>
      </c>
      <c r="V3596">
        <v>0</v>
      </c>
      <c r="W3596">
        <v>0</v>
      </c>
      <c r="X3596">
        <v>2.698230963571532</v>
      </c>
      <c r="Y3596">
        <v>0</v>
      </c>
      <c r="Z3596">
        <v>5.4102893401178846</v>
      </c>
      <c r="AA3596">
        <v>0</v>
      </c>
      <c r="AB3596">
        <v>0.8901128782007367</v>
      </c>
      <c r="AC3596">
        <v>0</v>
      </c>
      <c r="AD3596">
        <v>0</v>
      </c>
      <c r="AE3596">
        <v>8.9986331818901544</v>
      </c>
    </row>
    <row r="3597" spans="1:31" x14ac:dyDescent="0.25">
      <c r="A3597">
        <v>2344960</v>
      </c>
      <c r="B3597">
        <v>1</v>
      </c>
      <c r="C3597" t="s">
        <v>80</v>
      </c>
      <c r="D3597" t="s">
        <v>83</v>
      </c>
      <c r="E3597" t="s">
        <v>157</v>
      </c>
      <c r="F3597" t="s">
        <v>10478</v>
      </c>
      <c r="G3597" t="s">
        <v>159</v>
      </c>
      <c r="H3597" t="s">
        <v>154</v>
      </c>
      <c r="I3597" t="s">
        <v>144</v>
      </c>
      <c r="J3597" t="s">
        <v>137</v>
      </c>
      <c r="K3597" t="s">
        <v>138</v>
      </c>
      <c r="L3597" t="s">
        <v>10479</v>
      </c>
      <c r="M3597" t="s">
        <v>10480</v>
      </c>
      <c r="N3597">
        <v>1.278611111</v>
      </c>
      <c r="O3597">
        <v>0</v>
      </c>
      <c r="P3597">
        <v>3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0.90464640909251581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0.90464640909251581</v>
      </c>
    </row>
    <row r="3598" spans="1:31" x14ac:dyDescent="0.25">
      <c r="A3598">
        <v>2344860</v>
      </c>
      <c r="B3598">
        <v>1</v>
      </c>
      <c r="C3598" t="s">
        <v>80</v>
      </c>
      <c r="D3598" t="s">
        <v>93</v>
      </c>
      <c r="E3598" t="s">
        <v>151</v>
      </c>
      <c r="F3598" t="s">
        <v>10481</v>
      </c>
      <c r="G3598" t="s">
        <v>153</v>
      </c>
      <c r="H3598" t="s">
        <v>154</v>
      </c>
      <c r="I3598" t="s">
        <v>144</v>
      </c>
      <c r="J3598" t="s">
        <v>137</v>
      </c>
      <c r="K3598" t="s">
        <v>138</v>
      </c>
      <c r="L3598" t="s">
        <v>10482</v>
      </c>
      <c r="M3598" t="s">
        <v>10483</v>
      </c>
      <c r="N3598">
        <v>2.8630555549999999</v>
      </c>
      <c r="O3598">
        <v>0</v>
      </c>
      <c r="P3598">
        <v>118</v>
      </c>
      <c r="Q3598">
        <v>0</v>
      </c>
      <c r="R3598">
        <v>0</v>
      </c>
      <c r="S3598">
        <v>0</v>
      </c>
      <c r="T3598">
        <v>21</v>
      </c>
      <c r="U3598">
        <v>0</v>
      </c>
      <c r="V3598">
        <v>0</v>
      </c>
      <c r="W3598">
        <v>0</v>
      </c>
      <c r="X3598">
        <v>112.34694108800062</v>
      </c>
      <c r="Y3598">
        <v>0</v>
      </c>
      <c r="Z3598">
        <v>0</v>
      </c>
      <c r="AA3598">
        <v>0</v>
      </c>
      <c r="AB3598">
        <v>29.691393651553511</v>
      </c>
      <c r="AC3598">
        <v>0</v>
      </c>
      <c r="AD3598">
        <v>0</v>
      </c>
      <c r="AE3598">
        <v>142.03833473955413</v>
      </c>
    </row>
    <row r="3599" spans="1:31" x14ac:dyDescent="0.25">
      <c r="A3599">
        <v>2344920</v>
      </c>
      <c r="B3599">
        <v>1</v>
      </c>
      <c r="C3599" t="s">
        <v>80</v>
      </c>
      <c r="D3599" t="s">
        <v>103</v>
      </c>
      <c r="E3599" t="s">
        <v>141</v>
      </c>
      <c r="F3599" t="s">
        <v>9396</v>
      </c>
      <c r="G3599" t="s">
        <v>363</v>
      </c>
      <c r="H3599" t="s">
        <v>135</v>
      </c>
      <c r="I3599" t="s">
        <v>144</v>
      </c>
      <c r="J3599" t="s">
        <v>137</v>
      </c>
      <c r="K3599" t="s">
        <v>138</v>
      </c>
      <c r="L3599" t="s">
        <v>10484</v>
      </c>
      <c r="M3599" t="s">
        <v>10485</v>
      </c>
      <c r="N3599">
        <v>0.48861111099999999</v>
      </c>
      <c r="O3599">
        <v>0</v>
      </c>
      <c r="P3599">
        <v>0</v>
      </c>
      <c r="Q3599">
        <v>6</v>
      </c>
      <c r="R3599">
        <v>21</v>
      </c>
      <c r="S3599">
        <v>10</v>
      </c>
      <c r="T3599">
        <v>6</v>
      </c>
      <c r="U3599">
        <v>5</v>
      </c>
      <c r="V3599">
        <v>0</v>
      </c>
      <c r="W3599">
        <v>0</v>
      </c>
      <c r="X3599">
        <v>0</v>
      </c>
      <c r="Y3599">
        <v>35.423987084216535</v>
      </c>
      <c r="Z3599">
        <v>55.100336398516362</v>
      </c>
      <c r="AA3599">
        <v>21.580556783893702</v>
      </c>
      <c r="AB3599">
        <v>12.715233421193082</v>
      </c>
      <c r="AC3599">
        <v>79.458643735766628</v>
      </c>
      <c r="AD3599">
        <v>0</v>
      </c>
      <c r="AE3599">
        <v>204.27875742358628</v>
      </c>
    </row>
    <row r="3600" spans="1:31" x14ac:dyDescent="0.25">
      <c r="A3600">
        <v>2344797</v>
      </c>
      <c r="B3600">
        <v>1</v>
      </c>
      <c r="C3600" t="s">
        <v>80</v>
      </c>
      <c r="D3600" t="s">
        <v>104</v>
      </c>
      <c r="E3600" t="s">
        <v>157</v>
      </c>
      <c r="F3600" t="s">
        <v>10486</v>
      </c>
      <c r="G3600" t="s">
        <v>159</v>
      </c>
      <c r="H3600" t="s">
        <v>154</v>
      </c>
      <c r="I3600" t="s">
        <v>144</v>
      </c>
      <c r="J3600" t="s">
        <v>137</v>
      </c>
      <c r="K3600" t="s">
        <v>138</v>
      </c>
      <c r="L3600" t="s">
        <v>10487</v>
      </c>
      <c r="M3600" t="s">
        <v>10488</v>
      </c>
      <c r="N3600">
        <v>3.6088888880000001</v>
      </c>
      <c r="O3600">
        <v>0</v>
      </c>
      <c r="P3600">
        <v>0</v>
      </c>
      <c r="Q3600">
        <v>0</v>
      </c>
      <c r="R3600">
        <v>1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3.6875107358606103</v>
      </c>
      <c r="AA3600">
        <v>0</v>
      </c>
      <c r="AB3600">
        <v>0</v>
      </c>
      <c r="AC3600">
        <v>0</v>
      </c>
      <c r="AD3600">
        <v>0</v>
      </c>
      <c r="AE3600">
        <v>3.6875107358606103</v>
      </c>
    </row>
    <row r="3601" spans="1:31" x14ac:dyDescent="0.25">
      <c r="A3601">
        <v>2344648</v>
      </c>
      <c r="B3601">
        <v>1</v>
      </c>
      <c r="C3601" t="s">
        <v>80</v>
      </c>
      <c r="D3601" t="s">
        <v>107</v>
      </c>
      <c r="E3601" t="s">
        <v>141</v>
      </c>
      <c r="F3601" t="s">
        <v>10489</v>
      </c>
      <c r="G3601" t="s">
        <v>134</v>
      </c>
      <c r="H3601" t="s">
        <v>135</v>
      </c>
      <c r="I3601" t="s">
        <v>144</v>
      </c>
      <c r="J3601" t="s">
        <v>137</v>
      </c>
      <c r="K3601" t="s">
        <v>138</v>
      </c>
      <c r="L3601" t="s">
        <v>10490</v>
      </c>
      <c r="M3601" t="s">
        <v>10491</v>
      </c>
      <c r="N3601">
        <v>1.669166666</v>
      </c>
      <c r="O3601">
        <v>3</v>
      </c>
      <c r="P3601">
        <v>462</v>
      </c>
      <c r="Q3601">
        <v>4</v>
      </c>
      <c r="R3601">
        <v>10</v>
      </c>
      <c r="S3601">
        <v>10</v>
      </c>
      <c r="T3601">
        <v>48</v>
      </c>
      <c r="U3601">
        <v>0</v>
      </c>
      <c r="V3601">
        <v>0</v>
      </c>
      <c r="W3601">
        <v>0.70607399137354443</v>
      </c>
      <c r="X3601">
        <v>159.33828260810904</v>
      </c>
      <c r="Y3601">
        <v>857.19524018978416</v>
      </c>
      <c r="Z3601">
        <v>8.5131079540354868</v>
      </c>
      <c r="AA3601">
        <v>168.62915328757134</v>
      </c>
      <c r="AB3601">
        <v>44.552708058964427</v>
      </c>
      <c r="AC3601">
        <v>0</v>
      </c>
      <c r="AD3601">
        <v>0</v>
      </c>
      <c r="AE3601">
        <v>1238.9345660898382</v>
      </c>
    </row>
    <row r="3602" spans="1:31" x14ac:dyDescent="0.25">
      <c r="A3602">
        <v>2344840</v>
      </c>
      <c r="B3602">
        <v>1</v>
      </c>
      <c r="C3602" t="s">
        <v>80</v>
      </c>
      <c r="D3602" t="s">
        <v>107</v>
      </c>
      <c r="E3602" t="s">
        <v>157</v>
      </c>
      <c r="F3602" t="s">
        <v>10015</v>
      </c>
      <c r="G3602" t="s">
        <v>279</v>
      </c>
      <c r="H3602" t="s">
        <v>154</v>
      </c>
      <c r="I3602" t="s">
        <v>144</v>
      </c>
      <c r="J3602" t="s">
        <v>137</v>
      </c>
      <c r="K3602" t="s">
        <v>138</v>
      </c>
      <c r="L3602" t="s">
        <v>10492</v>
      </c>
      <c r="M3602" t="s">
        <v>10493</v>
      </c>
      <c r="N3602">
        <v>1.8291666660000001</v>
      </c>
      <c r="O3602">
        <v>0</v>
      </c>
      <c r="P3602">
        <v>6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2.7094877900327075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2.7094877900327075</v>
      </c>
    </row>
    <row r="3603" spans="1:31" x14ac:dyDescent="0.25">
      <c r="A3603">
        <v>2344734</v>
      </c>
      <c r="B3603">
        <v>1</v>
      </c>
      <c r="C3603" t="s">
        <v>81</v>
      </c>
      <c r="D3603" t="s">
        <v>127</v>
      </c>
      <c r="E3603" t="s">
        <v>147</v>
      </c>
      <c r="F3603" t="s">
        <v>7384</v>
      </c>
      <c r="G3603" t="s">
        <v>184</v>
      </c>
      <c r="H3603" t="s">
        <v>135</v>
      </c>
      <c r="I3603" t="s">
        <v>144</v>
      </c>
      <c r="J3603" t="s">
        <v>137</v>
      </c>
      <c r="K3603" t="s">
        <v>138</v>
      </c>
      <c r="L3603" t="s">
        <v>10494</v>
      </c>
      <c r="M3603" t="s">
        <v>10495</v>
      </c>
      <c r="N3603">
        <v>0.83083333299999995</v>
      </c>
      <c r="O3603">
        <v>0</v>
      </c>
      <c r="P3603">
        <v>1</v>
      </c>
      <c r="Q3603">
        <v>0</v>
      </c>
      <c r="R3603">
        <v>12</v>
      </c>
      <c r="S3603">
        <v>0</v>
      </c>
      <c r="T3603">
        <v>1</v>
      </c>
      <c r="U3603">
        <v>0</v>
      </c>
      <c r="V3603">
        <v>0</v>
      </c>
      <c r="W3603">
        <v>0</v>
      </c>
      <c r="X3603">
        <v>4.5850307905577502E-2</v>
      </c>
      <c r="Y3603">
        <v>0</v>
      </c>
      <c r="Z3603">
        <v>6.8499350688501046</v>
      </c>
      <c r="AA3603">
        <v>0</v>
      </c>
      <c r="AB3603">
        <v>0.41642268120264769</v>
      </c>
      <c r="AC3603">
        <v>0</v>
      </c>
      <c r="AD3603">
        <v>0</v>
      </c>
      <c r="AE3603">
        <v>7.3122080579583297</v>
      </c>
    </row>
    <row r="3604" spans="1:31" x14ac:dyDescent="0.25">
      <c r="A3604">
        <v>2344834</v>
      </c>
      <c r="B3604">
        <v>1</v>
      </c>
      <c r="C3604" t="s">
        <v>80</v>
      </c>
      <c r="D3604" t="s">
        <v>100</v>
      </c>
      <c r="E3604" t="s">
        <v>151</v>
      </c>
      <c r="F3604" t="s">
        <v>10496</v>
      </c>
      <c r="G3604" t="s">
        <v>153</v>
      </c>
      <c r="H3604" t="s">
        <v>154</v>
      </c>
      <c r="I3604" t="s">
        <v>144</v>
      </c>
      <c r="J3604" t="s">
        <v>137</v>
      </c>
      <c r="K3604" t="s">
        <v>138</v>
      </c>
      <c r="L3604" t="s">
        <v>10497</v>
      </c>
      <c r="M3604" t="s">
        <v>10498</v>
      </c>
      <c r="N3604">
        <v>2.1802777770000001</v>
      </c>
      <c r="O3604">
        <v>0</v>
      </c>
      <c r="P3604">
        <v>7</v>
      </c>
      <c r="Q3604">
        <v>0</v>
      </c>
      <c r="R3604">
        <v>4</v>
      </c>
      <c r="S3604">
        <v>0</v>
      </c>
      <c r="T3604">
        <v>4</v>
      </c>
      <c r="U3604">
        <v>0</v>
      </c>
      <c r="V3604">
        <v>0</v>
      </c>
      <c r="W3604">
        <v>0</v>
      </c>
      <c r="X3604">
        <v>4.6754238673369377</v>
      </c>
      <c r="Y3604">
        <v>0</v>
      </c>
      <c r="Z3604">
        <v>7.6376674837516418</v>
      </c>
      <c r="AA3604">
        <v>0</v>
      </c>
      <c r="AB3604">
        <v>59.414083037492261</v>
      </c>
      <c r="AC3604">
        <v>0</v>
      </c>
      <c r="AD3604">
        <v>0</v>
      </c>
      <c r="AE3604">
        <v>71.727174388580835</v>
      </c>
    </row>
    <row r="3605" spans="1:31" x14ac:dyDescent="0.25">
      <c r="A3605">
        <v>2344903</v>
      </c>
      <c r="B3605">
        <v>1</v>
      </c>
      <c r="C3605" t="s">
        <v>81</v>
      </c>
      <c r="D3605" t="s">
        <v>127</v>
      </c>
      <c r="E3605" t="s">
        <v>151</v>
      </c>
      <c r="F3605" t="s">
        <v>10499</v>
      </c>
      <c r="G3605" t="s">
        <v>153</v>
      </c>
      <c r="H3605" t="s">
        <v>154</v>
      </c>
      <c r="I3605" t="s">
        <v>144</v>
      </c>
      <c r="J3605" t="s">
        <v>137</v>
      </c>
      <c r="K3605" t="s">
        <v>138</v>
      </c>
      <c r="L3605" t="s">
        <v>10500</v>
      </c>
      <c r="M3605" t="s">
        <v>10501</v>
      </c>
      <c r="N3605">
        <v>1.6588888879999999</v>
      </c>
      <c r="O3605">
        <v>0</v>
      </c>
      <c r="P3605">
        <v>86</v>
      </c>
      <c r="Q3605">
        <v>0</v>
      </c>
      <c r="R3605">
        <v>5</v>
      </c>
      <c r="S3605">
        <v>0</v>
      </c>
      <c r="T3605">
        <v>6</v>
      </c>
      <c r="U3605">
        <v>0</v>
      </c>
      <c r="V3605">
        <v>0</v>
      </c>
      <c r="W3605">
        <v>0</v>
      </c>
      <c r="X3605">
        <v>49.418612874513599</v>
      </c>
      <c r="Y3605">
        <v>0</v>
      </c>
      <c r="Z3605">
        <v>3.2083026462579913</v>
      </c>
      <c r="AA3605">
        <v>0</v>
      </c>
      <c r="AB3605">
        <v>66.111746830558687</v>
      </c>
      <c r="AC3605">
        <v>0</v>
      </c>
      <c r="AD3605">
        <v>0</v>
      </c>
      <c r="AE3605">
        <v>118.73866235133028</v>
      </c>
    </row>
    <row r="3606" spans="1:31" x14ac:dyDescent="0.25">
      <c r="A3606">
        <v>2344880</v>
      </c>
      <c r="B3606">
        <v>1</v>
      </c>
      <c r="C3606" t="s">
        <v>81</v>
      </c>
      <c r="D3606" t="s">
        <v>112</v>
      </c>
      <c r="E3606" t="s">
        <v>157</v>
      </c>
      <c r="F3606" t="s">
        <v>10502</v>
      </c>
      <c r="G3606" t="s">
        <v>159</v>
      </c>
      <c r="H3606" t="s">
        <v>154</v>
      </c>
      <c r="I3606" t="s">
        <v>144</v>
      </c>
      <c r="J3606" t="s">
        <v>137</v>
      </c>
      <c r="K3606" t="s">
        <v>138</v>
      </c>
      <c r="L3606" t="s">
        <v>10503</v>
      </c>
      <c r="M3606" t="s">
        <v>10504</v>
      </c>
      <c r="N3606">
        <v>1.5538888879999999</v>
      </c>
      <c r="O3606">
        <v>0</v>
      </c>
      <c r="P3606">
        <v>19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8.0805086875193251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8.0805086875193251</v>
      </c>
    </row>
    <row r="3607" spans="1:31" x14ac:dyDescent="0.25">
      <c r="A3607">
        <v>2344671</v>
      </c>
      <c r="B3607">
        <v>1</v>
      </c>
      <c r="C3607" t="s">
        <v>80</v>
      </c>
      <c r="D3607" t="s">
        <v>95</v>
      </c>
      <c r="E3607" t="s">
        <v>132</v>
      </c>
      <c r="F3607" t="s">
        <v>10505</v>
      </c>
      <c r="G3607" t="s">
        <v>134</v>
      </c>
      <c r="H3607" t="s">
        <v>135</v>
      </c>
      <c r="I3607" t="s">
        <v>144</v>
      </c>
      <c r="J3607" t="s">
        <v>137</v>
      </c>
      <c r="K3607" t="s">
        <v>138</v>
      </c>
      <c r="L3607" t="s">
        <v>10506</v>
      </c>
      <c r="M3607" t="s">
        <v>10507</v>
      </c>
      <c r="N3607">
        <v>0.178055555</v>
      </c>
      <c r="O3607">
        <v>0</v>
      </c>
      <c r="P3607">
        <v>2062</v>
      </c>
      <c r="Q3607">
        <v>0</v>
      </c>
      <c r="R3607">
        <v>4</v>
      </c>
      <c r="S3607">
        <v>0</v>
      </c>
      <c r="T3607">
        <v>286</v>
      </c>
      <c r="U3607">
        <v>0</v>
      </c>
      <c r="V3607">
        <v>1</v>
      </c>
      <c r="W3607">
        <v>0</v>
      </c>
      <c r="X3607">
        <v>77.786139617804125</v>
      </c>
      <c r="Y3607">
        <v>0</v>
      </c>
      <c r="Z3607">
        <v>0.51830714129990829</v>
      </c>
      <c r="AA3607">
        <v>0</v>
      </c>
      <c r="AB3607">
        <v>58.454647512961763</v>
      </c>
      <c r="AC3607">
        <v>0</v>
      </c>
      <c r="AD3607">
        <v>9.0648441734594465E-2</v>
      </c>
      <c r="AE3607">
        <v>136.8497427138004</v>
      </c>
    </row>
    <row r="3608" spans="1:31" x14ac:dyDescent="0.25">
      <c r="A3608">
        <v>2345003</v>
      </c>
      <c r="B3608">
        <v>1</v>
      </c>
      <c r="C3608" t="s">
        <v>81</v>
      </c>
      <c r="D3608" t="s">
        <v>112</v>
      </c>
      <c r="E3608" t="s">
        <v>132</v>
      </c>
      <c r="F3608" t="s">
        <v>10508</v>
      </c>
      <c r="G3608" t="s">
        <v>134</v>
      </c>
      <c r="H3608" t="s">
        <v>135</v>
      </c>
      <c r="I3608" t="s">
        <v>144</v>
      </c>
      <c r="J3608" t="s">
        <v>137</v>
      </c>
      <c r="K3608" t="s">
        <v>138</v>
      </c>
      <c r="L3608" t="s">
        <v>10509</v>
      </c>
      <c r="M3608" t="s">
        <v>10510</v>
      </c>
      <c r="N3608">
        <v>4.5999999999999996</v>
      </c>
      <c r="O3608">
        <v>3</v>
      </c>
      <c r="P3608">
        <v>19906</v>
      </c>
      <c r="Q3608">
        <v>49</v>
      </c>
      <c r="R3608">
        <v>967</v>
      </c>
      <c r="S3608">
        <v>104</v>
      </c>
      <c r="T3608">
        <v>2229</v>
      </c>
      <c r="U3608">
        <v>11</v>
      </c>
      <c r="V3608">
        <v>7</v>
      </c>
      <c r="W3608">
        <v>10.1456401914275</v>
      </c>
      <c r="X3608">
        <v>11722.931235711387</v>
      </c>
      <c r="Y3608">
        <v>1528.5034876633949</v>
      </c>
      <c r="Z3608">
        <v>4261.2562141433036</v>
      </c>
      <c r="AA3608">
        <v>1621.7891434195333</v>
      </c>
      <c r="AB3608">
        <v>4331.2593460656353</v>
      </c>
      <c r="AC3608">
        <v>2488.0907365504922</v>
      </c>
      <c r="AD3608">
        <v>908.11780105900289</v>
      </c>
      <c r="AE3608">
        <v>26872.093604804177</v>
      </c>
    </row>
    <row r="3609" spans="1:31" x14ac:dyDescent="0.25">
      <c r="A3609">
        <v>2344757</v>
      </c>
      <c r="B3609">
        <v>1</v>
      </c>
      <c r="C3609" t="s">
        <v>81</v>
      </c>
      <c r="D3609" t="s">
        <v>116</v>
      </c>
      <c r="E3609" t="s">
        <v>157</v>
      </c>
      <c r="F3609" t="s">
        <v>10511</v>
      </c>
      <c r="G3609" t="s">
        <v>204</v>
      </c>
      <c r="H3609" t="s">
        <v>154</v>
      </c>
      <c r="I3609" t="s">
        <v>144</v>
      </c>
      <c r="J3609" t="s">
        <v>137</v>
      </c>
      <c r="K3609" t="s">
        <v>138</v>
      </c>
      <c r="L3609" t="s">
        <v>10512</v>
      </c>
      <c r="M3609" t="s">
        <v>10513</v>
      </c>
      <c r="N3609">
        <v>0.47777777700000001</v>
      </c>
      <c r="O3609">
        <v>0</v>
      </c>
      <c r="P3609">
        <v>8</v>
      </c>
      <c r="Q3609">
        <v>0</v>
      </c>
      <c r="R3609">
        <v>0</v>
      </c>
      <c r="S3609">
        <v>0</v>
      </c>
      <c r="T3609">
        <v>1</v>
      </c>
      <c r="U3609">
        <v>0</v>
      </c>
      <c r="V3609">
        <v>0</v>
      </c>
      <c r="W3609">
        <v>0</v>
      </c>
      <c r="X3609">
        <v>1.2002627965372068</v>
      </c>
      <c r="Y3609">
        <v>0</v>
      </c>
      <c r="Z3609">
        <v>0</v>
      </c>
      <c r="AA3609">
        <v>0</v>
      </c>
      <c r="AB3609">
        <v>3.1962374599587684</v>
      </c>
      <c r="AC3609">
        <v>0</v>
      </c>
      <c r="AD3609">
        <v>0</v>
      </c>
      <c r="AE3609">
        <v>4.3965002564959752</v>
      </c>
    </row>
    <row r="3610" spans="1:31" x14ac:dyDescent="0.25">
      <c r="A3610">
        <v>2344651</v>
      </c>
      <c r="B3610">
        <v>1</v>
      </c>
      <c r="C3610" t="s">
        <v>80</v>
      </c>
      <c r="D3610" t="s">
        <v>99</v>
      </c>
      <c r="E3610" t="s">
        <v>147</v>
      </c>
      <c r="F3610" t="s">
        <v>10514</v>
      </c>
      <c r="G3610" t="s">
        <v>184</v>
      </c>
      <c r="H3610" t="s">
        <v>135</v>
      </c>
      <c r="I3610" t="s">
        <v>144</v>
      </c>
      <c r="J3610" t="s">
        <v>137</v>
      </c>
      <c r="K3610" t="s">
        <v>138</v>
      </c>
      <c r="L3610" t="s">
        <v>10515</v>
      </c>
      <c r="M3610" t="s">
        <v>10516</v>
      </c>
      <c r="N3610">
        <v>1.5763888880000001</v>
      </c>
      <c r="O3610">
        <v>0</v>
      </c>
      <c r="P3610">
        <v>47</v>
      </c>
      <c r="Q3610">
        <v>0</v>
      </c>
      <c r="R3610">
        <v>4</v>
      </c>
      <c r="S3610">
        <v>0</v>
      </c>
      <c r="T3610">
        <v>2</v>
      </c>
      <c r="U3610">
        <v>0</v>
      </c>
      <c r="V3610">
        <v>0</v>
      </c>
      <c r="W3610">
        <v>0</v>
      </c>
      <c r="X3610">
        <v>17.890379674423972</v>
      </c>
      <c r="Y3610">
        <v>0</v>
      </c>
      <c r="Z3610">
        <v>2.4260055717028801</v>
      </c>
      <c r="AA3610">
        <v>0</v>
      </c>
      <c r="AB3610">
        <v>0.52827555555608896</v>
      </c>
      <c r="AC3610">
        <v>0</v>
      </c>
      <c r="AD3610">
        <v>0</v>
      </c>
      <c r="AE3610">
        <v>20.844660801682942</v>
      </c>
    </row>
    <row r="3611" spans="1:31" x14ac:dyDescent="0.25">
      <c r="A3611">
        <v>2344751</v>
      </c>
      <c r="B3611">
        <v>1</v>
      </c>
      <c r="C3611" t="s">
        <v>80</v>
      </c>
      <c r="D3611" t="s">
        <v>92</v>
      </c>
      <c r="E3611" t="s">
        <v>157</v>
      </c>
      <c r="F3611" t="s">
        <v>10517</v>
      </c>
      <c r="G3611" t="s">
        <v>279</v>
      </c>
      <c r="H3611" t="s">
        <v>154</v>
      </c>
      <c r="I3611" t="s">
        <v>144</v>
      </c>
      <c r="J3611" t="s">
        <v>137</v>
      </c>
      <c r="K3611" t="s">
        <v>138</v>
      </c>
      <c r="L3611" t="s">
        <v>10518</v>
      </c>
      <c r="M3611" t="s">
        <v>10519</v>
      </c>
      <c r="N3611">
        <v>1.1225000000000001</v>
      </c>
      <c r="O3611">
        <v>0</v>
      </c>
      <c r="P3611">
        <v>1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0.66763216965769445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0.66763216965769445</v>
      </c>
    </row>
    <row r="3612" spans="1:31" x14ac:dyDescent="0.25">
      <c r="A3612">
        <v>2344943</v>
      </c>
      <c r="B3612">
        <v>1</v>
      </c>
      <c r="C3612" t="s">
        <v>80</v>
      </c>
      <c r="D3612" t="s">
        <v>96</v>
      </c>
      <c r="E3612" t="s">
        <v>326</v>
      </c>
      <c r="F3612" t="s">
        <v>7958</v>
      </c>
      <c r="G3612" t="s">
        <v>153</v>
      </c>
      <c r="H3612" t="s">
        <v>154</v>
      </c>
      <c r="I3612" t="s">
        <v>144</v>
      </c>
      <c r="J3612" t="s">
        <v>137</v>
      </c>
      <c r="K3612" t="s">
        <v>138</v>
      </c>
      <c r="L3612" t="s">
        <v>10520</v>
      </c>
      <c r="M3612" t="s">
        <v>10521</v>
      </c>
      <c r="N3612">
        <v>0.82138888799999998</v>
      </c>
      <c r="O3612">
        <v>0</v>
      </c>
      <c r="P3612">
        <v>25</v>
      </c>
      <c r="Q3612">
        <v>0</v>
      </c>
      <c r="R3612">
        <v>0</v>
      </c>
      <c r="S3612">
        <v>0</v>
      </c>
      <c r="T3612">
        <v>22</v>
      </c>
      <c r="U3612">
        <v>0</v>
      </c>
      <c r="V3612">
        <v>0</v>
      </c>
      <c r="W3612">
        <v>0</v>
      </c>
      <c r="X3612">
        <v>20.647341421045962</v>
      </c>
      <c r="Y3612">
        <v>0</v>
      </c>
      <c r="Z3612">
        <v>0</v>
      </c>
      <c r="AA3612">
        <v>0</v>
      </c>
      <c r="AB3612">
        <v>44.553887860379476</v>
      </c>
      <c r="AC3612">
        <v>0</v>
      </c>
      <c r="AD3612">
        <v>0</v>
      </c>
      <c r="AE3612">
        <v>65.201229281425441</v>
      </c>
    </row>
    <row r="3613" spans="1:31" x14ac:dyDescent="0.25">
      <c r="A3613">
        <v>2344774</v>
      </c>
      <c r="B3613">
        <v>1</v>
      </c>
      <c r="C3613" t="s">
        <v>80</v>
      </c>
      <c r="D3613" t="s">
        <v>82</v>
      </c>
      <c r="E3613" t="s">
        <v>151</v>
      </c>
      <c r="F3613" t="s">
        <v>7086</v>
      </c>
      <c r="G3613" t="s">
        <v>1274</v>
      </c>
      <c r="H3613" t="s">
        <v>154</v>
      </c>
      <c r="I3613" t="s">
        <v>144</v>
      </c>
      <c r="J3613" t="s">
        <v>137</v>
      </c>
      <c r="K3613" t="s">
        <v>138</v>
      </c>
      <c r="L3613" t="s">
        <v>10522</v>
      </c>
      <c r="M3613" t="s">
        <v>10523</v>
      </c>
      <c r="N3613">
        <v>2.1588888879999999</v>
      </c>
      <c r="O3613">
        <v>0</v>
      </c>
      <c r="P3613">
        <v>2</v>
      </c>
      <c r="Q3613">
        <v>0</v>
      </c>
      <c r="R3613">
        <v>0</v>
      </c>
      <c r="S3613">
        <v>0</v>
      </c>
      <c r="T3613">
        <v>6</v>
      </c>
      <c r="U3613">
        <v>0</v>
      </c>
      <c r="V3613">
        <v>0</v>
      </c>
      <c r="W3613">
        <v>0</v>
      </c>
      <c r="X3613">
        <v>1.5062698855504126</v>
      </c>
      <c r="Y3613">
        <v>0</v>
      </c>
      <c r="Z3613">
        <v>0</v>
      </c>
      <c r="AA3613">
        <v>0</v>
      </c>
      <c r="AB3613">
        <v>23.282598303621889</v>
      </c>
      <c r="AC3613">
        <v>0</v>
      </c>
      <c r="AD3613">
        <v>0</v>
      </c>
      <c r="AE3613">
        <v>24.788868189172302</v>
      </c>
    </row>
    <row r="3614" spans="1:31" x14ac:dyDescent="0.25">
      <c r="A3614">
        <v>2344980</v>
      </c>
      <c r="B3614">
        <v>1</v>
      </c>
      <c r="C3614" t="s">
        <v>80</v>
      </c>
      <c r="D3614" t="s">
        <v>96</v>
      </c>
      <c r="E3614" t="s">
        <v>157</v>
      </c>
      <c r="F3614" t="s">
        <v>10524</v>
      </c>
      <c r="G3614" t="s">
        <v>159</v>
      </c>
      <c r="H3614" t="s">
        <v>154</v>
      </c>
      <c r="I3614" t="s">
        <v>144</v>
      </c>
      <c r="J3614" t="s">
        <v>137</v>
      </c>
      <c r="K3614" t="s">
        <v>138</v>
      </c>
      <c r="L3614" t="s">
        <v>10525</v>
      </c>
      <c r="M3614" t="s">
        <v>10526</v>
      </c>
      <c r="N3614">
        <v>1.1816666659999999</v>
      </c>
      <c r="O3614">
        <v>0</v>
      </c>
      <c r="P3614">
        <v>1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0.55792949631725341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0.55792949631725341</v>
      </c>
    </row>
    <row r="3615" spans="1:31" x14ac:dyDescent="0.25">
      <c r="A3615">
        <v>2344688</v>
      </c>
      <c r="B3615">
        <v>1</v>
      </c>
      <c r="C3615" t="s">
        <v>80</v>
      </c>
      <c r="D3615" t="s">
        <v>95</v>
      </c>
      <c r="E3615" t="s">
        <v>132</v>
      </c>
      <c r="F3615" t="s">
        <v>6262</v>
      </c>
      <c r="G3615" t="s">
        <v>134</v>
      </c>
      <c r="H3615" t="s">
        <v>135</v>
      </c>
      <c r="I3615" t="s">
        <v>136</v>
      </c>
      <c r="J3615" t="s">
        <v>137</v>
      </c>
      <c r="K3615" t="s">
        <v>138</v>
      </c>
      <c r="L3615" t="s">
        <v>10527</v>
      </c>
      <c r="M3615" t="s">
        <v>10528</v>
      </c>
      <c r="N3615">
        <v>3.6111111000000001E-2</v>
      </c>
      <c r="O3615">
        <v>0</v>
      </c>
      <c r="P3615">
        <v>2062</v>
      </c>
      <c r="Q3615">
        <v>0</v>
      </c>
      <c r="R3615">
        <v>4</v>
      </c>
      <c r="S3615">
        <v>0</v>
      </c>
      <c r="T3615">
        <v>286</v>
      </c>
      <c r="U3615">
        <v>0</v>
      </c>
      <c r="V3615">
        <v>1</v>
      </c>
      <c r="W3615">
        <v>0</v>
      </c>
      <c r="X3615">
        <v>17.8766858266534</v>
      </c>
      <c r="Y3615">
        <v>0</v>
      </c>
      <c r="Z3615">
        <v>0.10548412311558332</v>
      </c>
      <c r="AA3615">
        <v>0</v>
      </c>
      <c r="AB3615">
        <v>14.796677636325509</v>
      </c>
      <c r="AC3615">
        <v>0</v>
      </c>
      <c r="AD3615">
        <v>2.411069118683333E-2</v>
      </c>
      <c r="AE3615">
        <v>32.802958277281327</v>
      </c>
    </row>
    <row r="3616" spans="1:31" x14ac:dyDescent="0.25">
      <c r="A3616">
        <v>2344737</v>
      </c>
      <c r="B3616">
        <v>1</v>
      </c>
      <c r="C3616" t="s">
        <v>80</v>
      </c>
      <c r="D3616" t="s">
        <v>106</v>
      </c>
      <c r="E3616" t="s">
        <v>147</v>
      </c>
      <c r="F3616" t="s">
        <v>10529</v>
      </c>
      <c r="G3616" t="s">
        <v>184</v>
      </c>
      <c r="H3616" t="s">
        <v>135</v>
      </c>
      <c r="I3616" t="s">
        <v>144</v>
      </c>
      <c r="J3616" t="s">
        <v>137</v>
      </c>
      <c r="K3616" t="s">
        <v>138</v>
      </c>
      <c r="L3616" t="s">
        <v>10530</v>
      </c>
      <c r="M3616" t="s">
        <v>10531</v>
      </c>
      <c r="N3616">
        <v>1.2124999999999999</v>
      </c>
      <c r="O3616">
        <v>0</v>
      </c>
      <c r="P3616">
        <v>140</v>
      </c>
      <c r="Q3616">
        <v>0</v>
      </c>
      <c r="R3616">
        <v>0</v>
      </c>
      <c r="S3616">
        <v>0</v>
      </c>
      <c r="T3616">
        <v>5</v>
      </c>
      <c r="U3616">
        <v>0</v>
      </c>
      <c r="V3616">
        <v>0</v>
      </c>
      <c r="W3616">
        <v>0</v>
      </c>
      <c r="X3616">
        <v>29.790529488765003</v>
      </c>
      <c r="Y3616">
        <v>0</v>
      </c>
      <c r="Z3616">
        <v>0</v>
      </c>
      <c r="AA3616">
        <v>0</v>
      </c>
      <c r="AB3616">
        <v>1.3404294895144455</v>
      </c>
      <c r="AC3616">
        <v>0</v>
      </c>
      <c r="AD3616">
        <v>0</v>
      </c>
      <c r="AE3616">
        <v>31.130958978279448</v>
      </c>
    </row>
    <row r="3617" spans="1:31" x14ac:dyDescent="0.25">
      <c r="A3617">
        <v>2344952</v>
      </c>
      <c r="B3617">
        <v>1</v>
      </c>
      <c r="C3617" t="s">
        <v>81</v>
      </c>
      <c r="D3617" t="s">
        <v>115</v>
      </c>
      <c r="E3617" t="s">
        <v>141</v>
      </c>
      <c r="F3617" t="s">
        <v>10532</v>
      </c>
      <c r="G3617" t="s">
        <v>134</v>
      </c>
      <c r="H3617" t="s">
        <v>135</v>
      </c>
      <c r="I3617" t="s">
        <v>144</v>
      </c>
      <c r="J3617" t="s">
        <v>137</v>
      </c>
      <c r="K3617" t="s">
        <v>138</v>
      </c>
      <c r="L3617" t="s">
        <v>10533</v>
      </c>
      <c r="M3617" t="s">
        <v>10534</v>
      </c>
      <c r="N3617">
        <v>6.3827777770000003</v>
      </c>
      <c r="O3617">
        <v>0</v>
      </c>
      <c r="P3617">
        <v>581</v>
      </c>
      <c r="Q3617">
        <v>3</v>
      </c>
      <c r="R3617">
        <v>25</v>
      </c>
      <c r="S3617">
        <v>5</v>
      </c>
      <c r="T3617">
        <v>37</v>
      </c>
      <c r="U3617">
        <v>0</v>
      </c>
      <c r="V3617">
        <v>1</v>
      </c>
      <c r="W3617">
        <v>0</v>
      </c>
      <c r="X3617">
        <v>652.20213648554034</v>
      </c>
      <c r="Y3617">
        <v>71.734496571203437</v>
      </c>
      <c r="Z3617">
        <v>212.81994656701298</v>
      </c>
      <c r="AA3617">
        <v>187.1982800570776</v>
      </c>
      <c r="AB3617">
        <v>131.56748365850706</v>
      </c>
      <c r="AC3617">
        <v>0</v>
      </c>
      <c r="AD3617">
        <v>0</v>
      </c>
      <c r="AE3617">
        <v>1255.5223433393412</v>
      </c>
    </row>
    <row r="3618" spans="1:31" x14ac:dyDescent="0.25">
      <c r="A3618">
        <v>2344946</v>
      </c>
      <c r="B3618">
        <v>1</v>
      </c>
      <c r="C3618" t="s">
        <v>80</v>
      </c>
      <c r="D3618" t="s">
        <v>96</v>
      </c>
      <c r="E3618" t="s">
        <v>157</v>
      </c>
      <c r="F3618" t="s">
        <v>10535</v>
      </c>
      <c r="G3618" t="s">
        <v>279</v>
      </c>
      <c r="H3618" t="s">
        <v>154</v>
      </c>
      <c r="I3618" t="s">
        <v>144</v>
      </c>
      <c r="J3618" t="s">
        <v>137</v>
      </c>
      <c r="K3618" t="s">
        <v>138</v>
      </c>
      <c r="L3618" t="s">
        <v>10536</v>
      </c>
      <c r="M3618" t="s">
        <v>10537</v>
      </c>
      <c r="N3618">
        <v>2.3958333330000001</v>
      </c>
      <c r="O3618">
        <v>0</v>
      </c>
      <c r="P3618">
        <v>1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1.964869594954489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1.964869594954489</v>
      </c>
    </row>
    <row r="3619" spans="1:31" x14ac:dyDescent="0.25">
      <c r="A3619">
        <v>2344660</v>
      </c>
      <c r="B3619">
        <v>1</v>
      </c>
      <c r="C3619" t="s">
        <v>80</v>
      </c>
      <c r="D3619" t="s">
        <v>105</v>
      </c>
      <c r="E3619" t="s">
        <v>147</v>
      </c>
      <c r="F3619" t="s">
        <v>10538</v>
      </c>
      <c r="G3619" t="s">
        <v>134</v>
      </c>
      <c r="H3619" t="s">
        <v>135</v>
      </c>
      <c r="I3619" t="s">
        <v>144</v>
      </c>
      <c r="J3619" t="s">
        <v>137</v>
      </c>
      <c r="K3619" t="s">
        <v>138</v>
      </c>
      <c r="L3619" t="s">
        <v>10539</v>
      </c>
      <c r="M3619" t="s">
        <v>10540</v>
      </c>
      <c r="N3619">
        <v>0.66416666599999996</v>
      </c>
      <c r="O3619">
        <v>0</v>
      </c>
      <c r="P3619">
        <v>0</v>
      </c>
      <c r="Q3619">
        <v>0</v>
      </c>
      <c r="R3619">
        <v>0</v>
      </c>
      <c r="S3619">
        <v>5</v>
      </c>
      <c r="T3619">
        <v>31</v>
      </c>
      <c r="U3619">
        <v>4</v>
      </c>
      <c r="V3619">
        <v>8</v>
      </c>
      <c r="W3619">
        <v>0</v>
      </c>
      <c r="X3619">
        <v>0</v>
      </c>
      <c r="Y3619">
        <v>0</v>
      </c>
      <c r="Z3619">
        <v>0</v>
      </c>
      <c r="AA3619">
        <v>5.8367598203691937</v>
      </c>
      <c r="AB3619">
        <v>59.669820747941841</v>
      </c>
      <c r="AC3619">
        <v>47.154037592387212</v>
      </c>
      <c r="AD3619">
        <v>240.75306954237283</v>
      </c>
      <c r="AE3619">
        <v>353.4136877030711</v>
      </c>
    </row>
    <row r="3620" spans="1:31" x14ac:dyDescent="0.25">
      <c r="A3620">
        <v>2344720</v>
      </c>
      <c r="B3620">
        <v>1</v>
      </c>
      <c r="C3620" t="s">
        <v>81</v>
      </c>
      <c r="D3620" t="s">
        <v>117</v>
      </c>
      <c r="E3620" t="s">
        <v>157</v>
      </c>
      <c r="F3620" t="s">
        <v>10541</v>
      </c>
      <c r="G3620" t="s">
        <v>159</v>
      </c>
      <c r="H3620" t="s">
        <v>154</v>
      </c>
      <c r="I3620" t="s">
        <v>144</v>
      </c>
      <c r="J3620" t="s">
        <v>137</v>
      </c>
      <c r="K3620" t="s">
        <v>138</v>
      </c>
      <c r="L3620" t="s">
        <v>10542</v>
      </c>
      <c r="M3620" t="s">
        <v>10543</v>
      </c>
      <c r="N3620">
        <v>2.4769444439999999</v>
      </c>
      <c r="O3620">
        <v>0</v>
      </c>
      <c r="P3620">
        <v>1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0.67267289540254682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0.67267289540254682</v>
      </c>
    </row>
    <row r="3621" spans="1:31" x14ac:dyDescent="0.25">
      <c r="A3621">
        <v>2344906</v>
      </c>
      <c r="B3621">
        <v>1</v>
      </c>
      <c r="C3621" t="s">
        <v>80</v>
      </c>
      <c r="D3621" t="s">
        <v>108</v>
      </c>
      <c r="E3621" t="s">
        <v>174</v>
      </c>
      <c r="F3621" t="s">
        <v>10544</v>
      </c>
      <c r="G3621" t="s">
        <v>176</v>
      </c>
      <c r="H3621" t="s">
        <v>154</v>
      </c>
      <c r="I3621" t="s">
        <v>144</v>
      </c>
      <c r="J3621" t="s">
        <v>137</v>
      </c>
      <c r="K3621" t="s">
        <v>138</v>
      </c>
      <c r="L3621" t="s">
        <v>10500</v>
      </c>
      <c r="M3621" t="s">
        <v>10545</v>
      </c>
      <c r="N3621">
        <v>2.085555555</v>
      </c>
      <c r="O3621">
        <v>0</v>
      </c>
      <c r="P3621">
        <v>78</v>
      </c>
      <c r="Q3621">
        <v>0</v>
      </c>
      <c r="R3621">
        <v>16</v>
      </c>
      <c r="S3621">
        <v>0</v>
      </c>
      <c r="T3621">
        <v>18</v>
      </c>
      <c r="U3621">
        <v>0</v>
      </c>
      <c r="V3621">
        <v>0</v>
      </c>
      <c r="W3621">
        <v>0</v>
      </c>
      <c r="X3621">
        <v>32.648132555525578</v>
      </c>
      <c r="Y3621">
        <v>0</v>
      </c>
      <c r="Z3621">
        <v>52.971634938579129</v>
      </c>
      <c r="AA3621">
        <v>0</v>
      </c>
      <c r="AB3621">
        <v>43.034333159638599</v>
      </c>
      <c r="AC3621">
        <v>0</v>
      </c>
      <c r="AD3621">
        <v>0</v>
      </c>
      <c r="AE3621">
        <v>128.65410065374331</v>
      </c>
    </row>
    <row r="3622" spans="1:31" x14ac:dyDescent="0.25">
      <c r="A3622">
        <v>2344806</v>
      </c>
      <c r="B3622">
        <v>1</v>
      </c>
      <c r="C3622" t="s">
        <v>80</v>
      </c>
      <c r="D3622" t="s">
        <v>106</v>
      </c>
      <c r="E3622" t="s">
        <v>132</v>
      </c>
      <c r="F3622" t="s">
        <v>2464</v>
      </c>
      <c r="G3622" t="s">
        <v>134</v>
      </c>
      <c r="H3622" t="s">
        <v>135</v>
      </c>
      <c r="I3622" t="s">
        <v>144</v>
      </c>
      <c r="J3622" t="s">
        <v>137</v>
      </c>
      <c r="K3622" t="s">
        <v>138</v>
      </c>
      <c r="L3622" t="s">
        <v>10546</v>
      </c>
      <c r="M3622" t="s">
        <v>10547</v>
      </c>
      <c r="N3622">
        <v>6.3611110999999998E-2</v>
      </c>
      <c r="O3622">
        <v>2</v>
      </c>
      <c r="P3622">
        <v>1652</v>
      </c>
      <c r="Q3622">
        <v>54</v>
      </c>
      <c r="R3622">
        <v>315</v>
      </c>
      <c r="S3622">
        <v>27</v>
      </c>
      <c r="T3622">
        <v>272</v>
      </c>
      <c r="U3622">
        <v>3</v>
      </c>
      <c r="V3622">
        <v>1</v>
      </c>
      <c r="W3622">
        <v>9.1282700100171102E-2</v>
      </c>
      <c r="X3622">
        <v>24.500228830767874</v>
      </c>
      <c r="Y3622">
        <v>39.533844446630802</v>
      </c>
      <c r="Z3622">
        <v>49.781046198698476</v>
      </c>
      <c r="AA3622">
        <v>8.2330150314574038</v>
      </c>
      <c r="AB3622">
        <v>18.193688267789693</v>
      </c>
      <c r="AC3622">
        <v>49.009765788435814</v>
      </c>
      <c r="AD3622">
        <v>8.864826912096941</v>
      </c>
      <c r="AE3622">
        <v>198.20769817597716</v>
      </c>
    </row>
    <row r="3623" spans="1:31" x14ac:dyDescent="0.25">
      <c r="A3623">
        <v>2344760</v>
      </c>
      <c r="B3623">
        <v>1</v>
      </c>
      <c r="C3623" t="s">
        <v>80</v>
      </c>
      <c r="D3623" t="s">
        <v>108</v>
      </c>
      <c r="E3623" t="s">
        <v>151</v>
      </c>
      <c r="F3623" t="s">
        <v>2829</v>
      </c>
      <c r="G3623" t="s">
        <v>153</v>
      </c>
      <c r="H3623" t="s">
        <v>154</v>
      </c>
      <c r="I3623" t="s">
        <v>144</v>
      </c>
      <c r="J3623" t="s">
        <v>137</v>
      </c>
      <c r="K3623" t="s">
        <v>138</v>
      </c>
      <c r="L3623" t="s">
        <v>10548</v>
      </c>
      <c r="M3623" t="s">
        <v>10549</v>
      </c>
      <c r="N3623">
        <v>0.76527777699999999</v>
      </c>
      <c r="O3623">
        <v>0</v>
      </c>
      <c r="P3623">
        <v>11</v>
      </c>
      <c r="Q3623">
        <v>0</v>
      </c>
      <c r="R3623">
        <v>8</v>
      </c>
      <c r="S3623">
        <v>0</v>
      </c>
      <c r="T3623">
        <v>7</v>
      </c>
      <c r="U3623">
        <v>0</v>
      </c>
      <c r="V3623">
        <v>0</v>
      </c>
      <c r="W3623">
        <v>0</v>
      </c>
      <c r="X3623">
        <v>4.1130230425617924</v>
      </c>
      <c r="Y3623">
        <v>0</v>
      </c>
      <c r="Z3623">
        <v>53.015019420347258</v>
      </c>
      <c r="AA3623">
        <v>0</v>
      </c>
      <c r="AB3623">
        <v>19.134899334753925</v>
      </c>
      <c r="AC3623">
        <v>0</v>
      </c>
      <c r="AD3623">
        <v>0</v>
      </c>
      <c r="AE3623">
        <v>76.262941797662975</v>
      </c>
    </row>
    <row r="3624" spans="1:31" x14ac:dyDescent="0.25">
      <c r="A3624">
        <v>2344654</v>
      </c>
      <c r="B3624">
        <v>1</v>
      </c>
      <c r="C3624" t="s">
        <v>80</v>
      </c>
      <c r="D3624" t="s">
        <v>99</v>
      </c>
      <c r="E3624" t="s">
        <v>132</v>
      </c>
      <c r="F3624" t="s">
        <v>10550</v>
      </c>
      <c r="G3624" t="s">
        <v>134</v>
      </c>
      <c r="H3624" t="s">
        <v>135</v>
      </c>
      <c r="I3624" t="s">
        <v>144</v>
      </c>
      <c r="J3624" t="s">
        <v>137</v>
      </c>
      <c r="K3624" t="s">
        <v>138</v>
      </c>
      <c r="L3624" t="s">
        <v>10551</v>
      </c>
      <c r="M3624" t="s">
        <v>10552</v>
      </c>
      <c r="N3624">
        <v>0.17222222200000001</v>
      </c>
      <c r="O3624">
        <v>4</v>
      </c>
      <c r="P3624">
        <v>884</v>
      </c>
      <c r="Q3624">
        <v>13</v>
      </c>
      <c r="R3624">
        <v>118</v>
      </c>
      <c r="S3624">
        <v>20</v>
      </c>
      <c r="T3624">
        <v>66</v>
      </c>
      <c r="U3624">
        <v>0</v>
      </c>
      <c r="V3624">
        <v>4</v>
      </c>
      <c r="W3624">
        <v>1.4558933061297334</v>
      </c>
      <c r="X3624">
        <v>27.38608369153669</v>
      </c>
      <c r="Y3624">
        <v>10.590705634159724</v>
      </c>
      <c r="Z3624">
        <v>11.647596078087076</v>
      </c>
      <c r="AA3624">
        <v>6.6643198519189903</v>
      </c>
      <c r="AB3624">
        <v>4.1277747139625509</v>
      </c>
      <c r="AC3624">
        <v>0</v>
      </c>
      <c r="AD3624">
        <v>36.042639191146222</v>
      </c>
      <c r="AE3624">
        <v>97.915012466940993</v>
      </c>
    </row>
    <row r="3625" spans="1:31" x14ac:dyDescent="0.25">
      <c r="A3625">
        <v>2344677</v>
      </c>
      <c r="B3625">
        <v>1</v>
      </c>
      <c r="C3625" t="s">
        <v>81</v>
      </c>
      <c r="D3625" t="s">
        <v>122</v>
      </c>
      <c r="E3625" t="s">
        <v>132</v>
      </c>
      <c r="F3625" t="s">
        <v>10553</v>
      </c>
      <c r="G3625" t="s">
        <v>134</v>
      </c>
      <c r="H3625" t="s">
        <v>135</v>
      </c>
      <c r="I3625" t="s">
        <v>144</v>
      </c>
      <c r="J3625" t="s">
        <v>137</v>
      </c>
      <c r="K3625" t="s">
        <v>138</v>
      </c>
      <c r="L3625" t="s">
        <v>10554</v>
      </c>
      <c r="M3625" t="s">
        <v>10555</v>
      </c>
      <c r="N3625">
        <v>0.42416666600000003</v>
      </c>
      <c r="O3625">
        <v>0</v>
      </c>
      <c r="P3625">
        <v>174</v>
      </c>
      <c r="Q3625">
        <v>0</v>
      </c>
      <c r="R3625">
        <v>0</v>
      </c>
      <c r="S3625">
        <v>7</v>
      </c>
      <c r="T3625">
        <v>25</v>
      </c>
      <c r="U3625">
        <v>5</v>
      </c>
      <c r="V3625">
        <v>0</v>
      </c>
      <c r="W3625">
        <v>0</v>
      </c>
      <c r="X3625">
        <v>8.3013514334119982</v>
      </c>
      <c r="Y3625">
        <v>0</v>
      </c>
      <c r="Z3625">
        <v>0</v>
      </c>
      <c r="AA3625">
        <v>4.0633580963637286</v>
      </c>
      <c r="AB3625">
        <v>8.0275040317394204</v>
      </c>
      <c r="AC3625">
        <v>140.41595120916486</v>
      </c>
      <c r="AD3625">
        <v>0</v>
      </c>
      <c r="AE3625">
        <v>160.80816477068001</v>
      </c>
    </row>
    <row r="3626" spans="1:31" x14ac:dyDescent="0.25">
      <c r="A3626">
        <v>2344889</v>
      </c>
      <c r="B3626">
        <v>1</v>
      </c>
      <c r="C3626" t="s">
        <v>81</v>
      </c>
      <c r="D3626" t="s">
        <v>128</v>
      </c>
      <c r="E3626" t="s">
        <v>151</v>
      </c>
      <c r="F3626" t="s">
        <v>308</v>
      </c>
      <c r="G3626" t="s">
        <v>153</v>
      </c>
      <c r="H3626" t="s">
        <v>154</v>
      </c>
      <c r="I3626" t="s">
        <v>144</v>
      </c>
      <c r="J3626" t="s">
        <v>137</v>
      </c>
      <c r="K3626" t="s">
        <v>138</v>
      </c>
      <c r="L3626" t="s">
        <v>10556</v>
      </c>
      <c r="M3626" t="s">
        <v>10557</v>
      </c>
      <c r="N3626">
        <v>1.0686111110000001</v>
      </c>
      <c r="O3626">
        <v>0</v>
      </c>
      <c r="P3626">
        <v>605</v>
      </c>
      <c r="Q3626">
        <v>0</v>
      </c>
      <c r="R3626">
        <v>2</v>
      </c>
      <c r="S3626">
        <v>0</v>
      </c>
      <c r="T3626">
        <v>17</v>
      </c>
      <c r="U3626">
        <v>0</v>
      </c>
      <c r="V3626">
        <v>0</v>
      </c>
      <c r="W3626">
        <v>0</v>
      </c>
      <c r="X3626">
        <v>158.83528873484761</v>
      </c>
      <c r="Y3626">
        <v>0</v>
      </c>
      <c r="Z3626">
        <v>6.6124676858974989E-3</v>
      </c>
      <c r="AA3626">
        <v>0</v>
      </c>
      <c r="AB3626">
        <v>15.480690317859523</v>
      </c>
      <c r="AC3626">
        <v>0</v>
      </c>
      <c r="AD3626">
        <v>0</v>
      </c>
      <c r="AE3626">
        <v>174.32259152039302</v>
      </c>
    </row>
    <row r="3627" spans="1:31" x14ac:dyDescent="0.25">
      <c r="A3627">
        <v>2344697</v>
      </c>
      <c r="B3627">
        <v>1</v>
      </c>
      <c r="C3627" t="s">
        <v>80</v>
      </c>
      <c r="D3627" t="s">
        <v>98</v>
      </c>
      <c r="E3627" t="s">
        <v>151</v>
      </c>
      <c r="F3627" t="s">
        <v>10558</v>
      </c>
      <c r="G3627" t="s">
        <v>194</v>
      </c>
      <c r="H3627" t="s">
        <v>154</v>
      </c>
      <c r="I3627" t="s">
        <v>144</v>
      </c>
      <c r="J3627" t="s">
        <v>137</v>
      </c>
      <c r="K3627" t="s">
        <v>138</v>
      </c>
      <c r="L3627" t="s">
        <v>10559</v>
      </c>
      <c r="M3627" t="s">
        <v>10560</v>
      </c>
      <c r="N3627">
        <v>1.9722222220000001</v>
      </c>
      <c r="O3627">
        <v>0</v>
      </c>
      <c r="P3627">
        <v>2</v>
      </c>
      <c r="Q3627">
        <v>0</v>
      </c>
      <c r="R3627">
        <v>0</v>
      </c>
      <c r="S3627">
        <v>0</v>
      </c>
      <c r="T3627">
        <v>6</v>
      </c>
      <c r="U3627">
        <v>0</v>
      </c>
      <c r="V3627">
        <v>0</v>
      </c>
      <c r="W3627">
        <v>0</v>
      </c>
      <c r="X3627">
        <v>0.74324424415526902</v>
      </c>
      <c r="Y3627">
        <v>0</v>
      </c>
      <c r="Z3627">
        <v>0</v>
      </c>
      <c r="AA3627">
        <v>0</v>
      </c>
      <c r="AB3627">
        <v>16.501695206294361</v>
      </c>
      <c r="AC3627">
        <v>0</v>
      </c>
      <c r="AD3627">
        <v>0</v>
      </c>
      <c r="AE3627">
        <v>17.244939450449628</v>
      </c>
    </row>
    <row r="3628" spans="1:31" x14ac:dyDescent="0.25">
      <c r="A3628">
        <v>2344846</v>
      </c>
      <c r="B3628">
        <v>1</v>
      </c>
      <c r="C3628" t="s">
        <v>81</v>
      </c>
      <c r="D3628" t="s">
        <v>116</v>
      </c>
      <c r="E3628" t="s">
        <v>151</v>
      </c>
      <c r="F3628" t="s">
        <v>10561</v>
      </c>
      <c r="G3628" t="s">
        <v>153</v>
      </c>
      <c r="H3628" t="s">
        <v>154</v>
      </c>
      <c r="I3628" t="s">
        <v>144</v>
      </c>
      <c r="J3628" t="s">
        <v>137</v>
      </c>
      <c r="K3628" t="s">
        <v>138</v>
      </c>
      <c r="L3628" t="s">
        <v>10562</v>
      </c>
      <c r="M3628" t="s">
        <v>10563</v>
      </c>
      <c r="N3628">
        <v>1.0780555549999999</v>
      </c>
      <c r="O3628">
        <v>0</v>
      </c>
      <c r="P3628">
        <v>55</v>
      </c>
      <c r="Q3628">
        <v>0</v>
      </c>
      <c r="R3628">
        <v>3</v>
      </c>
      <c r="S3628">
        <v>0</v>
      </c>
      <c r="T3628">
        <v>8</v>
      </c>
      <c r="U3628">
        <v>0</v>
      </c>
      <c r="V3628">
        <v>0</v>
      </c>
      <c r="W3628">
        <v>0</v>
      </c>
      <c r="X3628">
        <v>13.973444630393782</v>
      </c>
      <c r="Y3628">
        <v>0</v>
      </c>
      <c r="Z3628">
        <v>7.0229468828082124</v>
      </c>
      <c r="AA3628">
        <v>0</v>
      </c>
      <c r="AB3628">
        <v>3.2065805686357947</v>
      </c>
      <c r="AC3628">
        <v>0</v>
      </c>
      <c r="AD3628">
        <v>0</v>
      </c>
      <c r="AE3628">
        <v>24.202972081837789</v>
      </c>
    </row>
    <row r="3629" spans="1:31" x14ac:dyDescent="0.25">
      <c r="A3629">
        <v>2344740</v>
      </c>
      <c r="B3629">
        <v>1</v>
      </c>
      <c r="C3629" t="s">
        <v>81</v>
      </c>
      <c r="D3629" t="s">
        <v>120</v>
      </c>
      <c r="E3629" t="s">
        <v>132</v>
      </c>
      <c r="F3629" t="s">
        <v>10564</v>
      </c>
      <c r="G3629" t="s">
        <v>134</v>
      </c>
      <c r="H3629" t="s">
        <v>135</v>
      </c>
      <c r="I3629" t="s">
        <v>144</v>
      </c>
      <c r="J3629" t="s">
        <v>137</v>
      </c>
      <c r="K3629" t="s">
        <v>138</v>
      </c>
      <c r="L3629" t="s">
        <v>10565</v>
      </c>
      <c r="M3629" t="s">
        <v>10566</v>
      </c>
      <c r="N3629">
        <v>0.78555555499999996</v>
      </c>
      <c r="O3629">
        <v>0</v>
      </c>
      <c r="P3629">
        <v>524</v>
      </c>
      <c r="Q3629">
        <v>6</v>
      </c>
      <c r="R3629">
        <v>8</v>
      </c>
      <c r="S3629">
        <v>1</v>
      </c>
      <c r="T3629">
        <v>60</v>
      </c>
      <c r="U3629">
        <v>0</v>
      </c>
      <c r="V3629">
        <v>1</v>
      </c>
      <c r="W3629">
        <v>0</v>
      </c>
      <c r="X3629">
        <v>96.7483428576341</v>
      </c>
      <c r="Y3629">
        <v>107.47357901186069</v>
      </c>
      <c r="Z3629">
        <v>19.131726026104687</v>
      </c>
      <c r="AA3629">
        <v>1.5218928056913001</v>
      </c>
      <c r="AB3629">
        <v>41.518513489490743</v>
      </c>
      <c r="AC3629">
        <v>0</v>
      </c>
      <c r="AD3629">
        <v>4.2270442933871175</v>
      </c>
      <c r="AE3629">
        <v>270.62109848416861</v>
      </c>
    </row>
    <row r="3630" spans="1:31" x14ac:dyDescent="0.25">
      <c r="A3630">
        <v>2344926</v>
      </c>
      <c r="B3630">
        <v>1</v>
      </c>
      <c r="C3630" t="s">
        <v>81</v>
      </c>
      <c r="D3630" t="s">
        <v>121</v>
      </c>
      <c r="E3630" t="s">
        <v>151</v>
      </c>
      <c r="F3630" t="s">
        <v>10567</v>
      </c>
      <c r="G3630" t="s">
        <v>153</v>
      </c>
      <c r="H3630" t="s">
        <v>154</v>
      </c>
      <c r="I3630" t="s">
        <v>144</v>
      </c>
      <c r="J3630" t="s">
        <v>137</v>
      </c>
      <c r="K3630" t="s">
        <v>138</v>
      </c>
      <c r="L3630" t="s">
        <v>10568</v>
      </c>
      <c r="M3630" t="s">
        <v>10569</v>
      </c>
      <c r="N3630">
        <v>0.74</v>
      </c>
      <c r="O3630">
        <v>0</v>
      </c>
      <c r="P3630">
        <v>4</v>
      </c>
      <c r="Q3630">
        <v>0</v>
      </c>
      <c r="R3630">
        <v>5</v>
      </c>
      <c r="S3630">
        <v>0</v>
      </c>
      <c r="T3630">
        <v>3</v>
      </c>
      <c r="U3630">
        <v>0</v>
      </c>
      <c r="V3630">
        <v>0</v>
      </c>
      <c r="W3630">
        <v>0</v>
      </c>
      <c r="X3630">
        <v>0.42112707844686115</v>
      </c>
      <c r="Y3630">
        <v>0</v>
      </c>
      <c r="Z3630">
        <v>3.89792814609135</v>
      </c>
      <c r="AA3630">
        <v>0</v>
      </c>
      <c r="AB3630">
        <v>3.3388693187407292</v>
      </c>
      <c r="AC3630">
        <v>0</v>
      </c>
      <c r="AD3630">
        <v>0</v>
      </c>
      <c r="AE3630">
        <v>7.6579245432789396</v>
      </c>
    </row>
    <row r="3631" spans="1:31" x14ac:dyDescent="0.25">
      <c r="A3631">
        <v>2344909</v>
      </c>
      <c r="B3631">
        <v>1</v>
      </c>
      <c r="C3631" t="s">
        <v>80</v>
      </c>
      <c r="D3631" t="s">
        <v>103</v>
      </c>
      <c r="E3631" t="s">
        <v>147</v>
      </c>
      <c r="F3631" t="s">
        <v>10570</v>
      </c>
      <c r="G3631" t="s">
        <v>1768</v>
      </c>
      <c r="H3631" t="s">
        <v>135</v>
      </c>
      <c r="I3631" t="s">
        <v>144</v>
      </c>
      <c r="J3631" t="s">
        <v>137</v>
      </c>
      <c r="K3631" t="s">
        <v>138</v>
      </c>
      <c r="L3631" t="s">
        <v>10571</v>
      </c>
      <c r="M3631" t="s">
        <v>10572</v>
      </c>
      <c r="N3631">
        <v>0.82750000000000001</v>
      </c>
      <c r="O3631">
        <v>0</v>
      </c>
      <c r="P3631">
        <v>0</v>
      </c>
      <c r="Q3631">
        <v>1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66.830418985304703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66.830418985304703</v>
      </c>
    </row>
    <row r="3632" spans="1:31" x14ac:dyDescent="0.25">
      <c r="A3632">
        <v>2344863</v>
      </c>
      <c r="B3632">
        <v>1</v>
      </c>
      <c r="C3632" t="s">
        <v>80</v>
      </c>
      <c r="D3632" t="s">
        <v>82</v>
      </c>
      <c r="E3632" t="s">
        <v>151</v>
      </c>
      <c r="F3632" t="s">
        <v>10573</v>
      </c>
      <c r="G3632" t="s">
        <v>153</v>
      </c>
      <c r="H3632" t="s">
        <v>154</v>
      </c>
      <c r="I3632" t="s">
        <v>144</v>
      </c>
      <c r="J3632" t="s">
        <v>137</v>
      </c>
      <c r="K3632" t="s">
        <v>138</v>
      </c>
      <c r="L3632" t="s">
        <v>10574</v>
      </c>
      <c r="M3632" t="s">
        <v>10575</v>
      </c>
      <c r="N3632">
        <v>1.423611111</v>
      </c>
      <c r="O3632">
        <v>0</v>
      </c>
      <c r="P3632">
        <v>67</v>
      </c>
      <c r="Q3632">
        <v>0</v>
      </c>
      <c r="R3632">
        <v>0</v>
      </c>
      <c r="S3632">
        <v>0</v>
      </c>
      <c r="T3632">
        <v>2</v>
      </c>
      <c r="U3632">
        <v>0</v>
      </c>
      <c r="V3632">
        <v>0</v>
      </c>
      <c r="W3632">
        <v>0</v>
      </c>
      <c r="X3632">
        <v>26.030423940469575</v>
      </c>
      <c r="Y3632">
        <v>0</v>
      </c>
      <c r="Z3632">
        <v>0</v>
      </c>
      <c r="AA3632">
        <v>0</v>
      </c>
      <c r="AB3632">
        <v>0.96383355074395838</v>
      </c>
      <c r="AC3632">
        <v>0</v>
      </c>
      <c r="AD3632">
        <v>0</v>
      </c>
      <c r="AE3632">
        <v>26.994257491213535</v>
      </c>
    </row>
    <row r="3633" spans="1:31" x14ac:dyDescent="0.25">
      <c r="A3633">
        <v>2344717</v>
      </c>
      <c r="B3633">
        <v>1</v>
      </c>
      <c r="C3633" t="s">
        <v>80</v>
      </c>
      <c r="D3633" t="s">
        <v>89</v>
      </c>
      <c r="E3633" t="s">
        <v>132</v>
      </c>
      <c r="F3633" t="s">
        <v>4232</v>
      </c>
      <c r="G3633" t="s">
        <v>134</v>
      </c>
      <c r="H3633" t="s">
        <v>135</v>
      </c>
      <c r="I3633" t="s">
        <v>144</v>
      </c>
      <c r="J3633" t="s">
        <v>137</v>
      </c>
      <c r="K3633" t="s">
        <v>138</v>
      </c>
      <c r="L3633" t="s">
        <v>10576</v>
      </c>
      <c r="M3633" t="s">
        <v>10577</v>
      </c>
      <c r="N3633">
        <v>0.28333333300000002</v>
      </c>
      <c r="O3633">
        <v>1</v>
      </c>
      <c r="P3633">
        <v>289</v>
      </c>
      <c r="Q3633">
        <v>1</v>
      </c>
      <c r="R3633">
        <v>57</v>
      </c>
      <c r="S3633">
        <v>2</v>
      </c>
      <c r="T3633">
        <v>170</v>
      </c>
      <c r="U3633">
        <v>0</v>
      </c>
      <c r="V3633">
        <v>0</v>
      </c>
      <c r="W3633">
        <v>2.881123772864</v>
      </c>
      <c r="X3633">
        <v>38.570738030367608</v>
      </c>
      <c r="Y3633">
        <v>3.229156165782983</v>
      </c>
      <c r="Z3633">
        <v>8.5799814263943031</v>
      </c>
      <c r="AA3633">
        <v>1.3158776413828335</v>
      </c>
      <c r="AB3633">
        <v>49.175011161423754</v>
      </c>
      <c r="AC3633">
        <v>0</v>
      </c>
      <c r="AD3633">
        <v>0</v>
      </c>
      <c r="AE3633">
        <v>103.75188819821548</v>
      </c>
    </row>
    <row r="3634" spans="1:31" x14ac:dyDescent="0.25">
      <c r="A3634">
        <v>2344803</v>
      </c>
      <c r="B3634">
        <v>1</v>
      </c>
      <c r="C3634" t="s">
        <v>80</v>
      </c>
      <c r="D3634" t="s">
        <v>105</v>
      </c>
      <c r="E3634" t="s">
        <v>326</v>
      </c>
      <c r="F3634" t="s">
        <v>10578</v>
      </c>
      <c r="G3634" t="s">
        <v>352</v>
      </c>
      <c r="H3634" t="s">
        <v>154</v>
      </c>
      <c r="I3634" t="s">
        <v>144</v>
      </c>
      <c r="J3634" t="s">
        <v>3</v>
      </c>
      <c r="K3634" t="s">
        <v>138</v>
      </c>
      <c r="L3634" t="s">
        <v>10579</v>
      </c>
      <c r="M3634" t="s">
        <v>10580</v>
      </c>
      <c r="N3634">
        <v>1.1499999999999999</v>
      </c>
      <c r="O3634">
        <v>0</v>
      </c>
      <c r="P3634">
        <v>15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13.408731660628279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13.408731660628279</v>
      </c>
    </row>
    <row r="3635" spans="1:31" x14ac:dyDescent="0.25">
      <c r="A3635">
        <v>2344657</v>
      </c>
      <c r="B3635">
        <v>1</v>
      </c>
      <c r="C3635" t="s">
        <v>80</v>
      </c>
      <c r="D3635" t="s">
        <v>108</v>
      </c>
      <c r="E3635" t="s">
        <v>151</v>
      </c>
      <c r="F3635" t="s">
        <v>10581</v>
      </c>
      <c r="G3635" t="s">
        <v>153</v>
      </c>
      <c r="H3635" t="s">
        <v>154</v>
      </c>
      <c r="I3635" t="s">
        <v>144</v>
      </c>
      <c r="J3635" t="s">
        <v>137</v>
      </c>
      <c r="K3635" t="s">
        <v>138</v>
      </c>
      <c r="L3635" t="s">
        <v>10582</v>
      </c>
      <c r="M3635" t="s">
        <v>10583</v>
      </c>
      <c r="N3635">
        <v>1.8147222220000001</v>
      </c>
      <c r="O3635">
        <v>0</v>
      </c>
      <c r="P3635">
        <v>3</v>
      </c>
      <c r="Q3635">
        <v>0</v>
      </c>
      <c r="R3635">
        <v>1</v>
      </c>
      <c r="S3635">
        <v>0</v>
      </c>
      <c r="T3635">
        <v>1</v>
      </c>
      <c r="U3635">
        <v>0</v>
      </c>
      <c r="V3635">
        <v>0</v>
      </c>
      <c r="W3635">
        <v>0</v>
      </c>
      <c r="X3635">
        <v>0.60497783454593579</v>
      </c>
      <c r="Y3635">
        <v>0</v>
      </c>
      <c r="Z3635">
        <v>0.22935672785397168</v>
      </c>
      <c r="AA3635">
        <v>0</v>
      </c>
      <c r="AB3635">
        <v>0.2419709730830778</v>
      </c>
      <c r="AC3635">
        <v>0</v>
      </c>
      <c r="AD3635">
        <v>0</v>
      </c>
      <c r="AE3635">
        <v>1.0763055354829851</v>
      </c>
    </row>
    <row r="3636" spans="1:31" x14ac:dyDescent="0.25">
      <c r="A3636">
        <v>2344763</v>
      </c>
      <c r="B3636">
        <v>1</v>
      </c>
      <c r="C3636" t="s">
        <v>81</v>
      </c>
      <c r="D3636" t="s">
        <v>128</v>
      </c>
      <c r="E3636" t="s">
        <v>147</v>
      </c>
      <c r="F3636" t="s">
        <v>10584</v>
      </c>
      <c r="G3636" t="s">
        <v>184</v>
      </c>
      <c r="H3636" t="s">
        <v>135</v>
      </c>
      <c r="I3636" t="s">
        <v>144</v>
      </c>
      <c r="J3636" t="s">
        <v>137</v>
      </c>
      <c r="K3636" t="s">
        <v>138</v>
      </c>
      <c r="L3636" t="s">
        <v>10585</v>
      </c>
      <c r="M3636" t="s">
        <v>10586</v>
      </c>
      <c r="N3636">
        <v>0.32277777699999999</v>
      </c>
      <c r="O3636">
        <v>1</v>
      </c>
      <c r="P3636">
        <v>0</v>
      </c>
      <c r="Q3636">
        <v>1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0.12518558099869501</v>
      </c>
      <c r="X3636">
        <v>0</v>
      </c>
      <c r="Y3636">
        <v>2.3599020874373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2.485087668435995</v>
      </c>
    </row>
    <row r="3637" spans="1:31" x14ac:dyDescent="0.25">
      <c r="A3637">
        <v>2344843</v>
      </c>
      <c r="B3637">
        <v>1</v>
      </c>
      <c r="C3637" t="s">
        <v>80</v>
      </c>
      <c r="D3637" t="s">
        <v>96</v>
      </c>
      <c r="E3637" t="s">
        <v>157</v>
      </c>
      <c r="F3637" t="s">
        <v>10587</v>
      </c>
      <c r="G3637" t="s">
        <v>279</v>
      </c>
      <c r="H3637" t="s">
        <v>154</v>
      </c>
      <c r="I3637" t="s">
        <v>144</v>
      </c>
      <c r="J3637" t="s">
        <v>137</v>
      </c>
      <c r="K3637" t="s">
        <v>138</v>
      </c>
      <c r="L3637" t="s">
        <v>10588</v>
      </c>
      <c r="M3637" t="s">
        <v>10589</v>
      </c>
      <c r="N3637">
        <v>3.426388888</v>
      </c>
      <c r="O3637">
        <v>0</v>
      </c>
      <c r="P3637">
        <v>2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15.745884870228059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15.745884870228059</v>
      </c>
    </row>
    <row r="3638" spans="1:31" x14ac:dyDescent="0.25">
      <c r="A3638">
        <v>2345009</v>
      </c>
      <c r="B3638">
        <v>1</v>
      </c>
      <c r="C3638" t="s">
        <v>81</v>
      </c>
      <c r="D3638" t="s">
        <v>119</v>
      </c>
      <c r="E3638" t="s">
        <v>157</v>
      </c>
      <c r="F3638" t="s">
        <v>10590</v>
      </c>
      <c r="G3638" t="s">
        <v>159</v>
      </c>
      <c r="H3638" t="s">
        <v>154</v>
      </c>
      <c r="I3638" t="s">
        <v>144</v>
      </c>
      <c r="J3638" t="s">
        <v>137</v>
      </c>
      <c r="K3638" t="s">
        <v>138</v>
      </c>
      <c r="L3638" t="s">
        <v>10591</v>
      </c>
      <c r="M3638" t="s">
        <v>10592</v>
      </c>
      <c r="N3638">
        <v>1.458611111</v>
      </c>
      <c r="O3638">
        <v>0</v>
      </c>
      <c r="P3638">
        <v>1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0.50290947871750891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0.50290947871750891</v>
      </c>
    </row>
    <row r="3639" spans="1:31" x14ac:dyDescent="0.25">
      <c r="A3639">
        <v>2344680</v>
      </c>
      <c r="B3639">
        <v>1</v>
      </c>
      <c r="C3639" t="s">
        <v>81</v>
      </c>
      <c r="D3639" t="s">
        <v>114</v>
      </c>
      <c r="E3639" t="s">
        <v>132</v>
      </c>
      <c r="F3639" t="s">
        <v>10593</v>
      </c>
      <c r="G3639" t="s">
        <v>134</v>
      </c>
      <c r="H3639" t="s">
        <v>135</v>
      </c>
      <c r="I3639" t="s">
        <v>144</v>
      </c>
      <c r="J3639" t="s">
        <v>137</v>
      </c>
      <c r="K3639" t="s">
        <v>138</v>
      </c>
      <c r="L3639" t="s">
        <v>10594</v>
      </c>
      <c r="M3639" t="s">
        <v>10595</v>
      </c>
      <c r="N3639">
        <v>8.4444443999999994E-2</v>
      </c>
      <c r="O3639">
        <v>0</v>
      </c>
      <c r="P3639">
        <v>771</v>
      </c>
      <c r="Q3639">
        <v>1</v>
      </c>
      <c r="R3639">
        <v>19</v>
      </c>
      <c r="S3639">
        <v>8</v>
      </c>
      <c r="T3639">
        <v>81</v>
      </c>
      <c r="U3639">
        <v>1</v>
      </c>
      <c r="V3639">
        <v>0</v>
      </c>
      <c r="W3639">
        <v>0</v>
      </c>
      <c r="X3639">
        <v>6.4257787498457022</v>
      </c>
      <c r="Y3639">
        <v>6.1510881975200007E-2</v>
      </c>
      <c r="Z3639">
        <v>0.54914970441588884</v>
      </c>
      <c r="AA3639">
        <v>0.74291981167535559</v>
      </c>
      <c r="AB3639">
        <v>1.8252702219706487</v>
      </c>
      <c r="AC3639">
        <v>8.964608233807466</v>
      </c>
      <c r="AD3639">
        <v>0</v>
      </c>
      <c r="AE3639">
        <v>18.569237603690262</v>
      </c>
    </row>
    <row r="3640" spans="1:31" x14ac:dyDescent="0.25">
      <c r="A3640">
        <v>2344700</v>
      </c>
      <c r="B3640">
        <v>1</v>
      </c>
      <c r="C3640" t="s">
        <v>81</v>
      </c>
      <c r="D3640" t="s">
        <v>128</v>
      </c>
      <c r="E3640" t="s">
        <v>147</v>
      </c>
      <c r="F3640" t="s">
        <v>10596</v>
      </c>
      <c r="G3640" t="s">
        <v>184</v>
      </c>
      <c r="H3640" t="s">
        <v>135</v>
      </c>
      <c r="I3640" t="s">
        <v>144</v>
      </c>
      <c r="J3640" t="s">
        <v>137</v>
      </c>
      <c r="K3640" t="s">
        <v>138</v>
      </c>
      <c r="L3640" t="s">
        <v>10597</v>
      </c>
      <c r="M3640" t="s">
        <v>10598</v>
      </c>
      <c r="N3640">
        <v>0.71027777700000005</v>
      </c>
      <c r="O3640">
        <v>0</v>
      </c>
      <c r="P3640">
        <v>24</v>
      </c>
      <c r="Q3640">
        <v>0</v>
      </c>
      <c r="R3640">
        <v>31</v>
      </c>
      <c r="S3640">
        <v>1</v>
      </c>
      <c r="T3640">
        <v>2</v>
      </c>
      <c r="U3640">
        <v>1</v>
      </c>
      <c r="V3640">
        <v>0</v>
      </c>
      <c r="W3640">
        <v>0</v>
      </c>
      <c r="X3640">
        <v>2.9246890833575998</v>
      </c>
      <c r="Y3640">
        <v>0</v>
      </c>
      <c r="Z3640">
        <v>38.517991575458943</v>
      </c>
      <c r="AA3640">
        <v>38.532638834258883</v>
      </c>
      <c r="AB3640">
        <v>2.8578595230934969</v>
      </c>
      <c r="AC3640">
        <v>6.5998264537673235</v>
      </c>
      <c r="AD3640">
        <v>0</v>
      </c>
      <c r="AE3640">
        <v>89.433005469936248</v>
      </c>
    </row>
    <row r="3641" spans="1:31" x14ac:dyDescent="0.25">
      <c r="A3641">
        <v>2344743</v>
      </c>
      <c r="B3641">
        <v>1</v>
      </c>
      <c r="C3641" t="s">
        <v>81</v>
      </c>
      <c r="D3641" t="s">
        <v>112</v>
      </c>
      <c r="E3641" t="s">
        <v>132</v>
      </c>
      <c r="F3641" t="s">
        <v>10599</v>
      </c>
      <c r="G3641" t="s">
        <v>134</v>
      </c>
      <c r="H3641" t="s">
        <v>135</v>
      </c>
      <c r="I3641" t="s">
        <v>144</v>
      </c>
      <c r="J3641" t="s">
        <v>137</v>
      </c>
      <c r="K3641" t="s">
        <v>138</v>
      </c>
      <c r="L3641" t="s">
        <v>10600</v>
      </c>
      <c r="M3641" t="s">
        <v>10601</v>
      </c>
      <c r="N3641">
        <v>1.068888888</v>
      </c>
      <c r="O3641">
        <v>0</v>
      </c>
      <c r="P3641">
        <v>430</v>
      </c>
      <c r="Q3641">
        <v>7</v>
      </c>
      <c r="R3641">
        <v>15</v>
      </c>
      <c r="S3641">
        <v>1</v>
      </c>
      <c r="T3641">
        <v>29</v>
      </c>
      <c r="U3641">
        <v>0</v>
      </c>
      <c r="V3641">
        <v>0</v>
      </c>
      <c r="W3641">
        <v>0</v>
      </c>
      <c r="X3641">
        <v>104.10617288933</v>
      </c>
      <c r="Y3641">
        <v>28.881707288153198</v>
      </c>
      <c r="Z3641">
        <v>42.425356084522114</v>
      </c>
      <c r="AA3641">
        <v>4.8974692374591822</v>
      </c>
      <c r="AB3641">
        <v>21.918633427729993</v>
      </c>
      <c r="AC3641">
        <v>0</v>
      </c>
      <c r="AD3641">
        <v>0</v>
      </c>
      <c r="AE3641">
        <v>202.22933892719448</v>
      </c>
    </row>
    <row r="3642" spans="1:31" x14ac:dyDescent="0.25">
      <c r="A3642">
        <v>2344780</v>
      </c>
      <c r="B3642">
        <v>1</v>
      </c>
      <c r="C3642" t="s">
        <v>81</v>
      </c>
      <c r="D3642" t="s">
        <v>128</v>
      </c>
      <c r="E3642" t="s">
        <v>147</v>
      </c>
      <c r="F3642" t="s">
        <v>10602</v>
      </c>
      <c r="G3642" t="s">
        <v>184</v>
      </c>
      <c r="H3642" t="s">
        <v>135</v>
      </c>
      <c r="I3642" t="s">
        <v>144</v>
      </c>
      <c r="J3642" t="s">
        <v>137</v>
      </c>
      <c r="K3642" t="s">
        <v>138</v>
      </c>
      <c r="L3642" t="s">
        <v>10603</v>
      </c>
      <c r="M3642" t="s">
        <v>10604</v>
      </c>
      <c r="N3642">
        <v>0.51638888800000005</v>
      </c>
      <c r="O3642">
        <v>0</v>
      </c>
      <c r="P3642">
        <v>81</v>
      </c>
      <c r="Q3642">
        <v>0</v>
      </c>
      <c r="R3642">
        <v>18</v>
      </c>
      <c r="S3642">
        <v>0</v>
      </c>
      <c r="T3642">
        <v>1</v>
      </c>
      <c r="U3642">
        <v>0</v>
      </c>
      <c r="V3642">
        <v>0</v>
      </c>
      <c r="W3642">
        <v>0</v>
      </c>
      <c r="X3642">
        <v>13.293365009178022</v>
      </c>
      <c r="Y3642">
        <v>0</v>
      </c>
      <c r="Z3642">
        <v>7.6470413671419575</v>
      </c>
      <c r="AA3642">
        <v>0</v>
      </c>
      <c r="AB3642">
        <v>1.5900319119793335E-2</v>
      </c>
      <c r="AC3642">
        <v>0</v>
      </c>
      <c r="AD3642">
        <v>0</v>
      </c>
      <c r="AE3642">
        <v>20.956306695439771</v>
      </c>
    </row>
    <row r="3643" spans="1:31" x14ac:dyDescent="0.25">
      <c r="A3643">
        <v>2344786</v>
      </c>
      <c r="B3643">
        <v>1</v>
      </c>
      <c r="C3643" t="s">
        <v>81</v>
      </c>
      <c r="D3643" t="s">
        <v>128</v>
      </c>
      <c r="E3643" t="s">
        <v>147</v>
      </c>
      <c r="F3643" t="s">
        <v>10605</v>
      </c>
      <c r="G3643" t="s">
        <v>184</v>
      </c>
      <c r="H3643" t="s">
        <v>135</v>
      </c>
      <c r="I3643" t="s">
        <v>144</v>
      </c>
      <c r="J3643" t="s">
        <v>137</v>
      </c>
      <c r="K3643" t="s">
        <v>138</v>
      </c>
      <c r="L3643" t="s">
        <v>10606</v>
      </c>
      <c r="M3643" t="s">
        <v>10607</v>
      </c>
      <c r="N3643">
        <v>0.59222222199999996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1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0.64217766168711998</v>
      </c>
      <c r="AC3643">
        <v>0</v>
      </c>
      <c r="AD3643">
        <v>0</v>
      </c>
      <c r="AE3643">
        <v>0.64217766168711998</v>
      </c>
    </row>
    <row r="3644" spans="1:31" x14ac:dyDescent="0.25">
      <c r="A3644">
        <v>2344666</v>
      </c>
      <c r="B3644">
        <v>1</v>
      </c>
      <c r="C3644" t="s">
        <v>80</v>
      </c>
      <c r="D3644" t="s">
        <v>100</v>
      </c>
      <c r="E3644" t="s">
        <v>132</v>
      </c>
      <c r="F3644" t="s">
        <v>4333</v>
      </c>
      <c r="G3644" t="s">
        <v>134</v>
      </c>
      <c r="H3644" t="s">
        <v>135</v>
      </c>
      <c r="I3644" t="s">
        <v>144</v>
      </c>
      <c r="J3644" t="s">
        <v>137</v>
      </c>
      <c r="K3644" t="s">
        <v>138</v>
      </c>
      <c r="L3644" t="s">
        <v>10608</v>
      </c>
      <c r="M3644" t="s">
        <v>10609</v>
      </c>
      <c r="N3644">
        <v>0.12055555499999999</v>
      </c>
      <c r="O3644">
        <v>4</v>
      </c>
      <c r="P3644">
        <v>929</v>
      </c>
      <c r="Q3644">
        <v>26</v>
      </c>
      <c r="R3644">
        <v>382</v>
      </c>
      <c r="S3644">
        <v>13</v>
      </c>
      <c r="T3644">
        <v>194</v>
      </c>
      <c r="U3644">
        <v>2</v>
      </c>
      <c r="V3644">
        <v>0</v>
      </c>
      <c r="W3644">
        <v>0.23791468635776333</v>
      </c>
      <c r="X3644">
        <v>21.48480973887132</v>
      </c>
      <c r="Y3644">
        <v>1.9413990505312899</v>
      </c>
      <c r="Z3644">
        <v>21.604466358628585</v>
      </c>
      <c r="AA3644">
        <v>17.826370173972588</v>
      </c>
      <c r="AB3644">
        <v>11.705612092091849</v>
      </c>
      <c r="AC3644">
        <v>1.4511296331018664</v>
      </c>
      <c r="AD3644">
        <v>0</v>
      </c>
      <c r="AE3644">
        <v>76.251701733555265</v>
      </c>
    </row>
    <row r="3645" spans="1:31" x14ac:dyDescent="0.25">
      <c r="A3645">
        <v>2344689</v>
      </c>
      <c r="B3645">
        <v>1</v>
      </c>
      <c r="C3645" t="s">
        <v>80</v>
      </c>
      <c r="D3645" t="s">
        <v>100</v>
      </c>
      <c r="E3645" t="s">
        <v>147</v>
      </c>
      <c r="F3645" t="s">
        <v>8411</v>
      </c>
      <c r="G3645" t="s">
        <v>352</v>
      </c>
      <c r="H3645" t="s">
        <v>135</v>
      </c>
      <c r="I3645" t="s">
        <v>144</v>
      </c>
      <c r="J3645" t="s">
        <v>3</v>
      </c>
      <c r="K3645" t="s">
        <v>138</v>
      </c>
      <c r="L3645" t="s">
        <v>10610</v>
      </c>
      <c r="M3645" t="s">
        <v>10298</v>
      </c>
      <c r="N3645">
        <v>1.757222222</v>
      </c>
      <c r="O3645">
        <v>0</v>
      </c>
      <c r="P3645">
        <v>2360</v>
      </c>
      <c r="Q3645">
        <v>0</v>
      </c>
      <c r="R3645">
        <v>0</v>
      </c>
      <c r="S3645">
        <v>0</v>
      </c>
      <c r="T3645">
        <v>83</v>
      </c>
      <c r="U3645">
        <v>0</v>
      </c>
      <c r="V3645">
        <v>0</v>
      </c>
      <c r="W3645">
        <v>0</v>
      </c>
      <c r="X3645">
        <v>900.165501802785</v>
      </c>
      <c r="Y3645">
        <v>0</v>
      </c>
      <c r="Z3645">
        <v>0</v>
      </c>
      <c r="AA3645">
        <v>0</v>
      </c>
      <c r="AB3645">
        <v>190.6470391958575</v>
      </c>
      <c r="AC3645">
        <v>0</v>
      </c>
      <c r="AD3645">
        <v>0</v>
      </c>
      <c r="AE3645">
        <v>1090.8125409986426</v>
      </c>
    </row>
    <row r="3646" spans="1:31" x14ac:dyDescent="0.25">
      <c r="A3646">
        <v>2344975</v>
      </c>
      <c r="B3646">
        <v>1</v>
      </c>
      <c r="C3646" t="s">
        <v>80</v>
      </c>
      <c r="D3646" t="s">
        <v>98</v>
      </c>
      <c r="E3646" t="s">
        <v>174</v>
      </c>
      <c r="F3646" t="s">
        <v>10611</v>
      </c>
      <c r="G3646" t="s">
        <v>194</v>
      </c>
      <c r="H3646" t="s">
        <v>154</v>
      </c>
      <c r="I3646" t="s">
        <v>144</v>
      </c>
      <c r="J3646" t="s">
        <v>137</v>
      </c>
      <c r="K3646" t="s">
        <v>138</v>
      </c>
      <c r="L3646" t="s">
        <v>10612</v>
      </c>
      <c r="M3646" t="s">
        <v>10613</v>
      </c>
      <c r="N3646">
        <v>1.3080555549999999</v>
      </c>
      <c r="O3646">
        <v>0</v>
      </c>
      <c r="P3646">
        <v>162</v>
      </c>
      <c r="Q3646">
        <v>0</v>
      </c>
      <c r="R3646">
        <v>0</v>
      </c>
      <c r="S3646">
        <v>0</v>
      </c>
      <c r="T3646">
        <v>11</v>
      </c>
      <c r="U3646">
        <v>0</v>
      </c>
      <c r="V3646">
        <v>0</v>
      </c>
      <c r="W3646">
        <v>0</v>
      </c>
      <c r="X3646">
        <v>31.128991785722913</v>
      </c>
      <c r="Y3646">
        <v>0</v>
      </c>
      <c r="Z3646">
        <v>0</v>
      </c>
      <c r="AA3646">
        <v>0</v>
      </c>
      <c r="AB3646">
        <v>3.0948625519505564</v>
      </c>
      <c r="AC3646">
        <v>0</v>
      </c>
      <c r="AD3646">
        <v>0</v>
      </c>
      <c r="AE3646">
        <v>34.223854337673473</v>
      </c>
    </row>
    <row r="3647" spans="1:31" x14ac:dyDescent="0.25">
      <c r="A3647">
        <v>2344852</v>
      </c>
      <c r="B3647">
        <v>1</v>
      </c>
      <c r="C3647" t="s">
        <v>81</v>
      </c>
      <c r="D3647" t="s">
        <v>122</v>
      </c>
      <c r="E3647" t="s">
        <v>147</v>
      </c>
      <c r="F3647" t="s">
        <v>10614</v>
      </c>
      <c r="G3647" t="s">
        <v>3157</v>
      </c>
      <c r="H3647" t="s">
        <v>135</v>
      </c>
      <c r="I3647" t="s">
        <v>144</v>
      </c>
      <c r="J3647" t="s">
        <v>137</v>
      </c>
      <c r="K3647" t="s">
        <v>138</v>
      </c>
      <c r="L3647" t="s">
        <v>10615</v>
      </c>
      <c r="M3647" t="s">
        <v>10616</v>
      </c>
      <c r="N3647">
        <v>6.0211111109999997</v>
      </c>
      <c r="O3647">
        <v>0</v>
      </c>
      <c r="P3647">
        <v>86</v>
      </c>
      <c r="Q3647">
        <v>0</v>
      </c>
      <c r="R3647">
        <v>0</v>
      </c>
      <c r="S3647">
        <v>3</v>
      </c>
      <c r="T3647">
        <v>7</v>
      </c>
      <c r="U3647">
        <v>0</v>
      </c>
      <c r="V3647">
        <v>0</v>
      </c>
      <c r="W3647">
        <v>0</v>
      </c>
      <c r="X3647">
        <v>104.27064976549876</v>
      </c>
      <c r="Y3647">
        <v>0</v>
      </c>
      <c r="Z3647">
        <v>0</v>
      </c>
      <c r="AA3647">
        <v>30.812556356601114</v>
      </c>
      <c r="AB3647">
        <v>27.45956042540066</v>
      </c>
      <c r="AC3647">
        <v>0</v>
      </c>
      <c r="AD3647">
        <v>0</v>
      </c>
      <c r="AE3647">
        <v>162.54276654750055</v>
      </c>
    </row>
    <row r="3648" spans="1:31" x14ac:dyDescent="0.25">
      <c r="A3648">
        <v>2344812</v>
      </c>
      <c r="B3648">
        <v>1</v>
      </c>
      <c r="C3648" t="s">
        <v>81</v>
      </c>
      <c r="D3648" t="s">
        <v>112</v>
      </c>
      <c r="E3648" t="s">
        <v>174</v>
      </c>
      <c r="F3648" t="s">
        <v>10617</v>
      </c>
      <c r="G3648" t="s">
        <v>352</v>
      </c>
      <c r="H3648" t="s">
        <v>154</v>
      </c>
      <c r="I3648" t="s">
        <v>144</v>
      </c>
      <c r="J3648" t="s">
        <v>137</v>
      </c>
      <c r="K3648" t="s">
        <v>138</v>
      </c>
      <c r="L3648" t="s">
        <v>10618</v>
      </c>
      <c r="M3648" t="s">
        <v>10619</v>
      </c>
      <c r="N3648">
        <v>1.9711111109999999</v>
      </c>
      <c r="O3648">
        <v>0</v>
      </c>
      <c r="P3648">
        <v>110</v>
      </c>
      <c r="Q3648">
        <v>0</v>
      </c>
      <c r="R3648">
        <v>29</v>
      </c>
      <c r="S3648">
        <v>0</v>
      </c>
      <c r="T3648">
        <v>16</v>
      </c>
      <c r="U3648">
        <v>0</v>
      </c>
      <c r="V3648">
        <v>0</v>
      </c>
      <c r="W3648">
        <v>0</v>
      </c>
      <c r="X3648">
        <v>38.984105310014591</v>
      </c>
      <c r="Y3648">
        <v>0</v>
      </c>
      <c r="Z3648">
        <v>11.102536858696364</v>
      </c>
      <c r="AA3648">
        <v>0</v>
      </c>
      <c r="AB3648">
        <v>9.5830793106696941</v>
      </c>
      <c r="AC3648">
        <v>0</v>
      </c>
      <c r="AD3648">
        <v>0</v>
      </c>
      <c r="AE3648">
        <v>59.669721479380648</v>
      </c>
    </row>
    <row r="3649" spans="1:31" x14ac:dyDescent="0.25">
      <c r="A3649">
        <v>2344726</v>
      </c>
      <c r="B3649">
        <v>1</v>
      </c>
      <c r="C3649" t="s">
        <v>81</v>
      </c>
      <c r="D3649" t="s">
        <v>128</v>
      </c>
      <c r="E3649" t="s">
        <v>157</v>
      </c>
      <c r="F3649" t="s">
        <v>10620</v>
      </c>
      <c r="G3649" t="s">
        <v>159</v>
      </c>
      <c r="H3649" t="s">
        <v>154</v>
      </c>
      <c r="I3649" t="s">
        <v>144</v>
      </c>
      <c r="J3649" t="s">
        <v>137</v>
      </c>
      <c r="K3649" t="s">
        <v>138</v>
      </c>
      <c r="L3649" t="s">
        <v>10621</v>
      </c>
      <c r="M3649" t="s">
        <v>10622</v>
      </c>
      <c r="N3649">
        <v>4.7780555549999999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1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4.3521174762223707</v>
      </c>
      <c r="AC3649">
        <v>0</v>
      </c>
      <c r="AD3649">
        <v>0</v>
      </c>
      <c r="AE3649">
        <v>4.3521174762223707</v>
      </c>
    </row>
    <row r="3650" spans="1:31" x14ac:dyDescent="0.25">
      <c r="A3650">
        <v>2344938</v>
      </c>
      <c r="B3650">
        <v>1</v>
      </c>
      <c r="C3650" t="s">
        <v>81</v>
      </c>
      <c r="D3650" t="s">
        <v>112</v>
      </c>
      <c r="E3650" t="s">
        <v>174</v>
      </c>
      <c r="F3650" t="s">
        <v>10623</v>
      </c>
      <c r="G3650" t="s">
        <v>176</v>
      </c>
      <c r="H3650" t="s">
        <v>154</v>
      </c>
      <c r="I3650" t="s">
        <v>144</v>
      </c>
      <c r="J3650" t="s">
        <v>137</v>
      </c>
      <c r="K3650" t="s">
        <v>138</v>
      </c>
      <c r="L3650" t="s">
        <v>10624</v>
      </c>
      <c r="M3650" t="s">
        <v>10625</v>
      </c>
      <c r="N3650">
        <v>0.85861111099999998</v>
      </c>
      <c r="O3650">
        <v>0</v>
      </c>
      <c r="P3650">
        <v>28</v>
      </c>
      <c r="Q3650">
        <v>0</v>
      </c>
      <c r="R3650">
        <v>13</v>
      </c>
      <c r="S3650">
        <v>0</v>
      </c>
      <c r="T3650">
        <v>5</v>
      </c>
      <c r="U3650">
        <v>0</v>
      </c>
      <c r="V3650">
        <v>0</v>
      </c>
      <c r="W3650">
        <v>0</v>
      </c>
      <c r="X3650">
        <v>5.4137136336714198</v>
      </c>
      <c r="Y3650">
        <v>0</v>
      </c>
      <c r="Z3650">
        <v>9.54385822016574</v>
      </c>
      <c r="AA3650">
        <v>0</v>
      </c>
      <c r="AB3650">
        <v>6.7529198133320714</v>
      </c>
      <c r="AC3650">
        <v>0</v>
      </c>
      <c r="AD3650">
        <v>0</v>
      </c>
      <c r="AE3650">
        <v>21.710491667169229</v>
      </c>
    </row>
    <row r="3651" spans="1:31" x14ac:dyDescent="0.25">
      <c r="A3651">
        <v>2344918</v>
      </c>
      <c r="B3651">
        <v>1</v>
      </c>
      <c r="C3651" t="s">
        <v>80</v>
      </c>
      <c r="D3651" t="s">
        <v>106</v>
      </c>
      <c r="E3651" t="s">
        <v>157</v>
      </c>
      <c r="F3651" t="s">
        <v>10626</v>
      </c>
      <c r="G3651" t="s">
        <v>159</v>
      </c>
      <c r="H3651" t="s">
        <v>154</v>
      </c>
      <c r="I3651" t="s">
        <v>144</v>
      </c>
      <c r="J3651" t="s">
        <v>137</v>
      </c>
      <c r="K3651" t="s">
        <v>138</v>
      </c>
      <c r="L3651" t="s">
        <v>10627</v>
      </c>
      <c r="M3651" t="s">
        <v>10628</v>
      </c>
      <c r="N3651">
        <v>1.840833333</v>
      </c>
      <c r="O3651">
        <v>0</v>
      </c>
      <c r="P3651">
        <v>0</v>
      </c>
      <c r="Q3651">
        <v>0</v>
      </c>
      <c r="R3651">
        <v>1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7.5442305112812598</v>
      </c>
      <c r="AA3651">
        <v>0</v>
      </c>
      <c r="AB3651">
        <v>0</v>
      </c>
      <c r="AC3651">
        <v>0</v>
      </c>
      <c r="AD3651">
        <v>0</v>
      </c>
      <c r="AE3651">
        <v>7.5442305112812598</v>
      </c>
    </row>
    <row r="3652" spans="1:31" x14ac:dyDescent="0.25">
      <c r="A3652">
        <v>2344932</v>
      </c>
      <c r="B3652">
        <v>1</v>
      </c>
      <c r="C3652" t="s">
        <v>81</v>
      </c>
      <c r="D3652" t="s">
        <v>113</v>
      </c>
      <c r="E3652" t="s">
        <v>157</v>
      </c>
      <c r="F3652" t="s">
        <v>10629</v>
      </c>
      <c r="G3652" t="s">
        <v>159</v>
      </c>
      <c r="H3652" t="s">
        <v>154</v>
      </c>
      <c r="I3652" t="s">
        <v>144</v>
      </c>
      <c r="J3652" t="s">
        <v>137</v>
      </c>
      <c r="K3652" t="s">
        <v>138</v>
      </c>
      <c r="L3652" t="s">
        <v>10630</v>
      </c>
      <c r="M3652" t="s">
        <v>10631</v>
      </c>
      <c r="N3652">
        <v>2.7266666659999999</v>
      </c>
      <c r="O3652">
        <v>0</v>
      </c>
      <c r="P3652">
        <v>1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0.81970535282251111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0.81970535282251111</v>
      </c>
    </row>
    <row r="3653" spans="1:31" x14ac:dyDescent="0.25">
      <c r="A3653">
        <v>2344832</v>
      </c>
      <c r="B3653">
        <v>1</v>
      </c>
      <c r="C3653" t="s">
        <v>81</v>
      </c>
      <c r="D3653" t="s">
        <v>112</v>
      </c>
      <c r="E3653" t="s">
        <v>157</v>
      </c>
      <c r="F3653" t="s">
        <v>10632</v>
      </c>
      <c r="G3653" t="s">
        <v>159</v>
      </c>
      <c r="H3653" t="s">
        <v>154</v>
      </c>
      <c r="I3653" t="s">
        <v>144</v>
      </c>
      <c r="J3653" t="s">
        <v>137</v>
      </c>
      <c r="K3653" t="s">
        <v>138</v>
      </c>
      <c r="L3653" t="s">
        <v>10633</v>
      </c>
      <c r="M3653" t="s">
        <v>10634</v>
      </c>
      <c r="N3653">
        <v>3.6461111110000002</v>
      </c>
      <c r="O3653">
        <v>0</v>
      </c>
      <c r="P3653">
        <v>1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3.8541307897591404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3.8541307897591404</v>
      </c>
    </row>
    <row r="3654" spans="1:31" x14ac:dyDescent="0.25">
      <c r="A3654">
        <v>2344855</v>
      </c>
      <c r="B3654">
        <v>1</v>
      </c>
      <c r="C3654" t="s">
        <v>80</v>
      </c>
      <c r="D3654" t="s">
        <v>96</v>
      </c>
      <c r="E3654" t="s">
        <v>151</v>
      </c>
      <c r="F3654" t="s">
        <v>2949</v>
      </c>
      <c r="G3654" t="s">
        <v>344</v>
      </c>
      <c r="H3654" t="s">
        <v>154</v>
      </c>
      <c r="I3654" t="s">
        <v>144</v>
      </c>
      <c r="J3654" t="s">
        <v>137</v>
      </c>
      <c r="K3654" t="s">
        <v>138</v>
      </c>
      <c r="L3654" t="s">
        <v>10635</v>
      </c>
      <c r="M3654" t="s">
        <v>10636</v>
      </c>
      <c r="N3654">
        <v>1.4683333329999999</v>
      </c>
      <c r="O3654">
        <v>0</v>
      </c>
      <c r="P3654">
        <v>37</v>
      </c>
      <c r="Q3654">
        <v>0</v>
      </c>
      <c r="R3654">
        <v>0</v>
      </c>
      <c r="S3654">
        <v>0</v>
      </c>
      <c r="T3654">
        <v>23</v>
      </c>
      <c r="U3654">
        <v>0</v>
      </c>
      <c r="V3654">
        <v>0</v>
      </c>
      <c r="W3654">
        <v>0</v>
      </c>
      <c r="X3654">
        <v>23.954498296868923</v>
      </c>
      <c r="Y3654">
        <v>0</v>
      </c>
      <c r="Z3654">
        <v>0</v>
      </c>
      <c r="AA3654">
        <v>0</v>
      </c>
      <c r="AB3654">
        <v>45.412097223445343</v>
      </c>
      <c r="AC3654">
        <v>0</v>
      </c>
      <c r="AD3654">
        <v>0</v>
      </c>
      <c r="AE3654">
        <v>69.366595520314263</v>
      </c>
    </row>
    <row r="3655" spans="1:31" x14ac:dyDescent="0.25">
      <c r="A3655">
        <v>2344646</v>
      </c>
      <c r="B3655">
        <v>1</v>
      </c>
      <c r="C3655" t="s">
        <v>80</v>
      </c>
      <c r="D3655" t="s">
        <v>91</v>
      </c>
      <c r="E3655" t="s">
        <v>147</v>
      </c>
      <c r="F3655" t="s">
        <v>10637</v>
      </c>
      <c r="G3655" t="s">
        <v>184</v>
      </c>
      <c r="H3655" t="s">
        <v>135</v>
      </c>
      <c r="I3655" t="s">
        <v>144</v>
      </c>
      <c r="J3655" t="s">
        <v>137</v>
      </c>
      <c r="K3655" t="s">
        <v>138</v>
      </c>
      <c r="L3655" t="s">
        <v>10638</v>
      </c>
      <c r="M3655" t="s">
        <v>10639</v>
      </c>
      <c r="N3655">
        <v>0.70305555500000005</v>
      </c>
      <c r="O3655">
        <v>0</v>
      </c>
      <c r="P3655">
        <v>406</v>
      </c>
      <c r="Q3655">
        <v>0</v>
      </c>
      <c r="R3655">
        <v>0</v>
      </c>
      <c r="S3655">
        <v>0</v>
      </c>
      <c r="T3655">
        <v>78</v>
      </c>
      <c r="U3655">
        <v>0</v>
      </c>
      <c r="V3655">
        <v>0</v>
      </c>
      <c r="W3655">
        <v>0</v>
      </c>
      <c r="X3655">
        <v>62.280945754450478</v>
      </c>
      <c r="Y3655">
        <v>0</v>
      </c>
      <c r="Z3655">
        <v>0</v>
      </c>
      <c r="AA3655">
        <v>0</v>
      </c>
      <c r="AB3655">
        <v>27.821653481158506</v>
      </c>
      <c r="AC3655">
        <v>0</v>
      </c>
      <c r="AD3655">
        <v>0</v>
      </c>
      <c r="AE3655">
        <v>90.102599235608977</v>
      </c>
    </row>
    <row r="3656" spans="1:31" x14ac:dyDescent="0.25">
      <c r="A3656">
        <v>2345018</v>
      </c>
      <c r="B3656">
        <v>1</v>
      </c>
      <c r="C3656" t="s">
        <v>80</v>
      </c>
      <c r="D3656" t="s">
        <v>96</v>
      </c>
      <c r="E3656" t="s">
        <v>157</v>
      </c>
      <c r="F3656" t="s">
        <v>10640</v>
      </c>
      <c r="G3656" t="s">
        <v>159</v>
      </c>
      <c r="H3656" t="s">
        <v>154</v>
      </c>
      <c r="I3656" t="s">
        <v>144</v>
      </c>
      <c r="J3656" t="s">
        <v>137</v>
      </c>
      <c r="K3656" t="s">
        <v>138</v>
      </c>
      <c r="L3656" t="s">
        <v>10641</v>
      </c>
      <c r="M3656" t="s">
        <v>10642</v>
      </c>
      <c r="N3656">
        <v>2.008888888</v>
      </c>
      <c r="O3656">
        <v>0</v>
      </c>
      <c r="P3656">
        <v>1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0.60223648902334892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0.60223648902334892</v>
      </c>
    </row>
    <row r="3657" spans="1:31" x14ac:dyDescent="0.25">
      <c r="A3657">
        <v>2344663</v>
      </c>
      <c r="B3657">
        <v>1</v>
      </c>
      <c r="C3657" t="s">
        <v>81</v>
      </c>
      <c r="D3657" t="s">
        <v>120</v>
      </c>
      <c r="E3657" t="s">
        <v>174</v>
      </c>
      <c r="F3657" t="s">
        <v>5301</v>
      </c>
      <c r="G3657" t="s">
        <v>176</v>
      </c>
      <c r="H3657" t="s">
        <v>154</v>
      </c>
      <c r="I3657" t="s">
        <v>144</v>
      </c>
      <c r="J3657" t="s">
        <v>137</v>
      </c>
      <c r="K3657" t="s">
        <v>138</v>
      </c>
      <c r="L3657" t="s">
        <v>10643</v>
      </c>
      <c r="M3657" t="s">
        <v>10644</v>
      </c>
      <c r="N3657">
        <v>2.2822222220000001</v>
      </c>
      <c r="O3657">
        <v>0</v>
      </c>
      <c r="P3657">
        <v>0</v>
      </c>
      <c r="Q3657">
        <v>0</v>
      </c>
      <c r="R3657">
        <v>9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116.62464477405193</v>
      </c>
      <c r="AA3657">
        <v>0</v>
      </c>
      <c r="AB3657">
        <v>0</v>
      </c>
      <c r="AC3657">
        <v>0</v>
      </c>
      <c r="AD3657">
        <v>0</v>
      </c>
      <c r="AE3657">
        <v>116.62464477405193</v>
      </c>
    </row>
    <row r="3658" spans="1:31" x14ac:dyDescent="0.25">
      <c r="A3658">
        <v>2344709</v>
      </c>
      <c r="B3658">
        <v>1</v>
      </c>
      <c r="C3658" t="s">
        <v>80</v>
      </c>
      <c r="D3658" t="s">
        <v>106</v>
      </c>
      <c r="E3658" t="s">
        <v>174</v>
      </c>
      <c r="F3658" t="s">
        <v>10645</v>
      </c>
      <c r="G3658" t="s">
        <v>498</v>
      </c>
      <c r="H3658" t="s">
        <v>154</v>
      </c>
      <c r="I3658" t="s">
        <v>144</v>
      </c>
      <c r="J3658" t="s">
        <v>137</v>
      </c>
      <c r="K3658" t="s">
        <v>138</v>
      </c>
      <c r="L3658" t="s">
        <v>10646</v>
      </c>
      <c r="M3658" t="s">
        <v>10647</v>
      </c>
      <c r="N3658">
        <v>0.27250000000000002</v>
      </c>
      <c r="O3658">
        <v>0</v>
      </c>
      <c r="P3658">
        <v>139</v>
      </c>
      <c r="Q3658">
        <v>0</v>
      </c>
      <c r="R3658">
        <v>4</v>
      </c>
      <c r="S3658">
        <v>0</v>
      </c>
      <c r="T3658">
        <v>6</v>
      </c>
      <c r="U3658">
        <v>0</v>
      </c>
      <c r="V3658">
        <v>0</v>
      </c>
      <c r="W3658">
        <v>0</v>
      </c>
      <c r="X3658">
        <v>7.0852752295657684</v>
      </c>
      <c r="Y3658">
        <v>0</v>
      </c>
      <c r="Z3658">
        <v>1.364420870170143</v>
      </c>
      <c r="AA3658">
        <v>0</v>
      </c>
      <c r="AB3658">
        <v>0.76528227721973763</v>
      </c>
      <c r="AC3658">
        <v>0</v>
      </c>
      <c r="AD3658">
        <v>0</v>
      </c>
      <c r="AE3658">
        <v>9.2149783769556493</v>
      </c>
    </row>
    <row r="3659" spans="1:31" x14ac:dyDescent="0.25">
      <c r="A3659">
        <v>2344809</v>
      </c>
      <c r="B3659">
        <v>1</v>
      </c>
      <c r="C3659" t="s">
        <v>80</v>
      </c>
      <c r="D3659" t="s">
        <v>103</v>
      </c>
      <c r="E3659" t="s">
        <v>141</v>
      </c>
      <c r="F3659" t="s">
        <v>5184</v>
      </c>
      <c r="G3659" t="s">
        <v>134</v>
      </c>
      <c r="H3659" t="s">
        <v>135</v>
      </c>
      <c r="I3659" t="s">
        <v>144</v>
      </c>
      <c r="J3659" t="s">
        <v>137</v>
      </c>
      <c r="K3659" t="s">
        <v>138</v>
      </c>
      <c r="L3659" t="s">
        <v>10648</v>
      </c>
      <c r="M3659" t="s">
        <v>10649</v>
      </c>
      <c r="N3659">
        <v>0.67138888799999996</v>
      </c>
      <c r="O3659">
        <v>0</v>
      </c>
      <c r="P3659">
        <v>540</v>
      </c>
      <c r="Q3659">
        <v>20</v>
      </c>
      <c r="R3659">
        <v>2</v>
      </c>
      <c r="S3659">
        <v>3</v>
      </c>
      <c r="T3659">
        <v>63</v>
      </c>
      <c r="U3659">
        <v>1</v>
      </c>
      <c r="V3659">
        <v>1</v>
      </c>
      <c r="W3659">
        <v>0</v>
      </c>
      <c r="X3659">
        <v>103.40652107235675</v>
      </c>
      <c r="Y3659">
        <v>158.6126291882004</v>
      </c>
      <c r="Z3659">
        <v>0.70276066482774457</v>
      </c>
      <c r="AA3659">
        <v>70.508140867930535</v>
      </c>
      <c r="AB3659">
        <v>34.042093871257769</v>
      </c>
      <c r="AC3659">
        <v>72.834380126063834</v>
      </c>
      <c r="AD3659">
        <v>44.214234073965535</v>
      </c>
      <c r="AE3659">
        <v>484.32075986460251</v>
      </c>
    </row>
    <row r="3660" spans="1:31" x14ac:dyDescent="0.25">
      <c r="A3660">
        <v>2344915</v>
      </c>
      <c r="B3660">
        <v>1</v>
      </c>
      <c r="C3660" t="s">
        <v>80</v>
      </c>
      <c r="D3660" t="s">
        <v>93</v>
      </c>
      <c r="E3660" t="s">
        <v>151</v>
      </c>
      <c r="F3660" t="s">
        <v>10650</v>
      </c>
      <c r="G3660" t="s">
        <v>153</v>
      </c>
      <c r="H3660" t="s">
        <v>154</v>
      </c>
      <c r="I3660" t="s">
        <v>144</v>
      </c>
      <c r="J3660" t="s">
        <v>137</v>
      </c>
      <c r="K3660" t="s">
        <v>138</v>
      </c>
      <c r="L3660" t="s">
        <v>10651</v>
      </c>
      <c r="M3660" t="s">
        <v>10652</v>
      </c>
      <c r="N3660">
        <v>1.907777777</v>
      </c>
      <c r="O3660">
        <v>0</v>
      </c>
      <c r="P3660">
        <v>1</v>
      </c>
      <c r="Q3660">
        <v>0</v>
      </c>
      <c r="R3660">
        <v>3</v>
      </c>
      <c r="S3660">
        <v>0</v>
      </c>
      <c r="T3660">
        <v>3</v>
      </c>
      <c r="U3660">
        <v>0</v>
      </c>
      <c r="V3660">
        <v>0</v>
      </c>
      <c r="W3660">
        <v>0</v>
      </c>
      <c r="X3660">
        <v>9.5720735553000008E-3</v>
      </c>
      <c r="Y3660">
        <v>0</v>
      </c>
      <c r="Z3660">
        <v>5.3987361644028002</v>
      </c>
      <c r="AA3660">
        <v>0</v>
      </c>
      <c r="AB3660">
        <v>14.562443144634669</v>
      </c>
      <c r="AC3660">
        <v>0</v>
      </c>
      <c r="AD3660">
        <v>0</v>
      </c>
      <c r="AE3660">
        <v>19.97075138259277</v>
      </c>
    </row>
    <row r="3661" spans="1:31" x14ac:dyDescent="0.25">
      <c r="A3661">
        <v>2344792</v>
      </c>
      <c r="B3661">
        <v>1</v>
      </c>
      <c r="C3661" t="s">
        <v>80</v>
      </c>
      <c r="D3661" t="s">
        <v>102</v>
      </c>
      <c r="E3661" t="s">
        <v>151</v>
      </c>
      <c r="F3661" t="s">
        <v>10653</v>
      </c>
      <c r="G3661" t="s">
        <v>153</v>
      </c>
      <c r="H3661" t="s">
        <v>154</v>
      </c>
      <c r="I3661" t="s">
        <v>144</v>
      </c>
      <c r="J3661" t="s">
        <v>137</v>
      </c>
      <c r="K3661" t="s">
        <v>138</v>
      </c>
      <c r="L3661" t="s">
        <v>10654</v>
      </c>
      <c r="M3661" t="s">
        <v>10655</v>
      </c>
      <c r="N3661">
        <v>3.3163888880000001</v>
      </c>
      <c r="O3661">
        <v>0</v>
      </c>
      <c r="P3661">
        <v>37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12.637936127630716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12.637936127630716</v>
      </c>
    </row>
    <row r="3662" spans="1:31" x14ac:dyDescent="0.25">
      <c r="A3662">
        <v>2344835</v>
      </c>
      <c r="B3662">
        <v>1</v>
      </c>
      <c r="C3662" t="s">
        <v>80</v>
      </c>
      <c r="D3662" t="s">
        <v>100</v>
      </c>
      <c r="E3662" t="s">
        <v>132</v>
      </c>
      <c r="F3662" t="s">
        <v>10656</v>
      </c>
      <c r="G3662" t="s">
        <v>134</v>
      </c>
      <c r="H3662" t="s">
        <v>135</v>
      </c>
      <c r="I3662" t="s">
        <v>144</v>
      </c>
      <c r="J3662" t="s">
        <v>137</v>
      </c>
      <c r="K3662" t="s">
        <v>138</v>
      </c>
      <c r="L3662" t="s">
        <v>10657</v>
      </c>
      <c r="M3662" t="s">
        <v>10658</v>
      </c>
      <c r="N3662">
        <v>1.868055555</v>
      </c>
      <c r="O3662">
        <v>0</v>
      </c>
      <c r="P3662">
        <v>546</v>
      </c>
      <c r="Q3662">
        <v>0</v>
      </c>
      <c r="R3662">
        <v>102</v>
      </c>
      <c r="S3662">
        <v>2</v>
      </c>
      <c r="T3662">
        <v>98</v>
      </c>
      <c r="U3662">
        <v>0</v>
      </c>
      <c r="V3662">
        <v>0</v>
      </c>
      <c r="W3662">
        <v>0</v>
      </c>
      <c r="X3662">
        <v>274.50652370526609</v>
      </c>
      <c r="Y3662">
        <v>0</v>
      </c>
      <c r="Z3662">
        <v>164.17655541167119</v>
      </c>
      <c r="AA3662">
        <v>96.656811699388868</v>
      </c>
      <c r="AB3662">
        <v>179.93685071899878</v>
      </c>
      <c r="AC3662">
        <v>0</v>
      </c>
      <c r="AD3662">
        <v>0</v>
      </c>
      <c r="AE3662">
        <v>715.27674153532496</v>
      </c>
    </row>
    <row r="3663" spans="1:31" x14ac:dyDescent="0.25">
      <c r="A3663">
        <v>2344978</v>
      </c>
      <c r="B3663">
        <v>1</v>
      </c>
      <c r="C3663" t="s">
        <v>81</v>
      </c>
      <c r="D3663" t="s">
        <v>123</v>
      </c>
      <c r="E3663" t="s">
        <v>151</v>
      </c>
      <c r="F3663" t="s">
        <v>10659</v>
      </c>
      <c r="G3663" t="s">
        <v>153</v>
      </c>
      <c r="H3663" t="s">
        <v>154</v>
      </c>
      <c r="I3663" t="s">
        <v>144</v>
      </c>
      <c r="J3663" t="s">
        <v>137</v>
      </c>
      <c r="K3663" t="s">
        <v>138</v>
      </c>
      <c r="L3663" t="s">
        <v>10660</v>
      </c>
      <c r="M3663" t="s">
        <v>10661</v>
      </c>
      <c r="N3663">
        <v>1.6477777769999999</v>
      </c>
      <c r="O3663">
        <v>0</v>
      </c>
      <c r="P3663">
        <v>25</v>
      </c>
      <c r="Q3663">
        <v>0</v>
      </c>
      <c r="R3663">
        <v>1</v>
      </c>
      <c r="S3663">
        <v>0</v>
      </c>
      <c r="T3663">
        <v>5</v>
      </c>
      <c r="U3663">
        <v>0</v>
      </c>
      <c r="V3663">
        <v>0</v>
      </c>
      <c r="W3663">
        <v>0</v>
      </c>
      <c r="X3663">
        <v>11.337486342880743</v>
      </c>
      <c r="Y3663">
        <v>0</v>
      </c>
      <c r="Z3663">
        <v>2.0393304158781</v>
      </c>
      <c r="AA3663">
        <v>0</v>
      </c>
      <c r="AB3663">
        <v>1.0339472085426402</v>
      </c>
      <c r="AC3663">
        <v>0</v>
      </c>
      <c r="AD3663">
        <v>0</v>
      </c>
      <c r="AE3663">
        <v>14.410763967301483</v>
      </c>
    </row>
    <row r="3664" spans="1:31" x14ac:dyDescent="0.25">
      <c r="A3664">
        <v>2345021</v>
      </c>
      <c r="B3664">
        <v>1</v>
      </c>
      <c r="C3664" t="s">
        <v>80</v>
      </c>
      <c r="D3664" t="s">
        <v>84</v>
      </c>
      <c r="E3664" t="s">
        <v>174</v>
      </c>
      <c r="F3664" t="s">
        <v>10662</v>
      </c>
      <c r="G3664" t="s">
        <v>410</v>
      </c>
      <c r="H3664" t="s">
        <v>154</v>
      </c>
      <c r="I3664" t="s">
        <v>144</v>
      </c>
      <c r="J3664" t="s">
        <v>137</v>
      </c>
      <c r="K3664" t="s">
        <v>138</v>
      </c>
      <c r="L3664" t="s">
        <v>10663</v>
      </c>
      <c r="M3664" t="s">
        <v>10664</v>
      </c>
      <c r="N3664">
        <v>1.7041666660000001</v>
      </c>
      <c r="O3664">
        <v>0</v>
      </c>
      <c r="P3664">
        <v>307</v>
      </c>
      <c r="Q3664">
        <v>0</v>
      </c>
      <c r="R3664">
        <v>0</v>
      </c>
      <c r="S3664">
        <v>0</v>
      </c>
      <c r="T3664">
        <v>74</v>
      </c>
      <c r="U3664">
        <v>0</v>
      </c>
      <c r="V3664">
        <v>0</v>
      </c>
      <c r="W3664">
        <v>0</v>
      </c>
      <c r="X3664">
        <v>146.5804308553941</v>
      </c>
      <c r="Y3664">
        <v>0</v>
      </c>
      <c r="Z3664">
        <v>0</v>
      </c>
      <c r="AA3664">
        <v>0</v>
      </c>
      <c r="AB3664">
        <v>163.94176414354939</v>
      </c>
      <c r="AC3664">
        <v>0</v>
      </c>
      <c r="AD3664">
        <v>0</v>
      </c>
      <c r="AE3664">
        <v>310.52219499894352</v>
      </c>
    </row>
    <row r="3665" spans="1:31" x14ac:dyDescent="0.25">
      <c r="A3665">
        <v>2345023</v>
      </c>
      <c r="B3665">
        <v>1</v>
      </c>
      <c r="C3665" t="s">
        <v>81</v>
      </c>
      <c r="D3665" t="s">
        <v>128</v>
      </c>
      <c r="E3665" t="s">
        <v>151</v>
      </c>
      <c r="F3665" t="s">
        <v>10665</v>
      </c>
      <c r="G3665" t="s">
        <v>451</v>
      </c>
      <c r="H3665" t="s">
        <v>154</v>
      </c>
      <c r="I3665" t="s">
        <v>144</v>
      </c>
      <c r="J3665" t="s">
        <v>137</v>
      </c>
      <c r="K3665" t="s">
        <v>138</v>
      </c>
      <c r="L3665" t="s">
        <v>10666</v>
      </c>
      <c r="M3665" t="s">
        <v>10667</v>
      </c>
      <c r="N3665">
        <v>2.094166666</v>
      </c>
      <c r="O3665">
        <v>0</v>
      </c>
      <c r="P3665">
        <v>23</v>
      </c>
      <c r="Q3665">
        <v>0</v>
      </c>
      <c r="R3665">
        <v>0</v>
      </c>
      <c r="S3665">
        <v>0</v>
      </c>
      <c r="T3665">
        <v>9</v>
      </c>
      <c r="U3665">
        <v>0</v>
      </c>
      <c r="V3665">
        <v>0</v>
      </c>
      <c r="W3665">
        <v>0</v>
      </c>
      <c r="X3665">
        <v>9.1451533418340105</v>
      </c>
      <c r="Y3665">
        <v>0</v>
      </c>
      <c r="Z3665">
        <v>0</v>
      </c>
      <c r="AA3665">
        <v>0</v>
      </c>
      <c r="AB3665">
        <v>0.62874170308380839</v>
      </c>
      <c r="AC3665">
        <v>0</v>
      </c>
      <c r="AD3665">
        <v>0</v>
      </c>
      <c r="AE3665">
        <v>9.7738950449178184</v>
      </c>
    </row>
    <row r="3666" spans="1:31" x14ac:dyDescent="0.25">
      <c r="A3666">
        <v>2345025</v>
      </c>
      <c r="B3666">
        <v>1</v>
      </c>
      <c r="C3666" t="s">
        <v>80</v>
      </c>
      <c r="D3666" t="s">
        <v>100</v>
      </c>
      <c r="E3666" t="s">
        <v>141</v>
      </c>
      <c r="F3666" t="s">
        <v>10668</v>
      </c>
      <c r="G3666" t="s">
        <v>134</v>
      </c>
      <c r="H3666" t="s">
        <v>135</v>
      </c>
      <c r="I3666" t="s">
        <v>144</v>
      </c>
      <c r="J3666" t="s">
        <v>137</v>
      </c>
      <c r="K3666" t="s">
        <v>138</v>
      </c>
      <c r="L3666" t="s">
        <v>10669</v>
      </c>
      <c r="M3666" t="s">
        <v>10670</v>
      </c>
      <c r="N3666">
        <v>0.37666666599999998</v>
      </c>
      <c r="O3666">
        <v>0</v>
      </c>
      <c r="P3666">
        <v>348</v>
      </c>
      <c r="Q3666">
        <v>9</v>
      </c>
      <c r="R3666">
        <v>32</v>
      </c>
      <c r="S3666">
        <v>1</v>
      </c>
      <c r="T3666">
        <v>33</v>
      </c>
      <c r="U3666">
        <v>0</v>
      </c>
      <c r="V3666">
        <v>0</v>
      </c>
      <c r="W3666">
        <v>0</v>
      </c>
      <c r="X3666">
        <v>39.484130548225771</v>
      </c>
      <c r="Y3666">
        <v>15.021129874044687</v>
      </c>
      <c r="Z3666">
        <v>66.82985143373908</v>
      </c>
      <c r="AA3666">
        <v>0.50188327262150001</v>
      </c>
      <c r="AB3666">
        <v>7.079850645038773</v>
      </c>
      <c r="AC3666">
        <v>0</v>
      </c>
      <c r="AD3666">
        <v>0</v>
      </c>
      <c r="AE3666">
        <v>128.91684577366982</v>
      </c>
    </row>
    <row r="3667" spans="1:31" x14ac:dyDescent="0.25">
      <c r="A3667">
        <v>2345026</v>
      </c>
      <c r="B3667">
        <v>1</v>
      </c>
      <c r="C3667" t="s">
        <v>80</v>
      </c>
      <c r="D3667" t="s">
        <v>82</v>
      </c>
      <c r="E3667" t="s">
        <v>132</v>
      </c>
      <c r="F3667" t="s">
        <v>10671</v>
      </c>
      <c r="G3667" t="s">
        <v>363</v>
      </c>
      <c r="H3667" t="s">
        <v>135</v>
      </c>
      <c r="I3667" t="s">
        <v>136</v>
      </c>
      <c r="J3667" t="s">
        <v>137</v>
      </c>
      <c r="K3667" t="s">
        <v>138</v>
      </c>
      <c r="L3667" t="s">
        <v>10672</v>
      </c>
      <c r="M3667" t="s">
        <v>10673</v>
      </c>
      <c r="N3667">
        <v>3.1388887999999997E-2</v>
      </c>
      <c r="O3667">
        <v>1</v>
      </c>
      <c r="P3667">
        <v>9020</v>
      </c>
      <c r="Q3667">
        <v>0</v>
      </c>
      <c r="R3667">
        <v>94</v>
      </c>
      <c r="S3667">
        <v>5</v>
      </c>
      <c r="T3667">
        <v>1317</v>
      </c>
      <c r="U3667">
        <v>1</v>
      </c>
      <c r="V3667">
        <v>3</v>
      </c>
      <c r="W3667">
        <v>0.23533475229478754</v>
      </c>
      <c r="X3667">
        <v>72.899985872312371</v>
      </c>
      <c r="Y3667">
        <v>0</v>
      </c>
      <c r="Z3667">
        <v>2.4902433732763862</v>
      </c>
      <c r="AA3667">
        <v>2.1623634765660555</v>
      </c>
      <c r="AB3667">
        <v>29.078558995125235</v>
      </c>
      <c r="AC3667">
        <v>10.692244023173863</v>
      </c>
      <c r="AD3667">
        <v>0.44948189805399114</v>
      </c>
      <c r="AE3667">
        <v>118.0082123908027</v>
      </c>
    </row>
    <row r="3668" spans="1:31" x14ac:dyDescent="0.25">
      <c r="A3668">
        <v>2345029</v>
      </c>
      <c r="B3668">
        <v>1</v>
      </c>
      <c r="C3668" t="s">
        <v>80</v>
      </c>
      <c r="D3668" t="s">
        <v>82</v>
      </c>
      <c r="E3668" t="s">
        <v>151</v>
      </c>
      <c r="F3668" t="s">
        <v>10674</v>
      </c>
      <c r="G3668" t="s">
        <v>1274</v>
      </c>
      <c r="H3668" t="s">
        <v>154</v>
      </c>
      <c r="I3668" t="s">
        <v>144</v>
      </c>
      <c r="J3668" t="s">
        <v>3</v>
      </c>
      <c r="K3668" t="s">
        <v>138</v>
      </c>
      <c r="L3668" t="s">
        <v>10675</v>
      </c>
      <c r="M3668" t="s">
        <v>10676</v>
      </c>
      <c r="N3668">
        <v>5.4480555549999998</v>
      </c>
      <c r="O3668">
        <v>0</v>
      </c>
      <c r="P3668">
        <v>76</v>
      </c>
      <c r="Q3668">
        <v>0</v>
      </c>
      <c r="R3668">
        <v>0</v>
      </c>
      <c r="S3668">
        <v>0</v>
      </c>
      <c r="T3668">
        <v>1</v>
      </c>
      <c r="U3668">
        <v>0</v>
      </c>
      <c r="V3668">
        <v>0</v>
      </c>
      <c r="W3668">
        <v>0</v>
      </c>
      <c r="X3668">
        <v>115.78113085942562</v>
      </c>
      <c r="Y3668">
        <v>0</v>
      </c>
      <c r="Z3668">
        <v>0</v>
      </c>
      <c r="AA3668">
        <v>0</v>
      </c>
      <c r="AB3668">
        <v>7.7637944638860021E-2</v>
      </c>
      <c r="AC3668">
        <v>0</v>
      </c>
      <c r="AD3668">
        <v>0</v>
      </c>
      <c r="AE3668">
        <v>115.85876880406448</v>
      </c>
    </row>
    <row r="3669" spans="1:31" x14ac:dyDescent="0.25">
      <c r="A3669">
        <v>2345030</v>
      </c>
      <c r="B3669">
        <v>1</v>
      </c>
      <c r="C3669" t="s">
        <v>81</v>
      </c>
      <c r="D3669" t="s">
        <v>128</v>
      </c>
      <c r="E3669" t="s">
        <v>141</v>
      </c>
      <c r="F3669" t="s">
        <v>1740</v>
      </c>
      <c r="G3669" t="s">
        <v>134</v>
      </c>
      <c r="H3669" t="s">
        <v>135</v>
      </c>
      <c r="I3669" t="s">
        <v>144</v>
      </c>
      <c r="J3669" t="s">
        <v>137</v>
      </c>
      <c r="K3669" t="s">
        <v>138</v>
      </c>
      <c r="L3669" t="s">
        <v>10677</v>
      </c>
      <c r="M3669" t="s">
        <v>10678</v>
      </c>
      <c r="N3669">
        <v>0.18694444399999999</v>
      </c>
      <c r="O3669">
        <v>1</v>
      </c>
      <c r="P3669">
        <v>585</v>
      </c>
      <c r="Q3669">
        <v>4</v>
      </c>
      <c r="R3669">
        <v>3</v>
      </c>
      <c r="S3669">
        <v>9</v>
      </c>
      <c r="T3669">
        <v>48</v>
      </c>
      <c r="U3669">
        <v>0</v>
      </c>
      <c r="V3669">
        <v>0</v>
      </c>
      <c r="W3669">
        <v>2.9899994388000006E-2</v>
      </c>
      <c r="X3669">
        <v>9.0662904635134058</v>
      </c>
      <c r="Y3669">
        <v>4.7053392418905293</v>
      </c>
      <c r="Z3669">
        <v>7.0290906437353334E-2</v>
      </c>
      <c r="AA3669">
        <v>7.4309777932304568</v>
      </c>
      <c r="AB3669">
        <v>2.6299907356096854</v>
      </c>
      <c r="AC3669">
        <v>0</v>
      </c>
      <c r="AD3669">
        <v>0</v>
      </c>
      <c r="AE3669">
        <v>23.932789135069431</v>
      </c>
    </row>
    <row r="3670" spans="1:31" x14ac:dyDescent="0.25">
      <c r="A3670">
        <v>2345031</v>
      </c>
      <c r="B3670">
        <v>1</v>
      </c>
      <c r="C3670" t="s">
        <v>80</v>
      </c>
      <c r="D3670" t="s">
        <v>98</v>
      </c>
      <c r="E3670" t="s">
        <v>132</v>
      </c>
      <c r="F3670" t="s">
        <v>10679</v>
      </c>
      <c r="G3670" t="s">
        <v>134</v>
      </c>
      <c r="H3670" t="s">
        <v>135</v>
      </c>
      <c r="I3670" t="s">
        <v>144</v>
      </c>
      <c r="J3670" t="s">
        <v>137</v>
      </c>
      <c r="K3670" t="s">
        <v>138</v>
      </c>
      <c r="L3670" t="s">
        <v>10680</v>
      </c>
      <c r="M3670" t="s">
        <v>10681</v>
      </c>
      <c r="N3670">
        <v>7.8888888000000004E-2</v>
      </c>
      <c r="O3670">
        <v>1</v>
      </c>
      <c r="P3670">
        <v>255</v>
      </c>
      <c r="Q3670">
        <v>2</v>
      </c>
      <c r="R3670">
        <v>13</v>
      </c>
      <c r="S3670">
        <v>10</v>
      </c>
      <c r="T3670">
        <v>61</v>
      </c>
      <c r="U3670">
        <v>2</v>
      </c>
      <c r="V3670">
        <v>0</v>
      </c>
      <c r="W3670">
        <v>0.10107367380549999</v>
      </c>
      <c r="X3670">
        <v>3.8609919531425176</v>
      </c>
      <c r="Y3670">
        <v>0.17866551604994668</v>
      </c>
      <c r="Z3670">
        <v>1.8651050218883511</v>
      </c>
      <c r="AA3670">
        <v>1.5499856622991555</v>
      </c>
      <c r="AB3670">
        <v>2.3201804625755558</v>
      </c>
      <c r="AC3670">
        <v>2.4726313511641909</v>
      </c>
      <c r="AD3670">
        <v>0</v>
      </c>
      <c r="AE3670">
        <v>12.348633640925218</v>
      </c>
    </row>
    <row r="3671" spans="1:31" x14ac:dyDescent="0.25">
      <c r="A3671">
        <v>2345032</v>
      </c>
      <c r="B3671">
        <v>1</v>
      </c>
      <c r="C3671" t="s">
        <v>80</v>
      </c>
      <c r="D3671" t="s">
        <v>93</v>
      </c>
      <c r="E3671" t="s">
        <v>132</v>
      </c>
      <c r="F3671" t="s">
        <v>6942</v>
      </c>
      <c r="G3671" t="s">
        <v>134</v>
      </c>
      <c r="H3671" t="s">
        <v>135</v>
      </c>
      <c r="I3671" t="s">
        <v>136</v>
      </c>
      <c r="J3671" t="s">
        <v>137</v>
      </c>
      <c r="K3671" t="s">
        <v>138</v>
      </c>
      <c r="L3671" t="s">
        <v>10682</v>
      </c>
      <c r="M3671" t="s">
        <v>10683</v>
      </c>
      <c r="N3671">
        <v>1.5833333000000002E-2</v>
      </c>
      <c r="O3671">
        <v>0</v>
      </c>
      <c r="P3671">
        <v>638</v>
      </c>
      <c r="Q3671">
        <v>14</v>
      </c>
      <c r="R3671">
        <v>105</v>
      </c>
      <c r="S3671">
        <v>6</v>
      </c>
      <c r="T3671">
        <v>146</v>
      </c>
      <c r="U3671">
        <v>0</v>
      </c>
      <c r="V3671">
        <v>1</v>
      </c>
      <c r="W3671">
        <v>0</v>
      </c>
      <c r="X3671">
        <v>1.0298543487016203</v>
      </c>
      <c r="Y3671">
        <v>1.8528470684605203</v>
      </c>
      <c r="Z3671">
        <v>2.7552579948093578</v>
      </c>
      <c r="AA3671">
        <v>0.51314377075617912</v>
      </c>
      <c r="AB3671">
        <v>1.2622440942351627</v>
      </c>
      <c r="AC3671">
        <v>0</v>
      </c>
      <c r="AD3671">
        <v>8.5498746810666687E-2</v>
      </c>
      <c r="AE3671">
        <v>7.4988460237735071</v>
      </c>
    </row>
    <row r="3672" spans="1:31" x14ac:dyDescent="0.25">
      <c r="A3672">
        <v>2345033</v>
      </c>
      <c r="B3672">
        <v>1</v>
      </c>
      <c r="C3672" t="s">
        <v>80</v>
      </c>
      <c r="D3672" t="s">
        <v>101</v>
      </c>
      <c r="E3672" t="s">
        <v>141</v>
      </c>
      <c r="F3672" t="s">
        <v>10684</v>
      </c>
      <c r="G3672" t="s">
        <v>134</v>
      </c>
      <c r="H3672" t="s">
        <v>135</v>
      </c>
      <c r="I3672" t="s">
        <v>144</v>
      </c>
      <c r="J3672" t="s">
        <v>137</v>
      </c>
      <c r="K3672" t="s">
        <v>138</v>
      </c>
      <c r="L3672" t="s">
        <v>10685</v>
      </c>
      <c r="M3672" t="s">
        <v>10686</v>
      </c>
      <c r="N3672">
        <v>1.1888888879999999</v>
      </c>
      <c r="O3672">
        <v>6</v>
      </c>
      <c r="P3672">
        <v>2415</v>
      </c>
      <c r="Q3672">
        <v>2</v>
      </c>
      <c r="R3672">
        <v>76</v>
      </c>
      <c r="S3672">
        <v>22</v>
      </c>
      <c r="T3672">
        <v>253</v>
      </c>
      <c r="U3672">
        <v>1</v>
      </c>
      <c r="V3672">
        <v>1</v>
      </c>
      <c r="W3672">
        <v>3.3334576611549198</v>
      </c>
      <c r="X3672">
        <v>638.14640209720403</v>
      </c>
      <c r="Y3672">
        <v>5.6826072974905326</v>
      </c>
      <c r="Z3672">
        <v>50.700406427302148</v>
      </c>
      <c r="AA3672">
        <v>58.39477239173808</v>
      </c>
      <c r="AB3672">
        <v>277.50283970306162</v>
      </c>
      <c r="AC3672">
        <v>37.23415067875591</v>
      </c>
      <c r="AD3672">
        <v>0.39320799750828</v>
      </c>
      <c r="AE3672">
        <v>1071.3878442542155</v>
      </c>
    </row>
    <row r="3673" spans="1:31" x14ac:dyDescent="0.25">
      <c r="A3673">
        <v>2345035</v>
      </c>
      <c r="B3673">
        <v>1</v>
      </c>
      <c r="C3673" t="s">
        <v>80</v>
      </c>
      <c r="D3673" t="s">
        <v>106</v>
      </c>
      <c r="E3673" t="s">
        <v>141</v>
      </c>
      <c r="F3673" t="s">
        <v>10687</v>
      </c>
      <c r="G3673" t="s">
        <v>134</v>
      </c>
      <c r="H3673" t="s">
        <v>135</v>
      </c>
      <c r="I3673" t="s">
        <v>144</v>
      </c>
      <c r="J3673" t="s">
        <v>137</v>
      </c>
      <c r="K3673" t="s">
        <v>138</v>
      </c>
      <c r="L3673" t="s">
        <v>10688</v>
      </c>
      <c r="M3673" t="s">
        <v>10689</v>
      </c>
      <c r="N3673">
        <v>0.68500000000000005</v>
      </c>
      <c r="O3673">
        <v>0</v>
      </c>
      <c r="P3673">
        <v>0</v>
      </c>
      <c r="Q3673">
        <v>1</v>
      </c>
      <c r="R3673">
        <v>37</v>
      </c>
      <c r="S3673">
        <v>1</v>
      </c>
      <c r="T3673">
        <v>5</v>
      </c>
      <c r="U3673">
        <v>0</v>
      </c>
      <c r="V3673">
        <v>0</v>
      </c>
      <c r="W3673">
        <v>0</v>
      </c>
      <c r="X3673">
        <v>0</v>
      </c>
      <c r="Y3673">
        <v>7.9903927567901984</v>
      </c>
      <c r="Z3673">
        <v>153.46356144860749</v>
      </c>
      <c r="AA3673">
        <v>0.83621489739297217</v>
      </c>
      <c r="AB3673">
        <v>9.9574420056605302</v>
      </c>
      <c r="AC3673">
        <v>0</v>
      </c>
      <c r="AD3673">
        <v>0</v>
      </c>
      <c r="AE3673">
        <v>172.2476111084512</v>
      </c>
    </row>
    <row r="3674" spans="1:31" x14ac:dyDescent="0.25">
      <c r="A3674">
        <v>2345037</v>
      </c>
      <c r="B3674">
        <v>1</v>
      </c>
      <c r="C3674" t="s">
        <v>80</v>
      </c>
      <c r="D3674" t="s">
        <v>105</v>
      </c>
      <c r="E3674" t="s">
        <v>132</v>
      </c>
      <c r="F3674" t="s">
        <v>7286</v>
      </c>
      <c r="G3674" t="s">
        <v>134</v>
      </c>
      <c r="H3674" t="s">
        <v>135</v>
      </c>
      <c r="I3674" t="s">
        <v>144</v>
      </c>
      <c r="J3674" t="s">
        <v>137</v>
      </c>
      <c r="K3674" t="s">
        <v>138</v>
      </c>
      <c r="L3674" t="s">
        <v>10690</v>
      </c>
      <c r="M3674" t="s">
        <v>10691</v>
      </c>
      <c r="N3674">
        <v>0.8075</v>
      </c>
      <c r="O3674">
        <v>11</v>
      </c>
      <c r="P3674">
        <v>1104</v>
      </c>
      <c r="Q3674">
        <v>18</v>
      </c>
      <c r="R3674">
        <v>657</v>
      </c>
      <c r="S3674">
        <v>16</v>
      </c>
      <c r="T3674">
        <v>168</v>
      </c>
      <c r="U3674">
        <v>0</v>
      </c>
      <c r="V3674">
        <v>1</v>
      </c>
      <c r="W3674">
        <v>2.4758830407120875</v>
      </c>
      <c r="X3674">
        <v>153.89077960983207</v>
      </c>
      <c r="Y3674">
        <v>24.867340202606751</v>
      </c>
      <c r="Z3674">
        <v>208.19884949277565</v>
      </c>
      <c r="AA3674">
        <v>22.408832645938158</v>
      </c>
      <c r="AB3674">
        <v>71.203555440788676</v>
      </c>
      <c r="AC3674">
        <v>0</v>
      </c>
      <c r="AD3674">
        <v>4.1748934438699381</v>
      </c>
      <c r="AE3674">
        <v>487.22013387652333</v>
      </c>
    </row>
    <row r="3675" spans="1:31" x14ac:dyDescent="0.25">
      <c r="A3675">
        <v>2345038</v>
      </c>
      <c r="B3675">
        <v>1</v>
      </c>
      <c r="C3675" t="s">
        <v>81</v>
      </c>
      <c r="D3675" t="s">
        <v>123</v>
      </c>
      <c r="E3675" t="s">
        <v>141</v>
      </c>
      <c r="F3675" t="s">
        <v>5961</v>
      </c>
      <c r="G3675" t="s">
        <v>134</v>
      </c>
      <c r="H3675" t="s">
        <v>135</v>
      </c>
      <c r="I3675" t="s">
        <v>144</v>
      </c>
      <c r="J3675" t="s">
        <v>137</v>
      </c>
      <c r="K3675" t="s">
        <v>138</v>
      </c>
      <c r="L3675" t="s">
        <v>10692</v>
      </c>
      <c r="M3675" t="s">
        <v>10693</v>
      </c>
      <c r="N3675">
        <v>0.86027777699999997</v>
      </c>
      <c r="O3675">
        <v>2</v>
      </c>
      <c r="P3675">
        <v>410</v>
      </c>
      <c r="Q3675">
        <v>93</v>
      </c>
      <c r="R3675">
        <v>42</v>
      </c>
      <c r="S3675">
        <v>7</v>
      </c>
      <c r="T3675">
        <v>71</v>
      </c>
      <c r="U3675">
        <v>1</v>
      </c>
      <c r="V3675">
        <v>1</v>
      </c>
      <c r="W3675">
        <v>0.31729182178909998</v>
      </c>
      <c r="X3675">
        <v>59.918961487486165</v>
      </c>
      <c r="Y3675">
        <v>145.63356017941729</v>
      </c>
      <c r="Z3675">
        <v>42.962522370158808</v>
      </c>
      <c r="AA3675">
        <v>12.937338354868951</v>
      </c>
      <c r="AB3675">
        <v>25.119239270548576</v>
      </c>
      <c r="AC3675">
        <v>20.654546116326138</v>
      </c>
      <c r="AD3675">
        <v>0.83029432450650664</v>
      </c>
      <c r="AE3675">
        <v>308.37375392510148</v>
      </c>
    </row>
    <row r="3676" spans="1:31" x14ac:dyDescent="0.25">
      <c r="A3676">
        <v>2345039</v>
      </c>
      <c r="B3676">
        <v>1</v>
      </c>
      <c r="C3676" t="s">
        <v>80</v>
      </c>
      <c r="D3676" t="s">
        <v>92</v>
      </c>
      <c r="E3676" t="s">
        <v>132</v>
      </c>
      <c r="F3676" t="s">
        <v>10694</v>
      </c>
      <c r="G3676" t="s">
        <v>134</v>
      </c>
      <c r="H3676" t="s">
        <v>135</v>
      </c>
      <c r="I3676" t="s">
        <v>144</v>
      </c>
      <c r="J3676" t="s">
        <v>137</v>
      </c>
      <c r="K3676" t="s">
        <v>138</v>
      </c>
      <c r="L3676" t="s">
        <v>10695</v>
      </c>
      <c r="M3676" t="s">
        <v>10696</v>
      </c>
      <c r="N3676">
        <v>3.2025000000000001</v>
      </c>
      <c r="O3676">
        <v>3</v>
      </c>
      <c r="P3676">
        <v>397</v>
      </c>
      <c r="Q3676">
        <v>0</v>
      </c>
      <c r="R3676">
        <v>0</v>
      </c>
      <c r="S3676">
        <v>6</v>
      </c>
      <c r="T3676">
        <v>1</v>
      </c>
      <c r="U3676">
        <v>0</v>
      </c>
      <c r="V3676">
        <v>0</v>
      </c>
      <c r="W3676">
        <v>67.696834046632205</v>
      </c>
      <c r="X3676">
        <v>274.38573899857806</v>
      </c>
      <c r="Y3676">
        <v>0</v>
      </c>
      <c r="Z3676">
        <v>0</v>
      </c>
      <c r="AA3676">
        <v>109.38554595602562</v>
      </c>
      <c r="AB3676">
        <v>7.7234365261376254</v>
      </c>
      <c r="AC3676">
        <v>0</v>
      </c>
      <c r="AD3676">
        <v>0</v>
      </c>
      <c r="AE3676">
        <v>459.19155552737351</v>
      </c>
    </row>
    <row r="3677" spans="1:31" x14ac:dyDescent="0.25">
      <c r="A3677">
        <v>2345040</v>
      </c>
      <c r="B3677">
        <v>1</v>
      </c>
      <c r="C3677" t="s">
        <v>80</v>
      </c>
      <c r="D3677" t="s">
        <v>95</v>
      </c>
      <c r="E3677" t="s">
        <v>151</v>
      </c>
      <c r="F3677" t="s">
        <v>10697</v>
      </c>
      <c r="G3677" t="s">
        <v>498</v>
      </c>
      <c r="H3677" t="s">
        <v>154</v>
      </c>
      <c r="I3677" t="s">
        <v>144</v>
      </c>
      <c r="J3677" t="s">
        <v>137</v>
      </c>
      <c r="K3677" t="s">
        <v>138</v>
      </c>
      <c r="L3677" t="s">
        <v>10698</v>
      </c>
      <c r="M3677" t="s">
        <v>10699</v>
      </c>
      <c r="N3677">
        <v>0.73638888800000002</v>
      </c>
      <c r="O3677">
        <v>0</v>
      </c>
      <c r="P3677">
        <v>28</v>
      </c>
      <c r="Q3677">
        <v>0</v>
      </c>
      <c r="R3677">
        <v>0</v>
      </c>
      <c r="S3677">
        <v>0</v>
      </c>
      <c r="T3677">
        <v>36</v>
      </c>
      <c r="U3677">
        <v>0</v>
      </c>
      <c r="V3677">
        <v>0</v>
      </c>
      <c r="W3677">
        <v>0</v>
      </c>
      <c r="X3677">
        <v>4.1415297769543997</v>
      </c>
      <c r="Y3677">
        <v>0</v>
      </c>
      <c r="Z3677">
        <v>0</v>
      </c>
      <c r="AA3677">
        <v>0</v>
      </c>
      <c r="AB3677">
        <v>42.093322734336127</v>
      </c>
      <c r="AC3677">
        <v>0</v>
      </c>
      <c r="AD3677">
        <v>0</v>
      </c>
      <c r="AE3677">
        <v>46.234852511290526</v>
      </c>
    </row>
    <row r="3678" spans="1:31" x14ac:dyDescent="0.25">
      <c r="A3678">
        <v>2345041</v>
      </c>
      <c r="B3678">
        <v>1</v>
      </c>
      <c r="C3678" t="s">
        <v>80</v>
      </c>
      <c r="D3678" t="s">
        <v>98</v>
      </c>
      <c r="E3678" t="s">
        <v>141</v>
      </c>
      <c r="F3678" t="s">
        <v>3797</v>
      </c>
      <c r="G3678" t="s">
        <v>134</v>
      </c>
      <c r="H3678" t="s">
        <v>135</v>
      </c>
      <c r="I3678" t="s">
        <v>144</v>
      </c>
      <c r="J3678" t="s">
        <v>137</v>
      </c>
      <c r="K3678" t="s">
        <v>138</v>
      </c>
      <c r="L3678" t="s">
        <v>10700</v>
      </c>
      <c r="M3678" t="s">
        <v>10701</v>
      </c>
      <c r="N3678">
        <v>0.962777777</v>
      </c>
      <c r="O3678">
        <v>0</v>
      </c>
      <c r="P3678">
        <v>200</v>
      </c>
      <c r="Q3678">
        <v>0</v>
      </c>
      <c r="R3678">
        <v>72</v>
      </c>
      <c r="S3678">
        <v>2</v>
      </c>
      <c r="T3678">
        <v>54</v>
      </c>
      <c r="U3678">
        <v>0</v>
      </c>
      <c r="V3678">
        <v>0</v>
      </c>
      <c r="W3678">
        <v>0</v>
      </c>
      <c r="X3678">
        <v>71.436745909906136</v>
      </c>
      <c r="Y3678">
        <v>0</v>
      </c>
      <c r="Z3678">
        <v>208.64203695496536</v>
      </c>
      <c r="AA3678">
        <v>1.429221873183</v>
      </c>
      <c r="AB3678">
        <v>57.006652872763119</v>
      </c>
      <c r="AC3678">
        <v>0</v>
      </c>
      <c r="AD3678">
        <v>0</v>
      </c>
      <c r="AE3678">
        <v>338.51465761081766</v>
      </c>
    </row>
    <row r="3679" spans="1:31" x14ac:dyDescent="0.25">
      <c r="A3679">
        <v>2345042</v>
      </c>
      <c r="B3679">
        <v>1</v>
      </c>
      <c r="C3679" t="s">
        <v>81</v>
      </c>
      <c r="D3679" t="s">
        <v>127</v>
      </c>
      <c r="E3679" t="s">
        <v>151</v>
      </c>
      <c r="F3679" t="s">
        <v>10702</v>
      </c>
      <c r="G3679" t="s">
        <v>153</v>
      </c>
      <c r="H3679" t="s">
        <v>154</v>
      </c>
      <c r="I3679" t="s">
        <v>144</v>
      </c>
      <c r="J3679" t="s">
        <v>137</v>
      </c>
      <c r="K3679" t="s">
        <v>138</v>
      </c>
      <c r="L3679" t="s">
        <v>10703</v>
      </c>
      <c r="M3679" t="s">
        <v>10704</v>
      </c>
      <c r="N3679">
        <v>4.3</v>
      </c>
      <c r="O3679">
        <v>0</v>
      </c>
      <c r="P3679">
        <v>1</v>
      </c>
      <c r="Q3679">
        <v>0</v>
      </c>
      <c r="R3679">
        <v>10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46.685726878813938</v>
      </c>
      <c r="AA3679">
        <v>0</v>
      </c>
      <c r="AB3679">
        <v>0</v>
      </c>
      <c r="AC3679">
        <v>0</v>
      </c>
      <c r="AD3679">
        <v>0</v>
      </c>
      <c r="AE3679">
        <v>46.685726878813938</v>
      </c>
    </row>
    <row r="3680" spans="1:31" x14ac:dyDescent="0.25">
      <c r="A3680">
        <v>2345044</v>
      </c>
      <c r="B3680">
        <v>1</v>
      </c>
      <c r="C3680" t="s">
        <v>81</v>
      </c>
      <c r="D3680" t="s">
        <v>126</v>
      </c>
      <c r="E3680" t="s">
        <v>147</v>
      </c>
      <c r="F3680" t="s">
        <v>10705</v>
      </c>
      <c r="G3680" t="s">
        <v>184</v>
      </c>
      <c r="H3680" t="s">
        <v>135</v>
      </c>
      <c r="I3680" t="s">
        <v>144</v>
      </c>
      <c r="J3680" t="s">
        <v>137</v>
      </c>
      <c r="K3680" t="s">
        <v>138</v>
      </c>
      <c r="L3680" t="s">
        <v>10706</v>
      </c>
      <c r="M3680" t="s">
        <v>10707</v>
      </c>
      <c r="N3680">
        <v>1.3533333329999999</v>
      </c>
      <c r="O3680">
        <v>0</v>
      </c>
      <c r="P3680">
        <v>12</v>
      </c>
      <c r="Q3680">
        <v>0</v>
      </c>
      <c r="R3680">
        <v>19</v>
      </c>
      <c r="S3680">
        <v>0</v>
      </c>
      <c r="T3680">
        <v>1</v>
      </c>
      <c r="U3680">
        <v>0</v>
      </c>
      <c r="V3680">
        <v>0</v>
      </c>
      <c r="W3680">
        <v>0</v>
      </c>
      <c r="X3680">
        <v>1.5285770430058567</v>
      </c>
      <c r="Y3680">
        <v>0</v>
      </c>
      <c r="Z3680">
        <v>44.114257880807671</v>
      </c>
      <c r="AA3680">
        <v>0</v>
      </c>
      <c r="AB3680">
        <v>0.56877519968041512</v>
      </c>
      <c r="AC3680">
        <v>0</v>
      </c>
      <c r="AD3680">
        <v>0</v>
      </c>
      <c r="AE3680">
        <v>46.211610123493941</v>
      </c>
    </row>
    <row r="3681" spans="1:31" x14ac:dyDescent="0.25">
      <c r="A3681">
        <v>2345046</v>
      </c>
      <c r="B3681">
        <v>1</v>
      </c>
      <c r="C3681" t="s">
        <v>81</v>
      </c>
      <c r="D3681" t="s">
        <v>112</v>
      </c>
      <c r="E3681" t="s">
        <v>132</v>
      </c>
      <c r="F3681" t="s">
        <v>10708</v>
      </c>
      <c r="G3681" t="s">
        <v>134</v>
      </c>
      <c r="H3681" t="s">
        <v>135</v>
      </c>
      <c r="I3681" t="s">
        <v>144</v>
      </c>
      <c r="J3681" t="s">
        <v>137</v>
      </c>
      <c r="K3681" t="s">
        <v>138</v>
      </c>
      <c r="L3681" t="s">
        <v>10709</v>
      </c>
      <c r="M3681" t="s">
        <v>10710</v>
      </c>
      <c r="N3681">
        <v>1.456388888</v>
      </c>
      <c r="O3681">
        <v>1</v>
      </c>
      <c r="P3681">
        <v>98</v>
      </c>
      <c r="Q3681">
        <v>4</v>
      </c>
      <c r="R3681">
        <v>15</v>
      </c>
      <c r="S3681">
        <v>3</v>
      </c>
      <c r="T3681">
        <v>6</v>
      </c>
      <c r="U3681">
        <v>0</v>
      </c>
      <c r="V3681">
        <v>0</v>
      </c>
      <c r="W3681">
        <v>2.0262254469075667</v>
      </c>
      <c r="X3681">
        <v>12.331127899295204</v>
      </c>
      <c r="Y3681">
        <v>20.266757197358668</v>
      </c>
      <c r="Z3681">
        <v>17.64317395470491</v>
      </c>
      <c r="AA3681">
        <v>25.843197472665299</v>
      </c>
      <c r="AB3681">
        <v>11.546953227093649</v>
      </c>
      <c r="AC3681">
        <v>0</v>
      </c>
      <c r="AD3681">
        <v>0</v>
      </c>
      <c r="AE3681">
        <v>89.657435198025297</v>
      </c>
    </row>
    <row r="3682" spans="1:31" x14ac:dyDescent="0.25">
      <c r="A3682">
        <v>2345047</v>
      </c>
      <c r="B3682">
        <v>1</v>
      </c>
      <c r="C3682" t="s">
        <v>81</v>
      </c>
      <c r="D3682" t="s">
        <v>112</v>
      </c>
      <c r="E3682" t="s">
        <v>240</v>
      </c>
      <c r="F3682" t="s">
        <v>10711</v>
      </c>
      <c r="G3682" t="s">
        <v>134</v>
      </c>
      <c r="H3682" t="s">
        <v>135</v>
      </c>
      <c r="I3682" t="s">
        <v>144</v>
      </c>
      <c r="J3682" t="s">
        <v>137</v>
      </c>
      <c r="K3682" t="s">
        <v>138</v>
      </c>
      <c r="L3682" t="s">
        <v>10712</v>
      </c>
      <c r="M3682" t="s">
        <v>10713</v>
      </c>
      <c r="N3682">
        <v>0.70222222199999995</v>
      </c>
      <c r="O3682">
        <v>0</v>
      </c>
      <c r="P3682">
        <v>2721</v>
      </c>
      <c r="Q3682">
        <v>11</v>
      </c>
      <c r="R3682">
        <v>121</v>
      </c>
      <c r="S3682">
        <v>18</v>
      </c>
      <c r="T3682">
        <v>158</v>
      </c>
      <c r="U3682">
        <v>3</v>
      </c>
      <c r="V3682">
        <v>1</v>
      </c>
      <c r="W3682">
        <v>0</v>
      </c>
      <c r="X3682">
        <v>150.44571964181196</v>
      </c>
      <c r="Y3682">
        <v>40.221826188236115</v>
      </c>
      <c r="Z3682">
        <v>49.379505850668416</v>
      </c>
      <c r="AA3682">
        <v>20.432109305650279</v>
      </c>
      <c r="AB3682">
        <v>31.229695803530468</v>
      </c>
      <c r="AC3682">
        <v>233.69405858046144</v>
      </c>
      <c r="AD3682">
        <v>51.373793935526237</v>
      </c>
      <c r="AE3682">
        <v>576.77670930588488</v>
      </c>
    </row>
    <row r="3683" spans="1:31" x14ac:dyDescent="0.25">
      <c r="A3683">
        <v>2345048</v>
      </c>
      <c r="B3683">
        <v>1</v>
      </c>
      <c r="C3683" t="s">
        <v>81</v>
      </c>
      <c r="D3683" t="s">
        <v>115</v>
      </c>
      <c r="E3683" t="s">
        <v>141</v>
      </c>
      <c r="F3683" t="s">
        <v>10714</v>
      </c>
      <c r="G3683" t="s">
        <v>184</v>
      </c>
      <c r="H3683" t="s">
        <v>135</v>
      </c>
      <c r="I3683" t="s">
        <v>144</v>
      </c>
      <c r="J3683" t="s">
        <v>137</v>
      </c>
      <c r="K3683" t="s">
        <v>138</v>
      </c>
      <c r="L3683" t="s">
        <v>10715</v>
      </c>
      <c r="M3683" t="s">
        <v>10716</v>
      </c>
      <c r="N3683">
        <v>2.3986111110000001</v>
      </c>
      <c r="O3683">
        <v>0</v>
      </c>
      <c r="P3683">
        <v>480</v>
      </c>
      <c r="Q3683">
        <v>3</v>
      </c>
      <c r="R3683">
        <v>17</v>
      </c>
      <c r="S3683">
        <v>5</v>
      </c>
      <c r="T3683">
        <v>35</v>
      </c>
      <c r="U3683">
        <v>0</v>
      </c>
      <c r="V3683">
        <v>1</v>
      </c>
      <c r="W3683">
        <v>0</v>
      </c>
      <c r="X3683">
        <v>82.860342941023291</v>
      </c>
      <c r="Y3683">
        <v>11.679603815660442</v>
      </c>
      <c r="Z3683">
        <v>15.720990208236882</v>
      </c>
      <c r="AA3683">
        <v>18.08961590226389</v>
      </c>
      <c r="AB3683">
        <v>17.708353948151082</v>
      </c>
      <c r="AC3683">
        <v>0</v>
      </c>
      <c r="AD3683">
        <v>2.0640993376000003E-3</v>
      </c>
      <c r="AE3683">
        <v>146.06097091467319</v>
      </c>
    </row>
    <row r="3684" spans="1:31" x14ac:dyDescent="0.25">
      <c r="A3684">
        <v>2345049</v>
      </c>
      <c r="B3684">
        <v>1</v>
      </c>
      <c r="C3684" t="s">
        <v>80</v>
      </c>
      <c r="D3684" t="s">
        <v>92</v>
      </c>
      <c r="E3684" t="s">
        <v>151</v>
      </c>
      <c r="F3684" t="s">
        <v>10717</v>
      </c>
      <c r="G3684" t="s">
        <v>410</v>
      </c>
      <c r="H3684" t="s">
        <v>154</v>
      </c>
      <c r="I3684" t="s">
        <v>144</v>
      </c>
      <c r="J3684" t="s">
        <v>137</v>
      </c>
      <c r="K3684" t="s">
        <v>138</v>
      </c>
      <c r="L3684" t="s">
        <v>10718</v>
      </c>
      <c r="M3684" t="s">
        <v>10719</v>
      </c>
      <c r="N3684">
        <v>1.5791666660000001</v>
      </c>
      <c r="O3684">
        <v>0</v>
      </c>
      <c r="P3684">
        <v>40</v>
      </c>
      <c r="Q3684">
        <v>0</v>
      </c>
      <c r="R3684">
        <v>0</v>
      </c>
      <c r="S3684">
        <v>0</v>
      </c>
      <c r="T3684">
        <v>1</v>
      </c>
      <c r="U3684">
        <v>0</v>
      </c>
      <c r="V3684">
        <v>0</v>
      </c>
      <c r="W3684">
        <v>0</v>
      </c>
      <c r="X3684">
        <v>21.4515670698398</v>
      </c>
      <c r="Y3684">
        <v>0</v>
      </c>
      <c r="Z3684">
        <v>0</v>
      </c>
      <c r="AA3684">
        <v>0</v>
      </c>
      <c r="AB3684">
        <v>2.865510420719553</v>
      </c>
      <c r="AC3684">
        <v>0</v>
      </c>
      <c r="AD3684">
        <v>0</v>
      </c>
      <c r="AE3684">
        <v>24.317077490559353</v>
      </c>
    </row>
    <row r="3685" spans="1:31" x14ac:dyDescent="0.25">
      <c r="A3685">
        <v>2345050</v>
      </c>
      <c r="B3685">
        <v>1</v>
      </c>
      <c r="C3685" t="s">
        <v>80</v>
      </c>
      <c r="D3685" t="s">
        <v>100</v>
      </c>
      <c r="E3685" t="s">
        <v>157</v>
      </c>
      <c r="F3685" t="s">
        <v>10720</v>
      </c>
      <c r="G3685" t="s">
        <v>159</v>
      </c>
      <c r="H3685" t="s">
        <v>154</v>
      </c>
      <c r="I3685" t="s">
        <v>144</v>
      </c>
      <c r="J3685" t="s">
        <v>137</v>
      </c>
      <c r="K3685" t="s">
        <v>138</v>
      </c>
      <c r="L3685" t="s">
        <v>10721</v>
      </c>
      <c r="M3685" t="s">
        <v>10722</v>
      </c>
      <c r="N3685">
        <v>3.5438888880000001</v>
      </c>
      <c r="O3685">
        <v>0</v>
      </c>
      <c r="P3685">
        <v>1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1.9095040022138892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1.9095040022138892</v>
      </c>
    </row>
    <row r="3686" spans="1:31" x14ac:dyDescent="0.25">
      <c r="A3686">
        <v>2345053</v>
      </c>
      <c r="B3686">
        <v>1</v>
      </c>
      <c r="C3686" t="s">
        <v>80</v>
      </c>
      <c r="D3686" t="s">
        <v>92</v>
      </c>
      <c r="E3686" t="s">
        <v>151</v>
      </c>
      <c r="F3686" t="s">
        <v>10723</v>
      </c>
      <c r="G3686" t="s">
        <v>153</v>
      </c>
      <c r="H3686" t="s">
        <v>154</v>
      </c>
      <c r="I3686" t="s">
        <v>144</v>
      </c>
      <c r="J3686" t="s">
        <v>137</v>
      </c>
      <c r="K3686" t="s">
        <v>138</v>
      </c>
      <c r="L3686" t="s">
        <v>10724</v>
      </c>
      <c r="M3686" t="s">
        <v>10725</v>
      </c>
      <c r="N3686">
        <v>3.5747222220000001</v>
      </c>
      <c r="O3686">
        <v>0</v>
      </c>
      <c r="P3686">
        <v>6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5.0762251696454621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5.0762251696454621</v>
      </c>
    </row>
    <row r="3687" spans="1:31" x14ac:dyDescent="0.25">
      <c r="A3687">
        <v>2345055</v>
      </c>
      <c r="B3687">
        <v>1</v>
      </c>
      <c r="C3687" t="s">
        <v>81</v>
      </c>
      <c r="D3687" t="s">
        <v>127</v>
      </c>
      <c r="E3687" t="s">
        <v>147</v>
      </c>
      <c r="F3687" t="s">
        <v>10726</v>
      </c>
      <c r="G3687" t="s">
        <v>184</v>
      </c>
      <c r="H3687" t="s">
        <v>135</v>
      </c>
      <c r="I3687" t="s">
        <v>144</v>
      </c>
      <c r="J3687" t="s">
        <v>137</v>
      </c>
      <c r="K3687" t="s">
        <v>138</v>
      </c>
      <c r="L3687" t="s">
        <v>10727</v>
      </c>
      <c r="M3687" t="s">
        <v>10728</v>
      </c>
      <c r="N3687">
        <v>1.791666666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1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4.2639244859017884</v>
      </c>
      <c r="AD3687">
        <v>0</v>
      </c>
      <c r="AE3687">
        <v>4.2639244859017884</v>
      </c>
    </row>
    <row r="3688" spans="1:31" x14ac:dyDescent="0.25">
      <c r="A3688">
        <v>2345056</v>
      </c>
      <c r="B3688">
        <v>1</v>
      </c>
      <c r="C3688" t="s">
        <v>80</v>
      </c>
      <c r="D3688" t="s">
        <v>84</v>
      </c>
      <c r="E3688" t="s">
        <v>141</v>
      </c>
      <c r="F3688" t="s">
        <v>10729</v>
      </c>
      <c r="G3688" t="s">
        <v>134</v>
      </c>
      <c r="H3688" t="s">
        <v>135</v>
      </c>
      <c r="I3688" t="s">
        <v>144</v>
      </c>
      <c r="J3688" t="s">
        <v>137</v>
      </c>
      <c r="K3688" t="s">
        <v>138</v>
      </c>
      <c r="L3688" t="s">
        <v>10730</v>
      </c>
      <c r="M3688" t="s">
        <v>10731</v>
      </c>
      <c r="N3688">
        <v>0.91138888799999995</v>
      </c>
      <c r="O3688">
        <v>0</v>
      </c>
      <c r="P3688">
        <v>1</v>
      </c>
      <c r="Q3688">
        <v>0</v>
      </c>
      <c r="R3688">
        <v>0</v>
      </c>
      <c r="S3688">
        <v>2</v>
      </c>
      <c r="T3688">
        <v>58</v>
      </c>
      <c r="U3688">
        <v>2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51.683834205353527</v>
      </c>
      <c r="AB3688">
        <v>92.993534279980352</v>
      </c>
      <c r="AC3688">
        <v>185.11212622803743</v>
      </c>
      <c r="AD3688">
        <v>0</v>
      </c>
      <c r="AE3688">
        <v>329.78949471337131</v>
      </c>
    </row>
    <row r="3689" spans="1:31" x14ac:dyDescent="0.25">
      <c r="A3689">
        <v>2345058</v>
      </c>
      <c r="B3689">
        <v>1</v>
      </c>
      <c r="C3689" t="s">
        <v>81</v>
      </c>
      <c r="D3689" t="s">
        <v>112</v>
      </c>
      <c r="E3689" t="s">
        <v>157</v>
      </c>
      <c r="F3689" t="s">
        <v>10732</v>
      </c>
      <c r="G3689" t="s">
        <v>159</v>
      </c>
      <c r="H3689" t="s">
        <v>154</v>
      </c>
      <c r="I3689" t="s">
        <v>144</v>
      </c>
      <c r="J3689" t="s">
        <v>137</v>
      </c>
      <c r="K3689" t="s">
        <v>138</v>
      </c>
      <c r="L3689" t="s">
        <v>10733</v>
      </c>
      <c r="M3689" t="s">
        <v>10734</v>
      </c>
      <c r="N3689">
        <v>1.1755555550000001</v>
      </c>
      <c r="O3689">
        <v>0</v>
      </c>
      <c r="P3689">
        <v>1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0.16659833184183331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0.16659833184183331</v>
      </c>
    </row>
    <row r="3690" spans="1:31" x14ac:dyDescent="0.25">
      <c r="A3690">
        <v>2345059</v>
      </c>
      <c r="B3690">
        <v>1</v>
      </c>
      <c r="C3690" t="s">
        <v>81</v>
      </c>
      <c r="D3690" t="s">
        <v>127</v>
      </c>
      <c r="E3690" t="s">
        <v>147</v>
      </c>
      <c r="F3690" t="s">
        <v>10735</v>
      </c>
      <c r="G3690" t="s">
        <v>134</v>
      </c>
      <c r="H3690" t="s">
        <v>135</v>
      </c>
      <c r="I3690" t="s">
        <v>136</v>
      </c>
      <c r="J3690" t="s">
        <v>137</v>
      </c>
      <c r="K3690" t="s">
        <v>138</v>
      </c>
      <c r="L3690" t="s">
        <v>10736</v>
      </c>
      <c r="M3690" t="s">
        <v>10737</v>
      </c>
      <c r="N3690">
        <v>1.6666666E-2</v>
      </c>
      <c r="O3690">
        <v>0</v>
      </c>
      <c r="P3690">
        <v>448</v>
      </c>
      <c r="Q3690">
        <v>115</v>
      </c>
      <c r="R3690">
        <v>73</v>
      </c>
      <c r="S3690">
        <v>7</v>
      </c>
      <c r="T3690">
        <v>59</v>
      </c>
      <c r="U3690">
        <v>0</v>
      </c>
      <c r="V3690">
        <v>1</v>
      </c>
      <c r="W3690">
        <v>0</v>
      </c>
      <c r="X3690">
        <v>1.3847420889811164</v>
      </c>
      <c r="Y3690">
        <v>18.71534149660301</v>
      </c>
      <c r="Z3690">
        <v>1.1088831963435</v>
      </c>
      <c r="AA3690">
        <v>1.2387906807278999</v>
      </c>
      <c r="AB3690">
        <v>0.39384902467820004</v>
      </c>
      <c r="AC3690">
        <v>0</v>
      </c>
      <c r="AD3690">
        <v>1.6535943414915</v>
      </c>
      <c r="AE3690">
        <v>24.495200828825226</v>
      </c>
    </row>
    <row r="3691" spans="1:31" x14ac:dyDescent="0.25">
      <c r="A3691">
        <v>2345060</v>
      </c>
      <c r="B3691">
        <v>1</v>
      </c>
      <c r="C3691" t="s">
        <v>81</v>
      </c>
      <c r="D3691" t="s">
        <v>118</v>
      </c>
      <c r="E3691" t="s">
        <v>147</v>
      </c>
      <c r="F3691" t="s">
        <v>10738</v>
      </c>
      <c r="G3691" t="s">
        <v>184</v>
      </c>
      <c r="H3691" t="s">
        <v>135</v>
      </c>
      <c r="I3691" t="s">
        <v>144</v>
      </c>
      <c r="J3691" t="s">
        <v>137</v>
      </c>
      <c r="K3691" t="s">
        <v>138</v>
      </c>
      <c r="L3691" t="s">
        <v>10739</v>
      </c>
      <c r="M3691" t="s">
        <v>10740</v>
      </c>
      <c r="N3691">
        <v>1.415277777</v>
      </c>
      <c r="O3691">
        <v>0</v>
      </c>
      <c r="P3691">
        <v>4</v>
      </c>
      <c r="Q3691">
        <v>46</v>
      </c>
      <c r="R3691">
        <v>14</v>
      </c>
      <c r="S3691">
        <v>4</v>
      </c>
      <c r="T3691">
        <v>0</v>
      </c>
      <c r="U3691">
        <v>0</v>
      </c>
      <c r="V3691">
        <v>0</v>
      </c>
      <c r="W3691">
        <v>0</v>
      </c>
      <c r="X3691">
        <v>0.33437425954149752</v>
      </c>
      <c r="Y3691">
        <v>395.845820749979</v>
      </c>
      <c r="Z3691">
        <v>155.81940202425898</v>
      </c>
      <c r="AA3691">
        <v>7.08908826493529</v>
      </c>
      <c r="AB3691">
        <v>0</v>
      </c>
      <c r="AC3691">
        <v>0</v>
      </c>
      <c r="AD3691">
        <v>0</v>
      </c>
      <c r="AE3691">
        <v>559.08868529871484</v>
      </c>
    </row>
    <row r="3692" spans="1:31" x14ac:dyDescent="0.25">
      <c r="A3692">
        <v>2345061</v>
      </c>
      <c r="B3692">
        <v>1</v>
      </c>
      <c r="C3692" t="s">
        <v>80</v>
      </c>
      <c r="D3692" t="s">
        <v>106</v>
      </c>
      <c r="E3692" t="s">
        <v>151</v>
      </c>
      <c r="F3692" t="s">
        <v>10741</v>
      </c>
      <c r="G3692" t="s">
        <v>153</v>
      </c>
      <c r="H3692" t="s">
        <v>154</v>
      </c>
      <c r="I3692" t="s">
        <v>144</v>
      </c>
      <c r="J3692" t="s">
        <v>137</v>
      </c>
      <c r="K3692" t="s">
        <v>138</v>
      </c>
      <c r="L3692" t="s">
        <v>10742</v>
      </c>
      <c r="M3692" t="s">
        <v>10743</v>
      </c>
      <c r="N3692">
        <v>2.7238888879999998</v>
      </c>
      <c r="O3692">
        <v>0</v>
      </c>
      <c r="P3692">
        <v>0</v>
      </c>
      <c r="Q3692">
        <v>0</v>
      </c>
      <c r="R3692">
        <v>3</v>
      </c>
      <c r="S3692">
        <v>0</v>
      </c>
      <c r="T3692">
        <v>1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28.632665446887504</v>
      </c>
      <c r="AA3692">
        <v>0</v>
      </c>
      <c r="AB3692">
        <v>94.040173313166619</v>
      </c>
      <c r="AC3692">
        <v>0</v>
      </c>
      <c r="AD3692">
        <v>0</v>
      </c>
      <c r="AE3692">
        <v>122.67283876005412</v>
      </c>
    </row>
    <row r="3693" spans="1:31" x14ac:dyDescent="0.25">
      <c r="A3693">
        <v>2345062</v>
      </c>
      <c r="B3693">
        <v>1</v>
      </c>
      <c r="C3693" t="s">
        <v>81</v>
      </c>
      <c r="D3693" t="s">
        <v>123</v>
      </c>
      <c r="E3693" t="s">
        <v>147</v>
      </c>
      <c r="F3693" t="s">
        <v>10744</v>
      </c>
      <c r="G3693" t="s">
        <v>134</v>
      </c>
      <c r="H3693" t="s">
        <v>135</v>
      </c>
      <c r="I3693" t="s">
        <v>144</v>
      </c>
      <c r="J3693" t="s">
        <v>137</v>
      </c>
      <c r="K3693" t="s">
        <v>138</v>
      </c>
      <c r="L3693" t="s">
        <v>10745</v>
      </c>
      <c r="M3693" t="s">
        <v>10746</v>
      </c>
      <c r="N3693">
        <v>1.353611111</v>
      </c>
      <c r="O3693">
        <v>0</v>
      </c>
      <c r="P3693">
        <v>52</v>
      </c>
      <c r="Q3693">
        <v>0</v>
      </c>
      <c r="R3693">
        <v>12</v>
      </c>
      <c r="S3693">
        <v>0</v>
      </c>
      <c r="T3693">
        <v>9</v>
      </c>
      <c r="U3693">
        <v>1</v>
      </c>
      <c r="V3693">
        <v>0</v>
      </c>
      <c r="W3693">
        <v>0</v>
      </c>
      <c r="X3693">
        <v>13.707654156030342</v>
      </c>
      <c r="Y3693">
        <v>0</v>
      </c>
      <c r="Z3693">
        <v>26.983054093452459</v>
      </c>
      <c r="AA3693">
        <v>0</v>
      </c>
      <c r="AB3693">
        <v>17.917435584535237</v>
      </c>
      <c r="AC3693">
        <v>53.941446299064637</v>
      </c>
      <c r="AD3693">
        <v>0</v>
      </c>
      <c r="AE3693">
        <v>112.54959013308267</v>
      </c>
    </row>
    <row r="3694" spans="1:31" x14ac:dyDescent="0.25">
      <c r="A3694">
        <v>2345063</v>
      </c>
      <c r="B3694">
        <v>1</v>
      </c>
      <c r="C3694" t="s">
        <v>80</v>
      </c>
      <c r="D3694" t="s">
        <v>93</v>
      </c>
      <c r="E3694" t="s">
        <v>151</v>
      </c>
      <c r="F3694" t="s">
        <v>10747</v>
      </c>
      <c r="G3694" t="s">
        <v>153</v>
      </c>
      <c r="H3694" t="s">
        <v>154</v>
      </c>
      <c r="I3694" t="s">
        <v>144</v>
      </c>
      <c r="J3694" t="s">
        <v>137</v>
      </c>
      <c r="K3694" t="s">
        <v>138</v>
      </c>
      <c r="L3694" t="s">
        <v>10748</v>
      </c>
      <c r="M3694" t="s">
        <v>10749</v>
      </c>
      <c r="N3694">
        <v>2.3294444439999999</v>
      </c>
      <c r="O3694">
        <v>0</v>
      </c>
      <c r="P3694">
        <v>0</v>
      </c>
      <c r="Q3694">
        <v>0</v>
      </c>
      <c r="R3694">
        <v>2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22.770996677295031</v>
      </c>
      <c r="AA3694">
        <v>0</v>
      </c>
      <c r="AB3694">
        <v>0</v>
      </c>
      <c r="AC3694">
        <v>0</v>
      </c>
      <c r="AD3694">
        <v>0</v>
      </c>
      <c r="AE3694">
        <v>22.770996677295031</v>
      </c>
    </row>
    <row r="3695" spans="1:31" x14ac:dyDescent="0.25">
      <c r="A3695">
        <v>2345069</v>
      </c>
      <c r="B3695">
        <v>1</v>
      </c>
      <c r="C3695" t="s">
        <v>81</v>
      </c>
      <c r="D3695" t="s">
        <v>119</v>
      </c>
      <c r="E3695" t="s">
        <v>147</v>
      </c>
      <c r="F3695" t="s">
        <v>4592</v>
      </c>
      <c r="G3695" t="s">
        <v>184</v>
      </c>
      <c r="H3695" t="s">
        <v>135</v>
      </c>
      <c r="I3695" t="s">
        <v>144</v>
      </c>
      <c r="J3695" t="s">
        <v>137</v>
      </c>
      <c r="K3695" t="s">
        <v>138</v>
      </c>
      <c r="L3695" t="s">
        <v>10750</v>
      </c>
      <c r="M3695" t="s">
        <v>10751</v>
      </c>
      <c r="N3695">
        <v>1.5147222220000001</v>
      </c>
      <c r="O3695">
        <v>0</v>
      </c>
      <c r="P3695">
        <v>240</v>
      </c>
      <c r="Q3695">
        <v>0</v>
      </c>
      <c r="R3695">
        <v>5</v>
      </c>
      <c r="S3695">
        <v>0</v>
      </c>
      <c r="T3695">
        <v>14</v>
      </c>
      <c r="U3695">
        <v>0</v>
      </c>
      <c r="V3695">
        <v>1</v>
      </c>
      <c r="W3695">
        <v>0</v>
      </c>
      <c r="X3695">
        <v>33.281303648746579</v>
      </c>
      <c r="Y3695">
        <v>0</v>
      </c>
      <c r="Z3695">
        <v>2.8594966967310755</v>
      </c>
      <c r="AA3695">
        <v>0</v>
      </c>
      <c r="AB3695">
        <v>1.6058647421742511</v>
      </c>
      <c r="AC3695">
        <v>0</v>
      </c>
      <c r="AD3695">
        <v>175.58010189136971</v>
      </c>
      <c r="AE3695">
        <v>213.32676697902161</v>
      </c>
    </row>
    <row r="3696" spans="1:31" x14ac:dyDescent="0.25">
      <c r="A3696">
        <v>2345071</v>
      </c>
      <c r="B3696">
        <v>1</v>
      </c>
      <c r="C3696" t="s">
        <v>81</v>
      </c>
      <c r="D3696" t="s">
        <v>115</v>
      </c>
      <c r="E3696" t="s">
        <v>141</v>
      </c>
      <c r="F3696" t="s">
        <v>10752</v>
      </c>
      <c r="G3696" t="s">
        <v>208</v>
      </c>
      <c r="H3696" t="s">
        <v>135</v>
      </c>
      <c r="I3696" t="s">
        <v>144</v>
      </c>
      <c r="J3696" t="s">
        <v>137</v>
      </c>
      <c r="K3696" t="s">
        <v>209</v>
      </c>
      <c r="L3696" t="s">
        <v>10753</v>
      </c>
      <c r="M3696" t="s">
        <v>10754</v>
      </c>
      <c r="N3696">
        <v>7.7305555549999996</v>
      </c>
      <c r="O3696">
        <v>0</v>
      </c>
      <c r="P3696">
        <v>186</v>
      </c>
      <c r="Q3696">
        <v>0</v>
      </c>
      <c r="R3696">
        <v>3</v>
      </c>
      <c r="S3696">
        <v>0</v>
      </c>
      <c r="T3696">
        <v>14</v>
      </c>
      <c r="U3696">
        <v>0</v>
      </c>
      <c r="V3696">
        <v>0</v>
      </c>
      <c r="W3696">
        <v>0</v>
      </c>
      <c r="X3696">
        <v>177.7113433515087</v>
      </c>
      <c r="Y3696">
        <v>0</v>
      </c>
      <c r="Z3696">
        <v>2.8165461987374476</v>
      </c>
      <c r="AA3696">
        <v>0</v>
      </c>
      <c r="AB3696">
        <v>18.77582849524282</v>
      </c>
      <c r="AC3696">
        <v>0</v>
      </c>
      <c r="AD3696">
        <v>0</v>
      </c>
      <c r="AE3696">
        <v>199.30371804548898</v>
      </c>
    </row>
    <row r="3697" spans="1:31" x14ac:dyDescent="0.25">
      <c r="A3697">
        <v>2345074</v>
      </c>
      <c r="B3697">
        <v>1</v>
      </c>
      <c r="C3697" t="s">
        <v>81</v>
      </c>
      <c r="D3697" t="s">
        <v>112</v>
      </c>
      <c r="E3697" t="s">
        <v>132</v>
      </c>
      <c r="F3697" t="s">
        <v>3919</v>
      </c>
      <c r="G3697" t="s">
        <v>813</v>
      </c>
      <c r="H3697" t="s">
        <v>135</v>
      </c>
      <c r="I3697" t="s">
        <v>144</v>
      </c>
      <c r="J3697" t="s">
        <v>137</v>
      </c>
      <c r="K3697" t="s">
        <v>138</v>
      </c>
      <c r="L3697" t="s">
        <v>10755</v>
      </c>
      <c r="M3697" t="s">
        <v>10756</v>
      </c>
      <c r="N3697">
        <v>0.86888888799999997</v>
      </c>
      <c r="O3697">
        <v>0</v>
      </c>
      <c r="P3697">
        <v>535</v>
      </c>
      <c r="Q3697">
        <v>3</v>
      </c>
      <c r="R3697">
        <v>3</v>
      </c>
      <c r="S3697">
        <v>2</v>
      </c>
      <c r="T3697">
        <v>57</v>
      </c>
      <c r="U3697">
        <v>2</v>
      </c>
      <c r="V3697">
        <v>0</v>
      </c>
      <c r="W3697">
        <v>0</v>
      </c>
      <c r="X3697">
        <v>37.211332063409813</v>
      </c>
      <c r="Y3697">
        <v>16.627573042186363</v>
      </c>
      <c r="Z3697">
        <v>2.4338783651260463</v>
      </c>
      <c r="AA3697">
        <v>3.62990863258536</v>
      </c>
      <c r="AB3697">
        <v>14.069531472756523</v>
      </c>
      <c r="AC3697">
        <v>350.29674641520018</v>
      </c>
      <c r="AD3697">
        <v>0</v>
      </c>
      <c r="AE3697">
        <v>424.26896999126427</v>
      </c>
    </row>
    <row r="3698" spans="1:31" x14ac:dyDescent="0.25">
      <c r="A3698">
        <v>2345082</v>
      </c>
      <c r="B3698">
        <v>1</v>
      </c>
      <c r="C3698" t="s">
        <v>81</v>
      </c>
      <c r="D3698" t="s">
        <v>115</v>
      </c>
      <c r="E3698" t="s">
        <v>326</v>
      </c>
      <c r="F3698" t="s">
        <v>10757</v>
      </c>
      <c r="G3698" t="s">
        <v>667</v>
      </c>
      <c r="H3698" t="s">
        <v>154</v>
      </c>
      <c r="I3698" t="s">
        <v>144</v>
      </c>
      <c r="J3698" t="s">
        <v>137</v>
      </c>
      <c r="K3698" t="s">
        <v>138</v>
      </c>
      <c r="L3698" t="s">
        <v>10758</v>
      </c>
      <c r="M3698" t="s">
        <v>10759</v>
      </c>
      <c r="N3698">
        <v>1.5708333329999999</v>
      </c>
      <c r="O3698">
        <v>0</v>
      </c>
      <c r="P3698">
        <v>138</v>
      </c>
      <c r="Q3698">
        <v>0</v>
      </c>
      <c r="R3698">
        <v>0</v>
      </c>
      <c r="S3698">
        <v>0</v>
      </c>
      <c r="T3698">
        <v>5</v>
      </c>
      <c r="U3698">
        <v>0</v>
      </c>
      <c r="V3698">
        <v>0</v>
      </c>
      <c r="W3698">
        <v>0</v>
      </c>
      <c r="X3698">
        <v>31.161207701307127</v>
      </c>
      <c r="Y3698">
        <v>0</v>
      </c>
      <c r="Z3698">
        <v>0</v>
      </c>
      <c r="AA3698">
        <v>0</v>
      </c>
      <c r="AB3698">
        <v>6.661723363123361</v>
      </c>
      <c r="AC3698">
        <v>0</v>
      </c>
      <c r="AD3698">
        <v>0</v>
      </c>
      <c r="AE3698">
        <v>37.822931064430492</v>
      </c>
    </row>
    <row r="3699" spans="1:31" x14ac:dyDescent="0.25">
      <c r="A3699">
        <v>2345088</v>
      </c>
      <c r="B3699">
        <v>1</v>
      </c>
      <c r="C3699" t="s">
        <v>80</v>
      </c>
      <c r="D3699" t="s">
        <v>98</v>
      </c>
      <c r="E3699" t="s">
        <v>151</v>
      </c>
      <c r="F3699" t="s">
        <v>5058</v>
      </c>
      <c r="G3699" t="s">
        <v>153</v>
      </c>
      <c r="H3699" t="s">
        <v>154</v>
      </c>
      <c r="I3699" t="s">
        <v>144</v>
      </c>
      <c r="J3699" t="s">
        <v>137</v>
      </c>
      <c r="K3699" t="s">
        <v>138</v>
      </c>
      <c r="L3699" t="s">
        <v>10760</v>
      </c>
      <c r="M3699" t="s">
        <v>10761</v>
      </c>
      <c r="N3699">
        <v>0.65277777699999995</v>
      </c>
      <c r="O3699">
        <v>0</v>
      </c>
      <c r="P3699">
        <v>7</v>
      </c>
      <c r="Q3699">
        <v>0</v>
      </c>
      <c r="R3699">
        <v>5</v>
      </c>
      <c r="S3699">
        <v>0</v>
      </c>
      <c r="T3699">
        <v>19</v>
      </c>
      <c r="U3699">
        <v>0</v>
      </c>
      <c r="V3699">
        <v>0</v>
      </c>
      <c r="W3699">
        <v>0</v>
      </c>
      <c r="X3699">
        <v>2.2888177210591034</v>
      </c>
      <c r="Y3699">
        <v>0</v>
      </c>
      <c r="Z3699">
        <v>7.9370777984398586</v>
      </c>
      <c r="AA3699">
        <v>0</v>
      </c>
      <c r="AB3699">
        <v>21.435512683509447</v>
      </c>
      <c r="AC3699">
        <v>0</v>
      </c>
      <c r="AD3699">
        <v>0</v>
      </c>
      <c r="AE3699">
        <v>31.66140820300841</v>
      </c>
    </row>
    <row r="3700" spans="1:31" x14ac:dyDescent="0.25">
      <c r="A3700">
        <v>2345089</v>
      </c>
      <c r="B3700">
        <v>1</v>
      </c>
      <c r="C3700" t="s">
        <v>80</v>
      </c>
      <c r="D3700" t="s">
        <v>95</v>
      </c>
      <c r="E3700" t="s">
        <v>157</v>
      </c>
      <c r="F3700" t="s">
        <v>10762</v>
      </c>
      <c r="G3700" t="s">
        <v>159</v>
      </c>
      <c r="H3700" t="s">
        <v>154</v>
      </c>
      <c r="I3700" t="s">
        <v>144</v>
      </c>
      <c r="J3700" t="s">
        <v>137</v>
      </c>
      <c r="K3700" t="s">
        <v>138</v>
      </c>
      <c r="L3700" t="s">
        <v>10763</v>
      </c>
      <c r="M3700" t="s">
        <v>10764</v>
      </c>
      <c r="N3700">
        <v>2.0886111110000001</v>
      </c>
      <c r="O3700">
        <v>0</v>
      </c>
      <c r="P3700">
        <v>1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0.32352757838405999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0.32352757838405999</v>
      </c>
    </row>
    <row r="3701" spans="1:31" x14ac:dyDescent="0.25">
      <c r="A3701">
        <v>2345092</v>
      </c>
      <c r="B3701">
        <v>1</v>
      </c>
      <c r="C3701" t="s">
        <v>80</v>
      </c>
      <c r="D3701" t="s">
        <v>96</v>
      </c>
      <c r="E3701" t="s">
        <v>157</v>
      </c>
      <c r="F3701" t="s">
        <v>10765</v>
      </c>
      <c r="G3701" t="s">
        <v>204</v>
      </c>
      <c r="H3701" t="s">
        <v>154</v>
      </c>
      <c r="I3701" t="s">
        <v>144</v>
      </c>
      <c r="J3701" t="s">
        <v>137</v>
      </c>
      <c r="K3701" t="s">
        <v>138</v>
      </c>
      <c r="L3701" t="s">
        <v>10766</v>
      </c>
      <c r="M3701" t="s">
        <v>10767</v>
      </c>
      <c r="N3701">
        <v>1.946388888</v>
      </c>
      <c r="O3701">
        <v>0</v>
      </c>
      <c r="P3701">
        <v>3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1.6130692054293134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1.6130692054293134</v>
      </c>
    </row>
    <row r="3702" spans="1:31" x14ac:dyDescent="0.25">
      <c r="A3702">
        <v>2345095</v>
      </c>
      <c r="B3702">
        <v>1</v>
      </c>
      <c r="C3702" t="s">
        <v>80</v>
      </c>
      <c r="D3702" t="s">
        <v>106</v>
      </c>
      <c r="E3702" t="s">
        <v>141</v>
      </c>
      <c r="F3702" t="s">
        <v>10768</v>
      </c>
      <c r="G3702" t="s">
        <v>134</v>
      </c>
      <c r="H3702" t="s">
        <v>135</v>
      </c>
      <c r="I3702" t="s">
        <v>144</v>
      </c>
      <c r="J3702" t="s">
        <v>137</v>
      </c>
      <c r="K3702" t="s">
        <v>138</v>
      </c>
      <c r="L3702" t="s">
        <v>10769</v>
      </c>
      <c r="M3702" t="s">
        <v>10770</v>
      </c>
      <c r="N3702">
        <v>0.513055555</v>
      </c>
      <c r="O3702">
        <v>0</v>
      </c>
      <c r="P3702">
        <v>1233</v>
      </c>
      <c r="Q3702">
        <v>20</v>
      </c>
      <c r="R3702">
        <v>151</v>
      </c>
      <c r="S3702">
        <v>12</v>
      </c>
      <c r="T3702">
        <v>261</v>
      </c>
      <c r="U3702">
        <v>0</v>
      </c>
      <c r="V3702">
        <v>0</v>
      </c>
      <c r="W3702">
        <v>0</v>
      </c>
      <c r="X3702">
        <v>97.325631127487512</v>
      </c>
      <c r="Y3702">
        <v>13.370603381469264</v>
      </c>
      <c r="Z3702">
        <v>42.66258663430537</v>
      </c>
      <c r="AA3702">
        <v>9.7540574700522367</v>
      </c>
      <c r="AB3702">
        <v>58.996520269349261</v>
      </c>
      <c r="AC3702">
        <v>0</v>
      </c>
      <c r="AD3702">
        <v>0</v>
      </c>
      <c r="AE3702">
        <v>222.10939888266364</v>
      </c>
    </row>
    <row r="3703" spans="1:31" x14ac:dyDescent="0.25">
      <c r="A3703">
        <v>2345096</v>
      </c>
      <c r="B3703">
        <v>1</v>
      </c>
      <c r="C3703" t="s">
        <v>81</v>
      </c>
      <c r="D3703" t="s">
        <v>128</v>
      </c>
      <c r="E3703" t="s">
        <v>132</v>
      </c>
      <c r="F3703" t="s">
        <v>9307</v>
      </c>
      <c r="G3703" t="s">
        <v>134</v>
      </c>
      <c r="H3703" t="s">
        <v>135</v>
      </c>
      <c r="I3703" t="s">
        <v>144</v>
      </c>
      <c r="J3703" t="s">
        <v>137</v>
      </c>
      <c r="K3703" t="s">
        <v>138</v>
      </c>
      <c r="L3703" t="s">
        <v>10771</v>
      </c>
      <c r="M3703" t="s">
        <v>10772</v>
      </c>
      <c r="N3703">
        <v>0.59472222200000002</v>
      </c>
      <c r="O3703">
        <v>0</v>
      </c>
      <c r="P3703">
        <v>8</v>
      </c>
      <c r="Q3703">
        <v>0</v>
      </c>
      <c r="R3703">
        <v>0</v>
      </c>
      <c r="S3703">
        <v>0</v>
      </c>
      <c r="T3703">
        <v>0</v>
      </c>
      <c r="U3703">
        <v>1</v>
      </c>
      <c r="V3703">
        <v>0</v>
      </c>
      <c r="W3703">
        <v>0</v>
      </c>
      <c r="X3703">
        <v>1.3068359957882709</v>
      </c>
      <c r="Y3703">
        <v>0</v>
      </c>
      <c r="Z3703">
        <v>0</v>
      </c>
      <c r="AA3703">
        <v>0</v>
      </c>
      <c r="AB3703">
        <v>0</v>
      </c>
      <c r="AC3703">
        <v>20.869351972366275</v>
      </c>
      <c r="AD3703">
        <v>0</v>
      </c>
      <c r="AE3703">
        <v>22.176187968154544</v>
      </c>
    </row>
    <row r="3704" spans="1:31" x14ac:dyDescent="0.25">
      <c r="A3704">
        <v>2345097</v>
      </c>
      <c r="B3704">
        <v>1</v>
      </c>
      <c r="C3704" t="s">
        <v>80</v>
      </c>
      <c r="D3704" t="s">
        <v>97</v>
      </c>
      <c r="E3704" t="s">
        <v>132</v>
      </c>
      <c r="F3704" t="s">
        <v>10773</v>
      </c>
      <c r="G3704" t="s">
        <v>348</v>
      </c>
      <c r="H3704" t="s">
        <v>135</v>
      </c>
      <c r="I3704" t="s">
        <v>144</v>
      </c>
      <c r="J3704" t="s">
        <v>137</v>
      </c>
      <c r="K3704" t="s">
        <v>138</v>
      </c>
      <c r="L3704" t="s">
        <v>10774</v>
      </c>
      <c r="M3704" t="s">
        <v>10775</v>
      </c>
      <c r="N3704">
        <v>1.181944444</v>
      </c>
      <c r="O3704">
        <v>0</v>
      </c>
      <c r="P3704">
        <v>1258</v>
      </c>
      <c r="Q3704">
        <v>0</v>
      </c>
      <c r="R3704">
        <v>103</v>
      </c>
      <c r="S3704">
        <v>2</v>
      </c>
      <c r="T3704">
        <v>163</v>
      </c>
      <c r="U3704">
        <v>1</v>
      </c>
      <c r="V3704">
        <v>0</v>
      </c>
      <c r="W3704">
        <v>0</v>
      </c>
      <c r="X3704">
        <v>411.20441655438316</v>
      </c>
      <c r="Y3704">
        <v>0</v>
      </c>
      <c r="Z3704">
        <v>73.937763766314262</v>
      </c>
      <c r="AA3704">
        <v>28.363062399636071</v>
      </c>
      <c r="AB3704">
        <v>176.24692048623041</v>
      </c>
      <c r="AC3704">
        <v>50.313365051100241</v>
      </c>
      <c r="AD3704">
        <v>0</v>
      </c>
      <c r="AE3704">
        <v>740.06552825766414</v>
      </c>
    </row>
    <row r="3705" spans="1:31" x14ac:dyDescent="0.25">
      <c r="A3705">
        <v>2345098</v>
      </c>
      <c r="B3705">
        <v>1</v>
      </c>
      <c r="C3705" t="s">
        <v>81</v>
      </c>
      <c r="D3705" t="s">
        <v>115</v>
      </c>
      <c r="E3705" t="s">
        <v>147</v>
      </c>
      <c r="F3705" t="s">
        <v>10776</v>
      </c>
      <c r="G3705" t="s">
        <v>184</v>
      </c>
      <c r="H3705" t="s">
        <v>135</v>
      </c>
      <c r="I3705" t="s">
        <v>144</v>
      </c>
      <c r="J3705" t="s">
        <v>137</v>
      </c>
      <c r="K3705" t="s">
        <v>138</v>
      </c>
      <c r="L3705" t="s">
        <v>10777</v>
      </c>
      <c r="M3705" t="s">
        <v>10778</v>
      </c>
      <c r="N3705">
        <v>0.811111111</v>
      </c>
      <c r="O3705">
        <v>0</v>
      </c>
      <c r="P3705">
        <v>57</v>
      </c>
      <c r="Q3705">
        <v>0</v>
      </c>
      <c r="R3705">
        <v>3</v>
      </c>
      <c r="S3705">
        <v>0</v>
      </c>
      <c r="T3705">
        <v>8</v>
      </c>
      <c r="U3705">
        <v>0</v>
      </c>
      <c r="V3705">
        <v>0</v>
      </c>
      <c r="W3705">
        <v>0</v>
      </c>
      <c r="X3705">
        <v>5.7122725104339933</v>
      </c>
      <c r="Y3705">
        <v>0</v>
      </c>
      <c r="Z3705">
        <v>0.93418153427853334</v>
      </c>
      <c r="AA3705">
        <v>0</v>
      </c>
      <c r="AB3705">
        <v>2.5311633263313698</v>
      </c>
      <c r="AC3705">
        <v>0</v>
      </c>
      <c r="AD3705">
        <v>0</v>
      </c>
      <c r="AE3705">
        <v>9.1776173710438957</v>
      </c>
    </row>
    <row r="3706" spans="1:31" x14ac:dyDescent="0.25">
      <c r="A3706">
        <v>2345099</v>
      </c>
      <c r="B3706">
        <v>1</v>
      </c>
      <c r="C3706" t="s">
        <v>80</v>
      </c>
      <c r="D3706" t="s">
        <v>100</v>
      </c>
      <c r="E3706" t="s">
        <v>132</v>
      </c>
      <c r="F3706" t="s">
        <v>3003</v>
      </c>
      <c r="G3706" t="s">
        <v>134</v>
      </c>
      <c r="H3706" t="s">
        <v>135</v>
      </c>
      <c r="I3706" t="s">
        <v>144</v>
      </c>
      <c r="J3706" t="s">
        <v>137</v>
      </c>
      <c r="K3706" t="s">
        <v>138</v>
      </c>
      <c r="L3706" t="s">
        <v>10779</v>
      </c>
      <c r="M3706" t="s">
        <v>10780</v>
      </c>
      <c r="N3706">
        <v>0.14972222199999999</v>
      </c>
      <c r="O3706">
        <v>6</v>
      </c>
      <c r="P3706">
        <v>13</v>
      </c>
      <c r="Q3706">
        <v>59</v>
      </c>
      <c r="R3706">
        <v>35</v>
      </c>
      <c r="S3706">
        <v>8</v>
      </c>
      <c r="T3706">
        <v>12</v>
      </c>
      <c r="U3706">
        <v>0</v>
      </c>
      <c r="V3706">
        <v>0</v>
      </c>
      <c r="W3706">
        <v>0.92264426335331273</v>
      </c>
      <c r="X3706">
        <v>0.38383418538193359</v>
      </c>
      <c r="Y3706">
        <v>18.159166010627576</v>
      </c>
      <c r="Z3706">
        <v>7.4426944146297069</v>
      </c>
      <c r="AA3706">
        <v>3.9782363980851585</v>
      </c>
      <c r="AB3706">
        <v>2.0034246793772748</v>
      </c>
      <c r="AC3706">
        <v>0</v>
      </c>
      <c r="AD3706">
        <v>0</v>
      </c>
      <c r="AE3706">
        <v>32.889999951454961</v>
      </c>
    </row>
    <row r="3707" spans="1:31" x14ac:dyDescent="0.25">
      <c r="A3707">
        <v>2345100</v>
      </c>
      <c r="B3707">
        <v>1</v>
      </c>
      <c r="C3707" t="s">
        <v>80</v>
      </c>
      <c r="D3707" t="s">
        <v>104</v>
      </c>
      <c r="E3707" t="s">
        <v>240</v>
      </c>
      <c r="F3707" t="s">
        <v>10781</v>
      </c>
      <c r="G3707" t="s">
        <v>134</v>
      </c>
      <c r="H3707" t="s">
        <v>135</v>
      </c>
      <c r="I3707" t="s">
        <v>144</v>
      </c>
      <c r="J3707" t="s">
        <v>137</v>
      </c>
      <c r="K3707" t="s">
        <v>138</v>
      </c>
      <c r="L3707" t="s">
        <v>10782</v>
      </c>
      <c r="M3707" t="s">
        <v>10783</v>
      </c>
      <c r="N3707">
        <v>0.51411388800000002</v>
      </c>
      <c r="O3707">
        <v>1</v>
      </c>
      <c r="P3707">
        <v>468</v>
      </c>
      <c r="Q3707">
        <v>23</v>
      </c>
      <c r="R3707">
        <v>28</v>
      </c>
      <c r="S3707">
        <v>29</v>
      </c>
      <c r="T3707">
        <v>72</v>
      </c>
      <c r="U3707">
        <v>5</v>
      </c>
      <c r="V3707">
        <v>0</v>
      </c>
      <c r="W3707">
        <v>1.1448844095892916</v>
      </c>
      <c r="X3707">
        <v>49.782808194451199</v>
      </c>
      <c r="Y3707">
        <v>27.554805401277804</v>
      </c>
      <c r="Z3707">
        <v>11.508584441017197</v>
      </c>
      <c r="AA3707">
        <v>247.32577046653941</v>
      </c>
      <c r="AB3707">
        <v>41.500192563368991</v>
      </c>
      <c r="AC3707">
        <v>105.59774693335237</v>
      </c>
      <c r="AD3707">
        <v>0</v>
      </c>
      <c r="AE3707">
        <v>484.41479240959626</v>
      </c>
    </row>
    <row r="3708" spans="1:31" x14ac:dyDescent="0.25">
      <c r="A3708">
        <v>2345101</v>
      </c>
      <c r="B3708">
        <v>1</v>
      </c>
      <c r="C3708" t="s">
        <v>80</v>
      </c>
      <c r="D3708" t="s">
        <v>108</v>
      </c>
      <c r="E3708" t="s">
        <v>174</v>
      </c>
      <c r="F3708" t="s">
        <v>10784</v>
      </c>
      <c r="G3708" t="s">
        <v>299</v>
      </c>
      <c r="H3708" t="s">
        <v>154</v>
      </c>
      <c r="I3708" t="s">
        <v>144</v>
      </c>
      <c r="J3708" t="s">
        <v>137</v>
      </c>
      <c r="K3708" t="s">
        <v>138</v>
      </c>
      <c r="L3708" t="s">
        <v>10785</v>
      </c>
      <c r="M3708" t="s">
        <v>10786</v>
      </c>
      <c r="N3708">
        <v>0.25</v>
      </c>
      <c r="O3708">
        <v>0</v>
      </c>
      <c r="P3708">
        <v>17</v>
      </c>
      <c r="Q3708">
        <v>0</v>
      </c>
      <c r="R3708">
        <v>10</v>
      </c>
      <c r="S3708">
        <v>0</v>
      </c>
      <c r="T3708">
        <v>5</v>
      </c>
      <c r="U3708">
        <v>0</v>
      </c>
      <c r="V3708">
        <v>0</v>
      </c>
      <c r="W3708">
        <v>0</v>
      </c>
      <c r="X3708">
        <v>0.65227535964624994</v>
      </c>
      <c r="Y3708">
        <v>0</v>
      </c>
      <c r="Z3708">
        <v>1.8447724004467501</v>
      </c>
      <c r="AA3708">
        <v>0</v>
      </c>
      <c r="AB3708">
        <v>1.522958835873</v>
      </c>
      <c r="AC3708">
        <v>0</v>
      </c>
      <c r="AD3708">
        <v>0</v>
      </c>
      <c r="AE3708">
        <v>4.0200065959659996</v>
      </c>
    </row>
    <row r="3709" spans="1:31" x14ac:dyDescent="0.25">
      <c r="A3709">
        <v>2345102</v>
      </c>
      <c r="B3709">
        <v>1</v>
      </c>
      <c r="C3709" t="s">
        <v>80</v>
      </c>
      <c r="D3709" t="s">
        <v>107</v>
      </c>
      <c r="E3709" t="s">
        <v>157</v>
      </c>
      <c r="F3709" t="s">
        <v>10787</v>
      </c>
      <c r="G3709" t="s">
        <v>352</v>
      </c>
      <c r="H3709" t="s">
        <v>154</v>
      </c>
      <c r="I3709" t="s">
        <v>144</v>
      </c>
      <c r="J3709" t="s">
        <v>3</v>
      </c>
      <c r="K3709" t="s">
        <v>138</v>
      </c>
      <c r="L3709" t="s">
        <v>10788</v>
      </c>
      <c r="M3709" t="s">
        <v>10789</v>
      </c>
      <c r="N3709">
        <v>2.5133333329999998</v>
      </c>
      <c r="O3709">
        <v>0</v>
      </c>
      <c r="P3709">
        <v>7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4.6122245315719201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4.6122245315719201</v>
      </c>
    </row>
    <row r="3710" spans="1:31" x14ac:dyDescent="0.25">
      <c r="A3710">
        <v>2345103</v>
      </c>
      <c r="B3710">
        <v>1</v>
      </c>
      <c r="C3710" t="s">
        <v>81</v>
      </c>
      <c r="D3710" t="s">
        <v>118</v>
      </c>
      <c r="E3710" t="s">
        <v>157</v>
      </c>
      <c r="F3710" t="s">
        <v>10790</v>
      </c>
      <c r="G3710" t="s">
        <v>204</v>
      </c>
      <c r="H3710" t="s">
        <v>154</v>
      </c>
      <c r="I3710" t="s">
        <v>144</v>
      </c>
      <c r="J3710" t="s">
        <v>137</v>
      </c>
      <c r="K3710" t="s">
        <v>138</v>
      </c>
      <c r="L3710" t="s">
        <v>10791</v>
      </c>
      <c r="M3710" t="s">
        <v>10792</v>
      </c>
      <c r="N3710">
        <v>1.323611111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1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2.6062364482493501</v>
      </c>
      <c r="AC3710">
        <v>0</v>
      </c>
      <c r="AD3710">
        <v>0</v>
      </c>
      <c r="AE3710">
        <v>2.6062364482493501</v>
      </c>
    </row>
    <row r="3711" spans="1:31" x14ac:dyDescent="0.25">
      <c r="A3711">
        <v>2345105</v>
      </c>
      <c r="B3711">
        <v>1</v>
      </c>
      <c r="C3711" t="s">
        <v>80</v>
      </c>
      <c r="D3711" t="s">
        <v>100</v>
      </c>
      <c r="E3711" t="s">
        <v>157</v>
      </c>
      <c r="F3711" t="s">
        <v>9932</v>
      </c>
      <c r="G3711" t="s">
        <v>194</v>
      </c>
      <c r="H3711" t="s">
        <v>154</v>
      </c>
      <c r="I3711" t="s">
        <v>144</v>
      </c>
      <c r="J3711" t="s">
        <v>137</v>
      </c>
      <c r="K3711" t="s">
        <v>138</v>
      </c>
      <c r="L3711" t="s">
        <v>10793</v>
      </c>
      <c r="M3711" t="s">
        <v>10794</v>
      </c>
      <c r="N3711">
        <v>2.790277777</v>
      </c>
      <c r="O3711">
        <v>0</v>
      </c>
      <c r="P3711">
        <v>1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2.0706608594966663E-3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2.0706608594966663E-3</v>
      </c>
    </row>
    <row r="3712" spans="1:31" x14ac:dyDescent="0.25">
      <c r="A3712">
        <v>2345107</v>
      </c>
      <c r="B3712">
        <v>1</v>
      </c>
      <c r="C3712" t="s">
        <v>80</v>
      </c>
      <c r="D3712" t="s">
        <v>108</v>
      </c>
      <c r="E3712" t="s">
        <v>174</v>
      </c>
      <c r="F3712" t="s">
        <v>10795</v>
      </c>
      <c r="G3712" t="s">
        <v>299</v>
      </c>
      <c r="H3712" t="s">
        <v>154</v>
      </c>
      <c r="I3712" t="s">
        <v>144</v>
      </c>
      <c r="J3712" t="s">
        <v>137</v>
      </c>
      <c r="K3712" t="s">
        <v>138</v>
      </c>
      <c r="L3712" t="s">
        <v>10796</v>
      </c>
      <c r="M3712" t="s">
        <v>10797</v>
      </c>
      <c r="N3712">
        <v>0.34805555500000002</v>
      </c>
      <c r="O3712">
        <v>0</v>
      </c>
      <c r="P3712">
        <v>16</v>
      </c>
      <c r="Q3712">
        <v>0</v>
      </c>
      <c r="R3712">
        <v>4</v>
      </c>
      <c r="S3712">
        <v>0</v>
      </c>
      <c r="T3712">
        <v>1</v>
      </c>
      <c r="U3712">
        <v>0</v>
      </c>
      <c r="V3712">
        <v>0</v>
      </c>
      <c r="W3712">
        <v>0</v>
      </c>
      <c r="X3712">
        <v>1.0300789642324029</v>
      </c>
      <c r="Y3712">
        <v>0</v>
      </c>
      <c r="Z3712">
        <v>3.7233721318269821</v>
      </c>
      <c r="AA3712">
        <v>0</v>
      </c>
      <c r="AB3712">
        <v>1.3328640170171668E-2</v>
      </c>
      <c r="AC3712">
        <v>0</v>
      </c>
      <c r="AD3712">
        <v>0</v>
      </c>
      <c r="AE3712">
        <v>4.7667797362295561</v>
      </c>
    </row>
    <row r="3713" spans="1:31" x14ac:dyDescent="0.25">
      <c r="A3713">
        <v>2345109</v>
      </c>
      <c r="B3713">
        <v>1</v>
      </c>
      <c r="C3713" t="s">
        <v>81</v>
      </c>
      <c r="D3713" t="s">
        <v>123</v>
      </c>
      <c r="E3713" t="s">
        <v>151</v>
      </c>
      <c r="F3713" t="s">
        <v>10798</v>
      </c>
      <c r="G3713" t="s">
        <v>410</v>
      </c>
      <c r="H3713" t="s">
        <v>154</v>
      </c>
      <c r="I3713" t="s">
        <v>144</v>
      </c>
      <c r="J3713" t="s">
        <v>137</v>
      </c>
      <c r="K3713" t="s">
        <v>138</v>
      </c>
      <c r="L3713" t="s">
        <v>10799</v>
      </c>
      <c r="M3713" t="s">
        <v>10800</v>
      </c>
      <c r="N3713">
        <v>2.68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7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3.4530828030088712</v>
      </c>
      <c r="AC3713">
        <v>0</v>
      </c>
      <c r="AD3713">
        <v>0</v>
      </c>
      <c r="AE3713">
        <v>3.4530828030088712</v>
      </c>
    </row>
    <row r="3714" spans="1:31" x14ac:dyDescent="0.25">
      <c r="A3714">
        <v>2345111</v>
      </c>
      <c r="B3714">
        <v>1</v>
      </c>
      <c r="C3714" t="s">
        <v>80</v>
      </c>
      <c r="D3714" t="s">
        <v>92</v>
      </c>
      <c r="E3714" t="s">
        <v>157</v>
      </c>
      <c r="F3714" t="s">
        <v>10801</v>
      </c>
      <c r="G3714" t="s">
        <v>194</v>
      </c>
      <c r="H3714" t="s">
        <v>154</v>
      </c>
      <c r="I3714" t="s">
        <v>144</v>
      </c>
      <c r="J3714" t="s">
        <v>137</v>
      </c>
      <c r="K3714" t="s">
        <v>138</v>
      </c>
      <c r="L3714" t="s">
        <v>10802</v>
      </c>
      <c r="M3714" t="s">
        <v>10803</v>
      </c>
      <c r="N3714">
        <v>1.8225</v>
      </c>
      <c r="O3714">
        <v>0</v>
      </c>
      <c r="P3714">
        <v>0</v>
      </c>
      <c r="Q3714">
        <v>0</v>
      </c>
      <c r="R3714">
        <v>1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0.49762922343714666</v>
      </c>
      <c r="AA3714">
        <v>0</v>
      </c>
      <c r="AB3714">
        <v>0</v>
      </c>
      <c r="AC3714">
        <v>0</v>
      </c>
      <c r="AD3714">
        <v>0</v>
      </c>
      <c r="AE3714">
        <v>0.49762922343714666</v>
      </c>
    </row>
    <row r="3715" spans="1:31" x14ac:dyDescent="0.25">
      <c r="A3715">
        <v>2345113</v>
      </c>
      <c r="B3715">
        <v>1</v>
      </c>
      <c r="C3715" t="s">
        <v>81</v>
      </c>
      <c r="D3715" t="s">
        <v>118</v>
      </c>
      <c r="E3715" t="s">
        <v>147</v>
      </c>
      <c r="F3715" t="s">
        <v>10804</v>
      </c>
      <c r="G3715" t="s">
        <v>134</v>
      </c>
      <c r="H3715" t="s">
        <v>135</v>
      </c>
      <c r="I3715" t="s">
        <v>144</v>
      </c>
      <c r="J3715" t="s">
        <v>137</v>
      </c>
      <c r="K3715" t="s">
        <v>138</v>
      </c>
      <c r="L3715" t="s">
        <v>10805</v>
      </c>
      <c r="M3715" t="s">
        <v>10806</v>
      </c>
      <c r="N3715">
        <v>0.689722222</v>
      </c>
      <c r="O3715">
        <v>0</v>
      </c>
      <c r="P3715">
        <v>3664</v>
      </c>
      <c r="Q3715">
        <v>1</v>
      </c>
      <c r="R3715">
        <v>33</v>
      </c>
      <c r="S3715">
        <v>57</v>
      </c>
      <c r="T3715">
        <v>183</v>
      </c>
      <c r="U3715">
        <v>2</v>
      </c>
      <c r="V3715">
        <v>0</v>
      </c>
      <c r="W3715">
        <v>0</v>
      </c>
      <c r="X3715">
        <v>574.56737922710226</v>
      </c>
      <c r="Y3715">
        <v>0</v>
      </c>
      <c r="Z3715">
        <v>41.874924994342948</v>
      </c>
      <c r="AA3715">
        <v>453.12090768598546</v>
      </c>
      <c r="AB3715">
        <v>216.34872501880636</v>
      </c>
      <c r="AC3715">
        <v>89.364776128990741</v>
      </c>
      <c r="AD3715">
        <v>0</v>
      </c>
      <c r="AE3715">
        <v>1375.2767130552279</v>
      </c>
    </row>
    <row r="3716" spans="1:31" x14ac:dyDescent="0.25">
      <c r="A3716">
        <v>2345116</v>
      </c>
      <c r="B3716">
        <v>1</v>
      </c>
      <c r="C3716" t="s">
        <v>80</v>
      </c>
      <c r="D3716" t="s">
        <v>82</v>
      </c>
      <c r="E3716" t="s">
        <v>132</v>
      </c>
      <c r="F3716" t="s">
        <v>10807</v>
      </c>
      <c r="G3716" t="s">
        <v>134</v>
      </c>
      <c r="H3716" t="s">
        <v>135</v>
      </c>
      <c r="I3716" t="s">
        <v>144</v>
      </c>
      <c r="J3716" t="s">
        <v>137</v>
      </c>
      <c r="K3716" t="s">
        <v>138</v>
      </c>
      <c r="L3716" t="s">
        <v>10808</v>
      </c>
      <c r="M3716" t="s">
        <v>10809</v>
      </c>
      <c r="N3716">
        <v>0.62250000000000005</v>
      </c>
      <c r="O3716">
        <v>0</v>
      </c>
      <c r="P3716">
        <v>769</v>
      </c>
      <c r="Q3716">
        <v>0</v>
      </c>
      <c r="R3716">
        <v>0</v>
      </c>
      <c r="S3716">
        <v>5</v>
      </c>
      <c r="T3716">
        <v>1387</v>
      </c>
      <c r="U3716">
        <v>1</v>
      </c>
      <c r="V3716">
        <v>17</v>
      </c>
      <c r="W3716">
        <v>0</v>
      </c>
      <c r="X3716">
        <v>151.31527228419941</v>
      </c>
      <c r="Y3716">
        <v>0</v>
      </c>
      <c r="Z3716">
        <v>0</v>
      </c>
      <c r="AA3716">
        <v>222.11644641888716</v>
      </c>
      <c r="AB3716">
        <v>999.58438296703105</v>
      </c>
      <c r="AC3716">
        <v>67.822037725550359</v>
      </c>
      <c r="AD3716">
        <v>97.686223948260817</v>
      </c>
      <c r="AE3716">
        <v>1538.5243633439291</v>
      </c>
    </row>
    <row r="3717" spans="1:31" x14ac:dyDescent="0.25">
      <c r="A3717">
        <v>2345119</v>
      </c>
      <c r="B3717">
        <v>1</v>
      </c>
      <c r="C3717" t="s">
        <v>81</v>
      </c>
      <c r="D3717" t="s">
        <v>127</v>
      </c>
      <c r="E3717" t="s">
        <v>157</v>
      </c>
      <c r="F3717" t="s">
        <v>10810</v>
      </c>
      <c r="G3717" t="s">
        <v>159</v>
      </c>
      <c r="H3717" t="s">
        <v>154</v>
      </c>
      <c r="I3717" t="s">
        <v>144</v>
      </c>
      <c r="J3717" t="s">
        <v>137</v>
      </c>
      <c r="K3717" t="s">
        <v>138</v>
      </c>
      <c r="L3717" t="s">
        <v>10811</v>
      </c>
      <c r="M3717" t="s">
        <v>10812</v>
      </c>
      <c r="N3717">
        <v>1.909444444</v>
      </c>
      <c r="O3717">
        <v>0</v>
      </c>
      <c r="P3717">
        <v>1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</row>
    <row r="3718" spans="1:31" x14ac:dyDescent="0.25">
      <c r="A3718">
        <v>2345124</v>
      </c>
      <c r="B3718">
        <v>1</v>
      </c>
      <c r="C3718" t="s">
        <v>81</v>
      </c>
      <c r="D3718" t="s">
        <v>116</v>
      </c>
      <c r="E3718" t="s">
        <v>147</v>
      </c>
      <c r="F3718" t="s">
        <v>10813</v>
      </c>
      <c r="G3718" t="s">
        <v>184</v>
      </c>
      <c r="H3718" t="s">
        <v>135</v>
      </c>
      <c r="I3718" t="s">
        <v>144</v>
      </c>
      <c r="J3718" t="s">
        <v>137</v>
      </c>
      <c r="K3718" t="s">
        <v>138</v>
      </c>
      <c r="L3718" t="s">
        <v>10814</v>
      </c>
      <c r="M3718" t="s">
        <v>10815</v>
      </c>
      <c r="N3718">
        <v>0.76916666600000005</v>
      </c>
      <c r="O3718">
        <v>0</v>
      </c>
      <c r="P3718">
        <v>93</v>
      </c>
      <c r="Q3718">
        <v>5</v>
      </c>
      <c r="R3718">
        <v>49</v>
      </c>
      <c r="S3718">
        <v>3</v>
      </c>
      <c r="T3718">
        <v>7</v>
      </c>
      <c r="U3718">
        <v>0</v>
      </c>
      <c r="V3718">
        <v>0</v>
      </c>
      <c r="W3718">
        <v>0</v>
      </c>
      <c r="X3718">
        <v>24.991369816678919</v>
      </c>
      <c r="Y3718">
        <v>15.737433753645073</v>
      </c>
      <c r="Z3718">
        <v>50.068913856873337</v>
      </c>
      <c r="AA3718">
        <v>9.5768299213901464</v>
      </c>
      <c r="AB3718">
        <v>8.2517591363289871</v>
      </c>
      <c r="AC3718">
        <v>0</v>
      </c>
      <c r="AD3718">
        <v>0</v>
      </c>
      <c r="AE3718">
        <v>108.62630648491646</v>
      </c>
    </row>
    <row r="3719" spans="1:31" x14ac:dyDescent="0.25">
      <c r="A3719">
        <v>2345125</v>
      </c>
      <c r="B3719">
        <v>1</v>
      </c>
      <c r="C3719" t="s">
        <v>80</v>
      </c>
      <c r="D3719" t="s">
        <v>100</v>
      </c>
      <c r="E3719" t="s">
        <v>174</v>
      </c>
      <c r="F3719" t="s">
        <v>3130</v>
      </c>
      <c r="G3719" t="s">
        <v>498</v>
      </c>
      <c r="H3719" t="s">
        <v>154</v>
      </c>
      <c r="I3719" t="s">
        <v>144</v>
      </c>
      <c r="J3719" t="s">
        <v>137</v>
      </c>
      <c r="K3719" t="s">
        <v>138</v>
      </c>
      <c r="L3719" t="s">
        <v>10816</v>
      </c>
      <c r="M3719" t="s">
        <v>10817</v>
      </c>
      <c r="N3719">
        <v>1.8758333330000001</v>
      </c>
      <c r="O3719">
        <v>0</v>
      </c>
      <c r="P3719">
        <v>124</v>
      </c>
      <c r="Q3719">
        <v>0</v>
      </c>
      <c r="R3719">
        <v>5</v>
      </c>
      <c r="S3719">
        <v>0</v>
      </c>
      <c r="T3719">
        <v>11</v>
      </c>
      <c r="U3719">
        <v>0</v>
      </c>
      <c r="V3719">
        <v>0</v>
      </c>
      <c r="W3719">
        <v>0</v>
      </c>
      <c r="X3719">
        <v>45.048387481653009</v>
      </c>
      <c r="Y3719">
        <v>0</v>
      </c>
      <c r="Z3719">
        <v>1.8614395693718389</v>
      </c>
      <c r="AA3719">
        <v>0</v>
      </c>
      <c r="AB3719">
        <v>17.378746297269334</v>
      </c>
      <c r="AC3719">
        <v>0</v>
      </c>
      <c r="AD3719">
        <v>0</v>
      </c>
      <c r="AE3719">
        <v>64.288573348294179</v>
      </c>
    </row>
    <row r="3720" spans="1:31" x14ac:dyDescent="0.25">
      <c r="A3720">
        <v>2345128</v>
      </c>
      <c r="B3720">
        <v>1</v>
      </c>
      <c r="C3720" t="s">
        <v>80</v>
      </c>
      <c r="D3720" t="s">
        <v>104</v>
      </c>
      <c r="E3720" t="s">
        <v>157</v>
      </c>
      <c r="F3720" t="s">
        <v>10818</v>
      </c>
      <c r="G3720" t="s">
        <v>159</v>
      </c>
      <c r="H3720" t="s">
        <v>154</v>
      </c>
      <c r="I3720" t="s">
        <v>144</v>
      </c>
      <c r="J3720" t="s">
        <v>137</v>
      </c>
      <c r="K3720" t="s">
        <v>138</v>
      </c>
      <c r="L3720" t="s">
        <v>10819</v>
      </c>
      <c r="M3720" t="s">
        <v>10820</v>
      </c>
      <c r="N3720">
        <v>3.0238888880000001</v>
      </c>
      <c r="O3720">
        <v>0</v>
      </c>
      <c r="P3720">
        <v>1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0.77577869767132857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0.77577869767132857</v>
      </c>
    </row>
    <row r="3721" spans="1:31" x14ac:dyDescent="0.25">
      <c r="A3721">
        <v>2345130</v>
      </c>
      <c r="B3721">
        <v>1</v>
      </c>
      <c r="C3721" t="s">
        <v>81</v>
      </c>
      <c r="D3721" t="s">
        <v>112</v>
      </c>
      <c r="E3721" t="s">
        <v>132</v>
      </c>
      <c r="F3721" t="s">
        <v>10708</v>
      </c>
      <c r="G3721" t="s">
        <v>143</v>
      </c>
      <c r="H3721" t="s">
        <v>135</v>
      </c>
      <c r="I3721" t="s">
        <v>144</v>
      </c>
      <c r="J3721" t="s">
        <v>5</v>
      </c>
      <c r="K3721" t="s">
        <v>138</v>
      </c>
      <c r="L3721" t="s">
        <v>10821</v>
      </c>
      <c r="M3721" t="s">
        <v>10822</v>
      </c>
      <c r="N3721">
        <v>1.163888888</v>
      </c>
      <c r="O3721">
        <v>1</v>
      </c>
      <c r="P3721">
        <v>98</v>
      </c>
      <c r="Q3721">
        <v>4</v>
      </c>
      <c r="R3721">
        <v>15</v>
      </c>
      <c r="S3721">
        <v>3</v>
      </c>
      <c r="T3721">
        <v>6</v>
      </c>
      <c r="U3721">
        <v>0</v>
      </c>
      <c r="V3721">
        <v>0</v>
      </c>
      <c r="W3721">
        <v>2.2854995643664164</v>
      </c>
      <c r="X3721">
        <v>11.744738983915525</v>
      </c>
      <c r="Y3721">
        <v>17.806861445552347</v>
      </c>
      <c r="Z3721">
        <v>15.338956378633185</v>
      </c>
      <c r="AA3721">
        <v>27.471665571532</v>
      </c>
      <c r="AB3721">
        <v>13.229605365415273</v>
      </c>
      <c r="AC3721">
        <v>0</v>
      </c>
      <c r="AD3721">
        <v>0</v>
      </c>
      <c r="AE3721">
        <v>87.877327309414738</v>
      </c>
    </row>
    <row r="3722" spans="1:31" x14ac:dyDescent="0.25">
      <c r="A3722">
        <v>2345132</v>
      </c>
      <c r="B3722">
        <v>1</v>
      </c>
      <c r="C3722" t="s">
        <v>81</v>
      </c>
      <c r="D3722" t="s">
        <v>114</v>
      </c>
      <c r="E3722" t="s">
        <v>132</v>
      </c>
      <c r="F3722" t="s">
        <v>10823</v>
      </c>
      <c r="G3722" t="s">
        <v>134</v>
      </c>
      <c r="H3722" t="s">
        <v>135</v>
      </c>
      <c r="I3722" t="s">
        <v>144</v>
      </c>
      <c r="J3722" t="s">
        <v>137</v>
      </c>
      <c r="K3722" t="s">
        <v>138</v>
      </c>
      <c r="L3722" t="s">
        <v>10824</v>
      </c>
      <c r="M3722" t="s">
        <v>10825</v>
      </c>
      <c r="N3722">
        <v>7.2777777000000002E-2</v>
      </c>
      <c r="O3722">
        <v>0</v>
      </c>
      <c r="P3722">
        <v>1817</v>
      </c>
      <c r="Q3722">
        <v>0</v>
      </c>
      <c r="R3722">
        <v>47</v>
      </c>
      <c r="S3722">
        <v>8</v>
      </c>
      <c r="T3722">
        <v>164</v>
      </c>
      <c r="U3722">
        <v>1</v>
      </c>
      <c r="V3722">
        <v>1</v>
      </c>
      <c r="W3722">
        <v>0</v>
      </c>
      <c r="X3722">
        <v>11.580665054990444</v>
      </c>
      <c r="Y3722">
        <v>0</v>
      </c>
      <c r="Z3722">
        <v>0.83660365685768445</v>
      </c>
      <c r="AA3722">
        <v>0.81806037386945374</v>
      </c>
      <c r="AB3722">
        <v>3.3903309710908647</v>
      </c>
      <c r="AC3722">
        <v>7.9234893573140495</v>
      </c>
      <c r="AD3722">
        <v>0</v>
      </c>
      <c r="AE3722">
        <v>24.549149414122496</v>
      </c>
    </row>
    <row r="3723" spans="1:31" x14ac:dyDescent="0.25">
      <c r="A3723">
        <v>2345136</v>
      </c>
      <c r="B3723">
        <v>1</v>
      </c>
      <c r="C3723" t="s">
        <v>81</v>
      </c>
      <c r="D3723" t="s">
        <v>112</v>
      </c>
      <c r="E3723" t="s">
        <v>157</v>
      </c>
      <c r="F3723" t="s">
        <v>10826</v>
      </c>
      <c r="G3723" t="s">
        <v>159</v>
      </c>
      <c r="H3723" t="s">
        <v>154</v>
      </c>
      <c r="I3723" t="s">
        <v>144</v>
      </c>
      <c r="J3723" t="s">
        <v>137</v>
      </c>
      <c r="K3723" t="s">
        <v>138</v>
      </c>
      <c r="L3723" t="s">
        <v>10827</v>
      </c>
      <c r="M3723" t="s">
        <v>10828</v>
      </c>
      <c r="N3723">
        <v>6.9802777770000004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1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0.68140287388599008</v>
      </c>
      <c r="AC3723">
        <v>0</v>
      </c>
      <c r="AD3723">
        <v>0</v>
      </c>
      <c r="AE3723">
        <v>0.68140287388599008</v>
      </c>
    </row>
    <row r="3724" spans="1:31" x14ac:dyDescent="0.25">
      <c r="A3724">
        <v>2345138</v>
      </c>
      <c r="B3724">
        <v>1</v>
      </c>
      <c r="C3724" t="s">
        <v>80</v>
      </c>
      <c r="D3724" t="s">
        <v>104</v>
      </c>
      <c r="E3724" t="s">
        <v>157</v>
      </c>
      <c r="F3724" t="s">
        <v>10829</v>
      </c>
      <c r="G3724" t="s">
        <v>159</v>
      </c>
      <c r="H3724" t="s">
        <v>154</v>
      </c>
      <c r="I3724" t="s">
        <v>144</v>
      </c>
      <c r="J3724" t="s">
        <v>137</v>
      </c>
      <c r="K3724" t="s">
        <v>138</v>
      </c>
      <c r="L3724" t="s">
        <v>10830</v>
      </c>
      <c r="M3724" t="s">
        <v>10831</v>
      </c>
      <c r="N3724">
        <v>3.8966666659999998</v>
      </c>
      <c r="O3724">
        <v>0</v>
      </c>
      <c r="P3724">
        <v>1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2.3065977813582648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2.3065977813582648</v>
      </c>
    </row>
    <row r="3725" spans="1:31" x14ac:dyDescent="0.25">
      <c r="A3725">
        <v>2345139</v>
      </c>
      <c r="B3725">
        <v>1</v>
      </c>
      <c r="C3725" t="s">
        <v>80</v>
      </c>
      <c r="D3725" t="s">
        <v>84</v>
      </c>
      <c r="E3725" t="s">
        <v>151</v>
      </c>
      <c r="F3725" t="s">
        <v>10832</v>
      </c>
      <c r="G3725" t="s">
        <v>153</v>
      </c>
      <c r="H3725" t="s">
        <v>154</v>
      </c>
      <c r="I3725" t="s">
        <v>144</v>
      </c>
      <c r="J3725" t="s">
        <v>137</v>
      </c>
      <c r="K3725" t="s">
        <v>138</v>
      </c>
      <c r="L3725" t="s">
        <v>10833</v>
      </c>
      <c r="M3725" t="s">
        <v>10834</v>
      </c>
      <c r="N3725">
        <v>3.6724999999999999</v>
      </c>
      <c r="O3725">
        <v>0</v>
      </c>
      <c r="P3725">
        <v>183</v>
      </c>
      <c r="Q3725">
        <v>0</v>
      </c>
      <c r="R3725">
        <v>0</v>
      </c>
      <c r="S3725">
        <v>0</v>
      </c>
      <c r="T3725">
        <v>11</v>
      </c>
      <c r="U3725">
        <v>0</v>
      </c>
      <c r="V3725">
        <v>0</v>
      </c>
      <c r="W3725">
        <v>0</v>
      </c>
      <c r="X3725">
        <v>200.10804834685302</v>
      </c>
      <c r="Y3725">
        <v>0</v>
      </c>
      <c r="Z3725">
        <v>0</v>
      </c>
      <c r="AA3725">
        <v>0</v>
      </c>
      <c r="AB3725">
        <v>32.048316142595212</v>
      </c>
      <c r="AC3725">
        <v>0</v>
      </c>
      <c r="AD3725">
        <v>0</v>
      </c>
      <c r="AE3725">
        <v>232.15636448944824</v>
      </c>
    </row>
    <row r="3726" spans="1:31" x14ac:dyDescent="0.25">
      <c r="A3726">
        <v>2345141</v>
      </c>
      <c r="B3726">
        <v>1</v>
      </c>
      <c r="C3726" t="s">
        <v>80</v>
      </c>
      <c r="D3726" t="s">
        <v>93</v>
      </c>
      <c r="E3726" t="s">
        <v>157</v>
      </c>
      <c r="F3726" t="s">
        <v>10835</v>
      </c>
      <c r="G3726" t="s">
        <v>159</v>
      </c>
      <c r="H3726" t="s">
        <v>154</v>
      </c>
      <c r="I3726" t="s">
        <v>144</v>
      </c>
      <c r="J3726" t="s">
        <v>137</v>
      </c>
      <c r="K3726" t="s">
        <v>138</v>
      </c>
      <c r="L3726" t="s">
        <v>10836</v>
      </c>
      <c r="M3726" t="s">
        <v>10837</v>
      </c>
      <c r="N3726">
        <v>0.81305555500000004</v>
      </c>
      <c r="O3726">
        <v>0</v>
      </c>
      <c r="P3726">
        <v>0</v>
      </c>
      <c r="Q3726">
        <v>0</v>
      </c>
      <c r="R3726">
        <v>1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2.0450479683775001E-3</v>
      </c>
      <c r="AA3726">
        <v>0</v>
      </c>
      <c r="AB3726">
        <v>0</v>
      </c>
      <c r="AC3726">
        <v>0</v>
      </c>
      <c r="AD3726">
        <v>0</v>
      </c>
      <c r="AE3726">
        <v>2.0450479683775001E-3</v>
      </c>
    </row>
    <row r="3727" spans="1:31" x14ac:dyDescent="0.25">
      <c r="A3727">
        <v>2345142</v>
      </c>
      <c r="B3727">
        <v>1</v>
      </c>
      <c r="C3727" t="s">
        <v>80</v>
      </c>
      <c r="D3727" t="s">
        <v>101</v>
      </c>
      <c r="E3727" t="s">
        <v>132</v>
      </c>
      <c r="F3727" t="s">
        <v>10838</v>
      </c>
      <c r="G3727" t="s">
        <v>356</v>
      </c>
      <c r="H3727" t="s">
        <v>135</v>
      </c>
      <c r="I3727" t="s">
        <v>144</v>
      </c>
      <c r="J3727" t="s">
        <v>137</v>
      </c>
      <c r="K3727" t="s">
        <v>138</v>
      </c>
      <c r="L3727" t="s">
        <v>10839</v>
      </c>
      <c r="M3727" t="s">
        <v>10840</v>
      </c>
      <c r="N3727">
        <v>1.6630555549999999</v>
      </c>
      <c r="O3727">
        <v>0</v>
      </c>
      <c r="P3727">
        <v>1645</v>
      </c>
      <c r="Q3727">
        <v>0</v>
      </c>
      <c r="R3727">
        <v>1</v>
      </c>
      <c r="S3727">
        <v>1</v>
      </c>
      <c r="T3727">
        <v>62</v>
      </c>
      <c r="U3727">
        <v>1</v>
      </c>
      <c r="V3727">
        <v>0</v>
      </c>
      <c r="W3727">
        <v>0</v>
      </c>
      <c r="X3727">
        <v>713.60637190006355</v>
      </c>
      <c r="Y3727">
        <v>0</v>
      </c>
      <c r="Z3727">
        <v>1.0222403815552776</v>
      </c>
      <c r="AA3727">
        <v>49.29824356350467</v>
      </c>
      <c r="AB3727">
        <v>286.56397731849199</v>
      </c>
      <c r="AC3727">
        <v>176.53708341080844</v>
      </c>
      <c r="AD3727">
        <v>0</v>
      </c>
      <c r="AE3727">
        <v>1227.0279165744241</v>
      </c>
    </row>
    <row r="3728" spans="1:31" x14ac:dyDescent="0.25">
      <c r="A3728">
        <v>2345144</v>
      </c>
      <c r="B3728">
        <v>1</v>
      </c>
      <c r="C3728" t="s">
        <v>80</v>
      </c>
      <c r="D3728" t="s">
        <v>108</v>
      </c>
      <c r="E3728" t="s">
        <v>174</v>
      </c>
      <c r="F3728" t="s">
        <v>10177</v>
      </c>
      <c r="G3728" t="s">
        <v>176</v>
      </c>
      <c r="H3728" t="s">
        <v>154</v>
      </c>
      <c r="I3728" t="s">
        <v>144</v>
      </c>
      <c r="J3728" t="s">
        <v>137</v>
      </c>
      <c r="K3728" t="s">
        <v>138</v>
      </c>
      <c r="L3728" t="s">
        <v>10841</v>
      </c>
      <c r="M3728" t="s">
        <v>10842</v>
      </c>
      <c r="N3728">
        <v>2.7316666660000002</v>
      </c>
      <c r="O3728">
        <v>0</v>
      </c>
      <c r="P3728">
        <v>0</v>
      </c>
      <c r="Q3728">
        <v>0</v>
      </c>
      <c r="R3728">
        <v>25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459.04142430681259</v>
      </c>
      <c r="AA3728">
        <v>0</v>
      </c>
      <c r="AB3728">
        <v>0</v>
      </c>
      <c r="AC3728">
        <v>0</v>
      </c>
      <c r="AD3728">
        <v>0</v>
      </c>
      <c r="AE3728">
        <v>459.04142430681259</v>
      </c>
    </row>
    <row r="3729" spans="1:31" x14ac:dyDescent="0.25">
      <c r="A3729">
        <v>2345146</v>
      </c>
      <c r="B3729">
        <v>1</v>
      </c>
      <c r="C3729" t="s">
        <v>80</v>
      </c>
      <c r="D3729" t="s">
        <v>96</v>
      </c>
      <c r="E3729" t="s">
        <v>157</v>
      </c>
      <c r="F3729" t="s">
        <v>10843</v>
      </c>
      <c r="G3729" t="s">
        <v>204</v>
      </c>
      <c r="H3729" t="s">
        <v>154</v>
      </c>
      <c r="I3729" t="s">
        <v>144</v>
      </c>
      <c r="J3729" t="s">
        <v>137</v>
      </c>
      <c r="K3729" t="s">
        <v>138</v>
      </c>
      <c r="L3729" t="s">
        <v>10844</v>
      </c>
      <c r="M3729" t="s">
        <v>10845</v>
      </c>
      <c r="N3729">
        <v>2.5869444439999998</v>
      </c>
      <c r="O3729">
        <v>0</v>
      </c>
      <c r="P3729">
        <v>1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3.3255437844670848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3.3255437844670848</v>
      </c>
    </row>
    <row r="3730" spans="1:31" x14ac:dyDescent="0.25">
      <c r="A3730">
        <v>2345147</v>
      </c>
      <c r="B3730">
        <v>1</v>
      </c>
      <c r="C3730" t="s">
        <v>81</v>
      </c>
      <c r="D3730" t="s">
        <v>117</v>
      </c>
      <c r="E3730" t="s">
        <v>132</v>
      </c>
      <c r="F3730" t="s">
        <v>7821</v>
      </c>
      <c r="G3730" t="s">
        <v>134</v>
      </c>
      <c r="H3730" t="s">
        <v>135</v>
      </c>
      <c r="I3730" t="s">
        <v>144</v>
      </c>
      <c r="J3730" t="s">
        <v>137</v>
      </c>
      <c r="K3730" t="s">
        <v>138</v>
      </c>
      <c r="L3730" t="s">
        <v>10846</v>
      </c>
      <c r="M3730" t="s">
        <v>10847</v>
      </c>
      <c r="N3730">
        <v>0.43777777699999998</v>
      </c>
      <c r="O3730">
        <v>0</v>
      </c>
      <c r="P3730">
        <v>402</v>
      </c>
      <c r="Q3730">
        <v>37</v>
      </c>
      <c r="R3730">
        <v>45</v>
      </c>
      <c r="S3730">
        <v>6</v>
      </c>
      <c r="T3730">
        <v>31</v>
      </c>
      <c r="U3730">
        <v>1</v>
      </c>
      <c r="V3730">
        <v>0</v>
      </c>
      <c r="W3730">
        <v>0</v>
      </c>
      <c r="X3730">
        <v>25.32957433567011</v>
      </c>
      <c r="Y3730">
        <v>92.467079523349014</v>
      </c>
      <c r="Z3730">
        <v>30.654541571326909</v>
      </c>
      <c r="AA3730">
        <v>57.270430386961735</v>
      </c>
      <c r="AB3730">
        <v>12.998029052310828</v>
      </c>
      <c r="AC3730">
        <v>48.274700905929855</v>
      </c>
      <c r="AD3730">
        <v>0</v>
      </c>
      <c r="AE3730">
        <v>266.99435577554846</v>
      </c>
    </row>
    <row r="3731" spans="1:31" x14ac:dyDescent="0.25">
      <c r="A3731">
        <v>2345151</v>
      </c>
      <c r="B3731">
        <v>1</v>
      </c>
      <c r="C3731" t="s">
        <v>80</v>
      </c>
      <c r="D3731" t="s">
        <v>100</v>
      </c>
      <c r="E3731" t="s">
        <v>151</v>
      </c>
      <c r="F3731" t="s">
        <v>6108</v>
      </c>
      <c r="G3731" t="s">
        <v>498</v>
      </c>
      <c r="H3731" t="s">
        <v>154</v>
      </c>
      <c r="I3731" t="s">
        <v>144</v>
      </c>
      <c r="J3731" t="s">
        <v>137</v>
      </c>
      <c r="K3731" t="s">
        <v>138</v>
      </c>
      <c r="L3731" t="s">
        <v>10848</v>
      </c>
      <c r="M3731" t="s">
        <v>10849</v>
      </c>
      <c r="N3731">
        <v>0.21916666600000001</v>
      </c>
      <c r="O3731">
        <v>0</v>
      </c>
      <c r="P3731">
        <v>83</v>
      </c>
      <c r="Q3731">
        <v>0</v>
      </c>
      <c r="R3731">
        <v>1</v>
      </c>
      <c r="S3731">
        <v>0</v>
      </c>
      <c r="T3731">
        <v>9</v>
      </c>
      <c r="U3731">
        <v>0</v>
      </c>
      <c r="V3731">
        <v>0</v>
      </c>
      <c r="W3731">
        <v>0</v>
      </c>
      <c r="X3731">
        <v>3.9957340987418291</v>
      </c>
      <c r="Y3731">
        <v>0</v>
      </c>
      <c r="Z3731">
        <v>0</v>
      </c>
      <c r="AA3731">
        <v>0</v>
      </c>
      <c r="AB3731">
        <v>2.8339368081524654</v>
      </c>
      <c r="AC3731">
        <v>0</v>
      </c>
      <c r="AD3731">
        <v>0</v>
      </c>
      <c r="AE3731">
        <v>6.8296709068942949</v>
      </c>
    </row>
    <row r="3732" spans="1:31" x14ac:dyDescent="0.25">
      <c r="A3732">
        <v>2345152</v>
      </c>
      <c r="B3732">
        <v>1</v>
      </c>
      <c r="C3732" t="s">
        <v>80</v>
      </c>
      <c r="D3732" t="s">
        <v>93</v>
      </c>
      <c r="E3732" t="s">
        <v>151</v>
      </c>
      <c r="F3732" t="s">
        <v>10850</v>
      </c>
      <c r="G3732" t="s">
        <v>153</v>
      </c>
      <c r="H3732" t="s">
        <v>154</v>
      </c>
      <c r="I3732" t="s">
        <v>144</v>
      </c>
      <c r="J3732" t="s">
        <v>137</v>
      </c>
      <c r="K3732" t="s">
        <v>138</v>
      </c>
      <c r="L3732" t="s">
        <v>10851</v>
      </c>
      <c r="M3732" t="s">
        <v>10852</v>
      </c>
      <c r="N3732">
        <v>3.3691666659999999</v>
      </c>
      <c r="O3732">
        <v>0</v>
      </c>
      <c r="P3732">
        <v>32</v>
      </c>
      <c r="Q3732">
        <v>0</v>
      </c>
      <c r="R3732">
        <v>0</v>
      </c>
      <c r="S3732">
        <v>0</v>
      </c>
      <c r="T3732">
        <v>1</v>
      </c>
      <c r="U3732">
        <v>0</v>
      </c>
      <c r="V3732">
        <v>0</v>
      </c>
      <c r="W3732">
        <v>0</v>
      </c>
      <c r="X3732">
        <v>9.2284146545385575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9.2284146545385575</v>
      </c>
    </row>
    <row r="3733" spans="1:31" x14ac:dyDescent="0.25">
      <c r="A3733">
        <v>2345153</v>
      </c>
      <c r="B3733">
        <v>1</v>
      </c>
      <c r="C3733" t="s">
        <v>81</v>
      </c>
      <c r="D3733" t="s">
        <v>112</v>
      </c>
      <c r="E3733" t="s">
        <v>157</v>
      </c>
      <c r="F3733" t="s">
        <v>10853</v>
      </c>
      <c r="G3733" t="s">
        <v>159</v>
      </c>
      <c r="H3733" t="s">
        <v>154</v>
      </c>
      <c r="I3733" t="s">
        <v>144</v>
      </c>
      <c r="J3733" t="s">
        <v>137</v>
      </c>
      <c r="K3733" t="s">
        <v>138</v>
      </c>
      <c r="L3733" t="s">
        <v>10854</v>
      </c>
      <c r="M3733" t="s">
        <v>10855</v>
      </c>
      <c r="N3733">
        <v>1.104166666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1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0.81862743791351256</v>
      </c>
      <c r="AC3733">
        <v>0</v>
      </c>
      <c r="AD3733">
        <v>0</v>
      </c>
      <c r="AE3733">
        <v>0.81862743791351256</v>
      </c>
    </row>
    <row r="3734" spans="1:31" x14ac:dyDescent="0.25">
      <c r="A3734">
        <v>2345154</v>
      </c>
      <c r="B3734">
        <v>1</v>
      </c>
      <c r="C3734" t="s">
        <v>80</v>
      </c>
      <c r="D3734" t="s">
        <v>96</v>
      </c>
      <c r="E3734" t="s">
        <v>151</v>
      </c>
      <c r="F3734" t="s">
        <v>10856</v>
      </c>
      <c r="G3734" t="s">
        <v>194</v>
      </c>
      <c r="H3734" t="s">
        <v>154</v>
      </c>
      <c r="I3734" t="s">
        <v>144</v>
      </c>
      <c r="J3734" t="s">
        <v>137</v>
      </c>
      <c r="K3734" t="s">
        <v>138</v>
      </c>
      <c r="L3734" t="s">
        <v>10857</v>
      </c>
      <c r="M3734" t="s">
        <v>10858</v>
      </c>
      <c r="N3734">
        <v>2.4780555550000001</v>
      </c>
      <c r="O3734">
        <v>0</v>
      </c>
      <c r="P3734">
        <v>11</v>
      </c>
      <c r="Q3734">
        <v>0</v>
      </c>
      <c r="R3734">
        <v>0</v>
      </c>
      <c r="S3734">
        <v>0</v>
      </c>
      <c r="T3734">
        <v>3</v>
      </c>
      <c r="U3734">
        <v>0</v>
      </c>
      <c r="V3734">
        <v>0</v>
      </c>
      <c r="W3734">
        <v>0</v>
      </c>
      <c r="X3734">
        <v>12.523427584284081</v>
      </c>
      <c r="Y3734">
        <v>0</v>
      </c>
      <c r="Z3734">
        <v>0</v>
      </c>
      <c r="AA3734">
        <v>0</v>
      </c>
      <c r="AB3734">
        <v>64.075778896397139</v>
      </c>
      <c r="AC3734">
        <v>0</v>
      </c>
      <c r="AD3734">
        <v>0</v>
      </c>
      <c r="AE3734">
        <v>76.599206480681218</v>
      </c>
    </row>
    <row r="3735" spans="1:31" x14ac:dyDescent="0.25">
      <c r="A3735">
        <v>2345155</v>
      </c>
      <c r="B3735">
        <v>1</v>
      </c>
      <c r="C3735" t="s">
        <v>80</v>
      </c>
      <c r="D3735" t="s">
        <v>101</v>
      </c>
      <c r="E3735" t="s">
        <v>151</v>
      </c>
      <c r="F3735" t="s">
        <v>10859</v>
      </c>
      <c r="G3735" t="s">
        <v>153</v>
      </c>
      <c r="H3735" t="s">
        <v>154</v>
      </c>
      <c r="I3735" t="s">
        <v>144</v>
      </c>
      <c r="J3735" t="s">
        <v>137</v>
      </c>
      <c r="K3735" t="s">
        <v>138</v>
      </c>
      <c r="L3735" t="s">
        <v>10860</v>
      </c>
      <c r="M3735" t="s">
        <v>10861</v>
      </c>
      <c r="N3735">
        <v>3.4602777769999999</v>
      </c>
      <c r="O3735">
        <v>0</v>
      </c>
      <c r="P3735">
        <v>3</v>
      </c>
      <c r="Q3735">
        <v>0</v>
      </c>
      <c r="R3735">
        <v>3</v>
      </c>
      <c r="S3735">
        <v>0</v>
      </c>
      <c r="T3735">
        <v>1</v>
      </c>
      <c r="U3735">
        <v>0</v>
      </c>
      <c r="V3735">
        <v>0</v>
      </c>
      <c r="W3735">
        <v>0</v>
      </c>
      <c r="X3735">
        <v>3.0901711201129927</v>
      </c>
      <c r="Y3735">
        <v>0</v>
      </c>
      <c r="Z3735">
        <v>21.975950352357408</v>
      </c>
      <c r="AA3735">
        <v>0</v>
      </c>
      <c r="AB3735">
        <v>7.0523632787364949</v>
      </c>
      <c r="AC3735">
        <v>0</v>
      </c>
      <c r="AD3735">
        <v>0</v>
      </c>
      <c r="AE3735">
        <v>32.118484751206893</v>
      </c>
    </row>
    <row r="3736" spans="1:31" x14ac:dyDescent="0.25">
      <c r="A3736">
        <v>2345156</v>
      </c>
      <c r="B3736">
        <v>1</v>
      </c>
      <c r="C3736" t="s">
        <v>80</v>
      </c>
      <c r="D3736" t="s">
        <v>90</v>
      </c>
      <c r="E3736" t="s">
        <v>174</v>
      </c>
      <c r="F3736" t="s">
        <v>10862</v>
      </c>
      <c r="G3736" t="s">
        <v>498</v>
      </c>
      <c r="H3736" t="s">
        <v>154</v>
      </c>
      <c r="I3736" t="s">
        <v>144</v>
      </c>
      <c r="J3736" t="s">
        <v>137</v>
      </c>
      <c r="K3736" t="s">
        <v>138</v>
      </c>
      <c r="L3736" t="s">
        <v>10863</v>
      </c>
      <c r="M3736" t="s">
        <v>10864</v>
      </c>
      <c r="N3736">
        <v>0.37138888799999997</v>
      </c>
      <c r="O3736">
        <v>0</v>
      </c>
      <c r="P3736">
        <v>294</v>
      </c>
      <c r="Q3736">
        <v>0</v>
      </c>
      <c r="R3736">
        <v>0</v>
      </c>
      <c r="S3736">
        <v>0</v>
      </c>
      <c r="T3736">
        <v>214</v>
      </c>
      <c r="U3736">
        <v>0</v>
      </c>
      <c r="V3736">
        <v>0</v>
      </c>
      <c r="W3736">
        <v>0</v>
      </c>
      <c r="X3736">
        <v>30.872049040735856</v>
      </c>
      <c r="Y3736">
        <v>0</v>
      </c>
      <c r="Z3736">
        <v>0</v>
      </c>
      <c r="AA3736">
        <v>0</v>
      </c>
      <c r="AB3736">
        <v>80.230256695292198</v>
      </c>
      <c r="AC3736">
        <v>0</v>
      </c>
      <c r="AD3736">
        <v>0</v>
      </c>
      <c r="AE3736">
        <v>111.10230573602806</v>
      </c>
    </row>
    <row r="3737" spans="1:31" x14ac:dyDescent="0.25">
      <c r="A3737">
        <v>2345157</v>
      </c>
      <c r="B3737">
        <v>1</v>
      </c>
      <c r="C3737" t="s">
        <v>80</v>
      </c>
      <c r="D3737" t="s">
        <v>90</v>
      </c>
      <c r="E3737" t="s">
        <v>151</v>
      </c>
      <c r="F3737" t="s">
        <v>7417</v>
      </c>
      <c r="G3737" t="s">
        <v>153</v>
      </c>
      <c r="H3737" t="s">
        <v>154</v>
      </c>
      <c r="I3737" t="s">
        <v>144</v>
      </c>
      <c r="J3737" t="s">
        <v>137</v>
      </c>
      <c r="K3737" t="s">
        <v>138</v>
      </c>
      <c r="L3737" t="s">
        <v>10865</v>
      </c>
      <c r="M3737" t="s">
        <v>10866</v>
      </c>
      <c r="N3737">
        <v>3.0302777769999998</v>
      </c>
      <c r="O3737">
        <v>0</v>
      </c>
      <c r="P3737">
        <v>123</v>
      </c>
      <c r="Q3737">
        <v>0</v>
      </c>
      <c r="R3737">
        <v>0</v>
      </c>
      <c r="S3737">
        <v>0</v>
      </c>
      <c r="T3737">
        <v>10</v>
      </c>
      <c r="U3737">
        <v>0</v>
      </c>
      <c r="V3737">
        <v>0</v>
      </c>
      <c r="W3737">
        <v>0</v>
      </c>
      <c r="X3737">
        <v>116.0486584551499</v>
      </c>
      <c r="Y3737">
        <v>0</v>
      </c>
      <c r="Z3737">
        <v>0</v>
      </c>
      <c r="AA3737">
        <v>0</v>
      </c>
      <c r="AB3737">
        <v>11.375421375267464</v>
      </c>
      <c r="AC3737">
        <v>0</v>
      </c>
      <c r="AD3737">
        <v>0</v>
      </c>
      <c r="AE3737">
        <v>127.42407983041737</v>
      </c>
    </row>
    <row r="3738" spans="1:31" x14ac:dyDescent="0.25">
      <c r="A3738">
        <v>2345159</v>
      </c>
      <c r="B3738">
        <v>1</v>
      </c>
      <c r="C3738" t="s">
        <v>80</v>
      </c>
      <c r="D3738" t="s">
        <v>100</v>
      </c>
      <c r="E3738" t="s">
        <v>157</v>
      </c>
      <c r="F3738" t="s">
        <v>10867</v>
      </c>
      <c r="G3738" t="s">
        <v>194</v>
      </c>
      <c r="H3738" t="s">
        <v>154</v>
      </c>
      <c r="I3738" t="s">
        <v>144</v>
      </c>
      <c r="J3738" t="s">
        <v>137</v>
      </c>
      <c r="K3738" t="s">
        <v>138</v>
      </c>
      <c r="L3738" t="s">
        <v>10868</v>
      </c>
      <c r="M3738" t="s">
        <v>10869</v>
      </c>
      <c r="N3738">
        <v>1.298611111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1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6.8310788791483331E-3</v>
      </c>
      <c r="AC3738">
        <v>0</v>
      </c>
      <c r="AD3738">
        <v>0</v>
      </c>
      <c r="AE3738">
        <v>6.8310788791483331E-3</v>
      </c>
    </row>
    <row r="3739" spans="1:31" x14ac:dyDescent="0.25">
      <c r="A3739">
        <v>2345160</v>
      </c>
      <c r="B3739">
        <v>1</v>
      </c>
      <c r="C3739" t="s">
        <v>81</v>
      </c>
      <c r="D3739" t="s">
        <v>112</v>
      </c>
      <c r="E3739" t="s">
        <v>174</v>
      </c>
      <c r="F3739" t="s">
        <v>10870</v>
      </c>
      <c r="G3739" t="s">
        <v>176</v>
      </c>
      <c r="H3739" t="s">
        <v>154</v>
      </c>
      <c r="I3739" t="s">
        <v>144</v>
      </c>
      <c r="J3739" t="s">
        <v>137</v>
      </c>
      <c r="K3739" t="s">
        <v>138</v>
      </c>
      <c r="L3739" t="s">
        <v>10871</v>
      </c>
      <c r="M3739" t="s">
        <v>10872</v>
      </c>
      <c r="N3739">
        <v>4.460555555</v>
      </c>
      <c r="O3739">
        <v>0</v>
      </c>
      <c r="P3739">
        <v>0</v>
      </c>
      <c r="Q3739">
        <v>0</v>
      </c>
      <c r="R3739">
        <v>3</v>
      </c>
      <c r="S3739">
        <v>0</v>
      </c>
      <c r="T3739">
        <v>1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454.46621511855921</v>
      </c>
      <c r="AA3739">
        <v>0</v>
      </c>
      <c r="AB3739">
        <v>9.1073084362663472</v>
      </c>
      <c r="AC3739">
        <v>0</v>
      </c>
      <c r="AD3739">
        <v>0</v>
      </c>
      <c r="AE3739">
        <v>463.57352355482556</v>
      </c>
    </row>
    <row r="3740" spans="1:31" x14ac:dyDescent="0.25">
      <c r="A3740">
        <v>2345161</v>
      </c>
      <c r="B3740">
        <v>1</v>
      </c>
      <c r="C3740" t="s">
        <v>80</v>
      </c>
      <c r="D3740" t="s">
        <v>108</v>
      </c>
      <c r="E3740" t="s">
        <v>147</v>
      </c>
      <c r="F3740" t="s">
        <v>10873</v>
      </c>
      <c r="G3740" t="s">
        <v>494</v>
      </c>
      <c r="H3740" t="s">
        <v>135</v>
      </c>
      <c r="I3740" t="s">
        <v>144</v>
      </c>
      <c r="J3740" t="s">
        <v>137</v>
      </c>
      <c r="K3740" t="s">
        <v>138</v>
      </c>
      <c r="L3740" t="s">
        <v>10874</v>
      </c>
      <c r="M3740" t="s">
        <v>10875</v>
      </c>
      <c r="N3740">
        <v>2.182222222</v>
      </c>
      <c r="O3740">
        <v>0</v>
      </c>
      <c r="P3740">
        <v>31</v>
      </c>
      <c r="Q3740">
        <v>0</v>
      </c>
      <c r="R3740">
        <v>16</v>
      </c>
      <c r="S3740">
        <v>0</v>
      </c>
      <c r="T3740">
        <v>7</v>
      </c>
      <c r="U3740">
        <v>0</v>
      </c>
      <c r="V3740">
        <v>0</v>
      </c>
      <c r="W3740">
        <v>0</v>
      </c>
      <c r="X3740">
        <v>10.704372445236997</v>
      </c>
      <c r="Y3740">
        <v>0</v>
      </c>
      <c r="Z3740">
        <v>32.350522103409332</v>
      </c>
      <c r="AA3740">
        <v>0</v>
      </c>
      <c r="AB3740">
        <v>10.278541295970106</v>
      </c>
      <c r="AC3740">
        <v>0</v>
      </c>
      <c r="AD3740">
        <v>0</v>
      </c>
      <c r="AE3740">
        <v>53.333435844616439</v>
      </c>
    </row>
    <row r="3741" spans="1:31" x14ac:dyDescent="0.25">
      <c r="A3741">
        <v>2345162</v>
      </c>
      <c r="B3741">
        <v>1</v>
      </c>
      <c r="C3741" t="s">
        <v>81</v>
      </c>
      <c r="D3741" t="s">
        <v>114</v>
      </c>
      <c r="E3741" t="s">
        <v>132</v>
      </c>
      <c r="F3741" t="s">
        <v>10876</v>
      </c>
      <c r="G3741" t="s">
        <v>363</v>
      </c>
      <c r="H3741" t="s">
        <v>135</v>
      </c>
      <c r="I3741" t="s">
        <v>144</v>
      </c>
      <c r="J3741" t="s">
        <v>137</v>
      </c>
      <c r="K3741" t="s">
        <v>138</v>
      </c>
      <c r="L3741" t="s">
        <v>10877</v>
      </c>
      <c r="M3741" t="s">
        <v>10878</v>
      </c>
      <c r="N3741">
        <v>5.5277777E-2</v>
      </c>
      <c r="O3741">
        <v>2</v>
      </c>
      <c r="P3741">
        <v>16914</v>
      </c>
      <c r="Q3741">
        <v>35</v>
      </c>
      <c r="R3741">
        <v>824</v>
      </c>
      <c r="S3741">
        <v>83</v>
      </c>
      <c r="T3741">
        <v>2055</v>
      </c>
      <c r="U3741">
        <v>8</v>
      </c>
      <c r="V3741">
        <v>6</v>
      </c>
      <c r="W3741">
        <v>5.5658444908733336E-3</v>
      </c>
      <c r="X3741">
        <v>113.82411788236564</v>
      </c>
      <c r="Y3741">
        <v>15.42158335564095</v>
      </c>
      <c r="Z3741">
        <v>54.087579922045336</v>
      </c>
      <c r="AA3741">
        <v>18.118573338946991</v>
      </c>
      <c r="AB3741">
        <v>64.172796018601844</v>
      </c>
      <c r="AC3741">
        <v>15.677840835819786</v>
      </c>
      <c r="AD3741">
        <v>14.117762104752085</v>
      </c>
      <c r="AE3741">
        <v>295.42581930266351</v>
      </c>
    </row>
    <row r="3742" spans="1:31" x14ac:dyDescent="0.25">
      <c r="A3742">
        <v>2345164</v>
      </c>
      <c r="B3742">
        <v>1</v>
      </c>
      <c r="C3742" t="s">
        <v>80</v>
      </c>
      <c r="D3742" t="s">
        <v>110</v>
      </c>
      <c r="E3742" t="s">
        <v>151</v>
      </c>
      <c r="F3742" t="s">
        <v>10879</v>
      </c>
      <c r="G3742" t="s">
        <v>153</v>
      </c>
      <c r="H3742" t="s">
        <v>154</v>
      </c>
      <c r="I3742" t="s">
        <v>144</v>
      </c>
      <c r="J3742" t="s">
        <v>137</v>
      </c>
      <c r="K3742" t="s">
        <v>138</v>
      </c>
      <c r="L3742" t="s">
        <v>10880</v>
      </c>
      <c r="M3742" t="s">
        <v>10881</v>
      </c>
      <c r="N3742">
        <v>0.52194444399999995</v>
      </c>
      <c r="O3742">
        <v>0</v>
      </c>
      <c r="P3742">
        <v>220</v>
      </c>
      <c r="Q3742">
        <v>0</v>
      </c>
      <c r="R3742">
        <v>0</v>
      </c>
      <c r="S3742">
        <v>0</v>
      </c>
      <c r="T3742">
        <v>14</v>
      </c>
      <c r="U3742">
        <v>0</v>
      </c>
      <c r="V3742">
        <v>0</v>
      </c>
      <c r="W3742">
        <v>0</v>
      </c>
      <c r="X3742">
        <v>35.409187400585949</v>
      </c>
      <c r="Y3742">
        <v>0</v>
      </c>
      <c r="Z3742">
        <v>0</v>
      </c>
      <c r="AA3742">
        <v>0</v>
      </c>
      <c r="AB3742">
        <v>4.2610534595722802</v>
      </c>
      <c r="AC3742">
        <v>0</v>
      </c>
      <c r="AD3742">
        <v>0</v>
      </c>
      <c r="AE3742">
        <v>39.670240860158231</v>
      </c>
    </row>
    <row r="3743" spans="1:31" x14ac:dyDescent="0.25">
      <c r="A3743">
        <v>2345165</v>
      </c>
      <c r="B3743">
        <v>1</v>
      </c>
      <c r="C3743" t="s">
        <v>81</v>
      </c>
      <c r="D3743" t="s">
        <v>112</v>
      </c>
      <c r="E3743" t="s">
        <v>132</v>
      </c>
      <c r="F3743" t="s">
        <v>611</v>
      </c>
      <c r="G3743" t="s">
        <v>143</v>
      </c>
      <c r="H3743" t="s">
        <v>135</v>
      </c>
      <c r="I3743" t="s">
        <v>144</v>
      </c>
      <c r="J3743" t="s">
        <v>5</v>
      </c>
      <c r="K3743" t="s">
        <v>138</v>
      </c>
      <c r="L3743" t="s">
        <v>10882</v>
      </c>
      <c r="M3743" t="s">
        <v>10883</v>
      </c>
      <c r="N3743">
        <v>2.0472222219999998</v>
      </c>
      <c r="O3743">
        <v>0</v>
      </c>
      <c r="P3743">
        <v>886</v>
      </c>
      <c r="Q3743">
        <v>3</v>
      </c>
      <c r="R3743">
        <v>73</v>
      </c>
      <c r="S3743">
        <v>7</v>
      </c>
      <c r="T3743">
        <v>31</v>
      </c>
      <c r="U3743">
        <v>0</v>
      </c>
      <c r="V3743">
        <v>0</v>
      </c>
      <c r="W3743">
        <v>0</v>
      </c>
      <c r="X3743">
        <v>213.49938611749076</v>
      </c>
      <c r="Y3743">
        <v>21.638061234096355</v>
      </c>
      <c r="Z3743">
        <v>81.665060307242271</v>
      </c>
      <c r="AA3743">
        <v>28.867069157845233</v>
      </c>
      <c r="AB3743">
        <v>46.815815716996575</v>
      </c>
      <c r="AC3743">
        <v>0</v>
      </c>
      <c r="AD3743">
        <v>0</v>
      </c>
      <c r="AE3743">
        <v>392.48539253367119</v>
      </c>
    </row>
    <row r="3744" spans="1:31" x14ac:dyDescent="0.25">
      <c r="A3744">
        <v>2345166</v>
      </c>
      <c r="B3744">
        <v>1</v>
      </c>
      <c r="C3744" t="s">
        <v>81</v>
      </c>
      <c r="D3744" t="s">
        <v>127</v>
      </c>
      <c r="E3744" t="s">
        <v>147</v>
      </c>
      <c r="F3744" t="s">
        <v>10884</v>
      </c>
      <c r="G3744" t="s">
        <v>134</v>
      </c>
      <c r="H3744" t="s">
        <v>135</v>
      </c>
      <c r="I3744" t="s">
        <v>144</v>
      </c>
      <c r="J3744" t="s">
        <v>137</v>
      </c>
      <c r="K3744" t="s">
        <v>138</v>
      </c>
      <c r="L3744" t="s">
        <v>10885</v>
      </c>
      <c r="M3744" t="s">
        <v>10886</v>
      </c>
      <c r="N3744">
        <v>0.66277777699999996</v>
      </c>
      <c r="O3744">
        <v>0</v>
      </c>
      <c r="P3744">
        <v>364</v>
      </c>
      <c r="Q3744">
        <v>6</v>
      </c>
      <c r="R3744">
        <v>16</v>
      </c>
      <c r="S3744">
        <v>4</v>
      </c>
      <c r="T3744">
        <v>90</v>
      </c>
      <c r="U3744">
        <v>6</v>
      </c>
      <c r="V3744">
        <v>2</v>
      </c>
      <c r="W3744">
        <v>0</v>
      </c>
      <c r="X3744">
        <v>50.256417852262558</v>
      </c>
      <c r="Y3744">
        <v>11.89855216193472</v>
      </c>
      <c r="Z3744">
        <v>12.119301284904349</v>
      </c>
      <c r="AA3744">
        <v>279.19687749061774</v>
      </c>
      <c r="AB3744">
        <v>44.072038899063799</v>
      </c>
      <c r="AC3744">
        <v>392.63753484676801</v>
      </c>
      <c r="AD3744">
        <v>1.9805186873462137</v>
      </c>
      <c r="AE3744">
        <v>792.16124122289739</v>
      </c>
    </row>
    <row r="3745" spans="1:31" x14ac:dyDescent="0.25">
      <c r="A3745">
        <v>2345168</v>
      </c>
      <c r="B3745">
        <v>1</v>
      </c>
      <c r="C3745" t="s">
        <v>80</v>
      </c>
      <c r="D3745" t="s">
        <v>104</v>
      </c>
      <c r="E3745" t="s">
        <v>151</v>
      </c>
      <c r="F3745" t="s">
        <v>10887</v>
      </c>
      <c r="G3745" t="s">
        <v>153</v>
      </c>
      <c r="H3745" t="s">
        <v>154</v>
      </c>
      <c r="I3745" t="s">
        <v>144</v>
      </c>
      <c r="J3745" t="s">
        <v>137</v>
      </c>
      <c r="K3745" t="s">
        <v>138</v>
      </c>
      <c r="L3745" t="s">
        <v>10888</v>
      </c>
      <c r="M3745" t="s">
        <v>10889</v>
      </c>
      <c r="N3745">
        <v>2.8483333329999998</v>
      </c>
      <c r="O3745">
        <v>0</v>
      </c>
      <c r="P3745">
        <v>45</v>
      </c>
      <c r="Q3745">
        <v>0</v>
      </c>
      <c r="R3745">
        <v>3</v>
      </c>
      <c r="S3745">
        <v>0</v>
      </c>
      <c r="T3745">
        <v>15</v>
      </c>
      <c r="U3745">
        <v>0</v>
      </c>
      <c r="V3745">
        <v>0</v>
      </c>
      <c r="W3745">
        <v>0</v>
      </c>
      <c r="X3745">
        <v>49.997654399887054</v>
      </c>
      <c r="Y3745">
        <v>0</v>
      </c>
      <c r="Z3745">
        <v>1.6334621368189772</v>
      </c>
      <c r="AA3745">
        <v>0</v>
      </c>
      <c r="AB3745">
        <v>36.700956379117201</v>
      </c>
      <c r="AC3745">
        <v>0</v>
      </c>
      <c r="AD3745">
        <v>0</v>
      </c>
      <c r="AE3745">
        <v>88.332072915823233</v>
      </c>
    </row>
    <row r="3746" spans="1:31" x14ac:dyDescent="0.25">
      <c r="A3746">
        <v>2345169</v>
      </c>
      <c r="B3746">
        <v>1</v>
      </c>
      <c r="C3746" t="s">
        <v>81</v>
      </c>
      <c r="D3746" t="s">
        <v>112</v>
      </c>
      <c r="E3746" t="s">
        <v>174</v>
      </c>
      <c r="F3746" t="s">
        <v>10890</v>
      </c>
      <c r="G3746" t="s">
        <v>331</v>
      </c>
      <c r="H3746" t="s">
        <v>154</v>
      </c>
      <c r="I3746" t="s">
        <v>144</v>
      </c>
      <c r="J3746" t="s">
        <v>137</v>
      </c>
      <c r="K3746" t="s">
        <v>138</v>
      </c>
      <c r="L3746" t="s">
        <v>10891</v>
      </c>
      <c r="M3746" t="s">
        <v>10892</v>
      </c>
      <c r="N3746">
        <v>3.364166666</v>
      </c>
      <c r="O3746">
        <v>0</v>
      </c>
      <c r="P3746">
        <v>142</v>
      </c>
      <c r="Q3746">
        <v>0</v>
      </c>
      <c r="R3746">
        <v>0</v>
      </c>
      <c r="S3746">
        <v>0</v>
      </c>
      <c r="T3746">
        <v>2</v>
      </c>
      <c r="U3746">
        <v>0</v>
      </c>
      <c r="V3746">
        <v>0</v>
      </c>
      <c r="W3746">
        <v>0</v>
      </c>
      <c r="X3746">
        <v>52.520287195603338</v>
      </c>
      <c r="Y3746">
        <v>0</v>
      </c>
      <c r="Z3746">
        <v>0</v>
      </c>
      <c r="AA3746">
        <v>0</v>
      </c>
      <c r="AB3746">
        <v>6.984430961430288</v>
      </c>
      <c r="AC3746">
        <v>0</v>
      </c>
      <c r="AD3746">
        <v>0</v>
      </c>
      <c r="AE3746">
        <v>59.504718157033622</v>
      </c>
    </row>
    <row r="3747" spans="1:31" x14ac:dyDescent="0.25">
      <c r="A3747">
        <v>2345174</v>
      </c>
      <c r="B3747">
        <v>1</v>
      </c>
      <c r="C3747" t="s">
        <v>80</v>
      </c>
      <c r="D3747" t="s">
        <v>92</v>
      </c>
      <c r="E3747" t="s">
        <v>157</v>
      </c>
      <c r="F3747" t="s">
        <v>10893</v>
      </c>
      <c r="G3747" t="s">
        <v>159</v>
      </c>
      <c r="H3747" t="s">
        <v>154</v>
      </c>
      <c r="I3747" t="s">
        <v>144</v>
      </c>
      <c r="J3747" t="s">
        <v>137</v>
      </c>
      <c r="K3747" t="s">
        <v>138</v>
      </c>
      <c r="L3747" t="s">
        <v>10894</v>
      </c>
      <c r="M3747" t="s">
        <v>10895</v>
      </c>
      <c r="N3747">
        <v>1.2625</v>
      </c>
      <c r="O3747">
        <v>0</v>
      </c>
      <c r="P3747">
        <v>1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0.19939874314626388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0.19939874314626388</v>
      </c>
    </row>
    <row r="3748" spans="1:31" x14ac:dyDescent="0.25">
      <c r="A3748">
        <v>2345175</v>
      </c>
      <c r="B3748">
        <v>1</v>
      </c>
      <c r="C3748" t="s">
        <v>80</v>
      </c>
      <c r="D3748" t="s">
        <v>99</v>
      </c>
      <c r="E3748" t="s">
        <v>157</v>
      </c>
      <c r="F3748" t="s">
        <v>10896</v>
      </c>
      <c r="G3748" t="s">
        <v>159</v>
      </c>
      <c r="H3748" t="s">
        <v>154</v>
      </c>
      <c r="I3748" t="s">
        <v>144</v>
      </c>
      <c r="J3748" t="s">
        <v>137</v>
      </c>
      <c r="K3748" t="s">
        <v>138</v>
      </c>
      <c r="L3748" t="s">
        <v>10897</v>
      </c>
      <c r="M3748" t="s">
        <v>10898</v>
      </c>
      <c r="N3748">
        <v>2.9055555549999998</v>
      </c>
      <c r="O3748">
        <v>0</v>
      </c>
      <c r="P3748">
        <v>1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</row>
    <row r="3749" spans="1:31" x14ac:dyDescent="0.25">
      <c r="A3749">
        <v>2345178</v>
      </c>
      <c r="B3749">
        <v>1</v>
      </c>
      <c r="C3749" t="s">
        <v>80</v>
      </c>
      <c r="D3749" t="s">
        <v>108</v>
      </c>
      <c r="E3749" t="s">
        <v>141</v>
      </c>
      <c r="F3749" t="s">
        <v>4336</v>
      </c>
      <c r="G3749" t="s">
        <v>134</v>
      </c>
      <c r="H3749" t="s">
        <v>135</v>
      </c>
      <c r="I3749" t="s">
        <v>144</v>
      </c>
      <c r="J3749" t="s">
        <v>137</v>
      </c>
      <c r="K3749" t="s">
        <v>138</v>
      </c>
      <c r="L3749" t="s">
        <v>10899</v>
      </c>
      <c r="M3749" t="s">
        <v>10900</v>
      </c>
      <c r="N3749">
        <v>1.798611111</v>
      </c>
      <c r="O3749">
        <v>0</v>
      </c>
      <c r="P3749">
        <v>631</v>
      </c>
      <c r="Q3749">
        <v>0</v>
      </c>
      <c r="R3749">
        <v>403</v>
      </c>
      <c r="S3749">
        <v>5</v>
      </c>
      <c r="T3749">
        <v>213</v>
      </c>
      <c r="U3749">
        <v>1</v>
      </c>
      <c r="V3749">
        <v>0</v>
      </c>
      <c r="W3749">
        <v>0</v>
      </c>
      <c r="X3749">
        <v>294.87237115220495</v>
      </c>
      <c r="Y3749">
        <v>0</v>
      </c>
      <c r="Z3749">
        <v>2416.647538992444</v>
      </c>
      <c r="AA3749">
        <v>44.320728450240026</v>
      </c>
      <c r="AB3749">
        <v>851.92377359059469</v>
      </c>
      <c r="AC3749">
        <v>177.73218749332435</v>
      </c>
      <c r="AD3749">
        <v>0</v>
      </c>
      <c r="AE3749">
        <v>3785.4965996788083</v>
      </c>
    </row>
    <row r="3750" spans="1:31" x14ac:dyDescent="0.25">
      <c r="A3750">
        <v>2345180</v>
      </c>
      <c r="B3750">
        <v>1</v>
      </c>
      <c r="C3750" t="s">
        <v>81</v>
      </c>
      <c r="D3750" t="s">
        <v>113</v>
      </c>
      <c r="E3750" t="s">
        <v>151</v>
      </c>
      <c r="F3750" t="s">
        <v>10901</v>
      </c>
      <c r="G3750" t="s">
        <v>292</v>
      </c>
      <c r="H3750" t="s">
        <v>154</v>
      </c>
      <c r="I3750" t="s">
        <v>144</v>
      </c>
      <c r="J3750" t="s">
        <v>137</v>
      </c>
      <c r="K3750" t="s">
        <v>138</v>
      </c>
      <c r="L3750" t="s">
        <v>10902</v>
      </c>
      <c r="M3750" t="s">
        <v>10903</v>
      </c>
      <c r="N3750">
        <v>1.8025</v>
      </c>
      <c r="O3750">
        <v>0</v>
      </c>
      <c r="P3750">
        <v>7</v>
      </c>
      <c r="Q3750">
        <v>0</v>
      </c>
      <c r="R3750">
        <v>3</v>
      </c>
      <c r="S3750">
        <v>0</v>
      </c>
      <c r="T3750">
        <v>2</v>
      </c>
      <c r="U3750">
        <v>0</v>
      </c>
      <c r="V3750">
        <v>0</v>
      </c>
      <c r="W3750">
        <v>0</v>
      </c>
      <c r="X3750">
        <v>1.2848810747224499</v>
      </c>
      <c r="Y3750">
        <v>0</v>
      </c>
      <c r="Z3750">
        <v>0</v>
      </c>
      <c r="AA3750">
        <v>0</v>
      </c>
      <c r="AB3750">
        <v>0.68914369143752507</v>
      </c>
      <c r="AC3750">
        <v>0</v>
      </c>
      <c r="AD3750">
        <v>0</v>
      </c>
      <c r="AE3750">
        <v>1.974024766159975</v>
      </c>
    </row>
    <row r="3751" spans="1:31" x14ac:dyDescent="0.25">
      <c r="A3751">
        <v>2345181</v>
      </c>
      <c r="B3751">
        <v>1</v>
      </c>
      <c r="C3751" t="s">
        <v>81</v>
      </c>
      <c r="D3751" t="s">
        <v>120</v>
      </c>
      <c r="E3751" t="s">
        <v>157</v>
      </c>
      <c r="F3751" t="s">
        <v>10904</v>
      </c>
      <c r="G3751" t="s">
        <v>159</v>
      </c>
      <c r="H3751" t="s">
        <v>154</v>
      </c>
      <c r="I3751" t="s">
        <v>144</v>
      </c>
      <c r="J3751" t="s">
        <v>137</v>
      </c>
      <c r="K3751" t="s">
        <v>138</v>
      </c>
      <c r="L3751" t="s">
        <v>10905</v>
      </c>
      <c r="M3751" t="s">
        <v>10906</v>
      </c>
      <c r="N3751">
        <v>2.1597222220000001</v>
      </c>
      <c r="O3751">
        <v>0</v>
      </c>
      <c r="P3751">
        <v>1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0.97264910580026021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0.97264910580026021</v>
      </c>
    </row>
    <row r="3752" spans="1:31" x14ac:dyDescent="0.25">
      <c r="A3752">
        <v>2345182</v>
      </c>
      <c r="B3752">
        <v>1</v>
      </c>
      <c r="C3752" t="s">
        <v>80</v>
      </c>
      <c r="D3752" t="s">
        <v>92</v>
      </c>
      <c r="E3752" t="s">
        <v>157</v>
      </c>
      <c r="F3752" t="s">
        <v>10907</v>
      </c>
      <c r="G3752" t="s">
        <v>159</v>
      </c>
      <c r="H3752" t="s">
        <v>154</v>
      </c>
      <c r="I3752" t="s">
        <v>144</v>
      </c>
      <c r="J3752" t="s">
        <v>137</v>
      </c>
      <c r="K3752" t="s">
        <v>138</v>
      </c>
      <c r="L3752" t="s">
        <v>10908</v>
      </c>
      <c r="M3752" t="s">
        <v>10909</v>
      </c>
      <c r="N3752">
        <v>2.1236111110000002</v>
      </c>
      <c r="O3752">
        <v>0</v>
      </c>
      <c r="P3752">
        <v>1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0.56251295966648018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0.56251295966648018</v>
      </c>
    </row>
    <row r="3753" spans="1:31" x14ac:dyDescent="0.25">
      <c r="A3753">
        <v>2345184</v>
      </c>
      <c r="B3753">
        <v>1</v>
      </c>
      <c r="C3753" t="s">
        <v>80</v>
      </c>
      <c r="D3753" t="s">
        <v>94</v>
      </c>
      <c r="E3753" t="s">
        <v>151</v>
      </c>
      <c r="F3753" t="s">
        <v>10910</v>
      </c>
      <c r="G3753" t="s">
        <v>153</v>
      </c>
      <c r="H3753" t="s">
        <v>154</v>
      </c>
      <c r="I3753" t="s">
        <v>144</v>
      </c>
      <c r="J3753" t="s">
        <v>137</v>
      </c>
      <c r="K3753" t="s">
        <v>138</v>
      </c>
      <c r="L3753" t="s">
        <v>10911</v>
      </c>
      <c r="M3753" t="s">
        <v>10912</v>
      </c>
      <c r="N3753">
        <v>0.69138888799999998</v>
      </c>
      <c r="O3753">
        <v>0</v>
      </c>
      <c r="P3753">
        <v>0</v>
      </c>
      <c r="Q3753">
        <v>0</v>
      </c>
      <c r="R3753">
        <v>1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2.2033876257268368</v>
      </c>
      <c r="AA3753">
        <v>0</v>
      </c>
      <c r="AB3753">
        <v>0</v>
      </c>
      <c r="AC3753">
        <v>0</v>
      </c>
      <c r="AD3753">
        <v>0</v>
      </c>
      <c r="AE3753">
        <v>2.2033876257268368</v>
      </c>
    </row>
    <row r="3754" spans="1:31" x14ac:dyDescent="0.25">
      <c r="A3754">
        <v>2345187</v>
      </c>
      <c r="B3754">
        <v>1</v>
      </c>
      <c r="C3754" t="s">
        <v>80</v>
      </c>
      <c r="D3754" t="s">
        <v>100</v>
      </c>
      <c r="E3754" t="s">
        <v>157</v>
      </c>
      <c r="F3754" t="s">
        <v>10913</v>
      </c>
      <c r="G3754" t="s">
        <v>159</v>
      </c>
      <c r="H3754" t="s">
        <v>154</v>
      </c>
      <c r="I3754" t="s">
        <v>144</v>
      </c>
      <c r="J3754" t="s">
        <v>137</v>
      </c>
      <c r="K3754" t="s">
        <v>138</v>
      </c>
      <c r="L3754" t="s">
        <v>10914</v>
      </c>
      <c r="M3754" t="s">
        <v>10915</v>
      </c>
      <c r="N3754">
        <v>1.698055555</v>
      </c>
      <c r="O3754">
        <v>0</v>
      </c>
      <c r="P3754">
        <v>6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2.6510397639146492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2.6510397639146492</v>
      </c>
    </row>
    <row r="3755" spans="1:31" x14ac:dyDescent="0.25">
      <c r="A3755">
        <v>2345188</v>
      </c>
      <c r="B3755">
        <v>1</v>
      </c>
      <c r="C3755" t="s">
        <v>80</v>
      </c>
      <c r="D3755" t="s">
        <v>96</v>
      </c>
      <c r="E3755" t="s">
        <v>157</v>
      </c>
      <c r="F3755" t="s">
        <v>10916</v>
      </c>
      <c r="G3755" t="s">
        <v>279</v>
      </c>
      <c r="H3755" t="s">
        <v>154</v>
      </c>
      <c r="I3755" t="s">
        <v>144</v>
      </c>
      <c r="J3755" t="s">
        <v>137</v>
      </c>
      <c r="K3755" t="s">
        <v>138</v>
      </c>
      <c r="L3755" t="s">
        <v>10917</v>
      </c>
      <c r="M3755" t="s">
        <v>10918</v>
      </c>
      <c r="N3755">
        <v>2.1841666659999999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1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13.0688947446928</v>
      </c>
      <c r="AC3755">
        <v>0</v>
      </c>
      <c r="AD3755">
        <v>0</v>
      </c>
      <c r="AE3755">
        <v>13.0688947446928</v>
      </c>
    </row>
    <row r="3756" spans="1:31" x14ac:dyDescent="0.25">
      <c r="A3756">
        <v>2345192</v>
      </c>
      <c r="B3756">
        <v>1</v>
      </c>
      <c r="C3756" t="s">
        <v>80</v>
      </c>
      <c r="D3756" t="s">
        <v>90</v>
      </c>
      <c r="E3756" t="s">
        <v>151</v>
      </c>
      <c r="F3756" t="s">
        <v>10919</v>
      </c>
      <c r="G3756" t="s">
        <v>269</v>
      </c>
      <c r="H3756" t="s">
        <v>154</v>
      </c>
      <c r="I3756" t="s">
        <v>144</v>
      </c>
      <c r="J3756" t="s">
        <v>137</v>
      </c>
      <c r="K3756" t="s">
        <v>138</v>
      </c>
      <c r="L3756" t="s">
        <v>10920</v>
      </c>
      <c r="M3756" t="s">
        <v>10921</v>
      </c>
      <c r="N3756">
        <v>1.6711111110000001</v>
      </c>
      <c r="O3756">
        <v>0</v>
      </c>
      <c r="P3756">
        <v>248</v>
      </c>
      <c r="Q3756">
        <v>0</v>
      </c>
      <c r="R3756">
        <v>0</v>
      </c>
      <c r="S3756">
        <v>0</v>
      </c>
      <c r="T3756">
        <v>9</v>
      </c>
      <c r="U3756">
        <v>0</v>
      </c>
      <c r="V3756">
        <v>0</v>
      </c>
      <c r="W3756">
        <v>0</v>
      </c>
      <c r="X3756">
        <v>103.48768582634735</v>
      </c>
      <c r="Y3756">
        <v>0</v>
      </c>
      <c r="Z3756">
        <v>0</v>
      </c>
      <c r="AA3756">
        <v>0</v>
      </c>
      <c r="AB3756">
        <v>18.726072371503939</v>
      </c>
      <c r="AC3756">
        <v>0</v>
      </c>
      <c r="AD3756">
        <v>0</v>
      </c>
      <c r="AE3756">
        <v>122.21375819785129</v>
      </c>
    </row>
    <row r="3757" spans="1:31" x14ac:dyDescent="0.25">
      <c r="A3757">
        <v>2345195</v>
      </c>
      <c r="B3757">
        <v>1</v>
      </c>
      <c r="C3757" t="s">
        <v>80</v>
      </c>
      <c r="D3757" t="s">
        <v>108</v>
      </c>
      <c r="E3757" t="s">
        <v>141</v>
      </c>
      <c r="F3757" t="s">
        <v>10922</v>
      </c>
      <c r="G3757" t="s">
        <v>363</v>
      </c>
      <c r="H3757" t="s">
        <v>135</v>
      </c>
      <c r="I3757" t="s">
        <v>144</v>
      </c>
      <c r="J3757" t="s">
        <v>137</v>
      </c>
      <c r="K3757" t="s">
        <v>138</v>
      </c>
      <c r="L3757" t="s">
        <v>10923</v>
      </c>
      <c r="M3757" t="s">
        <v>10924</v>
      </c>
      <c r="N3757">
        <v>7.7222221999999993E-2</v>
      </c>
      <c r="O3757">
        <v>0</v>
      </c>
      <c r="P3757">
        <v>166</v>
      </c>
      <c r="Q3757">
        <v>0</v>
      </c>
      <c r="R3757">
        <v>59</v>
      </c>
      <c r="S3757">
        <v>2</v>
      </c>
      <c r="T3757">
        <v>26</v>
      </c>
      <c r="U3757">
        <v>0</v>
      </c>
      <c r="V3757">
        <v>0</v>
      </c>
      <c r="W3757">
        <v>0</v>
      </c>
      <c r="X3757">
        <v>2.3586640188397343</v>
      </c>
      <c r="Y3757">
        <v>0</v>
      </c>
      <c r="Z3757">
        <v>4.0089917546190703</v>
      </c>
      <c r="AA3757">
        <v>0.29149630101347779</v>
      </c>
      <c r="AB3757">
        <v>1.3190520896532001</v>
      </c>
      <c r="AC3757">
        <v>0</v>
      </c>
      <c r="AD3757">
        <v>0</v>
      </c>
      <c r="AE3757">
        <v>7.9782041641254828</v>
      </c>
    </row>
    <row r="3758" spans="1:31" x14ac:dyDescent="0.25">
      <c r="A3758">
        <v>2345197</v>
      </c>
      <c r="B3758">
        <v>1</v>
      </c>
      <c r="C3758" t="s">
        <v>80</v>
      </c>
      <c r="D3758" t="s">
        <v>82</v>
      </c>
      <c r="E3758" t="s">
        <v>326</v>
      </c>
      <c r="F3758" t="s">
        <v>10925</v>
      </c>
      <c r="G3758" t="s">
        <v>153</v>
      </c>
      <c r="H3758" t="s">
        <v>154</v>
      </c>
      <c r="I3758" t="s">
        <v>144</v>
      </c>
      <c r="J3758" t="s">
        <v>137</v>
      </c>
      <c r="K3758" t="s">
        <v>138</v>
      </c>
      <c r="L3758" t="s">
        <v>10926</v>
      </c>
      <c r="M3758" t="s">
        <v>10927</v>
      </c>
      <c r="N3758">
        <v>1.186666666</v>
      </c>
      <c r="O3758">
        <v>0</v>
      </c>
      <c r="P3758">
        <v>1</v>
      </c>
      <c r="Q3758">
        <v>0</v>
      </c>
      <c r="R3758">
        <v>0</v>
      </c>
      <c r="S3758">
        <v>0</v>
      </c>
      <c r="T3758">
        <v>12</v>
      </c>
      <c r="U3758">
        <v>0</v>
      </c>
      <c r="V3758">
        <v>0</v>
      </c>
      <c r="W3758">
        <v>0</v>
      </c>
      <c r="X3758">
        <v>2.6497518850083336E-3</v>
      </c>
      <c r="Y3758">
        <v>0</v>
      </c>
      <c r="Z3758">
        <v>0</v>
      </c>
      <c r="AA3758">
        <v>0</v>
      </c>
      <c r="AB3758">
        <v>13.504746664534879</v>
      </c>
      <c r="AC3758">
        <v>0</v>
      </c>
      <c r="AD3758">
        <v>0</v>
      </c>
      <c r="AE3758">
        <v>13.507396416419887</v>
      </c>
    </row>
    <row r="3759" spans="1:31" x14ac:dyDescent="0.25">
      <c r="A3759">
        <v>2345199</v>
      </c>
      <c r="B3759">
        <v>1</v>
      </c>
      <c r="C3759" t="s">
        <v>80</v>
      </c>
      <c r="D3759" t="s">
        <v>93</v>
      </c>
      <c r="E3759" t="s">
        <v>151</v>
      </c>
      <c r="F3759" t="s">
        <v>10928</v>
      </c>
      <c r="G3759" t="s">
        <v>410</v>
      </c>
      <c r="H3759" t="s">
        <v>154</v>
      </c>
      <c r="I3759" t="s">
        <v>144</v>
      </c>
      <c r="J3759" t="s">
        <v>137</v>
      </c>
      <c r="K3759" t="s">
        <v>138</v>
      </c>
      <c r="L3759" t="s">
        <v>10929</v>
      </c>
      <c r="M3759" t="s">
        <v>10930</v>
      </c>
      <c r="N3759">
        <v>8.5172222219999991</v>
      </c>
      <c r="O3759">
        <v>0</v>
      </c>
      <c r="P3759">
        <v>0</v>
      </c>
      <c r="Q3759">
        <v>0</v>
      </c>
      <c r="R3759">
        <v>4</v>
      </c>
      <c r="S3759">
        <v>0</v>
      </c>
      <c r="T3759">
        <v>2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52.055027131780584</v>
      </c>
      <c r="AA3759">
        <v>0</v>
      </c>
      <c r="AB3759">
        <v>32.403250792104693</v>
      </c>
      <c r="AC3759">
        <v>0</v>
      </c>
      <c r="AD3759">
        <v>0</v>
      </c>
      <c r="AE3759">
        <v>84.458277923885277</v>
      </c>
    </row>
    <row r="3760" spans="1:31" x14ac:dyDescent="0.25">
      <c r="A3760">
        <v>2345201</v>
      </c>
      <c r="B3760">
        <v>1</v>
      </c>
      <c r="C3760" t="s">
        <v>81</v>
      </c>
      <c r="D3760" t="s">
        <v>114</v>
      </c>
      <c r="E3760" t="s">
        <v>147</v>
      </c>
      <c r="F3760" t="s">
        <v>10931</v>
      </c>
      <c r="G3760" t="s">
        <v>184</v>
      </c>
      <c r="H3760" t="s">
        <v>135</v>
      </c>
      <c r="I3760" t="s">
        <v>144</v>
      </c>
      <c r="J3760" t="s">
        <v>137</v>
      </c>
      <c r="K3760" t="s">
        <v>138</v>
      </c>
      <c r="L3760" t="s">
        <v>10932</v>
      </c>
      <c r="M3760" t="s">
        <v>10933</v>
      </c>
      <c r="N3760">
        <v>2.5783333329999998</v>
      </c>
      <c r="O3760">
        <v>0</v>
      </c>
      <c r="P3760">
        <v>39</v>
      </c>
      <c r="Q3760">
        <v>0</v>
      </c>
      <c r="R3760">
        <v>0</v>
      </c>
      <c r="S3760">
        <v>0</v>
      </c>
      <c r="T3760">
        <v>1</v>
      </c>
      <c r="U3760">
        <v>0</v>
      </c>
      <c r="V3760">
        <v>0</v>
      </c>
      <c r="W3760">
        <v>0</v>
      </c>
      <c r="X3760">
        <v>8.3126982741103372</v>
      </c>
      <c r="Y3760">
        <v>0</v>
      </c>
      <c r="Z3760">
        <v>0</v>
      </c>
      <c r="AA3760">
        <v>0</v>
      </c>
      <c r="AB3760">
        <v>0.23206891131546892</v>
      </c>
      <c r="AC3760">
        <v>0</v>
      </c>
      <c r="AD3760">
        <v>0</v>
      </c>
      <c r="AE3760">
        <v>8.5447671854258065</v>
      </c>
    </row>
    <row r="3761" spans="1:31" x14ac:dyDescent="0.25">
      <c r="A3761">
        <v>2345209</v>
      </c>
      <c r="B3761">
        <v>1</v>
      </c>
      <c r="C3761" t="s">
        <v>81</v>
      </c>
      <c r="D3761" t="s">
        <v>128</v>
      </c>
      <c r="E3761" t="s">
        <v>147</v>
      </c>
      <c r="F3761" t="s">
        <v>4099</v>
      </c>
      <c r="G3761" t="s">
        <v>134</v>
      </c>
      <c r="H3761" t="s">
        <v>135</v>
      </c>
      <c r="I3761" t="s">
        <v>144</v>
      </c>
      <c r="J3761" t="s">
        <v>137</v>
      </c>
      <c r="K3761" t="s">
        <v>138</v>
      </c>
      <c r="L3761" t="s">
        <v>10934</v>
      </c>
      <c r="M3761" t="s">
        <v>10935</v>
      </c>
      <c r="N3761">
        <v>0.73416666600000002</v>
      </c>
      <c r="O3761">
        <v>0</v>
      </c>
      <c r="P3761">
        <v>110</v>
      </c>
      <c r="Q3761">
        <v>0</v>
      </c>
      <c r="R3761">
        <v>22</v>
      </c>
      <c r="S3761">
        <v>0</v>
      </c>
      <c r="T3761">
        <v>15</v>
      </c>
      <c r="U3761">
        <v>0</v>
      </c>
      <c r="V3761">
        <v>0</v>
      </c>
      <c r="W3761">
        <v>0</v>
      </c>
      <c r="X3761">
        <v>14.647279342118333</v>
      </c>
      <c r="Y3761">
        <v>0</v>
      </c>
      <c r="Z3761">
        <v>17.551197224092206</v>
      </c>
      <c r="AA3761">
        <v>0</v>
      </c>
      <c r="AB3761">
        <v>9.5005325647977319</v>
      </c>
      <c r="AC3761">
        <v>0</v>
      </c>
      <c r="AD3761">
        <v>0</v>
      </c>
      <c r="AE3761">
        <v>41.699009131008268</v>
      </c>
    </row>
    <row r="3762" spans="1:31" x14ac:dyDescent="0.25">
      <c r="A3762">
        <v>2345211</v>
      </c>
      <c r="B3762">
        <v>1</v>
      </c>
      <c r="C3762" t="s">
        <v>80</v>
      </c>
      <c r="D3762" t="s">
        <v>87</v>
      </c>
      <c r="E3762" t="s">
        <v>326</v>
      </c>
      <c r="F3762" t="s">
        <v>10936</v>
      </c>
      <c r="G3762" t="s">
        <v>331</v>
      </c>
      <c r="H3762" t="s">
        <v>154</v>
      </c>
      <c r="I3762" t="s">
        <v>144</v>
      </c>
      <c r="J3762" t="s">
        <v>137</v>
      </c>
      <c r="K3762" t="s">
        <v>138</v>
      </c>
      <c r="L3762" t="s">
        <v>10937</v>
      </c>
      <c r="M3762" t="s">
        <v>10938</v>
      </c>
      <c r="N3762">
        <v>0.72888888799999996</v>
      </c>
      <c r="O3762">
        <v>0</v>
      </c>
      <c r="P3762">
        <v>103</v>
      </c>
      <c r="Q3762">
        <v>0</v>
      </c>
      <c r="R3762">
        <v>0</v>
      </c>
      <c r="S3762">
        <v>0</v>
      </c>
      <c r="T3762">
        <v>6</v>
      </c>
      <c r="U3762">
        <v>0</v>
      </c>
      <c r="V3762">
        <v>0</v>
      </c>
      <c r="W3762">
        <v>0</v>
      </c>
      <c r="X3762">
        <v>18.927329866383911</v>
      </c>
      <c r="Y3762">
        <v>0</v>
      </c>
      <c r="Z3762">
        <v>0</v>
      </c>
      <c r="AA3762">
        <v>0</v>
      </c>
      <c r="AB3762">
        <v>2.0042958601528889</v>
      </c>
      <c r="AC3762">
        <v>0</v>
      </c>
      <c r="AD3762">
        <v>0</v>
      </c>
      <c r="AE3762">
        <v>20.931625726536801</v>
      </c>
    </row>
    <row r="3763" spans="1:31" x14ac:dyDescent="0.25">
      <c r="A3763">
        <v>2345212</v>
      </c>
      <c r="B3763">
        <v>1</v>
      </c>
      <c r="C3763" t="s">
        <v>80</v>
      </c>
      <c r="D3763" t="s">
        <v>104</v>
      </c>
      <c r="E3763" t="s">
        <v>141</v>
      </c>
      <c r="F3763" t="s">
        <v>10939</v>
      </c>
      <c r="G3763" t="s">
        <v>134</v>
      </c>
      <c r="H3763" t="s">
        <v>135</v>
      </c>
      <c r="I3763" t="s">
        <v>144</v>
      </c>
      <c r="J3763" t="s">
        <v>137</v>
      </c>
      <c r="K3763" t="s">
        <v>138</v>
      </c>
      <c r="L3763" t="s">
        <v>10940</v>
      </c>
      <c r="M3763" t="s">
        <v>10941</v>
      </c>
      <c r="N3763">
        <v>1.325555555</v>
      </c>
      <c r="O3763">
        <v>0</v>
      </c>
      <c r="P3763">
        <v>0</v>
      </c>
      <c r="Q3763">
        <v>0</v>
      </c>
      <c r="R3763">
        <v>1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0.40714767404422725</v>
      </c>
      <c r="AA3763">
        <v>0</v>
      </c>
      <c r="AB3763">
        <v>0</v>
      </c>
      <c r="AC3763">
        <v>0</v>
      </c>
      <c r="AD3763">
        <v>0</v>
      </c>
      <c r="AE3763">
        <v>0.40714767404422725</v>
      </c>
    </row>
    <row r="3764" spans="1:31" x14ac:dyDescent="0.25">
      <c r="A3764">
        <v>2345213</v>
      </c>
      <c r="B3764">
        <v>1</v>
      </c>
      <c r="C3764" t="s">
        <v>80</v>
      </c>
      <c r="D3764" t="s">
        <v>96</v>
      </c>
      <c r="E3764" t="s">
        <v>157</v>
      </c>
      <c r="F3764" t="s">
        <v>10942</v>
      </c>
      <c r="G3764" t="s">
        <v>159</v>
      </c>
      <c r="H3764" t="s">
        <v>154</v>
      </c>
      <c r="I3764" t="s">
        <v>144</v>
      </c>
      <c r="J3764" t="s">
        <v>137</v>
      </c>
      <c r="K3764" t="s">
        <v>138</v>
      </c>
      <c r="L3764" t="s">
        <v>10943</v>
      </c>
      <c r="M3764" t="s">
        <v>10944</v>
      </c>
      <c r="N3764">
        <v>2.6330555549999999</v>
      </c>
      <c r="O3764">
        <v>0</v>
      </c>
      <c r="P3764">
        <v>1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0.41335834395870003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0.41335834395870003</v>
      </c>
    </row>
    <row r="3765" spans="1:31" x14ac:dyDescent="0.25">
      <c r="A3765">
        <v>2345214</v>
      </c>
      <c r="B3765">
        <v>1</v>
      </c>
      <c r="C3765" t="s">
        <v>80</v>
      </c>
      <c r="D3765" t="s">
        <v>94</v>
      </c>
      <c r="E3765" t="s">
        <v>157</v>
      </c>
      <c r="F3765" t="s">
        <v>10945</v>
      </c>
      <c r="G3765" t="s">
        <v>352</v>
      </c>
      <c r="H3765" t="s">
        <v>154</v>
      </c>
      <c r="I3765" t="s">
        <v>144</v>
      </c>
      <c r="J3765" t="s">
        <v>3</v>
      </c>
      <c r="K3765" t="s">
        <v>138</v>
      </c>
      <c r="L3765" t="s">
        <v>10946</v>
      </c>
      <c r="M3765" t="s">
        <v>10947</v>
      </c>
      <c r="N3765">
        <v>0.76749999999999996</v>
      </c>
      <c r="O3765">
        <v>0</v>
      </c>
      <c r="P3765">
        <v>5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0.6317571069996375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0.6317571069996375</v>
      </c>
    </row>
    <row r="3766" spans="1:31" x14ac:dyDescent="0.25">
      <c r="A3766">
        <v>2345216</v>
      </c>
      <c r="B3766">
        <v>1</v>
      </c>
      <c r="C3766" t="s">
        <v>80</v>
      </c>
      <c r="D3766" t="s">
        <v>101</v>
      </c>
      <c r="E3766" t="s">
        <v>157</v>
      </c>
      <c r="F3766" t="s">
        <v>10948</v>
      </c>
      <c r="G3766" t="s">
        <v>159</v>
      </c>
      <c r="H3766" t="s">
        <v>154</v>
      </c>
      <c r="I3766" t="s">
        <v>144</v>
      </c>
      <c r="J3766" t="s">
        <v>137</v>
      </c>
      <c r="K3766" t="s">
        <v>138</v>
      </c>
      <c r="L3766" t="s">
        <v>10949</v>
      </c>
      <c r="M3766" t="s">
        <v>10950</v>
      </c>
      <c r="N3766">
        <v>3.3647222220000002</v>
      </c>
      <c r="O3766">
        <v>0</v>
      </c>
      <c r="P3766">
        <v>1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8.7725087660777801E-2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8.7725087660777801E-2</v>
      </c>
    </row>
    <row r="3767" spans="1:31" x14ac:dyDescent="0.25">
      <c r="A3767">
        <v>2345217</v>
      </c>
      <c r="B3767">
        <v>1</v>
      </c>
      <c r="C3767" t="s">
        <v>80</v>
      </c>
      <c r="D3767" t="s">
        <v>92</v>
      </c>
      <c r="E3767" t="s">
        <v>147</v>
      </c>
      <c r="F3767" t="s">
        <v>10951</v>
      </c>
      <c r="G3767" t="s">
        <v>134</v>
      </c>
      <c r="H3767" t="s">
        <v>135</v>
      </c>
      <c r="I3767" t="s">
        <v>136</v>
      </c>
      <c r="J3767" t="s">
        <v>137</v>
      </c>
      <c r="K3767" t="s">
        <v>138</v>
      </c>
      <c r="L3767" t="s">
        <v>10952</v>
      </c>
      <c r="M3767" t="s">
        <v>10953</v>
      </c>
      <c r="N3767">
        <v>1.1111111E-2</v>
      </c>
      <c r="O3767">
        <v>0</v>
      </c>
      <c r="P3767">
        <v>803</v>
      </c>
      <c r="Q3767">
        <v>1</v>
      </c>
      <c r="R3767">
        <v>254</v>
      </c>
      <c r="S3767">
        <v>5</v>
      </c>
      <c r="T3767">
        <v>78</v>
      </c>
      <c r="U3767">
        <v>0</v>
      </c>
      <c r="V3767">
        <v>1</v>
      </c>
      <c r="W3767">
        <v>0</v>
      </c>
      <c r="X3767">
        <v>2.2582389855400606</v>
      </c>
      <c r="Y3767">
        <v>3.4593934625000004E-3</v>
      </c>
      <c r="Z3767">
        <v>1.8644605302197119</v>
      </c>
      <c r="AA3767">
        <v>0.12749304301805556</v>
      </c>
      <c r="AB3767">
        <v>0.62088387193655548</v>
      </c>
      <c r="AC3767">
        <v>0</v>
      </c>
      <c r="AD3767">
        <v>6.1342710203333333E-4</v>
      </c>
      <c r="AE3767">
        <v>4.8751492512789163</v>
      </c>
    </row>
    <row r="3768" spans="1:31" x14ac:dyDescent="0.25">
      <c r="A3768">
        <v>2345220</v>
      </c>
      <c r="B3768">
        <v>1</v>
      </c>
      <c r="C3768" t="s">
        <v>81</v>
      </c>
      <c r="D3768" t="s">
        <v>118</v>
      </c>
      <c r="E3768" t="s">
        <v>157</v>
      </c>
      <c r="F3768" t="s">
        <v>10954</v>
      </c>
      <c r="G3768" t="s">
        <v>352</v>
      </c>
      <c r="H3768" t="s">
        <v>154</v>
      </c>
      <c r="I3768" t="s">
        <v>144</v>
      </c>
      <c r="J3768" t="s">
        <v>3</v>
      </c>
      <c r="K3768" t="s">
        <v>138</v>
      </c>
      <c r="L3768" t="s">
        <v>10955</v>
      </c>
      <c r="M3768" t="s">
        <v>10956</v>
      </c>
      <c r="N3768">
        <v>0.93722222200000005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1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1.9202374689280419</v>
      </c>
      <c r="AC3768">
        <v>0</v>
      </c>
      <c r="AD3768">
        <v>0</v>
      </c>
      <c r="AE3768">
        <v>1.9202374689280419</v>
      </c>
    </row>
    <row r="3769" spans="1:31" x14ac:dyDescent="0.25">
      <c r="A3769">
        <v>2345228</v>
      </c>
      <c r="B3769">
        <v>1</v>
      </c>
      <c r="C3769" t="s">
        <v>81</v>
      </c>
      <c r="D3769" t="s">
        <v>117</v>
      </c>
      <c r="E3769" t="s">
        <v>151</v>
      </c>
      <c r="F3769" t="s">
        <v>10957</v>
      </c>
      <c r="G3769" t="s">
        <v>153</v>
      </c>
      <c r="H3769" t="s">
        <v>154</v>
      </c>
      <c r="I3769" t="s">
        <v>144</v>
      </c>
      <c r="J3769" t="s">
        <v>137</v>
      </c>
      <c r="K3769" t="s">
        <v>138</v>
      </c>
      <c r="L3769" t="s">
        <v>10958</v>
      </c>
      <c r="M3769" t="s">
        <v>10959</v>
      </c>
      <c r="N3769">
        <v>3.465833333</v>
      </c>
      <c r="O3769">
        <v>0</v>
      </c>
      <c r="P3769">
        <v>8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2.7625117745594543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2.7625117745594543</v>
      </c>
    </row>
    <row r="3770" spans="1:31" x14ac:dyDescent="0.25">
      <c r="A3770">
        <v>2345229</v>
      </c>
      <c r="B3770">
        <v>1</v>
      </c>
      <c r="C3770" t="s">
        <v>81</v>
      </c>
      <c r="D3770" t="s">
        <v>122</v>
      </c>
      <c r="E3770" t="s">
        <v>147</v>
      </c>
      <c r="F3770" t="s">
        <v>10960</v>
      </c>
      <c r="G3770" t="s">
        <v>348</v>
      </c>
      <c r="H3770" t="s">
        <v>135</v>
      </c>
      <c r="I3770" t="s">
        <v>144</v>
      </c>
      <c r="J3770" t="s">
        <v>137</v>
      </c>
      <c r="K3770" t="s">
        <v>138</v>
      </c>
      <c r="L3770" t="s">
        <v>10961</v>
      </c>
      <c r="M3770" t="s">
        <v>10962</v>
      </c>
      <c r="N3770">
        <v>1.1786111109999999</v>
      </c>
      <c r="O3770">
        <v>0</v>
      </c>
      <c r="P3770">
        <v>4208</v>
      </c>
      <c r="Q3770">
        <v>0</v>
      </c>
      <c r="R3770">
        <v>32</v>
      </c>
      <c r="S3770">
        <v>1</v>
      </c>
      <c r="T3770">
        <v>186</v>
      </c>
      <c r="U3770">
        <v>0</v>
      </c>
      <c r="V3770">
        <v>0</v>
      </c>
      <c r="W3770">
        <v>0</v>
      </c>
      <c r="X3770">
        <v>1005.9712191484057</v>
      </c>
      <c r="Y3770">
        <v>0</v>
      </c>
      <c r="Z3770">
        <v>14.081441324894243</v>
      </c>
      <c r="AA3770">
        <v>6.0494663230317931</v>
      </c>
      <c r="AB3770">
        <v>203.78951886537243</v>
      </c>
      <c r="AC3770">
        <v>0</v>
      </c>
      <c r="AD3770">
        <v>0</v>
      </c>
      <c r="AE3770">
        <v>1229.8916456617042</v>
      </c>
    </row>
    <row r="3771" spans="1:31" x14ac:dyDescent="0.25">
      <c r="A3771">
        <v>2345230</v>
      </c>
      <c r="B3771">
        <v>1</v>
      </c>
      <c r="C3771" t="s">
        <v>80</v>
      </c>
      <c r="D3771" t="s">
        <v>100</v>
      </c>
      <c r="E3771" t="s">
        <v>157</v>
      </c>
      <c r="F3771" t="s">
        <v>10963</v>
      </c>
      <c r="G3771" t="s">
        <v>279</v>
      </c>
      <c r="H3771" t="s">
        <v>154</v>
      </c>
      <c r="I3771" t="s">
        <v>144</v>
      </c>
      <c r="J3771" t="s">
        <v>137</v>
      </c>
      <c r="K3771" t="s">
        <v>138</v>
      </c>
      <c r="L3771" t="s">
        <v>10964</v>
      </c>
      <c r="M3771" t="s">
        <v>10965</v>
      </c>
      <c r="N3771">
        <v>2.9416666660000002</v>
      </c>
      <c r="O3771">
        <v>0</v>
      </c>
      <c r="P3771">
        <v>7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4.2235372361476742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4.2235372361476742</v>
      </c>
    </row>
    <row r="3772" spans="1:31" x14ac:dyDescent="0.25">
      <c r="A3772">
        <v>2345231</v>
      </c>
      <c r="B3772">
        <v>1</v>
      </c>
      <c r="C3772" t="s">
        <v>80</v>
      </c>
      <c r="D3772" t="s">
        <v>91</v>
      </c>
      <c r="E3772" t="s">
        <v>151</v>
      </c>
      <c r="F3772" t="s">
        <v>6789</v>
      </c>
      <c r="G3772" t="s">
        <v>153</v>
      </c>
      <c r="H3772" t="s">
        <v>154</v>
      </c>
      <c r="I3772" t="s">
        <v>144</v>
      </c>
      <c r="J3772" t="s">
        <v>137</v>
      </c>
      <c r="K3772" t="s">
        <v>138</v>
      </c>
      <c r="L3772" t="s">
        <v>10966</v>
      </c>
      <c r="M3772" t="s">
        <v>10967</v>
      </c>
      <c r="N3772">
        <v>0.5675</v>
      </c>
      <c r="O3772">
        <v>0</v>
      </c>
      <c r="P3772">
        <v>30</v>
      </c>
      <c r="Q3772">
        <v>0</v>
      </c>
      <c r="R3772">
        <v>0</v>
      </c>
      <c r="S3772">
        <v>0</v>
      </c>
      <c r="T3772">
        <v>48</v>
      </c>
      <c r="U3772">
        <v>0</v>
      </c>
      <c r="V3772">
        <v>0</v>
      </c>
      <c r="W3772">
        <v>0</v>
      </c>
      <c r="X3772">
        <v>4.0282464139688869</v>
      </c>
      <c r="Y3772">
        <v>0</v>
      </c>
      <c r="Z3772">
        <v>0</v>
      </c>
      <c r="AA3772">
        <v>0</v>
      </c>
      <c r="AB3772">
        <v>25.417908138320815</v>
      </c>
      <c r="AC3772">
        <v>0</v>
      </c>
      <c r="AD3772">
        <v>0</v>
      </c>
      <c r="AE3772">
        <v>29.446154552289702</v>
      </c>
    </row>
    <row r="3773" spans="1:31" x14ac:dyDescent="0.25">
      <c r="A3773">
        <v>2345234</v>
      </c>
      <c r="B3773">
        <v>1</v>
      </c>
      <c r="C3773" t="s">
        <v>81</v>
      </c>
      <c r="D3773" t="s">
        <v>117</v>
      </c>
      <c r="E3773" t="s">
        <v>141</v>
      </c>
      <c r="F3773" t="s">
        <v>10968</v>
      </c>
      <c r="G3773" t="s">
        <v>134</v>
      </c>
      <c r="H3773" t="s">
        <v>135</v>
      </c>
      <c r="I3773" t="s">
        <v>136</v>
      </c>
      <c r="J3773" t="s">
        <v>137</v>
      </c>
      <c r="K3773" t="s">
        <v>138</v>
      </c>
      <c r="L3773" t="s">
        <v>10969</v>
      </c>
      <c r="M3773" t="s">
        <v>10970</v>
      </c>
      <c r="N3773">
        <v>8.0555550000000007E-3</v>
      </c>
      <c r="O3773">
        <v>0</v>
      </c>
      <c r="P3773">
        <v>269</v>
      </c>
      <c r="Q3773">
        <v>12</v>
      </c>
      <c r="R3773">
        <v>26</v>
      </c>
      <c r="S3773">
        <v>1</v>
      </c>
      <c r="T3773">
        <v>12</v>
      </c>
      <c r="U3773">
        <v>0</v>
      </c>
      <c r="V3773">
        <v>0</v>
      </c>
      <c r="W3773">
        <v>0</v>
      </c>
      <c r="X3773">
        <v>0.38435730313129129</v>
      </c>
      <c r="Y3773">
        <v>1.879928636872278E-2</v>
      </c>
      <c r="Z3773">
        <v>0.1519189728546097</v>
      </c>
      <c r="AA3773">
        <v>1.0503987852575E-2</v>
      </c>
      <c r="AB3773">
        <v>9.0141587297291673E-2</v>
      </c>
      <c r="AC3773">
        <v>0</v>
      </c>
      <c r="AD3773">
        <v>0</v>
      </c>
      <c r="AE3773">
        <v>0.65572113750449046</v>
      </c>
    </row>
    <row r="3774" spans="1:31" x14ac:dyDescent="0.25">
      <c r="A3774">
        <v>2345235</v>
      </c>
      <c r="B3774">
        <v>1</v>
      </c>
      <c r="C3774" t="s">
        <v>80</v>
      </c>
      <c r="D3774" t="s">
        <v>93</v>
      </c>
      <c r="E3774" t="s">
        <v>151</v>
      </c>
      <c r="F3774" t="s">
        <v>10971</v>
      </c>
      <c r="G3774" t="s">
        <v>153</v>
      </c>
      <c r="H3774" t="s">
        <v>154</v>
      </c>
      <c r="I3774" t="s">
        <v>144</v>
      </c>
      <c r="J3774" t="s">
        <v>137</v>
      </c>
      <c r="K3774" t="s">
        <v>138</v>
      </c>
      <c r="L3774" t="s">
        <v>10972</v>
      </c>
      <c r="M3774" t="s">
        <v>10973</v>
      </c>
      <c r="N3774">
        <v>4.5919444440000001</v>
      </c>
      <c r="O3774">
        <v>0</v>
      </c>
      <c r="P3774">
        <v>6</v>
      </c>
      <c r="Q3774">
        <v>0</v>
      </c>
      <c r="R3774">
        <v>4</v>
      </c>
      <c r="S3774">
        <v>0</v>
      </c>
      <c r="T3774">
        <v>2</v>
      </c>
      <c r="U3774">
        <v>0</v>
      </c>
      <c r="V3774">
        <v>0</v>
      </c>
      <c r="W3774">
        <v>0</v>
      </c>
      <c r="X3774">
        <v>13.271268872395913</v>
      </c>
      <c r="Y3774">
        <v>0</v>
      </c>
      <c r="Z3774">
        <v>18.110066279274839</v>
      </c>
      <c r="AA3774">
        <v>0</v>
      </c>
      <c r="AB3774">
        <v>2.6831481299352578</v>
      </c>
      <c r="AC3774">
        <v>0</v>
      </c>
      <c r="AD3774">
        <v>0</v>
      </c>
      <c r="AE3774">
        <v>34.064483281606009</v>
      </c>
    </row>
    <row r="3775" spans="1:31" x14ac:dyDescent="0.25">
      <c r="A3775">
        <v>2345237</v>
      </c>
      <c r="B3775">
        <v>1</v>
      </c>
      <c r="C3775" t="s">
        <v>81</v>
      </c>
      <c r="D3775" t="s">
        <v>123</v>
      </c>
      <c r="E3775" t="s">
        <v>157</v>
      </c>
      <c r="F3775" t="s">
        <v>10974</v>
      </c>
      <c r="G3775" t="s">
        <v>159</v>
      </c>
      <c r="H3775" t="s">
        <v>154</v>
      </c>
      <c r="I3775" t="s">
        <v>144</v>
      </c>
      <c r="J3775" t="s">
        <v>137</v>
      </c>
      <c r="K3775" t="s">
        <v>138</v>
      </c>
      <c r="L3775" t="s">
        <v>10975</v>
      </c>
      <c r="M3775" t="s">
        <v>10976</v>
      </c>
      <c r="N3775">
        <v>1.068888888</v>
      </c>
      <c r="O3775">
        <v>0</v>
      </c>
      <c r="P3775">
        <v>0</v>
      </c>
      <c r="Q3775">
        <v>0</v>
      </c>
      <c r="R3775">
        <v>1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1.44219281940858</v>
      </c>
      <c r="AA3775">
        <v>0</v>
      </c>
      <c r="AB3775">
        <v>0</v>
      </c>
      <c r="AC3775">
        <v>0</v>
      </c>
      <c r="AD3775">
        <v>0</v>
      </c>
      <c r="AE3775">
        <v>1.44219281940858</v>
      </c>
    </row>
    <row r="3776" spans="1:31" x14ac:dyDescent="0.25">
      <c r="A3776">
        <v>2345239</v>
      </c>
      <c r="B3776">
        <v>1</v>
      </c>
      <c r="C3776" t="s">
        <v>80</v>
      </c>
      <c r="D3776" t="s">
        <v>90</v>
      </c>
      <c r="E3776" t="s">
        <v>157</v>
      </c>
      <c r="F3776" t="s">
        <v>10977</v>
      </c>
      <c r="G3776" t="s">
        <v>159</v>
      </c>
      <c r="H3776" t="s">
        <v>154</v>
      </c>
      <c r="I3776" t="s">
        <v>144</v>
      </c>
      <c r="J3776" t="s">
        <v>137</v>
      </c>
      <c r="K3776" t="s">
        <v>138</v>
      </c>
      <c r="L3776" t="s">
        <v>10978</v>
      </c>
      <c r="M3776" t="s">
        <v>10979</v>
      </c>
      <c r="N3776">
        <v>0.75333333300000005</v>
      </c>
      <c r="O3776">
        <v>0</v>
      </c>
      <c r="P3776">
        <v>1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0.26067275621792502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0.26067275621792502</v>
      </c>
    </row>
    <row r="3777" spans="1:31" x14ac:dyDescent="0.25">
      <c r="A3777">
        <v>2345242</v>
      </c>
      <c r="B3777">
        <v>1</v>
      </c>
      <c r="C3777" t="s">
        <v>81</v>
      </c>
      <c r="D3777" t="s">
        <v>117</v>
      </c>
      <c r="E3777" t="s">
        <v>151</v>
      </c>
      <c r="F3777" t="s">
        <v>10980</v>
      </c>
      <c r="G3777" t="s">
        <v>153</v>
      </c>
      <c r="H3777" t="s">
        <v>154</v>
      </c>
      <c r="I3777" t="s">
        <v>144</v>
      </c>
      <c r="J3777" t="s">
        <v>137</v>
      </c>
      <c r="K3777" t="s">
        <v>138</v>
      </c>
      <c r="L3777" t="s">
        <v>10981</v>
      </c>
      <c r="M3777" t="s">
        <v>10982</v>
      </c>
      <c r="N3777">
        <v>1.146666666</v>
      </c>
      <c r="O3777">
        <v>0</v>
      </c>
      <c r="P3777">
        <v>2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1.8628550819344918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1.8628550819344918</v>
      </c>
    </row>
    <row r="3778" spans="1:31" x14ac:dyDescent="0.25">
      <c r="A3778">
        <v>2345245</v>
      </c>
      <c r="B3778">
        <v>1</v>
      </c>
      <c r="C3778" t="s">
        <v>80</v>
      </c>
      <c r="D3778" t="s">
        <v>98</v>
      </c>
      <c r="E3778" t="s">
        <v>157</v>
      </c>
      <c r="F3778" t="s">
        <v>10983</v>
      </c>
      <c r="G3778" t="s">
        <v>204</v>
      </c>
      <c r="H3778" t="s">
        <v>154</v>
      </c>
      <c r="I3778" t="s">
        <v>144</v>
      </c>
      <c r="J3778" t="s">
        <v>137</v>
      </c>
      <c r="K3778" t="s">
        <v>138</v>
      </c>
      <c r="L3778" t="s">
        <v>10984</v>
      </c>
      <c r="M3778" t="s">
        <v>10985</v>
      </c>
      <c r="N3778">
        <v>1.488611111</v>
      </c>
      <c r="O3778">
        <v>0</v>
      </c>
      <c r="P3778">
        <v>21</v>
      </c>
      <c r="Q3778">
        <v>0</v>
      </c>
      <c r="R3778">
        <v>0</v>
      </c>
      <c r="S3778">
        <v>0</v>
      </c>
      <c r="T3778">
        <v>1</v>
      </c>
      <c r="U3778">
        <v>0</v>
      </c>
      <c r="V3778">
        <v>0</v>
      </c>
      <c r="W3778">
        <v>0</v>
      </c>
      <c r="X3778">
        <v>8.0653957475646028</v>
      </c>
      <c r="Y3778">
        <v>0</v>
      </c>
      <c r="Z3778">
        <v>0</v>
      </c>
      <c r="AA3778">
        <v>0</v>
      </c>
      <c r="AB3778">
        <v>1.0943972872181513</v>
      </c>
      <c r="AC3778">
        <v>0</v>
      </c>
      <c r="AD3778">
        <v>0</v>
      </c>
      <c r="AE3778">
        <v>9.159793034782755</v>
      </c>
    </row>
    <row r="3779" spans="1:31" x14ac:dyDescent="0.25">
      <c r="A3779">
        <v>2345255</v>
      </c>
      <c r="B3779">
        <v>1</v>
      </c>
      <c r="C3779" t="s">
        <v>80</v>
      </c>
      <c r="D3779" t="s">
        <v>96</v>
      </c>
      <c r="E3779" t="s">
        <v>151</v>
      </c>
      <c r="F3779" t="s">
        <v>10986</v>
      </c>
      <c r="G3779" t="s">
        <v>331</v>
      </c>
      <c r="H3779" t="s">
        <v>154</v>
      </c>
      <c r="I3779" t="s">
        <v>144</v>
      </c>
      <c r="J3779" t="s">
        <v>137</v>
      </c>
      <c r="K3779" t="s">
        <v>138</v>
      </c>
      <c r="L3779" t="s">
        <v>10987</v>
      </c>
      <c r="M3779" t="s">
        <v>10988</v>
      </c>
      <c r="N3779">
        <v>2.9991666659999998</v>
      </c>
      <c r="O3779">
        <v>0</v>
      </c>
      <c r="P3779">
        <v>5</v>
      </c>
      <c r="Q3779">
        <v>0</v>
      </c>
      <c r="R3779">
        <v>7</v>
      </c>
      <c r="S3779">
        <v>0</v>
      </c>
      <c r="T3779">
        <v>1</v>
      </c>
      <c r="U3779">
        <v>0</v>
      </c>
      <c r="V3779">
        <v>0</v>
      </c>
      <c r="W3779">
        <v>0</v>
      </c>
      <c r="X3779">
        <v>6.162824395773967</v>
      </c>
      <c r="Y3779">
        <v>0</v>
      </c>
      <c r="Z3779">
        <v>15.548137681236767</v>
      </c>
      <c r="AA3779">
        <v>0</v>
      </c>
      <c r="AB3779">
        <v>2.5009751061804</v>
      </c>
      <c r="AC3779">
        <v>0</v>
      </c>
      <c r="AD3779">
        <v>0</v>
      </c>
      <c r="AE3779">
        <v>24.211937183191132</v>
      </c>
    </row>
    <row r="3780" spans="1:31" x14ac:dyDescent="0.25">
      <c r="A3780">
        <v>2345259</v>
      </c>
      <c r="B3780">
        <v>1</v>
      </c>
      <c r="C3780" t="s">
        <v>80</v>
      </c>
      <c r="D3780" t="s">
        <v>93</v>
      </c>
      <c r="E3780" t="s">
        <v>151</v>
      </c>
      <c r="F3780" t="s">
        <v>6387</v>
      </c>
      <c r="G3780" t="s">
        <v>153</v>
      </c>
      <c r="H3780" t="s">
        <v>154</v>
      </c>
      <c r="I3780" t="s">
        <v>144</v>
      </c>
      <c r="J3780" t="s">
        <v>137</v>
      </c>
      <c r="K3780" t="s">
        <v>138</v>
      </c>
      <c r="L3780" t="s">
        <v>10989</v>
      </c>
      <c r="M3780" t="s">
        <v>10990</v>
      </c>
      <c r="N3780">
        <v>1.7069444439999999</v>
      </c>
      <c r="O3780">
        <v>0</v>
      </c>
      <c r="P3780">
        <v>1</v>
      </c>
      <c r="Q3780">
        <v>0</v>
      </c>
      <c r="R3780">
        <v>6</v>
      </c>
      <c r="S3780">
        <v>0</v>
      </c>
      <c r="T3780">
        <v>2</v>
      </c>
      <c r="U3780">
        <v>0</v>
      </c>
      <c r="V3780">
        <v>0</v>
      </c>
      <c r="W3780">
        <v>0</v>
      </c>
      <c r="X3780">
        <v>1.0522412249874251</v>
      </c>
      <c r="Y3780">
        <v>0</v>
      </c>
      <c r="Z3780">
        <v>83.666368877897227</v>
      </c>
      <c r="AA3780">
        <v>0</v>
      </c>
      <c r="AB3780">
        <v>41.56708232115362</v>
      </c>
      <c r="AC3780">
        <v>0</v>
      </c>
      <c r="AD3780">
        <v>0</v>
      </c>
      <c r="AE3780">
        <v>126.28569242403827</v>
      </c>
    </row>
    <row r="3781" spans="1:31" x14ac:dyDescent="0.25">
      <c r="A3781">
        <v>2345260</v>
      </c>
      <c r="B3781">
        <v>1</v>
      </c>
      <c r="C3781" t="s">
        <v>81</v>
      </c>
      <c r="D3781" t="s">
        <v>128</v>
      </c>
      <c r="E3781" t="s">
        <v>141</v>
      </c>
      <c r="F3781" t="s">
        <v>3256</v>
      </c>
      <c r="G3781" t="s">
        <v>134</v>
      </c>
      <c r="H3781" t="s">
        <v>135</v>
      </c>
      <c r="I3781" t="s">
        <v>144</v>
      </c>
      <c r="J3781" t="s">
        <v>137</v>
      </c>
      <c r="K3781" t="s">
        <v>138</v>
      </c>
      <c r="L3781" t="s">
        <v>10991</v>
      </c>
      <c r="M3781" t="s">
        <v>10992</v>
      </c>
      <c r="N3781">
        <v>9.9722221999999999E-2</v>
      </c>
      <c r="O3781">
        <v>0</v>
      </c>
      <c r="P3781">
        <v>1229</v>
      </c>
      <c r="Q3781">
        <v>4</v>
      </c>
      <c r="R3781">
        <v>2</v>
      </c>
      <c r="S3781">
        <v>10</v>
      </c>
      <c r="T3781">
        <v>89</v>
      </c>
      <c r="U3781">
        <v>1</v>
      </c>
      <c r="V3781">
        <v>0</v>
      </c>
      <c r="W3781">
        <v>0</v>
      </c>
      <c r="X3781">
        <v>14.575241517671531</v>
      </c>
      <c r="Y3781">
        <v>2.654004927551064</v>
      </c>
      <c r="Z3781">
        <v>0.24617003107652921</v>
      </c>
      <c r="AA3781">
        <v>1.8668042116583614</v>
      </c>
      <c r="AB3781">
        <v>1.9056263967273825</v>
      </c>
      <c r="AC3781">
        <v>9.2468826648228042</v>
      </c>
      <c r="AD3781">
        <v>0</v>
      </c>
      <c r="AE3781">
        <v>30.49472974950767</v>
      </c>
    </row>
    <row r="3782" spans="1:31" x14ac:dyDescent="0.25">
      <c r="A3782">
        <v>2345262</v>
      </c>
      <c r="B3782">
        <v>1</v>
      </c>
      <c r="C3782" t="s">
        <v>80</v>
      </c>
      <c r="D3782" t="s">
        <v>105</v>
      </c>
      <c r="E3782" t="s">
        <v>151</v>
      </c>
      <c r="F3782" t="s">
        <v>10993</v>
      </c>
      <c r="G3782" t="s">
        <v>451</v>
      </c>
      <c r="H3782" t="s">
        <v>154</v>
      </c>
      <c r="I3782" t="s">
        <v>144</v>
      </c>
      <c r="J3782" t="s">
        <v>137</v>
      </c>
      <c r="K3782" t="s">
        <v>138</v>
      </c>
      <c r="L3782" t="s">
        <v>10994</v>
      </c>
      <c r="M3782" t="s">
        <v>10995</v>
      </c>
      <c r="N3782">
        <v>1.4911111109999999</v>
      </c>
      <c r="O3782">
        <v>0</v>
      </c>
      <c r="P3782">
        <v>18</v>
      </c>
      <c r="Q3782">
        <v>0</v>
      </c>
      <c r="R3782">
        <v>21</v>
      </c>
      <c r="S3782">
        <v>0</v>
      </c>
      <c r="T3782">
        <v>16</v>
      </c>
      <c r="U3782">
        <v>0</v>
      </c>
      <c r="V3782">
        <v>0</v>
      </c>
      <c r="W3782">
        <v>0</v>
      </c>
      <c r="X3782">
        <v>13.247797786484803</v>
      </c>
      <c r="Y3782">
        <v>0</v>
      </c>
      <c r="Z3782">
        <v>21.042981151178374</v>
      </c>
      <c r="AA3782">
        <v>0</v>
      </c>
      <c r="AB3782">
        <v>13.428181973208787</v>
      </c>
      <c r="AC3782">
        <v>0</v>
      </c>
      <c r="AD3782">
        <v>0</v>
      </c>
      <c r="AE3782">
        <v>47.718960910871964</v>
      </c>
    </row>
    <row r="3783" spans="1:31" x14ac:dyDescent="0.25">
      <c r="A3783">
        <v>2345263</v>
      </c>
      <c r="B3783">
        <v>1</v>
      </c>
      <c r="C3783" t="s">
        <v>80</v>
      </c>
      <c r="D3783" t="s">
        <v>93</v>
      </c>
      <c r="E3783" t="s">
        <v>174</v>
      </c>
      <c r="F3783" t="s">
        <v>10996</v>
      </c>
      <c r="G3783" t="s">
        <v>176</v>
      </c>
      <c r="H3783" t="s">
        <v>154</v>
      </c>
      <c r="I3783" t="s">
        <v>144</v>
      </c>
      <c r="J3783" t="s">
        <v>137</v>
      </c>
      <c r="K3783" t="s">
        <v>138</v>
      </c>
      <c r="L3783" t="s">
        <v>10997</v>
      </c>
      <c r="M3783" t="s">
        <v>10998</v>
      </c>
      <c r="N3783">
        <v>2.8002777769999998</v>
      </c>
      <c r="O3783">
        <v>0</v>
      </c>
      <c r="P3783">
        <v>3</v>
      </c>
      <c r="Q3783">
        <v>0</v>
      </c>
      <c r="R3783">
        <v>2</v>
      </c>
      <c r="S3783">
        <v>0</v>
      </c>
      <c r="T3783">
        <v>2</v>
      </c>
      <c r="U3783">
        <v>0</v>
      </c>
      <c r="V3783">
        <v>0</v>
      </c>
      <c r="W3783">
        <v>0</v>
      </c>
      <c r="X3783">
        <v>1.5059721423177024</v>
      </c>
      <c r="Y3783">
        <v>0</v>
      </c>
      <c r="Z3783">
        <v>158.76432523486432</v>
      </c>
      <c r="AA3783">
        <v>0</v>
      </c>
      <c r="AB3783">
        <v>52.225836854061086</v>
      </c>
      <c r="AC3783">
        <v>0</v>
      </c>
      <c r="AD3783">
        <v>0</v>
      </c>
      <c r="AE3783">
        <v>212.4961342312431</v>
      </c>
    </row>
    <row r="3784" spans="1:31" x14ac:dyDescent="0.25">
      <c r="A3784">
        <v>2345264</v>
      </c>
      <c r="B3784">
        <v>1</v>
      </c>
      <c r="C3784" t="s">
        <v>80</v>
      </c>
      <c r="D3784" t="s">
        <v>98</v>
      </c>
      <c r="E3784" t="s">
        <v>174</v>
      </c>
      <c r="F3784" t="s">
        <v>10999</v>
      </c>
      <c r="G3784" t="s">
        <v>176</v>
      </c>
      <c r="H3784" t="s">
        <v>154</v>
      </c>
      <c r="I3784" t="s">
        <v>144</v>
      </c>
      <c r="J3784" t="s">
        <v>137</v>
      </c>
      <c r="K3784" t="s">
        <v>138</v>
      </c>
      <c r="L3784" t="s">
        <v>11000</v>
      </c>
      <c r="M3784" t="s">
        <v>11001</v>
      </c>
      <c r="N3784">
        <v>1.2625</v>
      </c>
      <c r="O3784">
        <v>0</v>
      </c>
      <c r="P3784">
        <v>0</v>
      </c>
      <c r="Q3784">
        <v>0</v>
      </c>
      <c r="R3784">
        <v>18</v>
      </c>
      <c r="S3784">
        <v>0</v>
      </c>
      <c r="T3784">
        <v>6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74.956671043713783</v>
      </c>
      <c r="AA3784">
        <v>0</v>
      </c>
      <c r="AB3784">
        <v>22.538867069553412</v>
      </c>
      <c r="AC3784">
        <v>0</v>
      </c>
      <c r="AD3784">
        <v>0</v>
      </c>
      <c r="AE3784">
        <v>97.495538113267202</v>
      </c>
    </row>
    <row r="3785" spans="1:31" x14ac:dyDescent="0.25">
      <c r="A3785">
        <v>2345266</v>
      </c>
      <c r="B3785">
        <v>1</v>
      </c>
      <c r="C3785" t="s">
        <v>80</v>
      </c>
      <c r="D3785" t="s">
        <v>100</v>
      </c>
      <c r="E3785" t="s">
        <v>151</v>
      </c>
      <c r="F3785" t="s">
        <v>11002</v>
      </c>
      <c r="G3785" t="s">
        <v>410</v>
      </c>
      <c r="H3785" t="s">
        <v>154</v>
      </c>
      <c r="I3785" t="s">
        <v>144</v>
      </c>
      <c r="J3785" t="s">
        <v>137</v>
      </c>
      <c r="K3785" t="s">
        <v>138</v>
      </c>
      <c r="L3785" t="s">
        <v>11003</v>
      </c>
      <c r="M3785" t="s">
        <v>11004</v>
      </c>
      <c r="N3785">
        <v>1.848333333</v>
      </c>
      <c r="O3785">
        <v>0</v>
      </c>
      <c r="P3785">
        <v>91</v>
      </c>
      <c r="Q3785">
        <v>0</v>
      </c>
      <c r="R3785">
        <v>0</v>
      </c>
      <c r="S3785">
        <v>0</v>
      </c>
      <c r="T3785">
        <v>3</v>
      </c>
      <c r="U3785">
        <v>0</v>
      </c>
      <c r="V3785">
        <v>0</v>
      </c>
      <c r="W3785">
        <v>0</v>
      </c>
      <c r="X3785">
        <v>56.28524007592236</v>
      </c>
      <c r="Y3785">
        <v>0</v>
      </c>
      <c r="Z3785">
        <v>0</v>
      </c>
      <c r="AA3785">
        <v>0</v>
      </c>
      <c r="AB3785">
        <v>5.0706511115176802</v>
      </c>
      <c r="AC3785">
        <v>0</v>
      </c>
      <c r="AD3785">
        <v>0</v>
      </c>
      <c r="AE3785">
        <v>61.355891187440037</v>
      </c>
    </row>
    <row r="3786" spans="1:31" x14ac:dyDescent="0.25">
      <c r="A3786">
        <v>2345269</v>
      </c>
      <c r="B3786">
        <v>1</v>
      </c>
      <c r="C3786" t="s">
        <v>80</v>
      </c>
      <c r="D3786" t="s">
        <v>99</v>
      </c>
      <c r="E3786" t="s">
        <v>151</v>
      </c>
      <c r="F3786" t="s">
        <v>11005</v>
      </c>
      <c r="G3786" t="s">
        <v>451</v>
      </c>
      <c r="H3786" t="s">
        <v>154</v>
      </c>
      <c r="I3786" t="s">
        <v>144</v>
      </c>
      <c r="J3786" t="s">
        <v>137</v>
      </c>
      <c r="K3786" t="s">
        <v>138</v>
      </c>
      <c r="L3786" t="s">
        <v>11006</v>
      </c>
      <c r="M3786" t="s">
        <v>11007</v>
      </c>
      <c r="N3786">
        <v>3.5183333330000002</v>
      </c>
      <c r="O3786">
        <v>0</v>
      </c>
      <c r="P3786">
        <v>62</v>
      </c>
      <c r="Q3786">
        <v>0</v>
      </c>
      <c r="R3786">
        <v>0</v>
      </c>
      <c r="S3786">
        <v>0</v>
      </c>
      <c r="T3786">
        <v>2</v>
      </c>
      <c r="U3786">
        <v>0</v>
      </c>
      <c r="V3786">
        <v>0</v>
      </c>
      <c r="W3786">
        <v>0</v>
      </c>
      <c r="X3786">
        <v>58.465501371593753</v>
      </c>
      <c r="Y3786">
        <v>0</v>
      </c>
      <c r="Z3786">
        <v>0</v>
      </c>
      <c r="AA3786">
        <v>0</v>
      </c>
      <c r="AB3786">
        <v>6.6961921336337999</v>
      </c>
      <c r="AC3786">
        <v>0</v>
      </c>
      <c r="AD3786">
        <v>0</v>
      </c>
      <c r="AE3786">
        <v>65.161693505227547</v>
      </c>
    </row>
    <row r="3787" spans="1:31" x14ac:dyDescent="0.25">
      <c r="A3787">
        <v>2345270</v>
      </c>
      <c r="B3787">
        <v>1</v>
      </c>
      <c r="C3787" t="s">
        <v>81</v>
      </c>
      <c r="D3787" t="s">
        <v>128</v>
      </c>
      <c r="E3787" t="s">
        <v>141</v>
      </c>
      <c r="F3787" t="s">
        <v>9498</v>
      </c>
      <c r="G3787" t="s">
        <v>134</v>
      </c>
      <c r="H3787" t="s">
        <v>135</v>
      </c>
      <c r="I3787" t="s">
        <v>144</v>
      </c>
      <c r="J3787" t="s">
        <v>137</v>
      </c>
      <c r="K3787" t="s">
        <v>138</v>
      </c>
      <c r="L3787" t="s">
        <v>11008</v>
      </c>
      <c r="M3787" t="s">
        <v>11009</v>
      </c>
      <c r="N3787">
        <v>1.921944444</v>
      </c>
      <c r="O3787">
        <v>0</v>
      </c>
      <c r="P3787">
        <v>0</v>
      </c>
      <c r="Q3787">
        <v>0</v>
      </c>
      <c r="R3787">
        <v>0</v>
      </c>
      <c r="S3787">
        <v>9</v>
      </c>
      <c r="T3787">
        <v>1</v>
      </c>
      <c r="U3787">
        <v>7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157.46275991729678</v>
      </c>
      <c r="AB3787">
        <v>3.7461715708765446</v>
      </c>
      <c r="AC3787">
        <v>565.81895291929027</v>
      </c>
      <c r="AD3787">
        <v>0</v>
      </c>
      <c r="AE3787">
        <v>727.0278844074636</v>
      </c>
    </row>
    <row r="3788" spans="1:31" x14ac:dyDescent="0.25">
      <c r="A3788">
        <v>2345274</v>
      </c>
      <c r="B3788">
        <v>1</v>
      </c>
      <c r="C3788" t="s">
        <v>80</v>
      </c>
      <c r="D3788" t="s">
        <v>108</v>
      </c>
      <c r="E3788" t="s">
        <v>157</v>
      </c>
      <c r="F3788" t="s">
        <v>11010</v>
      </c>
      <c r="G3788" t="s">
        <v>279</v>
      </c>
      <c r="H3788" t="s">
        <v>154</v>
      </c>
      <c r="I3788" t="s">
        <v>144</v>
      </c>
      <c r="J3788" t="s">
        <v>137</v>
      </c>
      <c r="K3788" t="s">
        <v>138</v>
      </c>
      <c r="L3788" t="s">
        <v>11011</v>
      </c>
      <c r="M3788" t="s">
        <v>11012</v>
      </c>
      <c r="N3788">
        <v>5.1038888880000002</v>
      </c>
      <c r="O3788">
        <v>0</v>
      </c>
      <c r="P3788">
        <v>1</v>
      </c>
      <c r="Q3788">
        <v>0</v>
      </c>
      <c r="R3788">
        <v>0</v>
      </c>
      <c r="S3788">
        <v>0</v>
      </c>
      <c r="T3788">
        <v>2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38.863887101951718</v>
      </c>
      <c r="AC3788">
        <v>0</v>
      </c>
      <c r="AD3788">
        <v>0</v>
      </c>
      <c r="AE3788">
        <v>38.863887101951718</v>
      </c>
    </row>
    <row r="3789" spans="1:31" x14ac:dyDescent="0.25">
      <c r="A3789">
        <v>2345279</v>
      </c>
      <c r="B3789">
        <v>1</v>
      </c>
      <c r="C3789" t="s">
        <v>80</v>
      </c>
      <c r="D3789" t="s">
        <v>92</v>
      </c>
      <c r="E3789" t="s">
        <v>151</v>
      </c>
      <c r="F3789" t="s">
        <v>11013</v>
      </c>
      <c r="G3789" t="s">
        <v>153</v>
      </c>
      <c r="H3789" t="s">
        <v>154</v>
      </c>
      <c r="I3789" t="s">
        <v>144</v>
      </c>
      <c r="J3789" t="s">
        <v>137</v>
      </c>
      <c r="K3789" t="s">
        <v>138</v>
      </c>
      <c r="L3789" t="s">
        <v>11014</v>
      </c>
      <c r="M3789" t="s">
        <v>11015</v>
      </c>
      <c r="N3789">
        <v>1.1811111110000001</v>
      </c>
      <c r="O3789">
        <v>0</v>
      </c>
      <c r="P3789">
        <v>63</v>
      </c>
      <c r="Q3789">
        <v>0</v>
      </c>
      <c r="R3789">
        <v>5</v>
      </c>
      <c r="S3789">
        <v>0</v>
      </c>
      <c r="T3789">
        <v>4</v>
      </c>
      <c r="U3789">
        <v>0</v>
      </c>
      <c r="V3789">
        <v>0</v>
      </c>
      <c r="W3789">
        <v>0</v>
      </c>
      <c r="X3789">
        <v>20.081627277323076</v>
      </c>
      <c r="Y3789">
        <v>0</v>
      </c>
      <c r="Z3789">
        <v>5.4028407522762931</v>
      </c>
      <c r="AA3789">
        <v>0</v>
      </c>
      <c r="AB3789">
        <v>5.5811951429974256</v>
      </c>
      <c r="AC3789">
        <v>0</v>
      </c>
      <c r="AD3789">
        <v>0</v>
      </c>
      <c r="AE3789">
        <v>31.065663172596796</v>
      </c>
    </row>
    <row r="3790" spans="1:31" x14ac:dyDescent="0.25">
      <c r="A3790">
        <v>2345280</v>
      </c>
      <c r="B3790">
        <v>1</v>
      </c>
      <c r="C3790" t="s">
        <v>80</v>
      </c>
      <c r="D3790" t="s">
        <v>107</v>
      </c>
      <c r="E3790" t="s">
        <v>174</v>
      </c>
      <c r="F3790" t="s">
        <v>11016</v>
      </c>
      <c r="G3790" t="s">
        <v>176</v>
      </c>
      <c r="H3790" t="s">
        <v>154</v>
      </c>
      <c r="I3790" t="s">
        <v>144</v>
      </c>
      <c r="J3790" t="s">
        <v>137</v>
      </c>
      <c r="K3790" t="s">
        <v>138</v>
      </c>
      <c r="L3790" t="s">
        <v>11017</v>
      </c>
      <c r="M3790" t="s">
        <v>11018</v>
      </c>
      <c r="N3790">
        <v>1.321388888</v>
      </c>
      <c r="O3790">
        <v>0</v>
      </c>
      <c r="P3790">
        <v>60</v>
      </c>
      <c r="Q3790">
        <v>0</v>
      </c>
      <c r="R3790">
        <v>0</v>
      </c>
      <c r="S3790">
        <v>0</v>
      </c>
      <c r="T3790">
        <v>2</v>
      </c>
      <c r="U3790">
        <v>0</v>
      </c>
      <c r="V3790">
        <v>0</v>
      </c>
      <c r="W3790">
        <v>0</v>
      </c>
      <c r="X3790">
        <v>13.120880598855132</v>
      </c>
      <c r="Y3790">
        <v>0</v>
      </c>
      <c r="Z3790">
        <v>0</v>
      </c>
      <c r="AA3790">
        <v>0</v>
      </c>
      <c r="AB3790">
        <v>7.0481280320008546</v>
      </c>
      <c r="AC3790">
        <v>0</v>
      </c>
      <c r="AD3790">
        <v>0</v>
      </c>
      <c r="AE3790">
        <v>20.169008630855988</v>
      </c>
    </row>
    <row r="3791" spans="1:31" x14ac:dyDescent="0.25">
      <c r="A3791">
        <v>2345281</v>
      </c>
      <c r="B3791">
        <v>1</v>
      </c>
      <c r="C3791" t="s">
        <v>80</v>
      </c>
      <c r="D3791" t="s">
        <v>84</v>
      </c>
      <c r="E3791" t="s">
        <v>157</v>
      </c>
      <c r="F3791" t="s">
        <v>11019</v>
      </c>
      <c r="G3791" t="s">
        <v>279</v>
      </c>
      <c r="H3791" t="s">
        <v>154</v>
      </c>
      <c r="I3791" t="s">
        <v>144</v>
      </c>
      <c r="J3791" t="s">
        <v>137</v>
      </c>
      <c r="K3791" t="s">
        <v>138</v>
      </c>
      <c r="L3791" t="s">
        <v>11020</v>
      </c>
      <c r="M3791" t="s">
        <v>11021</v>
      </c>
      <c r="N3791">
        <v>1.421944444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1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2.7410679710242114</v>
      </c>
      <c r="AC3791">
        <v>0</v>
      </c>
      <c r="AD3791">
        <v>0</v>
      </c>
      <c r="AE3791">
        <v>2.7410679710242114</v>
      </c>
    </row>
    <row r="3792" spans="1:31" x14ac:dyDescent="0.25">
      <c r="A3792">
        <v>2345283</v>
      </c>
      <c r="B3792">
        <v>1</v>
      </c>
      <c r="C3792" t="s">
        <v>81</v>
      </c>
      <c r="D3792" t="s">
        <v>113</v>
      </c>
      <c r="E3792" t="s">
        <v>151</v>
      </c>
      <c r="F3792" t="s">
        <v>11022</v>
      </c>
      <c r="G3792" t="s">
        <v>292</v>
      </c>
      <c r="H3792" t="s">
        <v>154</v>
      </c>
      <c r="I3792" t="s">
        <v>144</v>
      </c>
      <c r="J3792" t="s">
        <v>137</v>
      </c>
      <c r="K3792" t="s">
        <v>138</v>
      </c>
      <c r="L3792" t="s">
        <v>11023</v>
      </c>
      <c r="M3792" t="s">
        <v>11024</v>
      </c>
      <c r="N3792">
        <v>1.455833333</v>
      </c>
      <c r="O3792">
        <v>0</v>
      </c>
      <c r="P3792">
        <v>1</v>
      </c>
      <c r="Q3792">
        <v>0</v>
      </c>
      <c r="R3792">
        <v>1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8.3087255682783329E-2</v>
      </c>
      <c r="Y3792">
        <v>0</v>
      </c>
      <c r="Z3792">
        <v>1.14325896495E-3</v>
      </c>
      <c r="AA3792">
        <v>0</v>
      </c>
      <c r="AB3792">
        <v>0</v>
      </c>
      <c r="AC3792">
        <v>0</v>
      </c>
      <c r="AD3792">
        <v>0</v>
      </c>
      <c r="AE3792">
        <v>8.4230514647733332E-2</v>
      </c>
    </row>
    <row r="3793" spans="1:31" x14ac:dyDescent="0.25">
      <c r="A3793">
        <v>2345286</v>
      </c>
      <c r="B3793">
        <v>1</v>
      </c>
      <c r="C3793" t="s">
        <v>80</v>
      </c>
      <c r="D3793" t="s">
        <v>108</v>
      </c>
      <c r="E3793" t="s">
        <v>151</v>
      </c>
      <c r="F3793" t="s">
        <v>11025</v>
      </c>
      <c r="G3793" t="s">
        <v>1532</v>
      </c>
      <c r="H3793" t="s">
        <v>154</v>
      </c>
      <c r="I3793" t="s">
        <v>144</v>
      </c>
      <c r="J3793" t="s">
        <v>137</v>
      </c>
      <c r="K3793" t="s">
        <v>138</v>
      </c>
      <c r="L3793" t="s">
        <v>11026</v>
      </c>
      <c r="M3793" t="s">
        <v>11027</v>
      </c>
      <c r="N3793">
        <v>1.5833333329999999</v>
      </c>
      <c r="O3793">
        <v>0</v>
      </c>
      <c r="P3793">
        <v>9</v>
      </c>
      <c r="Q3793">
        <v>0</v>
      </c>
      <c r="R3793">
        <v>0</v>
      </c>
      <c r="S3793">
        <v>0</v>
      </c>
      <c r="T3793">
        <v>1</v>
      </c>
      <c r="U3793">
        <v>0</v>
      </c>
      <c r="V3793">
        <v>0</v>
      </c>
      <c r="W3793">
        <v>0</v>
      </c>
      <c r="X3793">
        <v>2.9549209336893361</v>
      </c>
      <c r="Y3793">
        <v>0</v>
      </c>
      <c r="Z3793">
        <v>0</v>
      </c>
      <c r="AA3793">
        <v>0</v>
      </c>
      <c r="AB3793">
        <v>55.531503105866662</v>
      </c>
      <c r="AC3793">
        <v>0</v>
      </c>
      <c r="AD3793">
        <v>0</v>
      </c>
      <c r="AE3793">
        <v>58.486424039555999</v>
      </c>
    </row>
    <row r="3794" spans="1:31" x14ac:dyDescent="0.25">
      <c r="A3794">
        <v>2345287</v>
      </c>
      <c r="B3794">
        <v>1</v>
      </c>
      <c r="C3794" t="s">
        <v>81</v>
      </c>
      <c r="D3794" t="s">
        <v>127</v>
      </c>
      <c r="E3794" t="s">
        <v>147</v>
      </c>
      <c r="F3794" t="s">
        <v>11028</v>
      </c>
      <c r="G3794" t="s">
        <v>184</v>
      </c>
      <c r="H3794" t="s">
        <v>135</v>
      </c>
      <c r="I3794" t="s">
        <v>144</v>
      </c>
      <c r="J3794" t="s">
        <v>137</v>
      </c>
      <c r="K3794" t="s">
        <v>138</v>
      </c>
      <c r="L3794" t="s">
        <v>11029</v>
      </c>
      <c r="M3794" t="s">
        <v>11030</v>
      </c>
      <c r="N3794">
        <v>2.6805555550000002</v>
      </c>
      <c r="O3794">
        <v>0</v>
      </c>
      <c r="P3794">
        <v>96</v>
      </c>
      <c r="Q3794">
        <v>0</v>
      </c>
      <c r="R3794">
        <v>4</v>
      </c>
      <c r="S3794">
        <v>0</v>
      </c>
      <c r="T3794">
        <v>9</v>
      </c>
      <c r="U3794">
        <v>0</v>
      </c>
      <c r="V3794">
        <v>0</v>
      </c>
      <c r="W3794">
        <v>0</v>
      </c>
      <c r="X3794">
        <v>34.234210737136046</v>
      </c>
      <c r="Y3794">
        <v>0</v>
      </c>
      <c r="Z3794">
        <v>5.9901390923948954</v>
      </c>
      <c r="AA3794">
        <v>0</v>
      </c>
      <c r="AB3794">
        <v>12.132262245806771</v>
      </c>
      <c r="AC3794">
        <v>0</v>
      </c>
      <c r="AD3794">
        <v>0</v>
      </c>
      <c r="AE3794">
        <v>52.356612075337715</v>
      </c>
    </row>
    <row r="3795" spans="1:31" x14ac:dyDescent="0.25">
      <c r="A3795">
        <v>2345289</v>
      </c>
      <c r="B3795">
        <v>1</v>
      </c>
      <c r="C3795" t="s">
        <v>80</v>
      </c>
      <c r="D3795" t="s">
        <v>92</v>
      </c>
      <c r="E3795" t="s">
        <v>157</v>
      </c>
      <c r="F3795" t="s">
        <v>11031</v>
      </c>
      <c r="G3795" t="s">
        <v>159</v>
      </c>
      <c r="H3795" t="s">
        <v>154</v>
      </c>
      <c r="I3795" t="s">
        <v>144</v>
      </c>
      <c r="J3795" t="s">
        <v>137</v>
      </c>
      <c r="K3795" t="s">
        <v>138</v>
      </c>
      <c r="L3795" t="s">
        <v>11032</v>
      </c>
      <c r="M3795" t="s">
        <v>11033</v>
      </c>
      <c r="N3795">
        <v>2.4458333329999999</v>
      </c>
      <c r="O3795">
        <v>0</v>
      </c>
      <c r="P3795">
        <v>1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0.68198742932035494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0.68198742932035494</v>
      </c>
    </row>
    <row r="3796" spans="1:31" x14ac:dyDescent="0.25">
      <c r="A3796">
        <v>2345290</v>
      </c>
      <c r="B3796">
        <v>1</v>
      </c>
      <c r="C3796" t="s">
        <v>80</v>
      </c>
      <c r="D3796" t="s">
        <v>93</v>
      </c>
      <c r="E3796" t="s">
        <v>151</v>
      </c>
      <c r="F3796" t="s">
        <v>11034</v>
      </c>
      <c r="G3796" t="s">
        <v>153</v>
      </c>
      <c r="H3796" t="s">
        <v>154</v>
      </c>
      <c r="I3796" t="s">
        <v>144</v>
      </c>
      <c r="J3796" t="s">
        <v>137</v>
      </c>
      <c r="K3796" t="s">
        <v>138</v>
      </c>
      <c r="L3796" t="s">
        <v>11035</v>
      </c>
      <c r="M3796" t="s">
        <v>11036</v>
      </c>
      <c r="N3796">
        <v>0.82055555499999999</v>
      </c>
      <c r="O3796">
        <v>0</v>
      </c>
      <c r="P3796">
        <v>3</v>
      </c>
      <c r="Q3796">
        <v>0</v>
      </c>
      <c r="R3796">
        <v>2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0.88865393678622906</v>
      </c>
      <c r="Y3796">
        <v>0</v>
      </c>
      <c r="Z3796">
        <v>10.354270617805978</v>
      </c>
      <c r="AA3796">
        <v>0</v>
      </c>
      <c r="AB3796">
        <v>0</v>
      </c>
      <c r="AC3796">
        <v>0</v>
      </c>
      <c r="AD3796">
        <v>0</v>
      </c>
      <c r="AE3796">
        <v>11.242924554592207</v>
      </c>
    </row>
    <row r="3797" spans="1:31" x14ac:dyDescent="0.25">
      <c r="A3797">
        <v>2345291</v>
      </c>
      <c r="B3797">
        <v>1</v>
      </c>
      <c r="C3797" t="s">
        <v>80</v>
      </c>
      <c r="D3797" t="s">
        <v>82</v>
      </c>
      <c r="E3797" t="s">
        <v>157</v>
      </c>
      <c r="F3797" t="s">
        <v>10447</v>
      </c>
      <c r="G3797" t="s">
        <v>159</v>
      </c>
      <c r="H3797" t="s">
        <v>154</v>
      </c>
      <c r="I3797" t="s">
        <v>144</v>
      </c>
      <c r="J3797" t="s">
        <v>137</v>
      </c>
      <c r="K3797" t="s">
        <v>138</v>
      </c>
      <c r="L3797" t="s">
        <v>11037</v>
      </c>
      <c r="M3797" t="s">
        <v>11038</v>
      </c>
      <c r="N3797">
        <v>2.5694444440000002</v>
      </c>
      <c r="O3797">
        <v>0</v>
      </c>
      <c r="P3797">
        <v>1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1.0196413854316959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1.0196413854316959</v>
      </c>
    </row>
    <row r="3798" spans="1:31" x14ac:dyDescent="0.25">
      <c r="A3798">
        <v>2345292</v>
      </c>
      <c r="B3798">
        <v>1</v>
      </c>
      <c r="C3798" t="s">
        <v>81</v>
      </c>
      <c r="D3798" t="s">
        <v>123</v>
      </c>
      <c r="E3798" t="s">
        <v>151</v>
      </c>
      <c r="F3798" t="s">
        <v>11039</v>
      </c>
      <c r="G3798" t="s">
        <v>153</v>
      </c>
      <c r="H3798" t="s">
        <v>154</v>
      </c>
      <c r="I3798" t="s">
        <v>144</v>
      </c>
      <c r="J3798" t="s">
        <v>137</v>
      </c>
      <c r="K3798" t="s">
        <v>138</v>
      </c>
      <c r="L3798" t="s">
        <v>11040</v>
      </c>
      <c r="M3798" t="s">
        <v>11041</v>
      </c>
      <c r="N3798">
        <v>0.93416666599999998</v>
      </c>
      <c r="O3798">
        <v>0</v>
      </c>
      <c r="P3798">
        <v>195</v>
      </c>
      <c r="Q3798">
        <v>0</v>
      </c>
      <c r="R3798">
        <v>0</v>
      </c>
      <c r="S3798">
        <v>0</v>
      </c>
      <c r="T3798">
        <v>6</v>
      </c>
      <c r="U3798">
        <v>0</v>
      </c>
      <c r="V3798">
        <v>0</v>
      </c>
      <c r="W3798">
        <v>0</v>
      </c>
      <c r="X3798">
        <v>38.233170174799525</v>
      </c>
      <c r="Y3798">
        <v>0</v>
      </c>
      <c r="Z3798">
        <v>0</v>
      </c>
      <c r="AA3798">
        <v>0</v>
      </c>
      <c r="AB3798">
        <v>6.1464269207649007</v>
      </c>
      <c r="AC3798">
        <v>0</v>
      </c>
      <c r="AD3798">
        <v>0</v>
      </c>
      <c r="AE3798">
        <v>44.379597095564428</v>
      </c>
    </row>
    <row r="3799" spans="1:31" x14ac:dyDescent="0.25">
      <c r="A3799">
        <v>2345295</v>
      </c>
      <c r="B3799">
        <v>1</v>
      </c>
      <c r="C3799" t="s">
        <v>80</v>
      </c>
      <c r="D3799" t="s">
        <v>103</v>
      </c>
      <c r="E3799" t="s">
        <v>240</v>
      </c>
      <c r="F3799" t="s">
        <v>7471</v>
      </c>
      <c r="G3799" t="s">
        <v>134</v>
      </c>
      <c r="H3799" t="s">
        <v>135</v>
      </c>
      <c r="I3799" t="s">
        <v>144</v>
      </c>
      <c r="J3799" t="s">
        <v>137</v>
      </c>
      <c r="K3799" t="s">
        <v>138</v>
      </c>
      <c r="L3799" t="s">
        <v>11042</v>
      </c>
      <c r="M3799" t="s">
        <v>11043</v>
      </c>
      <c r="N3799">
        <v>6.2205555000000003E-2</v>
      </c>
      <c r="O3799">
        <v>2</v>
      </c>
      <c r="P3799">
        <v>467</v>
      </c>
      <c r="Q3799">
        <v>133</v>
      </c>
      <c r="R3799">
        <v>18</v>
      </c>
      <c r="S3799">
        <v>45</v>
      </c>
      <c r="T3799">
        <v>36</v>
      </c>
      <c r="U3799">
        <v>1</v>
      </c>
      <c r="V3799">
        <v>0</v>
      </c>
      <c r="W3799">
        <v>0.10074237690431251</v>
      </c>
      <c r="X3799">
        <v>7.1826951376239192</v>
      </c>
      <c r="Y3799">
        <v>107.11536773180073</v>
      </c>
      <c r="Z3799">
        <v>5.7735646452784248</v>
      </c>
      <c r="AA3799">
        <v>24.215071472013957</v>
      </c>
      <c r="AB3799">
        <v>3.5727555953107291</v>
      </c>
      <c r="AC3799">
        <v>0.1403964177942314</v>
      </c>
      <c r="AD3799">
        <v>0</v>
      </c>
      <c r="AE3799">
        <v>148.10059337672629</v>
      </c>
    </row>
    <row r="3800" spans="1:31" x14ac:dyDescent="0.25">
      <c r="A3800">
        <v>2345297</v>
      </c>
      <c r="B3800">
        <v>1</v>
      </c>
      <c r="C3800" t="s">
        <v>81</v>
      </c>
      <c r="D3800" t="s">
        <v>112</v>
      </c>
      <c r="E3800" t="s">
        <v>151</v>
      </c>
      <c r="F3800" t="s">
        <v>11044</v>
      </c>
      <c r="G3800" t="s">
        <v>153</v>
      </c>
      <c r="H3800" t="s">
        <v>154</v>
      </c>
      <c r="I3800" t="s">
        <v>144</v>
      </c>
      <c r="J3800" t="s">
        <v>137</v>
      </c>
      <c r="K3800" t="s">
        <v>138</v>
      </c>
      <c r="L3800" t="s">
        <v>11045</v>
      </c>
      <c r="M3800" t="s">
        <v>11046</v>
      </c>
      <c r="N3800">
        <v>0.88333333300000005</v>
      </c>
      <c r="O3800">
        <v>0</v>
      </c>
      <c r="P3800">
        <v>0</v>
      </c>
      <c r="Q3800">
        <v>0</v>
      </c>
      <c r="R3800">
        <v>4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3.2604278831934743</v>
      </c>
      <c r="AA3800">
        <v>0</v>
      </c>
      <c r="AB3800">
        <v>0</v>
      </c>
      <c r="AC3800">
        <v>0</v>
      </c>
      <c r="AD3800">
        <v>0</v>
      </c>
      <c r="AE3800">
        <v>3.2604278831934743</v>
      </c>
    </row>
    <row r="3801" spans="1:31" x14ac:dyDescent="0.25">
      <c r="A3801">
        <v>2345304</v>
      </c>
      <c r="B3801">
        <v>1</v>
      </c>
      <c r="C3801" t="s">
        <v>80</v>
      </c>
      <c r="D3801" t="s">
        <v>98</v>
      </c>
      <c r="E3801" t="s">
        <v>157</v>
      </c>
      <c r="F3801" t="s">
        <v>11047</v>
      </c>
      <c r="G3801" t="s">
        <v>159</v>
      </c>
      <c r="H3801" t="s">
        <v>154</v>
      </c>
      <c r="I3801" t="s">
        <v>144</v>
      </c>
      <c r="J3801" t="s">
        <v>137</v>
      </c>
      <c r="K3801" t="s">
        <v>138</v>
      </c>
      <c r="L3801" t="s">
        <v>11048</v>
      </c>
      <c r="M3801" t="s">
        <v>11049</v>
      </c>
      <c r="N3801">
        <v>1.0133333330000001</v>
      </c>
      <c r="O3801">
        <v>0</v>
      </c>
      <c r="P3801">
        <v>11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1.4798182672963853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1.4798182672963853</v>
      </c>
    </row>
    <row r="3802" spans="1:31" x14ac:dyDescent="0.25">
      <c r="A3802">
        <v>2345305</v>
      </c>
      <c r="B3802">
        <v>1</v>
      </c>
      <c r="C3802" t="s">
        <v>80</v>
      </c>
      <c r="D3802" t="s">
        <v>93</v>
      </c>
      <c r="E3802" t="s">
        <v>132</v>
      </c>
      <c r="F3802" t="s">
        <v>11050</v>
      </c>
      <c r="G3802" t="s">
        <v>134</v>
      </c>
      <c r="H3802" t="s">
        <v>135</v>
      </c>
      <c r="I3802" t="s">
        <v>144</v>
      </c>
      <c r="J3802" t="s">
        <v>137</v>
      </c>
      <c r="K3802" t="s">
        <v>138</v>
      </c>
      <c r="L3802" t="s">
        <v>11051</v>
      </c>
      <c r="M3802" t="s">
        <v>11052</v>
      </c>
      <c r="N3802">
        <v>9.1111110999999995E-2</v>
      </c>
      <c r="O3802">
        <v>0</v>
      </c>
      <c r="P3802">
        <v>1634</v>
      </c>
      <c r="Q3802">
        <v>35</v>
      </c>
      <c r="R3802">
        <v>157</v>
      </c>
      <c r="S3802">
        <v>14</v>
      </c>
      <c r="T3802">
        <v>248</v>
      </c>
      <c r="U3802">
        <v>1</v>
      </c>
      <c r="V3802">
        <v>1</v>
      </c>
      <c r="W3802">
        <v>0</v>
      </c>
      <c r="X3802">
        <v>32.226276779848511</v>
      </c>
      <c r="Y3802">
        <v>18.743481209334224</v>
      </c>
      <c r="Z3802">
        <v>44.993920026579119</v>
      </c>
      <c r="AA3802">
        <v>8.9104818887970918</v>
      </c>
      <c r="AB3802">
        <v>27.958705675910743</v>
      </c>
      <c r="AC3802">
        <v>17.10093579184209</v>
      </c>
      <c r="AD3802">
        <v>1.1345504999555047</v>
      </c>
      <c r="AE3802">
        <v>151.0683518722673</v>
      </c>
    </row>
    <row r="3803" spans="1:31" x14ac:dyDescent="0.25">
      <c r="A3803">
        <v>2345307</v>
      </c>
      <c r="B3803">
        <v>1</v>
      </c>
      <c r="C3803" t="s">
        <v>80</v>
      </c>
      <c r="D3803" t="s">
        <v>92</v>
      </c>
      <c r="E3803" t="s">
        <v>132</v>
      </c>
      <c r="F3803" t="s">
        <v>11053</v>
      </c>
      <c r="G3803" t="s">
        <v>134</v>
      </c>
      <c r="H3803" t="s">
        <v>135</v>
      </c>
      <c r="I3803" t="s">
        <v>144</v>
      </c>
      <c r="J3803" t="s">
        <v>137</v>
      </c>
      <c r="K3803" t="s">
        <v>138</v>
      </c>
      <c r="L3803" t="s">
        <v>11054</v>
      </c>
      <c r="M3803" t="s">
        <v>11055</v>
      </c>
      <c r="N3803">
        <v>0.30777777699999997</v>
      </c>
      <c r="O3803">
        <v>0</v>
      </c>
      <c r="P3803">
        <v>630</v>
      </c>
      <c r="Q3803">
        <v>0</v>
      </c>
      <c r="R3803">
        <v>0</v>
      </c>
      <c r="S3803">
        <v>0</v>
      </c>
      <c r="T3803">
        <v>38</v>
      </c>
      <c r="U3803">
        <v>0</v>
      </c>
      <c r="V3803">
        <v>0</v>
      </c>
      <c r="W3803">
        <v>0</v>
      </c>
      <c r="X3803">
        <v>54.485167843598774</v>
      </c>
      <c r="Y3803">
        <v>0</v>
      </c>
      <c r="Z3803">
        <v>0</v>
      </c>
      <c r="AA3803">
        <v>0</v>
      </c>
      <c r="AB3803">
        <v>12.133890145449598</v>
      </c>
      <c r="AC3803">
        <v>0</v>
      </c>
      <c r="AD3803">
        <v>0</v>
      </c>
      <c r="AE3803">
        <v>66.619057989048372</v>
      </c>
    </row>
    <row r="3804" spans="1:31" x14ac:dyDescent="0.25">
      <c r="A3804">
        <v>2345308</v>
      </c>
      <c r="B3804">
        <v>1</v>
      </c>
      <c r="C3804" t="s">
        <v>81</v>
      </c>
      <c r="D3804" t="s">
        <v>113</v>
      </c>
      <c r="E3804" t="s">
        <v>141</v>
      </c>
      <c r="F3804" t="s">
        <v>11056</v>
      </c>
      <c r="G3804" t="s">
        <v>134</v>
      </c>
      <c r="H3804" t="s">
        <v>135</v>
      </c>
      <c r="I3804" t="s">
        <v>136</v>
      </c>
      <c r="J3804" t="s">
        <v>137</v>
      </c>
      <c r="K3804" t="s">
        <v>138</v>
      </c>
      <c r="L3804" t="s">
        <v>11057</v>
      </c>
      <c r="M3804" t="s">
        <v>11058</v>
      </c>
      <c r="N3804">
        <v>2.7222222000000001E-2</v>
      </c>
      <c r="O3804">
        <v>2</v>
      </c>
      <c r="P3804">
        <v>761</v>
      </c>
      <c r="Q3804">
        <v>31</v>
      </c>
      <c r="R3804">
        <v>280</v>
      </c>
      <c r="S3804">
        <v>9</v>
      </c>
      <c r="T3804">
        <v>35</v>
      </c>
      <c r="U3804">
        <v>0</v>
      </c>
      <c r="V3804">
        <v>0</v>
      </c>
      <c r="W3804">
        <v>1.7190533747768889E-2</v>
      </c>
      <c r="X3804">
        <v>4.1233168715773463</v>
      </c>
      <c r="Y3804">
        <v>7.0139273537176656</v>
      </c>
      <c r="Z3804">
        <v>13.928874836209506</v>
      </c>
      <c r="AA3804">
        <v>2.67897854104804</v>
      </c>
      <c r="AB3804">
        <v>1.1914131339411815</v>
      </c>
      <c r="AC3804">
        <v>0</v>
      </c>
      <c r="AD3804">
        <v>0</v>
      </c>
      <c r="AE3804">
        <v>28.95370127024151</v>
      </c>
    </row>
    <row r="3805" spans="1:31" x14ac:dyDescent="0.25">
      <c r="A3805">
        <v>2345309</v>
      </c>
      <c r="B3805">
        <v>1</v>
      </c>
      <c r="C3805" t="s">
        <v>81</v>
      </c>
      <c r="D3805" t="s">
        <v>121</v>
      </c>
      <c r="E3805" t="s">
        <v>157</v>
      </c>
      <c r="F3805" t="s">
        <v>11059</v>
      </c>
      <c r="G3805" t="s">
        <v>159</v>
      </c>
      <c r="H3805" t="s">
        <v>154</v>
      </c>
      <c r="I3805" t="s">
        <v>144</v>
      </c>
      <c r="J3805" t="s">
        <v>137</v>
      </c>
      <c r="K3805" t="s">
        <v>138</v>
      </c>
      <c r="L3805" t="s">
        <v>11060</v>
      </c>
      <c r="M3805" t="s">
        <v>11061</v>
      </c>
      <c r="N3805">
        <v>0.35194444400000002</v>
      </c>
      <c r="O3805">
        <v>0</v>
      </c>
      <c r="P3805">
        <v>1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6.0049659509840009E-2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6.0049659509840009E-2</v>
      </c>
    </row>
    <row r="3806" spans="1:31" x14ac:dyDescent="0.25">
      <c r="A3806">
        <v>2345311</v>
      </c>
      <c r="B3806">
        <v>1</v>
      </c>
      <c r="C3806" t="s">
        <v>80</v>
      </c>
      <c r="D3806" t="s">
        <v>90</v>
      </c>
      <c r="E3806" t="s">
        <v>151</v>
      </c>
      <c r="F3806" t="s">
        <v>11062</v>
      </c>
      <c r="G3806" t="s">
        <v>331</v>
      </c>
      <c r="H3806" t="s">
        <v>154</v>
      </c>
      <c r="I3806" t="s">
        <v>144</v>
      </c>
      <c r="J3806" t="s">
        <v>137</v>
      </c>
      <c r="K3806" t="s">
        <v>138</v>
      </c>
      <c r="L3806" t="s">
        <v>11063</v>
      </c>
      <c r="M3806" t="s">
        <v>11064</v>
      </c>
      <c r="N3806">
        <v>0.66388888800000001</v>
      </c>
      <c r="O3806">
        <v>0</v>
      </c>
      <c r="P3806">
        <v>36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4.9763906071484589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4.9763906071484589</v>
      </c>
    </row>
    <row r="3807" spans="1:31" x14ac:dyDescent="0.25">
      <c r="A3807">
        <v>2345315</v>
      </c>
      <c r="B3807">
        <v>1</v>
      </c>
      <c r="C3807" t="s">
        <v>80</v>
      </c>
      <c r="D3807" t="s">
        <v>103</v>
      </c>
      <c r="E3807" t="s">
        <v>147</v>
      </c>
      <c r="F3807" t="s">
        <v>11065</v>
      </c>
      <c r="G3807" t="s">
        <v>184</v>
      </c>
      <c r="H3807" t="s">
        <v>135</v>
      </c>
      <c r="I3807" t="s">
        <v>144</v>
      </c>
      <c r="J3807" t="s">
        <v>137</v>
      </c>
      <c r="K3807" t="s">
        <v>138</v>
      </c>
      <c r="L3807" t="s">
        <v>11066</v>
      </c>
      <c r="M3807" t="s">
        <v>11067</v>
      </c>
      <c r="N3807">
        <v>1.0066666660000001</v>
      </c>
      <c r="O3807">
        <v>0</v>
      </c>
      <c r="P3807">
        <v>0</v>
      </c>
      <c r="Q3807">
        <v>1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64.335448097660446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64.335448097660446</v>
      </c>
    </row>
    <row r="3808" spans="1:31" x14ac:dyDescent="0.25">
      <c r="A3808">
        <v>2345316</v>
      </c>
      <c r="B3808">
        <v>1</v>
      </c>
      <c r="C3808" t="s">
        <v>80</v>
      </c>
      <c r="D3808" t="s">
        <v>108</v>
      </c>
      <c r="E3808" t="s">
        <v>151</v>
      </c>
      <c r="F3808" t="s">
        <v>11068</v>
      </c>
      <c r="G3808" t="s">
        <v>153</v>
      </c>
      <c r="H3808" t="s">
        <v>154</v>
      </c>
      <c r="I3808" t="s">
        <v>144</v>
      </c>
      <c r="J3808" t="s">
        <v>137</v>
      </c>
      <c r="K3808" t="s">
        <v>138</v>
      </c>
      <c r="L3808" t="s">
        <v>11069</v>
      </c>
      <c r="M3808" t="s">
        <v>11070</v>
      </c>
      <c r="N3808">
        <v>1.862222222</v>
      </c>
      <c r="O3808">
        <v>0</v>
      </c>
      <c r="P3808">
        <v>1</v>
      </c>
      <c r="Q3808">
        <v>0</v>
      </c>
      <c r="R3808">
        <v>3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0.24568831196103111</v>
      </c>
      <c r="Y3808">
        <v>0</v>
      </c>
      <c r="Z3808">
        <v>10.559578617157884</v>
      </c>
      <c r="AA3808">
        <v>0</v>
      </c>
      <c r="AB3808">
        <v>0</v>
      </c>
      <c r="AC3808">
        <v>0</v>
      </c>
      <c r="AD3808">
        <v>0</v>
      </c>
      <c r="AE3808">
        <v>10.805266929118915</v>
      </c>
    </row>
    <row r="3809" spans="1:31" x14ac:dyDescent="0.25">
      <c r="A3809">
        <v>2345319</v>
      </c>
      <c r="B3809">
        <v>1</v>
      </c>
      <c r="C3809" t="s">
        <v>81</v>
      </c>
      <c r="D3809" t="s">
        <v>118</v>
      </c>
      <c r="E3809" t="s">
        <v>157</v>
      </c>
      <c r="F3809" t="s">
        <v>11071</v>
      </c>
      <c r="G3809" t="s">
        <v>159</v>
      </c>
      <c r="H3809" t="s">
        <v>154</v>
      </c>
      <c r="I3809" t="s">
        <v>144</v>
      </c>
      <c r="J3809" t="s">
        <v>137</v>
      </c>
      <c r="K3809" t="s">
        <v>138</v>
      </c>
      <c r="L3809" t="s">
        <v>11072</v>
      </c>
      <c r="M3809" t="s">
        <v>11073</v>
      </c>
      <c r="N3809">
        <v>0.92444444400000003</v>
      </c>
      <c r="O3809">
        <v>0</v>
      </c>
      <c r="P3809">
        <v>1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0.16282317796935672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0.16282317796935672</v>
      </c>
    </row>
    <row r="3810" spans="1:31" x14ac:dyDescent="0.25">
      <c r="A3810">
        <v>2345320</v>
      </c>
      <c r="B3810">
        <v>1</v>
      </c>
      <c r="C3810" t="s">
        <v>81</v>
      </c>
      <c r="D3810" t="s">
        <v>128</v>
      </c>
      <c r="E3810" t="s">
        <v>157</v>
      </c>
      <c r="F3810" t="s">
        <v>11074</v>
      </c>
      <c r="G3810" t="s">
        <v>159</v>
      </c>
      <c r="H3810" t="s">
        <v>154</v>
      </c>
      <c r="I3810" t="s">
        <v>144</v>
      </c>
      <c r="J3810" t="s">
        <v>137</v>
      </c>
      <c r="K3810" t="s">
        <v>138</v>
      </c>
      <c r="L3810" t="s">
        <v>11075</v>
      </c>
      <c r="M3810" t="s">
        <v>11076</v>
      </c>
      <c r="N3810">
        <v>2.787222222</v>
      </c>
      <c r="O3810">
        <v>0</v>
      </c>
      <c r="P3810">
        <v>1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0.47133287165362503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0.47133287165362503</v>
      </c>
    </row>
    <row r="3811" spans="1:31" x14ac:dyDescent="0.25">
      <c r="A3811">
        <v>2345323</v>
      </c>
      <c r="B3811">
        <v>1</v>
      </c>
      <c r="C3811" t="s">
        <v>80</v>
      </c>
      <c r="D3811" t="s">
        <v>108</v>
      </c>
      <c r="E3811" t="s">
        <v>151</v>
      </c>
      <c r="F3811" t="s">
        <v>11077</v>
      </c>
      <c r="G3811" t="s">
        <v>153</v>
      </c>
      <c r="H3811" t="s">
        <v>154</v>
      </c>
      <c r="I3811" t="s">
        <v>144</v>
      </c>
      <c r="J3811" t="s">
        <v>137</v>
      </c>
      <c r="K3811" t="s">
        <v>138</v>
      </c>
      <c r="L3811" t="s">
        <v>11078</v>
      </c>
      <c r="M3811" t="s">
        <v>11079</v>
      </c>
      <c r="N3811">
        <v>1.575</v>
      </c>
      <c r="O3811">
        <v>0</v>
      </c>
      <c r="P3811">
        <v>38</v>
      </c>
      <c r="Q3811">
        <v>0</v>
      </c>
      <c r="R3811">
        <v>5</v>
      </c>
      <c r="S3811">
        <v>0</v>
      </c>
      <c r="T3811">
        <v>6</v>
      </c>
      <c r="U3811">
        <v>0</v>
      </c>
      <c r="V3811">
        <v>0</v>
      </c>
      <c r="W3811">
        <v>0</v>
      </c>
      <c r="X3811">
        <v>13.134667323919599</v>
      </c>
      <c r="Y3811">
        <v>0</v>
      </c>
      <c r="Z3811">
        <v>5.0081409224723279</v>
      </c>
      <c r="AA3811">
        <v>0</v>
      </c>
      <c r="AB3811">
        <v>7.5434883158491273</v>
      </c>
      <c r="AC3811">
        <v>0</v>
      </c>
      <c r="AD3811">
        <v>0</v>
      </c>
      <c r="AE3811">
        <v>25.686296562241054</v>
      </c>
    </row>
    <row r="3812" spans="1:31" x14ac:dyDescent="0.25">
      <c r="A3812">
        <v>2345327</v>
      </c>
      <c r="B3812">
        <v>1</v>
      </c>
      <c r="C3812" t="s">
        <v>80</v>
      </c>
      <c r="D3812" t="s">
        <v>108</v>
      </c>
      <c r="E3812" t="s">
        <v>141</v>
      </c>
      <c r="F3812" t="s">
        <v>11080</v>
      </c>
      <c r="G3812" t="s">
        <v>134</v>
      </c>
      <c r="H3812" t="s">
        <v>135</v>
      </c>
      <c r="I3812" t="s">
        <v>144</v>
      </c>
      <c r="J3812" t="s">
        <v>137</v>
      </c>
      <c r="K3812" t="s">
        <v>138</v>
      </c>
      <c r="L3812" t="s">
        <v>11081</v>
      </c>
      <c r="M3812" t="s">
        <v>11082</v>
      </c>
      <c r="N3812">
        <v>1.0208333329999999</v>
      </c>
      <c r="O3812">
        <v>0</v>
      </c>
      <c r="P3812">
        <v>684</v>
      </c>
      <c r="Q3812">
        <v>0</v>
      </c>
      <c r="R3812">
        <v>102</v>
      </c>
      <c r="S3812">
        <v>3</v>
      </c>
      <c r="T3812">
        <v>115</v>
      </c>
      <c r="U3812">
        <v>0</v>
      </c>
      <c r="V3812">
        <v>0</v>
      </c>
      <c r="W3812">
        <v>0</v>
      </c>
      <c r="X3812">
        <v>105.59372411224045</v>
      </c>
      <c r="Y3812">
        <v>0</v>
      </c>
      <c r="Z3812">
        <v>67.294669549268633</v>
      </c>
      <c r="AA3812">
        <v>4.0495180267648827</v>
      </c>
      <c r="AB3812">
        <v>56.41558833885648</v>
      </c>
      <c r="AC3812">
        <v>0</v>
      </c>
      <c r="AD3812">
        <v>0</v>
      </c>
      <c r="AE3812">
        <v>233.35350002713045</v>
      </c>
    </row>
    <row r="3813" spans="1:31" x14ac:dyDescent="0.25">
      <c r="A3813">
        <v>2345329</v>
      </c>
      <c r="B3813">
        <v>1</v>
      </c>
      <c r="C3813" t="s">
        <v>80</v>
      </c>
      <c r="D3813" t="s">
        <v>92</v>
      </c>
      <c r="E3813" t="s">
        <v>157</v>
      </c>
      <c r="F3813" t="s">
        <v>11083</v>
      </c>
      <c r="G3813" t="s">
        <v>159</v>
      </c>
      <c r="H3813" t="s">
        <v>154</v>
      </c>
      <c r="I3813" t="s">
        <v>144</v>
      </c>
      <c r="J3813" t="s">
        <v>137</v>
      </c>
      <c r="K3813" t="s">
        <v>138</v>
      </c>
      <c r="L3813" t="s">
        <v>11084</v>
      </c>
      <c r="M3813" t="s">
        <v>11085</v>
      </c>
      <c r="N3813">
        <v>0.944722222</v>
      </c>
      <c r="O3813">
        <v>0</v>
      </c>
      <c r="P3813">
        <v>1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0.37838470172074912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0.37838470172074912</v>
      </c>
    </row>
    <row r="3814" spans="1:31" x14ac:dyDescent="0.25">
      <c r="A3814">
        <v>2345331</v>
      </c>
      <c r="B3814">
        <v>1</v>
      </c>
      <c r="C3814" t="s">
        <v>80</v>
      </c>
      <c r="D3814" t="s">
        <v>92</v>
      </c>
      <c r="E3814" t="s">
        <v>174</v>
      </c>
      <c r="F3814" t="s">
        <v>11086</v>
      </c>
      <c r="G3814" t="s">
        <v>299</v>
      </c>
      <c r="H3814" t="s">
        <v>154</v>
      </c>
      <c r="I3814" t="s">
        <v>144</v>
      </c>
      <c r="J3814" t="s">
        <v>137</v>
      </c>
      <c r="K3814" t="s">
        <v>138</v>
      </c>
      <c r="L3814" t="s">
        <v>11087</v>
      </c>
      <c r="M3814" t="s">
        <v>11088</v>
      </c>
      <c r="N3814">
        <v>0.55138888799999997</v>
      </c>
      <c r="O3814">
        <v>0</v>
      </c>
      <c r="P3814">
        <v>170</v>
      </c>
      <c r="Q3814">
        <v>0</v>
      </c>
      <c r="R3814">
        <v>0</v>
      </c>
      <c r="S3814">
        <v>0</v>
      </c>
      <c r="T3814">
        <v>4</v>
      </c>
      <c r="U3814">
        <v>0</v>
      </c>
      <c r="V3814">
        <v>0</v>
      </c>
      <c r="W3814">
        <v>0</v>
      </c>
      <c r="X3814">
        <v>24.125581880720048</v>
      </c>
      <c r="Y3814">
        <v>0</v>
      </c>
      <c r="Z3814">
        <v>0</v>
      </c>
      <c r="AA3814">
        <v>0</v>
      </c>
      <c r="AB3814">
        <v>0.60488115088879457</v>
      </c>
      <c r="AC3814">
        <v>0</v>
      </c>
      <c r="AD3814">
        <v>0</v>
      </c>
      <c r="AE3814">
        <v>24.730463031608842</v>
      </c>
    </row>
    <row r="3815" spans="1:31" x14ac:dyDescent="0.25">
      <c r="A3815">
        <v>2345333</v>
      </c>
      <c r="B3815">
        <v>1</v>
      </c>
      <c r="C3815" t="s">
        <v>80</v>
      </c>
      <c r="D3815" t="s">
        <v>92</v>
      </c>
      <c r="E3815" t="s">
        <v>157</v>
      </c>
      <c r="F3815" t="s">
        <v>11089</v>
      </c>
      <c r="G3815" t="s">
        <v>159</v>
      </c>
      <c r="H3815" t="s">
        <v>154</v>
      </c>
      <c r="I3815" t="s">
        <v>144</v>
      </c>
      <c r="J3815" t="s">
        <v>137</v>
      </c>
      <c r="K3815" t="s">
        <v>138</v>
      </c>
      <c r="L3815" t="s">
        <v>11090</v>
      </c>
      <c r="M3815" t="s">
        <v>11091</v>
      </c>
      <c r="N3815">
        <v>1.758888888</v>
      </c>
      <c r="O3815">
        <v>0</v>
      </c>
      <c r="P3815">
        <v>1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0.51813384301829069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0.51813384301829069</v>
      </c>
    </row>
    <row r="3816" spans="1:31" x14ac:dyDescent="0.25">
      <c r="A3816">
        <v>2345338</v>
      </c>
      <c r="B3816">
        <v>1</v>
      </c>
      <c r="C3816" t="s">
        <v>80</v>
      </c>
      <c r="D3816" t="s">
        <v>90</v>
      </c>
      <c r="E3816" t="s">
        <v>151</v>
      </c>
      <c r="F3816" t="s">
        <v>5346</v>
      </c>
      <c r="G3816" t="s">
        <v>410</v>
      </c>
      <c r="H3816" t="s">
        <v>154</v>
      </c>
      <c r="I3816" t="s">
        <v>144</v>
      </c>
      <c r="J3816" t="s">
        <v>137</v>
      </c>
      <c r="K3816" t="s">
        <v>138</v>
      </c>
      <c r="L3816" t="s">
        <v>11092</v>
      </c>
      <c r="M3816" t="s">
        <v>11093</v>
      </c>
      <c r="N3816">
        <v>3.8597222219999998</v>
      </c>
      <c r="O3816">
        <v>0</v>
      </c>
      <c r="P3816">
        <v>6</v>
      </c>
      <c r="Q3816">
        <v>0</v>
      </c>
      <c r="R3816">
        <v>0</v>
      </c>
      <c r="S3816">
        <v>0</v>
      </c>
      <c r="T3816">
        <v>2</v>
      </c>
      <c r="U3816">
        <v>0</v>
      </c>
      <c r="V3816">
        <v>0</v>
      </c>
      <c r="W3816">
        <v>0</v>
      </c>
      <c r="X3816">
        <v>6.6634346562257898</v>
      </c>
      <c r="Y3816">
        <v>0</v>
      </c>
      <c r="Z3816">
        <v>0</v>
      </c>
      <c r="AA3816">
        <v>0</v>
      </c>
      <c r="AB3816">
        <v>64.433551653488081</v>
      </c>
      <c r="AC3816">
        <v>0</v>
      </c>
      <c r="AD3816">
        <v>0</v>
      </c>
      <c r="AE3816">
        <v>71.09698630971387</v>
      </c>
    </row>
    <row r="3817" spans="1:31" x14ac:dyDescent="0.25">
      <c r="A3817">
        <v>2345339</v>
      </c>
      <c r="B3817">
        <v>1</v>
      </c>
      <c r="C3817" t="s">
        <v>80</v>
      </c>
      <c r="D3817" t="s">
        <v>93</v>
      </c>
      <c r="E3817" t="s">
        <v>157</v>
      </c>
      <c r="F3817" t="s">
        <v>11094</v>
      </c>
      <c r="G3817" t="s">
        <v>159</v>
      </c>
      <c r="H3817" t="s">
        <v>154</v>
      </c>
      <c r="I3817" t="s">
        <v>144</v>
      </c>
      <c r="J3817" t="s">
        <v>137</v>
      </c>
      <c r="K3817" t="s">
        <v>138</v>
      </c>
      <c r="L3817" t="s">
        <v>11095</v>
      </c>
      <c r="M3817" t="s">
        <v>11096</v>
      </c>
      <c r="N3817">
        <v>4.5930555550000003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1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8.0487892968305552E-2</v>
      </c>
      <c r="AC3817">
        <v>0</v>
      </c>
      <c r="AD3817">
        <v>0</v>
      </c>
      <c r="AE3817">
        <v>8.0487892968305552E-2</v>
      </c>
    </row>
    <row r="3818" spans="1:31" x14ac:dyDescent="0.25">
      <c r="A3818">
        <v>2345340</v>
      </c>
      <c r="B3818">
        <v>1</v>
      </c>
      <c r="C3818" t="s">
        <v>80</v>
      </c>
      <c r="D3818" t="s">
        <v>93</v>
      </c>
      <c r="E3818" t="s">
        <v>151</v>
      </c>
      <c r="F3818" t="s">
        <v>11097</v>
      </c>
      <c r="G3818" t="s">
        <v>153</v>
      </c>
      <c r="H3818" t="s">
        <v>154</v>
      </c>
      <c r="I3818" t="s">
        <v>144</v>
      </c>
      <c r="J3818" t="s">
        <v>137</v>
      </c>
      <c r="K3818" t="s">
        <v>138</v>
      </c>
      <c r="L3818" t="s">
        <v>11098</v>
      </c>
      <c r="M3818" t="s">
        <v>11099</v>
      </c>
      <c r="N3818">
        <v>4.2433333329999998</v>
      </c>
      <c r="O3818">
        <v>0</v>
      </c>
      <c r="P3818">
        <v>2</v>
      </c>
      <c r="Q3818">
        <v>0</v>
      </c>
      <c r="R3818">
        <v>2</v>
      </c>
      <c r="S3818">
        <v>0</v>
      </c>
      <c r="T3818">
        <v>4</v>
      </c>
      <c r="U3818">
        <v>0</v>
      </c>
      <c r="V3818">
        <v>0</v>
      </c>
      <c r="W3818">
        <v>0</v>
      </c>
      <c r="X3818">
        <v>1.3722267124139909</v>
      </c>
      <c r="Y3818">
        <v>0</v>
      </c>
      <c r="Z3818">
        <v>11.883949105340214</v>
      </c>
      <c r="AA3818">
        <v>0</v>
      </c>
      <c r="AB3818">
        <v>7.6739683848931142</v>
      </c>
      <c r="AC3818">
        <v>0</v>
      </c>
      <c r="AD3818">
        <v>0</v>
      </c>
      <c r="AE3818">
        <v>20.93014420264732</v>
      </c>
    </row>
    <row r="3819" spans="1:31" x14ac:dyDescent="0.25">
      <c r="A3819">
        <v>2345341</v>
      </c>
      <c r="B3819">
        <v>1</v>
      </c>
      <c r="C3819" t="s">
        <v>80</v>
      </c>
      <c r="D3819" t="s">
        <v>93</v>
      </c>
      <c r="E3819" t="s">
        <v>151</v>
      </c>
      <c r="F3819" t="s">
        <v>11100</v>
      </c>
      <c r="G3819" t="s">
        <v>153</v>
      </c>
      <c r="H3819" t="s">
        <v>154</v>
      </c>
      <c r="I3819" t="s">
        <v>144</v>
      </c>
      <c r="J3819" t="s">
        <v>137</v>
      </c>
      <c r="K3819" t="s">
        <v>138</v>
      </c>
      <c r="L3819" t="s">
        <v>11101</v>
      </c>
      <c r="M3819" t="s">
        <v>11102</v>
      </c>
      <c r="N3819">
        <v>1.8491666659999999</v>
      </c>
      <c r="O3819">
        <v>0</v>
      </c>
      <c r="P3819">
        <v>8</v>
      </c>
      <c r="Q3819">
        <v>0</v>
      </c>
      <c r="R3819">
        <v>1</v>
      </c>
      <c r="S3819">
        <v>0</v>
      </c>
      <c r="T3819">
        <v>1</v>
      </c>
      <c r="U3819">
        <v>0</v>
      </c>
      <c r="V3819">
        <v>0</v>
      </c>
      <c r="W3819">
        <v>0</v>
      </c>
      <c r="X3819">
        <v>5.2805274650845382</v>
      </c>
      <c r="Y3819">
        <v>0</v>
      </c>
      <c r="Z3819">
        <v>1.2485617989719875</v>
      </c>
      <c r="AA3819">
        <v>0</v>
      </c>
      <c r="AB3819">
        <v>1.3790594748549498</v>
      </c>
      <c r="AC3819">
        <v>0</v>
      </c>
      <c r="AD3819">
        <v>0</v>
      </c>
      <c r="AE3819">
        <v>7.9081487389114757</v>
      </c>
    </row>
    <row r="3820" spans="1:31" x14ac:dyDescent="0.25">
      <c r="A3820">
        <v>2345342</v>
      </c>
      <c r="B3820">
        <v>1</v>
      </c>
      <c r="C3820" t="s">
        <v>80</v>
      </c>
      <c r="D3820" t="s">
        <v>106</v>
      </c>
      <c r="E3820" t="s">
        <v>141</v>
      </c>
      <c r="F3820" t="s">
        <v>2090</v>
      </c>
      <c r="G3820" t="s">
        <v>134</v>
      </c>
      <c r="H3820" t="s">
        <v>135</v>
      </c>
      <c r="I3820" t="s">
        <v>144</v>
      </c>
      <c r="J3820" t="s">
        <v>137</v>
      </c>
      <c r="K3820" t="s">
        <v>138</v>
      </c>
      <c r="L3820" t="s">
        <v>11103</v>
      </c>
      <c r="M3820" t="s">
        <v>11104</v>
      </c>
      <c r="N3820">
        <v>0.641666666</v>
      </c>
      <c r="O3820">
        <v>2</v>
      </c>
      <c r="P3820">
        <v>739</v>
      </c>
      <c r="Q3820">
        <v>86</v>
      </c>
      <c r="R3820">
        <v>161</v>
      </c>
      <c r="S3820">
        <v>11</v>
      </c>
      <c r="T3820">
        <v>109</v>
      </c>
      <c r="U3820">
        <v>1</v>
      </c>
      <c r="V3820">
        <v>0</v>
      </c>
      <c r="W3820">
        <v>0.41998600795369168</v>
      </c>
      <c r="X3820">
        <v>123.1463137926015</v>
      </c>
      <c r="Y3820">
        <v>503.46634134978331</v>
      </c>
      <c r="Z3820">
        <v>407.16385883898147</v>
      </c>
      <c r="AA3820">
        <v>25.6146136944005</v>
      </c>
      <c r="AB3820">
        <v>90.867654334362058</v>
      </c>
      <c r="AC3820">
        <v>0.25625375132344169</v>
      </c>
      <c r="AD3820">
        <v>0</v>
      </c>
      <c r="AE3820">
        <v>1150.9350217694057</v>
      </c>
    </row>
    <row r="3821" spans="1:31" x14ac:dyDescent="0.25">
      <c r="A3821">
        <v>2345343</v>
      </c>
      <c r="B3821">
        <v>1</v>
      </c>
      <c r="C3821" t="s">
        <v>81</v>
      </c>
      <c r="D3821" t="s">
        <v>118</v>
      </c>
      <c r="E3821" t="s">
        <v>157</v>
      </c>
      <c r="F3821" t="s">
        <v>11105</v>
      </c>
      <c r="G3821" t="s">
        <v>279</v>
      </c>
      <c r="H3821" t="s">
        <v>154</v>
      </c>
      <c r="I3821" t="s">
        <v>144</v>
      </c>
      <c r="J3821" t="s">
        <v>137</v>
      </c>
      <c r="K3821" t="s">
        <v>138</v>
      </c>
      <c r="L3821" t="s">
        <v>11106</v>
      </c>
      <c r="M3821" t="s">
        <v>11107</v>
      </c>
      <c r="N3821">
        <v>4.9563888880000002</v>
      </c>
      <c r="O3821">
        <v>0</v>
      </c>
      <c r="P3821">
        <v>5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4.6577606978003079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4.6577606978003079</v>
      </c>
    </row>
    <row r="3822" spans="1:31" x14ac:dyDescent="0.25">
      <c r="A3822">
        <v>2345347</v>
      </c>
      <c r="B3822">
        <v>1</v>
      </c>
      <c r="C3822" t="s">
        <v>80</v>
      </c>
      <c r="D3822" t="s">
        <v>108</v>
      </c>
      <c r="E3822" t="s">
        <v>174</v>
      </c>
      <c r="F3822" t="s">
        <v>11108</v>
      </c>
      <c r="G3822" t="s">
        <v>410</v>
      </c>
      <c r="H3822" t="s">
        <v>154</v>
      </c>
      <c r="I3822" t="s">
        <v>144</v>
      </c>
      <c r="J3822" t="s">
        <v>137</v>
      </c>
      <c r="K3822" t="s">
        <v>138</v>
      </c>
      <c r="L3822" t="s">
        <v>11109</v>
      </c>
      <c r="M3822" t="s">
        <v>11110</v>
      </c>
      <c r="N3822">
        <v>2.449166666</v>
      </c>
      <c r="O3822">
        <v>0</v>
      </c>
      <c r="P3822">
        <v>106</v>
      </c>
      <c r="Q3822">
        <v>0</v>
      </c>
      <c r="R3822">
        <v>26</v>
      </c>
      <c r="S3822">
        <v>0</v>
      </c>
      <c r="T3822">
        <v>30</v>
      </c>
      <c r="U3822">
        <v>0</v>
      </c>
      <c r="V3822">
        <v>0</v>
      </c>
      <c r="W3822">
        <v>0</v>
      </c>
      <c r="X3822">
        <v>65.097096670580896</v>
      </c>
      <c r="Y3822">
        <v>0</v>
      </c>
      <c r="Z3822">
        <v>273.36395070911044</v>
      </c>
      <c r="AA3822">
        <v>0</v>
      </c>
      <c r="AB3822">
        <v>85.705632965193999</v>
      </c>
      <c r="AC3822">
        <v>0</v>
      </c>
      <c r="AD3822">
        <v>0</v>
      </c>
      <c r="AE3822">
        <v>424.16668034488532</v>
      </c>
    </row>
    <row r="3823" spans="1:31" x14ac:dyDescent="0.25">
      <c r="A3823">
        <v>2345348</v>
      </c>
      <c r="B3823">
        <v>1</v>
      </c>
      <c r="C3823" t="s">
        <v>80</v>
      </c>
      <c r="D3823" t="s">
        <v>105</v>
      </c>
      <c r="E3823" t="s">
        <v>151</v>
      </c>
      <c r="F3823" t="s">
        <v>11111</v>
      </c>
      <c r="G3823" t="s">
        <v>451</v>
      </c>
      <c r="H3823" t="s">
        <v>154</v>
      </c>
      <c r="I3823" t="s">
        <v>144</v>
      </c>
      <c r="J3823" t="s">
        <v>137</v>
      </c>
      <c r="K3823" t="s">
        <v>138</v>
      </c>
      <c r="L3823" t="s">
        <v>11112</v>
      </c>
      <c r="M3823" t="s">
        <v>11113</v>
      </c>
      <c r="N3823">
        <v>0.71250000000000002</v>
      </c>
      <c r="O3823">
        <v>0</v>
      </c>
      <c r="P3823">
        <v>113</v>
      </c>
      <c r="Q3823">
        <v>0</v>
      </c>
      <c r="R3823">
        <v>0</v>
      </c>
      <c r="S3823">
        <v>0</v>
      </c>
      <c r="T3823">
        <v>2</v>
      </c>
      <c r="U3823">
        <v>0</v>
      </c>
      <c r="V3823">
        <v>0</v>
      </c>
      <c r="W3823">
        <v>0</v>
      </c>
      <c r="X3823">
        <v>23.112614529247807</v>
      </c>
      <c r="Y3823">
        <v>0</v>
      </c>
      <c r="Z3823">
        <v>0</v>
      </c>
      <c r="AA3823">
        <v>0</v>
      </c>
      <c r="AB3823">
        <v>0.1058343800073</v>
      </c>
      <c r="AC3823">
        <v>0</v>
      </c>
      <c r="AD3823">
        <v>0</v>
      </c>
      <c r="AE3823">
        <v>23.218448909255105</v>
      </c>
    </row>
    <row r="3824" spans="1:31" x14ac:dyDescent="0.25">
      <c r="A3824">
        <v>2345351</v>
      </c>
      <c r="B3824">
        <v>1</v>
      </c>
      <c r="C3824" t="s">
        <v>81</v>
      </c>
      <c r="D3824" t="s">
        <v>113</v>
      </c>
      <c r="E3824" t="s">
        <v>157</v>
      </c>
      <c r="F3824" t="s">
        <v>11114</v>
      </c>
      <c r="G3824" t="s">
        <v>159</v>
      </c>
      <c r="H3824" t="s">
        <v>154</v>
      </c>
      <c r="I3824" t="s">
        <v>144</v>
      </c>
      <c r="J3824" t="s">
        <v>137</v>
      </c>
      <c r="K3824" t="s">
        <v>138</v>
      </c>
      <c r="L3824" t="s">
        <v>11115</v>
      </c>
      <c r="M3824" t="s">
        <v>11116</v>
      </c>
      <c r="N3824">
        <v>2.3358333330000001</v>
      </c>
      <c r="O3824">
        <v>0</v>
      </c>
      <c r="P3824">
        <v>1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0.30279273494978365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0.30279273494978365</v>
      </c>
    </row>
    <row r="3825" spans="1:31" x14ac:dyDescent="0.25">
      <c r="A3825">
        <v>2345352</v>
      </c>
      <c r="B3825">
        <v>1</v>
      </c>
      <c r="C3825" t="s">
        <v>81</v>
      </c>
      <c r="D3825" t="s">
        <v>112</v>
      </c>
      <c r="E3825" t="s">
        <v>157</v>
      </c>
      <c r="F3825" t="s">
        <v>11117</v>
      </c>
      <c r="G3825" t="s">
        <v>159</v>
      </c>
      <c r="H3825" t="s">
        <v>154</v>
      </c>
      <c r="I3825" t="s">
        <v>144</v>
      </c>
      <c r="J3825" t="s">
        <v>137</v>
      </c>
      <c r="K3825" t="s">
        <v>138</v>
      </c>
      <c r="L3825" t="s">
        <v>11118</v>
      </c>
      <c r="M3825" t="s">
        <v>11119</v>
      </c>
      <c r="N3825">
        <v>1.977777777</v>
      </c>
      <c r="O3825">
        <v>0</v>
      </c>
      <c r="P3825">
        <v>1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0.53570587902983335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0.53570587902983335</v>
      </c>
    </row>
    <row r="3826" spans="1:31" x14ac:dyDescent="0.25">
      <c r="A3826">
        <v>2345353</v>
      </c>
      <c r="B3826">
        <v>1</v>
      </c>
      <c r="C3826" t="s">
        <v>80</v>
      </c>
      <c r="D3826" t="s">
        <v>88</v>
      </c>
      <c r="E3826" t="s">
        <v>147</v>
      </c>
      <c r="F3826" t="s">
        <v>4298</v>
      </c>
      <c r="G3826" t="s">
        <v>134</v>
      </c>
      <c r="H3826" t="s">
        <v>135</v>
      </c>
      <c r="I3826" t="s">
        <v>144</v>
      </c>
      <c r="J3826" t="s">
        <v>137</v>
      </c>
      <c r="K3826" t="s">
        <v>138</v>
      </c>
      <c r="L3826" t="s">
        <v>11120</v>
      </c>
      <c r="M3826" t="s">
        <v>11121</v>
      </c>
      <c r="N3826">
        <v>0.162222222</v>
      </c>
      <c r="O3826">
        <v>0</v>
      </c>
      <c r="P3826">
        <v>649</v>
      </c>
      <c r="Q3826">
        <v>0</v>
      </c>
      <c r="R3826">
        <v>0</v>
      </c>
      <c r="S3826">
        <v>16</v>
      </c>
      <c r="T3826">
        <v>191</v>
      </c>
      <c r="U3826">
        <v>9</v>
      </c>
      <c r="V3826">
        <v>2</v>
      </c>
      <c r="W3826">
        <v>0</v>
      </c>
      <c r="X3826">
        <v>42.348188723016676</v>
      </c>
      <c r="Y3826">
        <v>0</v>
      </c>
      <c r="Z3826">
        <v>0</v>
      </c>
      <c r="AA3826">
        <v>36.74563837820893</v>
      </c>
      <c r="AB3826">
        <v>43.801020356533897</v>
      </c>
      <c r="AC3826">
        <v>87.863482986886169</v>
      </c>
      <c r="AD3826">
        <v>4.4418214527057067</v>
      </c>
      <c r="AE3826">
        <v>215.20015189735136</v>
      </c>
    </row>
    <row r="3827" spans="1:31" x14ac:dyDescent="0.25">
      <c r="A3827">
        <v>2345355</v>
      </c>
      <c r="B3827">
        <v>1</v>
      </c>
      <c r="C3827" t="s">
        <v>80</v>
      </c>
      <c r="D3827" t="s">
        <v>104</v>
      </c>
      <c r="E3827" t="s">
        <v>326</v>
      </c>
      <c r="F3827" t="s">
        <v>11122</v>
      </c>
      <c r="G3827" t="s">
        <v>391</v>
      </c>
      <c r="H3827" t="s">
        <v>154</v>
      </c>
      <c r="I3827" t="s">
        <v>144</v>
      </c>
      <c r="J3827" t="s">
        <v>137</v>
      </c>
      <c r="K3827" t="s">
        <v>138</v>
      </c>
      <c r="L3827" t="s">
        <v>11123</v>
      </c>
      <c r="M3827" t="s">
        <v>11124</v>
      </c>
      <c r="N3827">
        <v>7.0722222219999997</v>
      </c>
      <c r="O3827">
        <v>0</v>
      </c>
      <c r="P3827">
        <v>17</v>
      </c>
      <c r="Q3827">
        <v>0</v>
      </c>
      <c r="R3827">
        <v>0</v>
      </c>
      <c r="S3827">
        <v>0</v>
      </c>
      <c r="T3827">
        <v>1</v>
      </c>
      <c r="U3827">
        <v>0</v>
      </c>
      <c r="V3827">
        <v>0</v>
      </c>
      <c r="W3827">
        <v>0</v>
      </c>
      <c r="X3827">
        <v>29.622382860896295</v>
      </c>
      <c r="Y3827">
        <v>0</v>
      </c>
      <c r="Z3827">
        <v>0</v>
      </c>
      <c r="AA3827">
        <v>0</v>
      </c>
      <c r="AB3827">
        <v>1.0754364251522222</v>
      </c>
      <c r="AC3827">
        <v>0</v>
      </c>
      <c r="AD3827">
        <v>0</v>
      </c>
      <c r="AE3827">
        <v>30.697819286048517</v>
      </c>
    </row>
    <row r="3828" spans="1:31" x14ac:dyDescent="0.25">
      <c r="A3828">
        <v>2345356</v>
      </c>
      <c r="B3828">
        <v>1</v>
      </c>
      <c r="C3828" t="s">
        <v>81</v>
      </c>
      <c r="D3828" t="s">
        <v>112</v>
      </c>
      <c r="E3828" t="s">
        <v>157</v>
      </c>
      <c r="F3828" t="s">
        <v>11125</v>
      </c>
      <c r="G3828" t="s">
        <v>159</v>
      </c>
      <c r="H3828" t="s">
        <v>154</v>
      </c>
      <c r="I3828" t="s">
        <v>144</v>
      </c>
      <c r="J3828" t="s">
        <v>137</v>
      </c>
      <c r="K3828" t="s">
        <v>138</v>
      </c>
      <c r="L3828" t="s">
        <v>11126</v>
      </c>
      <c r="M3828" t="s">
        <v>11127</v>
      </c>
      <c r="N3828">
        <v>2.341111111</v>
      </c>
      <c r="O3828">
        <v>0</v>
      </c>
      <c r="P3828">
        <v>0</v>
      </c>
      <c r="Q3828">
        <v>0</v>
      </c>
      <c r="R3828">
        <v>1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1.2181653030629134</v>
      </c>
      <c r="AA3828">
        <v>0</v>
      </c>
      <c r="AB3828">
        <v>0</v>
      </c>
      <c r="AC3828">
        <v>0</v>
      </c>
      <c r="AD3828">
        <v>0</v>
      </c>
      <c r="AE3828">
        <v>1.2181653030629134</v>
      </c>
    </row>
    <row r="3829" spans="1:31" x14ac:dyDescent="0.25">
      <c r="A3829">
        <v>2345358</v>
      </c>
      <c r="B3829">
        <v>1</v>
      </c>
      <c r="C3829" t="s">
        <v>81</v>
      </c>
      <c r="D3829" t="s">
        <v>112</v>
      </c>
      <c r="E3829" t="s">
        <v>151</v>
      </c>
      <c r="F3829" t="s">
        <v>11128</v>
      </c>
      <c r="G3829" t="s">
        <v>331</v>
      </c>
      <c r="H3829" t="s">
        <v>154</v>
      </c>
      <c r="I3829" t="s">
        <v>144</v>
      </c>
      <c r="J3829" t="s">
        <v>137</v>
      </c>
      <c r="K3829" t="s">
        <v>138</v>
      </c>
      <c r="L3829" t="s">
        <v>11129</v>
      </c>
      <c r="M3829" t="s">
        <v>11130</v>
      </c>
      <c r="N3829">
        <v>2.5227777769999999</v>
      </c>
      <c r="O3829">
        <v>0</v>
      </c>
      <c r="P3829">
        <v>11</v>
      </c>
      <c r="Q3829">
        <v>0</v>
      </c>
      <c r="R3829">
        <v>1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3.4083981746262513</v>
      </c>
      <c r="Y3829">
        <v>0</v>
      </c>
      <c r="Z3829">
        <v>8.4565382609722226E-3</v>
      </c>
      <c r="AA3829">
        <v>0</v>
      </c>
      <c r="AB3829">
        <v>0</v>
      </c>
      <c r="AC3829">
        <v>0</v>
      </c>
      <c r="AD3829">
        <v>0</v>
      </c>
      <c r="AE3829">
        <v>3.4168547128872233</v>
      </c>
    </row>
    <row r="3830" spans="1:31" x14ac:dyDescent="0.25">
      <c r="A3830">
        <v>2345359</v>
      </c>
      <c r="B3830">
        <v>1</v>
      </c>
      <c r="C3830" t="s">
        <v>81</v>
      </c>
      <c r="D3830" t="s">
        <v>126</v>
      </c>
      <c r="E3830" t="s">
        <v>151</v>
      </c>
      <c r="F3830" t="s">
        <v>11131</v>
      </c>
      <c r="G3830" t="s">
        <v>153</v>
      </c>
      <c r="H3830" t="s">
        <v>154</v>
      </c>
      <c r="I3830" t="s">
        <v>144</v>
      </c>
      <c r="J3830" t="s">
        <v>137</v>
      </c>
      <c r="K3830" t="s">
        <v>138</v>
      </c>
      <c r="L3830" t="s">
        <v>11132</v>
      </c>
      <c r="M3830" t="s">
        <v>11133</v>
      </c>
      <c r="N3830">
        <v>1.0394444439999999</v>
      </c>
      <c r="O3830">
        <v>0</v>
      </c>
      <c r="P3830">
        <v>16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1.7986628485347314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1.7986628485347314</v>
      </c>
    </row>
    <row r="3831" spans="1:31" x14ac:dyDescent="0.25">
      <c r="A3831">
        <v>2345361</v>
      </c>
      <c r="B3831">
        <v>1</v>
      </c>
      <c r="C3831" t="s">
        <v>81</v>
      </c>
      <c r="D3831" t="s">
        <v>123</v>
      </c>
      <c r="E3831" t="s">
        <v>174</v>
      </c>
      <c r="F3831" t="s">
        <v>11134</v>
      </c>
      <c r="G3831" t="s">
        <v>176</v>
      </c>
      <c r="H3831" t="s">
        <v>154</v>
      </c>
      <c r="I3831" t="s">
        <v>144</v>
      </c>
      <c r="J3831" t="s">
        <v>137</v>
      </c>
      <c r="K3831" t="s">
        <v>138</v>
      </c>
      <c r="L3831" t="s">
        <v>11135</v>
      </c>
      <c r="M3831" t="s">
        <v>11136</v>
      </c>
      <c r="N3831">
        <v>2.2052777770000001</v>
      </c>
      <c r="O3831">
        <v>0</v>
      </c>
      <c r="P3831">
        <v>28</v>
      </c>
      <c r="Q3831">
        <v>0</v>
      </c>
      <c r="R3831">
        <v>6</v>
      </c>
      <c r="S3831">
        <v>0</v>
      </c>
      <c r="T3831">
        <v>9</v>
      </c>
      <c r="U3831">
        <v>0</v>
      </c>
      <c r="V3831">
        <v>0</v>
      </c>
      <c r="W3831">
        <v>0</v>
      </c>
      <c r="X3831">
        <v>17.983155597806515</v>
      </c>
      <c r="Y3831">
        <v>0</v>
      </c>
      <c r="Z3831">
        <v>17.601849723525085</v>
      </c>
      <c r="AA3831">
        <v>0</v>
      </c>
      <c r="AB3831">
        <v>20.97179178873747</v>
      </c>
      <c r="AC3831">
        <v>0</v>
      </c>
      <c r="AD3831">
        <v>0</v>
      </c>
      <c r="AE3831">
        <v>56.55679711006907</v>
      </c>
    </row>
    <row r="3832" spans="1:31" x14ac:dyDescent="0.25">
      <c r="A3832">
        <v>2345363</v>
      </c>
      <c r="B3832">
        <v>1</v>
      </c>
      <c r="C3832" t="s">
        <v>81</v>
      </c>
      <c r="D3832" t="s">
        <v>117</v>
      </c>
      <c r="E3832" t="s">
        <v>151</v>
      </c>
      <c r="F3832" t="s">
        <v>11137</v>
      </c>
      <c r="G3832" t="s">
        <v>153</v>
      </c>
      <c r="H3832" t="s">
        <v>154</v>
      </c>
      <c r="I3832" t="s">
        <v>144</v>
      </c>
      <c r="J3832" t="s">
        <v>137</v>
      </c>
      <c r="K3832" t="s">
        <v>138</v>
      </c>
      <c r="L3832" t="s">
        <v>11138</v>
      </c>
      <c r="M3832" t="s">
        <v>11139</v>
      </c>
      <c r="N3832">
        <v>1.4827777769999999</v>
      </c>
      <c r="O3832">
        <v>0</v>
      </c>
      <c r="P3832">
        <v>6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1.3674191501236972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1.3674191501236972</v>
      </c>
    </row>
    <row r="3833" spans="1:31" x14ac:dyDescent="0.25">
      <c r="A3833">
        <v>2345364</v>
      </c>
      <c r="B3833">
        <v>1</v>
      </c>
      <c r="C3833" t="s">
        <v>80</v>
      </c>
      <c r="D3833" t="s">
        <v>105</v>
      </c>
      <c r="E3833" t="s">
        <v>132</v>
      </c>
      <c r="F3833" t="s">
        <v>7286</v>
      </c>
      <c r="G3833" t="s">
        <v>134</v>
      </c>
      <c r="H3833" t="s">
        <v>135</v>
      </c>
      <c r="I3833" t="s">
        <v>144</v>
      </c>
      <c r="J3833" t="s">
        <v>137</v>
      </c>
      <c r="K3833" t="s">
        <v>138</v>
      </c>
      <c r="L3833" t="s">
        <v>11140</v>
      </c>
      <c r="M3833" t="s">
        <v>11141</v>
      </c>
      <c r="N3833">
        <v>0.510833333</v>
      </c>
      <c r="O3833">
        <v>11</v>
      </c>
      <c r="P3833">
        <v>1104</v>
      </c>
      <c r="Q3833">
        <v>18</v>
      </c>
      <c r="R3833">
        <v>657</v>
      </c>
      <c r="S3833">
        <v>16</v>
      </c>
      <c r="T3833">
        <v>168</v>
      </c>
      <c r="U3833">
        <v>0</v>
      </c>
      <c r="V3833">
        <v>1</v>
      </c>
      <c r="W3833">
        <v>2.8126929639332112</v>
      </c>
      <c r="X3833">
        <v>127.33132782980388</v>
      </c>
      <c r="Y3833">
        <v>17.747910943103697</v>
      </c>
      <c r="Z3833">
        <v>142.96776664618343</v>
      </c>
      <c r="AA3833">
        <v>19.256605960377762</v>
      </c>
      <c r="AB3833">
        <v>63.222943997050038</v>
      </c>
      <c r="AC3833">
        <v>0</v>
      </c>
      <c r="AD3833">
        <v>1.7695606050969424</v>
      </c>
      <c r="AE3833">
        <v>375.10880894554901</v>
      </c>
    </row>
    <row r="3834" spans="1:31" x14ac:dyDescent="0.25">
      <c r="A3834">
        <v>2345366</v>
      </c>
      <c r="B3834">
        <v>1</v>
      </c>
      <c r="C3834" t="s">
        <v>80</v>
      </c>
      <c r="D3834" t="s">
        <v>105</v>
      </c>
      <c r="E3834" t="s">
        <v>147</v>
      </c>
      <c r="F3834" t="s">
        <v>7050</v>
      </c>
      <c r="G3834" t="s">
        <v>184</v>
      </c>
      <c r="H3834" t="s">
        <v>135</v>
      </c>
      <c r="I3834" t="s">
        <v>144</v>
      </c>
      <c r="J3834" t="s">
        <v>137</v>
      </c>
      <c r="K3834" t="s">
        <v>138</v>
      </c>
      <c r="L3834" t="s">
        <v>11142</v>
      </c>
      <c r="M3834" t="s">
        <v>11143</v>
      </c>
      <c r="N3834">
        <v>2.0008333330000001</v>
      </c>
      <c r="O3834">
        <v>0</v>
      </c>
      <c r="P3834">
        <v>639</v>
      </c>
      <c r="Q3834">
        <v>0</v>
      </c>
      <c r="R3834">
        <v>69</v>
      </c>
      <c r="S3834">
        <v>2</v>
      </c>
      <c r="T3834">
        <v>57</v>
      </c>
      <c r="U3834">
        <v>0</v>
      </c>
      <c r="V3834">
        <v>0</v>
      </c>
      <c r="W3834">
        <v>0</v>
      </c>
      <c r="X3834">
        <v>258.34450220067748</v>
      </c>
      <c r="Y3834">
        <v>0</v>
      </c>
      <c r="Z3834">
        <v>27.336292535608951</v>
      </c>
      <c r="AA3834">
        <v>3.9745415608236221</v>
      </c>
      <c r="AB3834">
        <v>63.685055438042617</v>
      </c>
      <c r="AC3834">
        <v>0</v>
      </c>
      <c r="AD3834">
        <v>0</v>
      </c>
      <c r="AE3834">
        <v>353.34039173515271</v>
      </c>
    </row>
    <row r="3835" spans="1:31" x14ac:dyDescent="0.25">
      <c r="A3835">
        <v>2345367</v>
      </c>
      <c r="B3835">
        <v>1</v>
      </c>
      <c r="C3835" t="s">
        <v>81</v>
      </c>
      <c r="D3835" t="s">
        <v>117</v>
      </c>
      <c r="E3835" t="s">
        <v>157</v>
      </c>
      <c r="F3835" t="s">
        <v>11144</v>
      </c>
      <c r="G3835" t="s">
        <v>159</v>
      </c>
      <c r="H3835" t="s">
        <v>154</v>
      </c>
      <c r="I3835" t="s">
        <v>144</v>
      </c>
      <c r="J3835" t="s">
        <v>137</v>
      </c>
      <c r="K3835" t="s">
        <v>138</v>
      </c>
      <c r="L3835" t="s">
        <v>11145</v>
      </c>
      <c r="M3835" t="s">
        <v>11146</v>
      </c>
      <c r="N3835">
        <v>2.1216666659999999</v>
      </c>
      <c r="O3835">
        <v>0</v>
      </c>
      <c r="P3835">
        <v>0</v>
      </c>
      <c r="Q3835">
        <v>0</v>
      </c>
      <c r="R3835">
        <v>1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0.42858855068519386</v>
      </c>
      <c r="AA3835">
        <v>0</v>
      </c>
      <c r="AB3835">
        <v>0</v>
      </c>
      <c r="AC3835">
        <v>0</v>
      </c>
      <c r="AD3835">
        <v>0</v>
      </c>
      <c r="AE3835">
        <v>0.42858855068519386</v>
      </c>
    </row>
    <row r="3836" spans="1:31" x14ac:dyDescent="0.25">
      <c r="A3836">
        <v>2345368</v>
      </c>
      <c r="B3836">
        <v>1</v>
      </c>
      <c r="C3836" t="s">
        <v>80</v>
      </c>
      <c r="D3836" t="s">
        <v>96</v>
      </c>
      <c r="E3836" t="s">
        <v>326</v>
      </c>
      <c r="F3836" t="s">
        <v>886</v>
      </c>
      <c r="G3836" t="s">
        <v>153</v>
      </c>
      <c r="H3836" t="s">
        <v>154</v>
      </c>
      <c r="I3836" t="s">
        <v>144</v>
      </c>
      <c r="J3836" t="s">
        <v>137</v>
      </c>
      <c r="K3836" t="s">
        <v>138</v>
      </c>
      <c r="L3836" t="s">
        <v>11147</v>
      </c>
      <c r="M3836" t="s">
        <v>11148</v>
      </c>
      <c r="N3836">
        <v>1.6530555549999999</v>
      </c>
      <c r="O3836">
        <v>0</v>
      </c>
      <c r="P3836">
        <v>12</v>
      </c>
      <c r="Q3836">
        <v>0</v>
      </c>
      <c r="R3836">
        <v>0</v>
      </c>
      <c r="S3836">
        <v>0</v>
      </c>
      <c r="T3836">
        <v>64</v>
      </c>
      <c r="U3836">
        <v>0</v>
      </c>
      <c r="V3836">
        <v>0</v>
      </c>
      <c r="W3836">
        <v>0</v>
      </c>
      <c r="X3836">
        <v>19.482617499804253</v>
      </c>
      <c r="Y3836">
        <v>0</v>
      </c>
      <c r="Z3836">
        <v>0</v>
      </c>
      <c r="AA3836">
        <v>0</v>
      </c>
      <c r="AB3836">
        <v>422.5672481600235</v>
      </c>
      <c r="AC3836">
        <v>0</v>
      </c>
      <c r="AD3836">
        <v>0</v>
      </c>
      <c r="AE3836">
        <v>442.04986565982773</v>
      </c>
    </row>
    <row r="3837" spans="1:31" x14ac:dyDescent="0.25">
      <c r="A3837">
        <v>2345370</v>
      </c>
      <c r="B3837">
        <v>1</v>
      </c>
      <c r="C3837" t="s">
        <v>80</v>
      </c>
      <c r="D3837" t="s">
        <v>100</v>
      </c>
      <c r="E3837" t="s">
        <v>151</v>
      </c>
      <c r="F3837" t="s">
        <v>11149</v>
      </c>
      <c r="G3837" t="s">
        <v>451</v>
      </c>
      <c r="H3837" t="s">
        <v>154</v>
      </c>
      <c r="I3837" t="s">
        <v>144</v>
      </c>
      <c r="J3837" t="s">
        <v>137</v>
      </c>
      <c r="K3837" t="s">
        <v>138</v>
      </c>
      <c r="L3837" t="s">
        <v>11150</v>
      </c>
      <c r="M3837" t="s">
        <v>11151</v>
      </c>
      <c r="N3837">
        <v>3.1502777769999999</v>
      </c>
      <c r="O3837">
        <v>0</v>
      </c>
      <c r="P3837">
        <v>185</v>
      </c>
      <c r="Q3837">
        <v>0</v>
      </c>
      <c r="R3837">
        <v>0</v>
      </c>
      <c r="S3837">
        <v>0</v>
      </c>
      <c r="T3837">
        <v>5</v>
      </c>
      <c r="U3837">
        <v>0</v>
      </c>
      <c r="V3837">
        <v>0</v>
      </c>
      <c r="W3837">
        <v>0</v>
      </c>
      <c r="X3837">
        <v>135.44400251746623</v>
      </c>
      <c r="Y3837">
        <v>0</v>
      </c>
      <c r="Z3837">
        <v>0</v>
      </c>
      <c r="AA3837">
        <v>0</v>
      </c>
      <c r="AB3837">
        <v>6.4539343363020434</v>
      </c>
      <c r="AC3837">
        <v>0</v>
      </c>
      <c r="AD3837">
        <v>0</v>
      </c>
      <c r="AE3837">
        <v>141.89793685376827</v>
      </c>
    </row>
    <row r="3838" spans="1:31" x14ac:dyDescent="0.25">
      <c r="A3838">
        <v>2345371</v>
      </c>
      <c r="B3838">
        <v>1</v>
      </c>
      <c r="C3838" t="s">
        <v>81</v>
      </c>
      <c r="D3838" t="s">
        <v>115</v>
      </c>
      <c r="E3838" t="s">
        <v>151</v>
      </c>
      <c r="F3838" t="s">
        <v>9808</v>
      </c>
      <c r="G3838" t="s">
        <v>153</v>
      </c>
      <c r="H3838" t="s">
        <v>154</v>
      </c>
      <c r="I3838" t="s">
        <v>144</v>
      </c>
      <c r="J3838" t="s">
        <v>137</v>
      </c>
      <c r="K3838" t="s">
        <v>138</v>
      </c>
      <c r="L3838" t="s">
        <v>11152</v>
      </c>
      <c r="M3838" t="s">
        <v>11153</v>
      </c>
      <c r="N3838">
        <v>0.95388888800000005</v>
      </c>
      <c r="O3838">
        <v>0</v>
      </c>
      <c r="P3838">
        <v>11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3.3459524391250453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3.3459524391250453</v>
      </c>
    </row>
    <row r="3839" spans="1:31" x14ac:dyDescent="0.25">
      <c r="A3839">
        <v>2345372</v>
      </c>
      <c r="B3839">
        <v>1</v>
      </c>
      <c r="C3839" t="s">
        <v>80</v>
      </c>
      <c r="D3839" t="s">
        <v>92</v>
      </c>
      <c r="E3839" t="s">
        <v>157</v>
      </c>
      <c r="F3839" t="s">
        <v>11154</v>
      </c>
      <c r="G3839" t="s">
        <v>159</v>
      </c>
      <c r="H3839" t="s">
        <v>154</v>
      </c>
      <c r="I3839" t="s">
        <v>144</v>
      </c>
      <c r="J3839" t="s">
        <v>137</v>
      </c>
      <c r="K3839" t="s">
        <v>138</v>
      </c>
      <c r="L3839" t="s">
        <v>11155</v>
      </c>
      <c r="M3839" t="s">
        <v>11156</v>
      </c>
      <c r="N3839">
        <v>1.5925</v>
      </c>
      <c r="O3839">
        <v>0</v>
      </c>
      <c r="P3839">
        <v>1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0.70490409294288514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0.70490409294288514</v>
      </c>
    </row>
    <row r="3840" spans="1:31" x14ac:dyDescent="0.25">
      <c r="A3840">
        <v>2345376</v>
      </c>
      <c r="B3840">
        <v>1</v>
      </c>
      <c r="C3840" t="s">
        <v>80</v>
      </c>
      <c r="D3840" t="s">
        <v>108</v>
      </c>
      <c r="E3840" t="s">
        <v>151</v>
      </c>
      <c r="F3840" t="s">
        <v>11157</v>
      </c>
      <c r="G3840" t="s">
        <v>153</v>
      </c>
      <c r="H3840" t="s">
        <v>154</v>
      </c>
      <c r="I3840" t="s">
        <v>144</v>
      </c>
      <c r="J3840" t="s">
        <v>137</v>
      </c>
      <c r="K3840" t="s">
        <v>138</v>
      </c>
      <c r="L3840" t="s">
        <v>11158</v>
      </c>
      <c r="M3840" t="s">
        <v>11159</v>
      </c>
      <c r="N3840">
        <v>1.505833333</v>
      </c>
      <c r="O3840">
        <v>0</v>
      </c>
      <c r="P3840">
        <v>0</v>
      </c>
      <c r="Q3840">
        <v>0</v>
      </c>
      <c r="R3840">
        <v>2</v>
      </c>
      <c r="S3840">
        <v>0</v>
      </c>
      <c r="T3840">
        <v>1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45.693706118871468</v>
      </c>
      <c r="AA3840">
        <v>0</v>
      </c>
      <c r="AB3840">
        <v>21.930306690698472</v>
      </c>
      <c r="AC3840">
        <v>0</v>
      </c>
      <c r="AD3840">
        <v>0</v>
      </c>
      <c r="AE3840">
        <v>67.624012809569933</v>
      </c>
    </row>
    <row r="3841" spans="1:31" x14ac:dyDescent="0.25">
      <c r="A3841">
        <v>2345377</v>
      </c>
      <c r="B3841">
        <v>1</v>
      </c>
      <c r="C3841" t="s">
        <v>80</v>
      </c>
      <c r="D3841" t="s">
        <v>95</v>
      </c>
      <c r="E3841" t="s">
        <v>151</v>
      </c>
      <c r="F3841" t="s">
        <v>11160</v>
      </c>
      <c r="G3841" t="s">
        <v>498</v>
      </c>
      <c r="H3841" t="s">
        <v>154</v>
      </c>
      <c r="I3841" t="s">
        <v>144</v>
      </c>
      <c r="J3841" t="s">
        <v>137</v>
      </c>
      <c r="K3841" t="s">
        <v>138</v>
      </c>
      <c r="L3841" t="s">
        <v>11161</v>
      </c>
      <c r="M3841" t="s">
        <v>11162</v>
      </c>
      <c r="N3841">
        <v>1.4675</v>
      </c>
      <c r="O3841">
        <v>0</v>
      </c>
      <c r="P3841">
        <v>35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11.200332473891239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11.200332473891239</v>
      </c>
    </row>
    <row r="3842" spans="1:31" x14ac:dyDescent="0.25">
      <c r="A3842">
        <v>2345378</v>
      </c>
      <c r="B3842">
        <v>1</v>
      </c>
      <c r="C3842" t="s">
        <v>80</v>
      </c>
      <c r="D3842" t="s">
        <v>93</v>
      </c>
      <c r="E3842" t="s">
        <v>151</v>
      </c>
      <c r="F3842" t="s">
        <v>3160</v>
      </c>
      <c r="G3842" t="s">
        <v>153</v>
      </c>
      <c r="H3842" t="s">
        <v>154</v>
      </c>
      <c r="I3842" t="s">
        <v>144</v>
      </c>
      <c r="J3842" t="s">
        <v>137</v>
      </c>
      <c r="K3842" t="s">
        <v>138</v>
      </c>
      <c r="L3842" t="s">
        <v>11163</v>
      </c>
      <c r="M3842" t="s">
        <v>11164</v>
      </c>
      <c r="N3842">
        <v>9.07</v>
      </c>
      <c r="O3842">
        <v>0</v>
      </c>
      <c r="P3842">
        <v>5</v>
      </c>
      <c r="Q3842">
        <v>0</v>
      </c>
      <c r="R3842">
        <v>2</v>
      </c>
      <c r="S3842">
        <v>0</v>
      </c>
      <c r="T3842">
        <v>2</v>
      </c>
      <c r="U3842">
        <v>0</v>
      </c>
      <c r="V3842">
        <v>0</v>
      </c>
      <c r="W3842">
        <v>0</v>
      </c>
      <c r="X3842">
        <v>37.128439736127049</v>
      </c>
      <c r="Y3842">
        <v>0</v>
      </c>
      <c r="Z3842">
        <v>21.484637715882048</v>
      </c>
      <c r="AA3842">
        <v>0</v>
      </c>
      <c r="AB3842">
        <v>10.342668587053582</v>
      </c>
      <c r="AC3842">
        <v>0</v>
      </c>
      <c r="AD3842">
        <v>0</v>
      </c>
      <c r="AE3842">
        <v>68.955746039062674</v>
      </c>
    </row>
    <row r="3843" spans="1:31" x14ac:dyDescent="0.25">
      <c r="A3843">
        <v>2345379</v>
      </c>
      <c r="B3843">
        <v>1</v>
      </c>
      <c r="C3843" t="s">
        <v>80</v>
      </c>
      <c r="D3843" t="s">
        <v>100</v>
      </c>
      <c r="E3843" t="s">
        <v>151</v>
      </c>
      <c r="F3843" t="s">
        <v>11165</v>
      </c>
      <c r="G3843" t="s">
        <v>2039</v>
      </c>
      <c r="H3843" t="s">
        <v>154</v>
      </c>
      <c r="I3843" t="s">
        <v>144</v>
      </c>
      <c r="J3843" t="s">
        <v>137</v>
      </c>
      <c r="K3843" t="s">
        <v>138</v>
      </c>
      <c r="L3843" t="s">
        <v>11166</v>
      </c>
      <c r="M3843" t="s">
        <v>11167</v>
      </c>
      <c r="N3843">
        <v>2.2663888879999998</v>
      </c>
      <c r="O3843">
        <v>0</v>
      </c>
      <c r="P3843">
        <v>173</v>
      </c>
      <c r="Q3843">
        <v>0</v>
      </c>
      <c r="R3843">
        <v>0</v>
      </c>
      <c r="S3843">
        <v>0</v>
      </c>
      <c r="T3843">
        <v>32</v>
      </c>
      <c r="U3843">
        <v>0</v>
      </c>
      <c r="V3843">
        <v>0</v>
      </c>
      <c r="W3843">
        <v>0</v>
      </c>
      <c r="X3843">
        <v>110.16869903696087</v>
      </c>
      <c r="Y3843">
        <v>0</v>
      </c>
      <c r="Z3843">
        <v>0</v>
      </c>
      <c r="AA3843">
        <v>0</v>
      </c>
      <c r="AB3843">
        <v>106.95451356136671</v>
      </c>
      <c r="AC3843">
        <v>0</v>
      </c>
      <c r="AD3843">
        <v>0</v>
      </c>
      <c r="AE3843">
        <v>217.1232125983276</v>
      </c>
    </row>
    <row r="3844" spans="1:31" x14ac:dyDescent="0.25">
      <c r="A3844">
        <v>2345380</v>
      </c>
      <c r="B3844">
        <v>1</v>
      </c>
      <c r="C3844" t="s">
        <v>80</v>
      </c>
      <c r="D3844" t="s">
        <v>102</v>
      </c>
      <c r="E3844" t="s">
        <v>151</v>
      </c>
      <c r="F3844" t="s">
        <v>11168</v>
      </c>
      <c r="G3844" t="s">
        <v>153</v>
      </c>
      <c r="H3844" t="s">
        <v>154</v>
      </c>
      <c r="I3844" t="s">
        <v>144</v>
      </c>
      <c r="J3844" t="s">
        <v>137</v>
      </c>
      <c r="K3844" t="s">
        <v>138</v>
      </c>
      <c r="L3844" t="s">
        <v>11169</v>
      </c>
      <c r="M3844" t="s">
        <v>11170</v>
      </c>
      <c r="N3844">
        <v>1.1288888880000001</v>
      </c>
      <c r="O3844">
        <v>0</v>
      </c>
      <c r="P3844">
        <v>3</v>
      </c>
      <c r="Q3844">
        <v>0</v>
      </c>
      <c r="R3844">
        <v>10</v>
      </c>
      <c r="S3844">
        <v>0</v>
      </c>
      <c r="T3844">
        <v>4</v>
      </c>
      <c r="U3844">
        <v>0</v>
      </c>
      <c r="V3844">
        <v>0</v>
      </c>
      <c r="W3844">
        <v>0</v>
      </c>
      <c r="X3844">
        <v>0.33151496772576006</v>
      </c>
      <c r="Y3844">
        <v>0</v>
      </c>
      <c r="Z3844">
        <v>29.787943048218548</v>
      </c>
      <c r="AA3844">
        <v>0</v>
      </c>
      <c r="AB3844">
        <v>21.783876419207058</v>
      </c>
      <c r="AC3844">
        <v>0</v>
      </c>
      <c r="AD3844">
        <v>0</v>
      </c>
      <c r="AE3844">
        <v>51.903334435151365</v>
      </c>
    </row>
    <row r="3845" spans="1:31" x14ac:dyDescent="0.25">
      <c r="A3845">
        <v>2345381</v>
      </c>
      <c r="B3845">
        <v>1</v>
      </c>
      <c r="C3845" t="s">
        <v>81</v>
      </c>
      <c r="D3845" t="s">
        <v>113</v>
      </c>
      <c r="E3845" t="s">
        <v>151</v>
      </c>
      <c r="F3845" t="s">
        <v>11171</v>
      </c>
      <c r="G3845" t="s">
        <v>153</v>
      </c>
      <c r="H3845" t="s">
        <v>154</v>
      </c>
      <c r="I3845" t="s">
        <v>144</v>
      </c>
      <c r="J3845" t="s">
        <v>137</v>
      </c>
      <c r="K3845" t="s">
        <v>138</v>
      </c>
      <c r="L3845" t="s">
        <v>11172</v>
      </c>
      <c r="M3845" t="s">
        <v>11173</v>
      </c>
      <c r="N3845">
        <v>1.923333333</v>
      </c>
      <c r="O3845">
        <v>0</v>
      </c>
      <c r="P3845">
        <v>35</v>
      </c>
      <c r="Q3845">
        <v>0</v>
      </c>
      <c r="R3845">
        <v>4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7.7966411879196214</v>
      </c>
      <c r="Y3845">
        <v>0</v>
      </c>
      <c r="Z3845">
        <v>5.0131066418210999</v>
      </c>
      <c r="AA3845">
        <v>0</v>
      </c>
      <c r="AB3845">
        <v>0</v>
      </c>
      <c r="AC3845">
        <v>0</v>
      </c>
      <c r="AD3845">
        <v>0</v>
      </c>
      <c r="AE3845">
        <v>12.809747829740722</v>
      </c>
    </row>
    <row r="3846" spans="1:31" x14ac:dyDescent="0.25">
      <c r="A3846">
        <v>2345386</v>
      </c>
      <c r="B3846">
        <v>1</v>
      </c>
      <c r="C3846" t="s">
        <v>81</v>
      </c>
      <c r="D3846" t="s">
        <v>113</v>
      </c>
      <c r="E3846" t="s">
        <v>174</v>
      </c>
      <c r="F3846" t="s">
        <v>11174</v>
      </c>
      <c r="G3846" t="s">
        <v>176</v>
      </c>
      <c r="H3846" t="s">
        <v>154</v>
      </c>
      <c r="I3846" t="s">
        <v>144</v>
      </c>
      <c r="J3846" t="s">
        <v>137</v>
      </c>
      <c r="K3846" t="s">
        <v>138</v>
      </c>
      <c r="L3846" t="s">
        <v>11175</v>
      </c>
      <c r="M3846" t="s">
        <v>11176</v>
      </c>
      <c r="N3846">
        <v>1.9011111110000001</v>
      </c>
      <c r="O3846">
        <v>0</v>
      </c>
      <c r="P3846">
        <v>58</v>
      </c>
      <c r="Q3846">
        <v>0</v>
      </c>
      <c r="R3846">
        <v>18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29.309315669487525</v>
      </c>
      <c r="Y3846">
        <v>0</v>
      </c>
      <c r="Z3846">
        <v>66.671940537112036</v>
      </c>
      <c r="AA3846">
        <v>0</v>
      </c>
      <c r="AB3846">
        <v>0</v>
      </c>
      <c r="AC3846">
        <v>0</v>
      </c>
      <c r="AD3846">
        <v>0</v>
      </c>
      <c r="AE3846">
        <v>95.981256206599568</v>
      </c>
    </row>
    <row r="3847" spans="1:31" x14ac:dyDescent="0.25">
      <c r="A3847">
        <v>2345388</v>
      </c>
      <c r="B3847">
        <v>1</v>
      </c>
      <c r="C3847" t="s">
        <v>81</v>
      </c>
      <c r="D3847" t="s">
        <v>118</v>
      </c>
      <c r="E3847" t="s">
        <v>240</v>
      </c>
      <c r="F3847" t="s">
        <v>11177</v>
      </c>
      <c r="G3847" t="s">
        <v>134</v>
      </c>
      <c r="H3847" t="s">
        <v>135</v>
      </c>
      <c r="I3847" t="s">
        <v>144</v>
      </c>
      <c r="J3847" t="s">
        <v>137</v>
      </c>
      <c r="K3847" t="s">
        <v>138</v>
      </c>
      <c r="L3847" t="s">
        <v>11178</v>
      </c>
      <c r="M3847" t="s">
        <v>11179</v>
      </c>
      <c r="N3847">
        <v>0.14444444400000001</v>
      </c>
      <c r="O3847">
        <v>7</v>
      </c>
      <c r="P3847">
        <v>1117</v>
      </c>
      <c r="Q3847">
        <v>189</v>
      </c>
      <c r="R3847">
        <v>74</v>
      </c>
      <c r="S3847">
        <v>49</v>
      </c>
      <c r="T3847">
        <v>106</v>
      </c>
      <c r="U3847">
        <v>0</v>
      </c>
      <c r="V3847">
        <v>0</v>
      </c>
      <c r="W3847">
        <v>0.38680333559948887</v>
      </c>
      <c r="X3847">
        <v>28.040626057077127</v>
      </c>
      <c r="Y3847">
        <v>164.43194069908733</v>
      </c>
      <c r="Z3847">
        <v>16.467540600522412</v>
      </c>
      <c r="AA3847">
        <v>38.157714445706546</v>
      </c>
      <c r="AB3847">
        <v>12.97477873144744</v>
      </c>
      <c r="AC3847">
        <v>0</v>
      </c>
      <c r="AD3847">
        <v>0</v>
      </c>
      <c r="AE3847">
        <v>260.45940386944034</v>
      </c>
    </row>
    <row r="3848" spans="1:31" x14ac:dyDescent="0.25">
      <c r="A3848">
        <v>2345389</v>
      </c>
      <c r="B3848">
        <v>1</v>
      </c>
      <c r="C3848" t="s">
        <v>81</v>
      </c>
      <c r="D3848" t="s">
        <v>113</v>
      </c>
      <c r="E3848" t="s">
        <v>151</v>
      </c>
      <c r="F3848" t="s">
        <v>11180</v>
      </c>
      <c r="G3848" t="s">
        <v>797</v>
      </c>
      <c r="H3848" t="s">
        <v>154</v>
      </c>
      <c r="I3848" t="s">
        <v>144</v>
      </c>
      <c r="J3848" t="s">
        <v>137</v>
      </c>
      <c r="K3848" t="s">
        <v>138</v>
      </c>
      <c r="L3848" t="s">
        <v>11181</v>
      </c>
      <c r="M3848" t="s">
        <v>11182</v>
      </c>
      <c r="N3848">
        <v>2.1091666660000001</v>
      </c>
      <c r="O3848">
        <v>0</v>
      </c>
      <c r="P3848">
        <v>36</v>
      </c>
      <c r="Q3848">
        <v>0</v>
      </c>
      <c r="R3848">
        <v>4</v>
      </c>
      <c r="S3848">
        <v>0</v>
      </c>
      <c r="T3848">
        <v>1</v>
      </c>
      <c r="U3848">
        <v>0</v>
      </c>
      <c r="V3848">
        <v>0</v>
      </c>
      <c r="W3848">
        <v>0</v>
      </c>
      <c r="X3848">
        <v>16.107476507843931</v>
      </c>
      <c r="Y3848">
        <v>0</v>
      </c>
      <c r="Z3848">
        <v>6.5862044644522948</v>
      </c>
      <c r="AA3848">
        <v>0</v>
      </c>
      <c r="AB3848">
        <v>0.42936601950781672</v>
      </c>
      <c r="AC3848">
        <v>0</v>
      </c>
      <c r="AD3848">
        <v>0</v>
      </c>
      <c r="AE3848">
        <v>23.123046991804042</v>
      </c>
    </row>
    <row r="3849" spans="1:31" x14ac:dyDescent="0.25">
      <c r="A3849">
        <v>2345392</v>
      </c>
      <c r="B3849">
        <v>1</v>
      </c>
      <c r="C3849" t="s">
        <v>80</v>
      </c>
      <c r="D3849" t="s">
        <v>107</v>
      </c>
      <c r="E3849" t="s">
        <v>151</v>
      </c>
      <c r="F3849" t="s">
        <v>11183</v>
      </c>
      <c r="G3849" t="s">
        <v>410</v>
      </c>
      <c r="H3849" t="s">
        <v>154</v>
      </c>
      <c r="I3849" t="s">
        <v>144</v>
      </c>
      <c r="J3849" t="s">
        <v>137</v>
      </c>
      <c r="K3849" t="s">
        <v>138</v>
      </c>
      <c r="L3849" t="s">
        <v>11184</v>
      </c>
      <c r="M3849" t="s">
        <v>11185</v>
      </c>
      <c r="N3849">
        <v>2.736388888</v>
      </c>
      <c r="O3849">
        <v>0</v>
      </c>
      <c r="P3849">
        <v>30</v>
      </c>
      <c r="Q3849">
        <v>0</v>
      </c>
      <c r="R3849">
        <v>0</v>
      </c>
      <c r="S3849">
        <v>0</v>
      </c>
      <c r="T3849">
        <v>1</v>
      </c>
      <c r="U3849">
        <v>0</v>
      </c>
      <c r="V3849">
        <v>0</v>
      </c>
      <c r="W3849">
        <v>0</v>
      </c>
      <c r="X3849">
        <v>11.711985147284866</v>
      </c>
      <c r="Y3849">
        <v>0</v>
      </c>
      <c r="Z3849">
        <v>0</v>
      </c>
      <c r="AA3849">
        <v>0</v>
      </c>
      <c r="AB3849">
        <v>1.8288807756477015</v>
      </c>
      <c r="AC3849">
        <v>0</v>
      </c>
      <c r="AD3849">
        <v>0</v>
      </c>
      <c r="AE3849">
        <v>13.540865922932568</v>
      </c>
    </row>
    <row r="3850" spans="1:31" x14ac:dyDescent="0.25">
      <c r="A3850">
        <v>2345396</v>
      </c>
      <c r="B3850">
        <v>1</v>
      </c>
      <c r="C3850" t="s">
        <v>80</v>
      </c>
      <c r="D3850" t="s">
        <v>93</v>
      </c>
      <c r="E3850" t="s">
        <v>151</v>
      </c>
      <c r="F3850" t="s">
        <v>11186</v>
      </c>
      <c r="G3850" t="s">
        <v>153</v>
      </c>
      <c r="H3850" t="s">
        <v>154</v>
      </c>
      <c r="I3850" t="s">
        <v>144</v>
      </c>
      <c r="J3850" t="s">
        <v>137</v>
      </c>
      <c r="K3850" t="s">
        <v>138</v>
      </c>
      <c r="L3850" t="s">
        <v>11187</v>
      </c>
      <c r="M3850" t="s">
        <v>11188</v>
      </c>
      <c r="N3850">
        <v>5.3947222220000004</v>
      </c>
      <c r="O3850">
        <v>0</v>
      </c>
      <c r="P3850">
        <v>0</v>
      </c>
      <c r="Q3850">
        <v>0</v>
      </c>
      <c r="R3850">
        <v>2</v>
      </c>
      <c r="S3850">
        <v>0</v>
      </c>
      <c r="T3850">
        <v>4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32.999892127196091</v>
      </c>
      <c r="AA3850">
        <v>0</v>
      </c>
      <c r="AB3850">
        <v>10.621660641207026</v>
      </c>
      <c r="AC3850">
        <v>0</v>
      </c>
      <c r="AD3850">
        <v>0</v>
      </c>
      <c r="AE3850">
        <v>43.62155276840312</v>
      </c>
    </row>
    <row r="3851" spans="1:31" x14ac:dyDescent="0.25">
      <c r="A3851">
        <v>2345900</v>
      </c>
      <c r="B3851">
        <v>1</v>
      </c>
      <c r="C3851" t="s">
        <v>80</v>
      </c>
      <c r="D3851" t="s">
        <v>103</v>
      </c>
      <c r="E3851" t="s">
        <v>151</v>
      </c>
      <c r="F3851" t="s">
        <v>11189</v>
      </c>
      <c r="G3851" t="s">
        <v>153</v>
      </c>
      <c r="H3851" t="s">
        <v>154</v>
      </c>
      <c r="I3851" t="s">
        <v>144</v>
      </c>
      <c r="J3851" t="s">
        <v>137</v>
      </c>
      <c r="K3851" t="s">
        <v>138</v>
      </c>
      <c r="L3851" t="s">
        <v>11190</v>
      </c>
      <c r="M3851" t="s">
        <v>11191</v>
      </c>
      <c r="N3851">
        <v>2.9141666659999999</v>
      </c>
      <c r="O3851">
        <v>0</v>
      </c>
      <c r="P3851">
        <v>143</v>
      </c>
      <c r="Q3851">
        <v>0</v>
      </c>
      <c r="R3851">
        <v>0</v>
      </c>
      <c r="S3851">
        <v>0</v>
      </c>
      <c r="T3851">
        <v>25</v>
      </c>
      <c r="U3851">
        <v>0</v>
      </c>
      <c r="V3851">
        <v>0</v>
      </c>
      <c r="W3851">
        <v>0</v>
      </c>
      <c r="X3851">
        <v>136.61637051082732</v>
      </c>
      <c r="Y3851">
        <v>0</v>
      </c>
      <c r="Z3851">
        <v>0</v>
      </c>
      <c r="AA3851">
        <v>0</v>
      </c>
      <c r="AB3851">
        <v>61.432767916059014</v>
      </c>
      <c r="AC3851">
        <v>0</v>
      </c>
      <c r="AD3851">
        <v>0</v>
      </c>
      <c r="AE3851">
        <v>198.04913842688634</v>
      </c>
    </row>
    <row r="3852" spans="1:31" x14ac:dyDescent="0.25">
      <c r="A3852">
        <v>2345591</v>
      </c>
      <c r="B3852">
        <v>1</v>
      </c>
      <c r="C3852" t="s">
        <v>80</v>
      </c>
      <c r="D3852" t="s">
        <v>83</v>
      </c>
      <c r="E3852" t="s">
        <v>157</v>
      </c>
      <c r="F3852" t="s">
        <v>11192</v>
      </c>
      <c r="G3852" t="s">
        <v>204</v>
      </c>
      <c r="H3852" t="s">
        <v>154</v>
      </c>
      <c r="I3852" t="s">
        <v>144</v>
      </c>
      <c r="J3852" t="s">
        <v>137</v>
      </c>
      <c r="K3852" t="s">
        <v>138</v>
      </c>
      <c r="L3852" t="s">
        <v>11193</v>
      </c>
      <c r="M3852" t="s">
        <v>11194</v>
      </c>
      <c r="N3852">
        <v>2.298333333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1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4.1730733101059334</v>
      </c>
      <c r="AC3852">
        <v>0</v>
      </c>
      <c r="AD3852">
        <v>0</v>
      </c>
      <c r="AE3852">
        <v>4.1730733101059334</v>
      </c>
    </row>
    <row r="3853" spans="1:31" x14ac:dyDescent="0.25">
      <c r="A3853">
        <v>2345754</v>
      </c>
      <c r="B3853">
        <v>1</v>
      </c>
      <c r="C3853" t="s">
        <v>80</v>
      </c>
      <c r="D3853" t="s">
        <v>83</v>
      </c>
      <c r="E3853" t="s">
        <v>157</v>
      </c>
      <c r="F3853" t="s">
        <v>11195</v>
      </c>
      <c r="G3853" t="s">
        <v>159</v>
      </c>
      <c r="H3853" t="s">
        <v>154</v>
      </c>
      <c r="I3853" t="s">
        <v>144</v>
      </c>
      <c r="J3853" t="s">
        <v>137</v>
      </c>
      <c r="K3853" t="s">
        <v>138</v>
      </c>
      <c r="L3853" t="s">
        <v>11196</v>
      </c>
      <c r="M3853" t="s">
        <v>11197</v>
      </c>
      <c r="N3853">
        <v>6.1505555550000004</v>
      </c>
      <c r="O3853">
        <v>0</v>
      </c>
      <c r="P3853">
        <v>1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6.754609066602959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6.754609066602959</v>
      </c>
    </row>
    <row r="3854" spans="1:31" x14ac:dyDescent="0.25">
      <c r="A3854">
        <v>2345585</v>
      </c>
      <c r="B3854">
        <v>1</v>
      </c>
      <c r="C3854" t="s">
        <v>80</v>
      </c>
      <c r="D3854" t="s">
        <v>101</v>
      </c>
      <c r="E3854" t="s">
        <v>151</v>
      </c>
      <c r="F3854" t="s">
        <v>11198</v>
      </c>
      <c r="G3854" t="s">
        <v>153</v>
      </c>
      <c r="H3854" t="s">
        <v>154</v>
      </c>
      <c r="I3854" t="s">
        <v>144</v>
      </c>
      <c r="J3854" t="s">
        <v>137</v>
      </c>
      <c r="K3854" t="s">
        <v>138</v>
      </c>
      <c r="L3854" t="s">
        <v>11199</v>
      </c>
      <c r="M3854" t="s">
        <v>11200</v>
      </c>
      <c r="N3854">
        <v>5.6277777770000004</v>
      </c>
      <c r="O3854">
        <v>0</v>
      </c>
      <c r="P3854">
        <v>22</v>
      </c>
      <c r="Q3854">
        <v>0</v>
      </c>
      <c r="R3854">
        <v>0</v>
      </c>
      <c r="S3854">
        <v>0</v>
      </c>
      <c r="T3854">
        <v>13</v>
      </c>
      <c r="U3854">
        <v>0</v>
      </c>
      <c r="V3854">
        <v>0</v>
      </c>
      <c r="W3854">
        <v>0</v>
      </c>
      <c r="X3854">
        <v>50.918484929463794</v>
      </c>
      <c r="Y3854">
        <v>0</v>
      </c>
      <c r="Z3854">
        <v>0</v>
      </c>
      <c r="AA3854">
        <v>0</v>
      </c>
      <c r="AB3854">
        <v>72.613369196085927</v>
      </c>
      <c r="AC3854">
        <v>0</v>
      </c>
      <c r="AD3854">
        <v>0</v>
      </c>
      <c r="AE3854">
        <v>123.53185412554973</v>
      </c>
    </row>
    <row r="3855" spans="1:31" x14ac:dyDescent="0.25">
      <c r="A3855">
        <v>2345691</v>
      </c>
      <c r="B3855">
        <v>1</v>
      </c>
      <c r="C3855" t="s">
        <v>80</v>
      </c>
      <c r="D3855" t="s">
        <v>93</v>
      </c>
      <c r="E3855" t="s">
        <v>132</v>
      </c>
      <c r="F3855" t="s">
        <v>3811</v>
      </c>
      <c r="G3855" t="s">
        <v>134</v>
      </c>
      <c r="H3855" t="s">
        <v>135</v>
      </c>
      <c r="I3855" t="s">
        <v>144</v>
      </c>
      <c r="J3855" t="s">
        <v>137</v>
      </c>
      <c r="K3855" t="s">
        <v>138</v>
      </c>
      <c r="L3855" t="s">
        <v>11201</v>
      </c>
      <c r="M3855" t="s">
        <v>11202</v>
      </c>
      <c r="N3855">
        <v>0.58138888799999999</v>
      </c>
      <c r="O3855">
        <v>0</v>
      </c>
      <c r="P3855">
        <v>423</v>
      </c>
      <c r="Q3855">
        <v>48</v>
      </c>
      <c r="R3855">
        <v>343</v>
      </c>
      <c r="S3855">
        <v>13</v>
      </c>
      <c r="T3855">
        <v>235</v>
      </c>
      <c r="U3855">
        <v>0</v>
      </c>
      <c r="V3855">
        <v>1</v>
      </c>
      <c r="W3855">
        <v>0</v>
      </c>
      <c r="X3855">
        <v>68.595400235477641</v>
      </c>
      <c r="Y3855">
        <v>107.71672092749903</v>
      </c>
      <c r="Z3855">
        <v>502.8024618311286</v>
      </c>
      <c r="AA3855">
        <v>53.831703032791552</v>
      </c>
      <c r="AB3855">
        <v>250.98751093346937</v>
      </c>
      <c r="AC3855">
        <v>0</v>
      </c>
      <c r="AD3855">
        <v>19.660348610952763</v>
      </c>
      <c r="AE3855">
        <v>1003.5941455713189</v>
      </c>
    </row>
    <row r="3856" spans="1:31" x14ac:dyDescent="0.25">
      <c r="A3856">
        <v>2345654</v>
      </c>
      <c r="B3856">
        <v>1</v>
      </c>
      <c r="C3856" t="s">
        <v>81</v>
      </c>
      <c r="D3856" t="s">
        <v>123</v>
      </c>
      <c r="E3856" t="s">
        <v>151</v>
      </c>
      <c r="F3856" t="s">
        <v>11203</v>
      </c>
      <c r="G3856" t="s">
        <v>410</v>
      </c>
      <c r="H3856" t="s">
        <v>154</v>
      </c>
      <c r="I3856" t="s">
        <v>144</v>
      </c>
      <c r="J3856" t="s">
        <v>137</v>
      </c>
      <c r="K3856" t="s">
        <v>138</v>
      </c>
      <c r="L3856" t="s">
        <v>11204</v>
      </c>
      <c r="M3856" t="s">
        <v>11205</v>
      </c>
      <c r="N3856">
        <v>1.8238888879999999</v>
      </c>
      <c r="O3856">
        <v>0</v>
      </c>
      <c r="P3856">
        <v>112</v>
      </c>
      <c r="Q3856">
        <v>0</v>
      </c>
      <c r="R3856">
        <v>0</v>
      </c>
      <c r="S3856">
        <v>0</v>
      </c>
      <c r="T3856">
        <v>6</v>
      </c>
      <c r="U3856">
        <v>0</v>
      </c>
      <c r="V3856">
        <v>0</v>
      </c>
      <c r="W3856">
        <v>0</v>
      </c>
      <c r="X3856">
        <v>50.657531458495761</v>
      </c>
      <c r="Y3856">
        <v>0</v>
      </c>
      <c r="Z3856">
        <v>0</v>
      </c>
      <c r="AA3856">
        <v>0</v>
      </c>
      <c r="AB3856">
        <v>8.3470660805792676</v>
      </c>
      <c r="AC3856">
        <v>0</v>
      </c>
      <c r="AD3856">
        <v>0</v>
      </c>
      <c r="AE3856">
        <v>59.004597539075029</v>
      </c>
    </row>
    <row r="3857" spans="1:31" x14ac:dyDescent="0.25">
      <c r="A3857">
        <v>2345405</v>
      </c>
      <c r="B3857">
        <v>1</v>
      </c>
      <c r="C3857" t="s">
        <v>81</v>
      </c>
      <c r="D3857" t="s">
        <v>112</v>
      </c>
      <c r="E3857" t="s">
        <v>147</v>
      </c>
      <c r="F3857" t="s">
        <v>11206</v>
      </c>
      <c r="G3857" t="s">
        <v>134</v>
      </c>
      <c r="H3857" t="s">
        <v>135</v>
      </c>
      <c r="I3857" t="s">
        <v>144</v>
      </c>
      <c r="J3857" t="s">
        <v>137</v>
      </c>
      <c r="K3857" t="s">
        <v>138</v>
      </c>
      <c r="L3857" t="s">
        <v>11207</v>
      </c>
      <c r="M3857" t="s">
        <v>11208</v>
      </c>
      <c r="N3857">
        <v>1.741666666</v>
      </c>
      <c r="O3857">
        <v>0</v>
      </c>
      <c r="P3857">
        <v>563</v>
      </c>
      <c r="Q3857">
        <v>0</v>
      </c>
      <c r="R3857">
        <v>13</v>
      </c>
      <c r="S3857">
        <v>1</v>
      </c>
      <c r="T3857">
        <v>80</v>
      </c>
      <c r="U3857">
        <v>0</v>
      </c>
      <c r="V3857">
        <v>0</v>
      </c>
      <c r="W3857">
        <v>0</v>
      </c>
      <c r="X3857">
        <v>159.61803843555742</v>
      </c>
      <c r="Y3857">
        <v>0</v>
      </c>
      <c r="Z3857">
        <v>156.97064267198485</v>
      </c>
      <c r="AA3857">
        <v>2.0673829424813057</v>
      </c>
      <c r="AB3857">
        <v>36.772262069604722</v>
      </c>
      <c r="AC3857">
        <v>0</v>
      </c>
      <c r="AD3857">
        <v>0</v>
      </c>
      <c r="AE3857">
        <v>355.42832611962825</v>
      </c>
    </row>
    <row r="3858" spans="1:31" x14ac:dyDescent="0.25">
      <c r="A3858">
        <v>2345737</v>
      </c>
      <c r="B3858">
        <v>1</v>
      </c>
      <c r="C3858" t="s">
        <v>80</v>
      </c>
      <c r="D3858" t="s">
        <v>110</v>
      </c>
      <c r="E3858" t="s">
        <v>174</v>
      </c>
      <c r="F3858" t="s">
        <v>11209</v>
      </c>
      <c r="G3858" t="s">
        <v>194</v>
      </c>
      <c r="H3858" t="s">
        <v>154</v>
      </c>
      <c r="I3858" t="s">
        <v>144</v>
      </c>
      <c r="J3858" t="s">
        <v>137</v>
      </c>
      <c r="K3858" t="s">
        <v>138</v>
      </c>
      <c r="L3858" t="s">
        <v>11210</v>
      </c>
      <c r="M3858" t="s">
        <v>11211</v>
      </c>
      <c r="N3858">
        <v>1.138055555</v>
      </c>
      <c r="O3858">
        <v>0</v>
      </c>
      <c r="P3858">
        <v>316</v>
      </c>
      <c r="Q3858">
        <v>0</v>
      </c>
      <c r="R3858">
        <v>0</v>
      </c>
      <c r="S3858">
        <v>0</v>
      </c>
      <c r="T3858">
        <v>8</v>
      </c>
      <c r="U3858">
        <v>0</v>
      </c>
      <c r="V3858">
        <v>0</v>
      </c>
      <c r="W3858">
        <v>0</v>
      </c>
      <c r="X3858">
        <v>101.73977483155792</v>
      </c>
      <c r="Y3858">
        <v>0</v>
      </c>
      <c r="Z3858">
        <v>0</v>
      </c>
      <c r="AA3858">
        <v>0</v>
      </c>
      <c r="AB3858">
        <v>6.040231247139241</v>
      </c>
      <c r="AC3858">
        <v>0</v>
      </c>
      <c r="AD3858">
        <v>0</v>
      </c>
      <c r="AE3858">
        <v>107.78000607869717</v>
      </c>
    </row>
    <row r="3859" spans="1:31" x14ac:dyDescent="0.25">
      <c r="A3859">
        <v>2345551</v>
      </c>
      <c r="B3859">
        <v>1</v>
      </c>
      <c r="C3859" t="s">
        <v>80</v>
      </c>
      <c r="D3859" t="s">
        <v>101</v>
      </c>
      <c r="E3859" t="s">
        <v>326</v>
      </c>
      <c r="F3859" t="s">
        <v>11212</v>
      </c>
      <c r="G3859" t="s">
        <v>4053</v>
      </c>
      <c r="H3859" t="s">
        <v>154</v>
      </c>
      <c r="I3859" t="s">
        <v>144</v>
      </c>
      <c r="J3859" t="s">
        <v>137</v>
      </c>
      <c r="K3859" t="s">
        <v>138</v>
      </c>
      <c r="L3859" t="s">
        <v>11213</v>
      </c>
      <c r="M3859" t="s">
        <v>11214</v>
      </c>
      <c r="N3859">
        <v>4.0638888880000001</v>
      </c>
      <c r="O3859">
        <v>0</v>
      </c>
      <c r="P3859">
        <v>30</v>
      </c>
      <c r="Q3859">
        <v>0</v>
      </c>
      <c r="R3859">
        <v>0</v>
      </c>
      <c r="S3859">
        <v>0</v>
      </c>
      <c r="T3859">
        <v>1</v>
      </c>
      <c r="U3859">
        <v>0</v>
      </c>
      <c r="V3859">
        <v>0</v>
      </c>
      <c r="W3859">
        <v>0</v>
      </c>
      <c r="X3859">
        <v>23.121814259111513</v>
      </c>
      <c r="Y3859">
        <v>0</v>
      </c>
      <c r="Z3859">
        <v>0</v>
      </c>
      <c r="AA3859">
        <v>0</v>
      </c>
      <c r="AB3859">
        <v>7.3401297373225898</v>
      </c>
      <c r="AC3859">
        <v>0</v>
      </c>
      <c r="AD3859">
        <v>0</v>
      </c>
      <c r="AE3859">
        <v>30.461943996434101</v>
      </c>
    </row>
    <row r="3860" spans="1:31" x14ac:dyDescent="0.25">
      <c r="A3860">
        <v>2345545</v>
      </c>
      <c r="B3860">
        <v>1</v>
      </c>
      <c r="C3860" t="s">
        <v>80</v>
      </c>
      <c r="D3860" t="s">
        <v>105</v>
      </c>
      <c r="E3860" t="s">
        <v>157</v>
      </c>
      <c r="F3860" t="s">
        <v>11215</v>
      </c>
      <c r="G3860" t="s">
        <v>159</v>
      </c>
      <c r="H3860" t="s">
        <v>154</v>
      </c>
      <c r="I3860" t="s">
        <v>144</v>
      </c>
      <c r="J3860" t="s">
        <v>137</v>
      </c>
      <c r="K3860" t="s">
        <v>138</v>
      </c>
      <c r="L3860" t="s">
        <v>11216</v>
      </c>
      <c r="M3860" t="s">
        <v>11217</v>
      </c>
      <c r="N3860">
        <v>2.7241666659999999</v>
      </c>
      <c r="O3860">
        <v>0</v>
      </c>
      <c r="P3860">
        <v>1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1.4112526811917951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1.4112526811917951</v>
      </c>
    </row>
    <row r="3861" spans="1:31" x14ac:dyDescent="0.25">
      <c r="A3861">
        <v>2345794</v>
      </c>
      <c r="B3861">
        <v>1</v>
      </c>
      <c r="C3861" t="s">
        <v>80</v>
      </c>
      <c r="D3861" t="s">
        <v>96</v>
      </c>
      <c r="E3861" t="s">
        <v>132</v>
      </c>
      <c r="F3861" t="s">
        <v>11218</v>
      </c>
      <c r="G3861" t="s">
        <v>363</v>
      </c>
      <c r="H3861" t="s">
        <v>135</v>
      </c>
      <c r="I3861" t="s">
        <v>144</v>
      </c>
      <c r="J3861" t="s">
        <v>137</v>
      </c>
      <c r="K3861" t="s">
        <v>138</v>
      </c>
      <c r="L3861" t="s">
        <v>11219</v>
      </c>
      <c r="M3861" t="s">
        <v>11220</v>
      </c>
      <c r="N3861">
        <v>0.96527777699999995</v>
      </c>
      <c r="O3861">
        <v>0</v>
      </c>
      <c r="P3861">
        <v>567</v>
      </c>
      <c r="Q3861">
        <v>0</v>
      </c>
      <c r="R3861">
        <v>2</v>
      </c>
      <c r="S3861">
        <v>0</v>
      </c>
      <c r="T3861">
        <v>268</v>
      </c>
      <c r="U3861">
        <v>0</v>
      </c>
      <c r="V3861">
        <v>0</v>
      </c>
      <c r="W3861">
        <v>0</v>
      </c>
      <c r="X3861">
        <v>411.18131395526865</v>
      </c>
      <c r="Y3861">
        <v>0</v>
      </c>
      <c r="Z3861">
        <v>0.65625456658403891</v>
      </c>
      <c r="AA3861">
        <v>0</v>
      </c>
      <c r="AB3861">
        <v>868.08561543578423</v>
      </c>
      <c r="AC3861">
        <v>0</v>
      </c>
      <c r="AD3861">
        <v>0</v>
      </c>
      <c r="AE3861">
        <v>1279.9231839576369</v>
      </c>
    </row>
    <row r="3862" spans="1:31" x14ac:dyDescent="0.25">
      <c r="A3862">
        <v>2345863</v>
      </c>
      <c r="B3862">
        <v>1</v>
      </c>
      <c r="C3862" t="s">
        <v>80</v>
      </c>
      <c r="D3862" t="s">
        <v>96</v>
      </c>
      <c r="E3862" t="s">
        <v>147</v>
      </c>
      <c r="F3862" t="s">
        <v>1085</v>
      </c>
      <c r="G3862" t="s">
        <v>1768</v>
      </c>
      <c r="H3862" t="s">
        <v>135</v>
      </c>
      <c r="I3862" t="s">
        <v>144</v>
      </c>
      <c r="J3862" t="s">
        <v>137</v>
      </c>
      <c r="K3862" t="s">
        <v>138</v>
      </c>
      <c r="L3862" t="s">
        <v>11221</v>
      </c>
      <c r="M3862" t="s">
        <v>11222</v>
      </c>
      <c r="N3862">
        <v>9.7725000000000009</v>
      </c>
      <c r="O3862">
        <v>0</v>
      </c>
      <c r="P3862">
        <v>162</v>
      </c>
      <c r="Q3862">
        <v>0</v>
      </c>
      <c r="R3862">
        <v>1</v>
      </c>
      <c r="S3862">
        <v>0</v>
      </c>
      <c r="T3862">
        <v>158</v>
      </c>
      <c r="U3862">
        <v>0</v>
      </c>
      <c r="V3862">
        <v>0</v>
      </c>
      <c r="W3862">
        <v>0</v>
      </c>
      <c r="X3862">
        <v>1398.8032484926912</v>
      </c>
      <c r="Y3862">
        <v>0</v>
      </c>
      <c r="Z3862">
        <v>0.97048824259414668</v>
      </c>
      <c r="AA3862">
        <v>0</v>
      </c>
      <c r="AB3862">
        <v>3485.2560547048747</v>
      </c>
      <c r="AC3862">
        <v>0</v>
      </c>
      <c r="AD3862">
        <v>0</v>
      </c>
      <c r="AE3862">
        <v>4885.0297914401599</v>
      </c>
    </row>
    <row r="3863" spans="1:31" x14ac:dyDescent="0.25">
      <c r="A3863">
        <v>2345840</v>
      </c>
      <c r="B3863">
        <v>1</v>
      </c>
      <c r="C3863" t="s">
        <v>81</v>
      </c>
      <c r="D3863" t="s">
        <v>123</v>
      </c>
      <c r="E3863" t="s">
        <v>151</v>
      </c>
      <c r="F3863" t="s">
        <v>11223</v>
      </c>
      <c r="G3863" t="s">
        <v>331</v>
      </c>
      <c r="H3863" t="s">
        <v>154</v>
      </c>
      <c r="I3863" t="s">
        <v>144</v>
      </c>
      <c r="J3863" t="s">
        <v>137</v>
      </c>
      <c r="K3863" t="s">
        <v>138</v>
      </c>
      <c r="L3863" t="s">
        <v>11224</v>
      </c>
      <c r="M3863" t="s">
        <v>11225</v>
      </c>
      <c r="N3863">
        <v>1.3286111110000001</v>
      </c>
      <c r="O3863">
        <v>0</v>
      </c>
      <c r="P3863">
        <v>243</v>
      </c>
      <c r="Q3863">
        <v>0</v>
      </c>
      <c r="R3863">
        <v>0</v>
      </c>
      <c r="S3863">
        <v>0</v>
      </c>
      <c r="T3863">
        <v>5</v>
      </c>
      <c r="U3863">
        <v>0</v>
      </c>
      <c r="V3863">
        <v>0</v>
      </c>
      <c r="W3863">
        <v>0</v>
      </c>
      <c r="X3863">
        <v>70.705768244411246</v>
      </c>
      <c r="Y3863">
        <v>0</v>
      </c>
      <c r="Z3863">
        <v>0</v>
      </c>
      <c r="AA3863">
        <v>0</v>
      </c>
      <c r="AB3863">
        <v>3.5986232172313897</v>
      </c>
      <c r="AC3863">
        <v>0</v>
      </c>
      <c r="AD3863">
        <v>0</v>
      </c>
      <c r="AE3863">
        <v>74.304391461642638</v>
      </c>
    </row>
    <row r="3864" spans="1:31" x14ac:dyDescent="0.25">
      <c r="A3864">
        <v>2345651</v>
      </c>
      <c r="B3864">
        <v>1</v>
      </c>
      <c r="C3864" t="s">
        <v>80</v>
      </c>
      <c r="D3864" t="s">
        <v>93</v>
      </c>
      <c r="E3864" t="s">
        <v>174</v>
      </c>
      <c r="F3864" t="s">
        <v>8494</v>
      </c>
      <c r="G3864" t="s">
        <v>176</v>
      </c>
      <c r="H3864" t="s">
        <v>154</v>
      </c>
      <c r="I3864" t="s">
        <v>144</v>
      </c>
      <c r="J3864" t="s">
        <v>137</v>
      </c>
      <c r="K3864" t="s">
        <v>138</v>
      </c>
      <c r="L3864" t="s">
        <v>11226</v>
      </c>
      <c r="M3864" t="s">
        <v>11227</v>
      </c>
      <c r="N3864">
        <v>5.0227777769999999</v>
      </c>
      <c r="O3864">
        <v>0</v>
      </c>
      <c r="P3864">
        <v>18</v>
      </c>
      <c r="Q3864">
        <v>0</v>
      </c>
      <c r="R3864">
        <v>33</v>
      </c>
      <c r="S3864">
        <v>0</v>
      </c>
      <c r="T3864">
        <v>10</v>
      </c>
      <c r="U3864">
        <v>0</v>
      </c>
      <c r="V3864">
        <v>0</v>
      </c>
      <c r="W3864">
        <v>0</v>
      </c>
      <c r="X3864">
        <v>50.694090335091836</v>
      </c>
      <c r="Y3864">
        <v>0</v>
      </c>
      <c r="Z3864">
        <v>579.50440022440341</v>
      </c>
      <c r="AA3864">
        <v>0</v>
      </c>
      <c r="AB3864">
        <v>247.46381021764688</v>
      </c>
      <c r="AC3864">
        <v>0</v>
      </c>
      <c r="AD3864">
        <v>0</v>
      </c>
      <c r="AE3864">
        <v>877.66230077714204</v>
      </c>
    </row>
    <row r="3865" spans="1:31" x14ac:dyDescent="0.25">
      <c r="A3865">
        <v>2345628</v>
      </c>
      <c r="B3865">
        <v>1</v>
      </c>
      <c r="C3865" t="s">
        <v>80</v>
      </c>
      <c r="D3865" t="s">
        <v>94</v>
      </c>
      <c r="E3865" t="s">
        <v>147</v>
      </c>
      <c r="F3865" t="s">
        <v>11228</v>
      </c>
      <c r="G3865" t="s">
        <v>184</v>
      </c>
      <c r="H3865" t="s">
        <v>135</v>
      </c>
      <c r="I3865" t="s">
        <v>144</v>
      </c>
      <c r="J3865" t="s">
        <v>137</v>
      </c>
      <c r="K3865" t="s">
        <v>138</v>
      </c>
      <c r="L3865" t="s">
        <v>11229</v>
      </c>
      <c r="M3865" t="s">
        <v>11230</v>
      </c>
      <c r="N3865">
        <v>0.60111111100000003</v>
      </c>
      <c r="O3865">
        <v>0</v>
      </c>
      <c r="P3865">
        <v>302</v>
      </c>
      <c r="Q3865">
        <v>0</v>
      </c>
      <c r="R3865">
        <v>1</v>
      </c>
      <c r="S3865">
        <v>8</v>
      </c>
      <c r="T3865">
        <v>10</v>
      </c>
      <c r="U3865">
        <v>1</v>
      </c>
      <c r="V3865">
        <v>0</v>
      </c>
      <c r="W3865">
        <v>0</v>
      </c>
      <c r="X3865">
        <v>17.361417263440874</v>
      </c>
      <c r="Y3865">
        <v>0</v>
      </c>
      <c r="Z3865">
        <v>1.1973092320339584</v>
      </c>
      <c r="AA3865">
        <v>8.1848796717061134</v>
      </c>
      <c r="AB3865">
        <v>1.3248484628759263</v>
      </c>
      <c r="AC3865">
        <v>9.5809049653802703</v>
      </c>
      <c r="AD3865">
        <v>0</v>
      </c>
      <c r="AE3865">
        <v>37.649359595437147</v>
      </c>
    </row>
    <row r="3866" spans="1:31" x14ac:dyDescent="0.25">
      <c r="A3866">
        <v>2345883</v>
      </c>
      <c r="B3866">
        <v>1</v>
      </c>
      <c r="C3866" t="s">
        <v>80</v>
      </c>
      <c r="D3866" t="s">
        <v>103</v>
      </c>
      <c r="E3866" t="s">
        <v>240</v>
      </c>
      <c r="F3866" t="s">
        <v>3697</v>
      </c>
      <c r="G3866" t="s">
        <v>134</v>
      </c>
      <c r="H3866" t="s">
        <v>135</v>
      </c>
      <c r="I3866" t="s">
        <v>144</v>
      </c>
      <c r="J3866" t="s">
        <v>137</v>
      </c>
      <c r="K3866" t="s">
        <v>138</v>
      </c>
      <c r="L3866" t="s">
        <v>11231</v>
      </c>
      <c r="M3866" t="s">
        <v>11232</v>
      </c>
      <c r="N3866">
        <v>0.336388888</v>
      </c>
      <c r="O3866">
        <v>0</v>
      </c>
      <c r="P3866">
        <v>1816</v>
      </c>
      <c r="Q3866">
        <v>0</v>
      </c>
      <c r="R3866">
        <v>20</v>
      </c>
      <c r="S3866">
        <v>13</v>
      </c>
      <c r="T3866">
        <v>197</v>
      </c>
      <c r="U3866">
        <v>22</v>
      </c>
      <c r="V3866">
        <v>4</v>
      </c>
      <c r="W3866">
        <v>0</v>
      </c>
      <c r="X3866">
        <v>156.82462100926816</v>
      </c>
      <c r="Y3866">
        <v>0</v>
      </c>
      <c r="Z3866">
        <v>3.1995452323002329</v>
      </c>
      <c r="AA3866">
        <v>276.24038695521949</v>
      </c>
      <c r="AB3866">
        <v>47.256185472266075</v>
      </c>
      <c r="AC3866">
        <v>610.50482507075469</v>
      </c>
      <c r="AD3866">
        <v>15.102134036608966</v>
      </c>
      <c r="AE3866">
        <v>1109.1276977764176</v>
      </c>
    </row>
    <row r="3867" spans="1:31" x14ac:dyDescent="0.25">
      <c r="A3867">
        <v>2345485</v>
      </c>
      <c r="B3867">
        <v>1</v>
      </c>
      <c r="C3867" t="s">
        <v>81</v>
      </c>
      <c r="D3867" t="s">
        <v>112</v>
      </c>
      <c r="E3867" t="s">
        <v>132</v>
      </c>
      <c r="F3867" t="s">
        <v>3919</v>
      </c>
      <c r="G3867" t="s">
        <v>134</v>
      </c>
      <c r="H3867" t="s">
        <v>135</v>
      </c>
      <c r="I3867" t="s">
        <v>144</v>
      </c>
      <c r="J3867" t="s">
        <v>137</v>
      </c>
      <c r="K3867" t="s">
        <v>138</v>
      </c>
      <c r="L3867" t="s">
        <v>11233</v>
      </c>
      <c r="M3867" t="s">
        <v>11234</v>
      </c>
      <c r="N3867">
        <v>7.7499999999999999E-2</v>
      </c>
      <c r="O3867">
        <v>0</v>
      </c>
      <c r="P3867">
        <v>535</v>
      </c>
      <c r="Q3867">
        <v>3</v>
      </c>
      <c r="R3867">
        <v>3</v>
      </c>
      <c r="S3867">
        <v>2</v>
      </c>
      <c r="T3867">
        <v>57</v>
      </c>
      <c r="U3867">
        <v>2</v>
      </c>
      <c r="V3867">
        <v>0</v>
      </c>
      <c r="W3867">
        <v>0</v>
      </c>
      <c r="X3867">
        <v>3.004936496628098</v>
      </c>
      <c r="Y3867">
        <v>1.4000091359844051</v>
      </c>
      <c r="Z3867">
        <v>0.20639812731482998</v>
      </c>
      <c r="AA3867">
        <v>0.27381793626036</v>
      </c>
      <c r="AB3867">
        <v>1.0190222509549249</v>
      </c>
      <c r="AC3867">
        <v>16.374598339586711</v>
      </c>
      <c r="AD3867">
        <v>0</v>
      </c>
      <c r="AE3867">
        <v>22.278782286729331</v>
      </c>
    </row>
    <row r="3868" spans="1:31" x14ac:dyDescent="0.25">
      <c r="A3868">
        <v>2345857</v>
      </c>
      <c r="B3868">
        <v>1</v>
      </c>
      <c r="C3868" t="s">
        <v>80</v>
      </c>
      <c r="D3868" t="s">
        <v>97</v>
      </c>
      <c r="E3868" t="s">
        <v>240</v>
      </c>
      <c r="F3868" t="s">
        <v>3238</v>
      </c>
      <c r="G3868" t="s">
        <v>134</v>
      </c>
      <c r="H3868" t="s">
        <v>135</v>
      </c>
      <c r="I3868" t="s">
        <v>144</v>
      </c>
      <c r="J3868" t="s">
        <v>137</v>
      </c>
      <c r="K3868" t="s">
        <v>138</v>
      </c>
      <c r="L3868" t="s">
        <v>11235</v>
      </c>
      <c r="M3868" t="s">
        <v>11236</v>
      </c>
      <c r="N3868">
        <v>2.548611111</v>
      </c>
      <c r="O3868">
        <v>3</v>
      </c>
      <c r="P3868">
        <v>731</v>
      </c>
      <c r="Q3868">
        <v>5</v>
      </c>
      <c r="R3868">
        <v>0</v>
      </c>
      <c r="S3868">
        <v>11</v>
      </c>
      <c r="T3868">
        <v>12</v>
      </c>
      <c r="U3868">
        <v>1</v>
      </c>
      <c r="V3868">
        <v>0</v>
      </c>
      <c r="W3868">
        <v>711.540332586359</v>
      </c>
      <c r="X3868">
        <v>636.10629667076546</v>
      </c>
      <c r="Y3868">
        <v>25.220134499481894</v>
      </c>
      <c r="Z3868">
        <v>0</v>
      </c>
      <c r="AA3868">
        <v>689.67467063345828</v>
      </c>
      <c r="AB3868">
        <v>85.070489580648967</v>
      </c>
      <c r="AC3868">
        <v>21.839661617552174</v>
      </c>
      <c r="AD3868">
        <v>0</v>
      </c>
      <c r="AE3868">
        <v>2169.451585588266</v>
      </c>
    </row>
    <row r="3869" spans="1:31" x14ac:dyDescent="0.25">
      <c r="A3869">
        <v>2345714</v>
      </c>
      <c r="B3869">
        <v>1</v>
      </c>
      <c r="C3869" t="s">
        <v>80</v>
      </c>
      <c r="D3869" t="s">
        <v>93</v>
      </c>
      <c r="E3869" t="s">
        <v>132</v>
      </c>
      <c r="F3869" t="s">
        <v>3811</v>
      </c>
      <c r="G3869" t="s">
        <v>134</v>
      </c>
      <c r="H3869" t="s">
        <v>135</v>
      </c>
      <c r="I3869" t="s">
        <v>144</v>
      </c>
      <c r="J3869" t="s">
        <v>137</v>
      </c>
      <c r="K3869" t="s">
        <v>138</v>
      </c>
      <c r="L3869" t="s">
        <v>11237</v>
      </c>
      <c r="M3869" t="s">
        <v>11238</v>
      </c>
      <c r="N3869">
        <v>0.26111111100000001</v>
      </c>
      <c r="O3869">
        <v>0</v>
      </c>
      <c r="P3869">
        <v>423</v>
      </c>
      <c r="Q3869">
        <v>48</v>
      </c>
      <c r="R3869">
        <v>343</v>
      </c>
      <c r="S3869">
        <v>13</v>
      </c>
      <c r="T3869">
        <v>235</v>
      </c>
      <c r="U3869">
        <v>0</v>
      </c>
      <c r="V3869">
        <v>1</v>
      </c>
      <c r="W3869">
        <v>0</v>
      </c>
      <c r="X3869">
        <v>31.149853321904509</v>
      </c>
      <c r="Y3869">
        <v>48.818948944139848</v>
      </c>
      <c r="Z3869">
        <v>229.00141434022777</v>
      </c>
      <c r="AA3869">
        <v>24.02556796995335</v>
      </c>
      <c r="AB3869">
        <v>111.74113437519624</v>
      </c>
      <c r="AC3869">
        <v>0</v>
      </c>
      <c r="AD3869">
        <v>8.3649397125448903</v>
      </c>
      <c r="AE3869">
        <v>453.10185866396654</v>
      </c>
    </row>
    <row r="3870" spans="1:31" x14ac:dyDescent="0.25">
      <c r="A3870">
        <v>2345528</v>
      </c>
      <c r="B3870">
        <v>1</v>
      </c>
      <c r="C3870" t="s">
        <v>80</v>
      </c>
      <c r="D3870" t="s">
        <v>97</v>
      </c>
      <c r="E3870" t="s">
        <v>157</v>
      </c>
      <c r="F3870" t="s">
        <v>11239</v>
      </c>
      <c r="G3870" t="s">
        <v>159</v>
      </c>
      <c r="H3870" t="s">
        <v>154</v>
      </c>
      <c r="I3870" t="s">
        <v>144</v>
      </c>
      <c r="J3870" t="s">
        <v>137</v>
      </c>
      <c r="K3870" t="s">
        <v>138</v>
      </c>
      <c r="L3870" t="s">
        <v>11240</v>
      </c>
      <c r="M3870" t="s">
        <v>11241</v>
      </c>
      <c r="N3870">
        <v>3.1988888879999999</v>
      </c>
      <c r="O3870">
        <v>0</v>
      </c>
      <c r="P3870">
        <v>0</v>
      </c>
      <c r="Q3870">
        <v>0</v>
      </c>
      <c r="R3870">
        <v>1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0.16576825080073085</v>
      </c>
      <c r="AA3870">
        <v>0</v>
      </c>
      <c r="AB3870">
        <v>0</v>
      </c>
      <c r="AC3870">
        <v>0</v>
      </c>
      <c r="AD3870">
        <v>0</v>
      </c>
      <c r="AE3870">
        <v>0.16576825080073085</v>
      </c>
    </row>
    <row r="3871" spans="1:31" x14ac:dyDescent="0.25">
      <c r="A3871">
        <v>2345422</v>
      </c>
      <c r="B3871">
        <v>1</v>
      </c>
      <c r="C3871" t="s">
        <v>81</v>
      </c>
      <c r="D3871" t="s">
        <v>116</v>
      </c>
      <c r="E3871" t="s">
        <v>132</v>
      </c>
      <c r="F3871" t="s">
        <v>11242</v>
      </c>
      <c r="G3871" t="s">
        <v>134</v>
      </c>
      <c r="H3871" t="s">
        <v>135</v>
      </c>
      <c r="I3871" t="s">
        <v>144</v>
      </c>
      <c r="J3871" t="s">
        <v>137</v>
      </c>
      <c r="K3871" t="s">
        <v>138</v>
      </c>
      <c r="L3871" t="s">
        <v>11243</v>
      </c>
      <c r="M3871" t="s">
        <v>11244</v>
      </c>
      <c r="N3871">
        <v>2.1772222220000002</v>
      </c>
      <c r="O3871">
        <v>0</v>
      </c>
      <c r="P3871">
        <v>682</v>
      </c>
      <c r="Q3871">
        <v>51</v>
      </c>
      <c r="R3871">
        <v>76</v>
      </c>
      <c r="S3871">
        <v>8</v>
      </c>
      <c r="T3871">
        <v>55</v>
      </c>
      <c r="U3871">
        <v>3</v>
      </c>
      <c r="V3871">
        <v>0</v>
      </c>
      <c r="W3871">
        <v>0</v>
      </c>
      <c r="X3871">
        <v>185.89432775216247</v>
      </c>
      <c r="Y3871">
        <v>888.06774333242095</v>
      </c>
      <c r="Z3871">
        <v>315.56248925124169</v>
      </c>
      <c r="AA3871">
        <v>25.998687903912476</v>
      </c>
      <c r="AB3871">
        <v>21.529107190161074</v>
      </c>
      <c r="AC3871">
        <v>207.12490636880707</v>
      </c>
      <c r="AD3871">
        <v>0</v>
      </c>
      <c r="AE3871">
        <v>1644.1772617987058</v>
      </c>
    </row>
    <row r="3872" spans="1:31" x14ac:dyDescent="0.25">
      <c r="A3872">
        <v>2345920</v>
      </c>
      <c r="B3872">
        <v>1</v>
      </c>
      <c r="C3872" t="s">
        <v>80</v>
      </c>
      <c r="D3872" t="s">
        <v>93</v>
      </c>
      <c r="E3872" t="s">
        <v>174</v>
      </c>
      <c r="F3872" t="s">
        <v>11245</v>
      </c>
      <c r="G3872" t="s">
        <v>176</v>
      </c>
      <c r="H3872" t="s">
        <v>154</v>
      </c>
      <c r="I3872" t="s">
        <v>144</v>
      </c>
      <c r="J3872" t="s">
        <v>137</v>
      </c>
      <c r="K3872" t="s">
        <v>138</v>
      </c>
      <c r="L3872" t="s">
        <v>11246</v>
      </c>
      <c r="M3872" t="s">
        <v>11247</v>
      </c>
      <c r="N3872">
        <v>2.4827777769999999</v>
      </c>
      <c r="O3872">
        <v>0</v>
      </c>
      <c r="P3872">
        <v>4</v>
      </c>
      <c r="Q3872">
        <v>0</v>
      </c>
      <c r="R3872">
        <v>12</v>
      </c>
      <c r="S3872">
        <v>0</v>
      </c>
      <c r="T3872">
        <v>1</v>
      </c>
      <c r="U3872">
        <v>0</v>
      </c>
      <c r="V3872">
        <v>0</v>
      </c>
      <c r="W3872">
        <v>0</v>
      </c>
      <c r="X3872">
        <v>12.900564604410979</v>
      </c>
      <c r="Y3872">
        <v>0</v>
      </c>
      <c r="Z3872">
        <v>147.52954817086379</v>
      </c>
      <c r="AA3872">
        <v>0</v>
      </c>
      <c r="AB3872">
        <v>2.7869300408633757</v>
      </c>
      <c r="AC3872">
        <v>0</v>
      </c>
      <c r="AD3872">
        <v>0</v>
      </c>
      <c r="AE3872">
        <v>163.21704281613816</v>
      </c>
    </row>
    <row r="3873" spans="1:31" x14ac:dyDescent="0.25">
      <c r="A3873">
        <v>2345571</v>
      </c>
      <c r="B3873">
        <v>1</v>
      </c>
      <c r="C3873" t="s">
        <v>80</v>
      </c>
      <c r="D3873" t="s">
        <v>100</v>
      </c>
      <c r="E3873" t="s">
        <v>132</v>
      </c>
      <c r="F3873" t="s">
        <v>4333</v>
      </c>
      <c r="G3873" t="s">
        <v>134</v>
      </c>
      <c r="H3873" t="s">
        <v>135</v>
      </c>
      <c r="I3873" t="s">
        <v>144</v>
      </c>
      <c r="J3873" t="s">
        <v>137</v>
      </c>
      <c r="K3873" t="s">
        <v>138</v>
      </c>
      <c r="L3873" t="s">
        <v>11248</v>
      </c>
      <c r="M3873" t="s">
        <v>11249</v>
      </c>
      <c r="N3873">
        <v>1.5027777769999999</v>
      </c>
      <c r="O3873">
        <v>4</v>
      </c>
      <c r="P3873">
        <v>929</v>
      </c>
      <c r="Q3873">
        <v>26</v>
      </c>
      <c r="R3873">
        <v>382</v>
      </c>
      <c r="S3873">
        <v>13</v>
      </c>
      <c r="T3873">
        <v>194</v>
      </c>
      <c r="U3873">
        <v>2</v>
      </c>
      <c r="V3873">
        <v>0</v>
      </c>
      <c r="W3873">
        <v>4.5981925383685258</v>
      </c>
      <c r="X3873">
        <v>313.45922120350582</v>
      </c>
      <c r="Y3873">
        <v>26.900582216356923</v>
      </c>
      <c r="Z3873">
        <v>279.1209304298705</v>
      </c>
      <c r="AA3873">
        <v>282.90260143466662</v>
      </c>
      <c r="AB3873">
        <v>210.05545160114022</v>
      </c>
      <c r="AC3873">
        <v>14.726786234384001</v>
      </c>
      <c r="AD3873">
        <v>0</v>
      </c>
      <c r="AE3873">
        <v>1131.7637656582926</v>
      </c>
    </row>
    <row r="3874" spans="1:31" x14ac:dyDescent="0.25">
      <c r="A3874">
        <v>2345671</v>
      </c>
      <c r="B3874">
        <v>1</v>
      </c>
      <c r="C3874" t="s">
        <v>80</v>
      </c>
      <c r="D3874" t="s">
        <v>105</v>
      </c>
      <c r="E3874" t="s">
        <v>151</v>
      </c>
      <c r="F3874" t="s">
        <v>11250</v>
      </c>
      <c r="G3874" t="s">
        <v>194</v>
      </c>
      <c r="H3874" t="s">
        <v>154</v>
      </c>
      <c r="I3874" t="s">
        <v>144</v>
      </c>
      <c r="J3874" t="s">
        <v>137</v>
      </c>
      <c r="K3874" t="s">
        <v>138</v>
      </c>
      <c r="L3874" t="s">
        <v>11251</v>
      </c>
      <c r="M3874" t="s">
        <v>11252</v>
      </c>
      <c r="N3874">
        <v>2.2011111109999999</v>
      </c>
      <c r="O3874">
        <v>0</v>
      </c>
      <c r="P3874">
        <v>58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28.859165898878889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28.859165898878889</v>
      </c>
    </row>
    <row r="3875" spans="1:31" x14ac:dyDescent="0.25">
      <c r="A3875">
        <v>2345711</v>
      </c>
      <c r="B3875">
        <v>1</v>
      </c>
      <c r="C3875" t="s">
        <v>80</v>
      </c>
      <c r="D3875" t="s">
        <v>103</v>
      </c>
      <c r="E3875" t="s">
        <v>151</v>
      </c>
      <c r="F3875" t="s">
        <v>11253</v>
      </c>
      <c r="G3875" t="s">
        <v>153</v>
      </c>
      <c r="H3875" t="s">
        <v>154</v>
      </c>
      <c r="I3875" t="s">
        <v>144</v>
      </c>
      <c r="J3875" t="s">
        <v>137</v>
      </c>
      <c r="K3875" t="s">
        <v>138</v>
      </c>
      <c r="L3875" t="s">
        <v>11254</v>
      </c>
      <c r="M3875" t="s">
        <v>11255</v>
      </c>
      <c r="N3875">
        <v>0.86805555499999998</v>
      </c>
      <c r="O3875">
        <v>0</v>
      </c>
      <c r="P3875">
        <v>2</v>
      </c>
      <c r="Q3875">
        <v>0</v>
      </c>
      <c r="R3875">
        <v>2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0.56438870992631107</v>
      </c>
      <c r="Y3875">
        <v>0</v>
      </c>
      <c r="Z3875">
        <v>17.137626208245901</v>
      </c>
      <c r="AA3875">
        <v>0</v>
      </c>
      <c r="AB3875">
        <v>0</v>
      </c>
      <c r="AC3875">
        <v>0</v>
      </c>
      <c r="AD3875">
        <v>0</v>
      </c>
      <c r="AE3875">
        <v>17.702014918172214</v>
      </c>
    </row>
    <row r="3876" spans="1:31" x14ac:dyDescent="0.25">
      <c r="A3876">
        <v>2345734</v>
      </c>
      <c r="B3876">
        <v>1</v>
      </c>
      <c r="C3876" t="s">
        <v>80</v>
      </c>
      <c r="D3876" t="s">
        <v>93</v>
      </c>
      <c r="E3876" t="s">
        <v>151</v>
      </c>
      <c r="F3876" t="s">
        <v>11256</v>
      </c>
      <c r="G3876" t="s">
        <v>153</v>
      </c>
      <c r="H3876" t="s">
        <v>154</v>
      </c>
      <c r="I3876" t="s">
        <v>144</v>
      </c>
      <c r="J3876" t="s">
        <v>137</v>
      </c>
      <c r="K3876" t="s">
        <v>138</v>
      </c>
      <c r="L3876" t="s">
        <v>11257</v>
      </c>
      <c r="M3876" t="s">
        <v>11258</v>
      </c>
      <c r="N3876">
        <v>7.4355555549999997</v>
      </c>
      <c r="O3876">
        <v>0</v>
      </c>
      <c r="P3876">
        <v>6</v>
      </c>
      <c r="Q3876">
        <v>0</v>
      </c>
      <c r="R3876">
        <v>6</v>
      </c>
      <c r="S3876">
        <v>0</v>
      </c>
      <c r="T3876">
        <v>4</v>
      </c>
      <c r="U3876">
        <v>0</v>
      </c>
      <c r="V3876">
        <v>0</v>
      </c>
      <c r="W3876">
        <v>0</v>
      </c>
      <c r="X3876">
        <v>9.1130945960522443</v>
      </c>
      <c r="Y3876">
        <v>0</v>
      </c>
      <c r="Z3876">
        <v>29.403578335802518</v>
      </c>
      <c r="AA3876">
        <v>0</v>
      </c>
      <c r="AB3876">
        <v>6.9473332837183044</v>
      </c>
      <c r="AC3876">
        <v>0</v>
      </c>
      <c r="AD3876">
        <v>0</v>
      </c>
      <c r="AE3876">
        <v>45.464006215573065</v>
      </c>
    </row>
    <row r="3877" spans="1:31" x14ac:dyDescent="0.25">
      <c r="A3877">
        <v>2345903</v>
      </c>
      <c r="B3877">
        <v>1</v>
      </c>
      <c r="C3877" t="s">
        <v>81</v>
      </c>
      <c r="D3877" t="s">
        <v>112</v>
      </c>
      <c r="E3877" t="s">
        <v>157</v>
      </c>
      <c r="F3877" t="s">
        <v>11259</v>
      </c>
      <c r="G3877" t="s">
        <v>159</v>
      </c>
      <c r="H3877" t="s">
        <v>154</v>
      </c>
      <c r="I3877" t="s">
        <v>144</v>
      </c>
      <c r="J3877" t="s">
        <v>137</v>
      </c>
      <c r="K3877" t="s">
        <v>138</v>
      </c>
      <c r="L3877" t="s">
        <v>11260</v>
      </c>
      <c r="M3877" t="s">
        <v>11261</v>
      </c>
      <c r="N3877">
        <v>4.0686111110000001</v>
      </c>
      <c r="O3877">
        <v>0</v>
      </c>
      <c r="P3877">
        <v>1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0.42152760318032001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0.42152760318032001</v>
      </c>
    </row>
    <row r="3878" spans="1:31" x14ac:dyDescent="0.25">
      <c r="A3878">
        <v>2345757</v>
      </c>
      <c r="B3878">
        <v>1</v>
      </c>
      <c r="C3878" t="s">
        <v>80</v>
      </c>
      <c r="D3878" t="s">
        <v>93</v>
      </c>
      <c r="E3878" t="s">
        <v>147</v>
      </c>
      <c r="F3878" t="s">
        <v>11262</v>
      </c>
      <c r="G3878" t="s">
        <v>494</v>
      </c>
      <c r="H3878" t="s">
        <v>135</v>
      </c>
      <c r="I3878" t="s">
        <v>144</v>
      </c>
      <c r="J3878" t="s">
        <v>137</v>
      </c>
      <c r="K3878" t="s">
        <v>138</v>
      </c>
      <c r="L3878" t="s">
        <v>11263</v>
      </c>
      <c r="M3878" t="s">
        <v>11264</v>
      </c>
      <c r="N3878">
        <v>5.1458333329999997</v>
      </c>
      <c r="O3878">
        <v>0</v>
      </c>
      <c r="P3878">
        <v>46</v>
      </c>
      <c r="Q3878">
        <v>0</v>
      </c>
      <c r="R3878">
        <v>4</v>
      </c>
      <c r="S3878">
        <v>0</v>
      </c>
      <c r="T3878">
        <v>7</v>
      </c>
      <c r="U3878">
        <v>0</v>
      </c>
      <c r="V3878">
        <v>0</v>
      </c>
      <c r="W3878">
        <v>0</v>
      </c>
      <c r="X3878">
        <v>94.045080229449269</v>
      </c>
      <c r="Y3878">
        <v>0</v>
      </c>
      <c r="Z3878">
        <v>137.40213639121751</v>
      </c>
      <c r="AA3878">
        <v>0</v>
      </c>
      <c r="AB3878">
        <v>14.496659648233251</v>
      </c>
      <c r="AC3878">
        <v>0</v>
      </c>
      <c r="AD3878">
        <v>0</v>
      </c>
      <c r="AE3878">
        <v>245.94387626890003</v>
      </c>
    </row>
    <row r="3879" spans="1:31" x14ac:dyDescent="0.25">
      <c r="A3879">
        <v>2345797</v>
      </c>
      <c r="B3879">
        <v>1</v>
      </c>
      <c r="C3879" t="s">
        <v>80</v>
      </c>
      <c r="D3879" t="s">
        <v>103</v>
      </c>
      <c r="E3879" t="s">
        <v>132</v>
      </c>
      <c r="F3879" t="s">
        <v>11265</v>
      </c>
      <c r="G3879" t="s">
        <v>134</v>
      </c>
      <c r="H3879" t="s">
        <v>135</v>
      </c>
      <c r="I3879" t="s">
        <v>144</v>
      </c>
      <c r="J3879" t="s">
        <v>137</v>
      </c>
      <c r="K3879" t="s">
        <v>138</v>
      </c>
      <c r="L3879" t="s">
        <v>11266</v>
      </c>
      <c r="M3879" t="s">
        <v>11267</v>
      </c>
      <c r="N3879">
        <v>1.1472222219999999</v>
      </c>
      <c r="O3879">
        <v>20</v>
      </c>
      <c r="P3879">
        <v>5476</v>
      </c>
      <c r="Q3879">
        <v>21</v>
      </c>
      <c r="R3879">
        <v>116</v>
      </c>
      <c r="S3879">
        <v>17</v>
      </c>
      <c r="T3879">
        <v>726</v>
      </c>
      <c r="U3879">
        <v>4</v>
      </c>
      <c r="V3879">
        <v>0</v>
      </c>
      <c r="W3879">
        <v>21.533436132042024</v>
      </c>
      <c r="X3879">
        <v>1560.4138531906062</v>
      </c>
      <c r="Y3879">
        <v>98.739252101207995</v>
      </c>
      <c r="Z3879">
        <v>88.14234827557479</v>
      </c>
      <c r="AA3879">
        <v>70.33977931758308</v>
      </c>
      <c r="AB3879">
        <v>700.24290179958314</v>
      </c>
      <c r="AC3879">
        <v>132.27340063092851</v>
      </c>
      <c r="AD3879">
        <v>0</v>
      </c>
      <c r="AE3879">
        <v>2671.6849714475256</v>
      </c>
    </row>
    <row r="3880" spans="1:31" x14ac:dyDescent="0.25">
      <c r="A3880">
        <v>2345943</v>
      </c>
      <c r="B3880">
        <v>1</v>
      </c>
      <c r="C3880" t="s">
        <v>80</v>
      </c>
      <c r="D3880" t="s">
        <v>106</v>
      </c>
      <c r="E3880" t="s">
        <v>174</v>
      </c>
      <c r="F3880" t="s">
        <v>11268</v>
      </c>
      <c r="G3880" t="s">
        <v>176</v>
      </c>
      <c r="H3880" t="s">
        <v>154</v>
      </c>
      <c r="I3880" t="s">
        <v>144</v>
      </c>
      <c r="J3880" t="s">
        <v>137</v>
      </c>
      <c r="K3880" t="s">
        <v>138</v>
      </c>
      <c r="L3880" t="s">
        <v>11269</v>
      </c>
      <c r="M3880" t="s">
        <v>11270</v>
      </c>
      <c r="N3880">
        <v>2.5819444439999999</v>
      </c>
      <c r="O3880">
        <v>0</v>
      </c>
      <c r="P3880">
        <v>57</v>
      </c>
      <c r="Q3880">
        <v>0</v>
      </c>
      <c r="R3880">
        <v>5</v>
      </c>
      <c r="S3880">
        <v>0</v>
      </c>
      <c r="T3880">
        <v>13</v>
      </c>
      <c r="U3880">
        <v>0</v>
      </c>
      <c r="V3880">
        <v>0</v>
      </c>
      <c r="W3880">
        <v>0</v>
      </c>
      <c r="X3880">
        <v>47.031649843709324</v>
      </c>
      <c r="Y3880">
        <v>0</v>
      </c>
      <c r="Z3880">
        <v>39.205528072471871</v>
      </c>
      <c r="AA3880">
        <v>0</v>
      </c>
      <c r="AB3880">
        <v>16.106983800225837</v>
      </c>
      <c r="AC3880">
        <v>0</v>
      </c>
      <c r="AD3880">
        <v>0</v>
      </c>
      <c r="AE3880">
        <v>102.34416171640703</v>
      </c>
    </row>
    <row r="3881" spans="1:31" x14ac:dyDescent="0.25">
      <c r="A3881">
        <v>2345694</v>
      </c>
      <c r="B3881">
        <v>1</v>
      </c>
      <c r="C3881" t="s">
        <v>81</v>
      </c>
      <c r="D3881" t="s">
        <v>122</v>
      </c>
      <c r="E3881" t="s">
        <v>151</v>
      </c>
      <c r="F3881" t="s">
        <v>11271</v>
      </c>
      <c r="G3881" t="s">
        <v>153</v>
      </c>
      <c r="H3881" t="s">
        <v>154</v>
      </c>
      <c r="I3881" t="s">
        <v>144</v>
      </c>
      <c r="J3881" t="s">
        <v>137</v>
      </c>
      <c r="K3881" t="s">
        <v>138</v>
      </c>
      <c r="L3881" t="s">
        <v>11272</v>
      </c>
      <c r="M3881" t="s">
        <v>11273</v>
      </c>
      <c r="N3881">
        <v>0.65722222200000002</v>
      </c>
      <c r="O3881">
        <v>0</v>
      </c>
      <c r="P3881">
        <v>120</v>
      </c>
      <c r="Q3881">
        <v>0</v>
      </c>
      <c r="R3881">
        <v>1</v>
      </c>
      <c r="S3881">
        <v>0</v>
      </c>
      <c r="T3881">
        <v>13</v>
      </c>
      <c r="U3881">
        <v>0</v>
      </c>
      <c r="V3881">
        <v>0</v>
      </c>
      <c r="W3881">
        <v>0</v>
      </c>
      <c r="X3881">
        <v>18.060078055871017</v>
      </c>
      <c r="Y3881">
        <v>0</v>
      </c>
      <c r="Z3881">
        <v>0</v>
      </c>
      <c r="AA3881">
        <v>0</v>
      </c>
      <c r="AB3881">
        <v>5.6942378641356761</v>
      </c>
      <c r="AC3881">
        <v>0</v>
      </c>
      <c r="AD3881">
        <v>0</v>
      </c>
      <c r="AE3881">
        <v>23.754315920006693</v>
      </c>
    </row>
    <row r="3882" spans="1:31" x14ac:dyDescent="0.25">
      <c r="A3882">
        <v>2345402</v>
      </c>
      <c r="B3882">
        <v>1</v>
      </c>
      <c r="C3882" t="s">
        <v>80</v>
      </c>
      <c r="D3882" t="s">
        <v>92</v>
      </c>
      <c r="E3882" t="s">
        <v>141</v>
      </c>
      <c r="F3882" t="s">
        <v>11274</v>
      </c>
      <c r="G3882" t="s">
        <v>134</v>
      </c>
      <c r="H3882" t="s">
        <v>135</v>
      </c>
      <c r="I3882" t="s">
        <v>144</v>
      </c>
      <c r="J3882" t="s">
        <v>137</v>
      </c>
      <c r="K3882" t="s">
        <v>138</v>
      </c>
      <c r="L3882" t="s">
        <v>11275</v>
      </c>
      <c r="M3882" t="s">
        <v>11276</v>
      </c>
      <c r="N3882">
        <v>0.44861111100000001</v>
      </c>
      <c r="O3882">
        <v>0</v>
      </c>
      <c r="P3882">
        <v>2957</v>
      </c>
      <c r="Q3882">
        <v>1</v>
      </c>
      <c r="R3882">
        <v>2</v>
      </c>
      <c r="S3882">
        <v>9</v>
      </c>
      <c r="T3882">
        <v>137</v>
      </c>
      <c r="U3882">
        <v>1</v>
      </c>
      <c r="V3882">
        <v>2</v>
      </c>
      <c r="W3882">
        <v>0</v>
      </c>
      <c r="X3882">
        <v>364.24561728521854</v>
      </c>
      <c r="Y3882">
        <v>1.0032138525047132</v>
      </c>
      <c r="Z3882">
        <v>9.714798436595555E-3</v>
      </c>
      <c r="AA3882">
        <v>61.002352337460451</v>
      </c>
      <c r="AB3882">
        <v>51.544420406861946</v>
      </c>
      <c r="AC3882">
        <v>12.298606433393987</v>
      </c>
      <c r="AD3882">
        <v>8.0964402666302782E-2</v>
      </c>
      <c r="AE3882">
        <v>490.18488951654263</v>
      </c>
    </row>
    <row r="3883" spans="1:31" x14ac:dyDescent="0.25">
      <c r="A3883">
        <v>2345648</v>
      </c>
      <c r="B3883">
        <v>1</v>
      </c>
      <c r="C3883" t="s">
        <v>81</v>
      </c>
      <c r="D3883" t="s">
        <v>128</v>
      </c>
      <c r="E3883" t="s">
        <v>157</v>
      </c>
      <c r="F3883" t="s">
        <v>11277</v>
      </c>
      <c r="G3883" t="s">
        <v>194</v>
      </c>
      <c r="H3883" t="s">
        <v>154</v>
      </c>
      <c r="I3883" t="s">
        <v>144</v>
      </c>
      <c r="J3883" t="s">
        <v>137</v>
      </c>
      <c r="K3883" t="s">
        <v>138</v>
      </c>
      <c r="L3883" t="s">
        <v>11278</v>
      </c>
      <c r="M3883" t="s">
        <v>11279</v>
      </c>
      <c r="N3883">
        <v>0.466388888</v>
      </c>
      <c r="O3883">
        <v>0</v>
      </c>
      <c r="P3883">
        <v>15</v>
      </c>
      <c r="Q3883">
        <v>0</v>
      </c>
      <c r="R3883">
        <v>0</v>
      </c>
      <c r="S3883">
        <v>0</v>
      </c>
      <c r="T3883">
        <v>1</v>
      </c>
      <c r="U3883">
        <v>0</v>
      </c>
      <c r="V3883">
        <v>0</v>
      </c>
      <c r="W3883">
        <v>0</v>
      </c>
      <c r="X3883">
        <v>2.537908261158857</v>
      </c>
      <c r="Y3883">
        <v>0</v>
      </c>
      <c r="Z3883">
        <v>0</v>
      </c>
      <c r="AA3883">
        <v>0</v>
      </c>
      <c r="AB3883">
        <v>3.6715008064350002E-3</v>
      </c>
      <c r="AC3883">
        <v>0</v>
      </c>
      <c r="AD3883">
        <v>0</v>
      </c>
      <c r="AE3883">
        <v>2.5415797619652922</v>
      </c>
    </row>
    <row r="3884" spans="1:31" x14ac:dyDescent="0.25">
      <c r="A3884">
        <v>2345548</v>
      </c>
      <c r="B3884">
        <v>1</v>
      </c>
      <c r="C3884" t="s">
        <v>80</v>
      </c>
      <c r="D3884" t="s">
        <v>83</v>
      </c>
      <c r="E3884" t="s">
        <v>174</v>
      </c>
      <c r="F3884" t="s">
        <v>11280</v>
      </c>
      <c r="G3884" t="s">
        <v>176</v>
      </c>
      <c r="H3884" t="s">
        <v>154</v>
      </c>
      <c r="I3884" t="s">
        <v>144</v>
      </c>
      <c r="J3884" t="s">
        <v>137</v>
      </c>
      <c r="K3884" t="s">
        <v>138</v>
      </c>
      <c r="L3884" t="s">
        <v>11281</v>
      </c>
      <c r="M3884" t="s">
        <v>11282</v>
      </c>
      <c r="N3884">
        <v>1.4025000000000001</v>
      </c>
      <c r="O3884">
        <v>0</v>
      </c>
      <c r="P3884">
        <v>652</v>
      </c>
      <c r="Q3884">
        <v>0</v>
      </c>
      <c r="R3884">
        <v>0</v>
      </c>
      <c r="S3884">
        <v>0</v>
      </c>
      <c r="T3884">
        <v>97</v>
      </c>
      <c r="U3884">
        <v>0</v>
      </c>
      <c r="V3884">
        <v>1</v>
      </c>
      <c r="W3884">
        <v>0</v>
      </c>
      <c r="X3884">
        <v>288.02006749629328</v>
      </c>
      <c r="Y3884">
        <v>0</v>
      </c>
      <c r="Z3884">
        <v>0</v>
      </c>
      <c r="AA3884">
        <v>0</v>
      </c>
      <c r="AB3884">
        <v>187.65074004971325</v>
      </c>
      <c r="AC3884">
        <v>0</v>
      </c>
      <c r="AD3884">
        <v>20.841534441627822</v>
      </c>
      <c r="AE3884">
        <v>496.51234198763433</v>
      </c>
    </row>
    <row r="3885" spans="1:31" x14ac:dyDescent="0.25">
      <c r="A3885">
        <v>2345482</v>
      </c>
      <c r="B3885">
        <v>1</v>
      </c>
      <c r="C3885" t="s">
        <v>80</v>
      </c>
      <c r="D3885" t="s">
        <v>82</v>
      </c>
      <c r="E3885" t="s">
        <v>151</v>
      </c>
      <c r="F3885" t="s">
        <v>7086</v>
      </c>
      <c r="G3885" t="s">
        <v>410</v>
      </c>
      <c r="H3885" t="s">
        <v>154</v>
      </c>
      <c r="I3885" t="s">
        <v>144</v>
      </c>
      <c r="J3885" t="s">
        <v>137</v>
      </c>
      <c r="K3885" t="s">
        <v>138</v>
      </c>
      <c r="L3885" t="s">
        <v>11283</v>
      </c>
      <c r="M3885" t="s">
        <v>11284</v>
      </c>
      <c r="N3885">
        <v>2.1274999999999999</v>
      </c>
      <c r="O3885">
        <v>0</v>
      </c>
      <c r="P3885">
        <v>2</v>
      </c>
      <c r="Q3885">
        <v>0</v>
      </c>
      <c r="R3885">
        <v>0</v>
      </c>
      <c r="S3885">
        <v>0</v>
      </c>
      <c r="T3885">
        <v>6</v>
      </c>
      <c r="U3885">
        <v>0</v>
      </c>
      <c r="V3885">
        <v>0</v>
      </c>
      <c r="W3885">
        <v>0</v>
      </c>
      <c r="X3885">
        <v>1.1915560672780916</v>
      </c>
      <c r="Y3885">
        <v>0</v>
      </c>
      <c r="Z3885">
        <v>0</v>
      </c>
      <c r="AA3885">
        <v>0</v>
      </c>
      <c r="AB3885">
        <v>17.642126667410238</v>
      </c>
      <c r="AC3885">
        <v>0</v>
      </c>
      <c r="AD3885">
        <v>0</v>
      </c>
      <c r="AE3885">
        <v>18.833682734688331</v>
      </c>
    </row>
    <row r="3886" spans="1:31" x14ac:dyDescent="0.25">
      <c r="A3886">
        <v>2345505</v>
      </c>
      <c r="B3886">
        <v>1</v>
      </c>
      <c r="C3886" t="s">
        <v>80</v>
      </c>
      <c r="D3886" t="s">
        <v>93</v>
      </c>
      <c r="E3886" t="s">
        <v>151</v>
      </c>
      <c r="F3886" t="s">
        <v>11186</v>
      </c>
      <c r="G3886" t="s">
        <v>153</v>
      </c>
      <c r="H3886" t="s">
        <v>154</v>
      </c>
      <c r="I3886" t="s">
        <v>144</v>
      </c>
      <c r="J3886" t="s">
        <v>137</v>
      </c>
      <c r="K3886" t="s">
        <v>138</v>
      </c>
      <c r="L3886" t="s">
        <v>11285</v>
      </c>
      <c r="M3886" t="s">
        <v>11286</v>
      </c>
      <c r="N3886">
        <v>1.334166666</v>
      </c>
      <c r="O3886">
        <v>0</v>
      </c>
      <c r="P3886">
        <v>0</v>
      </c>
      <c r="Q3886">
        <v>0</v>
      </c>
      <c r="R3886">
        <v>2</v>
      </c>
      <c r="S3886">
        <v>0</v>
      </c>
      <c r="T3886">
        <v>4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9.7864307167188951</v>
      </c>
      <c r="AA3886">
        <v>0</v>
      </c>
      <c r="AB3886">
        <v>4.1484477352589302</v>
      </c>
      <c r="AC3886">
        <v>0</v>
      </c>
      <c r="AD3886">
        <v>0</v>
      </c>
      <c r="AE3886">
        <v>13.934878451977825</v>
      </c>
    </row>
    <row r="3887" spans="1:31" x14ac:dyDescent="0.25">
      <c r="A3887">
        <v>2345488</v>
      </c>
      <c r="B3887">
        <v>1</v>
      </c>
      <c r="C3887" t="s">
        <v>80</v>
      </c>
      <c r="D3887" t="s">
        <v>105</v>
      </c>
      <c r="E3887" t="s">
        <v>157</v>
      </c>
      <c r="F3887" t="s">
        <v>11287</v>
      </c>
      <c r="G3887" t="s">
        <v>159</v>
      </c>
      <c r="H3887" t="s">
        <v>154</v>
      </c>
      <c r="I3887" t="s">
        <v>144</v>
      </c>
      <c r="J3887" t="s">
        <v>137</v>
      </c>
      <c r="K3887" t="s">
        <v>138</v>
      </c>
      <c r="L3887" t="s">
        <v>11288</v>
      </c>
      <c r="M3887" t="s">
        <v>11289</v>
      </c>
      <c r="N3887">
        <v>3.8538888880000002</v>
      </c>
      <c r="O3887">
        <v>0</v>
      </c>
      <c r="P3887">
        <v>3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6.2311571825168999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6.2311571825168999</v>
      </c>
    </row>
    <row r="3888" spans="1:31" x14ac:dyDescent="0.25">
      <c r="A3888">
        <v>2345462</v>
      </c>
      <c r="B3888">
        <v>1</v>
      </c>
      <c r="C3888" t="s">
        <v>81</v>
      </c>
      <c r="D3888" t="s">
        <v>117</v>
      </c>
      <c r="E3888" t="s">
        <v>132</v>
      </c>
      <c r="F3888" t="s">
        <v>11290</v>
      </c>
      <c r="G3888" t="s">
        <v>134</v>
      </c>
      <c r="H3888" t="s">
        <v>135</v>
      </c>
      <c r="I3888" t="s">
        <v>144</v>
      </c>
      <c r="J3888" t="s">
        <v>137</v>
      </c>
      <c r="K3888" t="s">
        <v>138</v>
      </c>
      <c r="L3888" t="s">
        <v>11291</v>
      </c>
      <c r="M3888" t="s">
        <v>11292</v>
      </c>
      <c r="N3888">
        <v>0.45027777699999999</v>
      </c>
      <c r="O3888">
        <v>0</v>
      </c>
      <c r="P3888">
        <v>3805</v>
      </c>
      <c r="Q3888">
        <v>0</v>
      </c>
      <c r="R3888">
        <v>0</v>
      </c>
      <c r="S3888">
        <v>3</v>
      </c>
      <c r="T3888">
        <v>347</v>
      </c>
      <c r="U3888">
        <v>0</v>
      </c>
      <c r="V3888">
        <v>8</v>
      </c>
      <c r="W3888">
        <v>0</v>
      </c>
      <c r="X3888">
        <v>240.85361354487279</v>
      </c>
      <c r="Y3888">
        <v>0</v>
      </c>
      <c r="Z3888">
        <v>0</v>
      </c>
      <c r="AA3888">
        <v>7.9031864557791707</v>
      </c>
      <c r="AB3888">
        <v>69.829282086879061</v>
      </c>
      <c r="AC3888">
        <v>0</v>
      </c>
      <c r="AD3888">
        <v>22.500822531826302</v>
      </c>
      <c r="AE3888">
        <v>341.08690461935737</v>
      </c>
    </row>
    <row r="3889" spans="1:31" x14ac:dyDescent="0.25">
      <c r="A3889">
        <v>2345774</v>
      </c>
      <c r="B3889">
        <v>1</v>
      </c>
      <c r="C3889" t="s">
        <v>80</v>
      </c>
      <c r="D3889" t="s">
        <v>100</v>
      </c>
      <c r="E3889" t="s">
        <v>157</v>
      </c>
      <c r="F3889" t="s">
        <v>11293</v>
      </c>
      <c r="G3889" t="s">
        <v>159</v>
      </c>
      <c r="H3889" t="s">
        <v>154</v>
      </c>
      <c r="I3889" t="s">
        <v>144</v>
      </c>
      <c r="J3889" t="s">
        <v>137</v>
      </c>
      <c r="K3889" t="s">
        <v>138</v>
      </c>
      <c r="L3889" t="s">
        <v>11294</v>
      </c>
      <c r="M3889" t="s">
        <v>11295</v>
      </c>
      <c r="N3889">
        <v>1.3788888880000001</v>
      </c>
      <c r="O3889">
        <v>0</v>
      </c>
      <c r="P3889">
        <v>1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0.24720962201045446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0.24720962201045446</v>
      </c>
    </row>
    <row r="3890" spans="1:31" x14ac:dyDescent="0.25">
      <c r="A3890">
        <v>2345419</v>
      </c>
      <c r="B3890">
        <v>1</v>
      </c>
      <c r="C3890" t="s">
        <v>81</v>
      </c>
      <c r="D3890" t="s">
        <v>123</v>
      </c>
      <c r="E3890" t="s">
        <v>132</v>
      </c>
      <c r="F3890" t="s">
        <v>11296</v>
      </c>
      <c r="G3890" t="s">
        <v>134</v>
      </c>
      <c r="H3890" t="s">
        <v>135</v>
      </c>
      <c r="I3890" t="s">
        <v>144</v>
      </c>
      <c r="J3890" t="s">
        <v>137</v>
      </c>
      <c r="K3890" t="s">
        <v>138</v>
      </c>
      <c r="L3890" t="s">
        <v>11297</v>
      </c>
      <c r="M3890" t="s">
        <v>11298</v>
      </c>
      <c r="N3890">
        <v>5.3055554999999997E-2</v>
      </c>
      <c r="O3890">
        <v>14</v>
      </c>
      <c r="P3890">
        <v>18431</v>
      </c>
      <c r="Q3890">
        <v>56</v>
      </c>
      <c r="R3890">
        <v>182</v>
      </c>
      <c r="S3890">
        <v>35</v>
      </c>
      <c r="T3890">
        <v>2775</v>
      </c>
      <c r="U3890">
        <v>8</v>
      </c>
      <c r="V3890">
        <v>18</v>
      </c>
      <c r="W3890">
        <v>0.12197426620049055</v>
      </c>
      <c r="X3890">
        <v>160.2347186440912</v>
      </c>
      <c r="Y3890">
        <v>6.6064787948026922</v>
      </c>
      <c r="Z3890">
        <v>7.6394443336956659</v>
      </c>
      <c r="AA3890">
        <v>6.4880864803060145</v>
      </c>
      <c r="AB3890">
        <v>55.498307086753272</v>
      </c>
      <c r="AC3890">
        <v>2.8775236933533321</v>
      </c>
      <c r="AD3890">
        <v>7.4937604526571819</v>
      </c>
      <c r="AE3890">
        <v>246.96029375185984</v>
      </c>
    </row>
    <row r="3891" spans="1:31" x14ac:dyDescent="0.25">
      <c r="A3891">
        <v>2345817</v>
      </c>
      <c r="B3891">
        <v>1</v>
      </c>
      <c r="C3891" t="s">
        <v>80</v>
      </c>
      <c r="D3891" t="s">
        <v>83</v>
      </c>
      <c r="E3891" t="s">
        <v>157</v>
      </c>
      <c r="F3891" t="s">
        <v>11299</v>
      </c>
      <c r="G3891" t="s">
        <v>204</v>
      </c>
      <c r="H3891" t="s">
        <v>154</v>
      </c>
      <c r="I3891" t="s">
        <v>144</v>
      </c>
      <c r="J3891" t="s">
        <v>137</v>
      </c>
      <c r="K3891" t="s">
        <v>138</v>
      </c>
      <c r="L3891" t="s">
        <v>11300</v>
      </c>
      <c r="M3891" t="s">
        <v>11301</v>
      </c>
      <c r="N3891">
        <v>1.6086111110000001</v>
      </c>
      <c r="O3891">
        <v>0</v>
      </c>
      <c r="P3891">
        <v>1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</row>
    <row r="3892" spans="1:31" x14ac:dyDescent="0.25">
      <c r="A3892">
        <v>2345614</v>
      </c>
      <c r="B3892">
        <v>1</v>
      </c>
      <c r="C3892" t="s">
        <v>81</v>
      </c>
      <c r="D3892" t="s">
        <v>112</v>
      </c>
      <c r="E3892" t="s">
        <v>147</v>
      </c>
      <c r="F3892" t="s">
        <v>2437</v>
      </c>
      <c r="G3892" t="s">
        <v>184</v>
      </c>
      <c r="H3892" t="s">
        <v>135</v>
      </c>
      <c r="I3892" t="s">
        <v>144</v>
      </c>
      <c r="J3892" t="s">
        <v>137</v>
      </c>
      <c r="K3892" t="s">
        <v>138</v>
      </c>
      <c r="L3892" t="s">
        <v>11302</v>
      </c>
      <c r="M3892" t="s">
        <v>11303</v>
      </c>
      <c r="N3892">
        <v>2.4494444440000001</v>
      </c>
      <c r="O3892">
        <v>0</v>
      </c>
      <c r="P3892">
        <v>420</v>
      </c>
      <c r="Q3892">
        <v>7</v>
      </c>
      <c r="R3892">
        <v>53</v>
      </c>
      <c r="S3892">
        <v>2</v>
      </c>
      <c r="T3892">
        <v>18</v>
      </c>
      <c r="U3892">
        <v>0</v>
      </c>
      <c r="V3892">
        <v>0</v>
      </c>
      <c r="W3892">
        <v>0</v>
      </c>
      <c r="X3892">
        <v>106.27198672582571</v>
      </c>
      <c r="Y3892">
        <v>128.60626705374122</v>
      </c>
      <c r="Z3892">
        <v>22.648989709912005</v>
      </c>
      <c r="AA3892">
        <v>21.322510504581921</v>
      </c>
      <c r="AB3892">
        <v>32.352246027136786</v>
      </c>
      <c r="AC3892">
        <v>0</v>
      </c>
      <c r="AD3892">
        <v>0</v>
      </c>
      <c r="AE3892">
        <v>311.2020000211977</v>
      </c>
    </row>
    <row r="3893" spans="1:31" x14ac:dyDescent="0.25">
      <c r="A3893">
        <v>2345637</v>
      </c>
      <c r="B3893">
        <v>1</v>
      </c>
      <c r="C3893" t="s">
        <v>80</v>
      </c>
      <c r="D3893" t="s">
        <v>93</v>
      </c>
      <c r="E3893" t="s">
        <v>132</v>
      </c>
      <c r="F3893" t="s">
        <v>3811</v>
      </c>
      <c r="G3893" t="s">
        <v>134</v>
      </c>
      <c r="H3893" t="s">
        <v>135</v>
      </c>
      <c r="I3893" t="s">
        <v>144</v>
      </c>
      <c r="J3893" t="s">
        <v>137</v>
      </c>
      <c r="K3893" t="s">
        <v>138</v>
      </c>
      <c r="L3893" t="s">
        <v>11304</v>
      </c>
      <c r="M3893" t="s">
        <v>11305</v>
      </c>
      <c r="N3893">
        <v>0.52749999999999997</v>
      </c>
      <c r="O3893">
        <v>0</v>
      </c>
      <c r="P3893">
        <v>423</v>
      </c>
      <c r="Q3893">
        <v>48</v>
      </c>
      <c r="R3893">
        <v>343</v>
      </c>
      <c r="S3893">
        <v>13</v>
      </c>
      <c r="T3893">
        <v>235</v>
      </c>
      <c r="U3893">
        <v>0</v>
      </c>
      <c r="V3893">
        <v>1</v>
      </c>
      <c r="W3893">
        <v>0</v>
      </c>
      <c r="X3893">
        <v>62.154633130846527</v>
      </c>
      <c r="Y3893">
        <v>98.230943077420577</v>
      </c>
      <c r="Z3893">
        <v>462.56449641972802</v>
      </c>
      <c r="AA3893">
        <v>50.197291657686741</v>
      </c>
      <c r="AB3893">
        <v>232.7465953331803</v>
      </c>
      <c r="AC3893">
        <v>0</v>
      </c>
      <c r="AD3893">
        <v>20.267760768355149</v>
      </c>
      <c r="AE3893">
        <v>926.16172038721731</v>
      </c>
    </row>
    <row r="3894" spans="1:31" x14ac:dyDescent="0.25">
      <c r="A3894">
        <v>2345760</v>
      </c>
      <c r="B3894">
        <v>1</v>
      </c>
      <c r="C3894" t="s">
        <v>81</v>
      </c>
      <c r="D3894" t="s">
        <v>120</v>
      </c>
      <c r="E3894" t="s">
        <v>141</v>
      </c>
      <c r="F3894" t="s">
        <v>1123</v>
      </c>
      <c r="G3894" t="s">
        <v>134</v>
      </c>
      <c r="H3894" t="s">
        <v>135</v>
      </c>
      <c r="I3894" t="s">
        <v>144</v>
      </c>
      <c r="J3894" t="s">
        <v>137</v>
      </c>
      <c r="K3894" t="s">
        <v>138</v>
      </c>
      <c r="L3894" t="s">
        <v>11306</v>
      </c>
      <c r="M3894" t="s">
        <v>11307</v>
      </c>
      <c r="N3894">
        <v>3.534444444</v>
      </c>
      <c r="O3894">
        <v>0</v>
      </c>
      <c r="P3894">
        <v>0</v>
      </c>
      <c r="Q3894">
        <v>37</v>
      </c>
      <c r="R3894">
        <v>43</v>
      </c>
      <c r="S3894">
        <v>7</v>
      </c>
      <c r="T3894">
        <v>1</v>
      </c>
      <c r="U3894">
        <v>0</v>
      </c>
      <c r="V3894">
        <v>0</v>
      </c>
      <c r="W3894">
        <v>0</v>
      </c>
      <c r="X3894">
        <v>0</v>
      </c>
      <c r="Y3894">
        <v>1499.3224680101027</v>
      </c>
      <c r="Z3894">
        <v>1461.2271448894253</v>
      </c>
      <c r="AA3894">
        <v>109.12388876159628</v>
      </c>
      <c r="AB3894">
        <v>5.4402879325518114</v>
      </c>
      <c r="AC3894">
        <v>0</v>
      </c>
      <c r="AD3894">
        <v>0</v>
      </c>
      <c r="AE3894">
        <v>3075.1137895936763</v>
      </c>
    </row>
    <row r="3895" spans="1:31" x14ac:dyDescent="0.25">
      <c r="A3895">
        <v>2345829</v>
      </c>
      <c r="B3895">
        <v>1</v>
      </c>
      <c r="C3895" t="s">
        <v>80</v>
      </c>
      <c r="D3895" t="s">
        <v>103</v>
      </c>
      <c r="E3895" t="s">
        <v>240</v>
      </c>
      <c r="F3895" t="s">
        <v>11308</v>
      </c>
      <c r="G3895" t="s">
        <v>134</v>
      </c>
      <c r="H3895" t="s">
        <v>135</v>
      </c>
      <c r="I3895" t="s">
        <v>144</v>
      </c>
      <c r="J3895" t="s">
        <v>137</v>
      </c>
      <c r="K3895" t="s">
        <v>138</v>
      </c>
      <c r="L3895" t="s">
        <v>11309</v>
      </c>
      <c r="M3895" t="s">
        <v>11310</v>
      </c>
      <c r="N3895">
        <v>0.12472222199999999</v>
      </c>
      <c r="O3895">
        <v>24</v>
      </c>
      <c r="P3895">
        <v>5751</v>
      </c>
      <c r="Q3895">
        <v>67</v>
      </c>
      <c r="R3895">
        <v>633</v>
      </c>
      <c r="S3895">
        <v>126</v>
      </c>
      <c r="T3895">
        <v>1599</v>
      </c>
      <c r="U3895">
        <v>19</v>
      </c>
      <c r="V3895">
        <v>3</v>
      </c>
      <c r="W3895">
        <v>2.6445410269373388</v>
      </c>
      <c r="X3895">
        <v>136.98110497220421</v>
      </c>
      <c r="Y3895">
        <v>55.75040609820276</v>
      </c>
      <c r="Z3895">
        <v>49.677933493957873</v>
      </c>
      <c r="AA3895">
        <v>82.398060930487603</v>
      </c>
      <c r="AB3895">
        <v>101.92644925464633</v>
      </c>
      <c r="AC3895">
        <v>81.567231217394777</v>
      </c>
      <c r="AD3895">
        <v>0.64314513766529169</v>
      </c>
      <c r="AE3895">
        <v>511.5888721314962</v>
      </c>
    </row>
    <row r="3896" spans="1:31" x14ac:dyDescent="0.25">
      <c r="A3896">
        <v>2345683</v>
      </c>
      <c r="B3896">
        <v>1</v>
      </c>
      <c r="C3896" t="s">
        <v>80</v>
      </c>
      <c r="D3896" t="s">
        <v>107</v>
      </c>
      <c r="E3896" t="s">
        <v>151</v>
      </c>
      <c r="F3896" t="s">
        <v>11311</v>
      </c>
      <c r="G3896" t="s">
        <v>153</v>
      </c>
      <c r="H3896" t="s">
        <v>154</v>
      </c>
      <c r="I3896" t="s">
        <v>144</v>
      </c>
      <c r="J3896" t="s">
        <v>137</v>
      </c>
      <c r="K3896" t="s">
        <v>138</v>
      </c>
      <c r="L3896" t="s">
        <v>11312</v>
      </c>
      <c r="M3896" t="s">
        <v>11313</v>
      </c>
      <c r="N3896">
        <v>1.3811111110000001</v>
      </c>
      <c r="O3896">
        <v>0</v>
      </c>
      <c r="P3896">
        <v>43</v>
      </c>
      <c r="Q3896">
        <v>0</v>
      </c>
      <c r="R3896">
        <v>0</v>
      </c>
      <c r="S3896">
        <v>0</v>
      </c>
      <c r="T3896">
        <v>2</v>
      </c>
      <c r="U3896">
        <v>0</v>
      </c>
      <c r="V3896">
        <v>0</v>
      </c>
      <c r="W3896">
        <v>0</v>
      </c>
      <c r="X3896">
        <v>13.381211585418981</v>
      </c>
      <c r="Y3896">
        <v>0</v>
      </c>
      <c r="Z3896">
        <v>0</v>
      </c>
      <c r="AA3896">
        <v>0</v>
      </c>
      <c r="AB3896">
        <v>6.3319219679791914</v>
      </c>
      <c r="AC3896">
        <v>0</v>
      </c>
      <c r="AD3896">
        <v>0</v>
      </c>
      <c r="AE3896">
        <v>19.713133553398173</v>
      </c>
    </row>
    <row r="3897" spans="1:31" x14ac:dyDescent="0.25">
      <c r="A3897">
        <v>2345537</v>
      </c>
      <c r="B3897">
        <v>1</v>
      </c>
      <c r="C3897" t="s">
        <v>81</v>
      </c>
      <c r="D3897" t="s">
        <v>112</v>
      </c>
      <c r="E3897" t="s">
        <v>151</v>
      </c>
      <c r="F3897" t="s">
        <v>11314</v>
      </c>
      <c r="G3897" t="s">
        <v>153</v>
      </c>
      <c r="H3897" t="s">
        <v>154</v>
      </c>
      <c r="I3897" t="s">
        <v>144</v>
      </c>
      <c r="J3897" t="s">
        <v>137</v>
      </c>
      <c r="K3897" t="s">
        <v>138</v>
      </c>
      <c r="L3897" t="s">
        <v>11315</v>
      </c>
      <c r="M3897" t="s">
        <v>11316</v>
      </c>
      <c r="N3897">
        <v>2.2483333330000002</v>
      </c>
      <c r="O3897">
        <v>0</v>
      </c>
      <c r="P3897">
        <v>45</v>
      </c>
      <c r="Q3897">
        <v>0</v>
      </c>
      <c r="R3897">
        <v>0</v>
      </c>
      <c r="S3897">
        <v>0</v>
      </c>
      <c r="T3897">
        <v>1</v>
      </c>
      <c r="U3897">
        <v>0</v>
      </c>
      <c r="V3897">
        <v>0</v>
      </c>
      <c r="W3897">
        <v>0</v>
      </c>
      <c r="X3897">
        <v>8.4158859226402285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8.4158859226402285</v>
      </c>
    </row>
    <row r="3898" spans="1:31" x14ac:dyDescent="0.25">
      <c r="A3898">
        <v>2345846</v>
      </c>
      <c r="B3898">
        <v>1</v>
      </c>
      <c r="C3898" t="s">
        <v>80</v>
      </c>
      <c r="D3898" t="s">
        <v>103</v>
      </c>
      <c r="E3898" t="s">
        <v>151</v>
      </c>
      <c r="F3898" t="s">
        <v>11317</v>
      </c>
      <c r="G3898" t="s">
        <v>410</v>
      </c>
      <c r="H3898" t="s">
        <v>154</v>
      </c>
      <c r="I3898" t="s">
        <v>144</v>
      </c>
      <c r="J3898" t="s">
        <v>137</v>
      </c>
      <c r="K3898" t="s">
        <v>138</v>
      </c>
      <c r="L3898" t="s">
        <v>11318</v>
      </c>
      <c r="M3898" t="s">
        <v>11319</v>
      </c>
      <c r="N3898">
        <v>1.7566666660000001</v>
      </c>
      <c r="O3898">
        <v>0</v>
      </c>
      <c r="P3898">
        <v>284</v>
      </c>
      <c r="Q3898">
        <v>0</v>
      </c>
      <c r="R3898">
        <v>2</v>
      </c>
      <c r="S3898">
        <v>0</v>
      </c>
      <c r="T3898">
        <v>29</v>
      </c>
      <c r="U3898">
        <v>0</v>
      </c>
      <c r="V3898">
        <v>0</v>
      </c>
      <c r="W3898">
        <v>0</v>
      </c>
      <c r="X3898">
        <v>146.36451972976562</v>
      </c>
      <c r="Y3898">
        <v>0</v>
      </c>
      <c r="Z3898">
        <v>0.14703969244771004</v>
      </c>
      <c r="AA3898">
        <v>0</v>
      </c>
      <c r="AB3898">
        <v>21.535747187376234</v>
      </c>
      <c r="AC3898">
        <v>0</v>
      </c>
      <c r="AD3898">
        <v>0</v>
      </c>
      <c r="AE3898">
        <v>168.04730660958958</v>
      </c>
    </row>
    <row r="3899" spans="1:31" x14ac:dyDescent="0.25">
      <c r="A3899">
        <v>2345700</v>
      </c>
      <c r="B3899">
        <v>1</v>
      </c>
      <c r="C3899" t="s">
        <v>80</v>
      </c>
      <c r="D3899" t="s">
        <v>93</v>
      </c>
      <c r="E3899" t="s">
        <v>151</v>
      </c>
      <c r="F3899" t="s">
        <v>11320</v>
      </c>
      <c r="G3899" t="s">
        <v>153</v>
      </c>
      <c r="H3899" t="s">
        <v>154</v>
      </c>
      <c r="I3899" t="s">
        <v>144</v>
      </c>
      <c r="J3899" t="s">
        <v>137</v>
      </c>
      <c r="K3899" t="s">
        <v>138</v>
      </c>
      <c r="L3899" t="s">
        <v>11321</v>
      </c>
      <c r="M3899" t="s">
        <v>11322</v>
      </c>
      <c r="N3899">
        <v>8.875</v>
      </c>
      <c r="O3899">
        <v>0</v>
      </c>
      <c r="P3899">
        <v>0</v>
      </c>
      <c r="Q3899">
        <v>0</v>
      </c>
      <c r="R3899">
        <v>2</v>
      </c>
      <c r="S3899">
        <v>0</v>
      </c>
      <c r="T3899">
        <v>6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54.59763109300917</v>
      </c>
      <c r="AA3899">
        <v>0</v>
      </c>
      <c r="AB3899">
        <v>52.906940924518125</v>
      </c>
      <c r="AC3899">
        <v>0</v>
      </c>
      <c r="AD3899">
        <v>0</v>
      </c>
      <c r="AE3899">
        <v>107.50457201752729</v>
      </c>
    </row>
    <row r="3900" spans="1:31" x14ac:dyDescent="0.25">
      <c r="A3900">
        <v>2345746</v>
      </c>
      <c r="B3900">
        <v>1</v>
      </c>
      <c r="C3900" t="s">
        <v>81</v>
      </c>
      <c r="D3900" t="s">
        <v>118</v>
      </c>
      <c r="E3900" t="s">
        <v>147</v>
      </c>
      <c r="F3900" t="s">
        <v>11323</v>
      </c>
      <c r="G3900" t="s">
        <v>184</v>
      </c>
      <c r="H3900" t="s">
        <v>135</v>
      </c>
      <c r="I3900" t="s">
        <v>144</v>
      </c>
      <c r="J3900" t="s">
        <v>137</v>
      </c>
      <c r="K3900" t="s">
        <v>138</v>
      </c>
      <c r="L3900" t="s">
        <v>11324</v>
      </c>
      <c r="M3900" t="s">
        <v>11325</v>
      </c>
      <c r="N3900">
        <v>1.3261111109999999</v>
      </c>
      <c r="O3900">
        <v>0</v>
      </c>
      <c r="P3900">
        <v>0</v>
      </c>
      <c r="Q3900">
        <v>9</v>
      </c>
      <c r="R3900">
        <v>0</v>
      </c>
      <c r="S3900">
        <v>1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48.277784058618565</v>
      </c>
      <c r="Z3900">
        <v>0</v>
      </c>
      <c r="AA3900">
        <v>0.12666453430350111</v>
      </c>
      <c r="AB3900">
        <v>0</v>
      </c>
      <c r="AC3900">
        <v>0</v>
      </c>
      <c r="AD3900">
        <v>0</v>
      </c>
      <c r="AE3900">
        <v>48.404448592922066</v>
      </c>
    </row>
    <row r="3901" spans="1:31" x14ac:dyDescent="0.25">
      <c r="A3901">
        <v>2345597</v>
      </c>
      <c r="B3901">
        <v>1</v>
      </c>
      <c r="C3901" t="s">
        <v>80</v>
      </c>
      <c r="D3901" t="s">
        <v>92</v>
      </c>
      <c r="E3901" t="s">
        <v>132</v>
      </c>
      <c r="F3901" t="s">
        <v>11326</v>
      </c>
      <c r="G3901" t="s">
        <v>134</v>
      </c>
      <c r="H3901" t="s">
        <v>135</v>
      </c>
      <c r="I3901" t="s">
        <v>144</v>
      </c>
      <c r="J3901" t="s">
        <v>137</v>
      </c>
      <c r="K3901" t="s">
        <v>138</v>
      </c>
      <c r="L3901" t="s">
        <v>11327</v>
      </c>
      <c r="M3901" t="s">
        <v>11328</v>
      </c>
      <c r="N3901">
        <v>0.44083333299999999</v>
      </c>
      <c r="O3901">
        <v>0</v>
      </c>
      <c r="P3901">
        <v>91</v>
      </c>
      <c r="Q3901">
        <v>7</v>
      </c>
      <c r="R3901">
        <v>19</v>
      </c>
      <c r="S3901">
        <v>4</v>
      </c>
      <c r="T3901">
        <v>6</v>
      </c>
      <c r="U3901">
        <v>0</v>
      </c>
      <c r="V3901">
        <v>0</v>
      </c>
      <c r="W3901">
        <v>0</v>
      </c>
      <c r="X3901">
        <v>10.224101988348256</v>
      </c>
      <c r="Y3901">
        <v>37.127018351061942</v>
      </c>
      <c r="Z3901">
        <v>1.7453725677512257</v>
      </c>
      <c r="AA3901">
        <v>76.292007335849263</v>
      </c>
      <c r="AB3901">
        <v>5.066737993527795</v>
      </c>
      <c r="AC3901">
        <v>0</v>
      </c>
      <c r="AD3901">
        <v>0</v>
      </c>
      <c r="AE3901">
        <v>130.45523823653849</v>
      </c>
    </row>
    <row r="3902" spans="1:31" x14ac:dyDescent="0.25">
      <c r="A3902">
        <v>2345932</v>
      </c>
      <c r="B3902">
        <v>1</v>
      </c>
      <c r="C3902" t="s">
        <v>81</v>
      </c>
      <c r="D3902" t="s">
        <v>115</v>
      </c>
      <c r="E3902" t="s">
        <v>147</v>
      </c>
      <c r="F3902" t="s">
        <v>11329</v>
      </c>
      <c r="G3902" t="s">
        <v>184</v>
      </c>
      <c r="H3902" t="s">
        <v>135</v>
      </c>
      <c r="I3902" t="s">
        <v>144</v>
      </c>
      <c r="J3902" t="s">
        <v>137</v>
      </c>
      <c r="K3902" t="s">
        <v>138</v>
      </c>
      <c r="L3902" t="s">
        <v>11330</v>
      </c>
      <c r="M3902" t="s">
        <v>11331</v>
      </c>
      <c r="N3902">
        <v>0.80972222199999999</v>
      </c>
      <c r="O3902">
        <v>0</v>
      </c>
      <c r="P3902">
        <v>933</v>
      </c>
      <c r="Q3902">
        <v>2</v>
      </c>
      <c r="R3902">
        <v>127</v>
      </c>
      <c r="S3902">
        <v>5</v>
      </c>
      <c r="T3902">
        <v>63</v>
      </c>
      <c r="U3902">
        <v>0</v>
      </c>
      <c r="V3902">
        <v>0</v>
      </c>
      <c r="W3902">
        <v>0</v>
      </c>
      <c r="X3902">
        <v>69.723283941555508</v>
      </c>
      <c r="Y3902">
        <v>2.6747194298062338</v>
      </c>
      <c r="Z3902">
        <v>75.745177897480914</v>
      </c>
      <c r="AA3902">
        <v>4.4766146294100002</v>
      </c>
      <c r="AB3902">
        <v>8.2244021673729062</v>
      </c>
      <c r="AC3902">
        <v>0</v>
      </c>
      <c r="AD3902">
        <v>0</v>
      </c>
      <c r="AE3902">
        <v>160.84419806562556</v>
      </c>
    </row>
    <row r="3903" spans="1:31" x14ac:dyDescent="0.25">
      <c r="A3903">
        <v>2345434</v>
      </c>
      <c r="B3903">
        <v>1</v>
      </c>
      <c r="C3903" t="s">
        <v>80</v>
      </c>
      <c r="D3903" t="s">
        <v>94</v>
      </c>
      <c r="E3903" t="s">
        <v>132</v>
      </c>
      <c r="F3903" t="s">
        <v>11332</v>
      </c>
      <c r="G3903" t="s">
        <v>134</v>
      </c>
      <c r="H3903" t="s">
        <v>135</v>
      </c>
      <c r="I3903" t="s">
        <v>136</v>
      </c>
      <c r="J3903" t="s">
        <v>137</v>
      </c>
      <c r="K3903" t="s">
        <v>138</v>
      </c>
      <c r="L3903" t="s">
        <v>11333</v>
      </c>
      <c r="M3903" t="s">
        <v>11334</v>
      </c>
      <c r="N3903">
        <v>8.8888879999999993E-3</v>
      </c>
      <c r="O3903">
        <v>1</v>
      </c>
      <c r="P3903">
        <v>1690</v>
      </c>
      <c r="Q3903">
        <v>14</v>
      </c>
      <c r="R3903">
        <v>53</v>
      </c>
      <c r="S3903">
        <v>24</v>
      </c>
      <c r="T3903">
        <v>386</v>
      </c>
      <c r="U3903">
        <v>12</v>
      </c>
      <c r="V3903">
        <v>0</v>
      </c>
      <c r="W3903">
        <v>6.0413536039200001E-3</v>
      </c>
      <c r="X3903">
        <v>1.7422158007385871</v>
      </c>
      <c r="Y3903">
        <v>0.13566532998733336</v>
      </c>
      <c r="Z3903">
        <v>0.63923742096264002</v>
      </c>
      <c r="AA3903">
        <v>0.98199303045098674</v>
      </c>
      <c r="AB3903">
        <v>0.9974722231442481</v>
      </c>
      <c r="AC3903">
        <v>2.5808683398630223</v>
      </c>
      <c r="AD3903">
        <v>0</v>
      </c>
      <c r="AE3903">
        <v>7.0834934987507374</v>
      </c>
    </row>
    <row r="3904" spans="1:31" x14ac:dyDescent="0.25">
      <c r="A3904">
        <v>2345677</v>
      </c>
      <c r="B3904">
        <v>1</v>
      </c>
      <c r="C3904" t="s">
        <v>81</v>
      </c>
      <c r="D3904" t="s">
        <v>113</v>
      </c>
      <c r="E3904" t="s">
        <v>151</v>
      </c>
      <c r="F3904" t="s">
        <v>11335</v>
      </c>
      <c r="G3904" t="s">
        <v>153</v>
      </c>
      <c r="H3904" t="s">
        <v>154</v>
      </c>
      <c r="I3904" t="s">
        <v>144</v>
      </c>
      <c r="J3904" t="s">
        <v>137</v>
      </c>
      <c r="K3904" t="s">
        <v>138</v>
      </c>
      <c r="L3904" t="s">
        <v>11336</v>
      </c>
      <c r="M3904" t="s">
        <v>11337</v>
      </c>
      <c r="N3904">
        <v>0.90666666600000001</v>
      </c>
      <c r="O3904">
        <v>0</v>
      </c>
      <c r="P3904">
        <v>8</v>
      </c>
      <c r="Q3904">
        <v>0</v>
      </c>
      <c r="R3904">
        <v>2</v>
      </c>
      <c r="S3904">
        <v>0</v>
      </c>
      <c r="T3904">
        <v>1</v>
      </c>
      <c r="U3904">
        <v>0</v>
      </c>
      <c r="V3904">
        <v>0</v>
      </c>
      <c r="W3904">
        <v>0</v>
      </c>
      <c r="X3904">
        <v>2.5751752857642747</v>
      </c>
      <c r="Y3904">
        <v>0</v>
      </c>
      <c r="Z3904">
        <v>7.4284796119786227</v>
      </c>
      <c r="AA3904">
        <v>0</v>
      </c>
      <c r="AB3904">
        <v>0.48059290976561336</v>
      </c>
      <c r="AC3904">
        <v>0</v>
      </c>
      <c r="AD3904">
        <v>0</v>
      </c>
      <c r="AE3904">
        <v>10.484247807508511</v>
      </c>
    </row>
    <row r="3905" spans="1:31" x14ac:dyDescent="0.25">
      <c r="A3905">
        <v>2345428</v>
      </c>
      <c r="B3905">
        <v>1</v>
      </c>
      <c r="C3905" t="s">
        <v>81</v>
      </c>
      <c r="D3905" t="s">
        <v>126</v>
      </c>
      <c r="E3905" t="s">
        <v>141</v>
      </c>
      <c r="F3905" t="s">
        <v>11338</v>
      </c>
      <c r="G3905" t="s">
        <v>134</v>
      </c>
      <c r="H3905" t="s">
        <v>135</v>
      </c>
      <c r="I3905" t="s">
        <v>136</v>
      </c>
      <c r="J3905" t="s">
        <v>137</v>
      </c>
      <c r="K3905" t="s">
        <v>138</v>
      </c>
      <c r="L3905" t="s">
        <v>11339</v>
      </c>
      <c r="M3905" t="s">
        <v>11340</v>
      </c>
      <c r="N3905">
        <v>1.6666666E-2</v>
      </c>
      <c r="O3905">
        <v>0</v>
      </c>
      <c r="P3905">
        <v>894</v>
      </c>
      <c r="Q3905">
        <v>47</v>
      </c>
      <c r="R3905">
        <v>128</v>
      </c>
      <c r="S3905">
        <v>14</v>
      </c>
      <c r="T3905">
        <v>60</v>
      </c>
      <c r="U3905">
        <v>1</v>
      </c>
      <c r="V3905">
        <v>0</v>
      </c>
      <c r="W3905">
        <v>0</v>
      </c>
      <c r="X3905">
        <v>1.2196925292602172</v>
      </c>
      <c r="Y3905">
        <v>5.6428909855239668</v>
      </c>
      <c r="Z3905">
        <v>1.3201352042458001</v>
      </c>
      <c r="AA3905">
        <v>0.29541169210733331</v>
      </c>
      <c r="AB3905">
        <v>0.26491814659930002</v>
      </c>
      <c r="AC3905">
        <v>0.77304941985816666</v>
      </c>
      <c r="AD3905">
        <v>0</v>
      </c>
      <c r="AE3905">
        <v>9.5160979775947823</v>
      </c>
    </row>
    <row r="3906" spans="1:31" x14ac:dyDescent="0.25">
      <c r="A3906">
        <v>2345720</v>
      </c>
      <c r="B3906">
        <v>1</v>
      </c>
      <c r="C3906" t="s">
        <v>80</v>
      </c>
      <c r="D3906" t="s">
        <v>100</v>
      </c>
      <c r="E3906" t="s">
        <v>151</v>
      </c>
      <c r="F3906" t="s">
        <v>11341</v>
      </c>
      <c r="G3906" t="s">
        <v>451</v>
      </c>
      <c r="H3906" t="s">
        <v>154</v>
      </c>
      <c r="I3906" t="s">
        <v>144</v>
      </c>
      <c r="J3906" t="s">
        <v>137</v>
      </c>
      <c r="K3906" t="s">
        <v>138</v>
      </c>
      <c r="L3906" t="s">
        <v>11342</v>
      </c>
      <c r="M3906" t="s">
        <v>11343</v>
      </c>
      <c r="N3906">
        <v>2.1641666659999999</v>
      </c>
      <c r="O3906">
        <v>0</v>
      </c>
      <c r="P3906">
        <v>176</v>
      </c>
      <c r="Q3906">
        <v>0</v>
      </c>
      <c r="R3906">
        <v>1</v>
      </c>
      <c r="S3906">
        <v>0</v>
      </c>
      <c r="T3906">
        <v>4</v>
      </c>
      <c r="U3906">
        <v>0</v>
      </c>
      <c r="V3906">
        <v>0</v>
      </c>
      <c r="W3906">
        <v>0</v>
      </c>
      <c r="X3906">
        <v>84.218905981615251</v>
      </c>
      <c r="Y3906">
        <v>0</v>
      </c>
      <c r="Z3906">
        <v>0.95719990708911329</v>
      </c>
      <c r="AA3906">
        <v>0</v>
      </c>
      <c r="AB3906">
        <v>8.4003803901261058</v>
      </c>
      <c r="AC3906">
        <v>0</v>
      </c>
      <c r="AD3906">
        <v>0</v>
      </c>
      <c r="AE3906">
        <v>93.576486278830473</v>
      </c>
    </row>
    <row r="3907" spans="1:31" x14ac:dyDescent="0.25">
      <c r="A3907">
        <v>2345640</v>
      </c>
      <c r="B3907">
        <v>1</v>
      </c>
      <c r="C3907" t="s">
        <v>81</v>
      </c>
      <c r="D3907" t="s">
        <v>112</v>
      </c>
      <c r="E3907" t="s">
        <v>132</v>
      </c>
      <c r="F3907" t="s">
        <v>3919</v>
      </c>
      <c r="G3907" t="s">
        <v>134</v>
      </c>
      <c r="H3907" t="s">
        <v>135</v>
      </c>
      <c r="I3907" t="s">
        <v>144</v>
      </c>
      <c r="J3907" t="s">
        <v>137</v>
      </c>
      <c r="K3907" t="s">
        <v>138</v>
      </c>
      <c r="L3907" t="s">
        <v>11344</v>
      </c>
      <c r="M3907" t="s">
        <v>11345</v>
      </c>
      <c r="N3907">
        <v>0.207777777</v>
      </c>
      <c r="O3907">
        <v>0</v>
      </c>
      <c r="P3907">
        <v>535</v>
      </c>
      <c r="Q3907">
        <v>3</v>
      </c>
      <c r="R3907">
        <v>3</v>
      </c>
      <c r="S3907">
        <v>2</v>
      </c>
      <c r="T3907">
        <v>57</v>
      </c>
      <c r="U3907">
        <v>2</v>
      </c>
      <c r="V3907">
        <v>0</v>
      </c>
      <c r="W3907">
        <v>0</v>
      </c>
      <c r="X3907">
        <v>9.4698671729234665</v>
      </c>
      <c r="Y3907">
        <v>3.9291840771026925</v>
      </c>
      <c r="Z3907">
        <v>0.56220877922249335</v>
      </c>
      <c r="AA3907">
        <v>0.85507961936232002</v>
      </c>
      <c r="AB3907">
        <v>3.3831539506842003</v>
      </c>
      <c r="AC3907">
        <v>41.317726478907403</v>
      </c>
      <c r="AD3907">
        <v>0</v>
      </c>
      <c r="AE3907">
        <v>59.51722007820257</v>
      </c>
    </row>
    <row r="3908" spans="1:31" x14ac:dyDescent="0.25">
      <c r="A3908">
        <v>2345517</v>
      </c>
      <c r="B3908">
        <v>1</v>
      </c>
      <c r="C3908" t="s">
        <v>81</v>
      </c>
      <c r="D3908" t="s">
        <v>127</v>
      </c>
      <c r="E3908" t="s">
        <v>141</v>
      </c>
      <c r="F3908" t="s">
        <v>11346</v>
      </c>
      <c r="G3908" t="s">
        <v>184</v>
      </c>
      <c r="H3908" t="s">
        <v>135</v>
      </c>
      <c r="I3908" t="s">
        <v>144</v>
      </c>
      <c r="J3908" t="s">
        <v>137</v>
      </c>
      <c r="K3908" t="s">
        <v>138</v>
      </c>
      <c r="L3908" t="s">
        <v>11347</v>
      </c>
      <c r="M3908" t="s">
        <v>11348</v>
      </c>
      <c r="N3908">
        <v>0.966388888</v>
      </c>
      <c r="O3908">
        <v>0</v>
      </c>
      <c r="P3908">
        <v>1</v>
      </c>
      <c r="Q3908">
        <v>0</v>
      </c>
      <c r="R3908">
        <v>6</v>
      </c>
      <c r="S3908">
        <v>0</v>
      </c>
      <c r="T3908">
        <v>1</v>
      </c>
      <c r="U3908">
        <v>0</v>
      </c>
      <c r="V3908">
        <v>0</v>
      </c>
      <c r="W3908">
        <v>0</v>
      </c>
      <c r="X3908">
        <v>5.3576211722094452E-2</v>
      </c>
      <c r="Y3908">
        <v>0</v>
      </c>
      <c r="Z3908">
        <v>22.451256314770106</v>
      </c>
      <c r="AA3908">
        <v>0</v>
      </c>
      <c r="AB3908">
        <v>1.6622075025901726</v>
      </c>
      <c r="AC3908">
        <v>0</v>
      </c>
      <c r="AD3908">
        <v>0</v>
      </c>
      <c r="AE3908">
        <v>24.167040029082372</v>
      </c>
    </row>
    <row r="3909" spans="1:31" x14ac:dyDescent="0.25">
      <c r="A3909">
        <v>2345926</v>
      </c>
      <c r="B3909">
        <v>1</v>
      </c>
      <c r="C3909" t="s">
        <v>81</v>
      </c>
      <c r="D3909" t="s">
        <v>123</v>
      </c>
      <c r="E3909" t="s">
        <v>151</v>
      </c>
      <c r="F3909" t="s">
        <v>11349</v>
      </c>
      <c r="G3909" t="s">
        <v>153</v>
      </c>
      <c r="H3909" t="s">
        <v>154</v>
      </c>
      <c r="I3909" t="s">
        <v>144</v>
      </c>
      <c r="J3909" t="s">
        <v>137</v>
      </c>
      <c r="K3909" t="s">
        <v>138</v>
      </c>
      <c r="L3909" t="s">
        <v>11350</v>
      </c>
      <c r="M3909" t="s">
        <v>11351</v>
      </c>
      <c r="N3909">
        <v>3.0730555549999998</v>
      </c>
      <c r="O3909">
        <v>0</v>
      </c>
      <c r="P3909">
        <v>7</v>
      </c>
      <c r="Q3909">
        <v>0</v>
      </c>
      <c r="R3909">
        <v>28</v>
      </c>
      <c r="S3909">
        <v>0</v>
      </c>
      <c r="T3909">
        <v>6</v>
      </c>
      <c r="U3909">
        <v>0</v>
      </c>
      <c r="V3909">
        <v>0</v>
      </c>
      <c r="W3909">
        <v>0</v>
      </c>
      <c r="X3909">
        <v>8.0362108553078926</v>
      </c>
      <c r="Y3909">
        <v>0</v>
      </c>
      <c r="Z3909">
        <v>79.973962638035474</v>
      </c>
      <c r="AA3909">
        <v>0</v>
      </c>
      <c r="AB3909">
        <v>8.6629676601930594</v>
      </c>
      <c r="AC3909">
        <v>0</v>
      </c>
      <c r="AD3909">
        <v>0</v>
      </c>
      <c r="AE3909">
        <v>96.67314115353642</v>
      </c>
    </row>
    <row r="3910" spans="1:31" x14ac:dyDescent="0.25">
      <c r="A3910">
        <v>2345454</v>
      </c>
      <c r="B3910">
        <v>1</v>
      </c>
      <c r="C3910" t="s">
        <v>80</v>
      </c>
      <c r="D3910" t="s">
        <v>108</v>
      </c>
      <c r="E3910" t="s">
        <v>151</v>
      </c>
      <c r="F3910" t="s">
        <v>11352</v>
      </c>
      <c r="G3910" t="s">
        <v>498</v>
      </c>
      <c r="H3910" t="s">
        <v>154</v>
      </c>
      <c r="I3910" t="s">
        <v>144</v>
      </c>
      <c r="J3910" t="s">
        <v>137</v>
      </c>
      <c r="K3910" t="s">
        <v>138</v>
      </c>
      <c r="L3910" t="s">
        <v>11353</v>
      </c>
      <c r="M3910" t="s">
        <v>11354</v>
      </c>
      <c r="N3910">
        <v>2.82</v>
      </c>
      <c r="O3910">
        <v>0</v>
      </c>
      <c r="P3910">
        <v>11</v>
      </c>
      <c r="Q3910">
        <v>0</v>
      </c>
      <c r="R3910">
        <v>1</v>
      </c>
      <c r="S3910">
        <v>0</v>
      </c>
      <c r="T3910">
        <v>3</v>
      </c>
      <c r="U3910">
        <v>0</v>
      </c>
      <c r="V3910">
        <v>0</v>
      </c>
      <c r="W3910">
        <v>0</v>
      </c>
      <c r="X3910">
        <v>8.1396836620323221</v>
      </c>
      <c r="Y3910">
        <v>0</v>
      </c>
      <c r="Z3910">
        <v>3.0993487777790487</v>
      </c>
      <c r="AA3910">
        <v>0</v>
      </c>
      <c r="AB3910">
        <v>0.61471460866467875</v>
      </c>
      <c r="AC3910">
        <v>0</v>
      </c>
      <c r="AD3910">
        <v>0</v>
      </c>
      <c r="AE3910">
        <v>11.85374704847605</v>
      </c>
    </row>
    <row r="3911" spans="1:31" x14ac:dyDescent="0.25">
      <c r="A3911">
        <v>2345408</v>
      </c>
      <c r="B3911">
        <v>1</v>
      </c>
      <c r="C3911" t="s">
        <v>80</v>
      </c>
      <c r="D3911" t="s">
        <v>105</v>
      </c>
      <c r="E3911" t="s">
        <v>132</v>
      </c>
      <c r="F3911" t="s">
        <v>11355</v>
      </c>
      <c r="G3911" t="s">
        <v>134</v>
      </c>
      <c r="H3911" t="s">
        <v>135</v>
      </c>
      <c r="I3911" t="s">
        <v>144</v>
      </c>
      <c r="J3911" t="s">
        <v>137</v>
      </c>
      <c r="K3911" t="s">
        <v>138</v>
      </c>
      <c r="L3911" t="s">
        <v>11356</v>
      </c>
      <c r="M3911" t="s">
        <v>11357</v>
      </c>
      <c r="N3911">
        <v>0.24722222199999999</v>
      </c>
      <c r="O3911">
        <v>18</v>
      </c>
      <c r="P3911">
        <v>823</v>
      </c>
      <c r="Q3911">
        <v>10</v>
      </c>
      <c r="R3911">
        <v>46</v>
      </c>
      <c r="S3911">
        <v>39</v>
      </c>
      <c r="T3911">
        <v>125</v>
      </c>
      <c r="U3911">
        <v>11</v>
      </c>
      <c r="V3911">
        <v>0</v>
      </c>
      <c r="W3911">
        <v>1.5522203810378155</v>
      </c>
      <c r="X3911">
        <v>46.627756007715455</v>
      </c>
      <c r="Y3911">
        <v>10.738255804142302</v>
      </c>
      <c r="Z3911">
        <v>6.1472717652408075</v>
      </c>
      <c r="AA3911">
        <v>60.463514931452671</v>
      </c>
      <c r="AB3911">
        <v>20.369813998360051</v>
      </c>
      <c r="AC3911">
        <v>36.246005185992018</v>
      </c>
      <c r="AD3911">
        <v>0</v>
      </c>
      <c r="AE3911">
        <v>182.14483807394112</v>
      </c>
    </row>
    <row r="3912" spans="1:31" x14ac:dyDescent="0.25">
      <c r="A3912">
        <v>2345740</v>
      </c>
      <c r="B3912">
        <v>1</v>
      </c>
      <c r="C3912" t="s">
        <v>81</v>
      </c>
      <c r="D3912" t="s">
        <v>120</v>
      </c>
      <c r="E3912" t="s">
        <v>141</v>
      </c>
      <c r="F3912" t="s">
        <v>11358</v>
      </c>
      <c r="G3912" t="s">
        <v>134</v>
      </c>
      <c r="H3912" t="s">
        <v>135</v>
      </c>
      <c r="I3912" t="s">
        <v>144</v>
      </c>
      <c r="J3912" t="s">
        <v>137</v>
      </c>
      <c r="K3912" t="s">
        <v>138</v>
      </c>
      <c r="L3912" t="s">
        <v>11359</v>
      </c>
      <c r="M3912" t="s">
        <v>11360</v>
      </c>
      <c r="N3912">
        <v>0.98305555499999997</v>
      </c>
      <c r="O3912">
        <v>4</v>
      </c>
      <c r="P3912">
        <v>765</v>
      </c>
      <c r="Q3912">
        <v>37</v>
      </c>
      <c r="R3912">
        <v>21</v>
      </c>
      <c r="S3912">
        <v>16</v>
      </c>
      <c r="T3912">
        <v>55</v>
      </c>
      <c r="U3912">
        <v>6</v>
      </c>
      <c r="V3912">
        <v>0</v>
      </c>
      <c r="W3912">
        <v>11.836979683496335</v>
      </c>
      <c r="X3912">
        <v>91.369194314026572</v>
      </c>
      <c r="Y3912">
        <v>256.41066229998978</v>
      </c>
      <c r="Z3912">
        <v>11.014949309342741</v>
      </c>
      <c r="AA3912">
        <v>81.611272033610121</v>
      </c>
      <c r="AB3912">
        <v>25.303360423523479</v>
      </c>
      <c r="AC3912">
        <v>175.83334265865625</v>
      </c>
      <c r="AD3912">
        <v>0</v>
      </c>
      <c r="AE3912">
        <v>653.3797607226453</v>
      </c>
    </row>
    <row r="3913" spans="1:31" x14ac:dyDescent="0.25">
      <c r="A3913">
        <v>2345600</v>
      </c>
      <c r="B3913">
        <v>1</v>
      </c>
      <c r="C3913" t="s">
        <v>80</v>
      </c>
      <c r="D3913" t="s">
        <v>93</v>
      </c>
      <c r="E3913" t="s">
        <v>132</v>
      </c>
      <c r="F3913" t="s">
        <v>3811</v>
      </c>
      <c r="G3913" t="s">
        <v>134</v>
      </c>
      <c r="H3913" t="s">
        <v>135</v>
      </c>
      <c r="I3913" t="s">
        <v>144</v>
      </c>
      <c r="J3913" t="s">
        <v>137</v>
      </c>
      <c r="K3913" t="s">
        <v>138</v>
      </c>
      <c r="L3913" t="s">
        <v>11361</v>
      </c>
      <c r="M3913" t="s">
        <v>11362</v>
      </c>
      <c r="N3913">
        <v>0.898888888</v>
      </c>
      <c r="O3913">
        <v>0</v>
      </c>
      <c r="P3913">
        <v>423</v>
      </c>
      <c r="Q3913">
        <v>48</v>
      </c>
      <c r="R3913">
        <v>343</v>
      </c>
      <c r="S3913">
        <v>13</v>
      </c>
      <c r="T3913">
        <v>235</v>
      </c>
      <c r="U3913">
        <v>0</v>
      </c>
      <c r="V3913">
        <v>1</v>
      </c>
      <c r="W3913">
        <v>0</v>
      </c>
      <c r="X3913">
        <v>103.68518592860097</v>
      </c>
      <c r="Y3913">
        <v>168.11803347340799</v>
      </c>
      <c r="Z3913">
        <v>802.43091915448974</v>
      </c>
      <c r="AA3913">
        <v>85.968504166646525</v>
      </c>
      <c r="AB3913">
        <v>396.50140641484046</v>
      </c>
      <c r="AC3913">
        <v>0</v>
      </c>
      <c r="AD3913">
        <v>37.601448949083689</v>
      </c>
      <c r="AE3913">
        <v>1594.3054980870693</v>
      </c>
    </row>
    <row r="3914" spans="1:31" x14ac:dyDescent="0.25">
      <c r="A3914">
        <v>2345531</v>
      </c>
      <c r="B3914">
        <v>1</v>
      </c>
      <c r="C3914" t="s">
        <v>80</v>
      </c>
      <c r="D3914" t="s">
        <v>93</v>
      </c>
      <c r="E3914" t="s">
        <v>157</v>
      </c>
      <c r="F3914" t="s">
        <v>11363</v>
      </c>
      <c r="G3914" t="s">
        <v>159</v>
      </c>
      <c r="H3914" t="s">
        <v>154</v>
      </c>
      <c r="I3914" t="s">
        <v>144</v>
      </c>
      <c r="J3914" t="s">
        <v>137</v>
      </c>
      <c r="K3914" t="s">
        <v>138</v>
      </c>
      <c r="L3914" t="s">
        <v>11364</v>
      </c>
      <c r="M3914" t="s">
        <v>11365</v>
      </c>
      <c r="N3914">
        <v>3.9813888880000001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1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13.80020140525499</v>
      </c>
      <c r="AC3914">
        <v>0</v>
      </c>
      <c r="AD3914">
        <v>0</v>
      </c>
      <c r="AE3914">
        <v>13.80020140525499</v>
      </c>
    </row>
    <row r="3915" spans="1:31" x14ac:dyDescent="0.25">
      <c r="A3915">
        <v>2345697</v>
      </c>
      <c r="B3915">
        <v>1</v>
      </c>
      <c r="C3915" t="s">
        <v>81</v>
      </c>
      <c r="D3915" t="s">
        <v>120</v>
      </c>
      <c r="E3915" t="s">
        <v>151</v>
      </c>
      <c r="F3915" t="s">
        <v>11366</v>
      </c>
      <c r="G3915" t="s">
        <v>153</v>
      </c>
      <c r="H3915" t="s">
        <v>154</v>
      </c>
      <c r="I3915" t="s">
        <v>144</v>
      </c>
      <c r="J3915" t="s">
        <v>137</v>
      </c>
      <c r="K3915" t="s">
        <v>138</v>
      </c>
      <c r="L3915" t="s">
        <v>11367</v>
      </c>
      <c r="M3915" t="s">
        <v>11368</v>
      </c>
      <c r="N3915">
        <v>0.75611111099999995</v>
      </c>
      <c r="O3915">
        <v>0</v>
      </c>
      <c r="P3915">
        <v>42</v>
      </c>
      <c r="Q3915">
        <v>0</v>
      </c>
      <c r="R3915">
        <v>1</v>
      </c>
      <c r="S3915">
        <v>0</v>
      </c>
      <c r="T3915">
        <v>1</v>
      </c>
      <c r="U3915">
        <v>0</v>
      </c>
      <c r="V3915">
        <v>0</v>
      </c>
      <c r="W3915">
        <v>0</v>
      </c>
      <c r="X3915">
        <v>7.4958914262097496</v>
      </c>
      <c r="Y3915">
        <v>0</v>
      </c>
      <c r="Z3915">
        <v>1.9301761921574446E-2</v>
      </c>
      <c r="AA3915">
        <v>0</v>
      </c>
      <c r="AB3915">
        <v>0</v>
      </c>
      <c r="AC3915">
        <v>0</v>
      </c>
      <c r="AD3915">
        <v>0</v>
      </c>
      <c r="AE3915">
        <v>7.5151931881313239</v>
      </c>
    </row>
    <row r="3916" spans="1:31" x14ac:dyDescent="0.25">
      <c r="A3916">
        <v>2345909</v>
      </c>
      <c r="B3916">
        <v>1</v>
      </c>
      <c r="C3916" t="s">
        <v>80</v>
      </c>
      <c r="D3916" t="s">
        <v>104</v>
      </c>
      <c r="E3916" t="s">
        <v>151</v>
      </c>
      <c r="F3916" t="s">
        <v>11369</v>
      </c>
      <c r="G3916" t="s">
        <v>153</v>
      </c>
      <c r="H3916" t="s">
        <v>154</v>
      </c>
      <c r="I3916" t="s">
        <v>144</v>
      </c>
      <c r="J3916" t="s">
        <v>137</v>
      </c>
      <c r="K3916" t="s">
        <v>138</v>
      </c>
      <c r="L3916" t="s">
        <v>11370</v>
      </c>
      <c r="M3916" t="s">
        <v>11371</v>
      </c>
      <c r="N3916">
        <v>1.970277777</v>
      </c>
      <c r="O3916">
        <v>0</v>
      </c>
      <c r="P3916">
        <v>9</v>
      </c>
      <c r="Q3916">
        <v>0</v>
      </c>
      <c r="R3916">
        <v>13</v>
      </c>
      <c r="S3916">
        <v>0</v>
      </c>
      <c r="T3916">
        <v>3</v>
      </c>
      <c r="U3916">
        <v>0</v>
      </c>
      <c r="V3916">
        <v>0</v>
      </c>
      <c r="W3916">
        <v>0</v>
      </c>
      <c r="X3916">
        <v>7.6640281156278514</v>
      </c>
      <c r="Y3916">
        <v>0</v>
      </c>
      <c r="Z3916">
        <v>19.899387612422888</v>
      </c>
      <c r="AA3916">
        <v>0</v>
      </c>
      <c r="AB3916">
        <v>0.42453941355092362</v>
      </c>
      <c r="AC3916">
        <v>0</v>
      </c>
      <c r="AD3916">
        <v>0</v>
      </c>
      <c r="AE3916">
        <v>27.987955141601663</v>
      </c>
    </row>
    <row r="3917" spans="1:31" x14ac:dyDescent="0.25">
      <c r="A3917">
        <v>2345554</v>
      </c>
      <c r="B3917">
        <v>1</v>
      </c>
      <c r="C3917" t="s">
        <v>80</v>
      </c>
      <c r="D3917" t="s">
        <v>96</v>
      </c>
      <c r="E3917" t="s">
        <v>157</v>
      </c>
      <c r="F3917" t="s">
        <v>11372</v>
      </c>
      <c r="G3917" t="s">
        <v>159</v>
      </c>
      <c r="H3917" t="s">
        <v>154</v>
      </c>
      <c r="I3917" t="s">
        <v>144</v>
      </c>
      <c r="J3917" t="s">
        <v>137</v>
      </c>
      <c r="K3917" t="s">
        <v>138</v>
      </c>
      <c r="L3917" t="s">
        <v>11373</v>
      </c>
      <c r="M3917" t="s">
        <v>11374</v>
      </c>
      <c r="N3917">
        <v>1.551388888</v>
      </c>
      <c r="O3917">
        <v>0</v>
      </c>
      <c r="P3917">
        <v>1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0.4929203743066829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0.4929203743066829</v>
      </c>
    </row>
    <row r="3918" spans="1:31" x14ac:dyDescent="0.25">
      <c r="A3918">
        <v>2345411</v>
      </c>
      <c r="B3918">
        <v>1</v>
      </c>
      <c r="C3918" t="s">
        <v>80</v>
      </c>
      <c r="D3918" t="s">
        <v>105</v>
      </c>
      <c r="E3918" t="s">
        <v>132</v>
      </c>
      <c r="F3918" t="s">
        <v>11375</v>
      </c>
      <c r="G3918" t="s">
        <v>134</v>
      </c>
      <c r="H3918" t="s">
        <v>135</v>
      </c>
      <c r="I3918" t="s">
        <v>144</v>
      </c>
      <c r="J3918" t="s">
        <v>137</v>
      </c>
      <c r="K3918" t="s">
        <v>138</v>
      </c>
      <c r="L3918" t="s">
        <v>11376</v>
      </c>
      <c r="M3918" t="s">
        <v>11377</v>
      </c>
      <c r="N3918">
        <v>0.84472222200000002</v>
      </c>
      <c r="O3918">
        <v>18</v>
      </c>
      <c r="P3918">
        <v>823</v>
      </c>
      <c r="Q3918">
        <v>10</v>
      </c>
      <c r="R3918">
        <v>46</v>
      </c>
      <c r="S3918">
        <v>39</v>
      </c>
      <c r="T3918">
        <v>125</v>
      </c>
      <c r="U3918">
        <v>11</v>
      </c>
      <c r="V3918">
        <v>0</v>
      </c>
      <c r="W3918">
        <v>4.9732094399711508</v>
      </c>
      <c r="X3918">
        <v>155.47341508920928</v>
      </c>
      <c r="Y3918">
        <v>35.877299872702515</v>
      </c>
      <c r="Z3918">
        <v>20.788608977841626</v>
      </c>
      <c r="AA3918">
        <v>202.82885384637578</v>
      </c>
      <c r="AB3918">
        <v>68.495223236356821</v>
      </c>
      <c r="AC3918">
        <v>121.54891132215035</v>
      </c>
      <c r="AD3918">
        <v>0</v>
      </c>
      <c r="AE3918">
        <v>609.9855217846075</v>
      </c>
    </row>
    <row r="3919" spans="1:31" x14ac:dyDescent="0.25">
      <c r="A3919">
        <v>2345511</v>
      </c>
      <c r="B3919">
        <v>1</v>
      </c>
      <c r="C3919" t="s">
        <v>80</v>
      </c>
      <c r="D3919" t="s">
        <v>89</v>
      </c>
      <c r="E3919" t="s">
        <v>141</v>
      </c>
      <c r="F3919" t="s">
        <v>11378</v>
      </c>
      <c r="G3919" t="s">
        <v>134</v>
      </c>
      <c r="H3919" t="s">
        <v>135</v>
      </c>
      <c r="I3919" t="s">
        <v>144</v>
      </c>
      <c r="J3919" t="s">
        <v>137</v>
      </c>
      <c r="K3919" t="s">
        <v>138</v>
      </c>
      <c r="L3919" t="s">
        <v>11379</v>
      </c>
      <c r="M3919" t="s">
        <v>11380</v>
      </c>
      <c r="N3919">
        <v>0.92194444399999997</v>
      </c>
      <c r="O3919">
        <v>0</v>
      </c>
      <c r="P3919">
        <v>323</v>
      </c>
      <c r="Q3919">
        <v>1</v>
      </c>
      <c r="R3919">
        <v>10</v>
      </c>
      <c r="S3919">
        <v>3</v>
      </c>
      <c r="T3919">
        <v>11</v>
      </c>
      <c r="U3919">
        <v>1</v>
      </c>
      <c r="V3919">
        <v>0</v>
      </c>
      <c r="W3919">
        <v>0</v>
      </c>
      <c r="X3919">
        <v>171.31302094736873</v>
      </c>
      <c r="Y3919">
        <v>0.57823304888591998</v>
      </c>
      <c r="Z3919">
        <v>5.2758473308946279</v>
      </c>
      <c r="AA3919">
        <v>6.0587055222354653</v>
      </c>
      <c r="AB3919">
        <v>14.304517724492545</v>
      </c>
      <c r="AC3919">
        <v>4.8500844327419035</v>
      </c>
      <c r="AD3919">
        <v>0</v>
      </c>
      <c r="AE3919">
        <v>202.3804090066192</v>
      </c>
    </row>
    <row r="3920" spans="1:31" x14ac:dyDescent="0.25">
      <c r="A3920">
        <v>2345929</v>
      </c>
      <c r="B3920">
        <v>1</v>
      </c>
      <c r="C3920" t="s">
        <v>81</v>
      </c>
      <c r="D3920" t="s">
        <v>115</v>
      </c>
      <c r="E3920" t="s">
        <v>141</v>
      </c>
      <c r="F3920" t="s">
        <v>684</v>
      </c>
      <c r="G3920" t="s">
        <v>134</v>
      </c>
      <c r="H3920" t="s">
        <v>135</v>
      </c>
      <c r="I3920" t="s">
        <v>136</v>
      </c>
      <c r="J3920" t="s">
        <v>137</v>
      </c>
      <c r="K3920" t="s">
        <v>138</v>
      </c>
      <c r="L3920" t="s">
        <v>11381</v>
      </c>
      <c r="M3920" t="s">
        <v>11382</v>
      </c>
      <c r="N3920">
        <v>1.6666666E-2</v>
      </c>
      <c r="O3920">
        <v>0</v>
      </c>
      <c r="P3920">
        <v>2380</v>
      </c>
      <c r="Q3920">
        <v>8</v>
      </c>
      <c r="R3920">
        <v>175</v>
      </c>
      <c r="S3920">
        <v>15</v>
      </c>
      <c r="T3920">
        <v>180</v>
      </c>
      <c r="U3920">
        <v>0</v>
      </c>
      <c r="V3920">
        <v>1</v>
      </c>
      <c r="W3920">
        <v>0</v>
      </c>
      <c r="X3920">
        <v>3.5809546997933546</v>
      </c>
      <c r="Y3920">
        <v>0.3012096333308667</v>
      </c>
      <c r="Z3920">
        <v>2.0592064806783994</v>
      </c>
      <c r="AA3920">
        <v>0.32005741279873323</v>
      </c>
      <c r="AB3920">
        <v>0.59532532235841662</v>
      </c>
      <c r="AC3920">
        <v>0</v>
      </c>
      <c r="AD3920">
        <v>4.4485620000000003E-6</v>
      </c>
      <c r="AE3920">
        <v>6.8567579975217701</v>
      </c>
    </row>
    <row r="3921" spans="1:31" x14ac:dyDescent="0.25">
      <c r="A3921">
        <v>2345823</v>
      </c>
      <c r="B3921">
        <v>1</v>
      </c>
      <c r="C3921" t="s">
        <v>80</v>
      </c>
      <c r="D3921" t="s">
        <v>93</v>
      </c>
      <c r="E3921" t="s">
        <v>151</v>
      </c>
      <c r="F3921" t="s">
        <v>11383</v>
      </c>
      <c r="G3921" t="s">
        <v>410</v>
      </c>
      <c r="H3921" t="s">
        <v>154</v>
      </c>
      <c r="I3921" t="s">
        <v>144</v>
      </c>
      <c r="J3921" t="s">
        <v>137</v>
      </c>
      <c r="K3921" t="s">
        <v>138</v>
      </c>
      <c r="L3921" t="s">
        <v>11384</v>
      </c>
      <c r="M3921" t="s">
        <v>11385</v>
      </c>
      <c r="N3921">
        <v>8.0663888880000005</v>
      </c>
      <c r="O3921">
        <v>0</v>
      </c>
      <c r="P3921">
        <v>1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0.51460817304429007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0.51460817304429007</v>
      </c>
    </row>
    <row r="3922" spans="1:31" x14ac:dyDescent="0.25">
      <c r="A3922">
        <v>2345431</v>
      </c>
      <c r="B3922">
        <v>1</v>
      </c>
      <c r="C3922" t="s">
        <v>80</v>
      </c>
      <c r="D3922" t="s">
        <v>93</v>
      </c>
      <c r="E3922" t="s">
        <v>132</v>
      </c>
      <c r="F3922" t="s">
        <v>11386</v>
      </c>
      <c r="G3922" t="s">
        <v>134</v>
      </c>
      <c r="H3922" t="s">
        <v>135</v>
      </c>
      <c r="I3922" t="s">
        <v>144</v>
      </c>
      <c r="J3922" t="s">
        <v>137</v>
      </c>
      <c r="K3922" t="s">
        <v>138</v>
      </c>
      <c r="L3922" t="s">
        <v>11387</v>
      </c>
      <c r="M3922" t="s">
        <v>11388</v>
      </c>
      <c r="N3922">
        <v>0.41055555500000002</v>
      </c>
      <c r="O3922">
        <v>0</v>
      </c>
      <c r="P3922">
        <v>1919</v>
      </c>
      <c r="Q3922">
        <v>0</v>
      </c>
      <c r="R3922">
        <v>62</v>
      </c>
      <c r="S3922">
        <v>6</v>
      </c>
      <c r="T3922">
        <v>241</v>
      </c>
      <c r="U3922">
        <v>4</v>
      </c>
      <c r="V3922">
        <v>1</v>
      </c>
      <c r="W3922">
        <v>0</v>
      </c>
      <c r="X3922">
        <v>161.54942891764989</v>
      </c>
      <c r="Y3922">
        <v>0</v>
      </c>
      <c r="Z3922">
        <v>80.183146360828729</v>
      </c>
      <c r="AA3922">
        <v>12.629067947183042</v>
      </c>
      <c r="AB3922">
        <v>95.769562129885202</v>
      </c>
      <c r="AC3922">
        <v>53.233959516337904</v>
      </c>
      <c r="AD3922">
        <v>2.2243706094611111E-4</v>
      </c>
      <c r="AE3922">
        <v>403.36538730894569</v>
      </c>
    </row>
    <row r="3923" spans="1:31" x14ac:dyDescent="0.25">
      <c r="A3923">
        <v>2345468</v>
      </c>
      <c r="B3923">
        <v>1</v>
      </c>
      <c r="C3923" t="s">
        <v>80</v>
      </c>
      <c r="D3923" t="s">
        <v>96</v>
      </c>
      <c r="E3923" t="s">
        <v>157</v>
      </c>
      <c r="F3923" t="s">
        <v>11389</v>
      </c>
      <c r="G3923" t="s">
        <v>159</v>
      </c>
      <c r="H3923" t="s">
        <v>154</v>
      </c>
      <c r="I3923" t="s">
        <v>144</v>
      </c>
      <c r="J3923" t="s">
        <v>137</v>
      </c>
      <c r="K3923" t="s">
        <v>138</v>
      </c>
      <c r="L3923" t="s">
        <v>11390</v>
      </c>
      <c r="M3923" t="s">
        <v>11391</v>
      </c>
      <c r="N3923">
        <v>2.1402777770000001</v>
      </c>
      <c r="O3923">
        <v>0</v>
      </c>
      <c r="P3923">
        <v>1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0.67328581345612026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0.67328581345612026</v>
      </c>
    </row>
    <row r="3924" spans="1:31" x14ac:dyDescent="0.25">
      <c r="A3924">
        <v>2345766</v>
      </c>
      <c r="B3924">
        <v>1</v>
      </c>
      <c r="C3924" t="s">
        <v>81</v>
      </c>
      <c r="D3924" t="s">
        <v>113</v>
      </c>
      <c r="E3924" t="s">
        <v>132</v>
      </c>
      <c r="F3924" t="s">
        <v>11392</v>
      </c>
      <c r="G3924" t="s">
        <v>134</v>
      </c>
      <c r="H3924" t="s">
        <v>135</v>
      </c>
      <c r="I3924" t="s">
        <v>144</v>
      </c>
      <c r="J3924" t="s">
        <v>137</v>
      </c>
      <c r="K3924" t="s">
        <v>138</v>
      </c>
      <c r="L3924" t="s">
        <v>11393</v>
      </c>
      <c r="M3924" t="s">
        <v>11394</v>
      </c>
      <c r="N3924">
        <v>0.74055555500000003</v>
      </c>
      <c r="O3924">
        <v>3</v>
      </c>
      <c r="P3924">
        <v>839</v>
      </c>
      <c r="Q3924">
        <v>44</v>
      </c>
      <c r="R3924">
        <v>333</v>
      </c>
      <c r="S3924">
        <v>10</v>
      </c>
      <c r="T3924">
        <v>115</v>
      </c>
      <c r="U3924">
        <v>3</v>
      </c>
      <c r="V3924">
        <v>0</v>
      </c>
      <c r="W3924">
        <v>1.8428329918521167</v>
      </c>
      <c r="X3924">
        <v>128.13612806132051</v>
      </c>
      <c r="Y3924">
        <v>190.52292051220022</v>
      </c>
      <c r="Z3924">
        <v>396.96316360945195</v>
      </c>
      <c r="AA3924">
        <v>67.940122462662373</v>
      </c>
      <c r="AB3924">
        <v>53.060317493546115</v>
      </c>
      <c r="AC3924">
        <v>182.04701739012174</v>
      </c>
      <c r="AD3924">
        <v>0</v>
      </c>
      <c r="AE3924">
        <v>1020.5125025211551</v>
      </c>
    </row>
    <row r="3925" spans="1:31" x14ac:dyDescent="0.25">
      <c r="A3925">
        <v>2345723</v>
      </c>
      <c r="B3925">
        <v>1</v>
      </c>
      <c r="C3925" t="s">
        <v>81</v>
      </c>
      <c r="D3925" t="s">
        <v>115</v>
      </c>
      <c r="E3925" t="s">
        <v>151</v>
      </c>
      <c r="F3925" t="s">
        <v>11395</v>
      </c>
      <c r="G3925" t="s">
        <v>153</v>
      </c>
      <c r="H3925" t="s">
        <v>154</v>
      </c>
      <c r="I3925" t="s">
        <v>144</v>
      </c>
      <c r="J3925" t="s">
        <v>137</v>
      </c>
      <c r="K3925" t="s">
        <v>138</v>
      </c>
      <c r="L3925" t="s">
        <v>11396</v>
      </c>
      <c r="M3925" t="s">
        <v>11397</v>
      </c>
      <c r="N3925">
        <v>4.1111111109999996</v>
      </c>
      <c r="O3925">
        <v>0</v>
      </c>
      <c r="P3925">
        <v>6</v>
      </c>
      <c r="Q3925">
        <v>0</v>
      </c>
      <c r="R3925">
        <v>2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11.209838698760828</v>
      </c>
      <c r="Y3925">
        <v>0</v>
      </c>
      <c r="Z3925">
        <v>13.077345321580221</v>
      </c>
      <c r="AA3925">
        <v>0</v>
      </c>
      <c r="AB3925">
        <v>0</v>
      </c>
      <c r="AC3925">
        <v>0</v>
      </c>
      <c r="AD3925">
        <v>0</v>
      </c>
      <c r="AE3925">
        <v>24.287184020341051</v>
      </c>
    </row>
    <row r="3926" spans="1:31" x14ac:dyDescent="0.25">
      <c r="A3926">
        <v>2345574</v>
      </c>
      <c r="B3926">
        <v>1</v>
      </c>
      <c r="C3926" t="s">
        <v>81</v>
      </c>
      <c r="D3926" t="s">
        <v>122</v>
      </c>
      <c r="E3926" t="s">
        <v>151</v>
      </c>
      <c r="F3926" t="s">
        <v>11398</v>
      </c>
      <c r="G3926" t="s">
        <v>153</v>
      </c>
      <c r="H3926" t="s">
        <v>154</v>
      </c>
      <c r="I3926" t="s">
        <v>144</v>
      </c>
      <c r="J3926" t="s">
        <v>137</v>
      </c>
      <c r="K3926" t="s">
        <v>138</v>
      </c>
      <c r="L3926" t="s">
        <v>11399</v>
      </c>
      <c r="M3926" t="s">
        <v>11400</v>
      </c>
      <c r="N3926">
        <v>0.60611111100000004</v>
      </c>
      <c r="O3926">
        <v>0</v>
      </c>
      <c r="P3926">
        <v>1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4.3424511318545009E-2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4.3424511318545009E-2</v>
      </c>
    </row>
    <row r="3927" spans="1:31" x14ac:dyDescent="0.25">
      <c r="A3927">
        <v>2345474</v>
      </c>
      <c r="B3927">
        <v>1</v>
      </c>
      <c r="C3927" t="s">
        <v>80</v>
      </c>
      <c r="D3927" t="s">
        <v>89</v>
      </c>
      <c r="E3927" t="s">
        <v>141</v>
      </c>
      <c r="F3927" t="s">
        <v>11401</v>
      </c>
      <c r="G3927" t="s">
        <v>184</v>
      </c>
      <c r="H3927" t="s">
        <v>135</v>
      </c>
      <c r="I3927" t="s">
        <v>144</v>
      </c>
      <c r="J3927" t="s">
        <v>137</v>
      </c>
      <c r="K3927" t="s">
        <v>138</v>
      </c>
      <c r="L3927" t="s">
        <v>11402</v>
      </c>
      <c r="M3927" t="s">
        <v>11403</v>
      </c>
      <c r="N3927">
        <v>2.6772222220000002</v>
      </c>
      <c r="O3927">
        <v>0</v>
      </c>
      <c r="P3927">
        <v>186</v>
      </c>
      <c r="Q3927">
        <v>0</v>
      </c>
      <c r="R3927">
        <v>5</v>
      </c>
      <c r="S3927">
        <v>0</v>
      </c>
      <c r="T3927">
        <v>2</v>
      </c>
      <c r="U3927">
        <v>0</v>
      </c>
      <c r="V3927">
        <v>0</v>
      </c>
      <c r="W3927">
        <v>0</v>
      </c>
      <c r="X3927">
        <v>151.95691396759429</v>
      </c>
      <c r="Y3927">
        <v>0</v>
      </c>
      <c r="Z3927">
        <v>5.9665085945562861</v>
      </c>
      <c r="AA3927">
        <v>0</v>
      </c>
      <c r="AB3927">
        <v>4.4876482247982006</v>
      </c>
      <c r="AC3927">
        <v>0</v>
      </c>
      <c r="AD3927">
        <v>0</v>
      </c>
      <c r="AE3927">
        <v>162.41107078694876</v>
      </c>
    </row>
    <row r="3928" spans="1:31" x14ac:dyDescent="0.25">
      <c r="A3928">
        <v>2345543</v>
      </c>
      <c r="B3928">
        <v>1</v>
      </c>
      <c r="C3928" t="s">
        <v>80</v>
      </c>
      <c r="D3928" t="s">
        <v>82</v>
      </c>
      <c r="E3928" t="s">
        <v>151</v>
      </c>
      <c r="F3928" t="s">
        <v>11404</v>
      </c>
      <c r="G3928" t="s">
        <v>153</v>
      </c>
      <c r="H3928" t="s">
        <v>154</v>
      </c>
      <c r="I3928" t="s">
        <v>144</v>
      </c>
      <c r="J3928" t="s">
        <v>137</v>
      </c>
      <c r="K3928" t="s">
        <v>138</v>
      </c>
      <c r="L3928" t="s">
        <v>11405</v>
      </c>
      <c r="M3928" t="s">
        <v>11406</v>
      </c>
      <c r="N3928">
        <v>1.1316666660000001</v>
      </c>
      <c r="O3928">
        <v>0</v>
      </c>
      <c r="P3928">
        <v>97</v>
      </c>
      <c r="Q3928">
        <v>0</v>
      </c>
      <c r="R3928">
        <v>0</v>
      </c>
      <c r="S3928">
        <v>0</v>
      </c>
      <c r="T3928">
        <v>1</v>
      </c>
      <c r="U3928">
        <v>0</v>
      </c>
      <c r="V3928">
        <v>0</v>
      </c>
      <c r="W3928">
        <v>0</v>
      </c>
      <c r="X3928">
        <v>30.489303008673932</v>
      </c>
      <c r="Y3928">
        <v>0</v>
      </c>
      <c r="Z3928">
        <v>0</v>
      </c>
      <c r="AA3928">
        <v>0</v>
      </c>
      <c r="AB3928">
        <v>2.0099837665037668</v>
      </c>
      <c r="AC3928">
        <v>0</v>
      </c>
      <c r="AD3928">
        <v>0</v>
      </c>
      <c r="AE3928">
        <v>32.499286775177701</v>
      </c>
    </row>
    <row r="3929" spans="1:31" x14ac:dyDescent="0.25">
      <c r="A3929">
        <v>2345520</v>
      </c>
      <c r="B3929">
        <v>1</v>
      </c>
      <c r="C3929" t="s">
        <v>80</v>
      </c>
      <c r="D3929" t="s">
        <v>105</v>
      </c>
      <c r="E3929" t="s">
        <v>157</v>
      </c>
      <c r="F3929" t="s">
        <v>11407</v>
      </c>
      <c r="G3929" t="s">
        <v>204</v>
      </c>
      <c r="H3929" t="s">
        <v>154</v>
      </c>
      <c r="I3929" t="s">
        <v>144</v>
      </c>
      <c r="J3929" t="s">
        <v>137</v>
      </c>
      <c r="K3929" t="s">
        <v>138</v>
      </c>
      <c r="L3929" t="s">
        <v>11408</v>
      </c>
      <c r="M3929" t="s">
        <v>11409</v>
      </c>
      <c r="N3929">
        <v>0.61277777700000002</v>
      </c>
      <c r="O3929">
        <v>0</v>
      </c>
      <c r="P3929">
        <v>1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</row>
    <row r="3930" spans="1:31" x14ac:dyDescent="0.25">
      <c r="A3930">
        <v>2345566</v>
      </c>
      <c r="B3930">
        <v>1</v>
      </c>
      <c r="C3930" t="s">
        <v>80</v>
      </c>
      <c r="D3930" t="s">
        <v>98</v>
      </c>
      <c r="E3930" t="s">
        <v>174</v>
      </c>
      <c r="F3930" t="s">
        <v>10999</v>
      </c>
      <c r="G3930" t="s">
        <v>176</v>
      </c>
      <c r="H3930" t="s">
        <v>154</v>
      </c>
      <c r="I3930" t="s">
        <v>144</v>
      </c>
      <c r="J3930" t="s">
        <v>137</v>
      </c>
      <c r="K3930" t="s">
        <v>138</v>
      </c>
      <c r="L3930" t="s">
        <v>11410</v>
      </c>
      <c r="M3930" t="s">
        <v>11411</v>
      </c>
      <c r="N3930">
        <v>0.83555555500000001</v>
      </c>
      <c r="O3930">
        <v>0</v>
      </c>
      <c r="P3930">
        <v>0</v>
      </c>
      <c r="Q3930">
        <v>0</v>
      </c>
      <c r="R3930">
        <v>18</v>
      </c>
      <c r="S3930">
        <v>0</v>
      </c>
      <c r="T3930">
        <v>6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49.337234565957679</v>
      </c>
      <c r="AA3930">
        <v>0</v>
      </c>
      <c r="AB3930">
        <v>13.486496869740771</v>
      </c>
      <c r="AC3930">
        <v>0</v>
      </c>
      <c r="AD3930">
        <v>0</v>
      </c>
      <c r="AE3930">
        <v>62.823731435698448</v>
      </c>
    </row>
    <row r="3931" spans="1:31" x14ac:dyDescent="0.25">
      <c r="A3931">
        <v>2345706</v>
      </c>
      <c r="B3931">
        <v>1</v>
      </c>
      <c r="C3931" t="s">
        <v>81</v>
      </c>
      <c r="D3931" t="s">
        <v>117</v>
      </c>
      <c r="E3931" t="s">
        <v>157</v>
      </c>
      <c r="F3931" t="s">
        <v>11412</v>
      </c>
      <c r="G3931" t="s">
        <v>159</v>
      </c>
      <c r="H3931" t="s">
        <v>154</v>
      </c>
      <c r="I3931" t="s">
        <v>144</v>
      </c>
      <c r="J3931" t="s">
        <v>137</v>
      </c>
      <c r="K3931" t="s">
        <v>138</v>
      </c>
      <c r="L3931" t="s">
        <v>11413</v>
      </c>
      <c r="M3931" t="s">
        <v>11414</v>
      </c>
      <c r="N3931">
        <v>0.64333333299999995</v>
      </c>
      <c r="O3931">
        <v>0</v>
      </c>
      <c r="P3931">
        <v>1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2.4319535662399999E-2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2.4319535662399999E-2</v>
      </c>
    </row>
    <row r="3932" spans="1:31" x14ac:dyDescent="0.25">
      <c r="A3932">
        <v>2345729</v>
      </c>
      <c r="B3932">
        <v>1</v>
      </c>
      <c r="C3932" t="s">
        <v>80</v>
      </c>
      <c r="D3932" t="s">
        <v>103</v>
      </c>
      <c r="E3932" t="s">
        <v>147</v>
      </c>
      <c r="F3932" t="s">
        <v>11415</v>
      </c>
      <c r="G3932" t="s">
        <v>494</v>
      </c>
      <c r="H3932" t="s">
        <v>135</v>
      </c>
      <c r="I3932" t="s">
        <v>144</v>
      </c>
      <c r="J3932" t="s">
        <v>137</v>
      </c>
      <c r="K3932" t="s">
        <v>138</v>
      </c>
      <c r="L3932" t="s">
        <v>11416</v>
      </c>
      <c r="M3932" t="s">
        <v>11417</v>
      </c>
      <c r="N3932">
        <v>0.88166666599999999</v>
      </c>
      <c r="O3932">
        <v>0</v>
      </c>
      <c r="P3932">
        <v>19</v>
      </c>
      <c r="Q3932">
        <v>0</v>
      </c>
      <c r="R3932">
        <v>2</v>
      </c>
      <c r="S3932">
        <v>0</v>
      </c>
      <c r="T3932">
        <v>8</v>
      </c>
      <c r="U3932">
        <v>0</v>
      </c>
      <c r="V3932">
        <v>0</v>
      </c>
      <c r="W3932">
        <v>0</v>
      </c>
      <c r="X3932">
        <v>6.5213187702942621</v>
      </c>
      <c r="Y3932">
        <v>0</v>
      </c>
      <c r="Z3932">
        <v>8.8064841476119256</v>
      </c>
      <c r="AA3932">
        <v>0</v>
      </c>
      <c r="AB3932">
        <v>16.152922382923069</v>
      </c>
      <c r="AC3932">
        <v>0</v>
      </c>
      <c r="AD3932">
        <v>0</v>
      </c>
      <c r="AE3932">
        <v>31.480725300829256</v>
      </c>
    </row>
    <row r="3933" spans="1:31" x14ac:dyDescent="0.25">
      <c r="A3933">
        <v>2345643</v>
      </c>
      <c r="B3933">
        <v>1</v>
      </c>
      <c r="C3933" t="s">
        <v>80</v>
      </c>
      <c r="D3933" t="s">
        <v>107</v>
      </c>
      <c r="E3933" t="s">
        <v>151</v>
      </c>
      <c r="F3933" t="s">
        <v>11418</v>
      </c>
      <c r="G3933" t="s">
        <v>153</v>
      </c>
      <c r="H3933" t="s">
        <v>154</v>
      </c>
      <c r="I3933" t="s">
        <v>144</v>
      </c>
      <c r="J3933" t="s">
        <v>137</v>
      </c>
      <c r="K3933" t="s">
        <v>138</v>
      </c>
      <c r="L3933" t="s">
        <v>11419</v>
      </c>
      <c r="M3933" t="s">
        <v>11420</v>
      </c>
      <c r="N3933">
        <v>1.1688888879999999</v>
      </c>
      <c r="O3933">
        <v>0</v>
      </c>
      <c r="P3933">
        <v>9</v>
      </c>
      <c r="Q3933">
        <v>0</v>
      </c>
      <c r="R3933">
        <v>0</v>
      </c>
      <c r="S3933">
        <v>0</v>
      </c>
      <c r="T3933">
        <v>3</v>
      </c>
      <c r="U3933">
        <v>0</v>
      </c>
      <c r="V3933">
        <v>0</v>
      </c>
      <c r="W3933">
        <v>0</v>
      </c>
      <c r="X3933">
        <v>1.9985441519862501</v>
      </c>
      <c r="Y3933">
        <v>0</v>
      </c>
      <c r="Z3933">
        <v>0</v>
      </c>
      <c r="AA3933">
        <v>0</v>
      </c>
      <c r="AB3933">
        <v>4.3315090764597617</v>
      </c>
      <c r="AC3933">
        <v>0</v>
      </c>
      <c r="AD3933">
        <v>0</v>
      </c>
      <c r="AE3933">
        <v>6.3300532284460118</v>
      </c>
    </row>
    <row r="3934" spans="1:31" x14ac:dyDescent="0.25">
      <c r="A3934">
        <v>2345752</v>
      </c>
      <c r="B3934">
        <v>1</v>
      </c>
      <c r="C3934" t="s">
        <v>81</v>
      </c>
      <c r="D3934" t="s">
        <v>127</v>
      </c>
      <c r="E3934" t="s">
        <v>147</v>
      </c>
      <c r="F3934" t="s">
        <v>11421</v>
      </c>
      <c r="G3934" t="s">
        <v>134</v>
      </c>
      <c r="H3934" t="s">
        <v>135</v>
      </c>
      <c r="I3934" t="s">
        <v>144</v>
      </c>
      <c r="J3934" t="s">
        <v>137</v>
      </c>
      <c r="K3934" t="s">
        <v>138</v>
      </c>
      <c r="L3934" t="s">
        <v>11422</v>
      </c>
      <c r="M3934" t="s">
        <v>11423</v>
      </c>
      <c r="N3934">
        <v>0.630833333</v>
      </c>
      <c r="O3934">
        <v>0</v>
      </c>
      <c r="P3934">
        <v>886</v>
      </c>
      <c r="Q3934">
        <v>0</v>
      </c>
      <c r="R3934">
        <v>6</v>
      </c>
      <c r="S3934">
        <v>0</v>
      </c>
      <c r="T3934">
        <v>47</v>
      </c>
      <c r="U3934">
        <v>0</v>
      </c>
      <c r="V3934">
        <v>0</v>
      </c>
      <c r="W3934">
        <v>0</v>
      </c>
      <c r="X3934">
        <v>155.48134973815345</v>
      </c>
      <c r="Y3934">
        <v>0</v>
      </c>
      <c r="Z3934">
        <v>3.3949022713968731</v>
      </c>
      <c r="AA3934">
        <v>0</v>
      </c>
      <c r="AB3934">
        <v>26.652749485692212</v>
      </c>
      <c r="AC3934">
        <v>0</v>
      </c>
      <c r="AD3934">
        <v>0</v>
      </c>
      <c r="AE3934">
        <v>185.52900149524254</v>
      </c>
    </row>
    <row r="3935" spans="1:31" x14ac:dyDescent="0.25">
      <c r="A3935">
        <v>2345689</v>
      </c>
      <c r="B3935">
        <v>1</v>
      </c>
      <c r="C3935" t="s">
        <v>80</v>
      </c>
      <c r="D3935" t="s">
        <v>93</v>
      </c>
      <c r="E3935" t="s">
        <v>151</v>
      </c>
      <c r="F3935" t="s">
        <v>11424</v>
      </c>
      <c r="G3935" t="s">
        <v>153</v>
      </c>
      <c r="H3935" t="s">
        <v>154</v>
      </c>
      <c r="I3935" t="s">
        <v>144</v>
      </c>
      <c r="J3935" t="s">
        <v>137</v>
      </c>
      <c r="K3935" t="s">
        <v>138</v>
      </c>
      <c r="L3935" t="s">
        <v>11425</v>
      </c>
      <c r="M3935" t="s">
        <v>11426</v>
      </c>
      <c r="N3935">
        <v>7.5352777770000001</v>
      </c>
      <c r="O3935">
        <v>0</v>
      </c>
      <c r="P3935">
        <v>2</v>
      </c>
      <c r="Q3935">
        <v>0</v>
      </c>
      <c r="R3935">
        <v>1</v>
      </c>
      <c r="S3935">
        <v>0</v>
      </c>
      <c r="T3935">
        <v>8</v>
      </c>
      <c r="U3935">
        <v>0</v>
      </c>
      <c r="V3935">
        <v>0</v>
      </c>
      <c r="W3935">
        <v>0</v>
      </c>
      <c r="X3935">
        <v>3.0090362454067803</v>
      </c>
      <c r="Y3935">
        <v>0</v>
      </c>
      <c r="Z3935">
        <v>66.678003957171455</v>
      </c>
      <c r="AA3935">
        <v>0</v>
      </c>
      <c r="AB3935">
        <v>179.50822322910639</v>
      </c>
      <c r="AC3935">
        <v>0</v>
      </c>
      <c r="AD3935">
        <v>0</v>
      </c>
      <c r="AE3935">
        <v>249.19526343168462</v>
      </c>
    </row>
    <row r="3936" spans="1:31" x14ac:dyDescent="0.25">
      <c r="A3936">
        <v>2345789</v>
      </c>
      <c r="B3936">
        <v>1</v>
      </c>
      <c r="C3936" t="s">
        <v>80</v>
      </c>
      <c r="D3936" t="s">
        <v>93</v>
      </c>
      <c r="E3936" t="s">
        <v>151</v>
      </c>
      <c r="F3936" t="s">
        <v>11427</v>
      </c>
      <c r="G3936" t="s">
        <v>153</v>
      </c>
      <c r="H3936" t="s">
        <v>154</v>
      </c>
      <c r="I3936" t="s">
        <v>144</v>
      </c>
      <c r="J3936" t="s">
        <v>137</v>
      </c>
      <c r="K3936" t="s">
        <v>138</v>
      </c>
      <c r="L3936" t="s">
        <v>11428</v>
      </c>
      <c r="M3936" t="s">
        <v>11429</v>
      </c>
      <c r="N3936">
        <v>6.1038888880000002</v>
      </c>
      <c r="O3936">
        <v>0</v>
      </c>
      <c r="P3936">
        <v>7</v>
      </c>
      <c r="Q3936">
        <v>0</v>
      </c>
      <c r="R3936">
        <v>4</v>
      </c>
      <c r="S3936">
        <v>0</v>
      </c>
      <c r="T3936">
        <v>4</v>
      </c>
      <c r="U3936">
        <v>0</v>
      </c>
      <c r="V3936">
        <v>0</v>
      </c>
      <c r="W3936">
        <v>0</v>
      </c>
      <c r="X3936">
        <v>25.82340125352313</v>
      </c>
      <c r="Y3936">
        <v>0</v>
      </c>
      <c r="Z3936">
        <v>34.180107224623711</v>
      </c>
      <c r="AA3936">
        <v>0</v>
      </c>
      <c r="AB3936">
        <v>1.2696107500294203</v>
      </c>
      <c r="AC3936">
        <v>0</v>
      </c>
      <c r="AD3936">
        <v>0</v>
      </c>
      <c r="AE3936">
        <v>61.273119228176263</v>
      </c>
    </row>
    <row r="3937" spans="1:31" x14ac:dyDescent="0.25">
      <c r="A3937">
        <v>2345938</v>
      </c>
      <c r="B3937">
        <v>1</v>
      </c>
      <c r="C3937" t="s">
        <v>81</v>
      </c>
      <c r="D3937" t="s">
        <v>120</v>
      </c>
      <c r="E3937" t="s">
        <v>151</v>
      </c>
      <c r="F3937" t="s">
        <v>11430</v>
      </c>
      <c r="G3937" t="s">
        <v>153</v>
      </c>
      <c r="H3937" t="s">
        <v>154</v>
      </c>
      <c r="I3937" t="s">
        <v>144</v>
      </c>
      <c r="J3937" t="s">
        <v>137</v>
      </c>
      <c r="K3937" t="s">
        <v>138</v>
      </c>
      <c r="L3937" t="s">
        <v>11431</v>
      </c>
      <c r="M3937" t="s">
        <v>11432</v>
      </c>
      <c r="N3937">
        <v>1.729166666</v>
      </c>
      <c r="O3937">
        <v>0</v>
      </c>
      <c r="P3937">
        <v>6</v>
      </c>
      <c r="Q3937">
        <v>0</v>
      </c>
      <c r="R3937">
        <v>2</v>
      </c>
      <c r="S3937">
        <v>0</v>
      </c>
      <c r="T3937">
        <v>3</v>
      </c>
      <c r="U3937">
        <v>0</v>
      </c>
      <c r="V3937">
        <v>0</v>
      </c>
      <c r="W3937">
        <v>0</v>
      </c>
      <c r="X3937">
        <v>1.8431973389941279</v>
      </c>
      <c r="Y3937">
        <v>0</v>
      </c>
      <c r="Z3937">
        <v>2.0636273615029102</v>
      </c>
      <c r="AA3937">
        <v>0</v>
      </c>
      <c r="AB3937">
        <v>9.3481463685571029</v>
      </c>
      <c r="AC3937">
        <v>0</v>
      </c>
      <c r="AD3937">
        <v>0</v>
      </c>
      <c r="AE3937">
        <v>13.254971069054141</v>
      </c>
    </row>
    <row r="3938" spans="1:31" x14ac:dyDescent="0.25">
      <c r="A3938">
        <v>2345626</v>
      </c>
      <c r="B3938">
        <v>1</v>
      </c>
      <c r="C3938" t="s">
        <v>81</v>
      </c>
      <c r="D3938" t="s">
        <v>121</v>
      </c>
      <c r="E3938" t="s">
        <v>151</v>
      </c>
      <c r="F3938" t="s">
        <v>11433</v>
      </c>
      <c r="G3938" t="s">
        <v>153</v>
      </c>
      <c r="H3938" t="s">
        <v>154</v>
      </c>
      <c r="I3938" t="s">
        <v>144</v>
      </c>
      <c r="J3938" t="s">
        <v>137</v>
      </c>
      <c r="K3938" t="s">
        <v>138</v>
      </c>
      <c r="L3938" t="s">
        <v>11434</v>
      </c>
      <c r="M3938" t="s">
        <v>11435</v>
      </c>
      <c r="N3938">
        <v>2.5566666659999999</v>
      </c>
      <c r="O3938">
        <v>0</v>
      </c>
      <c r="P3938">
        <v>10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4.4834875930106746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4.4834875930106746</v>
      </c>
    </row>
    <row r="3939" spans="1:31" x14ac:dyDescent="0.25">
      <c r="A3939">
        <v>2345483</v>
      </c>
      <c r="B3939">
        <v>1</v>
      </c>
      <c r="C3939" t="s">
        <v>80</v>
      </c>
      <c r="D3939" t="s">
        <v>99</v>
      </c>
      <c r="E3939" t="s">
        <v>151</v>
      </c>
      <c r="F3939" t="s">
        <v>11436</v>
      </c>
      <c r="G3939" t="s">
        <v>153</v>
      </c>
      <c r="H3939" t="s">
        <v>154</v>
      </c>
      <c r="I3939" t="s">
        <v>144</v>
      </c>
      <c r="J3939" t="s">
        <v>137</v>
      </c>
      <c r="K3939" t="s">
        <v>138</v>
      </c>
      <c r="L3939" t="s">
        <v>11437</v>
      </c>
      <c r="M3939" t="s">
        <v>11438</v>
      </c>
      <c r="N3939">
        <v>3.1886111110000002</v>
      </c>
      <c r="O3939">
        <v>0</v>
      </c>
      <c r="P3939">
        <v>10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16.397619167786061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16.397619167786061</v>
      </c>
    </row>
    <row r="3940" spans="1:31" x14ac:dyDescent="0.25">
      <c r="A3940">
        <v>2345457</v>
      </c>
      <c r="B3940">
        <v>1</v>
      </c>
      <c r="C3940" t="s">
        <v>81</v>
      </c>
      <c r="D3940" t="s">
        <v>112</v>
      </c>
      <c r="E3940" t="s">
        <v>132</v>
      </c>
      <c r="F3940" t="s">
        <v>11439</v>
      </c>
      <c r="G3940" t="s">
        <v>134</v>
      </c>
      <c r="H3940" t="s">
        <v>135</v>
      </c>
      <c r="I3940" t="s">
        <v>144</v>
      </c>
      <c r="J3940" t="s">
        <v>137</v>
      </c>
      <c r="K3940" t="s">
        <v>138</v>
      </c>
      <c r="L3940" t="s">
        <v>11440</v>
      </c>
      <c r="M3940" t="s">
        <v>11441</v>
      </c>
      <c r="N3940">
        <v>0.73805555499999997</v>
      </c>
      <c r="O3940">
        <v>0</v>
      </c>
      <c r="P3940">
        <v>438</v>
      </c>
      <c r="Q3940">
        <v>0</v>
      </c>
      <c r="R3940">
        <v>58</v>
      </c>
      <c r="S3940">
        <v>5</v>
      </c>
      <c r="T3940">
        <v>66</v>
      </c>
      <c r="U3940">
        <v>4</v>
      </c>
      <c r="V3940">
        <v>0</v>
      </c>
      <c r="W3940">
        <v>0</v>
      </c>
      <c r="X3940">
        <v>43.3293478802739</v>
      </c>
      <c r="Y3940">
        <v>0</v>
      </c>
      <c r="Z3940">
        <v>42.654533475096997</v>
      </c>
      <c r="AA3940">
        <v>41.026872699508317</v>
      </c>
      <c r="AB3940">
        <v>21.172025402500637</v>
      </c>
      <c r="AC3940">
        <v>35.922273035998039</v>
      </c>
      <c r="AD3940">
        <v>0</v>
      </c>
      <c r="AE3940">
        <v>184.10505249337791</v>
      </c>
    </row>
    <row r="3941" spans="1:31" x14ac:dyDescent="0.25">
      <c r="A3941">
        <v>2345440</v>
      </c>
      <c r="B3941">
        <v>1</v>
      </c>
      <c r="C3941" t="s">
        <v>80</v>
      </c>
      <c r="D3941" t="s">
        <v>103</v>
      </c>
      <c r="E3941" t="s">
        <v>147</v>
      </c>
      <c r="F3941" t="s">
        <v>11442</v>
      </c>
      <c r="G3941" t="s">
        <v>184</v>
      </c>
      <c r="H3941" t="s">
        <v>135</v>
      </c>
      <c r="I3941" t="s">
        <v>144</v>
      </c>
      <c r="J3941" t="s">
        <v>137</v>
      </c>
      <c r="K3941" t="s">
        <v>138</v>
      </c>
      <c r="L3941" t="s">
        <v>11443</v>
      </c>
      <c r="M3941" t="s">
        <v>11444</v>
      </c>
      <c r="N3941">
        <v>1.7050000000000001</v>
      </c>
      <c r="O3941">
        <v>0</v>
      </c>
      <c r="P3941">
        <v>837</v>
      </c>
      <c r="Q3941">
        <v>0</v>
      </c>
      <c r="R3941">
        <v>15</v>
      </c>
      <c r="S3941">
        <v>1</v>
      </c>
      <c r="T3941">
        <v>47</v>
      </c>
      <c r="U3941">
        <v>0</v>
      </c>
      <c r="V3941">
        <v>0</v>
      </c>
      <c r="W3941">
        <v>0</v>
      </c>
      <c r="X3941">
        <v>381.92274662013943</v>
      </c>
      <c r="Y3941">
        <v>0</v>
      </c>
      <c r="Z3941">
        <v>64.918275996492056</v>
      </c>
      <c r="AA3941">
        <v>9.9788699014850479</v>
      </c>
      <c r="AB3941">
        <v>64.642379918595836</v>
      </c>
      <c r="AC3941">
        <v>0</v>
      </c>
      <c r="AD3941">
        <v>0</v>
      </c>
      <c r="AE3941">
        <v>521.4622724367124</v>
      </c>
    </row>
    <row r="3942" spans="1:31" x14ac:dyDescent="0.25">
      <c r="A3942">
        <v>2345606</v>
      </c>
      <c r="B3942">
        <v>1</v>
      </c>
      <c r="C3942" t="s">
        <v>81</v>
      </c>
      <c r="D3942" t="s">
        <v>122</v>
      </c>
      <c r="E3942" t="s">
        <v>151</v>
      </c>
      <c r="F3942" t="s">
        <v>11271</v>
      </c>
      <c r="G3942" t="s">
        <v>194</v>
      </c>
      <c r="H3942" t="s">
        <v>154</v>
      </c>
      <c r="I3942" t="s">
        <v>144</v>
      </c>
      <c r="J3942" t="s">
        <v>137</v>
      </c>
      <c r="K3942" t="s">
        <v>138</v>
      </c>
      <c r="L3942" t="s">
        <v>11445</v>
      </c>
      <c r="M3942" t="s">
        <v>11446</v>
      </c>
      <c r="N3942">
        <v>0.47333333300000002</v>
      </c>
      <c r="O3942">
        <v>0</v>
      </c>
      <c r="P3942">
        <v>120</v>
      </c>
      <c r="Q3942">
        <v>0</v>
      </c>
      <c r="R3942">
        <v>1</v>
      </c>
      <c r="S3942">
        <v>0</v>
      </c>
      <c r="T3942">
        <v>13</v>
      </c>
      <c r="U3942">
        <v>0</v>
      </c>
      <c r="V3942">
        <v>0</v>
      </c>
      <c r="W3942">
        <v>0</v>
      </c>
      <c r="X3942">
        <v>12.61748674465071</v>
      </c>
      <c r="Y3942">
        <v>0</v>
      </c>
      <c r="Z3942">
        <v>0</v>
      </c>
      <c r="AA3942">
        <v>0</v>
      </c>
      <c r="AB3942">
        <v>4.1984527135828937</v>
      </c>
      <c r="AC3942">
        <v>0</v>
      </c>
      <c r="AD3942">
        <v>0</v>
      </c>
      <c r="AE3942">
        <v>16.815939458233604</v>
      </c>
    </row>
    <row r="3943" spans="1:31" x14ac:dyDescent="0.25">
      <c r="A3943">
        <v>2345583</v>
      </c>
      <c r="B3943">
        <v>1</v>
      </c>
      <c r="C3943" t="s">
        <v>80</v>
      </c>
      <c r="D3943" t="s">
        <v>102</v>
      </c>
      <c r="E3943" t="s">
        <v>151</v>
      </c>
      <c r="F3943" t="s">
        <v>11447</v>
      </c>
      <c r="G3943" t="s">
        <v>153</v>
      </c>
      <c r="H3943" t="s">
        <v>154</v>
      </c>
      <c r="I3943" t="s">
        <v>144</v>
      </c>
      <c r="J3943" t="s">
        <v>137</v>
      </c>
      <c r="K3943" t="s">
        <v>138</v>
      </c>
      <c r="L3943" t="s">
        <v>11448</v>
      </c>
      <c r="M3943" t="s">
        <v>11449</v>
      </c>
      <c r="N3943">
        <v>1.1713888880000001</v>
      </c>
      <c r="O3943">
        <v>0</v>
      </c>
      <c r="P3943">
        <v>4</v>
      </c>
      <c r="Q3943">
        <v>0</v>
      </c>
      <c r="R3943">
        <v>4</v>
      </c>
      <c r="S3943">
        <v>0</v>
      </c>
      <c r="T3943">
        <v>1</v>
      </c>
      <c r="U3943">
        <v>0</v>
      </c>
      <c r="V3943">
        <v>0</v>
      </c>
      <c r="W3943">
        <v>0</v>
      </c>
      <c r="X3943">
        <v>0.87672447666100006</v>
      </c>
      <c r="Y3943">
        <v>0</v>
      </c>
      <c r="Z3943">
        <v>8.7307503578779073</v>
      </c>
      <c r="AA3943">
        <v>0</v>
      </c>
      <c r="AB3943">
        <v>0</v>
      </c>
      <c r="AC3943">
        <v>0</v>
      </c>
      <c r="AD3943">
        <v>0</v>
      </c>
      <c r="AE3943">
        <v>9.6074748345389072</v>
      </c>
    </row>
    <row r="3944" spans="1:31" x14ac:dyDescent="0.25">
      <c r="A3944">
        <v>2345477</v>
      </c>
      <c r="B3944">
        <v>1</v>
      </c>
      <c r="C3944" t="s">
        <v>81</v>
      </c>
      <c r="D3944" t="s">
        <v>112</v>
      </c>
      <c r="E3944" t="s">
        <v>151</v>
      </c>
      <c r="F3944" t="s">
        <v>11450</v>
      </c>
      <c r="G3944" t="s">
        <v>410</v>
      </c>
      <c r="H3944" t="s">
        <v>154</v>
      </c>
      <c r="I3944" t="s">
        <v>144</v>
      </c>
      <c r="J3944" t="s">
        <v>137</v>
      </c>
      <c r="K3944" t="s">
        <v>138</v>
      </c>
      <c r="L3944" t="s">
        <v>11451</v>
      </c>
      <c r="M3944" t="s">
        <v>11452</v>
      </c>
      <c r="N3944">
        <v>1.6416666660000001</v>
      </c>
      <c r="O3944">
        <v>0</v>
      </c>
      <c r="P3944">
        <v>12</v>
      </c>
      <c r="Q3944">
        <v>0</v>
      </c>
      <c r="R3944">
        <v>20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3.7073866420356509</v>
      </c>
      <c r="Y3944">
        <v>0</v>
      </c>
      <c r="Z3944">
        <v>9.3004687576482095</v>
      </c>
      <c r="AA3944">
        <v>0</v>
      </c>
      <c r="AB3944">
        <v>0</v>
      </c>
      <c r="AC3944">
        <v>0</v>
      </c>
      <c r="AD3944">
        <v>0</v>
      </c>
      <c r="AE3944">
        <v>13.00785539968386</v>
      </c>
    </row>
    <row r="3945" spans="1:31" x14ac:dyDescent="0.25">
      <c r="A3945">
        <v>2345420</v>
      </c>
      <c r="B3945">
        <v>1</v>
      </c>
      <c r="C3945" t="s">
        <v>81</v>
      </c>
      <c r="D3945" t="s">
        <v>123</v>
      </c>
      <c r="E3945" t="s">
        <v>132</v>
      </c>
      <c r="F3945" t="s">
        <v>11453</v>
      </c>
      <c r="G3945" t="s">
        <v>363</v>
      </c>
      <c r="H3945" t="s">
        <v>135</v>
      </c>
      <c r="I3945" t="s">
        <v>144</v>
      </c>
      <c r="J3945" t="s">
        <v>137</v>
      </c>
      <c r="K3945" t="s">
        <v>209</v>
      </c>
      <c r="L3945" t="s">
        <v>11454</v>
      </c>
      <c r="M3945" t="s">
        <v>11455</v>
      </c>
      <c r="N3945">
        <v>0.28638888800000001</v>
      </c>
      <c r="O3945">
        <v>14</v>
      </c>
      <c r="P3945">
        <v>24752</v>
      </c>
      <c r="Q3945">
        <v>56</v>
      </c>
      <c r="R3945">
        <v>182</v>
      </c>
      <c r="S3945">
        <v>36</v>
      </c>
      <c r="T3945">
        <v>3109</v>
      </c>
      <c r="U3945">
        <v>8</v>
      </c>
      <c r="V3945">
        <v>19</v>
      </c>
      <c r="W3945">
        <v>0.65840559399322396</v>
      </c>
      <c r="X3945">
        <v>1155.8208087729806</v>
      </c>
      <c r="Y3945">
        <v>35.661149934249096</v>
      </c>
      <c r="Z3945">
        <v>41.237000565655684</v>
      </c>
      <c r="AA3945">
        <v>35.049845200467324</v>
      </c>
      <c r="AB3945">
        <v>358.13137731725641</v>
      </c>
      <c r="AC3945">
        <v>15.532601716477934</v>
      </c>
      <c r="AD3945">
        <v>41.04731040688737</v>
      </c>
      <c r="AE3945">
        <v>1683.1384995079679</v>
      </c>
    </row>
    <row r="3946" spans="1:31" x14ac:dyDescent="0.25">
      <c r="A3946">
        <v>2345918</v>
      </c>
      <c r="B3946">
        <v>1</v>
      </c>
      <c r="C3946" t="s">
        <v>81</v>
      </c>
      <c r="D3946" t="s">
        <v>123</v>
      </c>
      <c r="E3946" t="s">
        <v>141</v>
      </c>
      <c r="F3946" t="s">
        <v>11456</v>
      </c>
      <c r="G3946" t="s">
        <v>134</v>
      </c>
      <c r="H3946" t="s">
        <v>135</v>
      </c>
      <c r="I3946" t="s">
        <v>144</v>
      </c>
      <c r="J3946" t="s">
        <v>137</v>
      </c>
      <c r="K3946" t="s">
        <v>138</v>
      </c>
      <c r="L3946" t="s">
        <v>11457</v>
      </c>
      <c r="M3946" t="s">
        <v>11458</v>
      </c>
      <c r="N3946">
        <v>1.06</v>
      </c>
      <c r="O3946">
        <v>4</v>
      </c>
      <c r="P3946">
        <v>380</v>
      </c>
      <c r="Q3946">
        <v>300</v>
      </c>
      <c r="R3946">
        <v>435</v>
      </c>
      <c r="S3946">
        <v>27</v>
      </c>
      <c r="T3946">
        <v>80</v>
      </c>
      <c r="U3946">
        <v>1</v>
      </c>
      <c r="V3946">
        <v>0</v>
      </c>
      <c r="W3946">
        <v>8.8501011367504603</v>
      </c>
      <c r="X3946">
        <v>119.09886335452934</v>
      </c>
      <c r="Y3946">
        <v>1118.9755896319321</v>
      </c>
      <c r="Z3946">
        <v>1141.8213995486608</v>
      </c>
      <c r="AA3946">
        <v>48.151053446972064</v>
      </c>
      <c r="AB3946">
        <v>72.528021878984973</v>
      </c>
      <c r="AC3946">
        <v>50.946837886538106</v>
      </c>
      <c r="AD3946">
        <v>0</v>
      </c>
      <c r="AE3946">
        <v>2560.3718668843676</v>
      </c>
    </row>
    <row r="3947" spans="1:31" x14ac:dyDescent="0.25">
      <c r="A3947">
        <v>2345769</v>
      </c>
      <c r="B3947">
        <v>1</v>
      </c>
      <c r="C3947" t="s">
        <v>80</v>
      </c>
      <c r="D3947" t="s">
        <v>103</v>
      </c>
      <c r="E3947" t="s">
        <v>174</v>
      </c>
      <c r="F3947" t="s">
        <v>11459</v>
      </c>
      <c r="G3947" t="s">
        <v>11460</v>
      </c>
      <c r="H3947" t="s">
        <v>154</v>
      </c>
      <c r="I3947" t="s">
        <v>144</v>
      </c>
      <c r="J3947" t="s">
        <v>137</v>
      </c>
      <c r="K3947" t="s">
        <v>138</v>
      </c>
      <c r="L3947" t="s">
        <v>11461</v>
      </c>
      <c r="M3947" t="s">
        <v>11462</v>
      </c>
      <c r="N3947">
        <v>9.8547222219999995</v>
      </c>
      <c r="O3947">
        <v>0</v>
      </c>
      <c r="P3947">
        <v>245</v>
      </c>
      <c r="Q3947">
        <v>0</v>
      </c>
      <c r="R3947">
        <v>4</v>
      </c>
      <c r="S3947">
        <v>0</v>
      </c>
      <c r="T3947">
        <v>59</v>
      </c>
      <c r="U3947">
        <v>0</v>
      </c>
      <c r="V3947">
        <v>0</v>
      </c>
      <c r="W3947">
        <v>0</v>
      </c>
      <c r="X3947">
        <v>567.46008689688517</v>
      </c>
      <c r="Y3947">
        <v>0</v>
      </c>
      <c r="Z3947">
        <v>32.966724617325909</v>
      </c>
      <c r="AA3947">
        <v>0</v>
      </c>
      <c r="AB3947">
        <v>677.46729704798111</v>
      </c>
      <c r="AC3947">
        <v>0</v>
      </c>
      <c r="AD3947">
        <v>0</v>
      </c>
      <c r="AE3947">
        <v>1277.8941085621923</v>
      </c>
    </row>
    <row r="3948" spans="1:31" x14ac:dyDescent="0.25">
      <c r="A3948">
        <v>2345686</v>
      </c>
      <c r="B3948">
        <v>1</v>
      </c>
      <c r="C3948" t="s">
        <v>81</v>
      </c>
      <c r="D3948" t="s">
        <v>127</v>
      </c>
      <c r="E3948" t="s">
        <v>141</v>
      </c>
      <c r="F3948" t="s">
        <v>11463</v>
      </c>
      <c r="G3948" t="s">
        <v>134</v>
      </c>
      <c r="H3948" t="s">
        <v>135</v>
      </c>
      <c r="I3948" t="s">
        <v>144</v>
      </c>
      <c r="J3948" t="s">
        <v>137</v>
      </c>
      <c r="K3948" t="s">
        <v>138</v>
      </c>
      <c r="L3948" t="s">
        <v>11464</v>
      </c>
      <c r="M3948" t="s">
        <v>11465</v>
      </c>
      <c r="N3948">
        <v>2.3538888880000002</v>
      </c>
      <c r="O3948">
        <v>3</v>
      </c>
      <c r="P3948">
        <v>4</v>
      </c>
      <c r="Q3948">
        <v>42</v>
      </c>
      <c r="R3948">
        <v>19</v>
      </c>
      <c r="S3948">
        <v>2</v>
      </c>
      <c r="T3948">
        <v>2</v>
      </c>
      <c r="U3948">
        <v>0</v>
      </c>
      <c r="V3948">
        <v>0</v>
      </c>
      <c r="W3948">
        <v>5.265015837328388</v>
      </c>
      <c r="X3948">
        <v>4.5068692435458004</v>
      </c>
      <c r="Y3948">
        <v>278.52623735687257</v>
      </c>
      <c r="Z3948">
        <v>531.37882997060626</v>
      </c>
      <c r="AA3948">
        <v>11.749791990172909</v>
      </c>
      <c r="AB3948">
        <v>4.1190943121253722</v>
      </c>
      <c r="AC3948">
        <v>0</v>
      </c>
      <c r="AD3948">
        <v>0</v>
      </c>
      <c r="AE3948">
        <v>835.54583871065131</v>
      </c>
    </row>
    <row r="3949" spans="1:31" x14ac:dyDescent="0.25">
      <c r="A3949">
        <v>2345663</v>
      </c>
      <c r="B3949">
        <v>1</v>
      </c>
      <c r="C3949" t="s">
        <v>81</v>
      </c>
      <c r="D3949" t="s">
        <v>112</v>
      </c>
      <c r="E3949" t="s">
        <v>151</v>
      </c>
      <c r="F3949" t="s">
        <v>11466</v>
      </c>
      <c r="G3949" t="s">
        <v>331</v>
      </c>
      <c r="H3949" t="s">
        <v>154</v>
      </c>
      <c r="I3949" t="s">
        <v>144</v>
      </c>
      <c r="J3949" t="s">
        <v>137</v>
      </c>
      <c r="K3949" t="s">
        <v>138</v>
      </c>
      <c r="L3949" t="s">
        <v>11467</v>
      </c>
      <c r="M3949" t="s">
        <v>11468</v>
      </c>
      <c r="N3949">
        <v>1.321111111</v>
      </c>
      <c r="O3949">
        <v>0</v>
      </c>
      <c r="P3949">
        <v>25</v>
      </c>
      <c r="Q3949">
        <v>0</v>
      </c>
      <c r="R3949">
        <v>3</v>
      </c>
      <c r="S3949">
        <v>0</v>
      </c>
      <c r="T3949">
        <v>1</v>
      </c>
      <c r="U3949">
        <v>0</v>
      </c>
      <c r="V3949">
        <v>0</v>
      </c>
      <c r="W3949">
        <v>0</v>
      </c>
      <c r="X3949">
        <v>5.4544431874731973</v>
      </c>
      <c r="Y3949">
        <v>0</v>
      </c>
      <c r="Z3949">
        <v>0.71144902620816008</v>
      </c>
      <c r="AA3949">
        <v>0</v>
      </c>
      <c r="AB3949">
        <v>0.75638088786098667</v>
      </c>
      <c r="AC3949">
        <v>0</v>
      </c>
      <c r="AD3949">
        <v>0</v>
      </c>
      <c r="AE3949">
        <v>6.922273101542344</v>
      </c>
    </row>
    <row r="3950" spans="1:31" x14ac:dyDescent="0.25">
      <c r="A3950">
        <v>2345540</v>
      </c>
      <c r="B3950">
        <v>1</v>
      </c>
      <c r="C3950" t="s">
        <v>80</v>
      </c>
      <c r="D3950" t="s">
        <v>94</v>
      </c>
      <c r="E3950" t="s">
        <v>151</v>
      </c>
      <c r="F3950" t="s">
        <v>11469</v>
      </c>
      <c r="G3950" t="s">
        <v>194</v>
      </c>
      <c r="H3950" t="s">
        <v>154</v>
      </c>
      <c r="I3950" t="s">
        <v>144</v>
      </c>
      <c r="J3950" t="s">
        <v>137</v>
      </c>
      <c r="K3950" t="s">
        <v>138</v>
      </c>
      <c r="L3950" t="s">
        <v>11470</v>
      </c>
      <c r="M3950" t="s">
        <v>11471</v>
      </c>
      <c r="N3950">
        <v>2.3486111109999999</v>
      </c>
      <c r="O3950">
        <v>0</v>
      </c>
      <c r="P3950">
        <v>12</v>
      </c>
      <c r="Q3950">
        <v>0</v>
      </c>
      <c r="R3950">
        <v>10</v>
      </c>
      <c r="S3950">
        <v>0</v>
      </c>
      <c r="T3950">
        <v>3</v>
      </c>
      <c r="U3950">
        <v>0</v>
      </c>
      <c r="V3950">
        <v>0</v>
      </c>
      <c r="W3950">
        <v>0</v>
      </c>
      <c r="X3950">
        <v>3.4611762865351086</v>
      </c>
      <c r="Y3950">
        <v>0</v>
      </c>
      <c r="Z3950">
        <v>15.321754812129614</v>
      </c>
      <c r="AA3950">
        <v>0</v>
      </c>
      <c r="AB3950">
        <v>4.2575588705277836</v>
      </c>
      <c r="AC3950">
        <v>0</v>
      </c>
      <c r="AD3950">
        <v>0</v>
      </c>
      <c r="AE3950">
        <v>23.040489969192507</v>
      </c>
    </row>
    <row r="3951" spans="1:31" x14ac:dyDescent="0.25">
      <c r="A3951">
        <v>2345878</v>
      </c>
      <c r="B3951">
        <v>1</v>
      </c>
      <c r="C3951" t="s">
        <v>80</v>
      </c>
      <c r="D3951" t="s">
        <v>108</v>
      </c>
      <c r="E3951" t="s">
        <v>151</v>
      </c>
      <c r="F3951" t="s">
        <v>11472</v>
      </c>
      <c r="G3951" t="s">
        <v>153</v>
      </c>
      <c r="H3951" t="s">
        <v>154</v>
      </c>
      <c r="I3951" t="s">
        <v>144</v>
      </c>
      <c r="J3951" t="s">
        <v>137</v>
      </c>
      <c r="K3951" t="s">
        <v>138</v>
      </c>
      <c r="L3951" t="s">
        <v>11473</v>
      </c>
      <c r="M3951" t="s">
        <v>11474</v>
      </c>
      <c r="N3951">
        <v>6.4591666659999998</v>
      </c>
      <c r="O3951">
        <v>0</v>
      </c>
      <c r="P3951">
        <v>6</v>
      </c>
      <c r="Q3951">
        <v>0</v>
      </c>
      <c r="R3951">
        <v>1</v>
      </c>
      <c r="S3951">
        <v>0</v>
      </c>
      <c r="T3951">
        <v>1</v>
      </c>
      <c r="U3951">
        <v>0</v>
      </c>
      <c r="V3951">
        <v>0</v>
      </c>
      <c r="W3951">
        <v>0</v>
      </c>
      <c r="X3951">
        <v>5.5998781778272742</v>
      </c>
      <c r="Y3951">
        <v>0</v>
      </c>
      <c r="Z3951">
        <v>0</v>
      </c>
      <c r="AA3951">
        <v>0</v>
      </c>
      <c r="AB3951">
        <v>0.73690552680858346</v>
      </c>
      <c r="AC3951">
        <v>0</v>
      </c>
      <c r="AD3951">
        <v>0</v>
      </c>
      <c r="AE3951">
        <v>6.3367837046358577</v>
      </c>
    </row>
    <row r="3952" spans="1:31" x14ac:dyDescent="0.25">
      <c r="A3952">
        <v>2345563</v>
      </c>
      <c r="B3952">
        <v>1</v>
      </c>
      <c r="C3952" t="s">
        <v>80</v>
      </c>
      <c r="D3952" t="s">
        <v>85</v>
      </c>
      <c r="E3952" t="s">
        <v>151</v>
      </c>
      <c r="F3952" t="s">
        <v>11475</v>
      </c>
      <c r="G3952" t="s">
        <v>153</v>
      </c>
      <c r="H3952" t="s">
        <v>154</v>
      </c>
      <c r="I3952" t="s">
        <v>144</v>
      </c>
      <c r="J3952" t="s">
        <v>137</v>
      </c>
      <c r="K3952" t="s">
        <v>138</v>
      </c>
      <c r="L3952" t="s">
        <v>11476</v>
      </c>
      <c r="M3952" t="s">
        <v>11477</v>
      </c>
      <c r="N3952">
        <v>0.82305555500000005</v>
      </c>
      <c r="O3952">
        <v>0</v>
      </c>
      <c r="P3952">
        <v>135</v>
      </c>
      <c r="Q3952">
        <v>0</v>
      </c>
      <c r="R3952">
        <v>0</v>
      </c>
      <c r="S3952">
        <v>0</v>
      </c>
      <c r="T3952">
        <v>22</v>
      </c>
      <c r="U3952">
        <v>0</v>
      </c>
      <c r="V3952">
        <v>0</v>
      </c>
      <c r="W3952">
        <v>0</v>
      </c>
      <c r="X3952">
        <v>23.945814752147747</v>
      </c>
      <c r="Y3952">
        <v>0</v>
      </c>
      <c r="Z3952">
        <v>0</v>
      </c>
      <c r="AA3952">
        <v>0</v>
      </c>
      <c r="AB3952">
        <v>42.971483205672087</v>
      </c>
      <c r="AC3952">
        <v>0</v>
      </c>
      <c r="AD3952">
        <v>0</v>
      </c>
      <c r="AE3952">
        <v>66.917297957819841</v>
      </c>
    </row>
    <row r="3953" spans="1:31" x14ac:dyDescent="0.25">
      <c r="A3953">
        <v>2345832</v>
      </c>
      <c r="B3953">
        <v>1</v>
      </c>
      <c r="C3953" t="s">
        <v>80</v>
      </c>
      <c r="D3953" t="s">
        <v>102</v>
      </c>
      <c r="E3953" t="s">
        <v>132</v>
      </c>
      <c r="F3953" t="s">
        <v>7763</v>
      </c>
      <c r="G3953" t="s">
        <v>134</v>
      </c>
      <c r="H3953" t="s">
        <v>135</v>
      </c>
      <c r="I3953" t="s">
        <v>144</v>
      </c>
      <c r="J3953" t="s">
        <v>137</v>
      </c>
      <c r="K3953" t="s">
        <v>138</v>
      </c>
      <c r="L3953" t="s">
        <v>11478</v>
      </c>
      <c r="M3953" t="s">
        <v>11479</v>
      </c>
      <c r="N3953">
        <v>0.91500000000000004</v>
      </c>
      <c r="O3953">
        <v>1</v>
      </c>
      <c r="P3953">
        <v>1032</v>
      </c>
      <c r="Q3953">
        <v>2</v>
      </c>
      <c r="R3953">
        <v>16</v>
      </c>
      <c r="S3953">
        <v>5</v>
      </c>
      <c r="T3953">
        <v>73</v>
      </c>
      <c r="U3953">
        <v>0</v>
      </c>
      <c r="V3953">
        <v>0</v>
      </c>
      <c r="W3953">
        <v>3.696365276846906</v>
      </c>
      <c r="X3953">
        <v>133.52504683485657</v>
      </c>
      <c r="Y3953">
        <v>2.6326272810603664</v>
      </c>
      <c r="Z3953">
        <v>24.364527987181152</v>
      </c>
      <c r="AA3953">
        <v>7.3293536638157484</v>
      </c>
      <c r="AB3953">
        <v>30.531363178366419</v>
      </c>
      <c r="AC3953">
        <v>0</v>
      </c>
      <c r="AD3953">
        <v>0</v>
      </c>
      <c r="AE3953">
        <v>202.07928422212717</v>
      </c>
    </row>
    <row r="3954" spans="1:31" x14ac:dyDescent="0.25">
      <c r="A3954">
        <v>2345749</v>
      </c>
      <c r="B3954">
        <v>1</v>
      </c>
      <c r="C3954" t="s">
        <v>81</v>
      </c>
      <c r="D3954" t="s">
        <v>113</v>
      </c>
      <c r="E3954" t="s">
        <v>132</v>
      </c>
      <c r="F3954" t="s">
        <v>2361</v>
      </c>
      <c r="G3954" t="s">
        <v>134</v>
      </c>
      <c r="H3954" t="s">
        <v>135</v>
      </c>
      <c r="I3954" t="s">
        <v>144</v>
      </c>
      <c r="J3954" t="s">
        <v>137</v>
      </c>
      <c r="K3954" t="s">
        <v>138</v>
      </c>
      <c r="L3954" t="s">
        <v>11480</v>
      </c>
      <c r="M3954" t="s">
        <v>11481</v>
      </c>
      <c r="N3954">
        <v>6.3333333000000006E-2</v>
      </c>
      <c r="O3954">
        <v>6</v>
      </c>
      <c r="P3954">
        <v>1338</v>
      </c>
      <c r="Q3954">
        <v>55</v>
      </c>
      <c r="R3954">
        <v>403</v>
      </c>
      <c r="S3954">
        <v>45</v>
      </c>
      <c r="T3954">
        <v>454</v>
      </c>
      <c r="U3954">
        <v>20</v>
      </c>
      <c r="V3954">
        <v>6</v>
      </c>
      <c r="W3954">
        <v>0.25239139395780669</v>
      </c>
      <c r="X3954">
        <v>17.686660947516522</v>
      </c>
      <c r="Y3954">
        <v>20.143012133129211</v>
      </c>
      <c r="Z3954">
        <v>39.194300281566555</v>
      </c>
      <c r="AA3954">
        <v>80.517761071017404</v>
      </c>
      <c r="AB3954">
        <v>22.547002322012307</v>
      </c>
      <c r="AC3954">
        <v>95.230595125365653</v>
      </c>
      <c r="AD3954">
        <v>0.31771854317656006</v>
      </c>
      <c r="AE3954">
        <v>275.88944181774201</v>
      </c>
    </row>
    <row r="3955" spans="1:31" x14ac:dyDescent="0.25">
      <c r="A3955">
        <v>2345895</v>
      </c>
      <c r="B3955">
        <v>1</v>
      </c>
      <c r="C3955" t="s">
        <v>80</v>
      </c>
      <c r="D3955" t="s">
        <v>108</v>
      </c>
      <c r="E3955" t="s">
        <v>147</v>
      </c>
      <c r="F3955" t="s">
        <v>11482</v>
      </c>
      <c r="G3955" t="s">
        <v>184</v>
      </c>
      <c r="H3955" t="s">
        <v>135</v>
      </c>
      <c r="I3955" t="s">
        <v>144</v>
      </c>
      <c r="J3955" t="s">
        <v>137</v>
      </c>
      <c r="K3955" t="s">
        <v>138</v>
      </c>
      <c r="L3955" t="s">
        <v>11483</v>
      </c>
      <c r="M3955" t="s">
        <v>11484</v>
      </c>
      <c r="N3955">
        <v>1.320277777</v>
      </c>
      <c r="O3955">
        <v>0</v>
      </c>
      <c r="P3955">
        <v>55</v>
      </c>
      <c r="Q3955">
        <v>0</v>
      </c>
      <c r="R3955">
        <v>34</v>
      </c>
      <c r="S3955">
        <v>0</v>
      </c>
      <c r="T3955">
        <v>12</v>
      </c>
      <c r="U3955">
        <v>0</v>
      </c>
      <c r="V3955">
        <v>0</v>
      </c>
      <c r="W3955">
        <v>0</v>
      </c>
      <c r="X3955">
        <v>13.99019806937482</v>
      </c>
      <c r="Y3955">
        <v>0</v>
      </c>
      <c r="Z3955">
        <v>193.97852847517171</v>
      </c>
      <c r="AA3955">
        <v>0</v>
      </c>
      <c r="AB3955">
        <v>30.733839274725003</v>
      </c>
      <c r="AC3955">
        <v>0</v>
      </c>
      <c r="AD3955">
        <v>0</v>
      </c>
      <c r="AE3955">
        <v>238.70256581927154</v>
      </c>
    </row>
    <row r="3956" spans="1:31" x14ac:dyDescent="0.25">
      <c r="A3956">
        <v>2345646</v>
      </c>
      <c r="B3956">
        <v>1</v>
      </c>
      <c r="C3956" t="s">
        <v>80</v>
      </c>
      <c r="D3956" t="s">
        <v>98</v>
      </c>
      <c r="E3956" t="s">
        <v>141</v>
      </c>
      <c r="F3956" t="s">
        <v>11485</v>
      </c>
      <c r="G3956" t="s">
        <v>134</v>
      </c>
      <c r="H3956" t="s">
        <v>135</v>
      </c>
      <c r="I3956" t="s">
        <v>136</v>
      </c>
      <c r="J3956" t="s">
        <v>137</v>
      </c>
      <c r="K3956" t="s">
        <v>138</v>
      </c>
      <c r="L3956" t="s">
        <v>11486</v>
      </c>
      <c r="M3956" t="s">
        <v>11487</v>
      </c>
      <c r="N3956">
        <v>1.6666666E-2</v>
      </c>
      <c r="O3956">
        <v>0</v>
      </c>
      <c r="P3956">
        <v>1153</v>
      </c>
      <c r="Q3956">
        <v>2</v>
      </c>
      <c r="R3956">
        <v>131</v>
      </c>
      <c r="S3956">
        <v>7</v>
      </c>
      <c r="T3956">
        <v>283</v>
      </c>
      <c r="U3956">
        <v>0</v>
      </c>
      <c r="V3956">
        <v>0</v>
      </c>
      <c r="W3956">
        <v>0</v>
      </c>
      <c r="X3956">
        <v>2.8077907870025349</v>
      </c>
      <c r="Y3956">
        <v>5.3259569781099997E-2</v>
      </c>
      <c r="Z3956">
        <v>0.78074818504953281</v>
      </c>
      <c r="AA3956">
        <v>1.9609860163718498</v>
      </c>
      <c r="AB3956">
        <v>2.3835432028510319</v>
      </c>
      <c r="AC3956">
        <v>0</v>
      </c>
      <c r="AD3956">
        <v>0</v>
      </c>
      <c r="AE3956">
        <v>7.9863277610560495</v>
      </c>
    </row>
    <row r="3957" spans="1:31" x14ac:dyDescent="0.25">
      <c r="A3957">
        <v>2345460</v>
      </c>
      <c r="B3957">
        <v>1</v>
      </c>
      <c r="C3957" t="s">
        <v>81</v>
      </c>
      <c r="D3957" t="s">
        <v>113</v>
      </c>
      <c r="E3957" t="s">
        <v>141</v>
      </c>
      <c r="F3957" t="s">
        <v>11488</v>
      </c>
      <c r="G3957" t="s">
        <v>134</v>
      </c>
      <c r="H3957" t="s">
        <v>135</v>
      </c>
      <c r="I3957" t="s">
        <v>136</v>
      </c>
      <c r="J3957" t="s">
        <v>137</v>
      </c>
      <c r="K3957" t="s">
        <v>138</v>
      </c>
      <c r="L3957" t="s">
        <v>11489</v>
      </c>
      <c r="M3957" t="s">
        <v>11490</v>
      </c>
      <c r="N3957">
        <v>8.3333330000000001E-3</v>
      </c>
      <c r="O3957">
        <v>0</v>
      </c>
      <c r="P3957">
        <v>678</v>
      </c>
      <c r="Q3957">
        <v>50</v>
      </c>
      <c r="R3957">
        <v>262</v>
      </c>
      <c r="S3957">
        <v>11</v>
      </c>
      <c r="T3957">
        <v>42</v>
      </c>
      <c r="U3957">
        <v>1</v>
      </c>
      <c r="V3957">
        <v>0</v>
      </c>
      <c r="W3957">
        <v>0</v>
      </c>
      <c r="X3957">
        <v>1.0645246260920833</v>
      </c>
      <c r="Y3957">
        <v>3.0176142560572079</v>
      </c>
      <c r="Z3957">
        <v>10.414616252710301</v>
      </c>
      <c r="AA3957">
        <v>0.93292965023240015</v>
      </c>
      <c r="AB3957">
        <v>0.22439337913762497</v>
      </c>
      <c r="AC3957">
        <v>2.8512615904883333E-2</v>
      </c>
      <c r="AD3957">
        <v>0</v>
      </c>
      <c r="AE3957">
        <v>15.682590780134502</v>
      </c>
    </row>
    <row r="3958" spans="1:31" x14ac:dyDescent="0.25">
      <c r="A3958">
        <v>2345792</v>
      </c>
      <c r="B3958">
        <v>1</v>
      </c>
      <c r="C3958" t="s">
        <v>80</v>
      </c>
      <c r="D3958" t="s">
        <v>98</v>
      </c>
      <c r="E3958" t="s">
        <v>151</v>
      </c>
      <c r="F3958" t="s">
        <v>11491</v>
      </c>
      <c r="G3958" t="s">
        <v>410</v>
      </c>
      <c r="H3958" t="s">
        <v>154</v>
      </c>
      <c r="I3958" t="s">
        <v>144</v>
      </c>
      <c r="J3958" t="s">
        <v>137</v>
      </c>
      <c r="K3958" t="s">
        <v>138</v>
      </c>
      <c r="L3958" t="s">
        <v>11492</v>
      </c>
      <c r="M3958" t="s">
        <v>11493</v>
      </c>
      <c r="N3958">
        <v>3.0433333330000001</v>
      </c>
      <c r="O3958">
        <v>0</v>
      </c>
      <c r="P3958">
        <v>14</v>
      </c>
      <c r="Q3958">
        <v>0</v>
      </c>
      <c r="R3958">
        <v>15</v>
      </c>
      <c r="S3958">
        <v>0</v>
      </c>
      <c r="T3958">
        <v>3</v>
      </c>
      <c r="U3958">
        <v>0</v>
      </c>
      <c r="V3958">
        <v>0</v>
      </c>
      <c r="W3958">
        <v>0</v>
      </c>
      <c r="X3958">
        <v>17.05455845896585</v>
      </c>
      <c r="Y3958">
        <v>0</v>
      </c>
      <c r="Z3958">
        <v>55.815198337674985</v>
      </c>
      <c r="AA3958">
        <v>0</v>
      </c>
      <c r="AB3958">
        <v>12.339250950154723</v>
      </c>
      <c r="AC3958">
        <v>0</v>
      </c>
      <c r="AD3958">
        <v>0</v>
      </c>
      <c r="AE3958">
        <v>85.209007746795564</v>
      </c>
    </row>
    <row r="3959" spans="1:31" x14ac:dyDescent="0.25">
      <c r="A3959">
        <v>2345580</v>
      </c>
      <c r="B3959">
        <v>1</v>
      </c>
      <c r="C3959" t="s">
        <v>80</v>
      </c>
      <c r="D3959" t="s">
        <v>83</v>
      </c>
      <c r="E3959" t="s">
        <v>151</v>
      </c>
      <c r="F3959" t="s">
        <v>979</v>
      </c>
      <c r="G3959" t="s">
        <v>153</v>
      </c>
      <c r="H3959" t="s">
        <v>154</v>
      </c>
      <c r="I3959" t="s">
        <v>144</v>
      </c>
      <c r="J3959" t="s">
        <v>137</v>
      </c>
      <c r="K3959" t="s">
        <v>138</v>
      </c>
      <c r="L3959" t="s">
        <v>11494</v>
      </c>
      <c r="M3959" t="s">
        <v>11495</v>
      </c>
      <c r="N3959">
        <v>4.0441666659999997</v>
      </c>
      <c r="O3959">
        <v>0</v>
      </c>
      <c r="P3959">
        <v>37</v>
      </c>
      <c r="Q3959">
        <v>0</v>
      </c>
      <c r="R3959">
        <v>0</v>
      </c>
      <c r="S3959">
        <v>0</v>
      </c>
      <c r="T3959">
        <v>9</v>
      </c>
      <c r="U3959">
        <v>0</v>
      </c>
      <c r="V3959">
        <v>2</v>
      </c>
      <c r="W3959">
        <v>0</v>
      </c>
      <c r="X3959">
        <v>44.153000455462347</v>
      </c>
      <c r="Y3959">
        <v>0</v>
      </c>
      <c r="Z3959">
        <v>0</v>
      </c>
      <c r="AA3959">
        <v>0</v>
      </c>
      <c r="AB3959">
        <v>20.055506443931137</v>
      </c>
      <c r="AC3959">
        <v>0</v>
      </c>
      <c r="AD3959">
        <v>16.606194961715556</v>
      </c>
      <c r="AE3959">
        <v>80.814701861109043</v>
      </c>
    </row>
    <row r="3960" spans="1:31" x14ac:dyDescent="0.25">
      <c r="A3960">
        <v>2350745</v>
      </c>
      <c r="B3960">
        <v>1</v>
      </c>
      <c r="C3960" t="s">
        <v>80</v>
      </c>
      <c r="D3960" t="s">
        <v>102</v>
      </c>
      <c r="E3960" t="s">
        <v>174</v>
      </c>
      <c r="F3960" t="s">
        <v>11496</v>
      </c>
      <c r="G3960" t="s">
        <v>176</v>
      </c>
      <c r="H3960" t="s">
        <v>154</v>
      </c>
      <c r="I3960" t="s">
        <v>144</v>
      </c>
      <c r="J3960" t="s">
        <v>137</v>
      </c>
      <c r="K3960" t="s">
        <v>138</v>
      </c>
      <c r="L3960" t="s">
        <v>11497</v>
      </c>
      <c r="M3960" t="s">
        <v>11498</v>
      </c>
      <c r="N3960">
        <v>1.7536111109999999</v>
      </c>
      <c r="O3960">
        <v>0</v>
      </c>
      <c r="P3960">
        <v>0</v>
      </c>
      <c r="Q3960">
        <v>0</v>
      </c>
      <c r="R3960">
        <v>8</v>
      </c>
      <c r="S3960">
        <v>0</v>
      </c>
      <c r="T3960">
        <v>6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42.470827751429617</v>
      </c>
      <c r="AA3960">
        <v>0</v>
      </c>
      <c r="AB3960">
        <v>28.580011765756375</v>
      </c>
      <c r="AC3960">
        <v>0</v>
      </c>
      <c r="AD3960">
        <v>0</v>
      </c>
      <c r="AE3960">
        <v>71.050839517185992</v>
      </c>
    </row>
    <row r="3961" spans="1:31" x14ac:dyDescent="0.25">
      <c r="A3961">
        <v>2350602</v>
      </c>
      <c r="B3961">
        <v>1</v>
      </c>
      <c r="C3961" t="s">
        <v>81</v>
      </c>
      <c r="D3961" t="s">
        <v>122</v>
      </c>
      <c r="E3961" t="s">
        <v>147</v>
      </c>
      <c r="F3961" t="s">
        <v>11499</v>
      </c>
      <c r="G3961" t="s">
        <v>208</v>
      </c>
      <c r="H3961" t="s">
        <v>135</v>
      </c>
      <c r="I3961" t="s">
        <v>144</v>
      </c>
      <c r="J3961" t="s">
        <v>137</v>
      </c>
      <c r="K3961" t="s">
        <v>209</v>
      </c>
      <c r="L3961" t="s">
        <v>11500</v>
      </c>
      <c r="M3961" t="s">
        <v>11501</v>
      </c>
      <c r="N3961">
        <v>8.3450000000000006</v>
      </c>
      <c r="O3961">
        <v>1</v>
      </c>
      <c r="P3961">
        <v>3417</v>
      </c>
      <c r="Q3961">
        <v>0</v>
      </c>
      <c r="R3961">
        <v>12</v>
      </c>
      <c r="S3961">
        <v>5</v>
      </c>
      <c r="T3961">
        <v>210</v>
      </c>
      <c r="U3961">
        <v>0</v>
      </c>
      <c r="V3961">
        <v>1</v>
      </c>
      <c r="W3961">
        <v>1.1240433649784001</v>
      </c>
      <c r="X3961">
        <v>6584.7291776536849</v>
      </c>
      <c r="Y3961">
        <v>0</v>
      </c>
      <c r="Z3961">
        <v>51.42328546555553</v>
      </c>
      <c r="AA3961">
        <v>382.25553664237253</v>
      </c>
      <c r="AB3961">
        <v>2318.5666587464889</v>
      </c>
      <c r="AC3961">
        <v>0</v>
      </c>
      <c r="AD3961">
        <v>101.28813589712162</v>
      </c>
      <c r="AE3961">
        <v>9439.3868377702001</v>
      </c>
    </row>
    <row r="3962" spans="1:31" x14ac:dyDescent="0.25">
      <c r="A3962">
        <v>2350625</v>
      </c>
      <c r="B3962">
        <v>1</v>
      </c>
      <c r="C3962" t="s">
        <v>80</v>
      </c>
      <c r="D3962" t="s">
        <v>93</v>
      </c>
      <c r="E3962" t="s">
        <v>132</v>
      </c>
      <c r="F3962" t="s">
        <v>11502</v>
      </c>
      <c r="G3962" t="s">
        <v>208</v>
      </c>
      <c r="H3962" t="s">
        <v>135</v>
      </c>
      <c r="I3962" t="s">
        <v>144</v>
      </c>
      <c r="J3962" t="s">
        <v>137</v>
      </c>
      <c r="K3962" t="s">
        <v>209</v>
      </c>
      <c r="L3962" t="s">
        <v>11503</v>
      </c>
      <c r="M3962" t="s">
        <v>11504</v>
      </c>
      <c r="N3962">
        <v>9.5336111110000008</v>
      </c>
      <c r="O3962">
        <v>0</v>
      </c>
      <c r="P3962">
        <v>736</v>
      </c>
      <c r="Q3962">
        <v>0</v>
      </c>
      <c r="R3962">
        <v>24</v>
      </c>
      <c r="S3962">
        <v>4</v>
      </c>
      <c r="T3962">
        <v>78</v>
      </c>
      <c r="U3962">
        <v>1</v>
      </c>
      <c r="V3962">
        <v>0</v>
      </c>
      <c r="W3962">
        <v>0</v>
      </c>
      <c r="X3962">
        <v>1047.6801175463424</v>
      </c>
      <c r="Y3962">
        <v>0</v>
      </c>
      <c r="Z3962">
        <v>45.422898669729449</v>
      </c>
      <c r="AA3962">
        <v>90.873063994831043</v>
      </c>
      <c r="AB3962">
        <v>595.76022134412301</v>
      </c>
      <c r="AC3962">
        <v>378.91832958943263</v>
      </c>
      <c r="AD3962">
        <v>0</v>
      </c>
      <c r="AE3962">
        <v>2158.6546311444586</v>
      </c>
    </row>
    <row r="3963" spans="1:31" x14ac:dyDescent="0.25">
      <c r="A3963">
        <v>2351037</v>
      </c>
      <c r="B3963">
        <v>1</v>
      </c>
      <c r="C3963" t="s">
        <v>80</v>
      </c>
      <c r="D3963" t="s">
        <v>85</v>
      </c>
      <c r="E3963" t="s">
        <v>157</v>
      </c>
      <c r="F3963" t="s">
        <v>11505</v>
      </c>
      <c r="G3963" t="s">
        <v>204</v>
      </c>
      <c r="H3963" t="s">
        <v>154</v>
      </c>
      <c r="I3963" t="s">
        <v>144</v>
      </c>
      <c r="J3963" t="s">
        <v>137</v>
      </c>
      <c r="K3963" t="s">
        <v>138</v>
      </c>
      <c r="L3963" t="s">
        <v>11506</v>
      </c>
      <c r="M3963" t="s">
        <v>11507</v>
      </c>
      <c r="N3963">
        <v>0.896666666</v>
      </c>
      <c r="O3963">
        <v>0</v>
      </c>
      <c r="P3963">
        <v>24</v>
      </c>
      <c r="Q3963">
        <v>0</v>
      </c>
      <c r="R3963">
        <v>0</v>
      </c>
      <c r="S3963">
        <v>0</v>
      </c>
      <c r="T3963">
        <v>4</v>
      </c>
      <c r="U3963">
        <v>0</v>
      </c>
      <c r="V3963">
        <v>0</v>
      </c>
      <c r="W3963">
        <v>0</v>
      </c>
      <c r="X3963">
        <v>9.1915237017838685</v>
      </c>
      <c r="Y3963">
        <v>0</v>
      </c>
      <c r="Z3963">
        <v>0</v>
      </c>
      <c r="AA3963">
        <v>0</v>
      </c>
      <c r="AB3963">
        <v>3.045521898543087</v>
      </c>
      <c r="AC3963">
        <v>0</v>
      </c>
      <c r="AD3963">
        <v>0</v>
      </c>
      <c r="AE3963">
        <v>12.237045600326955</v>
      </c>
    </row>
    <row r="3964" spans="1:31" x14ac:dyDescent="0.25">
      <c r="A3964">
        <v>2350788</v>
      </c>
      <c r="B3964">
        <v>1</v>
      </c>
      <c r="C3964" t="s">
        <v>80</v>
      </c>
      <c r="D3964" t="s">
        <v>99</v>
      </c>
      <c r="E3964" t="s">
        <v>157</v>
      </c>
      <c r="F3964" t="s">
        <v>11508</v>
      </c>
      <c r="G3964" t="s">
        <v>159</v>
      </c>
      <c r="H3964" t="s">
        <v>154</v>
      </c>
      <c r="I3964" t="s">
        <v>144</v>
      </c>
      <c r="J3964" t="s">
        <v>137</v>
      </c>
      <c r="K3964" t="s">
        <v>138</v>
      </c>
      <c r="L3964" t="s">
        <v>11509</v>
      </c>
      <c r="M3964" t="s">
        <v>11510</v>
      </c>
      <c r="N3964">
        <v>1.603888888</v>
      </c>
      <c r="O3964">
        <v>0</v>
      </c>
      <c r="P3964">
        <v>2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0.71934138147463855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0.71934138147463855</v>
      </c>
    </row>
    <row r="3965" spans="1:31" x14ac:dyDescent="0.25">
      <c r="A3965">
        <v>2351080</v>
      </c>
      <c r="B3965">
        <v>1</v>
      </c>
      <c r="C3965" t="s">
        <v>81</v>
      </c>
      <c r="D3965" t="s">
        <v>114</v>
      </c>
      <c r="E3965" t="s">
        <v>147</v>
      </c>
      <c r="F3965" t="s">
        <v>11511</v>
      </c>
      <c r="G3965" t="s">
        <v>184</v>
      </c>
      <c r="H3965" t="s">
        <v>135</v>
      </c>
      <c r="I3965" t="s">
        <v>144</v>
      </c>
      <c r="J3965" t="s">
        <v>137</v>
      </c>
      <c r="K3965" t="s">
        <v>138</v>
      </c>
      <c r="L3965" t="s">
        <v>11512</v>
      </c>
      <c r="M3965" t="s">
        <v>11513</v>
      </c>
      <c r="N3965">
        <v>1.4775</v>
      </c>
      <c r="O3965">
        <v>0</v>
      </c>
      <c r="P3965">
        <v>213</v>
      </c>
      <c r="Q3965">
        <v>0</v>
      </c>
      <c r="R3965">
        <v>12</v>
      </c>
      <c r="S3965">
        <v>5</v>
      </c>
      <c r="T3965">
        <v>28</v>
      </c>
      <c r="U3965">
        <v>1</v>
      </c>
      <c r="V3965">
        <v>0</v>
      </c>
      <c r="W3965">
        <v>0</v>
      </c>
      <c r="X3965">
        <v>44.301218005986755</v>
      </c>
      <c r="Y3965">
        <v>0</v>
      </c>
      <c r="Z3965">
        <v>8.8490595388932274</v>
      </c>
      <c r="AA3965">
        <v>7.4431080316649147</v>
      </c>
      <c r="AB3965">
        <v>26.210683073342903</v>
      </c>
      <c r="AC3965">
        <v>128.55990314225727</v>
      </c>
      <c r="AD3965">
        <v>0</v>
      </c>
      <c r="AE3965">
        <v>215.36397179214507</v>
      </c>
    </row>
    <row r="3966" spans="1:31" x14ac:dyDescent="0.25">
      <c r="A3966">
        <v>2350571</v>
      </c>
      <c r="B3966">
        <v>1</v>
      </c>
      <c r="C3966" t="s">
        <v>81</v>
      </c>
      <c r="D3966" t="s">
        <v>120</v>
      </c>
      <c r="E3966" t="s">
        <v>141</v>
      </c>
      <c r="F3966" t="s">
        <v>1123</v>
      </c>
      <c r="G3966" t="s">
        <v>134</v>
      </c>
      <c r="H3966" t="s">
        <v>135</v>
      </c>
      <c r="I3966" t="s">
        <v>144</v>
      </c>
      <c r="J3966" t="s">
        <v>137</v>
      </c>
      <c r="K3966" t="s">
        <v>138</v>
      </c>
      <c r="L3966" t="s">
        <v>11514</v>
      </c>
      <c r="M3966" t="s">
        <v>11515</v>
      </c>
      <c r="N3966">
        <v>1.2594444440000001</v>
      </c>
      <c r="O3966">
        <v>0</v>
      </c>
      <c r="P3966">
        <v>0</v>
      </c>
      <c r="Q3966">
        <v>38</v>
      </c>
      <c r="R3966">
        <v>43</v>
      </c>
      <c r="S3966">
        <v>6</v>
      </c>
      <c r="T3966">
        <v>1</v>
      </c>
      <c r="U3966">
        <v>0</v>
      </c>
      <c r="V3966">
        <v>0</v>
      </c>
      <c r="W3966">
        <v>0</v>
      </c>
      <c r="X3966">
        <v>0</v>
      </c>
      <c r="Y3966">
        <v>570.843743645215</v>
      </c>
      <c r="Z3966">
        <v>505.12606282729837</v>
      </c>
      <c r="AA3966">
        <v>43.654339332961634</v>
      </c>
      <c r="AB3966">
        <v>2.3977555488293167</v>
      </c>
      <c r="AC3966">
        <v>0</v>
      </c>
      <c r="AD3966">
        <v>0</v>
      </c>
      <c r="AE3966">
        <v>1122.0219013543044</v>
      </c>
    </row>
    <row r="3967" spans="1:31" x14ac:dyDescent="0.25">
      <c r="A3967">
        <v>2350880</v>
      </c>
      <c r="B3967">
        <v>1</v>
      </c>
      <c r="C3967" t="s">
        <v>80</v>
      </c>
      <c r="D3967" t="s">
        <v>87</v>
      </c>
      <c r="E3967" t="s">
        <v>132</v>
      </c>
      <c r="F3967" t="s">
        <v>11516</v>
      </c>
      <c r="G3967" t="s">
        <v>134</v>
      </c>
      <c r="H3967" t="s">
        <v>135</v>
      </c>
      <c r="I3967" t="s">
        <v>144</v>
      </c>
      <c r="J3967" t="s">
        <v>137</v>
      </c>
      <c r="K3967" t="s">
        <v>138</v>
      </c>
      <c r="L3967" t="s">
        <v>11517</v>
      </c>
      <c r="M3967" t="s">
        <v>11518</v>
      </c>
      <c r="N3967">
        <v>0.61055555500000003</v>
      </c>
      <c r="O3967">
        <v>0</v>
      </c>
      <c r="P3967">
        <v>1564</v>
      </c>
      <c r="Q3967">
        <v>0</v>
      </c>
      <c r="R3967">
        <v>0</v>
      </c>
      <c r="S3967">
        <v>6</v>
      </c>
      <c r="T3967">
        <v>178</v>
      </c>
      <c r="U3967">
        <v>0</v>
      </c>
      <c r="V3967">
        <v>0</v>
      </c>
      <c r="W3967">
        <v>0</v>
      </c>
      <c r="X3967">
        <v>304.64388019381414</v>
      </c>
      <c r="Y3967">
        <v>0</v>
      </c>
      <c r="Z3967">
        <v>0</v>
      </c>
      <c r="AA3967">
        <v>132.4794517129944</v>
      </c>
      <c r="AB3967">
        <v>590.17447952509076</v>
      </c>
      <c r="AC3967">
        <v>0</v>
      </c>
      <c r="AD3967">
        <v>0</v>
      </c>
      <c r="AE3967">
        <v>1027.2978114318994</v>
      </c>
    </row>
    <row r="3968" spans="1:31" x14ac:dyDescent="0.25">
      <c r="A3968">
        <v>2350548</v>
      </c>
      <c r="B3968">
        <v>1</v>
      </c>
      <c r="C3968" t="s">
        <v>81</v>
      </c>
      <c r="D3968" t="s">
        <v>112</v>
      </c>
      <c r="E3968" t="s">
        <v>132</v>
      </c>
      <c r="F3968" t="s">
        <v>11519</v>
      </c>
      <c r="G3968" t="s">
        <v>134</v>
      </c>
      <c r="H3968" t="s">
        <v>135</v>
      </c>
      <c r="I3968" t="s">
        <v>136</v>
      </c>
      <c r="J3968" t="s">
        <v>137</v>
      </c>
      <c r="K3968" t="s">
        <v>138</v>
      </c>
      <c r="L3968" t="s">
        <v>11520</v>
      </c>
      <c r="M3968" t="s">
        <v>11521</v>
      </c>
      <c r="N3968">
        <v>5.5555550000000002E-3</v>
      </c>
      <c r="O3968">
        <v>0</v>
      </c>
      <c r="P3968">
        <v>1067</v>
      </c>
      <c r="Q3968">
        <v>39</v>
      </c>
      <c r="R3968">
        <v>228</v>
      </c>
      <c r="S3968">
        <v>22</v>
      </c>
      <c r="T3968">
        <v>56</v>
      </c>
      <c r="U3968">
        <v>4</v>
      </c>
      <c r="V3968">
        <v>0</v>
      </c>
      <c r="W3968">
        <v>0</v>
      </c>
      <c r="X3968">
        <v>0.623956232789878</v>
      </c>
      <c r="Y3968">
        <v>1.8089875342429502</v>
      </c>
      <c r="Z3968">
        <v>1.0306228668875446</v>
      </c>
      <c r="AA3968">
        <v>0.55819511731979998</v>
      </c>
      <c r="AB3968">
        <v>9.3318810716922246E-2</v>
      </c>
      <c r="AC3968">
        <v>1.8966385639042005</v>
      </c>
      <c r="AD3968">
        <v>0</v>
      </c>
      <c r="AE3968">
        <v>6.0117191258612959</v>
      </c>
    </row>
    <row r="3969" spans="1:31" x14ac:dyDescent="0.25">
      <c r="A3969">
        <v>2350525</v>
      </c>
      <c r="B3969">
        <v>1</v>
      </c>
      <c r="C3969" t="s">
        <v>81</v>
      </c>
      <c r="D3969" t="s">
        <v>123</v>
      </c>
      <c r="E3969" t="s">
        <v>151</v>
      </c>
      <c r="F3969" t="s">
        <v>11522</v>
      </c>
      <c r="G3969" t="s">
        <v>153</v>
      </c>
      <c r="H3969" t="s">
        <v>154</v>
      </c>
      <c r="I3969" t="s">
        <v>144</v>
      </c>
      <c r="J3969" t="s">
        <v>137</v>
      </c>
      <c r="K3969" t="s">
        <v>138</v>
      </c>
      <c r="L3969" t="s">
        <v>11523</v>
      </c>
      <c r="M3969" t="s">
        <v>11524</v>
      </c>
      <c r="N3969">
        <v>0.80861111100000005</v>
      </c>
      <c r="O3969">
        <v>0</v>
      </c>
      <c r="P3969">
        <v>1</v>
      </c>
      <c r="Q3969">
        <v>0</v>
      </c>
      <c r="R3969">
        <v>14</v>
      </c>
      <c r="S3969">
        <v>0</v>
      </c>
      <c r="T3969">
        <v>2</v>
      </c>
      <c r="U3969">
        <v>0</v>
      </c>
      <c r="V3969">
        <v>0</v>
      </c>
      <c r="W3969">
        <v>0</v>
      </c>
      <c r="X3969">
        <v>0.21226863286160003</v>
      </c>
      <c r="Y3969">
        <v>0</v>
      </c>
      <c r="Z3969">
        <v>4.6817892564996191</v>
      </c>
      <c r="AA3969">
        <v>0</v>
      </c>
      <c r="AB3969">
        <v>0.23140000238538005</v>
      </c>
      <c r="AC3969">
        <v>0</v>
      </c>
      <c r="AD3969">
        <v>0</v>
      </c>
      <c r="AE3969">
        <v>5.1254578917465992</v>
      </c>
    </row>
    <row r="3970" spans="1:31" x14ac:dyDescent="0.25">
      <c r="A3970">
        <v>2351189</v>
      </c>
      <c r="B3970">
        <v>1</v>
      </c>
      <c r="C3970" t="s">
        <v>80</v>
      </c>
      <c r="D3970" t="s">
        <v>102</v>
      </c>
      <c r="E3970" t="s">
        <v>132</v>
      </c>
      <c r="F3970" t="s">
        <v>11525</v>
      </c>
      <c r="G3970" t="s">
        <v>134</v>
      </c>
      <c r="H3970" t="s">
        <v>135</v>
      </c>
      <c r="I3970" t="s">
        <v>144</v>
      </c>
      <c r="J3970" t="s">
        <v>137</v>
      </c>
      <c r="K3970" t="s">
        <v>138</v>
      </c>
      <c r="L3970" t="s">
        <v>11526</v>
      </c>
      <c r="M3970" t="s">
        <v>11527</v>
      </c>
      <c r="N3970">
        <v>0.80666666600000003</v>
      </c>
      <c r="O3970">
        <v>0</v>
      </c>
      <c r="P3970">
        <v>659</v>
      </c>
      <c r="Q3970">
        <v>41</v>
      </c>
      <c r="R3970">
        <v>121</v>
      </c>
      <c r="S3970">
        <v>15</v>
      </c>
      <c r="T3970">
        <v>76</v>
      </c>
      <c r="U3970">
        <v>0</v>
      </c>
      <c r="V3970">
        <v>0</v>
      </c>
      <c r="W3970">
        <v>0</v>
      </c>
      <c r="X3970">
        <v>130.96398479967363</v>
      </c>
      <c r="Y3970">
        <v>250.07514976902408</v>
      </c>
      <c r="Z3970">
        <v>279.57170585755898</v>
      </c>
      <c r="AA3970">
        <v>40.396451078615058</v>
      </c>
      <c r="AB3970">
        <v>52.530176026925233</v>
      </c>
      <c r="AC3970">
        <v>0</v>
      </c>
      <c r="AD3970">
        <v>0</v>
      </c>
      <c r="AE3970">
        <v>753.53746753179701</v>
      </c>
    </row>
    <row r="3971" spans="1:31" x14ac:dyDescent="0.25">
      <c r="A3971">
        <v>2350897</v>
      </c>
      <c r="B3971">
        <v>1</v>
      </c>
      <c r="C3971" t="s">
        <v>80</v>
      </c>
      <c r="D3971" t="s">
        <v>93</v>
      </c>
      <c r="E3971" t="s">
        <v>174</v>
      </c>
      <c r="F3971" t="s">
        <v>11528</v>
      </c>
      <c r="G3971" t="s">
        <v>299</v>
      </c>
      <c r="H3971" t="s">
        <v>154</v>
      </c>
      <c r="I3971" t="s">
        <v>144</v>
      </c>
      <c r="J3971" t="s">
        <v>137</v>
      </c>
      <c r="K3971" t="s">
        <v>138</v>
      </c>
      <c r="L3971" t="s">
        <v>11529</v>
      </c>
      <c r="M3971" t="s">
        <v>11530</v>
      </c>
      <c r="N3971">
        <v>2.6711111110000001</v>
      </c>
      <c r="O3971">
        <v>0</v>
      </c>
      <c r="P3971">
        <v>27</v>
      </c>
      <c r="Q3971">
        <v>0</v>
      </c>
      <c r="R3971">
        <v>18</v>
      </c>
      <c r="S3971">
        <v>0</v>
      </c>
      <c r="T3971">
        <v>12</v>
      </c>
      <c r="U3971">
        <v>0</v>
      </c>
      <c r="V3971">
        <v>0</v>
      </c>
      <c r="W3971">
        <v>0</v>
      </c>
      <c r="X3971">
        <v>37.724543965217137</v>
      </c>
      <c r="Y3971">
        <v>0</v>
      </c>
      <c r="Z3971">
        <v>78.815718142742426</v>
      </c>
      <c r="AA3971">
        <v>0</v>
      </c>
      <c r="AB3971">
        <v>32.928432463557009</v>
      </c>
      <c r="AC3971">
        <v>0</v>
      </c>
      <c r="AD3971">
        <v>0</v>
      </c>
      <c r="AE3971">
        <v>149.46869457151658</v>
      </c>
    </row>
    <row r="3972" spans="1:31" x14ac:dyDescent="0.25">
      <c r="A3972">
        <v>2350565</v>
      </c>
      <c r="B3972">
        <v>1</v>
      </c>
      <c r="C3972" t="s">
        <v>81</v>
      </c>
      <c r="D3972" t="s">
        <v>112</v>
      </c>
      <c r="E3972" t="s">
        <v>151</v>
      </c>
      <c r="F3972" t="s">
        <v>558</v>
      </c>
      <c r="G3972" t="s">
        <v>153</v>
      </c>
      <c r="H3972" t="s">
        <v>154</v>
      </c>
      <c r="I3972" t="s">
        <v>144</v>
      </c>
      <c r="J3972" t="s">
        <v>137</v>
      </c>
      <c r="K3972" t="s">
        <v>138</v>
      </c>
      <c r="L3972" t="s">
        <v>11531</v>
      </c>
      <c r="M3972" t="s">
        <v>11532</v>
      </c>
      <c r="N3972">
        <v>3.704722222</v>
      </c>
      <c r="O3972">
        <v>0</v>
      </c>
      <c r="P3972">
        <v>0</v>
      </c>
      <c r="Q3972">
        <v>0</v>
      </c>
      <c r="R3972">
        <v>7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86.030096109987866</v>
      </c>
      <c r="AA3972">
        <v>0</v>
      </c>
      <c r="AB3972">
        <v>0</v>
      </c>
      <c r="AC3972">
        <v>0</v>
      </c>
      <c r="AD3972">
        <v>0</v>
      </c>
      <c r="AE3972">
        <v>86.030096109987866</v>
      </c>
    </row>
    <row r="3973" spans="1:31" x14ac:dyDescent="0.25">
      <c r="A3973">
        <v>2351195</v>
      </c>
      <c r="B3973">
        <v>1</v>
      </c>
      <c r="C3973" t="s">
        <v>80</v>
      </c>
      <c r="D3973" t="s">
        <v>85</v>
      </c>
      <c r="E3973" t="s">
        <v>326</v>
      </c>
      <c r="F3973" t="s">
        <v>11533</v>
      </c>
      <c r="G3973" t="s">
        <v>153</v>
      </c>
      <c r="H3973" t="s">
        <v>154</v>
      </c>
      <c r="I3973" t="s">
        <v>144</v>
      </c>
      <c r="J3973" t="s">
        <v>137</v>
      </c>
      <c r="K3973" t="s">
        <v>138</v>
      </c>
      <c r="L3973" t="s">
        <v>11534</v>
      </c>
      <c r="M3973" t="s">
        <v>11535</v>
      </c>
      <c r="N3973">
        <v>0.821111111</v>
      </c>
      <c r="O3973">
        <v>0</v>
      </c>
      <c r="P3973">
        <v>23</v>
      </c>
      <c r="Q3973">
        <v>0</v>
      </c>
      <c r="R3973">
        <v>0</v>
      </c>
      <c r="S3973">
        <v>0</v>
      </c>
      <c r="T3973">
        <v>7</v>
      </c>
      <c r="U3973">
        <v>0</v>
      </c>
      <c r="V3973">
        <v>0</v>
      </c>
      <c r="W3973">
        <v>0</v>
      </c>
      <c r="X3973">
        <v>3.6077641358308603</v>
      </c>
      <c r="Y3973">
        <v>0</v>
      </c>
      <c r="Z3973">
        <v>0</v>
      </c>
      <c r="AA3973">
        <v>0</v>
      </c>
      <c r="AB3973">
        <v>15.720163320439855</v>
      </c>
      <c r="AC3973">
        <v>0</v>
      </c>
      <c r="AD3973">
        <v>0</v>
      </c>
      <c r="AE3973">
        <v>19.327927456270714</v>
      </c>
    </row>
    <row r="3974" spans="1:31" x14ac:dyDescent="0.25">
      <c r="A3974">
        <v>2350717</v>
      </c>
      <c r="B3974">
        <v>1</v>
      </c>
      <c r="C3974" t="s">
        <v>80</v>
      </c>
      <c r="D3974" t="s">
        <v>95</v>
      </c>
      <c r="E3974" t="s">
        <v>174</v>
      </c>
      <c r="F3974" t="s">
        <v>11536</v>
      </c>
      <c r="G3974" t="s">
        <v>11460</v>
      </c>
      <c r="H3974" t="s">
        <v>154</v>
      </c>
      <c r="I3974" t="s">
        <v>144</v>
      </c>
      <c r="J3974" t="s">
        <v>137</v>
      </c>
      <c r="K3974" t="s">
        <v>138</v>
      </c>
      <c r="L3974" t="s">
        <v>11537</v>
      </c>
      <c r="M3974" t="s">
        <v>11538</v>
      </c>
      <c r="N3974">
        <v>11.171388887999999</v>
      </c>
      <c r="O3974">
        <v>0</v>
      </c>
      <c r="P3974">
        <v>292</v>
      </c>
      <c r="Q3974">
        <v>0</v>
      </c>
      <c r="R3974">
        <v>0</v>
      </c>
      <c r="S3974">
        <v>0</v>
      </c>
      <c r="T3974">
        <v>21</v>
      </c>
      <c r="U3974">
        <v>0</v>
      </c>
      <c r="V3974">
        <v>0</v>
      </c>
      <c r="W3974">
        <v>0</v>
      </c>
      <c r="X3974">
        <v>916.33437836288374</v>
      </c>
      <c r="Y3974">
        <v>0</v>
      </c>
      <c r="Z3974">
        <v>0</v>
      </c>
      <c r="AA3974">
        <v>0</v>
      </c>
      <c r="AB3974">
        <v>359.68636385492601</v>
      </c>
      <c r="AC3974">
        <v>0</v>
      </c>
      <c r="AD3974">
        <v>0</v>
      </c>
      <c r="AE3974">
        <v>1276.0207422178098</v>
      </c>
    </row>
    <row r="3975" spans="1:31" x14ac:dyDescent="0.25">
      <c r="A3975">
        <v>2351049</v>
      </c>
      <c r="B3975">
        <v>1</v>
      </c>
      <c r="C3975" t="s">
        <v>80</v>
      </c>
      <c r="D3975" t="s">
        <v>110</v>
      </c>
      <c r="E3975" t="s">
        <v>157</v>
      </c>
      <c r="F3975" t="s">
        <v>11539</v>
      </c>
      <c r="G3975" t="s">
        <v>159</v>
      </c>
      <c r="H3975" t="s">
        <v>154</v>
      </c>
      <c r="I3975" t="s">
        <v>144</v>
      </c>
      <c r="J3975" t="s">
        <v>137</v>
      </c>
      <c r="K3975" t="s">
        <v>138</v>
      </c>
      <c r="L3975" t="s">
        <v>11540</v>
      </c>
      <c r="M3975" t="s">
        <v>11541</v>
      </c>
      <c r="N3975">
        <v>0.90055555499999995</v>
      </c>
      <c r="O3975">
        <v>0</v>
      </c>
      <c r="P3975">
        <v>3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0.466946223334125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0.466946223334125</v>
      </c>
    </row>
    <row r="3976" spans="1:31" x14ac:dyDescent="0.25">
      <c r="A3976">
        <v>2350757</v>
      </c>
      <c r="B3976">
        <v>1</v>
      </c>
      <c r="C3976" t="s">
        <v>80</v>
      </c>
      <c r="D3976" t="s">
        <v>83</v>
      </c>
      <c r="E3976" t="s">
        <v>151</v>
      </c>
      <c r="F3976" t="s">
        <v>11542</v>
      </c>
      <c r="G3976" t="s">
        <v>153</v>
      </c>
      <c r="H3976" t="s">
        <v>154</v>
      </c>
      <c r="I3976" t="s">
        <v>144</v>
      </c>
      <c r="J3976" t="s">
        <v>137</v>
      </c>
      <c r="K3976" t="s">
        <v>138</v>
      </c>
      <c r="L3976" t="s">
        <v>11543</v>
      </c>
      <c r="M3976" t="s">
        <v>11544</v>
      </c>
      <c r="N3976">
        <v>1.5305555550000001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39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96.527519068695185</v>
      </c>
      <c r="AC3976">
        <v>0</v>
      </c>
      <c r="AD3976">
        <v>0</v>
      </c>
      <c r="AE3976">
        <v>96.527519068695185</v>
      </c>
    </row>
    <row r="3977" spans="1:31" x14ac:dyDescent="0.25">
      <c r="A3977">
        <v>2350611</v>
      </c>
      <c r="B3977">
        <v>1</v>
      </c>
      <c r="C3977" t="s">
        <v>81</v>
      </c>
      <c r="D3977" t="s">
        <v>122</v>
      </c>
      <c r="E3977" t="s">
        <v>147</v>
      </c>
      <c r="F3977" t="s">
        <v>11545</v>
      </c>
      <c r="G3977" t="s">
        <v>184</v>
      </c>
      <c r="H3977" t="s">
        <v>135</v>
      </c>
      <c r="I3977" t="s">
        <v>144</v>
      </c>
      <c r="J3977" t="s">
        <v>137</v>
      </c>
      <c r="K3977" t="s">
        <v>138</v>
      </c>
      <c r="L3977" t="s">
        <v>11546</v>
      </c>
      <c r="M3977" t="s">
        <v>11547</v>
      </c>
      <c r="N3977">
        <v>1.7324999999999999</v>
      </c>
      <c r="O3977">
        <v>0</v>
      </c>
      <c r="P3977">
        <v>199</v>
      </c>
      <c r="Q3977">
        <v>1</v>
      </c>
      <c r="R3977">
        <v>0</v>
      </c>
      <c r="S3977">
        <v>0</v>
      </c>
      <c r="T3977">
        <v>7</v>
      </c>
      <c r="U3977">
        <v>1</v>
      </c>
      <c r="V3977">
        <v>0</v>
      </c>
      <c r="W3977">
        <v>0</v>
      </c>
      <c r="X3977">
        <v>32.440025129562173</v>
      </c>
      <c r="Y3977">
        <v>3.2184989145393006</v>
      </c>
      <c r="Z3977">
        <v>0</v>
      </c>
      <c r="AA3977">
        <v>0</v>
      </c>
      <c r="AB3977">
        <v>0.40126303812680747</v>
      </c>
      <c r="AC3977">
        <v>247.21975972858797</v>
      </c>
      <c r="AD3977">
        <v>0</v>
      </c>
      <c r="AE3977">
        <v>283.27954681081627</v>
      </c>
    </row>
    <row r="3978" spans="1:31" x14ac:dyDescent="0.25">
      <c r="A3978">
        <v>2350654</v>
      </c>
      <c r="B3978">
        <v>1</v>
      </c>
      <c r="C3978" t="s">
        <v>81</v>
      </c>
      <c r="D3978" t="s">
        <v>122</v>
      </c>
      <c r="E3978" t="s">
        <v>147</v>
      </c>
      <c r="F3978" t="s">
        <v>11548</v>
      </c>
      <c r="G3978" t="s">
        <v>184</v>
      </c>
      <c r="H3978" t="s">
        <v>135</v>
      </c>
      <c r="I3978" t="s">
        <v>144</v>
      </c>
      <c r="J3978" t="s">
        <v>137</v>
      </c>
      <c r="K3978" t="s">
        <v>138</v>
      </c>
      <c r="L3978" t="s">
        <v>11549</v>
      </c>
      <c r="M3978" t="s">
        <v>11550</v>
      </c>
      <c r="N3978">
        <v>3.1180555550000002</v>
      </c>
      <c r="O3978">
        <v>0</v>
      </c>
      <c r="P3978">
        <v>22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7.2331378953763572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7.2331378953763572</v>
      </c>
    </row>
    <row r="3979" spans="1:31" x14ac:dyDescent="0.25">
      <c r="A3979">
        <v>2351152</v>
      </c>
      <c r="B3979">
        <v>1</v>
      </c>
      <c r="C3979" t="s">
        <v>80</v>
      </c>
      <c r="D3979" t="s">
        <v>93</v>
      </c>
      <c r="E3979" t="s">
        <v>174</v>
      </c>
      <c r="F3979" t="s">
        <v>9952</v>
      </c>
      <c r="G3979" t="s">
        <v>176</v>
      </c>
      <c r="H3979" t="s">
        <v>154</v>
      </c>
      <c r="I3979" t="s">
        <v>144</v>
      </c>
      <c r="J3979" t="s">
        <v>137</v>
      </c>
      <c r="K3979" t="s">
        <v>138</v>
      </c>
      <c r="L3979" t="s">
        <v>11551</v>
      </c>
      <c r="M3979" t="s">
        <v>11552</v>
      </c>
      <c r="N3979">
        <v>1.875</v>
      </c>
      <c r="O3979">
        <v>0</v>
      </c>
      <c r="P3979">
        <v>0</v>
      </c>
      <c r="Q3979">
        <v>0</v>
      </c>
      <c r="R3979">
        <v>17</v>
      </c>
      <c r="S3979">
        <v>0</v>
      </c>
      <c r="T3979">
        <v>2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73.236127500989525</v>
      </c>
      <c r="AA3979">
        <v>0</v>
      </c>
      <c r="AB3979">
        <v>17.310190713101392</v>
      </c>
      <c r="AC3979">
        <v>0</v>
      </c>
      <c r="AD3979">
        <v>0</v>
      </c>
      <c r="AE3979">
        <v>90.546318214090917</v>
      </c>
    </row>
    <row r="3980" spans="1:31" x14ac:dyDescent="0.25">
      <c r="A3980">
        <v>2350797</v>
      </c>
      <c r="B3980">
        <v>1</v>
      </c>
      <c r="C3980" t="s">
        <v>80</v>
      </c>
      <c r="D3980" t="s">
        <v>106</v>
      </c>
      <c r="E3980" t="s">
        <v>132</v>
      </c>
      <c r="F3980" t="s">
        <v>11553</v>
      </c>
      <c r="G3980" t="s">
        <v>134</v>
      </c>
      <c r="H3980" t="s">
        <v>135</v>
      </c>
      <c r="I3980" t="s">
        <v>144</v>
      </c>
      <c r="J3980" t="s">
        <v>137</v>
      </c>
      <c r="K3980" t="s">
        <v>138</v>
      </c>
      <c r="L3980" t="s">
        <v>11554</v>
      </c>
      <c r="M3980" t="s">
        <v>11555</v>
      </c>
      <c r="N3980">
        <v>0.59111111100000002</v>
      </c>
      <c r="O3980">
        <v>0</v>
      </c>
      <c r="P3980">
        <v>8</v>
      </c>
      <c r="Q3980">
        <v>32</v>
      </c>
      <c r="R3980">
        <v>107</v>
      </c>
      <c r="S3980">
        <v>8</v>
      </c>
      <c r="T3980">
        <v>23</v>
      </c>
      <c r="U3980">
        <v>0</v>
      </c>
      <c r="V3980">
        <v>0</v>
      </c>
      <c r="W3980">
        <v>0</v>
      </c>
      <c r="X3980">
        <v>1.72329027685418</v>
      </c>
      <c r="Y3980">
        <v>108.47975433581766</v>
      </c>
      <c r="Z3980">
        <v>230.0764873874779</v>
      </c>
      <c r="AA3980">
        <v>30.792530004516202</v>
      </c>
      <c r="AB3980">
        <v>65.588102171823138</v>
      </c>
      <c r="AC3980">
        <v>0</v>
      </c>
      <c r="AD3980">
        <v>0</v>
      </c>
      <c r="AE3980">
        <v>436.6601641764891</v>
      </c>
    </row>
    <row r="3981" spans="1:31" x14ac:dyDescent="0.25">
      <c r="A3981">
        <v>2350777</v>
      </c>
      <c r="B3981">
        <v>1</v>
      </c>
      <c r="C3981" t="s">
        <v>80</v>
      </c>
      <c r="D3981" t="s">
        <v>83</v>
      </c>
      <c r="E3981" t="s">
        <v>157</v>
      </c>
      <c r="F3981" t="s">
        <v>11556</v>
      </c>
      <c r="G3981" t="s">
        <v>204</v>
      </c>
      <c r="H3981" t="s">
        <v>154</v>
      </c>
      <c r="I3981" t="s">
        <v>144</v>
      </c>
      <c r="J3981" t="s">
        <v>137</v>
      </c>
      <c r="K3981" t="s">
        <v>138</v>
      </c>
      <c r="L3981" t="s">
        <v>11557</v>
      </c>
      <c r="M3981" t="s">
        <v>11558</v>
      </c>
      <c r="N3981">
        <v>6.1286111109999997</v>
      </c>
      <c r="O3981">
        <v>0</v>
      </c>
      <c r="P3981">
        <v>2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25.422730927074252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25.422730927074252</v>
      </c>
    </row>
    <row r="3982" spans="1:31" x14ac:dyDescent="0.25">
      <c r="A3982">
        <v>2350840</v>
      </c>
      <c r="B3982">
        <v>1</v>
      </c>
      <c r="C3982" t="s">
        <v>81</v>
      </c>
      <c r="D3982" t="s">
        <v>127</v>
      </c>
      <c r="E3982" t="s">
        <v>157</v>
      </c>
      <c r="F3982" t="s">
        <v>11559</v>
      </c>
      <c r="G3982" t="s">
        <v>204</v>
      </c>
      <c r="H3982" t="s">
        <v>154</v>
      </c>
      <c r="I3982" t="s">
        <v>144</v>
      </c>
      <c r="J3982" t="s">
        <v>137</v>
      </c>
      <c r="K3982" t="s">
        <v>138</v>
      </c>
      <c r="L3982" t="s">
        <v>11560</v>
      </c>
      <c r="M3982" t="s">
        <v>11561</v>
      </c>
      <c r="N3982">
        <v>0.94166666600000004</v>
      </c>
      <c r="O3982">
        <v>0</v>
      </c>
      <c r="P3982">
        <v>6</v>
      </c>
      <c r="Q3982">
        <v>0</v>
      </c>
      <c r="R3982">
        <v>0</v>
      </c>
      <c r="S3982">
        <v>0</v>
      </c>
      <c r="T3982">
        <v>1</v>
      </c>
      <c r="U3982">
        <v>0</v>
      </c>
      <c r="V3982">
        <v>0</v>
      </c>
      <c r="W3982">
        <v>0</v>
      </c>
      <c r="X3982">
        <v>1.9850341816885835</v>
      </c>
      <c r="Y3982">
        <v>0</v>
      </c>
      <c r="Z3982">
        <v>0</v>
      </c>
      <c r="AA3982">
        <v>0</v>
      </c>
      <c r="AB3982">
        <v>5.3537504460261662E-2</v>
      </c>
      <c r="AC3982">
        <v>0</v>
      </c>
      <c r="AD3982">
        <v>0</v>
      </c>
      <c r="AE3982">
        <v>2.038571686148845</v>
      </c>
    </row>
    <row r="3983" spans="1:31" x14ac:dyDescent="0.25">
      <c r="A3983">
        <v>2350591</v>
      </c>
      <c r="B3983">
        <v>1</v>
      </c>
      <c r="C3983" t="s">
        <v>81</v>
      </c>
      <c r="D3983" t="s">
        <v>118</v>
      </c>
      <c r="E3983" t="s">
        <v>132</v>
      </c>
      <c r="F3983" t="s">
        <v>11562</v>
      </c>
      <c r="G3983" t="s">
        <v>208</v>
      </c>
      <c r="H3983" t="s">
        <v>135</v>
      </c>
      <c r="I3983" t="s">
        <v>144</v>
      </c>
      <c r="J3983" t="s">
        <v>137</v>
      </c>
      <c r="K3983" t="s">
        <v>209</v>
      </c>
      <c r="L3983" t="s">
        <v>11563</v>
      </c>
      <c r="M3983" t="s">
        <v>11564</v>
      </c>
      <c r="N3983">
        <v>7.5883333329999996</v>
      </c>
      <c r="O3983">
        <v>14</v>
      </c>
      <c r="P3983">
        <v>1</v>
      </c>
      <c r="Q3983">
        <v>51</v>
      </c>
      <c r="R3983">
        <v>4</v>
      </c>
      <c r="S3983">
        <v>30</v>
      </c>
      <c r="T3983">
        <v>0</v>
      </c>
      <c r="U3983">
        <v>1</v>
      </c>
      <c r="V3983">
        <v>0</v>
      </c>
      <c r="W3983">
        <v>104.07469950399863</v>
      </c>
      <c r="X3983">
        <v>0.91681815027947322</v>
      </c>
      <c r="Y3983">
        <v>1160.7922602515193</v>
      </c>
      <c r="Z3983">
        <v>31.243407950179115</v>
      </c>
      <c r="AA3983">
        <v>1319.4935128454417</v>
      </c>
      <c r="AB3983">
        <v>0</v>
      </c>
      <c r="AC3983">
        <v>872.37480013528716</v>
      </c>
      <c r="AD3983">
        <v>0</v>
      </c>
      <c r="AE3983">
        <v>3488.895498836705</v>
      </c>
    </row>
    <row r="3984" spans="1:31" x14ac:dyDescent="0.25">
      <c r="A3984">
        <v>2350634</v>
      </c>
      <c r="B3984">
        <v>1</v>
      </c>
      <c r="C3984" t="s">
        <v>81</v>
      </c>
      <c r="D3984" t="s">
        <v>115</v>
      </c>
      <c r="E3984" t="s">
        <v>151</v>
      </c>
      <c r="F3984" t="s">
        <v>11565</v>
      </c>
      <c r="G3984" t="s">
        <v>153</v>
      </c>
      <c r="H3984" t="s">
        <v>154</v>
      </c>
      <c r="I3984" t="s">
        <v>144</v>
      </c>
      <c r="J3984" t="s">
        <v>137</v>
      </c>
      <c r="K3984" t="s">
        <v>138</v>
      </c>
      <c r="L3984" t="s">
        <v>11566</v>
      </c>
      <c r="M3984" t="s">
        <v>11567</v>
      </c>
      <c r="N3984">
        <v>0.56194444399999999</v>
      </c>
      <c r="O3984">
        <v>0</v>
      </c>
      <c r="P3984">
        <v>21</v>
      </c>
      <c r="Q3984">
        <v>0</v>
      </c>
      <c r="R3984">
        <v>2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0.68022989515758681</v>
      </c>
      <c r="Y3984">
        <v>0</v>
      </c>
      <c r="Z3984">
        <v>2.5129067929999447E-2</v>
      </c>
      <c r="AA3984">
        <v>0</v>
      </c>
      <c r="AB3984">
        <v>0</v>
      </c>
      <c r="AC3984">
        <v>0</v>
      </c>
      <c r="AD3984">
        <v>0</v>
      </c>
      <c r="AE3984">
        <v>0.70535896308758628</v>
      </c>
    </row>
    <row r="3985" spans="1:31" x14ac:dyDescent="0.25">
      <c r="A3985">
        <v>2350714</v>
      </c>
      <c r="B3985">
        <v>1</v>
      </c>
      <c r="C3985" t="s">
        <v>81</v>
      </c>
      <c r="D3985" t="s">
        <v>124</v>
      </c>
      <c r="E3985" t="s">
        <v>151</v>
      </c>
      <c r="F3985" t="s">
        <v>11568</v>
      </c>
      <c r="G3985" t="s">
        <v>410</v>
      </c>
      <c r="H3985" t="s">
        <v>154</v>
      </c>
      <c r="I3985" t="s">
        <v>144</v>
      </c>
      <c r="J3985" t="s">
        <v>137</v>
      </c>
      <c r="K3985" t="s">
        <v>138</v>
      </c>
      <c r="L3985" t="s">
        <v>11569</v>
      </c>
      <c r="M3985" t="s">
        <v>11570</v>
      </c>
      <c r="N3985">
        <v>1.471944444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2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13.939970099061592</v>
      </c>
      <c r="AC3985">
        <v>0</v>
      </c>
      <c r="AD3985">
        <v>0</v>
      </c>
      <c r="AE3985">
        <v>13.939970099061592</v>
      </c>
    </row>
    <row r="3986" spans="1:31" x14ac:dyDescent="0.25">
      <c r="A3986">
        <v>2350691</v>
      </c>
      <c r="B3986">
        <v>1</v>
      </c>
      <c r="C3986" t="s">
        <v>81</v>
      </c>
      <c r="D3986" t="s">
        <v>123</v>
      </c>
      <c r="E3986" t="s">
        <v>157</v>
      </c>
      <c r="F3986" t="s">
        <v>11571</v>
      </c>
      <c r="G3986" t="s">
        <v>204</v>
      </c>
      <c r="H3986" t="s">
        <v>154</v>
      </c>
      <c r="I3986" t="s">
        <v>144</v>
      </c>
      <c r="J3986" t="s">
        <v>137</v>
      </c>
      <c r="K3986" t="s">
        <v>138</v>
      </c>
      <c r="L3986" t="s">
        <v>11572</v>
      </c>
      <c r="M3986" t="s">
        <v>11573</v>
      </c>
      <c r="N3986">
        <v>2.215833333</v>
      </c>
      <c r="O3986">
        <v>0</v>
      </c>
      <c r="P3986">
        <v>3</v>
      </c>
      <c r="Q3986">
        <v>0</v>
      </c>
      <c r="R3986">
        <v>0</v>
      </c>
      <c r="S3986">
        <v>0</v>
      </c>
      <c r="T3986">
        <v>5</v>
      </c>
      <c r="U3986">
        <v>0</v>
      </c>
      <c r="V3986">
        <v>0</v>
      </c>
      <c r="W3986">
        <v>0</v>
      </c>
      <c r="X3986">
        <v>1.997811576447255</v>
      </c>
      <c r="Y3986">
        <v>0</v>
      </c>
      <c r="Z3986">
        <v>0</v>
      </c>
      <c r="AA3986">
        <v>0</v>
      </c>
      <c r="AB3986">
        <v>11.918399001370149</v>
      </c>
      <c r="AC3986">
        <v>0</v>
      </c>
      <c r="AD3986">
        <v>0</v>
      </c>
      <c r="AE3986">
        <v>13.916210577817404</v>
      </c>
    </row>
    <row r="3987" spans="1:31" x14ac:dyDescent="0.25">
      <c r="A3987">
        <v>2350923</v>
      </c>
      <c r="B3987">
        <v>1</v>
      </c>
      <c r="C3987" t="s">
        <v>80</v>
      </c>
      <c r="D3987" t="s">
        <v>93</v>
      </c>
      <c r="E3987" t="s">
        <v>157</v>
      </c>
      <c r="F3987" t="s">
        <v>11574</v>
      </c>
      <c r="G3987" t="s">
        <v>204</v>
      </c>
      <c r="H3987" t="s">
        <v>154</v>
      </c>
      <c r="I3987" t="s">
        <v>144</v>
      </c>
      <c r="J3987" t="s">
        <v>137</v>
      </c>
      <c r="K3987" t="s">
        <v>138</v>
      </c>
      <c r="L3987" t="s">
        <v>11575</v>
      </c>
      <c r="M3987" t="s">
        <v>11576</v>
      </c>
      <c r="N3987">
        <v>3.6513888880000001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1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0.99070620461924541</v>
      </c>
      <c r="AC3987">
        <v>0</v>
      </c>
      <c r="AD3987">
        <v>0</v>
      </c>
      <c r="AE3987">
        <v>0.99070620461924541</v>
      </c>
    </row>
    <row r="3988" spans="1:31" x14ac:dyDescent="0.25">
      <c r="A3988">
        <v>2350528</v>
      </c>
      <c r="B3988">
        <v>1</v>
      </c>
      <c r="C3988" t="s">
        <v>80</v>
      </c>
      <c r="D3988" t="s">
        <v>85</v>
      </c>
      <c r="E3988" t="s">
        <v>326</v>
      </c>
      <c r="F3988" t="s">
        <v>11577</v>
      </c>
      <c r="G3988" t="s">
        <v>153</v>
      </c>
      <c r="H3988" t="s">
        <v>154</v>
      </c>
      <c r="I3988" t="s">
        <v>144</v>
      </c>
      <c r="J3988" t="s">
        <v>137</v>
      </c>
      <c r="K3988" t="s">
        <v>138</v>
      </c>
      <c r="L3988" t="s">
        <v>11578</v>
      </c>
      <c r="M3988" t="s">
        <v>11579</v>
      </c>
      <c r="N3988">
        <v>1.4936111110000001</v>
      </c>
      <c r="O3988">
        <v>0</v>
      </c>
      <c r="P3988">
        <v>124</v>
      </c>
      <c r="Q3988">
        <v>0</v>
      </c>
      <c r="R3988">
        <v>0</v>
      </c>
      <c r="S3988">
        <v>0</v>
      </c>
      <c r="T3988">
        <v>20</v>
      </c>
      <c r="U3988">
        <v>0</v>
      </c>
      <c r="V3988">
        <v>0</v>
      </c>
      <c r="W3988">
        <v>0</v>
      </c>
      <c r="X3988">
        <v>54.724361428276588</v>
      </c>
      <c r="Y3988">
        <v>0</v>
      </c>
      <c r="Z3988">
        <v>0</v>
      </c>
      <c r="AA3988">
        <v>0</v>
      </c>
      <c r="AB3988">
        <v>10.319868575517411</v>
      </c>
      <c r="AC3988">
        <v>0</v>
      </c>
      <c r="AD3988">
        <v>0</v>
      </c>
      <c r="AE3988">
        <v>65.044230003793999</v>
      </c>
    </row>
    <row r="3989" spans="1:31" x14ac:dyDescent="0.25">
      <c r="A3989">
        <v>2350814</v>
      </c>
      <c r="B3989">
        <v>1</v>
      </c>
      <c r="C3989" t="s">
        <v>81</v>
      </c>
      <c r="D3989" t="s">
        <v>112</v>
      </c>
      <c r="E3989" t="s">
        <v>151</v>
      </c>
      <c r="F3989" t="s">
        <v>6091</v>
      </c>
      <c r="G3989" t="s">
        <v>153</v>
      </c>
      <c r="H3989" t="s">
        <v>154</v>
      </c>
      <c r="I3989" t="s">
        <v>144</v>
      </c>
      <c r="J3989" t="s">
        <v>137</v>
      </c>
      <c r="K3989" t="s">
        <v>138</v>
      </c>
      <c r="L3989" t="s">
        <v>11580</v>
      </c>
      <c r="M3989" t="s">
        <v>11581</v>
      </c>
      <c r="N3989">
        <v>0.59333333300000002</v>
      </c>
      <c r="O3989">
        <v>0</v>
      </c>
      <c r="P3989">
        <v>0</v>
      </c>
      <c r="Q3989">
        <v>0</v>
      </c>
      <c r="R3989">
        <v>5</v>
      </c>
      <c r="S3989">
        <v>0</v>
      </c>
      <c r="T3989">
        <v>6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3.1280557228802426</v>
      </c>
      <c r="AA3989">
        <v>0</v>
      </c>
      <c r="AB3989">
        <v>3.1110370551428668</v>
      </c>
      <c r="AC3989">
        <v>0</v>
      </c>
      <c r="AD3989">
        <v>0</v>
      </c>
      <c r="AE3989">
        <v>6.2390927780231094</v>
      </c>
    </row>
    <row r="3990" spans="1:31" x14ac:dyDescent="0.25">
      <c r="A3990">
        <v>2351109</v>
      </c>
      <c r="B3990">
        <v>1</v>
      </c>
      <c r="C3990" t="s">
        <v>81</v>
      </c>
      <c r="D3990" t="s">
        <v>112</v>
      </c>
      <c r="E3990" t="s">
        <v>147</v>
      </c>
      <c r="F3990" t="s">
        <v>11582</v>
      </c>
      <c r="G3990" t="s">
        <v>134</v>
      </c>
      <c r="H3990" t="s">
        <v>135</v>
      </c>
      <c r="I3990" t="s">
        <v>144</v>
      </c>
      <c r="J3990" t="s">
        <v>137</v>
      </c>
      <c r="K3990" t="s">
        <v>138</v>
      </c>
      <c r="L3990" t="s">
        <v>11583</v>
      </c>
      <c r="M3990" t="s">
        <v>11584</v>
      </c>
      <c r="N3990">
        <v>8.6111111000000004E-2</v>
      </c>
      <c r="O3990">
        <v>0</v>
      </c>
      <c r="P3990">
        <v>872</v>
      </c>
      <c r="Q3990">
        <v>112</v>
      </c>
      <c r="R3990">
        <v>65</v>
      </c>
      <c r="S3990">
        <v>19</v>
      </c>
      <c r="T3990">
        <v>110</v>
      </c>
      <c r="U3990">
        <v>7</v>
      </c>
      <c r="V3990">
        <v>1</v>
      </c>
      <c r="W3990">
        <v>0</v>
      </c>
      <c r="X3990">
        <v>13.106467328857146</v>
      </c>
      <c r="Y3990">
        <v>38.508471595681513</v>
      </c>
      <c r="Z3990">
        <v>16.81783059989715</v>
      </c>
      <c r="AA3990">
        <v>6.7629782105271081</v>
      </c>
      <c r="AB3990">
        <v>3.9806067303496233</v>
      </c>
      <c r="AC3990">
        <v>34.902076889244647</v>
      </c>
      <c r="AD3990">
        <v>7.5246380642599169</v>
      </c>
      <c r="AE3990">
        <v>121.6030694188171</v>
      </c>
    </row>
    <row r="3991" spans="1:31" x14ac:dyDescent="0.25">
      <c r="A3991">
        <v>2350568</v>
      </c>
      <c r="B3991">
        <v>1</v>
      </c>
      <c r="C3991" t="s">
        <v>80</v>
      </c>
      <c r="D3991" t="s">
        <v>108</v>
      </c>
      <c r="E3991" t="s">
        <v>151</v>
      </c>
      <c r="F3991" t="s">
        <v>11585</v>
      </c>
      <c r="G3991" t="s">
        <v>153</v>
      </c>
      <c r="H3991" t="s">
        <v>154</v>
      </c>
      <c r="I3991" t="s">
        <v>144</v>
      </c>
      <c r="J3991" t="s">
        <v>137</v>
      </c>
      <c r="K3991" t="s">
        <v>138</v>
      </c>
      <c r="L3991" t="s">
        <v>11586</v>
      </c>
      <c r="M3991" t="s">
        <v>11587</v>
      </c>
      <c r="N3991">
        <v>3.6355555549999998</v>
      </c>
      <c r="O3991">
        <v>0</v>
      </c>
      <c r="P3991">
        <v>13</v>
      </c>
      <c r="Q3991">
        <v>0</v>
      </c>
      <c r="R3991">
        <v>2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5.3173925749242885</v>
      </c>
      <c r="Y3991">
        <v>0</v>
      </c>
      <c r="Z3991">
        <v>3.2337070142222397</v>
      </c>
      <c r="AA3991">
        <v>0</v>
      </c>
      <c r="AB3991">
        <v>0</v>
      </c>
      <c r="AC3991">
        <v>0</v>
      </c>
      <c r="AD3991">
        <v>0</v>
      </c>
      <c r="AE3991">
        <v>8.5510995891465278</v>
      </c>
    </row>
    <row r="3992" spans="1:31" x14ac:dyDescent="0.25">
      <c r="A3992">
        <v>2351006</v>
      </c>
      <c r="B3992">
        <v>1</v>
      </c>
      <c r="C3992" t="s">
        <v>80</v>
      </c>
      <c r="D3992" t="s">
        <v>88</v>
      </c>
      <c r="E3992" t="s">
        <v>157</v>
      </c>
      <c r="F3992" t="s">
        <v>11588</v>
      </c>
      <c r="G3992" t="s">
        <v>159</v>
      </c>
      <c r="H3992" t="s">
        <v>154</v>
      </c>
      <c r="I3992" t="s">
        <v>144</v>
      </c>
      <c r="J3992" t="s">
        <v>137</v>
      </c>
      <c r="K3992" t="s">
        <v>138</v>
      </c>
      <c r="L3992" t="s">
        <v>11589</v>
      </c>
      <c r="M3992" t="s">
        <v>11590</v>
      </c>
      <c r="N3992">
        <v>1.2655555549999999</v>
      </c>
      <c r="O3992">
        <v>0</v>
      </c>
      <c r="P3992">
        <v>1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1.1089292184216669E-3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1.1089292184216669E-3</v>
      </c>
    </row>
    <row r="3993" spans="1:31" x14ac:dyDescent="0.25">
      <c r="A3993">
        <v>2350608</v>
      </c>
      <c r="B3993">
        <v>1</v>
      </c>
      <c r="C3993" t="s">
        <v>80</v>
      </c>
      <c r="D3993" t="s">
        <v>84</v>
      </c>
      <c r="E3993" t="s">
        <v>147</v>
      </c>
      <c r="F3993" t="s">
        <v>11591</v>
      </c>
      <c r="G3993" t="s">
        <v>3485</v>
      </c>
      <c r="H3993" t="s">
        <v>135</v>
      </c>
      <c r="I3993" t="s">
        <v>144</v>
      </c>
      <c r="J3993" t="s">
        <v>137</v>
      </c>
      <c r="K3993" t="s">
        <v>138</v>
      </c>
      <c r="L3993" t="s">
        <v>11592</v>
      </c>
      <c r="M3993" t="s">
        <v>11593</v>
      </c>
      <c r="N3993">
        <v>1.065555555</v>
      </c>
      <c r="O3993">
        <v>0</v>
      </c>
      <c r="P3993">
        <v>124</v>
      </c>
      <c r="Q3993">
        <v>0</v>
      </c>
      <c r="R3993">
        <v>2</v>
      </c>
      <c r="S3993">
        <v>0</v>
      </c>
      <c r="T3993">
        <v>5</v>
      </c>
      <c r="U3993">
        <v>0</v>
      </c>
      <c r="V3993">
        <v>0</v>
      </c>
      <c r="W3993">
        <v>0</v>
      </c>
      <c r="X3993">
        <v>36.082840429336407</v>
      </c>
      <c r="Y3993">
        <v>0</v>
      </c>
      <c r="Z3993">
        <v>0.54532564325836119</v>
      </c>
      <c r="AA3993">
        <v>0</v>
      </c>
      <c r="AB3993">
        <v>5.194159829290883</v>
      </c>
      <c r="AC3993">
        <v>0</v>
      </c>
      <c r="AD3993">
        <v>0</v>
      </c>
      <c r="AE3993">
        <v>41.822325901885648</v>
      </c>
    </row>
    <row r="3994" spans="1:31" x14ac:dyDescent="0.25">
      <c r="A3994">
        <v>2350817</v>
      </c>
      <c r="B3994">
        <v>1</v>
      </c>
      <c r="C3994" t="s">
        <v>80</v>
      </c>
      <c r="D3994" t="s">
        <v>99</v>
      </c>
      <c r="E3994" t="s">
        <v>157</v>
      </c>
      <c r="F3994" t="s">
        <v>11594</v>
      </c>
      <c r="G3994" t="s">
        <v>279</v>
      </c>
      <c r="H3994" t="s">
        <v>154</v>
      </c>
      <c r="I3994" t="s">
        <v>144</v>
      </c>
      <c r="J3994" t="s">
        <v>137</v>
      </c>
      <c r="K3994" t="s">
        <v>138</v>
      </c>
      <c r="L3994" t="s">
        <v>11595</v>
      </c>
      <c r="M3994" t="s">
        <v>11596</v>
      </c>
      <c r="N3994">
        <v>2.0616666659999998</v>
      </c>
      <c r="O3994">
        <v>0</v>
      </c>
      <c r="P3994">
        <v>1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0.61049675800711112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0.61049675800711112</v>
      </c>
    </row>
    <row r="3995" spans="1:31" x14ac:dyDescent="0.25">
      <c r="A3995">
        <v>2350794</v>
      </c>
      <c r="B3995">
        <v>1</v>
      </c>
      <c r="C3995" t="s">
        <v>80</v>
      </c>
      <c r="D3995" t="s">
        <v>103</v>
      </c>
      <c r="E3995" t="s">
        <v>151</v>
      </c>
      <c r="F3995" t="s">
        <v>11597</v>
      </c>
      <c r="G3995" t="s">
        <v>153</v>
      </c>
      <c r="H3995" t="s">
        <v>154</v>
      </c>
      <c r="I3995" t="s">
        <v>144</v>
      </c>
      <c r="J3995" t="s">
        <v>137</v>
      </c>
      <c r="K3995" t="s">
        <v>138</v>
      </c>
      <c r="L3995" t="s">
        <v>11598</v>
      </c>
      <c r="M3995" t="s">
        <v>11599</v>
      </c>
      <c r="N3995">
        <v>0.86722222199999999</v>
      </c>
      <c r="O3995">
        <v>0</v>
      </c>
      <c r="P3995">
        <v>0</v>
      </c>
      <c r="Q3995">
        <v>0</v>
      </c>
      <c r="R3995">
        <v>1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</row>
    <row r="3996" spans="1:31" x14ac:dyDescent="0.25">
      <c r="A3996">
        <v>2350674</v>
      </c>
      <c r="B3996">
        <v>1</v>
      </c>
      <c r="C3996" t="s">
        <v>80</v>
      </c>
      <c r="D3996" t="s">
        <v>105</v>
      </c>
      <c r="E3996" t="s">
        <v>141</v>
      </c>
      <c r="F3996" t="s">
        <v>11600</v>
      </c>
      <c r="G3996" t="s">
        <v>208</v>
      </c>
      <c r="H3996" t="s">
        <v>135</v>
      </c>
      <c r="I3996" t="s">
        <v>144</v>
      </c>
      <c r="J3996" t="s">
        <v>137</v>
      </c>
      <c r="K3996" t="s">
        <v>209</v>
      </c>
      <c r="L3996" t="s">
        <v>11601</v>
      </c>
      <c r="M3996" t="s">
        <v>11602</v>
      </c>
      <c r="N3996">
        <v>7.2111111110000001</v>
      </c>
      <c r="O3996">
        <v>1</v>
      </c>
      <c r="P3996">
        <v>284</v>
      </c>
      <c r="Q3996">
        <v>2</v>
      </c>
      <c r="R3996">
        <v>2</v>
      </c>
      <c r="S3996">
        <v>4</v>
      </c>
      <c r="T3996">
        <v>24</v>
      </c>
      <c r="U3996">
        <v>0</v>
      </c>
      <c r="V3996">
        <v>0</v>
      </c>
      <c r="W3996">
        <v>5.5996627245381134</v>
      </c>
      <c r="X3996">
        <v>419.73390525178775</v>
      </c>
      <c r="Y3996">
        <v>25.743858509632492</v>
      </c>
      <c r="Z3996">
        <v>18.79557317063972</v>
      </c>
      <c r="AA3996">
        <v>113.374181217759</v>
      </c>
      <c r="AB3996">
        <v>59.920994477977665</v>
      </c>
      <c r="AC3996">
        <v>0</v>
      </c>
      <c r="AD3996">
        <v>0</v>
      </c>
      <c r="AE3996">
        <v>643.16817535233474</v>
      </c>
    </row>
    <row r="3997" spans="1:31" x14ac:dyDescent="0.25">
      <c r="A3997">
        <v>2351086</v>
      </c>
      <c r="B3997">
        <v>1</v>
      </c>
      <c r="C3997" t="s">
        <v>80</v>
      </c>
      <c r="D3997" t="s">
        <v>110</v>
      </c>
      <c r="E3997" t="s">
        <v>174</v>
      </c>
      <c r="F3997" t="s">
        <v>11603</v>
      </c>
      <c r="G3997" t="s">
        <v>194</v>
      </c>
      <c r="H3997" t="s">
        <v>154</v>
      </c>
      <c r="I3997" t="s">
        <v>144</v>
      </c>
      <c r="J3997" t="s">
        <v>137</v>
      </c>
      <c r="K3997" t="s">
        <v>138</v>
      </c>
      <c r="L3997" t="s">
        <v>11604</v>
      </c>
      <c r="M3997" t="s">
        <v>11605</v>
      </c>
      <c r="N3997">
        <v>1.501944444</v>
      </c>
      <c r="O3997">
        <v>0</v>
      </c>
      <c r="P3997">
        <v>423</v>
      </c>
      <c r="Q3997">
        <v>0</v>
      </c>
      <c r="R3997">
        <v>0</v>
      </c>
      <c r="S3997">
        <v>0</v>
      </c>
      <c r="T3997">
        <v>5</v>
      </c>
      <c r="U3997">
        <v>0</v>
      </c>
      <c r="V3997">
        <v>0</v>
      </c>
      <c r="W3997">
        <v>0</v>
      </c>
      <c r="X3997">
        <v>205.17005452911752</v>
      </c>
      <c r="Y3997">
        <v>0</v>
      </c>
      <c r="Z3997">
        <v>0</v>
      </c>
      <c r="AA3997">
        <v>0</v>
      </c>
      <c r="AB3997">
        <v>2.9475300390131309</v>
      </c>
      <c r="AC3997">
        <v>0</v>
      </c>
      <c r="AD3997">
        <v>0</v>
      </c>
      <c r="AE3997">
        <v>208.11758456813067</v>
      </c>
    </row>
    <row r="3998" spans="1:31" x14ac:dyDescent="0.25">
      <c r="A3998">
        <v>2351172</v>
      </c>
      <c r="B3998">
        <v>1</v>
      </c>
      <c r="C3998" t="s">
        <v>81</v>
      </c>
      <c r="D3998" t="s">
        <v>114</v>
      </c>
      <c r="E3998" t="s">
        <v>157</v>
      </c>
      <c r="F3998" t="s">
        <v>11606</v>
      </c>
      <c r="G3998" t="s">
        <v>159</v>
      </c>
      <c r="H3998" t="s">
        <v>154</v>
      </c>
      <c r="I3998" t="s">
        <v>144</v>
      </c>
      <c r="J3998" t="s">
        <v>137</v>
      </c>
      <c r="K3998" t="s">
        <v>138</v>
      </c>
      <c r="L3998" t="s">
        <v>11607</v>
      </c>
      <c r="M3998" t="s">
        <v>11608</v>
      </c>
      <c r="N3998">
        <v>0.97166666599999996</v>
      </c>
      <c r="O3998">
        <v>0</v>
      </c>
      <c r="P3998">
        <v>1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0.129864580907215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0.129864580907215</v>
      </c>
    </row>
    <row r="3999" spans="1:31" x14ac:dyDescent="0.25">
      <c r="A3999">
        <v>2351029</v>
      </c>
      <c r="B3999">
        <v>1</v>
      </c>
      <c r="C3999" t="s">
        <v>80</v>
      </c>
      <c r="D3999" t="s">
        <v>106</v>
      </c>
      <c r="E3999" t="s">
        <v>151</v>
      </c>
      <c r="F3999" t="s">
        <v>11609</v>
      </c>
      <c r="G3999" t="s">
        <v>451</v>
      </c>
      <c r="H3999" t="s">
        <v>154</v>
      </c>
      <c r="I3999" t="s">
        <v>144</v>
      </c>
      <c r="J3999" t="s">
        <v>137</v>
      </c>
      <c r="K3999" t="s">
        <v>138</v>
      </c>
      <c r="L3999" t="s">
        <v>11610</v>
      </c>
      <c r="M3999" t="s">
        <v>11611</v>
      </c>
      <c r="N3999">
        <v>5.5144444439999996</v>
      </c>
      <c r="O3999">
        <v>0</v>
      </c>
      <c r="P3999">
        <v>16</v>
      </c>
      <c r="Q3999">
        <v>0</v>
      </c>
      <c r="R3999">
        <v>5</v>
      </c>
      <c r="S3999">
        <v>0</v>
      </c>
      <c r="T3999">
        <v>1</v>
      </c>
      <c r="U3999">
        <v>0</v>
      </c>
      <c r="V3999">
        <v>0</v>
      </c>
      <c r="W3999">
        <v>0</v>
      </c>
      <c r="X3999">
        <v>19.522974851870558</v>
      </c>
      <c r="Y3999">
        <v>0</v>
      </c>
      <c r="Z3999">
        <v>26.863748674878927</v>
      </c>
      <c r="AA3999">
        <v>0</v>
      </c>
      <c r="AB3999">
        <v>1.7623755339312002</v>
      </c>
      <c r="AC3999">
        <v>0</v>
      </c>
      <c r="AD3999">
        <v>0</v>
      </c>
      <c r="AE3999">
        <v>48.149099060680683</v>
      </c>
    </row>
    <row r="4000" spans="1:31" x14ac:dyDescent="0.25">
      <c r="A4000">
        <v>2350588</v>
      </c>
      <c r="B4000">
        <v>1</v>
      </c>
      <c r="C4000" t="s">
        <v>81</v>
      </c>
      <c r="D4000" t="s">
        <v>124</v>
      </c>
      <c r="E4000" t="s">
        <v>151</v>
      </c>
      <c r="F4000" t="s">
        <v>11612</v>
      </c>
      <c r="G4000" t="s">
        <v>153</v>
      </c>
      <c r="H4000" t="s">
        <v>154</v>
      </c>
      <c r="I4000" t="s">
        <v>144</v>
      </c>
      <c r="J4000" t="s">
        <v>137</v>
      </c>
      <c r="K4000" t="s">
        <v>138</v>
      </c>
      <c r="L4000" t="s">
        <v>11613</v>
      </c>
      <c r="M4000" t="s">
        <v>11614</v>
      </c>
      <c r="N4000">
        <v>1.138055555</v>
      </c>
      <c r="O4000">
        <v>0</v>
      </c>
      <c r="P4000">
        <v>69</v>
      </c>
      <c r="Q4000">
        <v>0</v>
      </c>
      <c r="R4000">
        <v>5</v>
      </c>
      <c r="S4000">
        <v>0</v>
      </c>
      <c r="T4000">
        <v>6</v>
      </c>
      <c r="U4000">
        <v>0</v>
      </c>
      <c r="V4000">
        <v>0</v>
      </c>
      <c r="W4000">
        <v>0</v>
      </c>
      <c r="X4000">
        <v>13.403847397553839</v>
      </c>
      <c r="Y4000">
        <v>0</v>
      </c>
      <c r="Z4000">
        <v>4.9108852669133753</v>
      </c>
      <c r="AA4000">
        <v>0</v>
      </c>
      <c r="AB4000">
        <v>23.466019189511922</v>
      </c>
      <c r="AC4000">
        <v>0</v>
      </c>
      <c r="AD4000">
        <v>0</v>
      </c>
      <c r="AE4000">
        <v>41.78075185397914</v>
      </c>
    </row>
    <row r="4001" spans="1:31" x14ac:dyDescent="0.25">
      <c r="A4001">
        <v>2350617</v>
      </c>
      <c r="B4001">
        <v>1</v>
      </c>
      <c r="C4001" t="s">
        <v>81</v>
      </c>
      <c r="D4001" t="s">
        <v>128</v>
      </c>
      <c r="E4001" t="s">
        <v>157</v>
      </c>
      <c r="F4001" t="s">
        <v>11615</v>
      </c>
      <c r="G4001" t="s">
        <v>204</v>
      </c>
      <c r="H4001" t="s">
        <v>154</v>
      </c>
      <c r="I4001" t="s">
        <v>144</v>
      </c>
      <c r="J4001" t="s">
        <v>137</v>
      </c>
      <c r="K4001" t="s">
        <v>138</v>
      </c>
      <c r="L4001" t="s">
        <v>11616</v>
      </c>
      <c r="M4001" t="s">
        <v>11617</v>
      </c>
      <c r="N4001">
        <v>2.2400000000000002</v>
      </c>
      <c r="O4001">
        <v>0</v>
      </c>
      <c r="P4001">
        <v>11</v>
      </c>
      <c r="Q4001">
        <v>0</v>
      </c>
      <c r="R4001">
        <v>0</v>
      </c>
      <c r="S4001">
        <v>0</v>
      </c>
      <c r="T4001">
        <v>3</v>
      </c>
      <c r="U4001">
        <v>0</v>
      </c>
      <c r="V4001">
        <v>0</v>
      </c>
      <c r="W4001">
        <v>0</v>
      </c>
      <c r="X4001">
        <v>6.6952458898056628</v>
      </c>
      <c r="Y4001">
        <v>0</v>
      </c>
      <c r="Z4001">
        <v>0</v>
      </c>
      <c r="AA4001">
        <v>0</v>
      </c>
      <c r="AB4001">
        <v>10.274228579053135</v>
      </c>
      <c r="AC4001">
        <v>0</v>
      </c>
      <c r="AD4001">
        <v>0</v>
      </c>
      <c r="AE4001">
        <v>16.969474468858799</v>
      </c>
    </row>
    <row r="4002" spans="1:31" x14ac:dyDescent="0.25">
      <c r="A4002">
        <v>2350594</v>
      </c>
      <c r="B4002">
        <v>1</v>
      </c>
      <c r="C4002" t="s">
        <v>80</v>
      </c>
      <c r="D4002" t="s">
        <v>105</v>
      </c>
      <c r="E4002" t="s">
        <v>157</v>
      </c>
      <c r="F4002" t="s">
        <v>11618</v>
      </c>
      <c r="G4002" t="s">
        <v>352</v>
      </c>
      <c r="H4002" t="s">
        <v>154</v>
      </c>
      <c r="I4002" t="s">
        <v>144</v>
      </c>
      <c r="J4002" t="s">
        <v>3</v>
      </c>
      <c r="K4002" t="s">
        <v>138</v>
      </c>
      <c r="L4002" t="s">
        <v>11619</v>
      </c>
      <c r="M4002" t="s">
        <v>11620</v>
      </c>
      <c r="N4002">
        <v>1.9575</v>
      </c>
      <c r="O4002">
        <v>0</v>
      </c>
      <c r="P4002">
        <v>3</v>
      </c>
      <c r="Q4002">
        <v>0</v>
      </c>
      <c r="R4002">
        <v>0</v>
      </c>
      <c r="S4002">
        <v>0</v>
      </c>
      <c r="T4002">
        <v>4</v>
      </c>
      <c r="U4002">
        <v>0</v>
      </c>
      <c r="V4002">
        <v>0</v>
      </c>
      <c r="W4002">
        <v>0</v>
      </c>
      <c r="X4002">
        <v>2.3427461366459368</v>
      </c>
      <c r="Y4002">
        <v>0</v>
      </c>
      <c r="Z4002">
        <v>0</v>
      </c>
      <c r="AA4002">
        <v>0</v>
      </c>
      <c r="AB4002">
        <v>0.61439919385859831</v>
      </c>
      <c r="AC4002">
        <v>0</v>
      </c>
      <c r="AD4002">
        <v>0</v>
      </c>
      <c r="AE4002">
        <v>2.957145330504535</v>
      </c>
    </row>
    <row r="4003" spans="1:31" x14ac:dyDescent="0.25">
      <c r="A4003">
        <v>2350926</v>
      </c>
      <c r="B4003">
        <v>1</v>
      </c>
      <c r="C4003" t="s">
        <v>80</v>
      </c>
      <c r="D4003" t="s">
        <v>110</v>
      </c>
      <c r="E4003" t="s">
        <v>151</v>
      </c>
      <c r="F4003" t="s">
        <v>11621</v>
      </c>
      <c r="G4003" t="s">
        <v>153</v>
      </c>
      <c r="H4003" t="s">
        <v>154</v>
      </c>
      <c r="I4003" t="s">
        <v>144</v>
      </c>
      <c r="J4003" t="s">
        <v>137</v>
      </c>
      <c r="K4003" t="s">
        <v>138</v>
      </c>
      <c r="L4003" t="s">
        <v>11622</v>
      </c>
      <c r="M4003" t="s">
        <v>11623</v>
      </c>
      <c r="N4003">
        <v>1.1672222219999999</v>
      </c>
      <c r="O4003">
        <v>0</v>
      </c>
      <c r="P4003">
        <v>96</v>
      </c>
      <c r="Q4003">
        <v>0</v>
      </c>
      <c r="R4003">
        <v>0</v>
      </c>
      <c r="S4003">
        <v>0</v>
      </c>
      <c r="T4003">
        <v>14</v>
      </c>
      <c r="U4003">
        <v>0</v>
      </c>
      <c r="V4003">
        <v>0</v>
      </c>
      <c r="W4003">
        <v>0</v>
      </c>
      <c r="X4003">
        <v>28.550550860361678</v>
      </c>
      <c r="Y4003">
        <v>0</v>
      </c>
      <c r="Z4003">
        <v>0</v>
      </c>
      <c r="AA4003">
        <v>0</v>
      </c>
      <c r="AB4003">
        <v>8.5240608420666266</v>
      </c>
      <c r="AC4003">
        <v>0</v>
      </c>
      <c r="AD4003">
        <v>0</v>
      </c>
      <c r="AE4003">
        <v>37.074611702428307</v>
      </c>
    </row>
    <row r="4004" spans="1:31" x14ac:dyDescent="0.25">
      <c r="A4004">
        <v>2351072</v>
      </c>
      <c r="B4004">
        <v>1</v>
      </c>
      <c r="C4004" t="s">
        <v>80</v>
      </c>
      <c r="D4004" t="s">
        <v>93</v>
      </c>
      <c r="E4004" t="s">
        <v>151</v>
      </c>
      <c r="F4004" t="s">
        <v>10928</v>
      </c>
      <c r="G4004" t="s">
        <v>153</v>
      </c>
      <c r="H4004" t="s">
        <v>154</v>
      </c>
      <c r="I4004" t="s">
        <v>144</v>
      </c>
      <c r="J4004" t="s">
        <v>137</v>
      </c>
      <c r="K4004" t="s">
        <v>138</v>
      </c>
      <c r="L4004" t="s">
        <v>11624</v>
      </c>
      <c r="M4004" t="s">
        <v>11625</v>
      </c>
      <c r="N4004">
        <v>2.7819444440000001</v>
      </c>
      <c r="O4004">
        <v>0</v>
      </c>
      <c r="P4004">
        <v>0</v>
      </c>
      <c r="Q4004">
        <v>0</v>
      </c>
      <c r="R4004">
        <v>4</v>
      </c>
      <c r="S4004">
        <v>0</v>
      </c>
      <c r="T4004">
        <v>2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15.080078327842578</v>
      </c>
      <c r="AA4004">
        <v>0</v>
      </c>
      <c r="AB4004">
        <v>9.1390606152751133</v>
      </c>
      <c r="AC4004">
        <v>0</v>
      </c>
      <c r="AD4004">
        <v>0</v>
      </c>
      <c r="AE4004">
        <v>24.219138943117692</v>
      </c>
    </row>
    <row r="4005" spans="1:31" x14ac:dyDescent="0.25">
      <c r="A4005">
        <v>2350972</v>
      </c>
      <c r="B4005">
        <v>1</v>
      </c>
      <c r="C4005" t="s">
        <v>80</v>
      </c>
      <c r="D4005" t="s">
        <v>93</v>
      </c>
      <c r="E4005" t="s">
        <v>141</v>
      </c>
      <c r="F4005" t="s">
        <v>11626</v>
      </c>
      <c r="G4005" t="s">
        <v>432</v>
      </c>
      <c r="H4005" t="s">
        <v>135</v>
      </c>
      <c r="I4005" t="s">
        <v>144</v>
      </c>
      <c r="J4005" t="s">
        <v>137</v>
      </c>
      <c r="K4005" t="s">
        <v>138</v>
      </c>
      <c r="L4005" t="s">
        <v>11627</v>
      </c>
      <c r="M4005" t="s">
        <v>11628</v>
      </c>
      <c r="N4005">
        <v>0.78249999999999997</v>
      </c>
      <c r="O4005">
        <v>0</v>
      </c>
      <c r="P4005">
        <v>17</v>
      </c>
      <c r="Q4005">
        <v>3</v>
      </c>
      <c r="R4005">
        <v>68</v>
      </c>
      <c r="S4005">
        <v>0</v>
      </c>
      <c r="T4005">
        <v>21</v>
      </c>
      <c r="U4005">
        <v>0</v>
      </c>
      <c r="V4005">
        <v>0</v>
      </c>
      <c r="W4005">
        <v>0</v>
      </c>
      <c r="X4005">
        <v>4.2654354891211037</v>
      </c>
      <c r="Y4005">
        <v>3.7810115265449649</v>
      </c>
      <c r="Z4005">
        <v>174.47105674951726</v>
      </c>
      <c r="AA4005">
        <v>0</v>
      </c>
      <c r="AB4005">
        <v>51.911910900227213</v>
      </c>
      <c r="AC4005">
        <v>0</v>
      </c>
      <c r="AD4005">
        <v>0</v>
      </c>
      <c r="AE4005">
        <v>234.42941466541055</v>
      </c>
    </row>
    <row r="4006" spans="1:31" x14ac:dyDescent="0.25">
      <c r="A4006">
        <v>2351158</v>
      </c>
      <c r="B4006">
        <v>1</v>
      </c>
      <c r="C4006" t="s">
        <v>80</v>
      </c>
      <c r="D4006" t="s">
        <v>90</v>
      </c>
      <c r="E4006" t="s">
        <v>147</v>
      </c>
      <c r="F4006" t="s">
        <v>11629</v>
      </c>
      <c r="G4006" t="s">
        <v>134</v>
      </c>
      <c r="H4006" t="s">
        <v>135</v>
      </c>
      <c r="I4006" t="s">
        <v>144</v>
      </c>
      <c r="J4006" t="s">
        <v>137</v>
      </c>
      <c r="K4006" t="s">
        <v>138</v>
      </c>
      <c r="L4006" t="s">
        <v>11630</v>
      </c>
      <c r="M4006" t="s">
        <v>11631</v>
      </c>
      <c r="N4006">
        <v>1.186666666</v>
      </c>
      <c r="O4006">
        <v>1</v>
      </c>
      <c r="P4006">
        <v>15997</v>
      </c>
      <c r="Q4006">
        <v>0</v>
      </c>
      <c r="R4006">
        <v>94</v>
      </c>
      <c r="S4006">
        <v>9</v>
      </c>
      <c r="T4006">
        <v>2037</v>
      </c>
      <c r="U4006">
        <v>1</v>
      </c>
      <c r="V4006">
        <v>3</v>
      </c>
      <c r="W4006">
        <v>12.749574582853075</v>
      </c>
      <c r="X4006">
        <v>6154.900380862121</v>
      </c>
      <c r="Y4006">
        <v>0</v>
      </c>
      <c r="Z4006">
        <v>102.93398111381039</v>
      </c>
      <c r="AA4006">
        <v>360.87466358379436</v>
      </c>
      <c r="AB4006">
        <v>2777.0150216144261</v>
      </c>
      <c r="AC4006">
        <v>515.99266369762483</v>
      </c>
      <c r="AD4006">
        <v>23.491933505809136</v>
      </c>
      <c r="AE4006">
        <v>9947.9582189604389</v>
      </c>
    </row>
    <row r="4007" spans="1:31" x14ac:dyDescent="0.25">
      <c r="A4007">
        <v>2350909</v>
      </c>
      <c r="B4007">
        <v>1</v>
      </c>
      <c r="C4007" t="s">
        <v>80</v>
      </c>
      <c r="D4007" t="s">
        <v>83</v>
      </c>
      <c r="E4007" t="s">
        <v>147</v>
      </c>
      <c r="F4007" t="s">
        <v>11632</v>
      </c>
      <c r="G4007" t="s">
        <v>1416</v>
      </c>
      <c r="H4007" t="s">
        <v>135</v>
      </c>
      <c r="I4007" t="s">
        <v>144</v>
      </c>
      <c r="J4007" t="s">
        <v>137</v>
      </c>
      <c r="K4007" t="s">
        <v>138</v>
      </c>
      <c r="L4007" t="s">
        <v>11633</v>
      </c>
      <c r="M4007" t="s">
        <v>11634</v>
      </c>
      <c r="N4007">
        <v>3.164722222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164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685.49991464418713</v>
      </c>
      <c r="AC4007">
        <v>0</v>
      </c>
      <c r="AD4007">
        <v>0</v>
      </c>
      <c r="AE4007">
        <v>685.49991464418713</v>
      </c>
    </row>
    <row r="4008" spans="1:31" x14ac:dyDescent="0.25">
      <c r="A4008">
        <v>2350849</v>
      </c>
      <c r="B4008">
        <v>1</v>
      </c>
      <c r="C4008" t="s">
        <v>80</v>
      </c>
      <c r="D4008" t="s">
        <v>93</v>
      </c>
      <c r="E4008" t="s">
        <v>132</v>
      </c>
      <c r="F4008" t="s">
        <v>11635</v>
      </c>
      <c r="G4008" t="s">
        <v>134</v>
      </c>
      <c r="H4008" t="s">
        <v>135</v>
      </c>
      <c r="I4008" t="s">
        <v>144</v>
      </c>
      <c r="J4008" t="s">
        <v>137</v>
      </c>
      <c r="K4008" t="s">
        <v>138</v>
      </c>
      <c r="L4008" t="s">
        <v>11636</v>
      </c>
      <c r="M4008" t="s">
        <v>11637</v>
      </c>
      <c r="N4008">
        <v>0.38666666599999999</v>
      </c>
      <c r="O4008">
        <v>0</v>
      </c>
      <c r="P4008">
        <v>3863</v>
      </c>
      <c r="Q4008">
        <v>0</v>
      </c>
      <c r="R4008">
        <v>0</v>
      </c>
      <c r="S4008">
        <v>3</v>
      </c>
      <c r="T4008">
        <v>1369</v>
      </c>
      <c r="U4008">
        <v>0</v>
      </c>
      <c r="V4008">
        <v>2</v>
      </c>
      <c r="W4008">
        <v>0</v>
      </c>
      <c r="X4008">
        <v>376.37249795431222</v>
      </c>
      <c r="Y4008">
        <v>0</v>
      </c>
      <c r="Z4008">
        <v>0</v>
      </c>
      <c r="AA4008">
        <v>1.8024994187447132</v>
      </c>
      <c r="AB4008">
        <v>560.09459167994282</v>
      </c>
      <c r="AC4008">
        <v>0</v>
      </c>
      <c r="AD4008">
        <v>0.66784185740370006</v>
      </c>
      <c r="AE4008">
        <v>938.93743091040346</v>
      </c>
    </row>
    <row r="4009" spans="1:31" x14ac:dyDescent="0.25">
      <c r="A4009">
        <v>2350657</v>
      </c>
      <c r="B4009">
        <v>1</v>
      </c>
      <c r="C4009" t="s">
        <v>81</v>
      </c>
      <c r="D4009" t="s">
        <v>116</v>
      </c>
      <c r="E4009" t="s">
        <v>147</v>
      </c>
      <c r="F4009" t="s">
        <v>11638</v>
      </c>
      <c r="G4009" t="s">
        <v>184</v>
      </c>
      <c r="H4009" t="s">
        <v>135</v>
      </c>
      <c r="I4009" t="s">
        <v>144</v>
      </c>
      <c r="J4009" t="s">
        <v>137</v>
      </c>
      <c r="K4009" t="s">
        <v>138</v>
      </c>
      <c r="L4009" t="s">
        <v>11639</v>
      </c>
      <c r="M4009" t="s">
        <v>11640</v>
      </c>
      <c r="N4009">
        <v>3.6347222220000002</v>
      </c>
      <c r="O4009">
        <v>0</v>
      </c>
      <c r="P4009">
        <v>153</v>
      </c>
      <c r="Q4009">
        <v>0</v>
      </c>
      <c r="R4009">
        <v>1</v>
      </c>
      <c r="S4009">
        <v>0</v>
      </c>
      <c r="T4009">
        <v>9</v>
      </c>
      <c r="U4009">
        <v>0</v>
      </c>
      <c r="V4009">
        <v>0</v>
      </c>
      <c r="W4009">
        <v>0</v>
      </c>
      <c r="X4009">
        <v>66.703362703997087</v>
      </c>
      <c r="Y4009">
        <v>0</v>
      </c>
      <c r="Z4009">
        <v>4.5148164014961836</v>
      </c>
      <c r="AA4009">
        <v>0</v>
      </c>
      <c r="AB4009">
        <v>22.94283401504337</v>
      </c>
      <c r="AC4009">
        <v>0</v>
      </c>
      <c r="AD4009">
        <v>0</v>
      </c>
      <c r="AE4009">
        <v>94.161013120536651</v>
      </c>
    </row>
    <row r="4010" spans="1:31" x14ac:dyDescent="0.25">
      <c r="A4010">
        <v>2350763</v>
      </c>
      <c r="B4010">
        <v>1</v>
      </c>
      <c r="C4010" t="s">
        <v>80</v>
      </c>
      <c r="D4010" t="s">
        <v>98</v>
      </c>
      <c r="E4010" t="s">
        <v>151</v>
      </c>
      <c r="F4010" t="s">
        <v>11641</v>
      </c>
      <c r="G4010" t="s">
        <v>410</v>
      </c>
      <c r="H4010" t="s">
        <v>154</v>
      </c>
      <c r="I4010" t="s">
        <v>144</v>
      </c>
      <c r="J4010" t="s">
        <v>137</v>
      </c>
      <c r="K4010" t="s">
        <v>138</v>
      </c>
      <c r="L4010" t="s">
        <v>11642</v>
      </c>
      <c r="M4010" t="s">
        <v>11643</v>
      </c>
      <c r="N4010">
        <v>1.0858333330000001</v>
      </c>
      <c r="O4010">
        <v>0</v>
      </c>
      <c r="P4010">
        <v>0</v>
      </c>
      <c r="Q4010">
        <v>0</v>
      </c>
      <c r="R4010">
        <v>14</v>
      </c>
      <c r="S4010">
        <v>0</v>
      </c>
      <c r="T4010">
        <v>2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35.500517336079604</v>
      </c>
      <c r="AA4010">
        <v>0</v>
      </c>
      <c r="AB4010">
        <v>14.718274831540079</v>
      </c>
      <c r="AC4010">
        <v>0</v>
      </c>
      <c r="AD4010">
        <v>0</v>
      </c>
      <c r="AE4010">
        <v>50.218792167619682</v>
      </c>
    </row>
    <row r="4011" spans="1:31" x14ac:dyDescent="0.25">
      <c r="A4011">
        <v>2351055</v>
      </c>
      <c r="B4011">
        <v>1</v>
      </c>
      <c r="C4011" t="s">
        <v>80</v>
      </c>
      <c r="D4011" t="s">
        <v>96</v>
      </c>
      <c r="E4011" t="s">
        <v>157</v>
      </c>
      <c r="F4011" t="s">
        <v>11644</v>
      </c>
      <c r="G4011" t="s">
        <v>159</v>
      </c>
      <c r="H4011" t="s">
        <v>154</v>
      </c>
      <c r="I4011" t="s">
        <v>144</v>
      </c>
      <c r="J4011" t="s">
        <v>137</v>
      </c>
      <c r="K4011" t="s">
        <v>138</v>
      </c>
      <c r="L4011" t="s">
        <v>11645</v>
      </c>
      <c r="M4011" t="s">
        <v>11646</v>
      </c>
      <c r="N4011">
        <v>5.3386111109999996</v>
      </c>
      <c r="O4011">
        <v>0</v>
      </c>
      <c r="P4011">
        <v>1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</row>
    <row r="4012" spans="1:31" x14ac:dyDescent="0.25">
      <c r="A4012">
        <v>2350677</v>
      </c>
      <c r="B4012">
        <v>1</v>
      </c>
      <c r="C4012" t="s">
        <v>80</v>
      </c>
      <c r="D4012" t="s">
        <v>108</v>
      </c>
      <c r="E4012" t="s">
        <v>147</v>
      </c>
      <c r="F4012" t="s">
        <v>6607</v>
      </c>
      <c r="G4012" t="s">
        <v>269</v>
      </c>
      <c r="H4012" t="s">
        <v>135</v>
      </c>
      <c r="I4012" t="s">
        <v>144</v>
      </c>
      <c r="J4012" t="s">
        <v>137</v>
      </c>
      <c r="K4012" t="s">
        <v>209</v>
      </c>
      <c r="L4012" t="s">
        <v>11647</v>
      </c>
      <c r="M4012" t="s">
        <v>11648</v>
      </c>
      <c r="N4012">
        <v>8.1683333329999996</v>
      </c>
      <c r="O4012">
        <v>0</v>
      </c>
      <c r="P4012">
        <v>14</v>
      </c>
      <c r="Q4012">
        <v>0</v>
      </c>
      <c r="R4012">
        <v>3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17.841341826953844</v>
      </c>
      <c r="Y4012">
        <v>0</v>
      </c>
      <c r="Z4012">
        <v>21.069602689156</v>
      </c>
      <c r="AA4012">
        <v>0</v>
      </c>
      <c r="AB4012">
        <v>0</v>
      </c>
      <c r="AC4012">
        <v>0</v>
      </c>
      <c r="AD4012">
        <v>0</v>
      </c>
      <c r="AE4012">
        <v>38.910944516109844</v>
      </c>
    </row>
    <row r="4013" spans="1:31" x14ac:dyDescent="0.25">
      <c r="A4013">
        <v>2350534</v>
      </c>
      <c r="B4013">
        <v>1</v>
      </c>
      <c r="C4013" t="s">
        <v>80</v>
      </c>
      <c r="D4013" t="s">
        <v>106</v>
      </c>
      <c r="E4013" t="s">
        <v>240</v>
      </c>
      <c r="F4013" t="s">
        <v>11649</v>
      </c>
      <c r="G4013" t="s">
        <v>363</v>
      </c>
      <c r="H4013" t="s">
        <v>265</v>
      </c>
      <c r="I4013" t="s">
        <v>144</v>
      </c>
      <c r="J4013" t="s">
        <v>137</v>
      </c>
      <c r="K4013" t="s">
        <v>209</v>
      </c>
      <c r="L4013" t="s">
        <v>11650</v>
      </c>
      <c r="M4013" t="s">
        <v>11651</v>
      </c>
      <c r="N4013">
        <v>0.22777777699999999</v>
      </c>
      <c r="O4013">
        <v>17</v>
      </c>
      <c r="P4013">
        <v>27576</v>
      </c>
      <c r="Q4013">
        <v>685</v>
      </c>
      <c r="R4013">
        <v>2351</v>
      </c>
      <c r="S4013">
        <v>220</v>
      </c>
      <c r="T4013">
        <v>3541</v>
      </c>
      <c r="U4013">
        <v>16</v>
      </c>
      <c r="V4013">
        <v>10</v>
      </c>
      <c r="W4013">
        <v>1.22061649085735</v>
      </c>
      <c r="X4013">
        <v>1070.122134604165</v>
      </c>
      <c r="Y4013">
        <v>1371.0248368217497</v>
      </c>
      <c r="Z4013">
        <v>1473.3918906963793</v>
      </c>
      <c r="AA4013">
        <v>360.92983203110663</v>
      </c>
      <c r="AB4013">
        <v>492.44395702693015</v>
      </c>
      <c r="AC4013">
        <v>179.28379744301552</v>
      </c>
      <c r="AD4013">
        <v>15.950639332746865</v>
      </c>
      <c r="AE4013">
        <v>4964.3677044469505</v>
      </c>
    </row>
    <row r="4014" spans="1:31" x14ac:dyDescent="0.25">
      <c r="A4014">
        <v>2350703</v>
      </c>
      <c r="B4014">
        <v>1</v>
      </c>
      <c r="C4014" t="s">
        <v>81</v>
      </c>
      <c r="D4014" t="s">
        <v>122</v>
      </c>
      <c r="E4014" t="s">
        <v>141</v>
      </c>
      <c r="F4014" t="s">
        <v>8656</v>
      </c>
      <c r="G4014" t="s">
        <v>813</v>
      </c>
      <c r="H4014" t="s">
        <v>135</v>
      </c>
      <c r="I4014" t="s">
        <v>144</v>
      </c>
      <c r="J4014" t="s">
        <v>137</v>
      </c>
      <c r="K4014" t="s">
        <v>138</v>
      </c>
      <c r="L4014" t="s">
        <v>11652</v>
      </c>
      <c r="M4014" t="s">
        <v>11653</v>
      </c>
      <c r="N4014">
        <v>1.6583333330000001</v>
      </c>
      <c r="O4014">
        <v>0</v>
      </c>
      <c r="P4014">
        <v>215</v>
      </c>
      <c r="Q4014">
        <v>0</v>
      </c>
      <c r="R4014">
        <v>0</v>
      </c>
      <c r="S4014">
        <v>0</v>
      </c>
      <c r="T4014">
        <v>16</v>
      </c>
      <c r="U4014">
        <v>0</v>
      </c>
      <c r="V4014">
        <v>0</v>
      </c>
      <c r="W4014">
        <v>0</v>
      </c>
      <c r="X4014">
        <v>40.027319882943694</v>
      </c>
      <c r="Y4014">
        <v>0</v>
      </c>
      <c r="Z4014">
        <v>0</v>
      </c>
      <c r="AA4014">
        <v>0</v>
      </c>
      <c r="AB4014">
        <v>13.764927935208959</v>
      </c>
      <c r="AC4014">
        <v>0</v>
      </c>
      <c r="AD4014">
        <v>0</v>
      </c>
      <c r="AE4014">
        <v>53.792247818152653</v>
      </c>
    </row>
    <row r="4015" spans="1:31" x14ac:dyDescent="0.25">
      <c r="A4015">
        <v>2350889</v>
      </c>
      <c r="B4015">
        <v>1</v>
      </c>
      <c r="C4015" t="s">
        <v>80</v>
      </c>
      <c r="D4015" t="s">
        <v>96</v>
      </c>
      <c r="E4015" t="s">
        <v>326</v>
      </c>
      <c r="F4015" t="s">
        <v>11654</v>
      </c>
      <c r="G4015" t="s">
        <v>451</v>
      </c>
      <c r="H4015" t="s">
        <v>154</v>
      </c>
      <c r="I4015" t="s">
        <v>144</v>
      </c>
      <c r="J4015" t="s">
        <v>137</v>
      </c>
      <c r="K4015" t="s">
        <v>138</v>
      </c>
      <c r="L4015" t="s">
        <v>11655</v>
      </c>
      <c r="M4015" t="s">
        <v>11656</v>
      </c>
      <c r="N4015">
        <v>7.0191666660000003</v>
      </c>
      <c r="O4015">
        <v>0</v>
      </c>
      <c r="P4015">
        <v>4</v>
      </c>
      <c r="Q4015">
        <v>0</v>
      </c>
      <c r="R4015">
        <v>0</v>
      </c>
      <c r="S4015">
        <v>0</v>
      </c>
      <c r="T4015">
        <v>17</v>
      </c>
      <c r="U4015">
        <v>0</v>
      </c>
      <c r="V4015">
        <v>0</v>
      </c>
      <c r="W4015">
        <v>0</v>
      </c>
      <c r="X4015">
        <v>8.0880619048149676</v>
      </c>
      <c r="Y4015">
        <v>0</v>
      </c>
      <c r="Z4015">
        <v>0</v>
      </c>
      <c r="AA4015">
        <v>0</v>
      </c>
      <c r="AB4015">
        <v>119.55703333416663</v>
      </c>
      <c r="AC4015">
        <v>0</v>
      </c>
      <c r="AD4015">
        <v>0</v>
      </c>
      <c r="AE4015">
        <v>127.6450952389816</v>
      </c>
    </row>
    <row r="4016" spans="1:31" x14ac:dyDescent="0.25">
      <c r="A4016">
        <v>2350989</v>
      </c>
      <c r="B4016">
        <v>1</v>
      </c>
      <c r="C4016" t="s">
        <v>81</v>
      </c>
      <c r="D4016" t="s">
        <v>116</v>
      </c>
      <c r="E4016" t="s">
        <v>174</v>
      </c>
      <c r="F4016" t="s">
        <v>11657</v>
      </c>
      <c r="G4016" t="s">
        <v>153</v>
      </c>
      <c r="H4016" t="s">
        <v>154</v>
      </c>
      <c r="I4016" t="s">
        <v>144</v>
      </c>
      <c r="J4016" t="s">
        <v>137</v>
      </c>
      <c r="K4016" t="s">
        <v>138</v>
      </c>
      <c r="L4016" t="s">
        <v>11658</v>
      </c>
      <c r="M4016" t="s">
        <v>11659</v>
      </c>
      <c r="N4016">
        <v>2.9730555550000002</v>
      </c>
      <c r="O4016">
        <v>0</v>
      </c>
      <c r="P4016">
        <v>7</v>
      </c>
      <c r="Q4016">
        <v>0</v>
      </c>
      <c r="R4016">
        <v>1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5.5136629944039424</v>
      </c>
      <c r="Y4016">
        <v>0</v>
      </c>
      <c r="Z4016">
        <v>0.5580823771886495</v>
      </c>
      <c r="AA4016">
        <v>0</v>
      </c>
      <c r="AB4016">
        <v>0</v>
      </c>
      <c r="AC4016">
        <v>0</v>
      </c>
      <c r="AD4016">
        <v>0</v>
      </c>
      <c r="AE4016">
        <v>6.0717453715925922</v>
      </c>
    </row>
    <row r="4017" spans="1:31" x14ac:dyDescent="0.25">
      <c r="A4017">
        <v>2350869</v>
      </c>
      <c r="B4017">
        <v>1</v>
      </c>
      <c r="C4017" t="s">
        <v>80</v>
      </c>
      <c r="D4017" t="s">
        <v>103</v>
      </c>
      <c r="E4017" t="s">
        <v>151</v>
      </c>
      <c r="F4017" t="s">
        <v>5895</v>
      </c>
      <c r="G4017" t="s">
        <v>331</v>
      </c>
      <c r="H4017" t="s">
        <v>154</v>
      </c>
      <c r="I4017" t="s">
        <v>144</v>
      </c>
      <c r="J4017" t="s">
        <v>137</v>
      </c>
      <c r="K4017" t="s">
        <v>138</v>
      </c>
      <c r="L4017" t="s">
        <v>11660</v>
      </c>
      <c r="M4017" t="s">
        <v>11661</v>
      </c>
      <c r="N4017">
        <v>0.86638888800000002</v>
      </c>
      <c r="O4017">
        <v>0</v>
      </c>
      <c r="P4017">
        <v>4</v>
      </c>
      <c r="Q4017">
        <v>0</v>
      </c>
      <c r="R4017">
        <v>5</v>
      </c>
      <c r="S4017">
        <v>0</v>
      </c>
      <c r="T4017">
        <v>4</v>
      </c>
      <c r="U4017">
        <v>0</v>
      </c>
      <c r="V4017">
        <v>0</v>
      </c>
      <c r="W4017">
        <v>0</v>
      </c>
      <c r="X4017">
        <v>1.1581596836823298</v>
      </c>
      <c r="Y4017">
        <v>0</v>
      </c>
      <c r="Z4017">
        <v>2.2585345617995882</v>
      </c>
      <c r="AA4017">
        <v>0</v>
      </c>
      <c r="AB4017">
        <v>3.8580103040681184</v>
      </c>
      <c r="AC4017">
        <v>0</v>
      </c>
      <c r="AD4017">
        <v>0</v>
      </c>
      <c r="AE4017">
        <v>7.2747045495500364</v>
      </c>
    </row>
    <row r="4018" spans="1:31" x14ac:dyDescent="0.25">
      <c r="A4018">
        <v>2350846</v>
      </c>
      <c r="B4018">
        <v>1</v>
      </c>
      <c r="C4018" t="s">
        <v>81</v>
      </c>
      <c r="D4018" t="s">
        <v>118</v>
      </c>
      <c r="E4018" t="s">
        <v>141</v>
      </c>
      <c r="F4018" t="s">
        <v>11662</v>
      </c>
      <c r="G4018" t="s">
        <v>363</v>
      </c>
      <c r="H4018" t="s">
        <v>135</v>
      </c>
      <c r="I4018" t="s">
        <v>144</v>
      </c>
      <c r="J4018" t="s">
        <v>137</v>
      </c>
      <c r="K4018" t="s">
        <v>138</v>
      </c>
      <c r="L4018" t="s">
        <v>11663</v>
      </c>
      <c r="M4018" t="s">
        <v>11664</v>
      </c>
      <c r="N4018">
        <v>0.82055555499999999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1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125.68141904403146</v>
      </c>
      <c r="AD4018">
        <v>0</v>
      </c>
      <c r="AE4018">
        <v>125.68141904403146</v>
      </c>
    </row>
    <row r="4019" spans="1:31" x14ac:dyDescent="0.25">
      <c r="A4019">
        <v>2350577</v>
      </c>
      <c r="B4019">
        <v>1</v>
      </c>
      <c r="C4019" t="s">
        <v>80</v>
      </c>
      <c r="D4019" t="s">
        <v>110</v>
      </c>
      <c r="E4019" t="s">
        <v>326</v>
      </c>
      <c r="F4019" t="s">
        <v>11665</v>
      </c>
      <c r="G4019" t="s">
        <v>344</v>
      </c>
      <c r="H4019" t="s">
        <v>154</v>
      </c>
      <c r="I4019" t="s">
        <v>144</v>
      </c>
      <c r="J4019" t="s">
        <v>137</v>
      </c>
      <c r="K4019" t="s">
        <v>138</v>
      </c>
      <c r="L4019" t="s">
        <v>11666</v>
      </c>
      <c r="M4019" t="s">
        <v>11667</v>
      </c>
      <c r="N4019">
        <v>3.2677777770000001</v>
      </c>
      <c r="O4019">
        <v>0</v>
      </c>
      <c r="P4019">
        <v>8</v>
      </c>
      <c r="Q4019">
        <v>0</v>
      </c>
      <c r="R4019">
        <v>0</v>
      </c>
      <c r="S4019">
        <v>0</v>
      </c>
      <c r="T4019">
        <v>2</v>
      </c>
      <c r="U4019">
        <v>0</v>
      </c>
      <c r="V4019">
        <v>0</v>
      </c>
      <c r="W4019">
        <v>0</v>
      </c>
      <c r="X4019">
        <v>16.85531061076917</v>
      </c>
      <c r="Y4019">
        <v>0</v>
      </c>
      <c r="Z4019">
        <v>0</v>
      </c>
      <c r="AA4019">
        <v>0</v>
      </c>
      <c r="AB4019">
        <v>40.956974378416845</v>
      </c>
      <c r="AC4019">
        <v>0</v>
      </c>
      <c r="AD4019">
        <v>0</v>
      </c>
      <c r="AE4019">
        <v>57.812284989186011</v>
      </c>
    </row>
    <row r="4020" spans="1:31" x14ac:dyDescent="0.25">
      <c r="A4020">
        <v>2350826</v>
      </c>
      <c r="B4020">
        <v>1</v>
      </c>
      <c r="C4020" t="s">
        <v>80</v>
      </c>
      <c r="D4020" t="s">
        <v>83</v>
      </c>
      <c r="E4020" t="s">
        <v>174</v>
      </c>
      <c r="F4020" t="s">
        <v>11668</v>
      </c>
      <c r="G4020" t="s">
        <v>633</v>
      </c>
      <c r="H4020" t="s">
        <v>154</v>
      </c>
      <c r="I4020" t="s">
        <v>144</v>
      </c>
      <c r="J4020" t="s">
        <v>137</v>
      </c>
      <c r="K4020" t="s">
        <v>138</v>
      </c>
      <c r="L4020" t="s">
        <v>11669</v>
      </c>
      <c r="M4020" t="s">
        <v>11670</v>
      </c>
      <c r="N4020">
        <v>0.96583333299999996</v>
      </c>
      <c r="O4020">
        <v>0</v>
      </c>
      <c r="P4020">
        <v>1</v>
      </c>
      <c r="Q4020">
        <v>0</v>
      </c>
      <c r="R4020">
        <v>0</v>
      </c>
      <c r="S4020">
        <v>0</v>
      </c>
      <c r="T4020">
        <v>55</v>
      </c>
      <c r="U4020">
        <v>0</v>
      </c>
      <c r="V4020">
        <v>10</v>
      </c>
      <c r="W4020">
        <v>0</v>
      </c>
      <c r="X4020">
        <v>0.14100847547711165</v>
      </c>
      <c r="Y4020">
        <v>0</v>
      </c>
      <c r="Z4020">
        <v>0</v>
      </c>
      <c r="AA4020">
        <v>0</v>
      </c>
      <c r="AB4020">
        <v>126.85945197997616</v>
      </c>
      <c r="AC4020">
        <v>0</v>
      </c>
      <c r="AD4020">
        <v>756.6630815559206</v>
      </c>
      <c r="AE4020">
        <v>883.66354201137392</v>
      </c>
    </row>
    <row r="4021" spans="1:31" x14ac:dyDescent="0.25">
      <c r="A4021">
        <v>2351032</v>
      </c>
      <c r="B4021">
        <v>1</v>
      </c>
      <c r="C4021" t="s">
        <v>80</v>
      </c>
      <c r="D4021" t="s">
        <v>110</v>
      </c>
      <c r="E4021" t="s">
        <v>157</v>
      </c>
      <c r="F4021" t="s">
        <v>11671</v>
      </c>
      <c r="G4021" t="s">
        <v>159</v>
      </c>
      <c r="H4021" t="s">
        <v>154</v>
      </c>
      <c r="I4021" t="s">
        <v>144</v>
      </c>
      <c r="J4021" t="s">
        <v>137</v>
      </c>
      <c r="K4021" t="s">
        <v>138</v>
      </c>
      <c r="L4021" t="s">
        <v>11672</v>
      </c>
      <c r="M4021" t="s">
        <v>11673</v>
      </c>
      <c r="N4021">
        <v>0.80500000000000005</v>
      </c>
      <c r="O4021">
        <v>0</v>
      </c>
      <c r="P4021">
        <v>1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0.21532390966517775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0.21532390966517775</v>
      </c>
    </row>
    <row r="4022" spans="1:31" x14ac:dyDescent="0.25">
      <c r="A4022">
        <v>2350932</v>
      </c>
      <c r="B4022">
        <v>1</v>
      </c>
      <c r="C4022" t="s">
        <v>80</v>
      </c>
      <c r="D4022" t="s">
        <v>84</v>
      </c>
      <c r="E4022" t="s">
        <v>157</v>
      </c>
      <c r="F4022" t="s">
        <v>11674</v>
      </c>
      <c r="G4022" t="s">
        <v>204</v>
      </c>
      <c r="H4022" t="s">
        <v>154</v>
      </c>
      <c r="I4022" t="s">
        <v>144</v>
      </c>
      <c r="J4022" t="s">
        <v>137</v>
      </c>
      <c r="K4022" t="s">
        <v>138</v>
      </c>
      <c r="L4022" t="s">
        <v>11675</v>
      </c>
      <c r="M4022" t="s">
        <v>11676</v>
      </c>
      <c r="N4022">
        <v>2.3416666660000001</v>
      </c>
      <c r="O4022">
        <v>0</v>
      </c>
      <c r="P4022">
        <v>1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0.66897678212077216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0.66897678212077216</v>
      </c>
    </row>
    <row r="4023" spans="1:31" x14ac:dyDescent="0.25">
      <c r="A4023">
        <v>2350620</v>
      </c>
      <c r="B4023">
        <v>1</v>
      </c>
      <c r="C4023" t="s">
        <v>81</v>
      </c>
      <c r="D4023" t="s">
        <v>117</v>
      </c>
      <c r="E4023" t="s">
        <v>141</v>
      </c>
      <c r="F4023" t="s">
        <v>5382</v>
      </c>
      <c r="G4023" t="s">
        <v>134</v>
      </c>
      <c r="H4023" t="s">
        <v>135</v>
      </c>
      <c r="I4023" t="s">
        <v>136</v>
      </c>
      <c r="J4023" t="s">
        <v>137</v>
      </c>
      <c r="K4023" t="s">
        <v>138</v>
      </c>
      <c r="L4023" t="s">
        <v>11677</v>
      </c>
      <c r="M4023" t="s">
        <v>11678</v>
      </c>
      <c r="N4023">
        <v>2.5555555000000001E-2</v>
      </c>
      <c r="O4023">
        <v>0</v>
      </c>
      <c r="P4023">
        <v>1049</v>
      </c>
      <c r="Q4023">
        <v>8</v>
      </c>
      <c r="R4023">
        <v>54</v>
      </c>
      <c r="S4023">
        <v>6</v>
      </c>
      <c r="T4023">
        <v>123</v>
      </c>
      <c r="U4023">
        <v>2</v>
      </c>
      <c r="V4023">
        <v>0</v>
      </c>
      <c r="W4023">
        <v>0</v>
      </c>
      <c r="X4023">
        <v>3.2056325051406032</v>
      </c>
      <c r="Y4023">
        <v>3.9499747210078331</v>
      </c>
      <c r="Z4023">
        <v>0.65180529381300789</v>
      </c>
      <c r="AA4023">
        <v>0.75238391850171671</v>
      </c>
      <c r="AB4023">
        <v>2.3478006174921244</v>
      </c>
      <c r="AC4023">
        <v>3.1992803270512002</v>
      </c>
      <c r="AD4023">
        <v>0</v>
      </c>
      <c r="AE4023">
        <v>14.106877383006486</v>
      </c>
    </row>
    <row r="4024" spans="1:31" x14ac:dyDescent="0.25">
      <c r="A4024">
        <v>2350952</v>
      </c>
      <c r="B4024">
        <v>1</v>
      </c>
      <c r="C4024" t="s">
        <v>80</v>
      </c>
      <c r="D4024" t="s">
        <v>98</v>
      </c>
      <c r="E4024" t="s">
        <v>151</v>
      </c>
      <c r="F4024" t="s">
        <v>11679</v>
      </c>
      <c r="G4024" t="s">
        <v>153</v>
      </c>
      <c r="H4024" t="s">
        <v>154</v>
      </c>
      <c r="I4024" t="s">
        <v>144</v>
      </c>
      <c r="J4024" t="s">
        <v>137</v>
      </c>
      <c r="K4024" t="s">
        <v>138</v>
      </c>
      <c r="L4024" t="s">
        <v>11680</v>
      </c>
      <c r="M4024" t="s">
        <v>11681</v>
      </c>
      <c r="N4024">
        <v>4.2122222220000003</v>
      </c>
      <c r="O4024">
        <v>0</v>
      </c>
      <c r="P4024">
        <v>2</v>
      </c>
      <c r="Q4024">
        <v>0</v>
      </c>
      <c r="R4024">
        <v>8</v>
      </c>
      <c r="S4024">
        <v>0</v>
      </c>
      <c r="T4024">
        <v>5</v>
      </c>
      <c r="U4024">
        <v>0</v>
      </c>
      <c r="V4024">
        <v>0</v>
      </c>
      <c r="W4024">
        <v>0</v>
      </c>
      <c r="X4024">
        <v>4.9683454125030373</v>
      </c>
      <c r="Y4024">
        <v>0</v>
      </c>
      <c r="Z4024">
        <v>53.518030265208452</v>
      </c>
      <c r="AA4024">
        <v>0</v>
      </c>
      <c r="AB4024">
        <v>20.706546881328492</v>
      </c>
      <c r="AC4024">
        <v>0</v>
      </c>
      <c r="AD4024">
        <v>0</v>
      </c>
      <c r="AE4024">
        <v>79.192922559039985</v>
      </c>
    </row>
    <row r="4025" spans="1:31" x14ac:dyDescent="0.25">
      <c r="A4025">
        <v>2350597</v>
      </c>
      <c r="B4025">
        <v>1</v>
      </c>
      <c r="C4025" t="s">
        <v>81</v>
      </c>
      <c r="D4025" t="s">
        <v>128</v>
      </c>
      <c r="E4025" t="s">
        <v>141</v>
      </c>
      <c r="F4025" t="s">
        <v>11682</v>
      </c>
      <c r="G4025" t="s">
        <v>134</v>
      </c>
      <c r="H4025" t="s">
        <v>135</v>
      </c>
      <c r="I4025" t="s">
        <v>144</v>
      </c>
      <c r="J4025" t="s">
        <v>137</v>
      </c>
      <c r="K4025" t="s">
        <v>138</v>
      </c>
      <c r="L4025" t="s">
        <v>11683</v>
      </c>
      <c r="M4025" t="s">
        <v>11684</v>
      </c>
      <c r="N4025">
        <v>1.355277777</v>
      </c>
      <c r="O4025">
        <v>0</v>
      </c>
      <c r="P4025">
        <v>43</v>
      </c>
      <c r="Q4025">
        <v>0</v>
      </c>
      <c r="R4025">
        <v>1</v>
      </c>
      <c r="S4025">
        <v>0</v>
      </c>
      <c r="T4025">
        <v>5</v>
      </c>
      <c r="U4025">
        <v>0</v>
      </c>
      <c r="V4025">
        <v>0</v>
      </c>
      <c r="W4025">
        <v>0</v>
      </c>
      <c r="X4025">
        <v>8.9095103656236265</v>
      </c>
      <c r="Y4025">
        <v>0</v>
      </c>
      <c r="Z4025">
        <v>0.88467666765373831</v>
      </c>
      <c r="AA4025">
        <v>0</v>
      </c>
      <c r="AB4025">
        <v>5.9312639403957723</v>
      </c>
      <c r="AC4025">
        <v>0</v>
      </c>
      <c r="AD4025">
        <v>0</v>
      </c>
      <c r="AE4025">
        <v>15.725450973673137</v>
      </c>
    </row>
    <row r="4026" spans="1:31" x14ac:dyDescent="0.25">
      <c r="A4026">
        <v>2351138</v>
      </c>
      <c r="B4026">
        <v>1</v>
      </c>
      <c r="C4026" t="s">
        <v>80</v>
      </c>
      <c r="D4026" t="s">
        <v>100</v>
      </c>
      <c r="E4026" t="s">
        <v>157</v>
      </c>
      <c r="F4026" t="s">
        <v>11685</v>
      </c>
      <c r="G4026" t="s">
        <v>159</v>
      </c>
      <c r="H4026" t="s">
        <v>154</v>
      </c>
      <c r="I4026" t="s">
        <v>144</v>
      </c>
      <c r="J4026" t="s">
        <v>137</v>
      </c>
      <c r="K4026" t="s">
        <v>138</v>
      </c>
      <c r="L4026" t="s">
        <v>11686</v>
      </c>
      <c r="M4026" t="s">
        <v>11687</v>
      </c>
      <c r="N4026">
        <v>2.318888888</v>
      </c>
      <c r="O4026">
        <v>0</v>
      </c>
      <c r="P4026">
        <v>7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7.5808700778973881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7.5808700778973881</v>
      </c>
    </row>
    <row r="4027" spans="1:31" x14ac:dyDescent="0.25">
      <c r="A4027">
        <v>2350551</v>
      </c>
      <c r="B4027">
        <v>1</v>
      </c>
      <c r="C4027" t="s">
        <v>81</v>
      </c>
      <c r="D4027" t="s">
        <v>120</v>
      </c>
      <c r="E4027" t="s">
        <v>141</v>
      </c>
      <c r="F4027" t="s">
        <v>320</v>
      </c>
      <c r="G4027" t="s">
        <v>134</v>
      </c>
      <c r="H4027" t="s">
        <v>135</v>
      </c>
      <c r="I4027" t="s">
        <v>144</v>
      </c>
      <c r="J4027" t="s">
        <v>137</v>
      </c>
      <c r="K4027" t="s">
        <v>138</v>
      </c>
      <c r="L4027" t="s">
        <v>11688</v>
      </c>
      <c r="M4027" t="s">
        <v>11689</v>
      </c>
      <c r="N4027">
        <v>0.91305555500000002</v>
      </c>
      <c r="O4027">
        <v>0</v>
      </c>
      <c r="P4027">
        <v>75</v>
      </c>
      <c r="Q4027">
        <v>39</v>
      </c>
      <c r="R4027">
        <v>2</v>
      </c>
      <c r="S4027">
        <v>14</v>
      </c>
      <c r="T4027">
        <v>3</v>
      </c>
      <c r="U4027">
        <v>0</v>
      </c>
      <c r="V4027">
        <v>0</v>
      </c>
      <c r="W4027">
        <v>0</v>
      </c>
      <c r="X4027">
        <v>20.780506494845717</v>
      </c>
      <c r="Y4027">
        <v>147.64643168707252</v>
      </c>
      <c r="Z4027">
        <v>3.6482985429808248</v>
      </c>
      <c r="AA4027">
        <v>36.884000477212474</v>
      </c>
      <c r="AB4027">
        <v>0.37465769717269448</v>
      </c>
      <c r="AC4027">
        <v>0</v>
      </c>
      <c r="AD4027">
        <v>0</v>
      </c>
      <c r="AE4027">
        <v>209.33389489928425</v>
      </c>
    </row>
    <row r="4028" spans="1:31" x14ac:dyDescent="0.25">
      <c r="A4028">
        <v>2351015</v>
      </c>
      <c r="B4028">
        <v>1</v>
      </c>
      <c r="C4028" t="s">
        <v>81</v>
      </c>
      <c r="D4028" t="s">
        <v>128</v>
      </c>
      <c r="E4028" t="s">
        <v>147</v>
      </c>
      <c r="F4028" t="s">
        <v>11690</v>
      </c>
      <c r="G4028" t="s">
        <v>134</v>
      </c>
      <c r="H4028" t="s">
        <v>135</v>
      </c>
      <c r="I4028" t="s">
        <v>144</v>
      </c>
      <c r="J4028" t="s">
        <v>137</v>
      </c>
      <c r="K4028" t="s">
        <v>138</v>
      </c>
      <c r="L4028" t="s">
        <v>11691</v>
      </c>
      <c r="M4028" t="s">
        <v>11692</v>
      </c>
      <c r="N4028">
        <v>1.1344444440000001</v>
      </c>
      <c r="O4028">
        <v>0</v>
      </c>
      <c r="P4028">
        <v>3019</v>
      </c>
      <c r="Q4028">
        <v>1</v>
      </c>
      <c r="R4028">
        <v>7</v>
      </c>
      <c r="S4028">
        <v>2</v>
      </c>
      <c r="T4028">
        <v>202</v>
      </c>
      <c r="U4028">
        <v>0</v>
      </c>
      <c r="V4028">
        <v>0</v>
      </c>
      <c r="W4028">
        <v>0</v>
      </c>
      <c r="X4028">
        <v>1020.838914062397</v>
      </c>
      <c r="Y4028">
        <v>21.951532351966236</v>
      </c>
      <c r="Z4028">
        <v>4.7233892774302193</v>
      </c>
      <c r="AA4028">
        <v>54.949305092742037</v>
      </c>
      <c r="AB4028">
        <v>235.01204105481261</v>
      </c>
      <c r="AC4028">
        <v>0</v>
      </c>
      <c r="AD4028">
        <v>0</v>
      </c>
      <c r="AE4028">
        <v>1337.4751818393481</v>
      </c>
    </row>
    <row r="4029" spans="1:31" x14ac:dyDescent="0.25">
      <c r="A4029">
        <v>2350720</v>
      </c>
      <c r="B4029">
        <v>1</v>
      </c>
      <c r="C4029" t="s">
        <v>80</v>
      </c>
      <c r="D4029" t="s">
        <v>84</v>
      </c>
      <c r="E4029" t="s">
        <v>141</v>
      </c>
      <c r="F4029" t="s">
        <v>11693</v>
      </c>
      <c r="G4029" t="s">
        <v>134</v>
      </c>
      <c r="H4029" t="s">
        <v>135</v>
      </c>
      <c r="I4029" t="s">
        <v>144</v>
      </c>
      <c r="J4029" t="s">
        <v>137</v>
      </c>
      <c r="K4029" t="s">
        <v>138</v>
      </c>
      <c r="L4029" t="s">
        <v>11694</v>
      </c>
      <c r="M4029" t="s">
        <v>11695</v>
      </c>
      <c r="N4029">
        <v>1.331388888</v>
      </c>
      <c r="O4029">
        <v>0</v>
      </c>
      <c r="P4029">
        <v>1</v>
      </c>
      <c r="Q4029">
        <v>0</v>
      </c>
      <c r="R4029">
        <v>0</v>
      </c>
      <c r="S4029">
        <v>2</v>
      </c>
      <c r="T4029">
        <v>58</v>
      </c>
      <c r="U4029">
        <v>2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109.08464443338094</v>
      </c>
      <c r="AB4029">
        <v>209.24722919309758</v>
      </c>
      <c r="AC4029">
        <v>370.4813362222572</v>
      </c>
      <c r="AD4029">
        <v>0</v>
      </c>
      <c r="AE4029">
        <v>688.81320984873571</v>
      </c>
    </row>
    <row r="4030" spans="1:31" x14ac:dyDescent="0.25">
      <c r="A4030">
        <v>2350766</v>
      </c>
      <c r="B4030">
        <v>1</v>
      </c>
      <c r="C4030" t="s">
        <v>80</v>
      </c>
      <c r="D4030" t="s">
        <v>93</v>
      </c>
      <c r="E4030" t="s">
        <v>151</v>
      </c>
      <c r="F4030" t="s">
        <v>11696</v>
      </c>
      <c r="G4030" t="s">
        <v>292</v>
      </c>
      <c r="H4030" t="s">
        <v>154</v>
      </c>
      <c r="I4030" t="s">
        <v>144</v>
      </c>
      <c r="J4030" t="s">
        <v>137</v>
      </c>
      <c r="K4030" t="s">
        <v>138</v>
      </c>
      <c r="L4030" t="s">
        <v>11697</v>
      </c>
      <c r="M4030" t="s">
        <v>11698</v>
      </c>
      <c r="N4030">
        <v>9.4405555549999995</v>
      </c>
      <c r="O4030">
        <v>0</v>
      </c>
      <c r="P4030">
        <v>0</v>
      </c>
      <c r="Q4030">
        <v>0</v>
      </c>
      <c r="R4030">
        <v>5</v>
      </c>
      <c r="S4030">
        <v>0</v>
      </c>
      <c r="T4030">
        <v>1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394.12538226698433</v>
      </c>
      <c r="AA4030">
        <v>0</v>
      </c>
      <c r="AB4030">
        <v>20.201035020634787</v>
      </c>
      <c r="AC4030">
        <v>0</v>
      </c>
      <c r="AD4030">
        <v>0</v>
      </c>
      <c r="AE4030">
        <v>414.32641728761911</v>
      </c>
    </row>
    <row r="4031" spans="1:31" x14ac:dyDescent="0.25">
      <c r="A4031">
        <v>2350906</v>
      </c>
      <c r="B4031">
        <v>1</v>
      </c>
      <c r="C4031" t="s">
        <v>80</v>
      </c>
      <c r="D4031" t="s">
        <v>88</v>
      </c>
      <c r="E4031" t="s">
        <v>151</v>
      </c>
      <c r="F4031" t="s">
        <v>4102</v>
      </c>
      <c r="G4031" t="s">
        <v>153</v>
      </c>
      <c r="H4031" t="s">
        <v>154</v>
      </c>
      <c r="I4031" t="s">
        <v>144</v>
      </c>
      <c r="J4031" t="s">
        <v>137</v>
      </c>
      <c r="K4031" t="s">
        <v>138</v>
      </c>
      <c r="L4031" t="s">
        <v>11699</v>
      </c>
      <c r="M4031" t="s">
        <v>11700</v>
      </c>
      <c r="N4031">
        <v>0.68055555499999998</v>
      </c>
      <c r="O4031">
        <v>0</v>
      </c>
      <c r="P4031">
        <v>33</v>
      </c>
      <c r="Q4031">
        <v>0</v>
      </c>
      <c r="R4031">
        <v>0</v>
      </c>
      <c r="S4031">
        <v>0</v>
      </c>
      <c r="T4031">
        <v>11</v>
      </c>
      <c r="U4031">
        <v>0</v>
      </c>
      <c r="V4031">
        <v>0</v>
      </c>
      <c r="W4031">
        <v>0</v>
      </c>
      <c r="X4031">
        <v>9.9513119642049936</v>
      </c>
      <c r="Y4031">
        <v>0</v>
      </c>
      <c r="Z4031">
        <v>0</v>
      </c>
      <c r="AA4031">
        <v>0</v>
      </c>
      <c r="AB4031">
        <v>23.015086891951185</v>
      </c>
      <c r="AC4031">
        <v>0</v>
      </c>
      <c r="AD4031">
        <v>0</v>
      </c>
      <c r="AE4031">
        <v>32.966398856156175</v>
      </c>
    </row>
    <row r="4032" spans="1:31" x14ac:dyDescent="0.25">
      <c r="A4032">
        <v>2350912</v>
      </c>
      <c r="B4032">
        <v>1</v>
      </c>
      <c r="C4032" t="s">
        <v>80</v>
      </c>
      <c r="D4032" t="s">
        <v>84</v>
      </c>
      <c r="E4032" t="s">
        <v>151</v>
      </c>
      <c r="F4032" t="s">
        <v>11701</v>
      </c>
      <c r="G4032" t="s">
        <v>410</v>
      </c>
      <c r="H4032" t="s">
        <v>154</v>
      </c>
      <c r="I4032" t="s">
        <v>144</v>
      </c>
      <c r="J4032" t="s">
        <v>137</v>
      </c>
      <c r="K4032" t="s">
        <v>138</v>
      </c>
      <c r="L4032" t="s">
        <v>11702</v>
      </c>
      <c r="M4032" t="s">
        <v>11703</v>
      </c>
      <c r="N4032">
        <v>3.1127777769999998</v>
      </c>
      <c r="O4032">
        <v>0</v>
      </c>
      <c r="P4032">
        <v>14</v>
      </c>
      <c r="Q4032">
        <v>0</v>
      </c>
      <c r="R4032">
        <v>0</v>
      </c>
      <c r="S4032">
        <v>0</v>
      </c>
      <c r="T4032">
        <v>89</v>
      </c>
      <c r="U4032">
        <v>0</v>
      </c>
      <c r="V4032">
        <v>0</v>
      </c>
      <c r="W4032">
        <v>0</v>
      </c>
      <c r="X4032">
        <v>10.678639431976499</v>
      </c>
      <c r="Y4032">
        <v>0</v>
      </c>
      <c r="Z4032">
        <v>0</v>
      </c>
      <c r="AA4032">
        <v>0</v>
      </c>
      <c r="AB4032">
        <v>187.56611796254336</v>
      </c>
      <c r="AC4032">
        <v>0</v>
      </c>
      <c r="AD4032">
        <v>0</v>
      </c>
      <c r="AE4032">
        <v>198.24475739451987</v>
      </c>
    </row>
    <row r="4033" spans="1:31" x14ac:dyDescent="0.25">
      <c r="A4033">
        <v>2350806</v>
      </c>
      <c r="B4033">
        <v>1</v>
      </c>
      <c r="C4033" t="s">
        <v>80</v>
      </c>
      <c r="D4033" t="s">
        <v>93</v>
      </c>
      <c r="E4033" t="s">
        <v>147</v>
      </c>
      <c r="F4033" t="s">
        <v>11704</v>
      </c>
      <c r="G4033" t="s">
        <v>1768</v>
      </c>
      <c r="H4033" t="s">
        <v>135</v>
      </c>
      <c r="I4033" t="s">
        <v>144</v>
      </c>
      <c r="J4033" t="s">
        <v>137</v>
      </c>
      <c r="K4033" t="s">
        <v>138</v>
      </c>
      <c r="L4033" t="s">
        <v>11705</v>
      </c>
      <c r="M4033" t="s">
        <v>11706</v>
      </c>
      <c r="N4033">
        <v>4.92</v>
      </c>
      <c r="O4033">
        <v>0</v>
      </c>
      <c r="P4033">
        <v>7</v>
      </c>
      <c r="Q4033">
        <v>0</v>
      </c>
      <c r="R4033">
        <v>23</v>
      </c>
      <c r="S4033">
        <v>0</v>
      </c>
      <c r="T4033">
        <v>8</v>
      </c>
      <c r="U4033">
        <v>0</v>
      </c>
      <c r="V4033">
        <v>0</v>
      </c>
      <c r="W4033">
        <v>0</v>
      </c>
      <c r="X4033">
        <v>8.1335944718823292</v>
      </c>
      <c r="Y4033">
        <v>0</v>
      </c>
      <c r="Z4033">
        <v>385.9157739749524</v>
      </c>
      <c r="AA4033">
        <v>0</v>
      </c>
      <c r="AB4033">
        <v>148.88634956934553</v>
      </c>
      <c r="AC4033">
        <v>0</v>
      </c>
      <c r="AD4033">
        <v>0</v>
      </c>
      <c r="AE4033">
        <v>542.9357180161802</v>
      </c>
    </row>
    <row r="4034" spans="1:31" x14ac:dyDescent="0.25">
      <c r="A4034">
        <v>2351201</v>
      </c>
      <c r="B4034">
        <v>1</v>
      </c>
      <c r="C4034" t="s">
        <v>80</v>
      </c>
      <c r="D4034" t="s">
        <v>94</v>
      </c>
      <c r="E4034" t="s">
        <v>157</v>
      </c>
      <c r="F4034" t="s">
        <v>11707</v>
      </c>
      <c r="G4034" t="s">
        <v>279</v>
      </c>
      <c r="H4034" t="s">
        <v>154</v>
      </c>
      <c r="I4034" t="s">
        <v>144</v>
      </c>
      <c r="J4034" t="s">
        <v>137</v>
      </c>
      <c r="K4034" t="s">
        <v>138</v>
      </c>
      <c r="L4034" t="s">
        <v>11708</v>
      </c>
      <c r="M4034" t="s">
        <v>11709</v>
      </c>
      <c r="N4034">
        <v>2.221944444</v>
      </c>
      <c r="O4034">
        <v>0</v>
      </c>
      <c r="P4034">
        <v>13</v>
      </c>
      <c r="Q4034">
        <v>0</v>
      </c>
      <c r="R4034">
        <v>0</v>
      </c>
      <c r="S4034">
        <v>0</v>
      </c>
      <c r="T4034">
        <v>5</v>
      </c>
      <c r="U4034">
        <v>0</v>
      </c>
      <c r="V4034">
        <v>0</v>
      </c>
      <c r="W4034">
        <v>0</v>
      </c>
      <c r="X4034">
        <v>6.234999374125695</v>
      </c>
      <c r="Y4034">
        <v>0</v>
      </c>
      <c r="Z4034">
        <v>0</v>
      </c>
      <c r="AA4034">
        <v>0</v>
      </c>
      <c r="AB4034">
        <v>5.6501821442724633</v>
      </c>
      <c r="AC4034">
        <v>0</v>
      </c>
      <c r="AD4034">
        <v>0</v>
      </c>
      <c r="AE4034">
        <v>11.885181518398159</v>
      </c>
    </row>
    <row r="4035" spans="1:31" x14ac:dyDescent="0.25">
      <c r="A4035">
        <v>2350760</v>
      </c>
      <c r="B4035">
        <v>1</v>
      </c>
      <c r="C4035" t="s">
        <v>81</v>
      </c>
      <c r="D4035" t="s">
        <v>120</v>
      </c>
      <c r="E4035" t="s">
        <v>174</v>
      </c>
      <c r="F4035" t="s">
        <v>11710</v>
      </c>
      <c r="G4035" t="s">
        <v>176</v>
      </c>
      <c r="H4035" t="s">
        <v>154</v>
      </c>
      <c r="I4035" t="s">
        <v>144</v>
      </c>
      <c r="J4035" t="s">
        <v>137</v>
      </c>
      <c r="K4035" t="s">
        <v>138</v>
      </c>
      <c r="L4035" t="s">
        <v>11711</v>
      </c>
      <c r="M4035" t="s">
        <v>11712</v>
      </c>
      <c r="N4035">
        <v>2.8280555550000002</v>
      </c>
      <c r="O4035">
        <v>0</v>
      </c>
      <c r="P4035">
        <v>3</v>
      </c>
      <c r="Q4035">
        <v>0</v>
      </c>
      <c r="R4035">
        <v>10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5.1279972654628336</v>
      </c>
      <c r="Y4035">
        <v>0</v>
      </c>
      <c r="Z4035">
        <v>270.43644432229905</v>
      </c>
      <c r="AA4035">
        <v>0</v>
      </c>
      <c r="AB4035">
        <v>0</v>
      </c>
      <c r="AC4035">
        <v>0</v>
      </c>
      <c r="AD4035">
        <v>0</v>
      </c>
      <c r="AE4035">
        <v>275.56444158776191</v>
      </c>
    </row>
    <row r="4036" spans="1:31" x14ac:dyDescent="0.25">
      <c r="A4036">
        <v>2351035</v>
      </c>
      <c r="B4036">
        <v>1</v>
      </c>
      <c r="C4036" t="s">
        <v>80</v>
      </c>
      <c r="D4036" t="s">
        <v>101</v>
      </c>
      <c r="E4036" t="s">
        <v>147</v>
      </c>
      <c r="F4036" t="s">
        <v>11713</v>
      </c>
      <c r="G4036" t="s">
        <v>134</v>
      </c>
      <c r="H4036" t="s">
        <v>135</v>
      </c>
      <c r="I4036" t="s">
        <v>144</v>
      </c>
      <c r="J4036" t="s">
        <v>137</v>
      </c>
      <c r="K4036" t="s">
        <v>138</v>
      </c>
      <c r="L4036" t="s">
        <v>11714</v>
      </c>
      <c r="M4036" t="s">
        <v>11715</v>
      </c>
      <c r="N4036">
        <v>0.66472222199999997</v>
      </c>
      <c r="O4036">
        <v>0</v>
      </c>
      <c r="P4036">
        <v>3117</v>
      </c>
      <c r="Q4036">
        <v>0</v>
      </c>
      <c r="R4036">
        <v>2</v>
      </c>
      <c r="S4036">
        <v>2</v>
      </c>
      <c r="T4036">
        <v>168</v>
      </c>
      <c r="U4036">
        <v>0</v>
      </c>
      <c r="V4036">
        <v>0</v>
      </c>
      <c r="W4036">
        <v>0</v>
      </c>
      <c r="X4036">
        <v>556.24873071594936</v>
      </c>
      <c r="Y4036">
        <v>0</v>
      </c>
      <c r="Z4036">
        <v>0.28734037161564951</v>
      </c>
      <c r="AA4036">
        <v>212.58985199872683</v>
      </c>
      <c r="AB4036">
        <v>182.6534357330616</v>
      </c>
      <c r="AC4036">
        <v>0</v>
      </c>
      <c r="AD4036">
        <v>0</v>
      </c>
      <c r="AE4036">
        <v>951.77935881935332</v>
      </c>
    </row>
    <row r="4037" spans="1:31" x14ac:dyDescent="0.25">
      <c r="A4037">
        <v>2350823</v>
      </c>
      <c r="B4037">
        <v>1</v>
      </c>
      <c r="C4037" t="s">
        <v>81</v>
      </c>
      <c r="D4037" t="s">
        <v>118</v>
      </c>
      <c r="E4037" t="s">
        <v>141</v>
      </c>
      <c r="F4037" t="s">
        <v>11716</v>
      </c>
      <c r="G4037" t="s">
        <v>134</v>
      </c>
      <c r="H4037" t="s">
        <v>135</v>
      </c>
      <c r="I4037" t="s">
        <v>136</v>
      </c>
      <c r="J4037" t="s">
        <v>137</v>
      </c>
      <c r="K4037" t="s">
        <v>138</v>
      </c>
      <c r="L4037" t="s">
        <v>11717</v>
      </c>
      <c r="M4037" t="s">
        <v>11718</v>
      </c>
      <c r="N4037">
        <v>1.6944443999999999E-2</v>
      </c>
      <c r="O4037">
        <v>0</v>
      </c>
      <c r="P4037">
        <v>820</v>
      </c>
      <c r="Q4037">
        <v>2</v>
      </c>
      <c r="R4037">
        <v>105</v>
      </c>
      <c r="S4037">
        <v>0</v>
      </c>
      <c r="T4037">
        <v>64</v>
      </c>
      <c r="U4037">
        <v>0</v>
      </c>
      <c r="V4037">
        <v>1</v>
      </c>
      <c r="W4037">
        <v>0</v>
      </c>
      <c r="X4037">
        <v>2.9316278094181438</v>
      </c>
      <c r="Y4037">
        <v>0.24549952893139837</v>
      </c>
      <c r="Z4037">
        <v>2.166274441045037</v>
      </c>
      <c r="AA4037">
        <v>0</v>
      </c>
      <c r="AB4037">
        <v>1.1063228678604455</v>
      </c>
      <c r="AC4037">
        <v>0</v>
      </c>
      <c r="AD4037">
        <v>3.0645253526258509</v>
      </c>
      <c r="AE4037">
        <v>9.5142499998808745</v>
      </c>
    </row>
    <row r="4038" spans="1:31" x14ac:dyDescent="0.25">
      <c r="A4038">
        <v>2350992</v>
      </c>
      <c r="B4038">
        <v>1</v>
      </c>
      <c r="C4038" t="s">
        <v>81</v>
      </c>
      <c r="D4038" t="s">
        <v>113</v>
      </c>
      <c r="E4038" t="s">
        <v>151</v>
      </c>
      <c r="F4038" t="s">
        <v>11719</v>
      </c>
      <c r="G4038" t="s">
        <v>153</v>
      </c>
      <c r="H4038" t="s">
        <v>154</v>
      </c>
      <c r="I4038" t="s">
        <v>144</v>
      </c>
      <c r="J4038" t="s">
        <v>137</v>
      </c>
      <c r="K4038" t="s">
        <v>138</v>
      </c>
      <c r="L4038" t="s">
        <v>11720</v>
      </c>
      <c r="M4038" t="s">
        <v>11721</v>
      </c>
      <c r="N4038">
        <v>1.220555555</v>
      </c>
      <c r="O4038">
        <v>0</v>
      </c>
      <c r="P4038">
        <v>1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0.21189115060322222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0.21189115060322222</v>
      </c>
    </row>
    <row r="4039" spans="1:31" x14ac:dyDescent="0.25">
      <c r="A4039">
        <v>2350531</v>
      </c>
      <c r="B4039">
        <v>1</v>
      </c>
      <c r="C4039" t="s">
        <v>80</v>
      </c>
      <c r="D4039" t="s">
        <v>82</v>
      </c>
      <c r="E4039" t="s">
        <v>157</v>
      </c>
      <c r="F4039" t="s">
        <v>11722</v>
      </c>
      <c r="G4039" t="s">
        <v>204</v>
      </c>
      <c r="H4039" t="s">
        <v>154</v>
      </c>
      <c r="I4039" t="s">
        <v>144</v>
      </c>
      <c r="J4039" t="s">
        <v>137</v>
      </c>
      <c r="K4039" t="s">
        <v>138</v>
      </c>
      <c r="L4039" t="s">
        <v>11723</v>
      </c>
      <c r="M4039" t="s">
        <v>11724</v>
      </c>
      <c r="N4039">
        <v>1.2169444439999999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1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</row>
    <row r="4040" spans="1:31" x14ac:dyDescent="0.25">
      <c r="A4040">
        <v>2350929</v>
      </c>
      <c r="B4040">
        <v>1</v>
      </c>
      <c r="C4040" t="s">
        <v>80</v>
      </c>
      <c r="D4040" t="s">
        <v>84</v>
      </c>
      <c r="E4040" t="s">
        <v>157</v>
      </c>
      <c r="F4040" t="s">
        <v>11725</v>
      </c>
      <c r="G4040" t="s">
        <v>159</v>
      </c>
      <c r="H4040" t="s">
        <v>154</v>
      </c>
      <c r="I4040" t="s">
        <v>144</v>
      </c>
      <c r="J4040" t="s">
        <v>137</v>
      </c>
      <c r="K4040" t="s">
        <v>138</v>
      </c>
      <c r="L4040" t="s">
        <v>11726</v>
      </c>
      <c r="M4040" t="s">
        <v>11727</v>
      </c>
      <c r="N4040">
        <v>2.5227777769999999</v>
      </c>
      <c r="O4040">
        <v>0</v>
      </c>
      <c r="P4040">
        <v>4</v>
      </c>
      <c r="Q4040">
        <v>0</v>
      </c>
      <c r="R4040">
        <v>0</v>
      </c>
      <c r="S4040">
        <v>0</v>
      </c>
      <c r="T4040">
        <v>1</v>
      </c>
      <c r="U4040">
        <v>0</v>
      </c>
      <c r="V4040">
        <v>0</v>
      </c>
      <c r="W4040">
        <v>0</v>
      </c>
      <c r="X4040">
        <v>2.683507975630433</v>
      </c>
      <c r="Y4040">
        <v>0</v>
      </c>
      <c r="Z4040">
        <v>0</v>
      </c>
      <c r="AA4040">
        <v>0</v>
      </c>
      <c r="AB4040">
        <v>0.48577735027473667</v>
      </c>
      <c r="AC4040">
        <v>0</v>
      </c>
      <c r="AD4040">
        <v>0</v>
      </c>
      <c r="AE4040">
        <v>3.1692853259051699</v>
      </c>
    </row>
    <row r="4041" spans="1:31" x14ac:dyDescent="0.25">
      <c r="A4041">
        <v>2351178</v>
      </c>
      <c r="B4041">
        <v>1</v>
      </c>
      <c r="C4041" t="s">
        <v>80</v>
      </c>
      <c r="D4041" t="s">
        <v>96</v>
      </c>
      <c r="E4041" t="s">
        <v>147</v>
      </c>
      <c r="F4041" t="s">
        <v>11728</v>
      </c>
      <c r="G4041" t="s">
        <v>184</v>
      </c>
      <c r="H4041" t="s">
        <v>135</v>
      </c>
      <c r="I4041" t="s">
        <v>144</v>
      </c>
      <c r="J4041" t="s">
        <v>137</v>
      </c>
      <c r="K4041" t="s">
        <v>138</v>
      </c>
      <c r="L4041" t="s">
        <v>11729</v>
      </c>
      <c r="M4041" t="s">
        <v>11730</v>
      </c>
      <c r="N4041">
        <v>3.8263888879999999</v>
      </c>
      <c r="O4041">
        <v>0</v>
      </c>
      <c r="P4041">
        <v>4</v>
      </c>
      <c r="Q4041">
        <v>0</v>
      </c>
      <c r="R4041">
        <v>5</v>
      </c>
      <c r="S4041">
        <v>0</v>
      </c>
      <c r="T4041">
        <v>4</v>
      </c>
      <c r="U4041">
        <v>0</v>
      </c>
      <c r="V4041">
        <v>0</v>
      </c>
      <c r="W4041">
        <v>0</v>
      </c>
      <c r="X4041">
        <v>50.606192757858658</v>
      </c>
      <c r="Y4041">
        <v>0</v>
      </c>
      <c r="Z4041">
        <v>20.266251956114985</v>
      </c>
      <c r="AA4041">
        <v>0</v>
      </c>
      <c r="AB4041">
        <v>7.1456480682886969</v>
      </c>
      <c r="AC4041">
        <v>0</v>
      </c>
      <c r="AD4041">
        <v>0</v>
      </c>
      <c r="AE4041">
        <v>78.018092782262329</v>
      </c>
    </row>
    <row r="4042" spans="1:31" x14ac:dyDescent="0.25">
      <c r="A4042">
        <v>2351519</v>
      </c>
      <c r="B4042">
        <v>1</v>
      </c>
      <c r="C4042" t="s">
        <v>80</v>
      </c>
      <c r="D4042" t="s">
        <v>110</v>
      </c>
      <c r="E4042" t="s">
        <v>157</v>
      </c>
      <c r="F4042" t="s">
        <v>11731</v>
      </c>
      <c r="G4042" t="s">
        <v>159</v>
      </c>
      <c r="H4042" t="s">
        <v>154</v>
      </c>
      <c r="I4042" t="s">
        <v>144</v>
      </c>
      <c r="J4042" t="s">
        <v>137</v>
      </c>
      <c r="K4042" t="s">
        <v>138</v>
      </c>
      <c r="L4042" t="s">
        <v>11732</v>
      </c>
      <c r="M4042" t="s">
        <v>11733</v>
      </c>
      <c r="N4042">
        <v>3.744722222</v>
      </c>
      <c r="O4042">
        <v>0</v>
      </c>
      <c r="P4042">
        <v>4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7.1165216245879348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7.1165216245879348</v>
      </c>
    </row>
    <row r="4043" spans="1:31" x14ac:dyDescent="0.25">
      <c r="A4043">
        <v>2351210</v>
      </c>
      <c r="B4043">
        <v>1</v>
      </c>
      <c r="C4043" t="s">
        <v>80</v>
      </c>
      <c r="D4043" t="s">
        <v>96</v>
      </c>
      <c r="E4043" t="s">
        <v>132</v>
      </c>
      <c r="F4043" t="s">
        <v>11734</v>
      </c>
      <c r="G4043" t="s">
        <v>363</v>
      </c>
      <c r="H4043" t="s">
        <v>135</v>
      </c>
      <c r="I4043" t="s">
        <v>144</v>
      </c>
      <c r="J4043" t="s">
        <v>137</v>
      </c>
      <c r="K4043" t="s">
        <v>138</v>
      </c>
      <c r="L4043" t="s">
        <v>11735</v>
      </c>
      <c r="M4043" t="s">
        <v>11736</v>
      </c>
      <c r="N4043">
        <v>0.34</v>
      </c>
      <c r="O4043">
        <v>3</v>
      </c>
      <c r="P4043">
        <v>414</v>
      </c>
      <c r="Q4043">
        <v>3</v>
      </c>
      <c r="R4043">
        <v>48</v>
      </c>
      <c r="S4043">
        <v>2</v>
      </c>
      <c r="T4043">
        <v>18</v>
      </c>
      <c r="U4043">
        <v>0</v>
      </c>
      <c r="V4043">
        <v>1</v>
      </c>
      <c r="W4043">
        <v>6.9747226516800005</v>
      </c>
      <c r="X4043">
        <v>36.576956492422276</v>
      </c>
      <c r="Y4043">
        <v>3.0899430708101603</v>
      </c>
      <c r="Z4043">
        <v>14.288651338134059</v>
      </c>
      <c r="AA4043">
        <v>1.0698153020184802</v>
      </c>
      <c r="AB4043">
        <v>2.7666478505580998</v>
      </c>
      <c r="AC4043">
        <v>0</v>
      </c>
      <c r="AD4043">
        <v>0.84233766323872006</v>
      </c>
      <c r="AE4043">
        <v>65.609074368861798</v>
      </c>
    </row>
    <row r="4044" spans="1:31" x14ac:dyDescent="0.25">
      <c r="A4044">
        <v>2351542</v>
      </c>
      <c r="B4044">
        <v>1</v>
      </c>
      <c r="C4044" t="s">
        <v>81</v>
      </c>
      <c r="D4044" t="s">
        <v>115</v>
      </c>
      <c r="E4044" t="s">
        <v>151</v>
      </c>
      <c r="F4044" t="s">
        <v>11737</v>
      </c>
      <c r="G4044" t="s">
        <v>153</v>
      </c>
      <c r="H4044" t="s">
        <v>154</v>
      </c>
      <c r="I4044" t="s">
        <v>144</v>
      </c>
      <c r="J4044" t="s">
        <v>137</v>
      </c>
      <c r="K4044" t="s">
        <v>138</v>
      </c>
      <c r="L4044" t="s">
        <v>11738</v>
      </c>
      <c r="M4044" t="s">
        <v>11739</v>
      </c>
      <c r="N4044">
        <v>5.1122222219999998</v>
      </c>
      <c r="O4044">
        <v>0</v>
      </c>
      <c r="P4044">
        <v>9</v>
      </c>
      <c r="Q4044">
        <v>0</v>
      </c>
      <c r="R4044">
        <v>3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1.0837200215698202</v>
      </c>
      <c r="Y4044">
        <v>0</v>
      </c>
      <c r="Z4044">
        <v>0.11280982944839998</v>
      </c>
      <c r="AA4044">
        <v>0</v>
      </c>
      <c r="AB4044">
        <v>0</v>
      </c>
      <c r="AC4044">
        <v>0</v>
      </c>
      <c r="AD4044">
        <v>0</v>
      </c>
      <c r="AE4044">
        <v>1.1965298510182201</v>
      </c>
    </row>
    <row r="4045" spans="1:31" x14ac:dyDescent="0.25">
      <c r="A4045">
        <v>2351688</v>
      </c>
      <c r="B4045">
        <v>1</v>
      </c>
      <c r="C4045" t="s">
        <v>81</v>
      </c>
      <c r="D4045" t="s">
        <v>115</v>
      </c>
      <c r="E4045" t="s">
        <v>151</v>
      </c>
      <c r="F4045" t="s">
        <v>11740</v>
      </c>
      <c r="G4045" t="s">
        <v>153</v>
      </c>
      <c r="H4045" t="s">
        <v>154</v>
      </c>
      <c r="I4045" t="s">
        <v>144</v>
      </c>
      <c r="J4045" t="s">
        <v>137</v>
      </c>
      <c r="K4045" t="s">
        <v>138</v>
      </c>
      <c r="L4045" t="s">
        <v>11741</v>
      </c>
      <c r="M4045" t="s">
        <v>11742</v>
      </c>
      <c r="N4045">
        <v>2.5052777769999999</v>
      </c>
      <c r="O4045">
        <v>0</v>
      </c>
      <c r="P4045">
        <v>3</v>
      </c>
      <c r="Q4045">
        <v>0</v>
      </c>
      <c r="R4045">
        <v>6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5.9778460835283784</v>
      </c>
      <c r="Y4045">
        <v>0</v>
      </c>
      <c r="Z4045">
        <v>12.052206372598096</v>
      </c>
      <c r="AA4045">
        <v>0</v>
      </c>
      <c r="AB4045">
        <v>0</v>
      </c>
      <c r="AC4045">
        <v>0</v>
      </c>
      <c r="AD4045">
        <v>0</v>
      </c>
      <c r="AE4045">
        <v>18.030052456126477</v>
      </c>
    </row>
    <row r="4046" spans="1:31" x14ac:dyDescent="0.25">
      <c r="A4046">
        <v>2351711</v>
      </c>
      <c r="B4046">
        <v>1</v>
      </c>
      <c r="C4046" t="s">
        <v>80</v>
      </c>
      <c r="D4046" t="s">
        <v>100</v>
      </c>
      <c r="E4046" t="s">
        <v>132</v>
      </c>
      <c r="F4046" t="s">
        <v>11743</v>
      </c>
      <c r="G4046" t="s">
        <v>134</v>
      </c>
      <c r="H4046" t="s">
        <v>135</v>
      </c>
      <c r="I4046" t="s">
        <v>144</v>
      </c>
      <c r="J4046" t="s">
        <v>137</v>
      </c>
      <c r="K4046" t="s">
        <v>138</v>
      </c>
      <c r="L4046" t="s">
        <v>11744</v>
      </c>
      <c r="M4046" t="s">
        <v>11745</v>
      </c>
      <c r="N4046">
        <v>1.998888888</v>
      </c>
      <c r="O4046">
        <v>0</v>
      </c>
      <c r="P4046">
        <v>19</v>
      </c>
      <c r="Q4046">
        <v>1</v>
      </c>
      <c r="R4046">
        <v>13</v>
      </c>
      <c r="S4046">
        <v>9</v>
      </c>
      <c r="T4046">
        <v>616</v>
      </c>
      <c r="U4046">
        <v>17</v>
      </c>
      <c r="V4046">
        <v>145</v>
      </c>
      <c r="W4046">
        <v>0</v>
      </c>
      <c r="X4046">
        <v>10.610117470942994</v>
      </c>
      <c r="Y4046">
        <v>1.38910784534872</v>
      </c>
      <c r="Z4046">
        <v>50.26141606823235</v>
      </c>
      <c r="AA4046">
        <v>53.005717743591205</v>
      </c>
      <c r="AB4046">
        <v>1611.7050191468672</v>
      </c>
      <c r="AC4046">
        <v>1029.8636703217919</v>
      </c>
      <c r="AD4046">
        <v>4024.554714483937</v>
      </c>
      <c r="AE4046">
        <v>6781.3897630807114</v>
      </c>
    </row>
    <row r="4047" spans="1:31" x14ac:dyDescent="0.25">
      <c r="A4047">
        <v>2351310</v>
      </c>
      <c r="B4047">
        <v>1</v>
      </c>
      <c r="C4047" t="s">
        <v>80</v>
      </c>
      <c r="D4047" t="s">
        <v>98</v>
      </c>
      <c r="E4047" t="s">
        <v>141</v>
      </c>
      <c r="F4047" t="s">
        <v>11746</v>
      </c>
      <c r="G4047" t="s">
        <v>134</v>
      </c>
      <c r="H4047" t="s">
        <v>135</v>
      </c>
      <c r="I4047" t="s">
        <v>144</v>
      </c>
      <c r="J4047" t="s">
        <v>137</v>
      </c>
      <c r="K4047" t="s">
        <v>138</v>
      </c>
      <c r="L4047" t="s">
        <v>11747</v>
      </c>
      <c r="M4047" t="s">
        <v>11748</v>
      </c>
      <c r="N4047">
        <v>0.69777777699999999</v>
      </c>
      <c r="O4047">
        <v>0</v>
      </c>
      <c r="P4047">
        <v>823</v>
      </c>
      <c r="Q4047">
        <v>1</v>
      </c>
      <c r="R4047">
        <v>334</v>
      </c>
      <c r="S4047">
        <v>2</v>
      </c>
      <c r="T4047">
        <v>209</v>
      </c>
      <c r="U4047">
        <v>0</v>
      </c>
      <c r="V4047">
        <v>0</v>
      </c>
      <c r="W4047">
        <v>0</v>
      </c>
      <c r="X4047">
        <v>194.40280501859425</v>
      </c>
      <c r="Y4047">
        <v>2.0393798197856001</v>
      </c>
      <c r="Z4047">
        <v>458.31050150651953</v>
      </c>
      <c r="AA4047">
        <v>4.4485156275237872</v>
      </c>
      <c r="AB4047">
        <v>237.27008501509425</v>
      </c>
      <c r="AC4047">
        <v>0</v>
      </c>
      <c r="AD4047">
        <v>0</v>
      </c>
      <c r="AE4047">
        <v>896.47128698751749</v>
      </c>
    </row>
    <row r="4048" spans="1:31" x14ac:dyDescent="0.25">
      <c r="A4048">
        <v>2351396</v>
      </c>
      <c r="B4048">
        <v>1</v>
      </c>
      <c r="C4048" t="s">
        <v>80</v>
      </c>
      <c r="D4048" t="s">
        <v>85</v>
      </c>
      <c r="E4048" t="s">
        <v>157</v>
      </c>
      <c r="F4048" t="s">
        <v>11749</v>
      </c>
      <c r="G4048" t="s">
        <v>204</v>
      </c>
      <c r="H4048" t="s">
        <v>154</v>
      </c>
      <c r="I4048" t="s">
        <v>144</v>
      </c>
      <c r="J4048" t="s">
        <v>137</v>
      </c>
      <c r="K4048" t="s">
        <v>138</v>
      </c>
      <c r="L4048" t="s">
        <v>11750</v>
      </c>
      <c r="M4048" t="s">
        <v>11751</v>
      </c>
      <c r="N4048">
        <v>3.7111111110000001</v>
      </c>
      <c r="O4048">
        <v>0</v>
      </c>
      <c r="P4048">
        <v>1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1.162091070257828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1.162091070257828</v>
      </c>
    </row>
    <row r="4049" spans="1:31" x14ac:dyDescent="0.25">
      <c r="A4049">
        <v>2351751</v>
      </c>
      <c r="B4049">
        <v>1</v>
      </c>
      <c r="C4049" t="s">
        <v>81</v>
      </c>
      <c r="D4049" t="s">
        <v>113</v>
      </c>
      <c r="E4049" t="s">
        <v>174</v>
      </c>
      <c r="F4049" t="s">
        <v>11752</v>
      </c>
      <c r="G4049" t="s">
        <v>153</v>
      </c>
      <c r="H4049" t="s">
        <v>154</v>
      </c>
      <c r="I4049" t="s">
        <v>144</v>
      </c>
      <c r="J4049" t="s">
        <v>137</v>
      </c>
      <c r="K4049" t="s">
        <v>138</v>
      </c>
      <c r="L4049" t="s">
        <v>11753</v>
      </c>
      <c r="M4049" t="s">
        <v>11754</v>
      </c>
      <c r="N4049">
        <v>3.4283333329999999</v>
      </c>
      <c r="O4049">
        <v>0</v>
      </c>
      <c r="P4049">
        <v>3</v>
      </c>
      <c r="Q4049">
        <v>0</v>
      </c>
      <c r="R4049">
        <v>12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9.2315305900149198</v>
      </c>
      <c r="Y4049">
        <v>0</v>
      </c>
      <c r="Z4049">
        <v>318.26183534314953</v>
      </c>
      <c r="AA4049">
        <v>0</v>
      </c>
      <c r="AB4049">
        <v>0</v>
      </c>
      <c r="AC4049">
        <v>0</v>
      </c>
      <c r="AD4049">
        <v>0</v>
      </c>
      <c r="AE4049">
        <v>327.49336593316445</v>
      </c>
    </row>
    <row r="4050" spans="1:31" x14ac:dyDescent="0.25">
      <c r="A4050">
        <v>2351456</v>
      </c>
      <c r="B4050">
        <v>1</v>
      </c>
      <c r="C4050" t="s">
        <v>80</v>
      </c>
      <c r="D4050" t="s">
        <v>83</v>
      </c>
      <c r="E4050" t="s">
        <v>157</v>
      </c>
      <c r="F4050" t="s">
        <v>11755</v>
      </c>
      <c r="G4050" t="s">
        <v>204</v>
      </c>
      <c r="H4050" t="s">
        <v>154</v>
      </c>
      <c r="I4050" t="s">
        <v>144</v>
      </c>
      <c r="J4050" t="s">
        <v>137</v>
      </c>
      <c r="K4050" t="s">
        <v>138</v>
      </c>
      <c r="L4050" t="s">
        <v>11756</v>
      </c>
      <c r="M4050" t="s">
        <v>11757</v>
      </c>
      <c r="N4050">
        <v>3.7483333330000002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15</v>
      </c>
      <c r="U4050">
        <v>0</v>
      </c>
      <c r="V4050">
        <v>5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107.23702556612372</v>
      </c>
      <c r="AC4050">
        <v>0</v>
      </c>
      <c r="AD4050">
        <v>115.79132269635932</v>
      </c>
      <c r="AE4050">
        <v>223.02834826248304</v>
      </c>
    </row>
    <row r="4051" spans="1:31" x14ac:dyDescent="0.25">
      <c r="A4051">
        <v>2351648</v>
      </c>
      <c r="B4051">
        <v>1</v>
      </c>
      <c r="C4051" t="s">
        <v>81</v>
      </c>
      <c r="D4051" t="s">
        <v>123</v>
      </c>
      <c r="E4051" t="s">
        <v>147</v>
      </c>
      <c r="F4051" t="s">
        <v>5027</v>
      </c>
      <c r="G4051" t="s">
        <v>134</v>
      </c>
      <c r="H4051" t="s">
        <v>135</v>
      </c>
      <c r="I4051" t="s">
        <v>144</v>
      </c>
      <c r="J4051" t="s">
        <v>137</v>
      </c>
      <c r="K4051" t="s">
        <v>138</v>
      </c>
      <c r="L4051" t="s">
        <v>11758</v>
      </c>
      <c r="M4051" t="s">
        <v>11759</v>
      </c>
      <c r="N4051">
        <v>0.67638888799999997</v>
      </c>
      <c r="O4051">
        <v>9</v>
      </c>
      <c r="P4051">
        <v>12</v>
      </c>
      <c r="Q4051">
        <v>198</v>
      </c>
      <c r="R4051">
        <v>143</v>
      </c>
      <c r="S4051">
        <v>49</v>
      </c>
      <c r="T4051">
        <v>23</v>
      </c>
      <c r="U4051">
        <v>0</v>
      </c>
      <c r="V4051">
        <v>0</v>
      </c>
      <c r="W4051">
        <v>11.298078639012918</v>
      </c>
      <c r="X4051">
        <v>8.8863825725168013</v>
      </c>
      <c r="Y4051">
        <v>282.14432922795282</v>
      </c>
      <c r="Z4051">
        <v>214.94506032121501</v>
      </c>
      <c r="AA4051">
        <v>51.061144491702962</v>
      </c>
      <c r="AB4051">
        <v>20.318390102976995</v>
      </c>
      <c r="AC4051">
        <v>0</v>
      </c>
      <c r="AD4051">
        <v>0</v>
      </c>
      <c r="AE4051">
        <v>588.65338535537751</v>
      </c>
    </row>
    <row r="4052" spans="1:31" x14ac:dyDescent="0.25">
      <c r="A4052">
        <v>2351745</v>
      </c>
      <c r="B4052">
        <v>1</v>
      </c>
      <c r="C4052" t="s">
        <v>80</v>
      </c>
      <c r="D4052" t="s">
        <v>90</v>
      </c>
      <c r="E4052" t="s">
        <v>157</v>
      </c>
      <c r="F4052" t="s">
        <v>2020</v>
      </c>
      <c r="G4052" t="s">
        <v>204</v>
      </c>
      <c r="H4052" t="s">
        <v>154</v>
      </c>
      <c r="I4052" t="s">
        <v>144</v>
      </c>
      <c r="J4052" t="s">
        <v>137</v>
      </c>
      <c r="K4052" t="s">
        <v>138</v>
      </c>
      <c r="L4052" t="s">
        <v>11760</v>
      </c>
      <c r="M4052" t="s">
        <v>11761</v>
      </c>
      <c r="N4052">
        <v>2.261666666</v>
      </c>
      <c r="O4052">
        <v>0</v>
      </c>
      <c r="P4052">
        <v>1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0.39033338732678668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0.39033338732678668</v>
      </c>
    </row>
    <row r="4053" spans="1:31" x14ac:dyDescent="0.25">
      <c r="A4053">
        <v>2351602</v>
      </c>
      <c r="B4053">
        <v>1</v>
      </c>
      <c r="C4053" t="s">
        <v>80</v>
      </c>
      <c r="D4053" t="s">
        <v>100</v>
      </c>
      <c r="E4053" t="s">
        <v>132</v>
      </c>
      <c r="F4053" t="s">
        <v>10656</v>
      </c>
      <c r="G4053" t="s">
        <v>134</v>
      </c>
      <c r="H4053" t="s">
        <v>135</v>
      </c>
      <c r="I4053" t="s">
        <v>144</v>
      </c>
      <c r="J4053" t="s">
        <v>137</v>
      </c>
      <c r="K4053" t="s">
        <v>138</v>
      </c>
      <c r="L4053" t="s">
        <v>11762</v>
      </c>
      <c r="M4053" t="s">
        <v>11763</v>
      </c>
      <c r="N4053">
        <v>1.619722222</v>
      </c>
      <c r="O4053">
        <v>0</v>
      </c>
      <c r="P4053">
        <v>545</v>
      </c>
      <c r="Q4053">
        <v>0</v>
      </c>
      <c r="R4053">
        <v>102</v>
      </c>
      <c r="S4053">
        <v>2</v>
      </c>
      <c r="T4053">
        <v>98</v>
      </c>
      <c r="U4053">
        <v>0</v>
      </c>
      <c r="V4053">
        <v>0</v>
      </c>
      <c r="W4053">
        <v>0</v>
      </c>
      <c r="X4053">
        <v>235.16156220857101</v>
      </c>
      <c r="Y4053">
        <v>0</v>
      </c>
      <c r="Z4053">
        <v>140.16696569203035</v>
      </c>
      <c r="AA4053">
        <v>76.336444367612614</v>
      </c>
      <c r="AB4053">
        <v>141.95221848886015</v>
      </c>
      <c r="AC4053">
        <v>0</v>
      </c>
      <c r="AD4053">
        <v>0</v>
      </c>
      <c r="AE4053">
        <v>593.61719075707413</v>
      </c>
    </row>
    <row r="4054" spans="1:31" x14ac:dyDescent="0.25">
      <c r="A4054">
        <v>2351459</v>
      </c>
      <c r="B4054">
        <v>1</v>
      </c>
      <c r="C4054" t="s">
        <v>80</v>
      </c>
      <c r="D4054" t="s">
        <v>88</v>
      </c>
      <c r="E4054" t="s">
        <v>157</v>
      </c>
      <c r="F4054" t="s">
        <v>11764</v>
      </c>
      <c r="G4054" t="s">
        <v>352</v>
      </c>
      <c r="H4054" t="s">
        <v>154</v>
      </c>
      <c r="I4054" t="s">
        <v>144</v>
      </c>
      <c r="J4054" t="s">
        <v>137</v>
      </c>
      <c r="K4054" t="s">
        <v>138</v>
      </c>
      <c r="L4054" t="s">
        <v>11765</v>
      </c>
      <c r="M4054" t="s">
        <v>11766</v>
      </c>
      <c r="N4054">
        <v>6.023055555</v>
      </c>
      <c r="O4054">
        <v>0</v>
      </c>
      <c r="P4054">
        <v>42</v>
      </c>
      <c r="Q4054">
        <v>0</v>
      </c>
      <c r="R4054">
        <v>0</v>
      </c>
      <c r="S4054">
        <v>0</v>
      </c>
      <c r="T4054">
        <v>49</v>
      </c>
      <c r="U4054">
        <v>0</v>
      </c>
      <c r="V4054">
        <v>0</v>
      </c>
      <c r="W4054">
        <v>0</v>
      </c>
      <c r="X4054">
        <v>76.177833345063007</v>
      </c>
      <c r="Y4054">
        <v>0</v>
      </c>
      <c r="Z4054">
        <v>0</v>
      </c>
      <c r="AA4054">
        <v>0</v>
      </c>
      <c r="AB4054">
        <v>668.22547209683114</v>
      </c>
      <c r="AC4054">
        <v>0</v>
      </c>
      <c r="AD4054">
        <v>0</v>
      </c>
      <c r="AE4054">
        <v>744.40330544189419</v>
      </c>
    </row>
    <row r="4055" spans="1:31" x14ac:dyDescent="0.25">
      <c r="A4055">
        <v>2351579</v>
      </c>
      <c r="B4055">
        <v>1</v>
      </c>
      <c r="C4055" t="s">
        <v>80</v>
      </c>
      <c r="D4055" t="s">
        <v>93</v>
      </c>
      <c r="E4055" t="s">
        <v>151</v>
      </c>
      <c r="F4055" t="s">
        <v>11767</v>
      </c>
      <c r="G4055" t="s">
        <v>153</v>
      </c>
      <c r="H4055" t="s">
        <v>154</v>
      </c>
      <c r="I4055" t="s">
        <v>144</v>
      </c>
      <c r="J4055" t="s">
        <v>137</v>
      </c>
      <c r="K4055" t="s">
        <v>138</v>
      </c>
      <c r="L4055" t="s">
        <v>11768</v>
      </c>
      <c r="M4055" t="s">
        <v>11769</v>
      </c>
      <c r="N4055">
        <v>1.7311111109999999</v>
      </c>
      <c r="O4055">
        <v>0</v>
      </c>
      <c r="P4055">
        <v>89</v>
      </c>
      <c r="Q4055">
        <v>0</v>
      </c>
      <c r="R4055">
        <v>0</v>
      </c>
      <c r="S4055">
        <v>0</v>
      </c>
      <c r="T4055">
        <v>12</v>
      </c>
      <c r="U4055">
        <v>0</v>
      </c>
      <c r="V4055">
        <v>0</v>
      </c>
      <c r="W4055">
        <v>0</v>
      </c>
      <c r="X4055">
        <v>37.418634619881523</v>
      </c>
      <c r="Y4055">
        <v>0</v>
      </c>
      <c r="Z4055">
        <v>0</v>
      </c>
      <c r="AA4055">
        <v>0</v>
      </c>
      <c r="AB4055">
        <v>13.731467698250729</v>
      </c>
      <c r="AC4055">
        <v>0</v>
      </c>
      <c r="AD4055">
        <v>0</v>
      </c>
      <c r="AE4055">
        <v>51.150102318132255</v>
      </c>
    </row>
    <row r="4056" spans="1:31" x14ac:dyDescent="0.25">
      <c r="A4056">
        <v>2351267</v>
      </c>
      <c r="B4056">
        <v>1</v>
      </c>
      <c r="C4056" t="s">
        <v>81</v>
      </c>
      <c r="D4056" t="s">
        <v>120</v>
      </c>
      <c r="E4056" t="s">
        <v>141</v>
      </c>
      <c r="F4056" t="s">
        <v>1173</v>
      </c>
      <c r="G4056" t="s">
        <v>208</v>
      </c>
      <c r="H4056" t="s">
        <v>135</v>
      </c>
      <c r="I4056" t="s">
        <v>144</v>
      </c>
      <c r="J4056" t="s">
        <v>137</v>
      </c>
      <c r="K4056" t="s">
        <v>209</v>
      </c>
      <c r="L4056" t="s">
        <v>11770</v>
      </c>
      <c r="M4056" t="s">
        <v>11771</v>
      </c>
      <c r="N4056">
        <v>2.8352777769999999</v>
      </c>
      <c r="O4056">
        <v>0</v>
      </c>
      <c r="P4056">
        <v>503</v>
      </c>
      <c r="Q4056">
        <v>31</v>
      </c>
      <c r="R4056">
        <v>56</v>
      </c>
      <c r="S4056">
        <v>4</v>
      </c>
      <c r="T4056">
        <v>29</v>
      </c>
      <c r="U4056">
        <v>0</v>
      </c>
      <c r="V4056">
        <v>1</v>
      </c>
      <c r="W4056">
        <v>0</v>
      </c>
      <c r="X4056">
        <v>375.7326088783928</v>
      </c>
      <c r="Y4056">
        <v>654.89098770824558</v>
      </c>
      <c r="Z4056">
        <v>315.69619128384994</v>
      </c>
      <c r="AA4056">
        <v>39.377274175907701</v>
      </c>
      <c r="AB4056">
        <v>72.756198011302331</v>
      </c>
      <c r="AC4056">
        <v>0</v>
      </c>
      <c r="AD4056">
        <v>506.89506337087346</v>
      </c>
      <c r="AE4056">
        <v>1965.3483234285716</v>
      </c>
    </row>
    <row r="4057" spans="1:31" x14ac:dyDescent="0.25">
      <c r="A4057">
        <v>2351336</v>
      </c>
      <c r="B4057">
        <v>1</v>
      </c>
      <c r="C4057" t="s">
        <v>81</v>
      </c>
      <c r="D4057" t="s">
        <v>114</v>
      </c>
      <c r="E4057" t="s">
        <v>141</v>
      </c>
      <c r="F4057" t="s">
        <v>11772</v>
      </c>
      <c r="G4057" t="s">
        <v>134</v>
      </c>
      <c r="H4057" t="s">
        <v>135</v>
      </c>
      <c r="I4057" t="s">
        <v>144</v>
      </c>
      <c r="J4057" t="s">
        <v>137</v>
      </c>
      <c r="K4057" t="s">
        <v>138</v>
      </c>
      <c r="L4057" t="s">
        <v>11773</v>
      </c>
      <c r="M4057" t="s">
        <v>11774</v>
      </c>
      <c r="N4057">
        <v>0.86916666600000003</v>
      </c>
      <c r="O4057">
        <v>0</v>
      </c>
      <c r="P4057">
        <v>537</v>
      </c>
      <c r="Q4057">
        <v>2</v>
      </c>
      <c r="R4057">
        <v>1</v>
      </c>
      <c r="S4057">
        <v>6</v>
      </c>
      <c r="T4057">
        <v>39</v>
      </c>
      <c r="U4057">
        <v>0</v>
      </c>
      <c r="V4057">
        <v>0</v>
      </c>
      <c r="W4057">
        <v>0</v>
      </c>
      <c r="X4057">
        <v>57.093122860851466</v>
      </c>
      <c r="Y4057">
        <v>1.9710233197283418</v>
      </c>
      <c r="Z4057">
        <v>8.3413780496799997E-2</v>
      </c>
      <c r="AA4057">
        <v>16.360417060118827</v>
      </c>
      <c r="AB4057">
        <v>16.751584558449711</v>
      </c>
      <c r="AC4057">
        <v>0</v>
      </c>
      <c r="AD4057">
        <v>0</v>
      </c>
      <c r="AE4057">
        <v>92.259561579645137</v>
      </c>
    </row>
    <row r="4058" spans="1:31" x14ac:dyDescent="0.25">
      <c r="A4058">
        <v>2351665</v>
      </c>
      <c r="B4058">
        <v>1</v>
      </c>
      <c r="C4058" t="s">
        <v>80</v>
      </c>
      <c r="D4058" t="s">
        <v>100</v>
      </c>
      <c r="E4058" t="s">
        <v>151</v>
      </c>
      <c r="F4058" t="s">
        <v>11775</v>
      </c>
      <c r="G4058" t="s">
        <v>153</v>
      </c>
      <c r="H4058" t="s">
        <v>154</v>
      </c>
      <c r="I4058" t="s">
        <v>144</v>
      </c>
      <c r="J4058" t="s">
        <v>137</v>
      </c>
      <c r="K4058" t="s">
        <v>138</v>
      </c>
      <c r="L4058" t="s">
        <v>11776</v>
      </c>
      <c r="M4058" t="s">
        <v>11777</v>
      </c>
      <c r="N4058">
        <v>0.92111111099999998</v>
      </c>
      <c r="O4058">
        <v>0</v>
      </c>
      <c r="P4058">
        <v>3</v>
      </c>
      <c r="Q4058">
        <v>0</v>
      </c>
      <c r="R4058">
        <v>1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1.8129553680024006</v>
      </c>
      <c r="Y4058">
        <v>0</v>
      </c>
      <c r="Z4058">
        <v>8.2120831378078289</v>
      </c>
      <c r="AA4058">
        <v>0</v>
      </c>
      <c r="AB4058">
        <v>0</v>
      </c>
      <c r="AC4058">
        <v>0</v>
      </c>
      <c r="AD4058">
        <v>0</v>
      </c>
      <c r="AE4058">
        <v>10.02503850581023</v>
      </c>
    </row>
    <row r="4059" spans="1:31" x14ac:dyDescent="0.25">
      <c r="A4059">
        <v>2351273</v>
      </c>
      <c r="B4059">
        <v>1</v>
      </c>
      <c r="C4059" t="s">
        <v>80</v>
      </c>
      <c r="D4059" t="s">
        <v>83</v>
      </c>
      <c r="E4059" t="s">
        <v>132</v>
      </c>
      <c r="F4059" t="s">
        <v>11778</v>
      </c>
      <c r="G4059" t="s">
        <v>208</v>
      </c>
      <c r="H4059" t="s">
        <v>135</v>
      </c>
      <c r="I4059" t="s">
        <v>144</v>
      </c>
      <c r="J4059" t="s">
        <v>137</v>
      </c>
      <c r="K4059" t="s">
        <v>209</v>
      </c>
      <c r="L4059" t="s">
        <v>11779</v>
      </c>
      <c r="M4059" t="s">
        <v>11780</v>
      </c>
      <c r="N4059">
        <v>9.3641666659999991</v>
      </c>
      <c r="O4059">
        <v>0</v>
      </c>
      <c r="P4059">
        <v>1323</v>
      </c>
      <c r="Q4059">
        <v>0</v>
      </c>
      <c r="R4059">
        <v>0</v>
      </c>
      <c r="S4059">
        <v>0</v>
      </c>
      <c r="T4059">
        <v>336</v>
      </c>
      <c r="U4059">
        <v>0</v>
      </c>
      <c r="V4059">
        <v>0</v>
      </c>
      <c r="W4059">
        <v>0</v>
      </c>
      <c r="X4059">
        <v>3849.7809750575416</v>
      </c>
      <c r="Y4059">
        <v>0</v>
      </c>
      <c r="Z4059">
        <v>0</v>
      </c>
      <c r="AA4059">
        <v>0</v>
      </c>
      <c r="AB4059">
        <v>3806.3436403869391</v>
      </c>
      <c r="AC4059">
        <v>0</v>
      </c>
      <c r="AD4059">
        <v>0</v>
      </c>
      <c r="AE4059">
        <v>7656.1246154444807</v>
      </c>
    </row>
    <row r="4060" spans="1:31" x14ac:dyDescent="0.25">
      <c r="A4060">
        <v>2351522</v>
      </c>
      <c r="B4060">
        <v>1</v>
      </c>
      <c r="C4060" t="s">
        <v>81</v>
      </c>
      <c r="D4060" t="s">
        <v>118</v>
      </c>
      <c r="E4060" t="s">
        <v>147</v>
      </c>
      <c r="F4060" t="s">
        <v>11781</v>
      </c>
      <c r="G4060" t="s">
        <v>363</v>
      </c>
      <c r="H4060" t="s">
        <v>135</v>
      </c>
      <c r="I4060" t="s">
        <v>144</v>
      </c>
      <c r="J4060" t="s">
        <v>137</v>
      </c>
      <c r="K4060" t="s">
        <v>209</v>
      </c>
      <c r="L4060" t="s">
        <v>11782</v>
      </c>
      <c r="M4060" t="s">
        <v>11783</v>
      </c>
      <c r="N4060">
        <v>0.21222222199999999</v>
      </c>
      <c r="O4060">
        <v>0</v>
      </c>
      <c r="P4060">
        <v>191</v>
      </c>
      <c r="Q4060">
        <v>0</v>
      </c>
      <c r="R4060">
        <v>1</v>
      </c>
      <c r="S4060">
        <v>0</v>
      </c>
      <c r="T4060">
        <v>5</v>
      </c>
      <c r="U4060">
        <v>0</v>
      </c>
      <c r="V4060">
        <v>0</v>
      </c>
      <c r="W4060">
        <v>0</v>
      </c>
      <c r="X4060">
        <v>10.94948165235918</v>
      </c>
      <c r="Y4060">
        <v>0</v>
      </c>
      <c r="Z4060">
        <v>1.4522948524397776</v>
      </c>
      <c r="AA4060">
        <v>0</v>
      </c>
      <c r="AB4060">
        <v>0.36439112725475559</v>
      </c>
      <c r="AC4060">
        <v>0</v>
      </c>
      <c r="AD4060">
        <v>0</v>
      </c>
      <c r="AE4060">
        <v>12.766167632053714</v>
      </c>
    </row>
    <row r="4061" spans="1:31" x14ac:dyDescent="0.25">
      <c r="A4061">
        <v>2351373</v>
      </c>
      <c r="B4061">
        <v>1</v>
      </c>
      <c r="C4061" t="s">
        <v>81</v>
      </c>
      <c r="D4061" t="s">
        <v>117</v>
      </c>
      <c r="E4061" t="s">
        <v>174</v>
      </c>
      <c r="F4061" t="s">
        <v>11784</v>
      </c>
      <c r="G4061" t="s">
        <v>176</v>
      </c>
      <c r="H4061" t="s">
        <v>154</v>
      </c>
      <c r="I4061" t="s">
        <v>144</v>
      </c>
      <c r="J4061" t="s">
        <v>137</v>
      </c>
      <c r="K4061" t="s">
        <v>138</v>
      </c>
      <c r="L4061" t="s">
        <v>11785</v>
      </c>
      <c r="M4061" t="s">
        <v>11786</v>
      </c>
      <c r="N4061">
        <v>1.3363888880000001</v>
      </c>
      <c r="O4061">
        <v>0</v>
      </c>
      <c r="P4061">
        <v>104</v>
      </c>
      <c r="Q4061">
        <v>0</v>
      </c>
      <c r="R4061">
        <v>3</v>
      </c>
      <c r="S4061">
        <v>0</v>
      </c>
      <c r="T4061">
        <v>2</v>
      </c>
      <c r="U4061">
        <v>0</v>
      </c>
      <c r="V4061">
        <v>0</v>
      </c>
      <c r="W4061">
        <v>0</v>
      </c>
      <c r="X4061">
        <v>12.59885256915374</v>
      </c>
      <c r="Y4061">
        <v>0</v>
      </c>
      <c r="Z4061">
        <v>11.971455793698404</v>
      </c>
      <c r="AA4061">
        <v>0</v>
      </c>
      <c r="AB4061">
        <v>4.0805582131137788E-2</v>
      </c>
      <c r="AC4061">
        <v>0</v>
      </c>
      <c r="AD4061">
        <v>0</v>
      </c>
      <c r="AE4061">
        <v>24.611113944983284</v>
      </c>
    </row>
    <row r="4062" spans="1:31" x14ac:dyDescent="0.25">
      <c r="A4062">
        <v>2351230</v>
      </c>
      <c r="B4062">
        <v>1</v>
      </c>
      <c r="C4062" t="s">
        <v>80</v>
      </c>
      <c r="D4062" t="s">
        <v>110</v>
      </c>
      <c r="E4062" t="s">
        <v>157</v>
      </c>
      <c r="F4062" t="s">
        <v>11787</v>
      </c>
      <c r="G4062" t="s">
        <v>279</v>
      </c>
      <c r="H4062" t="s">
        <v>154</v>
      </c>
      <c r="I4062" t="s">
        <v>144</v>
      </c>
      <c r="J4062" t="s">
        <v>137</v>
      </c>
      <c r="K4062" t="s">
        <v>138</v>
      </c>
      <c r="L4062" t="s">
        <v>11788</v>
      </c>
      <c r="M4062" t="s">
        <v>11789</v>
      </c>
      <c r="N4062">
        <v>3.707777777</v>
      </c>
      <c r="O4062">
        <v>0</v>
      </c>
      <c r="P4062">
        <v>3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2.7589815718692354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2.7589815718692354</v>
      </c>
    </row>
    <row r="4063" spans="1:31" x14ac:dyDescent="0.25">
      <c r="A4063">
        <v>2351622</v>
      </c>
      <c r="B4063">
        <v>1</v>
      </c>
      <c r="C4063" t="s">
        <v>80</v>
      </c>
      <c r="D4063" t="s">
        <v>93</v>
      </c>
      <c r="E4063" t="s">
        <v>326</v>
      </c>
      <c r="F4063" t="s">
        <v>11790</v>
      </c>
      <c r="G4063" t="s">
        <v>667</v>
      </c>
      <c r="H4063" t="s">
        <v>154</v>
      </c>
      <c r="I4063" t="s">
        <v>144</v>
      </c>
      <c r="J4063" t="s">
        <v>137</v>
      </c>
      <c r="K4063" t="s">
        <v>138</v>
      </c>
      <c r="L4063" t="s">
        <v>11791</v>
      </c>
      <c r="M4063" t="s">
        <v>11792</v>
      </c>
      <c r="N4063">
        <v>0.96333333300000001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10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6.2403062240584797</v>
      </c>
      <c r="AC4063">
        <v>0</v>
      </c>
      <c r="AD4063">
        <v>0</v>
      </c>
      <c r="AE4063">
        <v>6.2403062240584797</v>
      </c>
    </row>
    <row r="4064" spans="1:31" x14ac:dyDescent="0.25">
      <c r="A4064">
        <v>2351353</v>
      </c>
      <c r="B4064">
        <v>1</v>
      </c>
      <c r="C4064" t="s">
        <v>80</v>
      </c>
      <c r="D4064" t="s">
        <v>85</v>
      </c>
      <c r="E4064" t="s">
        <v>157</v>
      </c>
      <c r="F4064" t="s">
        <v>11793</v>
      </c>
      <c r="G4064" t="s">
        <v>204</v>
      </c>
      <c r="H4064" t="s">
        <v>154</v>
      </c>
      <c r="I4064" t="s">
        <v>144</v>
      </c>
      <c r="J4064" t="s">
        <v>137</v>
      </c>
      <c r="K4064" t="s">
        <v>138</v>
      </c>
      <c r="L4064" t="s">
        <v>11794</v>
      </c>
      <c r="M4064" t="s">
        <v>11795</v>
      </c>
      <c r="N4064">
        <v>1.1675</v>
      </c>
      <c r="O4064">
        <v>0</v>
      </c>
      <c r="P4064">
        <v>5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1.0438746895248465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1.0438746895248465</v>
      </c>
    </row>
    <row r="4065" spans="1:31" x14ac:dyDescent="0.25">
      <c r="A4065">
        <v>2351330</v>
      </c>
      <c r="B4065">
        <v>1</v>
      </c>
      <c r="C4065" t="s">
        <v>80</v>
      </c>
      <c r="D4065" t="s">
        <v>93</v>
      </c>
      <c r="E4065" t="s">
        <v>147</v>
      </c>
      <c r="F4065" t="s">
        <v>11796</v>
      </c>
      <c r="G4065" t="s">
        <v>3157</v>
      </c>
      <c r="H4065" t="s">
        <v>135</v>
      </c>
      <c r="I4065" t="s">
        <v>144</v>
      </c>
      <c r="J4065" t="s">
        <v>137</v>
      </c>
      <c r="K4065" t="s">
        <v>138</v>
      </c>
      <c r="L4065" t="s">
        <v>11797</v>
      </c>
      <c r="M4065" t="s">
        <v>11798</v>
      </c>
      <c r="N4065">
        <v>0.4</v>
      </c>
      <c r="O4065">
        <v>0</v>
      </c>
      <c r="P4065">
        <v>331</v>
      </c>
      <c r="Q4065">
        <v>0</v>
      </c>
      <c r="R4065">
        <v>13</v>
      </c>
      <c r="S4065">
        <v>0</v>
      </c>
      <c r="T4065">
        <v>40</v>
      </c>
      <c r="U4065">
        <v>0</v>
      </c>
      <c r="V4065">
        <v>0</v>
      </c>
      <c r="W4065">
        <v>0</v>
      </c>
      <c r="X4065">
        <v>23.51767174808003</v>
      </c>
      <c r="Y4065">
        <v>0</v>
      </c>
      <c r="Z4065">
        <v>7.3088857808133465</v>
      </c>
      <c r="AA4065">
        <v>0</v>
      </c>
      <c r="AB4065">
        <v>16.867466111468545</v>
      </c>
      <c r="AC4065">
        <v>0</v>
      </c>
      <c r="AD4065">
        <v>0</v>
      </c>
      <c r="AE4065">
        <v>47.69402364036192</v>
      </c>
    </row>
    <row r="4066" spans="1:31" x14ac:dyDescent="0.25">
      <c r="A4066">
        <v>2351516</v>
      </c>
      <c r="B4066">
        <v>1</v>
      </c>
      <c r="C4066" t="s">
        <v>80</v>
      </c>
      <c r="D4066" t="s">
        <v>105</v>
      </c>
      <c r="E4066" t="s">
        <v>147</v>
      </c>
      <c r="F4066" t="s">
        <v>11799</v>
      </c>
      <c r="G4066" t="s">
        <v>363</v>
      </c>
      <c r="H4066" t="s">
        <v>135</v>
      </c>
      <c r="I4066" t="s">
        <v>144</v>
      </c>
      <c r="J4066" t="s">
        <v>137</v>
      </c>
      <c r="K4066" t="s">
        <v>138</v>
      </c>
      <c r="L4066" t="s">
        <v>11800</v>
      </c>
      <c r="M4066" t="s">
        <v>11801</v>
      </c>
      <c r="N4066">
        <v>1.743333333</v>
      </c>
      <c r="O4066">
        <v>0</v>
      </c>
      <c r="P4066">
        <v>79</v>
      </c>
      <c r="Q4066">
        <v>0</v>
      </c>
      <c r="R4066">
        <v>0</v>
      </c>
      <c r="S4066">
        <v>0</v>
      </c>
      <c r="T4066">
        <v>6</v>
      </c>
      <c r="U4066">
        <v>0</v>
      </c>
      <c r="V4066">
        <v>0</v>
      </c>
      <c r="W4066">
        <v>0</v>
      </c>
      <c r="X4066">
        <v>65.779083292487002</v>
      </c>
      <c r="Y4066">
        <v>0</v>
      </c>
      <c r="Z4066">
        <v>0</v>
      </c>
      <c r="AA4066">
        <v>0</v>
      </c>
      <c r="AB4066">
        <v>51.892461409948773</v>
      </c>
      <c r="AC4066">
        <v>0</v>
      </c>
      <c r="AD4066">
        <v>0</v>
      </c>
      <c r="AE4066">
        <v>117.67154470243577</v>
      </c>
    </row>
    <row r="4067" spans="1:31" x14ac:dyDescent="0.25">
      <c r="A4067">
        <v>2351562</v>
      </c>
      <c r="B4067">
        <v>1</v>
      </c>
      <c r="C4067" t="s">
        <v>80</v>
      </c>
      <c r="D4067" t="s">
        <v>103</v>
      </c>
      <c r="E4067" t="s">
        <v>151</v>
      </c>
      <c r="F4067" t="s">
        <v>11802</v>
      </c>
      <c r="G4067" t="s">
        <v>352</v>
      </c>
      <c r="H4067" t="s">
        <v>154</v>
      </c>
      <c r="I4067" t="s">
        <v>144</v>
      </c>
      <c r="J4067" t="s">
        <v>3</v>
      </c>
      <c r="K4067" t="s">
        <v>138</v>
      </c>
      <c r="L4067" t="s">
        <v>11803</v>
      </c>
      <c r="M4067" t="s">
        <v>11804</v>
      </c>
      <c r="N4067">
        <v>0.521666666</v>
      </c>
      <c r="O4067">
        <v>0</v>
      </c>
      <c r="P4067">
        <v>38</v>
      </c>
      <c r="Q4067">
        <v>0</v>
      </c>
      <c r="R4067">
        <v>6</v>
      </c>
      <c r="S4067">
        <v>0</v>
      </c>
      <c r="T4067">
        <v>6</v>
      </c>
      <c r="U4067">
        <v>0</v>
      </c>
      <c r="V4067">
        <v>0</v>
      </c>
      <c r="W4067">
        <v>0</v>
      </c>
      <c r="X4067">
        <v>7.8337426691410599</v>
      </c>
      <c r="Y4067">
        <v>0</v>
      </c>
      <c r="Z4067">
        <v>4.9071767775143593</v>
      </c>
      <c r="AA4067">
        <v>0</v>
      </c>
      <c r="AB4067">
        <v>5.3735060833482686</v>
      </c>
      <c r="AC4067">
        <v>0</v>
      </c>
      <c r="AD4067">
        <v>0</v>
      </c>
      <c r="AE4067">
        <v>18.114425530003686</v>
      </c>
    </row>
    <row r="4068" spans="1:31" x14ac:dyDescent="0.25">
      <c r="A4068">
        <v>2351748</v>
      </c>
      <c r="B4068">
        <v>1</v>
      </c>
      <c r="C4068" t="s">
        <v>80</v>
      </c>
      <c r="D4068" t="s">
        <v>98</v>
      </c>
      <c r="E4068" t="s">
        <v>132</v>
      </c>
      <c r="F4068" t="s">
        <v>11805</v>
      </c>
      <c r="G4068" t="s">
        <v>134</v>
      </c>
      <c r="H4068" t="s">
        <v>135</v>
      </c>
      <c r="I4068" t="s">
        <v>144</v>
      </c>
      <c r="J4068" t="s">
        <v>137</v>
      </c>
      <c r="K4068" t="s">
        <v>138</v>
      </c>
      <c r="L4068" t="s">
        <v>11806</v>
      </c>
      <c r="M4068" t="s">
        <v>11807</v>
      </c>
      <c r="N4068">
        <v>0.72083333299999997</v>
      </c>
      <c r="O4068">
        <v>0</v>
      </c>
      <c r="P4068">
        <v>500</v>
      </c>
      <c r="Q4068">
        <v>17</v>
      </c>
      <c r="R4068">
        <v>130</v>
      </c>
      <c r="S4068">
        <v>5</v>
      </c>
      <c r="T4068">
        <v>110</v>
      </c>
      <c r="U4068">
        <v>0</v>
      </c>
      <c r="V4068">
        <v>0</v>
      </c>
      <c r="W4068">
        <v>0</v>
      </c>
      <c r="X4068">
        <v>135.09041048065242</v>
      </c>
      <c r="Y4068">
        <v>36.782061274355847</v>
      </c>
      <c r="Z4068">
        <v>233.77967243570484</v>
      </c>
      <c r="AA4068">
        <v>10.228844044104132</v>
      </c>
      <c r="AB4068">
        <v>91.641047693648574</v>
      </c>
      <c r="AC4068">
        <v>0</v>
      </c>
      <c r="AD4068">
        <v>0</v>
      </c>
      <c r="AE4068">
        <v>507.52203592846581</v>
      </c>
    </row>
    <row r="4069" spans="1:31" x14ac:dyDescent="0.25">
      <c r="A4069">
        <v>2351207</v>
      </c>
      <c r="B4069">
        <v>1</v>
      </c>
      <c r="C4069" t="s">
        <v>81</v>
      </c>
      <c r="D4069" t="s">
        <v>119</v>
      </c>
      <c r="E4069" t="s">
        <v>174</v>
      </c>
      <c r="F4069" t="s">
        <v>11808</v>
      </c>
      <c r="G4069" t="s">
        <v>176</v>
      </c>
      <c r="H4069" t="s">
        <v>154</v>
      </c>
      <c r="I4069" t="s">
        <v>144</v>
      </c>
      <c r="J4069" t="s">
        <v>137</v>
      </c>
      <c r="K4069" t="s">
        <v>138</v>
      </c>
      <c r="L4069" t="s">
        <v>11809</v>
      </c>
      <c r="M4069" t="s">
        <v>11810</v>
      </c>
      <c r="N4069">
        <v>1.4766666660000001</v>
      </c>
      <c r="O4069">
        <v>0</v>
      </c>
      <c r="P4069">
        <v>22</v>
      </c>
      <c r="Q4069">
        <v>0</v>
      </c>
      <c r="R4069">
        <v>8</v>
      </c>
      <c r="S4069">
        <v>0</v>
      </c>
      <c r="T4069">
        <v>1</v>
      </c>
      <c r="U4069">
        <v>0</v>
      </c>
      <c r="V4069">
        <v>0</v>
      </c>
      <c r="W4069">
        <v>0</v>
      </c>
      <c r="X4069">
        <v>6.4878982113432357</v>
      </c>
      <c r="Y4069">
        <v>0</v>
      </c>
      <c r="Z4069">
        <v>36.884465751260961</v>
      </c>
      <c r="AA4069">
        <v>0</v>
      </c>
      <c r="AB4069">
        <v>0</v>
      </c>
      <c r="AC4069">
        <v>0</v>
      </c>
      <c r="AD4069">
        <v>0</v>
      </c>
      <c r="AE4069">
        <v>43.372363962604197</v>
      </c>
    </row>
    <row r="4070" spans="1:31" x14ac:dyDescent="0.25">
      <c r="A4070">
        <v>2351645</v>
      </c>
      <c r="B4070">
        <v>1</v>
      </c>
      <c r="C4070" t="s">
        <v>80</v>
      </c>
      <c r="D4070" t="s">
        <v>107</v>
      </c>
      <c r="E4070" t="s">
        <v>132</v>
      </c>
      <c r="F4070" t="s">
        <v>11811</v>
      </c>
      <c r="G4070" t="s">
        <v>134</v>
      </c>
      <c r="H4070" t="s">
        <v>135</v>
      </c>
      <c r="I4070" t="s">
        <v>144</v>
      </c>
      <c r="J4070" t="s">
        <v>137</v>
      </c>
      <c r="K4070" t="s">
        <v>138</v>
      </c>
      <c r="L4070" t="s">
        <v>11812</v>
      </c>
      <c r="M4070" t="s">
        <v>11813</v>
      </c>
      <c r="N4070">
        <v>0.59166666599999995</v>
      </c>
      <c r="O4070">
        <v>3</v>
      </c>
      <c r="P4070">
        <v>237</v>
      </c>
      <c r="Q4070">
        <v>67</v>
      </c>
      <c r="R4070">
        <v>107</v>
      </c>
      <c r="S4070">
        <v>26</v>
      </c>
      <c r="T4070">
        <v>31</v>
      </c>
      <c r="U4070">
        <v>2</v>
      </c>
      <c r="V4070">
        <v>0</v>
      </c>
      <c r="W4070">
        <v>0.4292362268748372</v>
      </c>
      <c r="X4070">
        <v>21.321522594555645</v>
      </c>
      <c r="Y4070">
        <v>277.92766219178412</v>
      </c>
      <c r="Z4070">
        <v>70.25305298894628</v>
      </c>
      <c r="AA4070">
        <v>49.835059330096655</v>
      </c>
      <c r="AB4070">
        <v>25.660633493670844</v>
      </c>
      <c r="AC4070">
        <v>1.9706325868903276</v>
      </c>
      <c r="AD4070">
        <v>0</v>
      </c>
      <c r="AE4070">
        <v>447.39779941281876</v>
      </c>
    </row>
    <row r="4071" spans="1:31" x14ac:dyDescent="0.25">
      <c r="A4071">
        <v>2351625</v>
      </c>
      <c r="B4071">
        <v>1</v>
      </c>
      <c r="C4071" t="s">
        <v>81</v>
      </c>
      <c r="D4071" t="s">
        <v>118</v>
      </c>
      <c r="E4071" t="s">
        <v>147</v>
      </c>
      <c r="F4071" t="s">
        <v>454</v>
      </c>
      <c r="G4071" t="s">
        <v>494</v>
      </c>
      <c r="H4071" t="s">
        <v>135</v>
      </c>
      <c r="I4071" t="s">
        <v>144</v>
      </c>
      <c r="J4071" t="s">
        <v>137</v>
      </c>
      <c r="K4071" t="s">
        <v>138</v>
      </c>
      <c r="L4071" t="s">
        <v>11814</v>
      </c>
      <c r="M4071" t="s">
        <v>11815</v>
      </c>
      <c r="N4071">
        <v>2.6130555549999999</v>
      </c>
      <c r="O4071">
        <v>0</v>
      </c>
      <c r="P4071">
        <v>0</v>
      </c>
      <c r="Q4071">
        <v>9</v>
      </c>
      <c r="R4071">
        <v>0</v>
      </c>
      <c r="S4071">
        <v>7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98.158293163727933</v>
      </c>
      <c r="Z4071">
        <v>0</v>
      </c>
      <c r="AA4071">
        <v>26.922652160468655</v>
      </c>
      <c r="AB4071">
        <v>0</v>
      </c>
      <c r="AC4071">
        <v>0</v>
      </c>
      <c r="AD4071">
        <v>0</v>
      </c>
      <c r="AE4071">
        <v>125.08094532419659</v>
      </c>
    </row>
    <row r="4072" spans="1:31" x14ac:dyDescent="0.25">
      <c r="A4072">
        <v>2351247</v>
      </c>
      <c r="B4072">
        <v>1</v>
      </c>
      <c r="C4072" t="s">
        <v>80</v>
      </c>
      <c r="D4072" t="s">
        <v>83</v>
      </c>
      <c r="E4072" t="s">
        <v>151</v>
      </c>
      <c r="F4072" t="s">
        <v>11816</v>
      </c>
      <c r="G4072" t="s">
        <v>153</v>
      </c>
      <c r="H4072" t="s">
        <v>154</v>
      </c>
      <c r="I4072" t="s">
        <v>144</v>
      </c>
      <c r="J4072" t="s">
        <v>137</v>
      </c>
      <c r="K4072" t="s">
        <v>138</v>
      </c>
      <c r="L4072" t="s">
        <v>11817</v>
      </c>
      <c r="M4072" t="s">
        <v>11818</v>
      </c>
      <c r="N4072">
        <v>1.0858333330000001</v>
      </c>
      <c r="O4072">
        <v>0</v>
      </c>
      <c r="P4072">
        <v>5</v>
      </c>
      <c r="Q4072">
        <v>0</v>
      </c>
      <c r="R4072">
        <v>1</v>
      </c>
      <c r="S4072">
        <v>0</v>
      </c>
      <c r="T4072">
        <v>5</v>
      </c>
      <c r="U4072">
        <v>0</v>
      </c>
      <c r="V4072">
        <v>0</v>
      </c>
      <c r="W4072">
        <v>0</v>
      </c>
      <c r="X4072">
        <v>1.7080715284680874</v>
      </c>
      <c r="Y4072">
        <v>0</v>
      </c>
      <c r="Z4072">
        <v>8.1104469800831677E-2</v>
      </c>
      <c r="AA4072">
        <v>0</v>
      </c>
      <c r="AB4072">
        <v>2.4422739623270324</v>
      </c>
      <c r="AC4072">
        <v>0</v>
      </c>
      <c r="AD4072">
        <v>0</v>
      </c>
      <c r="AE4072">
        <v>4.2314499605959517</v>
      </c>
    </row>
    <row r="4073" spans="1:31" x14ac:dyDescent="0.25">
      <c r="A4073">
        <v>2351439</v>
      </c>
      <c r="B4073">
        <v>1</v>
      </c>
      <c r="C4073" t="s">
        <v>81</v>
      </c>
      <c r="D4073" t="s">
        <v>114</v>
      </c>
      <c r="E4073" t="s">
        <v>157</v>
      </c>
      <c r="F4073" t="s">
        <v>11819</v>
      </c>
      <c r="G4073" t="s">
        <v>159</v>
      </c>
      <c r="H4073" t="s">
        <v>154</v>
      </c>
      <c r="I4073" t="s">
        <v>144</v>
      </c>
      <c r="J4073" t="s">
        <v>137</v>
      </c>
      <c r="K4073" t="s">
        <v>138</v>
      </c>
      <c r="L4073" t="s">
        <v>11820</v>
      </c>
      <c r="M4073" t="s">
        <v>11821</v>
      </c>
      <c r="N4073">
        <v>3.4513888879999999</v>
      </c>
      <c r="O4073">
        <v>0</v>
      </c>
      <c r="P4073">
        <v>1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</row>
    <row r="4074" spans="1:31" x14ac:dyDescent="0.25">
      <c r="A4074">
        <v>2351290</v>
      </c>
      <c r="B4074">
        <v>1</v>
      </c>
      <c r="C4074" t="s">
        <v>81</v>
      </c>
      <c r="D4074" t="s">
        <v>118</v>
      </c>
      <c r="E4074" t="s">
        <v>147</v>
      </c>
      <c r="F4074" t="s">
        <v>11822</v>
      </c>
      <c r="G4074" t="s">
        <v>208</v>
      </c>
      <c r="H4074" t="s">
        <v>135</v>
      </c>
      <c r="I4074" t="s">
        <v>144</v>
      </c>
      <c r="J4074" t="s">
        <v>137</v>
      </c>
      <c r="K4074" t="s">
        <v>209</v>
      </c>
      <c r="L4074" t="s">
        <v>11823</v>
      </c>
      <c r="M4074" t="s">
        <v>11824</v>
      </c>
      <c r="N4074">
        <v>0.65083333300000001</v>
      </c>
      <c r="O4074">
        <v>0</v>
      </c>
      <c r="P4074">
        <v>1</v>
      </c>
      <c r="Q4074">
        <v>0</v>
      </c>
      <c r="R4074">
        <v>0</v>
      </c>
      <c r="S4074">
        <v>0</v>
      </c>
      <c r="T4074">
        <v>59</v>
      </c>
      <c r="U4074">
        <v>0</v>
      </c>
      <c r="V4074">
        <v>1</v>
      </c>
      <c r="W4074">
        <v>0</v>
      </c>
      <c r="X4074">
        <v>0.21684852925824</v>
      </c>
      <c r="Y4074">
        <v>0</v>
      </c>
      <c r="Z4074">
        <v>0</v>
      </c>
      <c r="AA4074">
        <v>0</v>
      </c>
      <c r="AB4074">
        <v>28.694719217101959</v>
      </c>
      <c r="AC4074">
        <v>0</v>
      </c>
      <c r="AD4074">
        <v>9.4624125126410011E-2</v>
      </c>
      <c r="AE4074">
        <v>29.006191871486607</v>
      </c>
    </row>
    <row r="4075" spans="1:31" x14ac:dyDescent="0.25">
      <c r="A4075">
        <v>2351413</v>
      </c>
      <c r="B4075">
        <v>1</v>
      </c>
      <c r="C4075" t="s">
        <v>81</v>
      </c>
      <c r="D4075" t="s">
        <v>127</v>
      </c>
      <c r="E4075" t="s">
        <v>157</v>
      </c>
      <c r="F4075" t="s">
        <v>11825</v>
      </c>
      <c r="G4075" t="s">
        <v>159</v>
      </c>
      <c r="H4075" t="s">
        <v>154</v>
      </c>
      <c r="I4075" t="s">
        <v>144</v>
      </c>
      <c r="J4075" t="s">
        <v>137</v>
      </c>
      <c r="K4075" t="s">
        <v>138</v>
      </c>
      <c r="L4075" t="s">
        <v>11826</v>
      </c>
      <c r="M4075" t="s">
        <v>11827</v>
      </c>
      <c r="N4075">
        <v>2.4258333329999999</v>
      </c>
      <c r="O4075">
        <v>0</v>
      </c>
      <c r="P4075">
        <v>6</v>
      </c>
      <c r="Q4075">
        <v>0</v>
      </c>
      <c r="R4075">
        <v>0</v>
      </c>
      <c r="S4075">
        <v>0</v>
      </c>
      <c r="T4075">
        <v>1</v>
      </c>
      <c r="U4075">
        <v>0</v>
      </c>
      <c r="V4075">
        <v>0</v>
      </c>
      <c r="W4075">
        <v>0</v>
      </c>
      <c r="X4075">
        <v>9.5437422019687865</v>
      </c>
      <c r="Y4075">
        <v>0</v>
      </c>
      <c r="Z4075">
        <v>0</v>
      </c>
      <c r="AA4075">
        <v>0</v>
      </c>
      <c r="AB4075">
        <v>0.73300442205743666</v>
      </c>
      <c r="AC4075">
        <v>0</v>
      </c>
      <c r="AD4075">
        <v>0</v>
      </c>
      <c r="AE4075">
        <v>10.276746624026224</v>
      </c>
    </row>
    <row r="4076" spans="1:31" x14ac:dyDescent="0.25">
      <c r="A4076">
        <v>2351668</v>
      </c>
      <c r="B4076">
        <v>1</v>
      </c>
      <c r="C4076" t="s">
        <v>80</v>
      </c>
      <c r="D4076" t="s">
        <v>94</v>
      </c>
      <c r="E4076" t="s">
        <v>132</v>
      </c>
      <c r="F4076" t="s">
        <v>11828</v>
      </c>
      <c r="G4076" t="s">
        <v>134</v>
      </c>
      <c r="H4076" t="s">
        <v>135</v>
      </c>
      <c r="I4076" t="s">
        <v>144</v>
      </c>
      <c r="J4076" t="s">
        <v>137</v>
      </c>
      <c r="K4076" t="s">
        <v>138</v>
      </c>
      <c r="L4076" t="s">
        <v>11829</v>
      </c>
      <c r="M4076" t="s">
        <v>11830</v>
      </c>
      <c r="N4076">
        <v>0.14277777699999999</v>
      </c>
      <c r="O4076">
        <v>0</v>
      </c>
      <c r="P4076">
        <v>134</v>
      </c>
      <c r="Q4076">
        <v>0</v>
      </c>
      <c r="R4076">
        <v>7</v>
      </c>
      <c r="S4076">
        <v>12</v>
      </c>
      <c r="T4076">
        <v>22</v>
      </c>
      <c r="U4076">
        <v>5</v>
      </c>
      <c r="V4076">
        <v>0</v>
      </c>
      <c r="W4076">
        <v>0</v>
      </c>
      <c r="X4076">
        <v>4.1772102197353469</v>
      </c>
      <c r="Y4076">
        <v>0</v>
      </c>
      <c r="Z4076">
        <v>0.38870937292965552</v>
      </c>
      <c r="AA4076">
        <v>21.756540435057691</v>
      </c>
      <c r="AB4076">
        <v>3.1723595212419009</v>
      </c>
      <c r="AC4076">
        <v>121.05213686867344</v>
      </c>
      <c r="AD4076">
        <v>0</v>
      </c>
      <c r="AE4076">
        <v>150.54695641763803</v>
      </c>
    </row>
    <row r="4077" spans="1:31" x14ac:dyDescent="0.25">
      <c r="A4077">
        <v>2351227</v>
      </c>
      <c r="B4077">
        <v>1</v>
      </c>
      <c r="C4077" t="s">
        <v>81</v>
      </c>
      <c r="D4077" t="s">
        <v>127</v>
      </c>
      <c r="E4077" t="s">
        <v>147</v>
      </c>
      <c r="F4077" t="s">
        <v>11831</v>
      </c>
      <c r="G4077" t="s">
        <v>184</v>
      </c>
      <c r="H4077" t="s">
        <v>135</v>
      </c>
      <c r="I4077" t="s">
        <v>144</v>
      </c>
      <c r="J4077" t="s">
        <v>137</v>
      </c>
      <c r="K4077" t="s">
        <v>138</v>
      </c>
      <c r="L4077" t="s">
        <v>11832</v>
      </c>
      <c r="M4077" t="s">
        <v>11833</v>
      </c>
      <c r="N4077">
        <v>3.4708333329999999</v>
      </c>
      <c r="O4077">
        <v>0</v>
      </c>
      <c r="P4077">
        <v>0</v>
      </c>
      <c r="Q4077">
        <v>0</v>
      </c>
      <c r="R4077">
        <v>0</v>
      </c>
      <c r="S4077">
        <v>1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6.3385683052138422</v>
      </c>
      <c r="AB4077">
        <v>0</v>
      </c>
      <c r="AC4077">
        <v>0</v>
      </c>
      <c r="AD4077">
        <v>0</v>
      </c>
      <c r="AE4077">
        <v>6.3385683052138422</v>
      </c>
    </row>
    <row r="4078" spans="1:31" x14ac:dyDescent="0.25">
      <c r="A4078">
        <v>2351233</v>
      </c>
      <c r="B4078">
        <v>1</v>
      </c>
      <c r="C4078" t="s">
        <v>80</v>
      </c>
      <c r="D4078" t="s">
        <v>93</v>
      </c>
      <c r="E4078" t="s">
        <v>151</v>
      </c>
      <c r="F4078" t="s">
        <v>11834</v>
      </c>
      <c r="G4078" t="s">
        <v>410</v>
      </c>
      <c r="H4078" t="s">
        <v>154</v>
      </c>
      <c r="I4078" t="s">
        <v>144</v>
      </c>
      <c r="J4078" t="s">
        <v>137</v>
      </c>
      <c r="K4078" t="s">
        <v>138</v>
      </c>
      <c r="L4078" t="s">
        <v>11835</v>
      </c>
      <c r="M4078" t="s">
        <v>11836</v>
      </c>
      <c r="N4078">
        <v>5.136111111</v>
      </c>
      <c r="O4078">
        <v>0</v>
      </c>
      <c r="P4078">
        <v>0</v>
      </c>
      <c r="Q4078">
        <v>0</v>
      </c>
      <c r="R4078">
        <v>6</v>
      </c>
      <c r="S4078">
        <v>0</v>
      </c>
      <c r="T4078">
        <v>1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255.87042550958512</v>
      </c>
      <c r="AA4078">
        <v>0</v>
      </c>
      <c r="AB4078">
        <v>11.112088728874877</v>
      </c>
      <c r="AC4078">
        <v>0</v>
      </c>
      <c r="AD4078">
        <v>0</v>
      </c>
      <c r="AE4078">
        <v>266.98251423846</v>
      </c>
    </row>
    <row r="4079" spans="1:31" x14ac:dyDescent="0.25">
      <c r="A4079">
        <v>2351588</v>
      </c>
      <c r="B4079">
        <v>1</v>
      </c>
      <c r="C4079" t="s">
        <v>80</v>
      </c>
      <c r="D4079" t="s">
        <v>93</v>
      </c>
      <c r="E4079" t="s">
        <v>174</v>
      </c>
      <c r="F4079" t="s">
        <v>11837</v>
      </c>
      <c r="G4079" t="s">
        <v>176</v>
      </c>
      <c r="H4079" t="s">
        <v>154</v>
      </c>
      <c r="I4079" t="s">
        <v>144</v>
      </c>
      <c r="J4079" t="s">
        <v>137</v>
      </c>
      <c r="K4079" t="s">
        <v>138</v>
      </c>
      <c r="L4079" t="s">
        <v>11838</v>
      </c>
      <c r="M4079" t="s">
        <v>11839</v>
      </c>
      <c r="N4079">
        <v>0.67527777700000002</v>
      </c>
      <c r="O4079">
        <v>0</v>
      </c>
      <c r="P4079">
        <v>2</v>
      </c>
      <c r="Q4079">
        <v>0</v>
      </c>
      <c r="R4079">
        <v>1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1.2170815182208221</v>
      </c>
      <c r="Y4079">
        <v>0</v>
      </c>
      <c r="Z4079">
        <v>11.960130534044751</v>
      </c>
      <c r="AA4079">
        <v>0</v>
      </c>
      <c r="AB4079">
        <v>0</v>
      </c>
      <c r="AC4079">
        <v>0</v>
      </c>
      <c r="AD4079">
        <v>0</v>
      </c>
      <c r="AE4079">
        <v>13.177212052265574</v>
      </c>
    </row>
    <row r="4080" spans="1:31" x14ac:dyDescent="0.25">
      <c r="A4080">
        <v>2351634</v>
      </c>
      <c r="B4080">
        <v>1</v>
      </c>
      <c r="C4080" t="s">
        <v>81</v>
      </c>
      <c r="D4080" t="s">
        <v>127</v>
      </c>
      <c r="E4080" t="s">
        <v>174</v>
      </c>
      <c r="F4080" t="s">
        <v>11840</v>
      </c>
      <c r="G4080" t="s">
        <v>176</v>
      </c>
      <c r="H4080" t="s">
        <v>154</v>
      </c>
      <c r="I4080" t="s">
        <v>144</v>
      </c>
      <c r="J4080" t="s">
        <v>137</v>
      </c>
      <c r="K4080" t="s">
        <v>138</v>
      </c>
      <c r="L4080" t="s">
        <v>11841</v>
      </c>
      <c r="M4080" t="s">
        <v>11842</v>
      </c>
      <c r="N4080">
        <v>2.2780555549999999</v>
      </c>
      <c r="O4080">
        <v>0</v>
      </c>
      <c r="P4080">
        <v>9</v>
      </c>
      <c r="Q4080">
        <v>0</v>
      </c>
      <c r="R4080">
        <v>8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20.227462458699762</v>
      </c>
      <c r="Y4080">
        <v>0</v>
      </c>
      <c r="Z4080">
        <v>55.412185318451307</v>
      </c>
      <c r="AA4080">
        <v>0</v>
      </c>
      <c r="AB4080">
        <v>0</v>
      </c>
      <c r="AC4080">
        <v>0</v>
      </c>
      <c r="AD4080">
        <v>0</v>
      </c>
      <c r="AE4080">
        <v>75.639647777151069</v>
      </c>
    </row>
    <row r="4081" spans="1:31" x14ac:dyDescent="0.25">
      <c r="A4081">
        <v>2351694</v>
      </c>
      <c r="B4081">
        <v>1</v>
      </c>
      <c r="C4081" t="s">
        <v>80</v>
      </c>
      <c r="D4081" t="s">
        <v>93</v>
      </c>
      <c r="E4081" t="s">
        <v>157</v>
      </c>
      <c r="F4081" t="s">
        <v>11843</v>
      </c>
      <c r="G4081" t="s">
        <v>204</v>
      </c>
      <c r="H4081" t="s">
        <v>154</v>
      </c>
      <c r="I4081" t="s">
        <v>144</v>
      </c>
      <c r="J4081" t="s">
        <v>137</v>
      </c>
      <c r="K4081" t="s">
        <v>138</v>
      </c>
      <c r="L4081" t="s">
        <v>11844</v>
      </c>
      <c r="M4081" t="s">
        <v>11845</v>
      </c>
      <c r="N4081">
        <v>2.244444444</v>
      </c>
      <c r="O4081">
        <v>0</v>
      </c>
      <c r="P4081">
        <v>4</v>
      </c>
      <c r="Q4081">
        <v>0</v>
      </c>
      <c r="R4081">
        <v>0</v>
      </c>
      <c r="S4081">
        <v>0</v>
      </c>
      <c r="T4081">
        <v>1</v>
      </c>
      <c r="U4081">
        <v>0</v>
      </c>
      <c r="V4081">
        <v>0</v>
      </c>
      <c r="W4081">
        <v>0</v>
      </c>
      <c r="X4081">
        <v>5.6395143402821919</v>
      </c>
      <c r="Y4081">
        <v>0</v>
      </c>
      <c r="Z4081">
        <v>0</v>
      </c>
      <c r="AA4081">
        <v>0</v>
      </c>
      <c r="AB4081">
        <v>1.0992034147880316</v>
      </c>
      <c r="AC4081">
        <v>0</v>
      </c>
      <c r="AD4081">
        <v>0</v>
      </c>
      <c r="AE4081">
        <v>6.7387177550702235</v>
      </c>
    </row>
    <row r="4082" spans="1:31" x14ac:dyDescent="0.25">
      <c r="A4082">
        <v>2351402</v>
      </c>
      <c r="B4082">
        <v>1</v>
      </c>
      <c r="C4082" t="s">
        <v>81</v>
      </c>
      <c r="D4082" t="s">
        <v>118</v>
      </c>
      <c r="E4082" t="s">
        <v>147</v>
      </c>
      <c r="F4082" t="s">
        <v>11846</v>
      </c>
      <c r="G4082" t="s">
        <v>363</v>
      </c>
      <c r="H4082" t="s">
        <v>135</v>
      </c>
      <c r="I4082" t="s">
        <v>144</v>
      </c>
      <c r="J4082" t="s">
        <v>137</v>
      </c>
      <c r="K4082" t="s">
        <v>209</v>
      </c>
      <c r="L4082" t="s">
        <v>11847</v>
      </c>
      <c r="M4082" t="s">
        <v>11848</v>
      </c>
      <c r="N4082">
        <v>8.3055555000000003E-2</v>
      </c>
      <c r="O4082">
        <v>0</v>
      </c>
      <c r="P4082">
        <v>183</v>
      </c>
      <c r="Q4082">
        <v>0</v>
      </c>
      <c r="R4082">
        <v>0</v>
      </c>
      <c r="S4082">
        <v>0</v>
      </c>
      <c r="T4082">
        <v>11</v>
      </c>
      <c r="U4082">
        <v>0</v>
      </c>
      <c r="V4082">
        <v>0</v>
      </c>
      <c r="W4082">
        <v>0</v>
      </c>
      <c r="X4082">
        <v>4.0736187474032644</v>
      </c>
      <c r="Y4082">
        <v>0</v>
      </c>
      <c r="Z4082">
        <v>0</v>
      </c>
      <c r="AA4082">
        <v>0</v>
      </c>
      <c r="AB4082">
        <v>7.4052714960823876</v>
      </c>
      <c r="AC4082">
        <v>0</v>
      </c>
      <c r="AD4082">
        <v>0</v>
      </c>
      <c r="AE4082">
        <v>11.478890243485651</v>
      </c>
    </row>
    <row r="4083" spans="1:31" x14ac:dyDescent="0.25">
      <c r="A4083">
        <v>2351548</v>
      </c>
      <c r="B4083">
        <v>1</v>
      </c>
      <c r="C4083" t="s">
        <v>80</v>
      </c>
      <c r="D4083" t="s">
        <v>108</v>
      </c>
      <c r="E4083" t="s">
        <v>141</v>
      </c>
      <c r="F4083" t="s">
        <v>11849</v>
      </c>
      <c r="G4083" t="s">
        <v>134</v>
      </c>
      <c r="H4083" t="s">
        <v>135</v>
      </c>
      <c r="I4083" t="s">
        <v>144</v>
      </c>
      <c r="J4083" t="s">
        <v>137</v>
      </c>
      <c r="K4083" t="s">
        <v>138</v>
      </c>
      <c r="L4083" t="s">
        <v>11850</v>
      </c>
      <c r="M4083" t="s">
        <v>11851</v>
      </c>
      <c r="N4083">
        <v>0.14277777699999999</v>
      </c>
      <c r="O4083">
        <v>0</v>
      </c>
      <c r="P4083">
        <v>3280</v>
      </c>
      <c r="Q4083">
        <v>2</v>
      </c>
      <c r="R4083">
        <v>729</v>
      </c>
      <c r="S4083">
        <v>24</v>
      </c>
      <c r="T4083">
        <v>535</v>
      </c>
      <c r="U4083">
        <v>0</v>
      </c>
      <c r="V4083">
        <v>0</v>
      </c>
      <c r="W4083">
        <v>0</v>
      </c>
      <c r="X4083">
        <v>85.624405710658735</v>
      </c>
      <c r="Y4083">
        <v>10.086131688256796</v>
      </c>
      <c r="Z4083">
        <v>135.09822771029289</v>
      </c>
      <c r="AA4083">
        <v>31.347822655292248</v>
      </c>
      <c r="AB4083">
        <v>94.389810944190643</v>
      </c>
      <c r="AC4083">
        <v>0</v>
      </c>
      <c r="AD4083">
        <v>0</v>
      </c>
      <c r="AE4083">
        <v>356.5463987086913</v>
      </c>
    </row>
    <row r="4084" spans="1:31" x14ac:dyDescent="0.25">
      <c r="A4084">
        <v>2351302</v>
      </c>
      <c r="B4084">
        <v>1</v>
      </c>
      <c r="C4084" t="s">
        <v>80</v>
      </c>
      <c r="D4084" t="s">
        <v>97</v>
      </c>
      <c r="E4084" t="s">
        <v>132</v>
      </c>
      <c r="F4084" t="s">
        <v>11852</v>
      </c>
      <c r="G4084" t="s">
        <v>269</v>
      </c>
      <c r="H4084" t="s">
        <v>135</v>
      </c>
      <c r="I4084" t="s">
        <v>144</v>
      </c>
      <c r="J4084" t="s">
        <v>137</v>
      </c>
      <c r="K4084" t="s">
        <v>209</v>
      </c>
      <c r="L4084" t="s">
        <v>11853</v>
      </c>
      <c r="M4084" t="s">
        <v>11854</v>
      </c>
      <c r="N4084">
        <v>0.97416666600000001</v>
      </c>
      <c r="O4084">
        <v>0</v>
      </c>
      <c r="P4084">
        <v>77</v>
      </c>
      <c r="Q4084">
        <v>3</v>
      </c>
      <c r="R4084">
        <v>29</v>
      </c>
      <c r="S4084">
        <v>3</v>
      </c>
      <c r="T4084">
        <v>17</v>
      </c>
      <c r="U4084">
        <v>2</v>
      </c>
      <c r="V4084">
        <v>0</v>
      </c>
      <c r="W4084">
        <v>0</v>
      </c>
      <c r="X4084">
        <v>42.363803249585722</v>
      </c>
      <c r="Y4084">
        <v>9.7878911158027098</v>
      </c>
      <c r="Z4084">
        <v>17.87077909127737</v>
      </c>
      <c r="AA4084">
        <v>5.5360568853301402</v>
      </c>
      <c r="AB4084">
        <v>16.77562977295381</v>
      </c>
      <c r="AC4084">
        <v>125.04013201095354</v>
      </c>
      <c r="AD4084">
        <v>0</v>
      </c>
      <c r="AE4084">
        <v>217.37429212590331</v>
      </c>
    </row>
    <row r="4085" spans="1:31" x14ac:dyDescent="0.25">
      <c r="A4085">
        <v>2351342</v>
      </c>
      <c r="B4085">
        <v>1</v>
      </c>
      <c r="C4085" t="s">
        <v>80</v>
      </c>
      <c r="D4085" t="s">
        <v>102</v>
      </c>
      <c r="E4085" t="s">
        <v>151</v>
      </c>
      <c r="F4085" t="s">
        <v>11855</v>
      </c>
      <c r="G4085" t="s">
        <v>153</v>
      </c>
      <c r="H4085" t="s">
        <v>154</v>
      </c>
      <c r="I4085" t="s">
        <v>144</v>
      </c>
      <c r="J4085" t="s">
        <v>137</v>
      </c>
      <c r="K4085" t="s">
        <v>138</v>
      </c>
      <c r="L4085" t="s">
        <v>11856</v>
      </c>
      <c r="M4085" t="s">
        <v>11857</v>
      </c>
      <c r="N4085">
        <v>4.0594444440000004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1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2.8136441327600001E-2</v>
      </c>
      <c r="AC4085">
        <v>0</v>
      </c>
      <c r="AD4085">
        <v>0</v>
      </c>
      <c r="AE4085">
        <v>2.8136441327600001E-2</v>
      </c>
    </row>
    <row r="4086" spans="1:31" x14ac:dyDescent="0.25">
      <c r="A4086">
        <v>2351508</v>
      </c>
      <c r="B4086">
        <v>1</v>
      </c>
      <c r="C4086" t="s">
        <v>80</v>
      </c>
      <c r="D4086" t="s">
        <v>96</v>
      </c>
      <c r="E4086" t="s">
        <v>157</v>
      </c>
      <c r="F4086" t="s">
        <v>11858</v>
      </c>
      <c r="G4086" t="s">
        <v>159</v>
      </c>
      <c r="H4086" t="s">
        <v>154</v>
      </c>
      <c r="I4086" t="s">
        <v>144</v>
      </c>
      <c r="J4086" t="s">
        <v>137</v>
      </c>
      <c r="K4086" t="s">
        <v>138</v>
      </c>
      <c r="L4086" t="s">
        <v>11859</v>
      </c>
      <c r="M4086" t="s">
        <v>11860</v>
      </c>
      <c r="N4086">
        <v>2.2233333329999998</v>
      </c>
      <c r="O4086">
        <v>0</v>
      </c>
      <c r="P4086">
        <v>2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3.0435176259795318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3.0435176259795318</v>
      </c>
    </row>
    <row r="4087" spans="1:31" x14ac:dyDescent="0.25">
      <c r="A4087">
        <v>2351316</v>
      </c>
      <c r="B4087">
        <v>1</v>
      </c>
      <c r="C4087" t="s">
        <v>80</v>
      </c>
      <c r="D4087" t="s">
        <v>85</v>
      </c>
      <c r="E4087" t="s">
        <v>174</v>
      </c>
      <c r="F4087" t="s">
        <v>11861</v>
      </c>
      <c r="G4087" t="s">
        <v>269</v>
      </c>
      <c r="H4087" t="s">
        <v>154</v>
      </c>
      <c r="I4087" t="s">
        <v>144</v>
      </c>
      <c r="J4087" t="s">
        <v>137</v>
      </c>
      <c r="K4087" t="s">
        <v>209</v>
      </c>
      <c r="L4087" t="s">
        <v>11862</v>
      </c>
      <c r="M4087" t="s">
        <v>11863</v>
      </c>
      <c r="N4087">
        <v>6.8897222219999996</v>
      </c>
      <c r="O4087">
        <v>0</v>
      </c>
      <c r="P4087">
        <v>915</v>
      </c>
      <c r="Q4087">
        <v>0</v>
      </c>
      <c r="R4087">
        <v>0</v>
      </c>
      <c r="S4087">
        <v>0</v>
      </c>
      <c r="T4087">
        <v>81</v>
      </c>
      <c r="U4087">
        <v>0</v>
      </c>
      <c r="V4087">
        <v>0</v>
      </c>
      <c r="W4087">
        <v>0</v>
      </c>
      <c r="X4087">
        <v>2370.6323739483623</v>
      </c>
      <c r="Y4087">
        <v>0</v>
      </c>
      <c r="Z4087">
        <v>0</v>
      </c>
      <c r="AA4087">
        <v>0</v>
      </c>
      <c r="AB4087">
        <v>976.11581230652462</v>
      </c>
      <c r="AC4087">
        <v>0</v>
      </c>
      <c r="AD4087">
        <v>0</v>
      </c>
      <c r="AE4087">
        <v>3346.7481862548871</v>
      </c>
    </row>
    <row r="4088" spans="1:31" x14ac:dyDescent="0.25">
      <c r="A4088">
        <v>2351465</v>
      </c>
      <c r="B4088">
        <v>1</v>
      </c>
      <c r="C4088" t="s">
        <v>80</v>
      </c>
      <c r="D4088" t="s">
        <v>93</v>
      </c>
      <c r="E4088" t="s">
        <v>151</v>
      </c>
      <c r="F4088" t="s">
        <v>11864</v>
      </c>
      <c r="G4088" t="s">
        <v>292</v>
      </c>
      <c r="H4088" t="s">
        <v>154</v>
      </c>
      <c r="I4088" t="s">
        <v>144</v>
      </c>
      <c r="J4088" t="s">
        <v>137</v>
      </c>
      <c r="K4088" t="s">
        <v>138</v>
      </c>
      <c r="L4088" t="s">
        <v>11865</v>
      </c>
      <c r="M4088" t="s">
        <v>11762</v>
      </c>
      <c r="N4088">
        <v>4.0724999999999998</v>
      </c>
      <c r="O4088">
        <v>0</v>
      </c>
      <c r="P4088">
        <v>33</v>
      </c>
      <c r="Q4088">
        <v>0</v>
      </c>
      <c r="R4088">
        <v>0</v>
      </c>
      <c r="S4088">
        <v>0</v>
      </c>
      <c r="T4088">
        <v>2</v>
      </c>
      <c r="U4088">
        <v>0</v>
      </c>
      <c r="V4088">
        <v>0</v>
      </c>
      <c r="W4088">
        <v>0</v>
      </c>
      <c r="X4088">
        <v>24.353191047179088</v>
      </c>
      <c r="Y4088">
        <v>0</v>
      </c>
      <c r="Z4088">
        <v>0</v>
      </c>
      <c r="AA4088">
        <v>0</v>
      </c>
      <c r="AB4088">
        <v>1.2729929750915834</v>
      </c>
      <c r="AC4088">
        <v>0</v>
      </c>
      <c r="AD4088">
        <v>0</v>
      </c>
      <c r="AE4088">
        <v>25.626184022270671</v>
      </c>
    </row>
    <row r="4089" spans="1:31" x14ac:dyDescent="0.25">
      <c r="A4089">
        <v>2351528</v>
      </c>
      <c r="B4089">
        <v>1</v>
      </c>
      <c r="C4089" t="s">
        <v>80</v>
      </c>
      <c r="D4089" t="s">
        <v>98</v>
      </c>
      <c r="E4089" t="s">
        <v>151</v>
      </c>
      <c r="F4089" t="s">
        <v>11866</v>
      </c>
      <c r="G4089" t="s">
        <v>153</v>
      </c>
      <c r="H4089" t="s">
        <v>154</v>
      </c>
      <c r="I4089" t="s">
        <v>144</v>
      </c>
      <c r="J4089" t="s">
        <v>137</v>
      </c>
      <c r="K4089" t="s">
        <v>138</v>
      </c>
      <c r="L4089" t="s">
        <v>11867</v>
      </c>
      <c r="M4089" t="s">
        <v>11868</v>
      </c>
      <c r="N4089">
        <v>2.2475000000000001</v>
      </c>
      <c r="O4089">
        <v>0</v>
      </c>
      <c r="P4089">
        <v>33</v>
      </c>
      <c r="Q4089">
        <v>0</v>
      </c>
      <c r="R4089">
        <v>1</v>
      </c>
      <c r="S4089">
        <v>0</v>
      </c>
      <c r="T4089">
        <v>2</v>
      </c>
      <c r="U4089">
        <v>0</v>
      </c>
      <c r="V4089">
        <v>0</v>
      </c>
      <c r="W4089">
        <v>0</v>
      </c>
      <c r="X4089">
        <v>24.064355438489148</v>
      </c>
      <c r="Y4089">
        <v>0</v>
      </c>
      <c r="Z4089">
        <v>0</v>
      </c>
      <c r="AA4089">
        <v>0</v>
      </c>
      <c r="AB4089">
        <v>6.8005226841156006</v>
      </c>
      <c r="AC4089">
        <v>0</v>
      </c>
      <c r="AD4089">
        <v>0</v>
      </c>
      <c r="AE4089">
        <v>30.86487812260475</v>
      </c>
    </row>
    <row r="4090" spans="1:31" x14ac:dyDescent="0.25">
      <c r="A4090">
        <v>2351279</v>
      </c>
      <c r="B4090">
        <v>1</v>
      </c>
      <c r="C4090" t="s">
        <v>81</v>
      </c>
      <c r="D4090" t="s">
        <v>117</v>
      </c>
      <c r="E4090" t="s">
        <v>132</v>
      </c>
      <c r="F4090" t="s">
        <v>5846</v>
      </c>
      <c r="G4090" t="s">
        <v>134</v>
      </c>
      <c r="H4090" t="s">
        <v>135</v>
      </c>
      <c r="I4090" t="s">
        <v>144</v>
      </c>
      <c r="J4090" t="s">
        <v>137</v>
      </c>
      <c r="K4090" t="s">
        <v>138</v>
      </c>
      <c r="L4090" t="s">
        <v>11869</v>
      </c>
      <c r="M4090" t="s">
        <v>11870</v>
      </c>
      <c r="N4090">
        <v>5.3611111000000003E-2</v>
      </c>
      <c r="O4090">
        <v>1</v>
      </c>
      <c r="P4090">
        <v>2402</v>
      </c>
      <c r="Q4090">
        <v>38</v>
      </c>
      <c r="R4090">
        <v>83</v>
      </c>
      <c r="S4090">
        <v>18</v>
      </c>
      <c r="T4090">
        <v>232</v>
      </c>
      <c r="U4090">
        <v>8</v>
      </c>
      <c r="V4090">
        <v>1</v>
      </c>
      <c r="W4090">
        <v>1.2587912118583334E-2</v>
      </c>
      <c r="X4090">
        <v>16.163149988717471</v>
      </c>
      <c r="Y4090">
        <v>21.074721318196485</v>
      </c>
      <c r="Z4090">
        <v>3.7724919350022912</v>
      </c>
      <c r="AA4090">
        <v>5.2698020311287932</v>
      </c>
      <c r="AB4090">
        <v>7.849811011945719</v>
      </c>
      <c r="AC4090">
        <v>42.05855869168505</v>
      </c>
      <c r="AD4090">
        <v>0.25507652117408336</v>
      </c>
      <c r="AE4090">
        <v>96.456199409968477</v>
      </c>
    </row>
    <row r="4091" spans="1:31" x14ac:dyDescent="0.25">
      <c r="A4091">
        <v>2351379</v>
      </c>
      <c r="B4091">
        <v>1</v>
      </c>
      <c r="C4091" t="s">
        <v>80</v>
      </c>
      <c r="D4091" t="s">
        <v>83</v>
      </c>
      <c r="E4091" t="s">
        <v>174</v>
      </c>
      <c r="F4091" t="s">
        <v>11871</v>
      </c>
      <c r="G4091" t="s">
        <v>194</v>
      </c>
      <c r="H4091" t="s">
        <v>154</v>
      </c>
      <c r="I4091" t="s">
        <v>144</v>
      </c>
      <c r="J4091" t="s">
        <v>137</v>
      </c>
      <c r="K4091" t="s">
        <v>138</v>
      </c>
      <c r="L4091" t="s">
        <v>11872</v>
      </c>
      <c r="M4091" t="s">
        <v>11873</v>
      </c>
      <c r="N4091">
        <v>0.42916666599999997</v>
      </c>
      <c r="O4091">
        <v>0</v>
      </c>
      <c r="P4091">
        <v>681</v>
      </c>
      <c r="Q4091">
        <v>0</v>
      </c>
      <c r="R4091">
        <v>1</v>
      </c>
      <c r="S4091">
        <v>0</v>
      </c>
      <c r="T4091">
        <v>30</v>
      </c>
      <c r="U4091">
        <v>0</v>
      </c>
      <c r="V4091">
        <v>0</v>
      </c>
      <c r="W4091">
        <v>0</v>
      </c>
      <c r="X4091">
        <v>83.388014064084302</v>
      </c>
      <c r="Y4091">
        <v>0</v>
      </c>
      <c r="Z4091">
        <v>0</v>
      </c>
      <c r="AA4091">
        <v>0</v>
      </c>
      <c r="AB4091">
        <v>7.241795896695594</v>
      </c>
      <c r="AC4091">
        <v>0</v>
      </c>
      <c r="AD4091">
        <v>0</v>
      </c>
      <c r="AE4091">
        <v>90.629809960779895</v>
      </c>
    </row>
    <row r="4092" spans="1:31" x14ac:dyDescent="0.25">
      <c r="A4092">
        <v>2351671</v>
      </c>
      <c r="B4092">
        <v>1</v>
      </c>
      <c r="C4092" t="s">
        <v>81</v>
      </c>
      <c r="D4092" t="s">
        <v>119</v>
      </c>
      <c r="E4092" t="s">
        <v>174</v>
      </c>
      <c r="F4092" t="s">
        <v>4262</v>
      </c>
      <c r="G4092" t="s">
        <v>176</v>
      </c>
      <c r="H4092" t="s">
        <v>154</v>
      </c>
      <c r="I4092" t="s">
        <v>144</v>
      </c>
      <c r="J4092" t="s">
        <v>137</v>
      </c>
      <c r="K4092" t="s">
        <v>138</v>
      </c>
      <c r="L4092" t="s">
        <v>11874</v>
      </c>
      <c r="M4092" t="s">
        <v>11875</v>
      </c>
      <c r="N4092">
        <v>0.65500000000000003</v>
      </c>
      <c r="O4092">
        <v>0</v>
      </c>
      <c r="P4092">
        <v>7</v>
      </c>
      <c r="Q4092">
        <v>0</v>
      </c>
      <c r="R4092">
        <v>13</v>
      </c>
      <c r="S4092">
        <v>0</v>
      </c>
      <c r="T4092">
        <v>1</v>
      </c>
      <c r="U4092">
        <v>0</v>
      </c>
      <c r="V4092">
        <v>0</v>
      </c>
      <c r="W4092">
        <v>0</v>
      </c>
      <c r="X4092">
        <v>1.0585763526045151</v>
      </c>
      <c r="Y4092">
        <v>0</v>
      </c>
      <c r="Z4092">
        <v>36.871528231345771</v>
      </c>
      <c r="AA4092">
        <v>0</v>
      </c>
      <c r="AB4092">
        <v>1.1928678190471</v>
      </c>
      <c r="AC4092">
        <v>0</v>
      </c>
      <c r="AD4092">
        <v>0</v>
      </c>
      <c r="AE4092">
        <v>39.122972402997391</v>
      </c>
    </row>
    <row r="4093" spans="1:31" x14ac:dyDescent="0.25">
      <c r="A4093">
        <v>2351614</v>
      </c>
      <c r="B4093">
        <v>1</v>
      </c>
      <c r="C4093" t="s">
        <v>81</v>
      </c>
      <c r="D4093" t="s">
        <v>115</v>
      </c>
      <c r="E4093" t="s">
        <v>147</v>
      </c>
      <c r="F4093" t="s">
        <v>9537</v>
      </c>
      <c r="G4093" t="s">
        <v>184</v>
      </c>
      <c r="H4093" t="s">
        <v>135</v>
      </c>
      <c r="I4093" t="s">
        <v>144</v>
      </c>
      <c r="J4093" t="s">
        <v>137</v>
      </c>
      <c r="K4093" t="s">
        <v>138</v>
      </c>
      <c r="L4093" t="s">
        <v>11876</v>
      </c>
      <c r="M4093" t="s">
        <v>11877</v>
      </c>
      <c r="N4093">
        <v>1.805833333</v>
      </c>
      <c r="O4093">
        <v>0</v>
      </c>
      <c r="P4093">
        <v>253</v>
      </c>
      <c r="Q4093">
        <v>0</v>
      </c>
      <c r="R4093">
        <v>0</v>
      </c>
      <c r="S4093">
        <v>0</v>
      </c>
      <c r="T4093">
        <v>20</v>
      </c>
      <c r="U4093">
        <v>0</v>
      </c>
      <c r="V4093">
        <v>0</v>
      </c>
      <c r="W4093">
        <v>0</v>
      </c>
      <c r="X4093">
        <v>38.995411879621571</v>
      </c>
      <c r="Y4093">
        <v>0</v>
      </c>
      <c r="Z4093">
        <v>0</v>
      </c>
      <c r="AA4093">
        <v>0</v>
      </c>
      <c r="AB4093">
        <v>1.53366373743296</v>
      </c>
      <c r="AC4093">
        <v>0</v>
      </c>
      <c r="AD4093">
        <v>0</v>
      </c>
      <c r="AE4093">
        <v>40.529075617054531</v>
      </c>
    </row>
    <row r="4094" spans="1:31" x14ac:dyDescent="0.25">
      <c r="A4094">
        <v>2351236</v>
      </c>
      <c r="B4094">
        <v>1</v>
      </c>
      <c r="C4094" t="s">
        <v>80</v>
      </c>
      <c r="D4094" t="s">
        <v>110</v>
      </c>
      <c r="E4094" t="s">
        <v>151</v>
      </c>
      <c r="F4094" t="s">
        <v>11878</v>
      </c>
      <c r="G4094" t="s">
        <v>1274</v>
      </c>
      <c r="H4094" t="s">
        <v>154</v>
      </c>
      <c r="I4094" t="s">
        <v>144</v>
      </c>
      <c r="J4094" t="s">
        <v>3</v>
      </c>
      <c r="K4094" t="s">
        <v>138</v>
      </c>
      <c r="L4094" t="s">
        <v>11879</v>
      </c>
      <c r="M4094" t="s">
        <v>11880</v>
      </c>
      <c r="N4094">
        <v>4.307222222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3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5.6213871045323396</v>
      </c>
      <c r="AC4094">
        <v>0</v>
      </c>
      <c r="AD4094">
        <v>0</v>
      </c>
      <c r="AE4094">
        <v>5.6213871045323396</v>
      </c>
    </row>
    <row r="4095" spans="1:31" x14ac:dyDescent="0.25">
      <c r="A4095">
        <v>2351259</v>
      </c>
      <c r="B4095">
        <v>1</v>
      </c>
      <c r="C4095" t="s">
        <v>81</v>
      </c>
      <c r="D4095" t="s">
        <v>123</v>
      </c>
      <c r="E4095" t="s">
        <v>141</v>
      </c>
      <c r="F4095" t="s">
        <v>2238</v>
      </c>
      <c r="G4095" t="s">
        <v>208</v>
      </c>
      <c r="H4095" t="s">
        <v>135</v>
      </c>
      <c r="I4095" t="s">
        <v>144</v>
      </c>
      <c r="J4095" t="s">
        <v>137</v>
      </c>
      <c r="K4095" t="s">
        <v>209</v>
      </c>
      <c r="L4095" t="s">
        <v>11881</v>
      </c>
      <c r="M4095" t="s">
        <v>11882</v>
      </c>
      <c r="N4095">
        <v>8.0724999999999998</v>
      </c>
      <c r="O4095">
        <v>3</v>
      </c>
      <c r="P4095">
        <v>37</v>
      </c>
      <c r="Q4095">
        <v>121</v>
      </c>
      <c r="R4095">
        <v>292</v>
      </c>
      <c r="S4095">
        <v>20</v>
      </c>
      <c r="T4095">
        <v>74</v>
      </c>
      <c r="U4095">
        <v>0</v>
      </c>
      <c r="V4095">
        <v>0</v>
      </c>
      <c r="W4095">
        <v>39.040178901016283</v>
      </c>
      <c r="X4095">
        <v>92.337780121010226</v>
      </c>
      <c r="Y4095">
        <v>1719.63422484841</v>
      </c>
      <c r="Z4095">
        <v>1535.8391156681203</v>
      </c>
      <c r="AA4095">
        <v>369.01470628906964</v>
      </c>
      <c r="AB4095">
        <v>690.93383003620067</v>
      </c>
      <c r="AC4095">
        <v>0</v>
      </c>
      <c r="AD4095">
        <v>0</v>
      </c>
      <c r="AE4095">
        <v>4446.799835863827</v>
      </c>
    </row>
    <row r="4096" spans="1:31" x14ac:dyDescent="0.25">
      <c r="A4096">
        <v>2351591</v>
      </c>
      <c r="B4096">
        <v>1</v>
      </c>
      <c r="C4096" t="s">
        <v>80</v>
      </c>
      <c r="D4096" t="s">
        <v>97</v>
      </c>
      <c r="E4096" t="s">
        <v>157</v>
      </c>
      <c r="F4096" t="s">
        <v>11883</v>
      </c>
      <c r="G4096" t="s">
        <v>159</v>
      </c>
      <c r="H4096" t="s">
        <v>154</v>
      </c>
      <c r="I4096" t="s">
        <v>144</v>
      </c>
      <c r="J4096" t="s">
        <v>137</v>
      </c>
      <c r="K4096" t="s">
        <v>138</v>
      </c>
      <c r="L4096" t="s">
        <v>11884</v>
      </c>
      <c r="M4096" t="s">
        <v>11885</v>
      </c>
      <c r="N4096">
        <v>1.769722222</v>
      </c>
      <c r="O4096">
        <v>0</v>
      </c>
      <c r="P4096">
        <v>1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0.68540959780582789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0.68540959780582789</v>
      </c>
    </row>
    <row r="4097" spans="1:31" x14ac:dyDescent="0.25">
      <c r="A4097">
        <v>2351213</v>
      </c>
      <c r="B4097">
        <v>1</v>
      </c>
      <c r="C4097" t="s">
        <v>80</v>
      </c>
      <c r="D4097" t="s">
        <v>95</v>
      </c>
      <c r="E4097" t="s">
        <v>132</v>
      </c>
      <c r="F4097" t="s">
        <v>4745</v>
      </c>
      <c r="G4097" t="s">
        <v>134</v>
      </c>
      <c r="H4097" t="s">
        <v>135</v>
      </c>
      <c r="I4097" t="s">
        <v>144</v>
      </c>
      <c r="J4097" t="s">
        <v>137</v>
      </c>
      <c r="K4097" t="s">
        <v>138</v>
      </c>
      <c r="L4097" t="s">
        <v>11886</v>
      </c>
      <c r="M4097" t="s">
        <v>11887</v>
      </c>
      <c r="N4097">
        <v>0.53694444399999997</v>
      </c>
      <c r="O4097">
        <v>3</v>
      </c>
      <c r="P4097">
        <v>1014</v>
      </c>
      <c r="Q4097">
        <v>15</v>
      </c>
      <c r="R4097">
        <v>15</v>
      </c>
      <c r="S4097">
        <v>10</v>
      </c>
      <c r="T4097">
        <v>56</v>
      </c>
      <c r="U4097">
        <v>1</v>
      </c>
      <c r="V4097">
        <v>0</v>
      </c>
      <c r="W4097">
        <v>5.9416840942477531</v>
      </c>
      <c r="X4097">
        <v>109.25292131608502</v>
      </c>
      <c r="Y4097">
        <v>8.5486466833166457</v>
      </c>
      <c r="Z4097">
        <v>3.4285474248664283</v>
      </c>
      <c r="AA4097">
        <v>44.957327288341332</v>
      </c>
      <c r="AB4097">
        <v>14.800160474119378</v>
      </c>
      <c r="AC4097">
        <v>0.6655619963025875</v>
      </c>
      <c r="AD4097">
        <v>0</v>
      </c>
      <c r="AE4097">
        <v>187.59484927727914</v>
      </c>
    </row>
    <row r="4098" spans="1:31" x14ac:dyDescent="0.25">
      <c r="A4098">
        <v>2351608</v>
      </c>
      <c r="B4098">
        <v>1</v>
      </c>
      <c r="C4098" t="s">
        <v>81</v>
      </c>
      <c r="D4098" t="s">
        <v>113</v>
      </c>
      <c r="E4098" t="s">
        <v>157</v>
      </c>
      <c r="F4098" t="s">
        <v>11888</v>
      </c>
      <c r="G4098" t="s">
        <v>159</v>
      </c>
      <c r="H4098" t="s">
        <v>154</v>
      </c>
      <c r="I4098" t="s">
        <v>144</v>
      </c>
      <c r="J4098" t="s">
        <v>137</v>
      </c>
      <c r="K4098" t="s">
        <v>138</v>
      </c>
      <c r="L4098" t="s">
        <v>11780</v>
      </c>
      <c r="M4098" t="s">
        <v>11889</v>
      </c>
      <c r="N4098">
        <v>3.750277777</v>
      </c>
      <c r="O4098">
        <v>0</v>
      </c>
      <c r="P4098">
        <v>0</v>
      </c>
      <c r="Q4098">
        <v>0</v>
      </c>
      <c r="R4098">
        <v>1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9.0190500433023963</v>
      </c>
      <c r="AA4098">
        <v>0</v>
      </c>
      <c r="AB4098">
        <v>0</v>
      </c>
      <c r="AC4098">
        <v>0</v>
      </c>
      <c r="AD4098">
        <v>0</v>
      </c>
      <c r="AE4098">
        <v>9.0190500433023963</v>
      </c>
    </row>
    <row r="4099" spans="1:31" x14ac:dyDescent="0.25">
      <c r="A4099">
        <v>2351399</v>
      </c>
      <c r="B4099">
        <v>1</v>
      </c>
      <c r="C4099" t="s">
        <v>80</v>
      </c>
      <c r="D4099" t="s">
        <v>83</v>
      </c>
      <c r="E4099" t="s">
        <v>157</v>
      </c>
      <c r="F4099" t="s">
        <v>11890</v>
      </c>
      <c r="G4099" t="s">
        <v>159</v>
      </c>
      <c r="H4099" t="s">
        <v>154</v>
      </c>
      <c r="I4099" t="s">
        <v>144</v>
      </c>
      <c r="J4099" t="s">
        <v>137</v>
      </c>
      <c r="K4099" t="s">
        <v>138</v>
      </c>
      <c r="L4099" t="s">
        <v>11891</v>
      </c>
      <c r="M4099" t="s">
        <v>11892</v>
      </c>
      <c r="N4099">
        <v>1.933333333</v>
      </c>
      <c r="O4099">
        <v>0</v>
      </c>
      <c r="P4099">
        <v>4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1.1462014927121849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1.1462014927121849</v>
      </c>
    </row>
    <row r="4100" spans="1:31" x14ac:dyDescent="0.25">
      <c r="A4100">
        <v>2351697</v>
      </c>
      <c r="B4100">
        <v>1</v>
      </c>
      <c r="C4100" t="s">
        <v>81</v>
      </c>
      <c r="D4100" t="s">
        <v>113</v>
      </c>
      <c r="E4100" t="s">
        <v>157</v>
      </c>
      <c r="F4100" t="s">
        <v>11893</v>
      </c>
      <c r="G4100" t="s">
        <v>159</v>
      </c>
      <c r="H4100" t="s">
        <v>154</v>
      </c>
      <c r="I4100" t="s">
        <v>144</v>
      </c>
      <c r="J4100" t="s">
        <v>137</v>
      </c>
      <c r="K4100" t="s">
        <v>138</v>
      </c>
      <c r="L4100" t="s">
        <v>11894</v>
      </c>
      <c r="M4100" t="s">
        <v>11895</v>
      </c>
      <c r="N4100">
        <v>6.6624999999999996</v>
      </c>
      <c r="O4100">
        <v>0</v>
      </c>
      <c r="P4100">
        <v>0</v>
      </c>
      <c r="Q4100">
        <v>0</v>
      </c>
      <c r="R4100">
        <v>1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0.12562680164150666</v>
      </c>
      <c r="AA4100">
        <v>0</v>
      </c>
      <c r="AB4100">
        <v>0</v>
      </c>
      <c r="AC4100">
        <v>0</v>
      </c>
      <c r="AD4100">
        <v>0</v>
      </c>
      <c r="AE4100">
        <v>0.12562680164150666</v>
      </c>
    </row>
    <row r="4101" spans="1:31" x14ac:dyDescent="0.25">
      <c r="A4101">
        <v>2351505</v>
      </c>
      <c r="B4101">
        <v>1</v>
      </c>
      <c r="C4101" t="s">
        <v>80</v>
      </c>
      <c r="D4101" t="s">
        <v>84</v>
      </c>
      <c r="E4101" t="s">
        <v>157</v>
      </c>
      <c r="F4101" t="s">
        <v>11896</v>
      </c>
      <c r="G4101" t="s">
        <v>352</v>
      </c>
      <c r="H4101" t="s">
        <v>154</v>
      </c>
      <c r="I4101" t="s">
        <v>144</v>
      </c>
      <c r="J4101" t="s">
        <v>3</v>
      </c>
      <c r="K4101" t="s">
        <v>138</v>
      </c>
      <c r="L4101" t="s">
        <v>11897</v>
      </c>
      <c r="M4101" t="s">
        <v>11898</v>
      </c>
      <c r="N4101">
        <v>4.5999999999999996</v>
      </c>
      <c r="O4101">
        <v>0</v>
      </c>
      <c r="P4101">
        <v>4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4.0347312592358051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4.0347312592358051</v>
      </c>
    </row>
    <row r="4102" spans="1:31" x14ac:dyDescent="0.25">
      <c r="A4102">
        <v>2351462</v>
      </c>
      <c r="B4102">
        <v>1</v>
      </c>
      <c r="C4102" t="s">
        <v>80</v>
      </c>
      <c r="D4102" t="s">
        <v>103</v>
      </c>
      <c r="E4102" t="s">
        <v>174</v>
      </c>
      <c r="F4102" t="s">
        <v>11899</v>
      </c>
      <c r="G4102" t="s">
        <v>176</v>
      </c>
      <c r="H4102" t="s">
        <v>154</v>
      </c>
      <c r="I4102" t="s">
        <v>144</v>
      </c>
      <c r="J4102" t="s">
        <v>137</v>
      </c>
      <c r="K4102" t="s">
        <v>138</v>
      </c>
      <c r="L4102" t="s">
        <v>11900</v>
      </c>
      <c r="M4102" t="s">
        <v>11901</v>
      </c>
      <c r="N4102">
        <v>1.3927777770000001</v>
      </c>
      <c r="O4102">
        <v>0</v>
      </c>
      <c r="P4102">
        <v>2</v>
      </c>
      <c r="Q4102">
        <v>0</v>
      </c>
      <c r="R4102">
        <v>10</v>
      </c>
      <c r="S4102">
        <v>0</v>
      </c>
      <c r="T4102">
        <v>1</v>
      </c>
      <c r="U4102">
        <v>0</v>
      </c>
      <c r="V4102">
        <v>0</v>
      </c>
      <c r="W4102">
        <v>0</v>
      </c>
      <c r="X4102">
        <v>1.04202866622866</v>
      </c>
      <c r="Y4102">
        <v>0</v>
      </c>
      <c r="Z4102">
        <v>102.20731379435742</v>
      </c>
      <c r="AA4102">
        <v>0</v>
      </c>
      <c r="AB4102">
        <v>1.543933931848889E-3</v>
      </c>
      <c r="AC4102">
        <v>0</v>
      </c>
      <c r="AD4102">
        <v>0</v>
      </c>
      <c r="AE4102">
        <v>103.25088639451792</v>
      </c>
    </row>
    <row r="4103" spans="1:31" x14ac:dyDescent="0.25">
      <c r="A4103">
        <v>2351339</v>
      </c>
      <c r="B4103">
        <v>1</v>
      </c>
      <c r="C4103" t="s">
        <v>80</v>
      </c>
      <c r="D4103" t="s">
        <v>104</v>
      </c>
      <c r="E4103" t="s">
        <v>141</v>
      </c>
      <c r="F4103" t="s">
        <v>11902</v>
      </c>
      <c r="G4103" t="s">
        <v>134</v>
      </c>
      <c r="H4103" t="s">
        <v>135</v>
      </c>
      <c r="I4103" t="s">
        <v>144</v>
      </c>
      <c r="J4103" t="s">
        <v>137</v>
      </c>
      <c r="K4103" t="s">
        <v>138</v>
      </c>
      <c r="L4103" t="s">
        <v>11903</v>
      </c>
      <c r="M4103" t="s">
        <v>11904</v>
      </c>
      <c r="N4103">
        <v>1.6472222219999999</v>
      </c>
      <c r="O4103">
        <v>0</v>
      </c>
      <c r="P4103">
        <v>8</v>
      </c>
      <c r="Q4103">
        <v>1</v>
      </c>
      <c r="R4103">
        <v>15</v>
      </c>
      <c r="S4103">
        <v>4</v>
      </c>
      <c r="T4103">
        <v>9</v>
      </c>
      <c r="U4103">
        <v>0</v>
      </c>
      <c r="V4103">
        <v>0</v>
      </c>
      <c r="W4103">
        <v>0</v>
      </c>
      <c r="X4103">
        <v>13.821917960971597</v>
      </c>
      <c r="Y4103">
        <v>0.70087053071733341</v>
      </c>
      <c r="Z4103">
        <v>29.830334883521843</v>
      </c>
      <c r="AA4103">
        <v>24.939092980827443</v>
      </c>
      <c r="AB4103">
        <v>29.260758901064186</v>
      </c>
      <c r="AC4103">
        <v>0</v>
      </c>
      <c r="AD4103">
        <v>0</v>
      </c>
      <c r="AE4103">
        <v>98.552975257102389</v>
      </c>
    </row>
    <row r="4104" spans="1:31" x14ac:dyDescent="0.25">
      <c r="A4104">
        <v>2351525</v>
      </c>
      <c r="B4104">
        <v>1</v>
      </c>
      <c r="C4104" t="s">
        <v>81</v>
      </c>
      <c r="D4104" t="s">
        <v>124</v>
      </c>
      <c r="E4104" t="s">
        <v>141</v>
      </c>
      <c r="F4104" t="s">
        <v>11905</v>
      </c>
      <c r="G4104" t="s">
        <v>134</v>
      </c>
      <c r="H4104" t="s">
        <v>135</v>
      </c>
      <c r="I4104" t="s">
        <v>144</v>
      </c>
      <c r="J4104" t="s">
        <v>137</v>
      </c>
      <c r="K4104" t="s">
        <v>138</v>
      </c>
      <c r="L4104" t="s">
        <v>11906</v>
      </c>
      <c r="M4104" t="s">
        <v>11907</v>
      </c>
      <c r="N4104">
        <v>0.97694444400000002</v>
      </c>
      <c r="O4104">
        <v>4</v>
      </c>
      <c r="P4104">
        <v>450</v>
      </c>
      <c r="Q4104">
        <v>129</v>
      </c>
      <c r="R4104">
        <v>141</v>
      </c>
      <c r="S4104">
        <v>16</v>
      </c>
      <c r="T4104">
        <v>41</v>
      </c>
      <c r="U4104">
        <v>4</v>
      </c>
      <c r="V4104">
        <v>0</v>
      </c>
      <c r="W4104">
        <v>53.919267675918412</v>
      </c>
      <c r="X4104">
        <v>122.53406983317009</v>
      </c>
      <c r="Y4104">
        <v>1004.3976850516759</v>
      </c>
      <c r="Z4104">
        <v>750.24928904966998</v>
      </c>
      <c r="AA4104">
        <v>184.04372983758265</v>
      </c>
      <c r="AB4104">
        <v>82.688241262091353</v>
      </c>
      <c r="AC4104">
        <v>272.54266511656095</v>
      </c>
      <c r="AD4104">
        <v>0</v>
      </c>
      <c r="AE4104">
        <v>2470.3749478266691</v>
      </c>
    </row>
    <row r="4105" spans="1:31" x14ac:dyDescent="0.25">
      <c r="A4105">
        <v>2351631</v>
      </c>
      <c r="B4105">
        <v>1</v>
      </c>
      <c r="C4105" t="s">
        <v>80</v>
      </c>
      <c r="D4105" t="s">
        <v>106</v>
      </c>
      <c r="E4105" t="s">
        <v>141</v>
      </c>
      <c r="F4105" t="s">
        <v>11908</v>
      </c>
      <c r="G4105" t="s">
        <v>184</v>
      </c>
      <c r="H4105" t="s">
        <v>135</v>
      </c>
      <c r="I4105" t="s">
        <v>144</v>
      </c>
      <c r="J4105" t="s">
        <v>137</v>
      </c>
      <c r="K4105" t="s">
        <v>138</v>
      </c>
      <c r="L4105" t="s">
        <v>11909</v>
      </c>
      <c r="M4105" t="s">
        <v>11910</v>
      </c>
      <c r="N4105">
        <v>1.0491666660000001</v>
      </c>
      <c r="O4105">
        <v>0</v>
      </c>
      <c r="P4105">
        <v>235</v>
      </c>
      <c r="Q4105">
        <v>14</v>
      </c>
      <c r="R4105">
        <v>73</v>
      </c>
      <c r="S4105">
        <v>3</v>
      </c>
      <c r="T4105">
        <v>40</v>
      </c>
      <c r="U4105">
        <v>1</v>
      </c>
      <c r="V4105">
        <v>0</v>
      </c>
      <c r="W4105">
        <v>0</v>
      </c>
      <c r="X4105">
        <v>57.897470971614851</v>
      </c>
      <c r="Y4105">
        <v>95.104459145892974</v>
      </c>
      <c r="Z4105">
        <v>303.8849188093086</v>
      </c>
      <c r="AA4105">
        <v>13.390487333653054</v>
      </c>
      <c r="AB4105">
        <v>64.935568611836956</v>
      </c>
      <c r="AC4105">
        <v>0.61591308269687195</v>
      </c>
      <c r="AD4105">
        <v>0</v>
      </c>
      <c r="AE4105">
        <v>535.82881795500327</v>
      </c>
    </row>
    <row r="4106" spans="1:31" x14ac:dyDescent="0.25">
      <c r="A4106">
        <v>2351425</v>
      </c>
      <c r="B4106">
        <v>1</v>
      </c>
      <c r="C4106" t="s">
        <v>81</v>
      </c>
      <c r="D4106" t="s">
        <v>120</v>
      </c>
      <c r="E4106" t="s">
        <v>151</v>
      </c>
      <c r="F4106" t="s">
        <v>11911</v>
      </c>
      <c r="G4106" t="s">
        <v>153</v>
      </c>
      <c r="H4106" t="s">
        <v>154</v>
      </c>
      <c r="I4106" t="s">
        <v>144</v>
      </c>
      <c r="J4106" t="s">
        <v>137</v>
      </c>
      <c r="K4106" t="s">
        <v>138</v>
      </c>
      <c r="L4106" t="s">
        <v>11912</v>
      </c>
      <c r="M4106" t="s">
        <v>11913</v>
      </c>
      <c r="N4106">
        <v>1.0974999999999999</v>
      </c>
      <c r="O4106">
        <v>0</v>
      </c>
      <c r="P4106">
        <v>92</v>
      </c>
      <c r="Q4106">
        <v>0</v>
      </c>
      <c r="R4106">
        <v>3</v>
      </c>
      <c r="S4106">
        <v>0</v>
      </c>
      <c r="T4106">
        <v>14</v>
      </c>
      <c r="U4106">
        <v>0</v>
      </c>
      <c r="V4106">
        <v>0</v>
      </c>
      <c r="W4106">
        <v>0</v>
      </c>
      <c r="X4106">
        <v>29.278727492732031</v>
      </c>
      <c r="Y4106">
        <v>0</v>
      </c>
      <c r="Z4106">
        <v>2.104684073796772</v>
      </c>
      <c r="AA4106">
        <v>0</v>
      </c>
      <c r="AB4106">
        <v>32.284078664663532</v>
      </c>
      <c r="AC4106">
        <v>0</v>
      </c>
      <c r="AD4106">
        <v>0</v>
      </c>
      <c r="AE4106">
        <v>63.667490231192332</v>
      </c>
    </row>
    <row r="4107" spans="1:31" x14ac:dyDescent="0.25">
      <c r="A4107">
        <v>2351663</v>
      </c>
      <c r="B4107">
        <v>1</v>
      </c>
      <c r="C4107" t="s">
        <v>81</v>
      </c>
      <c r="D4107" t="s">
        <v>118</v>
      </c>
      <c r="E4107" t="s">
        <v>147</v>
      </c>
      <c r="F4107" t="s">
        <v>5397</v>
      </c>
      <c r="G4107" t="s">
        <v>134</v>
      </c>
      <c r="H4107" t="s">
        <v>135</v>
      </c>
      <c r="I4107" t="s">
        <v>144</v>
      </c>
      <c r="J4107" t="s">
        <v>137</v>
      </c>
      <c r="K4107" t="s">
        <v>138</v>
      </c>
      <c r="L4107" t="s">
        <v>11914</v>
      </c>
      <c r="M4107" t="s">
        <v>11915</v>
      </c>
      <c r="N4107">
        <v>1.0974999999999999</v>
      </c>
      <c r="O4107">
        <v>1</v>
      </c>
      <c r="P4107">
        <v>26</v>
      </c>
      <c r="Q4107">
        <v>14</v>
      </c>
      <c r="R4107">
        <v>6</v>
      </c>
      <c r="S4107">
        <v>8</v>
      </c>
      <c r="T4107">
        <v>27</v>
      </c>
      <c r="U4107">
        <v>2</v>
      </c>
      <c r="V4107">
        <v>0</v>
      </c>
      <c r="W4107">
        <v>2.836061596714198</v>
      </c>
      <c r="X4107">
        <v>8.3218594792505236</v>
      </c>
      <c r="Y4107">
        <v>61.789119830368826</v>
      </c>
      <c r="Z4107">
        <v>28.939339534922077</v>
      </c>
      <c r="AA4107">
        <v>220.33422520554828</v>
      </c>
      <c r="AB4107">
        <v>16.076832802269422</v>
      </c>
      <c r="AC4107">
        <v>732.21043504970055</v>
      </c>
      <c r="AD4107">
        <v>0</v>
      </c>
      <c r="AE4107">
        <v>1070.5078734987737</v>
      </c>
    </row>
    <row r="4108" spans="1:31" x14ac:dyDescent="0.25">
      <c r="A4108">
        <v>2351308</v>
      </c>
      <c r="B4108">
        <v>1</v>
      </c>
      <c r="C4108" t="s">
        <v>80</v>
      </c>
      <c r="D4108" t="s">
        <v>95</v>
      </c>
      <c r="E4108" t="s">
        <v>132</v>
      </c>
      <c r="F4108" t="s">
        <v>803</v>
      </c>
      <c r="G4108" t="s">
        <v>134</v>
      </c>
      <c r="H4108" t="s">
        <v>135</v>
      </c>
      <c r="I4108" t="s">
        <v>144</v>
      </c>
      <c r="J4108" t="s">
        <v>137</v>
      </c>
      <c r="K4108" t="s">
        <v>138</v>
      </c>
      <c r="L4108" t="s">
        <v>11916</v>
      </c>
      <c r="M4108" t="s">
        <v>11917</v>
      </c>
      <c r="N4108">
        <v>0.241666666</v>
      </c>
      <c r="O4108">
        <v>5</v>
      </c>
      <c r="P4108">
        <v>707</v>
      </c>
      <c r="Q4108">
        <v>26</v>
      </c>
      <c r="R4108">
        <v>8</v>
      </c>
      <c r="S4108">
        <v>29</v>
      </c>
      <c r="T4108">
        <v>41</v>
      </c>
      <c r="U4108">
        <v>0</v>
      </c>
      <c r="V4108">
        <v>0</v>
      </c>
      <c r="W4108">
        <v>1.1123159915735779</v>
      </c>
      <c r="X4108">
        <v>40.273209001421158</v>
      </c>
      <c r="Y4108">
        <v>30.422178649125303</v>
      </c>
      <c r="Z4108">
        <v>1.14138897805603</v>
      </c>
      <c r="AA4108">
        <v>62.254432396975872</v>
      </c>
      <c r="AB4108">
        <v>9.6318974852781807</v>
      </c>
      <c r="AC4108">
        <v>0</v>
      </c>
      <c r="AD4108">
        <v>0</v>
      </c>
      <c r="AE4108">
        <v>144.83542250243013</v>
      </c>
    </row>
    <row r="4109" spans="1:31" x14ac:dyDescent="0.25">
      <c r="A4109">
        <v>2351285</v>
      </c>
      <c r="B4109">
        <v>1</v>
      </c>
      <c r="C4109" t="s">
        <v>81</v>
      </c>
      <c r="D4109" t="s">
        <v>115</v>
      </c>
      <c r="E4109" t="s">
        <v>147</v>
      </c>
      <c r="F4109" t="s">
        <v>11329</v>
      </c>
      <c r="G4109" t="s">
        <v>208</v>
      </c>
      <c r="H4109" t="s">
        <v>135</v>
      </c>
      <c r="I4109" t="s">
        <v>144</v>
      </c>
      <c r="J4109" t="s">
        <v>137</v>
      </c>
      <c r="K4109" t="s">
        <v>209</v>
      </c>
      <c r="L4109" t="s">
        <v>11918</v>
      </c>
      <c r="M4109" t="s">
        <v>11919</v>
      </c>
      <c r="N4109">
        <v>7.4972222220000004</v>
      </c>
      <c r="O4109">
        <v>0</v>
      </c>
      <c r="P4109">
        <v>933</v>
      </c>
      <c r="Q4109">
        <v>2</v>
      </c>
      <c r="R4109">
        <v>127</v>
      </c>
      <c r="S4109">
        <v>5</v>
      </c>
      <c r="T4109">
        <v>62</v>
      </c>
      <c r="U4109">
        <v>0</v>
      </c>
      <c r="V4109">
        <v>0</v>
      </c>
      <c r="W4109">
        <v>0</v>
      </c>
      <c r="X4109">
        <v>734.1271928958455</v>
      </c>
      <c r="Y4109">
        <v>30.108513925573416</v>
      </c>
      <c r="Z4109">
        <v>813.28777445328979</v>
      </c>
      <c r="AA4109">
        <v>68.063261708589934</v>
      </c>
      <c r="AB4109">
        <v>169.2618137383927</v>
      </c>
      <c r="AC4109">
        <v>0</v>
      </c>
      <c r="AD4109">
        <v>0</v>
      </c>
      <c r="AE4109">
        <v>1814.8485567216912</v>
      </c>
    </row>
    <row r="4110" spans="1:31" x14ac:dyDescent="0.25">
      <c r="A4110">
        <v>2351262</v>
      </c>
      <c r="B4110">
        <v>1</v>
      </c>
      <c r="C4110" t="s">
        <v>81</v>
      </c>
      <c r="D4110" t="s">
        <v>127</v>
      </c>
      <c r="E4110" t="s">
        <v>141</v>
      </c>
      <c r="F4110" t="s">
        <v>11920</v>
      </c>
      <c r="G4110" t="s">
        <v>208</v>
      </c>
      <c r="H4110" t="s">
        <v>135</v>
      </c>
      <c r="I4110" t="s">
        <v>144</v>
      </c>
      <c r="J4110" t="s">
        <v>137</v>
      </c>
      <c r="K4110" t="s">
        <v>209</v>
      </c>
      <c r="L4110" t="s">
        <v>11921</v>
      </c>
      <c r="M4110" t="s">
        <v>11922</v>
      </c>
      <c r="N4110">
        <v>2.011666666</v>
      </c>
      <c r="O4110">
        <v>0</v>
      </c>
      <c r="P4110">
        <v>957</v>
      </c>
      <c r="Q4110">
        <v>10</v>
      </c>
      <c r="R4110">
        <v>31</v>
      </c>
      <c r="S4110">
        <v>9</v>
      </c>
      <c r="T4110">
        <v>126</v>
      </c>
      <c r="U4110">
        <v>6</v>
      </c>
      <c r="V4110">
        <v>1</v>
      </c>
      <c r="W4110">
        <v>0</v>
      </c>
      <c r="X4110">
        <v>482.11336754186294</v>
      </c>
      <c r="Y4110">
        <v>81.15594150088053</v>
      </c>
      <c r="Z4110">
        <v>139.49633626992542</v>
      </c>
      <c r="AA4110">
        <v>428.35693380503318</v>
      </c>
      <c r="AB4110">
        <v>199.6412074313067</v>
      </c>
      <c r="AC4110">
        <v>1692.0469985559305</v>
      </c>
      <c r="AD4110">
        <v>65.623391409020158</v>
      </c>
      <c r="AE4110">
        <v>3088.4341765139593</v>
      </c>
    </row>
    <row r="4111" spans="1:31" x14ac:dyDescent="0.25">
      <c r="A4111">
        <v>2351348</v>
      </c>
      <c r="B4111">
        <v>1</v>
      </c>
      <c r="C4111" t="s">
        <v>80</v>
      </c>
      <c r="D4111" t="s">
        <v>106</v>
      </c>
      <c r="E4111" t="s">
        <v>174</v>
      </c>
      <c r="F4111" t="s">
        <v>11923</v>
      </c>
      <c r="G4111" t="s">
        <v>208</v>
      </c>
      <c r="H4111" t="s">
        <v>154</v>
      </c>
      <c r="I4111" t="s">
        <v>144</v>
      </c>
      <c r="J4111" t="s">
        <v>137</v>
      </c>
      <c r="K4111" t="s">
        <v>209</v>
      </c>
      <c r="L4111" t="s">
        <v>11924</v>
      </c>
      <c r="M4111" t="s">
        <v>11925</v>
      </c>
      <c r="N4111">
        <v>3.9311111109999999</v>
      </c>
      <c r="O4111">
        <v>0</v>
      </c>
      <c r="P4111">
        <v>106</v>
      </c>
      <c r="Q4111">
        <v>0</v>
      </c>
      <c r="R4111">
        <v>3</v>
      </c>
      <c r="S4111">
        <v>0</v>
      </c>
      <c r="T4111">
        <v>14</v>
      </c>
      <c r="U4111">
        <v>0</v>
      </c>
      <c r="V4111">
        <v>0</v>
      </c>
      <c r="W4111">
        <v>0</v>
      </c>
      <c r="X4111">
        <v>56.647310050285078</v>
      </c>
      <c r="Y4111">
        <v>0</v>
      </c>
      <c r="Z4111">
        <v>11.270194396298043</v>
      </c>
      <c r="AA4111">
        <v>0</v>
      </c>
      <c r="AB4111">
        <v>65.54832547520023</v>
      </c>
      <c r="AC4111">
        <v>0</v>
      </c>
      <c r="AD4111">
        <v>0</v>
      </c>
      <c r="AE4111">
        <v>133.46582992178335</v>
      </c>
    </row>
    <row r="4112" spans="1:31" x14ac:dyDescent="0.25">
      <c r="A4112">
        <v>2351594</v>
      </c>
      <c r="B4112">
        <v>1</v>
      </c>
      <c r="C4112" t="s">
        <v>80</v>
      </c>
      <c r="D4112" t="s">
        <v>110</v>
      </c>
      <c r="E4112" t="s">
        <v>151</v>
      </c>
      <c r="F4112" t="s">
        <v>11926</v>
      </c>
      <c r="G4112" t="s">
        <v>194</v>
      </c>
      <c r="H4112" t="s">
        <v>154</v>
      </c>
      <c r="I4112" t="s">
        <v>144</v>
      </c>
      <c r="J4112" t="s">
        <v>137</v>
      </c>
      <c r="K4112" t="s">
        <v>138</v>
      </c>
      <c r="L4112" t="s">
        <v>11927</v>
      </c>
      <c r="M4112" t="s">
        <v>11928</v>
      </c>
      <c r="N4112">
        <v>0.60277777700000001</v>
      </c>
      <c r="O4112">
        <v>0</v>
      </c>
      <c r="P4112">
        <v>104</v>
      </c>
      <c r="Q4112">
        <v>0</v>
      </c>
      <c r="R4112">
        <v>0</v>
      </c>
      <c r="S4112">
        <v>0</v>
      </c>
      <c r="T4112">
        <v>9</v>
      </c>
      <c r="U4112">
        <v>0</v>
      </c>
      <c r="V4112">
        <v>0</v>
      </c>
      <c r="W4112">
        <v>0</v>
      </c>
      <c r="X4112">
        <v>20.387359256819149</v>
      </c>
      <c r="Y4112">
        <v>0</v>
      </c>
      <c r="Z4112">
        <v>0</v>
      </c>
      <c r="AA4112">
        <v>0</v>
      </c>
      <c r="AB4112">
        <v>7.8837008210244672</v>
      </c>
      <c r="AC4112">
        <v>0</v>
      </c>
      <c r="AD4112">
        <v>0</v>
      </c>
      <c r="AE4112">
        <v>28.271060077843615</v>
      </c>
    </row>
    <row r="4113" spans="1:31" x14ac:dyDescent="0.25">
      <c r="A4113">
        <v>2351577</v>
      </c>
      <c r="B4113">
        <v>1</v>
      </c>
      <c r="C4113" t="s">
        <v>80</v>
      </c>
      <c r="D4113" t="s">
        <v>108</v>
      </c>
      <c r="E4113" t="s">
        <v>141</v>
      </c>
      <c r="F4113" t="s">
        <v>11929</v>
      </c>
      <c r="G4113" t="s">
        <v>432</v>
      </c>
      <c r="H4113" t="s">
        <v>135</v>
      </c>
      <c r="I4113" t="s">
        <v>144</v>
      </c>
      <c r="J4113" t="s">
        <v>137</v>
      </c>
      <c r="K4113" t="s">
        <v>138</v>
      </c>
      <c r="L4113" t="s">
        <v>11930</v>
      </c>
      <c r="M4113" t="s">
        <v>11931</v>
      </c>
      <c r="N4113">
        <v>1.322777777</v>
      </c>
      <c r="O4113">
        <v>0</v>
      </c>
      <c r="P4113">
        <v>684</v>
      </c>
      <c r="Q4113">
        <v>0</v>
      </c>
      <c r="R4113">
        <v>102</v>
      </c>
      <c r="S4113">
        <v>3</v>
      </c>
      <c r="T4113">
        <v>116</v>
      </c>
      <c r="U4113">
        <v>0</v>
      </c>
      <c r="V4113">
        <v>0</v>
      </c>
      <c r="W4113">
        <v>0</v>
      </c>
      <c r="X4113">
        <v>154.94846708780625</v>
      </c>
      <c r="Y4113">
        <v>0</v>
      </c>
      <c r="Z4113">
        <v>83.196433247625123</v>
      </c>
      <c r="AA4113">
        <v>5.7520789324751629</v>
      </c>
      <c r="AB4113">
        <v>84.649948695543529</v>
      </c>
      <c r="AC4113">
        <v>0</v>
      </c>
      <c r="AD4113">
        <v>0</v>
      </c>
      <c r="AE4113">
        <v>328.54692796345006</v>
      </c>
    </row>
    <row r="4114" spans="1:31" x14ac:dyDescent="0.25">
      <c r="A4114">
        <v>2351222</v>
      </c>
      <c r="B4114">
        <v>1</v>
      </c>
      <c r="C4114" t="s">
        <v>80</v>
      </c>
      <c r="D4114" t="s">
        <v>94</v>
      </c>
      <c r="E4114" t="s">
        <v>147</v>
      </c>
      <c r="F4114" t="s">
        <v>6165</v>
      </c>
      <c r="G4114" t="s">
        <v>184</v>
      </c>
      <c r="H4114" t="s">
        <v>135</v>
      </c>
      <c r="I4114" t="s">
        <v>144</v>
      </c>
      <c r="J4114" t="s">
        <v>137</v>
      </c>
      <c r="K4114" t="s">
        <v>138</v>
      </c>
      <c r="L4114" t="s">
        <v>11932</v>
      </c>
      <c r="M4114" t="s">
        <v>11933</v>
      </c>
      <c r="N4114">
        <v>4.1988888879999999</v>
      </c>
      <c r="O4114">
        <v>0</v>
      </c>
      <c r="P4114">
        <v>80</v>
      </c>
      <c r="Q4114">
        <v>0</v>
      </c>
      <c r="R4114">
        <v>0</v>
      </c>
      <c r="S4114">
        <v>0</v>
      </c>
      <c r="T4114">
        <v>14</v>
      </c>
      <c r="U4114">
        <v>0</v>
      </c>
      <c r="V4114">
        <v>0</v>
      </c>
      <c r="W4114">
        <v>0</v>
      </c>
      <c r="X4114">
        <v>50.097966964194612</v>
      </c>
      <c r="Y4114">
        <v>0</v>
      </c>
      <c r="Z4114">
        <v>0</v>
      </c>
      <c r="AA4114">
        <v>0</v>
      </c>
      <c r="AB4114">
        <v>16.899724258003499</v>
      </c>
      <c r="AC4114">
        <v>0</v>
      </c>
      <c r="AD4114">
        <v>0</v>
      </c>
      <c r="AE4114">
        <v>66.997691222198114</v>
      </c>
    </row>
    <row r="4115" spans="1:31" x14ac:dyDescent="0.25">
      <c r="A4115">
        <v>2351557</v>
      </c>
      <c r="B4115">
        <v>1</v>
      </c>
      <c r="C4115" t="s">
        <v>81</v>
      </c>
      <c r="D4115" t="s">
        <v>123</v>
      </c>
      <c r="E4115" t="s">
        <v>141</v>
      </c>
      <c r="F4115" t="s">
        <v>2238</v>
      </c>
      <c r="G4115" t="s">
        <v>134</v>
      </c>
      <c r="H4115" t="s">
        <v>135</v>
      </c>
      <c r="I4115" t="s">
        <v>144</v>
      </c>
      <c r="J4115" t="s">
        <v>137</v>
      </c>
      <c r="K4115" t="s">
        <v>138</v>
      </c>
      <c r="L4115" t="s">
        <v>11934</v>
      </c>
      <c r="M4115" t="s">
        <v>11935</v>
      </c>
      <c r="N4115">
        <v>0.42499999999999999</v>
      </c>
      <c r="O4115">
        <v>3</v>
      </c>
      <c r="P4115">
        <v>37</v>
      </c>
      <c r="Q4115">
        <v>121</v>
      </c>
      <c r="R4115">
        <v>292</v>
      </c>
      <c r="S4115">
        <v>20</v>
      </c>
      <c r="T4115">
        <v>74</v>
      </c>
      <c r="U4115">
        <v>0</v>
      </c>
      <c r="V4115">
        <v>0</v>
      </c>
      <c r="W4115">
        <v>2.1439144209991499</v>
      </c>
      <c r="X4115">
        <v>5.0751064380891746</v>
      </c>
      <c r="Y4115">
        <v>89.952306955288961</v>
      </c>
      <c r="Z4115">
        <v>79.495041299022517</v>
      </c>
      <c r="AA4115">
        <v>18.021090972764505</v>
      </c>
      <c r="AB4115">
        <v>34.588943809914369</v>
      </c>
      <c r="AC4115">
        <v>0</v>
      </c>
      <c r="AD4115">
        <v>0</v>
      </c>
      <c r="AE4115">
        <v>229.2764038960787</v>
      </c>
    </row>
    <row r="4116" spans="1:31" x14ac:dyDescent="0.25">
      <c r="A4116">
        <v>2351434</v>
      </c>
      <c r="B4116">
        <v>1</v>
      </c>
      <c r="C4116" t="s">
        <v>81</v>
      </c>
      <c r="D4116" t="s">
        <v>120</v>
      </c>
      <c r="E4116" t="s">
        <v>174</v>
      </c>
      <c r="F4116" t="s">
        <v>11936</v>
      </c>
      <c r="G4116" t="s">
        <v>176</v>
      </c>
      <c r="H4116" t="s">
        <v>154</v>
      </c>
      <c r="I4116" t="s">
        <v>144</v>
      </c>
      <c r="J4116" t="s">
        <v>137</v>
      </c>
      <c r="K4116" t="s">
        <v>138</v>
      </c>
      <c r="L4116" t="s">
        <v>11937</v>
      </c>
      <c r="M4116" t="s">
        <v>11938</v>
      </c>
      <c r="N4116">
        <v>2.2650000000000001</v>
      </c>
      <c r="O4116">
        <v>0</v>
      </c>
      <c r="P4116">
        <v>0</v>
      </c>
      <c r="Q4116">
        <v>0</v>
      </c>
      <c r="R4116">
        <v>6</v>
      </c>
      <c r="S4116">
        <v>0</v>
      </c>
      <c r="T4116">
        <v>1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29.204149821768805</v>
      </c>
      <c r="AA4116">
        <v>0</v>
      </c>
      <c r="AB4116">
        <v>28.738341193328527</v>
      </c>
      <c r="AC4116">
        <v>0</v>
      </c>
      <c r="AD4116">
        <v>0</v>
      </c>
      <c r="AE4116">
        <v>57.942491015097332</v>
      </c>
    </row>
    <row r="4117" spans="1:31" x14ac:dyDescent="0.25">
      <c r="A4117">
        <v>2351414</v>
      </c>
      <c r="B4117">
        <v>1</v>
      </c>
      <c r="C4117" t="s">
        <v>81</v>
      </c>
      <c r="D4117" t="s">
        <v>127</v>
      </c>
      <c r="E4117" t="s">
        <v>174</v>
      </c>
      <c r="F4117" t="s">
        <v>11939</v>
      </c>
      <c r="G4117" t="s">
        <v>176</v>
      </c>
      <c r="H4117" t="s">
        <v>154</v>
      </c>
      <c r="I4117" t="s">
        <v>144</v>
      </c>
      <c r="J4117" t="s">
        <v>137</v>
      </c>
      <c r="K4117" t="s">
        <v>138</v>
      </c>
      <c r="L4117" t="s">
        <v>11940</v>
      </c>
      <c r="M4117" t="s">
        <v>11941</v>
      </c>
      <c r="N4117">
        <v>0.946111111</v>
      </c>
      <c r="O4117">
        <v>0</v>
      </c>
      <c r="P4117">
        <v>0</v>
      </c>
      <c r="Q4117">
        <v>0</v>
      </c>
      <c r="R4117">
        <v>10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41.008609966417936</v>
      </c>
      <c r="AA4117">
        <v>0</v>
      </c>
      <c r="AB4117">
        <v>0</v>
      </c>
      <c r="AC4117">
        <v>0</v>
      </c>
      <c r="AD4117">
        <v>0</v>
      </c>
      <c r="AE4117">
        <v>41.008609966417936</v>
      </c>
    </row>
    <row r="4118" spans="1:31" x14ac:dyDescent="0.25">
      <c r="A4118">
        <v>2351514</v>
      </c>
      <c r="B4118">
        <v>1</v>
      </c>
      <c r="C4118" t="s">
        <v>81</v>
      </c>
      <c r="D4118" t="s">
        <v>121</v>
      </c>
      <c r="E4118" t="s">
        <v>151</v>
      </c>
      <c r="F4118" t="s">
        <v>11942</v>
      </c>
      <c r="G4118" t="s">
        <v>153</v>
      </c>
      <c r="H4118" t="s">
        <v>154</v>
      </c>
      <c r="I4118" t="s">
        <v>144</v>
      </c>
      <c r="J4118" t="s">
        <v>137</v>
      </c>
      <c r="K4118" t="s">
        <v>138</v>
      </c>
      <c r="L4118" t="s">
        <v>11943</v>
      </c>
      <c r="M4118" t="s">
        <v>11944</v>
      </c>
      <c r="N4118">
        <v>2.1800000000000002</v>
      </c>
      <c r="O4118">
        <v>0</v>
      </c>
      <c r="P4118">
        <v>15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3.5748307114977407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3.5748307114977407</v>
      </c>
    </row>
    <row r="4119" spans="1:31" x14ac:dyDescent="0.25">
      <c r="A4119">
        <v>2351328</v>
      </c>
      <c r="B4119">
        <v>1</v>
      </c>
      <c r="C4119" t="s">
        <v>80</v>
      </c>
      <c r="D4119" t="s">
        <v>110</v>
      </c>
      <c r="E4119" t="s">
        <v>157</v>
      </c>
      <c r="F4119" t="s">
        <v>11945</v>
      </c>
      <c r="G4119" t="s">
        <v>159</v>
      </c>
      <c r="H4119" t="s">
        <v>154</v>
      </c>
      <c r="I4119" t="s">
        <v>144</v>
      </c>
      <c r="J4119" t="s">
        <v>137</v>
      </c>
      <c r="K4119" t="s">
        <v>138</v>
      </c>
      <c r="L4119" t="s">
        <v>11946</v>
      </c>
      <c r="M4119" t="s">
        <v>11947</v>
      </c>
      <c r="N4119">
        <v>1.119444444</v>
      </c>
      <c r="O4119">
        <v>0</v>
      </c>
      <c r="P4119">
        <v>1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0.19714452142113775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0.19714452142113775</v>
      </c>
    </row>
    <row r="4120" spans="1:31" x14ac:dyDescent="0.25">
      <c r="A4120">
        <v>2351282</v>
      </c>
      <c r="B4120">
        <v>1</v>
      </c>
      <c r="C4120" t="s">
        <v>80</v>
      </c>
      <c r="D4120" t="s">
        <v>105</v>
      </c>
      <c r="E4120" t="s">
        <v>157</v>
      </c>
      <c r="F4120" t="s">
        <v>11948</v>
      </c>
      <c r="G4120" t="s">
        <v>159</v>
      </c>
      <c r="H4120" t="s">
        <v>154</v>
      </c>
      <c r="I4120" t="s">
        <v>144</v>
      </c>
      <c r="J4120" t="s">
        <v>137</v>
      </c>
      <c r="K4120" t="s">
        <v>138</v>
      </c>
      <c r="L4120" t="s">
        <v>11949</v>
      </c>
      <c r="M4120" t="s">
        <v>11950</v>
      </c>
      <c r="N4120">
        <v>12.168888888</v>
      </c>
      <c r="O4120">
        <v>0</v>
      </c>
      <c r="P4120">
        <v>1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</row>
    <row r="4121" spans="1:31" x14ac:dyDescent="0.25">
      <c r="A4121">
        <v>2351637</v>
      </c>
      <c r="B4121">
        <v>1</v>
      </c>
      <c r="C4121" t="s">
        <v>80</v>
      </c>
      <c r="D4121" t="s">
        <v>93</v>
      </c>
      <c r="E4121" t="s">
        <v>240</v>
      </c>
      <c r="F4121" t="s">
        <v>1640</v>
      </c>
      <c r="G4121" t="s">
        <v>134</v>
      </c>
      <c r="H4121" t="s">
        <v>135</v>
      </c>
      <c r="I4121" t="s">
        <v>144</v>
      </c>
      <c r="J4121" t="s">
        <v>137</v>
      </c>
      <c r="K4121" t="s">
        <v>138</v>
      </c>
      <c r="L4121" t="s">
        <v>11951</v>
      </c>
      <c r="M4121" t="s">
        <v>11952</v>
      </c>
      <c r="N4121">
        <v>0.50666666599999999</v>
      </c>
      <c r="O4121">
        <v>9</v>
      </c>
      <c r="P4121">
        <v>4651</v>
      </c>
      <c r="Q4121">
        <v>240</v>
      </c>
      <c r="R4121">
        <v>1380</v>
      </c>
      <c r="S4121">
        <v>57</v>
      </c>
      <c r="T4121">
        <v>1242</v>
      </c>
      <c r="U4121">
        <v>7</v>
      </c>
      <c r="V4121">
        <v>0</v>
      </c>
      <c r="W4121">
        <v>10.024633069419043</v>
      </c>
      <c r="X4121">
        <v>520.25745269366678</v>
      </c>
      <c r="Y4121">
        <v>1622.9697648547567</v>
      </c>
      <c r="Z4121">
        <v>2010.8059007326713</v>
      </c>
      <c r="AA4121">
        <v>248.32530623874956</v>
      </c>
      <c r="AB4121">
        <v>773.79577792304781</v>
      </c>
      <c r="AC4121">
        <v>253.49773980827791</v>
      </c>
      <c r="AD4121">
        <v>0</v>
      </c>
      <c r="AE4121">
        <v>5439.67657532059</v>
      </c>
    </row>
    <row r="4122" spans="1:31" x14ac:dyDescent="0.25">
      <c r="A4122">
        <v>2351683</v>
      </c>
      <c r="B4122">
        <v>1</v>
      </c>
      <c r="C4122" t="s">
        <v>80</v>
      </c>
      <c r="D4122" t="s">
        <v>108</v>
      </c>
      <c r="E4122" t="s">
        <v>151</v>
      </c>
      <c r="F4122" t="s">
        <v>11953</v>
      </c>
      <c r="G4122" t="s">
        <v>153</v>
      </c>
      <c r="H4122" t="s">
        <v>154</v>
      </c>
      <c r="I4122" t="s">
        <v>144</v>
      </c>
      <c r="J4122" t="s">
        <v>137</v>
      </c>
      <c r="K4122" t="s">
        <v>138</v>
      </c>
      <c r="L4122" t="s">
        <v>11954</v>
      </c>
      <c r="M4122" t="s">
        <v>11955</v>
      </c>
      <c r="N4122">
        <v>1.146111111</v>
      </c>
      <c r="O4122">
        <v>0</v>
      </c>
      <c r="P4122">
        <v>2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0.35321557693736394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0.35321557693736394</v>
      </c>
    </row>
    <row r="4123" spans="1:31" x14ac:dyDescent="0.25">
      <c r="A4123">
        <v>2351537</v>
      </c>
      <c r="B4123">
        <v>1</v>
      </c>
      <c r="C4123" t="s">
        <v>80</v>
      </c>
      <c r="D4123" t="s">
        <v>110</v>
      </c>
      <c r="E4123" t="s">
        <v>151</v>
      </c>
      <c r="F4123" t="s">
        <v>11956</v>
      </c>
      <c r="G4123" t="s">
        <v>410</v>
      </c>
      <c r="H4123" t="s">
        <v>154</v>
      </c>
      <c r="I4123" t="s">
        <v>144</v>
      </c>
      <c r="J4123" t="s">
        <v>137</v>
      </c>
      <c r="K4123" t="s">
        <v>138</v>
      </c>
      <c r="L4123" t="s">
        <v>11957</v>
      </c>
      <c r="M4123" t="s">
        <v>11958</v>
      </c>
      <c r="N4123">
        <v>1.362777777</v>
      </c>
      <c r="O4123">
        <v>0</v>
      </c>
      <c r="P4123">
        <v>1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</row>
    <row r="4124" spans="1:31" x14ac:dyDescent="0.25">
      <c r="A4124">
        <v>2351643</v>
      </c>
      <c r="B4124">
        <v>1</v>
      </c>
      <c r="C4124" t="s">
        <v>81</v>
      </c>
      <c r="D4124" t="s">
        <v>114</v>
      </c>
      <c r="E4124" t="s">
        <v>132</v>
      </c>
      <c r="F4124" t="s">
        <v>10823</v>
      </c>
      <c r="G4124" t="s">
        <v>134</v>
      </c>
      <c r="H4124" t="s">
        <v>135</v>
      </c>
      <c r="I4124" t="s">
        <v>144</v>
      </c>
      <c r="J4124" t="s">
        <v>137</v>
      </c>
      <c r="K4124" t="s">
        <v>138</v>
      </c>
      <c r="L4124" t="s">
        <v>11959</v>
      </c>
      <c r="M4124" t="s">
        <v>11960</v>
      </c>
      <c r="N4124">
        <v>0.218888888</v>
      </c>
      <c r="O4124">
        <v>0</v>
      </c>
      <c r="P4124">
        <v>1819</v>
      </c>
      <c r="Q4124">
        <v>0</v>
      </c>
      <c r="R4124">
        <v>47</v>
      </c>
      <c r="S4124">
        <v>8</v>
      </c>
      <c r="T4124">
        <v>165</v>
      </c>
      <c r="U4124">
        <v>1</v>
      </c>
      <c r="V4124">
        <v>1</v>
      </c>
      <c r="W4124">
        <v>0</v>
      </c>
      <c r="X4124">
        <v>39.881444902109308</v>
      </c>
      <c r="Y4124">
        <v>0</v>
      </c>
      <c r="Z4124">
        <v>2.3436845266728907</v>
      </c>
      <c r="AA4124">
        <v>2.4530234160131119</v>
      </c>
      <c r="AB4124">
        <v>11.556914256322218</v>
      </c>
      <c r="AC4124">
        <v>20.969493021413125</v>
      </c>
      <c r="AD4124">
        <v>0</v>
      </c>
      <c r="AE4124">
        <v>77.204560122530651</v>
      </c>
    </row>
    <row r="4125" spans="1:31" x14ac:dyDescent="0.25">
      <c r="A4125">
        <v>2351700</v>
      </c>
      <c r="B4125">
        <v>1</v>
      </c>
      <c r="C4125" t="s">
        <v>80</v>
      </c>
      <c r="D4125" t="s">
        <v>83</v>
      </c>
      <c r="E4125" t="s">
        <v>147</v>
      </c>
      <c r="F4125" t="s">
        <v>11961</v>
      </c>
      <c r="G4125" t="s">
        <v>134</v>
      </c>
      <c r="H4125" t="s">
        <v>135</v>
      </c>
      <c r="I4125" t="s">
        <v>144</v>
      </c>
      <c r="J4125" t="s">
        <v>137</v>
      </c>
      <c r="K4125" t="s">
        <v>138</v>
      </c>
      <c r="L4125" t="s">
        <v>11962</v>
      </c>
      <c r="M4125" t="s">
        <v>11963</v>
      </c>
      <c r="N4125">
        <v>0.59416666600000001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2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179.80716051701023</v>
      </c>
      <c r="AD4125">
        <v>0</v>
      </c>
      <c r="AE4125">
        <v>179.80716051701023</v>
      </c>
    </row>
    <row r="4126" spans="1:31" x14ac:dyDescent="0.25">
      <c r="A4126">
        <v>2351451</v>
      </c>
      <c r="B4126">
        <v>1</v>
      </c>
      <c r="C4126" t="s">
        <v>80</v>
      </c>
      <c r="D4126" t="s">
        <v>93</v>
      </c>
      <c r="E4126" t="s">
        <v>157</v>
      </c>
      <c r="F4126" t="s">
        <v>11964</v>
      </c>
      <c r="G4126" t="s">
        <v>194</v>
      </c>
      <c r="H4126" t="s">
        <v>154</v>
      </c>
      <c r="I4126" t="s">
        <v>144</v>
      </c>
      <c r="J4126" t="s">
        <v>137</v>
      </c>
      <c r="K4126" t="s">
        <v>138</v>
      </c>
      <c r="L4126" t="s">
        <v>11965</v>
      </c>
      <c r="M4126" t="s">
        <v>11966</v>
      </c>
      <c r="N4126">
        <v>2.6291666660000002</v>
      </c>
      <c r="O4126">
        <v>0</v>
      </c>
      <c r="P4126">
        <v>1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</row>
    <row r="4127" spans="1:31" x14ac:dyDescent="0.25">
      <c r="A4127">
        <v>2351245</v>
      </c>
      <c r="B4127">
        <v>1</v>
      </c>
      <c r="C4127" t="s">
        <v>80</v>
      </c>
      <c r="D4127" t="s">
        <v>93</v>
      </c>
      <c r="E4127" t="s">
        <v>132</v>
      </c>
      <c r="F4127" t="s">
        <v>11967</v>
      </c>
      <c r="G4127" t="s">
        <v>134</v>
      </c>
      <c r="H4127" t="s">
        <v>135</v>
      </c>
      <c r="I4127" t="s">
        <v>144</v>
      </c>
      <c r="J4127" t="s">
        <v>137</v>
      </c>
      <c r="K4127" t="s">
        <v>138</v>
      </c>
      <c r="L4127" t="s">
        <v>11968</v>
      </c>
      <c r="M4127" t="s">
        <v>11969</v>
      </c>
      <c r="N4127">
        <v>1.8811111110000001</v>
      </c>
      <c r="O4127">
        <v>0</v>
      </c>
      <c r="P4127">
        <v>157</v>
      </c>
      <c r="Q4127">
        <v>6</v>
      </c>
      <c r="R4127">
        <v>76</v>
      </c>
      <c r="S4127">
        <v>7</v>
      </c>
      <c r="T4127">
        <v>38</v>
      </c>
      <c r="U4127">
        <v>0</v>
      </c>
      <c r="V4127">
        <v>0</v>
      </c>
      <c r="W4127">
        <v>0</v>
      </c>
      <c r="X4127">
        <v>53.563923251747774</v>
      </c>
      <c r="Y4127">
        <v>38.783441656445135</v>
      </c>
      <c r="Z4127">
        <v>686.90996707078614</v>
      </c>
      <c r="AA4127">
        <v>140.01874765788588</v>
      </c>
      <c r="AB4127">
        <v>222.37468651138923</v>
      </c>
      <c r="AC4127">
        <v>0</v>
      </c>
      <c r="AD4127">
        <v>0</v>
      </c>
      <c r="AE4127">
        <v>1141.6507661482542</v>
      </c>
    </row>
    <row r="4128" spans="1:31" x14ac:dyDescent="0.25">
      <c r="A4128">
        <v>2351554</v>
      </c>
      <c r="B4128">
        <v>1</v>
      </c>
      <c r="C4128" t="s">
        <v>80</v>
      </c>
      <c r="D4128" t="s">
        <v>106</v>
      </c>
      <c r="E4128" t="s">
        <v>132</v>
      </c>
      <c r="F4128" t="s">
        <v>9565</v>
      </c>
      <c r="G4128" t="s">
        <v>134</v>
      </c>
      <c r="H4128" t="s">
        <v>135</v>
      </c>
      <c r="I4128" t="s">
        <v>144</v>
      </c>
      <c r="J4128" t="s">
        <v>137</v>
      </c>
      <c r="K4128" t="s">
        <v>138</v>
      </c>
      <c r="L4128" t="s">
        <v>11970</v>
      </c>
      <c r="M4128" t="s">
        <v>11971</v>
      </c>
      <c r="N4128">
        <v>0.322222222</v>
      </c>
      <c r="O4128">
        <v>2</v>
      </c>
      <c r="P4128">
        <v>45</v>
      </c>
      <c r="Q4128">
        <v>39</v>
      </c>
      <c r="R4128">
        <v>171</v>
      </c>
      <c r="S4128">
        <v>7</v>
      </c>
      <c r="T4128">
        <v>34</v>
      </c>
      <c r="U4128">
        <v>0</v>
      </c>
      <c r="V4128">
        <v>0</v>
      </c>
      <c r="W4128">
        <v>0.53475735651080003</v>
      </c>
      <c r="X4128">
        <v>15.806824214332822</v>
      </c>
      <c r="Y4128">
        <v>295.91818760492157</v>
      </c>
      <c r="Z4128">
        <v>239.03168143971351</v>
      </c>
      <c r="AA4128">
        <v>29.399665702133372</v>
      </c>
      <c r="AB4128">
        <v>40.137104890913335</v>
      </c>
      <c r="AC4128">
        <v>0</v>
      </c>
      <c r="AD4128">
        <v>0</v>
      </c>
      <c r="AE4128">
        <v>620.82822120852529</v>
      </c>
    </row>
    <row r="4129" spans="1:31" x14ac:dyDescent="0.25">
      <c r="A4129">
        <v>2351368</v>
      </c>
      <c r="B4129">
        <v>1</v>
      </c>
      <c r="C4129" t="s">
        <v>80</v>
      </c>
      <c r="D4129" t="s">
        <v>103</v>
      </c>
      <c r="E4129" t="s">
        <v>151</v>
      </c>
      <c r="F4129" t="s">
        <v>11972</v>
      </c>
      <c r="G4129" t="s">
        <v>153</v>
      </c>
      <c r="H4129" t="s">
        <v>154</v>
      </c>
      <c r="I4129" t="s">
        <v>144</v>
      </c>
      <c r="J4129" t="s">
        <v>137</v>
      </c>
      <c r="K4129" t="s">
        <v>138</v>
      </c>
      <c r="L4129" t="s">
        <v>11973</v>
      </c>
      <c r="M4129" t="s">
        <v>11974</v>
      </c>
      <c r="N4129">
        <v>1.649444444</v>
      </c>
      <c r="O4129">
        <v>0</v>
      </c>
      <c r="P4129">
        <v>138</v>
      </c>
      <c r="Q4129">
        <v>0</v>
      </c>
      <c r="R4129">
        <v>0</v>
      </c>
      <c r="S4129">
        <v>0</v>
      </c>
      <c r="T4129">
        <v>7</v>
      </c>
      <c r="U4129">
        <v>0</v>
      </c>
      <c r="V4129">
        <v>0</v>
      </c>
      <c r="W4129">
        <v>0</v>
      </c>
      <c r="X4129">
        <v>55.889555780746264</v>
      </c>
      <c r="Y4129">
        <v>0</v>
      </c>
      <c r="Z4129">
        <v>0</v>
      </c>
      <c r="AA4129">
        <v>0</v>
      </c>
      <c r="AB4129">
        <v>33.741479572073217</v>
      </c>
      <c r="AC4129">
        <v>0</v>
      </c>
      <c r="AD4129">
        <v>0</v>
      </c>
      <c r="AE4129">
        <v>89.631035352819481</v>
      </c>
    </row>
    <row r="4130" spans="1:31" x14ac:dyDescent="0.25">
      <c r="A4130">
        <v>2351268</v>
      </c>
      <c r="B4130">
        <v>1</v>
      </c>
      <c r="C4130" t="s">
        <v>80</v>
      </c>
      <c r="D4130" t="s">
        <v>101</v>
      </c>
      <c r="E4130" t="s">
        <v>141</v>
      </c>
      <c r="F4130" t="s">
        <v>11975</v>
      </c>
      <c r="G4130" t="s">
        <v>184</v>
      </c>
      <c r="H4130" t="s">
        <v>135</v>
      </c>
      <c r="I4130" t="s">
        <v>144</v>
      </c>
      <c r="J4130" t="s">
        <v>137</v>
      </c>
      <c r="K4130" t="s">
        <v>138</v>
      </c>
      <c r="L4130" t="s">
        <v>11976</v>
      </c>
      <c r="M4130" t="s">
        <v>11977</v>
      </c>
      <c r="N4130">
        <v>3.9969444439999999</v>
      </c>
      <c r="O4130">
        <v>0</v>
      </c>
      <c r="P4130">
        <v>66</v>
      </c>
      <c r="Q4130">
        <v>1</v>
      </c>
      <c r="R4130">
        <v>2</v>
      </c>
      <c r="S4130">
        <v>0</v>
      </c>
      <c r="T4130">
        <v>12</v>
      </c>
      <c r="U4130">
        <v>1</v>
      </c>
      <c r="V4130">
        <v>0</v>
      </c>
      <c r="W4130">
        <v>0</v>
      </c>
      <c r="X4130">
        <v>108.68907230888281</v>
      </c>
      <c r="Y4130">
        <v>11.654681926932097</v>
      </c>
      <c r="Z4130">
        <v>17.365284285267897</v>
      </c>
      <c r="AA4130">
        <v>0</v>
      </c>
      <c r="AB4130">
        <v>79.788479204959543</v>
      </c>
      <c r="AC4130">
        <v>9.4240505246044499</v>
      </c>
      <c r="AD4130">
        <v>0</v>
      </c>
      <c r="AE4130">
        <v>226.9215682506468</v>
      </c>
    </row>
    <row r="4131" spans="1:31" x14ac:dyDescent="0.25">
      <c r="A4131">
        <v>2351388</v>
      </c>
      <c r="B4131">
        <v>1</v>
      </c>
      <c r="C4131" t="s">
        <v>80</v>
      </c>
      <c r="D4131" t="s">
        <v>83</v>
      </c>
      <c r="E4131" t="s">
        <v>147</v>
      </c>
      <c r="F4131" t="s">
        <v>11978</v>
      </c>
      <c r="G4131" t="s">
        <v>134</v>
      </c>
      <c r="H4131" t="s">
        <v>135</v>
      </c>
      <c r="I4131" t="s">
        <v>144</v>
      </c>
      <c r="J4131" t="s">
        <v>137</v>
      </c>
      <c r="K4131" t="s">
        <v>138</v>
      </c>
      <c r="L4131" t="s">
        <v>11979</v>
      </c>
      <c r="M4131" t="s">
        <v>11980</v>
      </c>
      <c r="N4131">
        <v>0.28861111099999998</v>
      </c>
      <c r="O4131">
        <v>0</v>
      </c>
      <c r="P4131">
        <v>1</v>
      </c>
      <c r="Q4131">
        <v>0</v>
      </c>
      <c r="R4131">
        <v>0</v>
      </c>
      <c r="S4131">
        <v>7</v>
      </c>
      <c r="T4131">
        <v>10</v>
      </c>
      <c r="U4131">
        <v>4</v>
      </c>
      <c r="V4131">
        <v>3</v>
      </c>
      <c r="W4131">
        <v>0</v>
      </c>
      <c r="X4131">
        <v>0.33466509396681116</v>
      </c>
      <c r="Y4131">
        <v>0</v>
      </c>
      <c r="Z4131">
        <v>0</v>
      </c>
      <c r="AA4131">
        <v>10.310093030878368</v>
      </c>
      <c r="AB4131">
        <v>21.760823528311448</v>
      </c>
      <c r="AC4131">
        <v>17.784888219898033</v>
      </c>
      <c r="AD4131">
        <v>23.441593225205821</v>
      </c>
      <c r="AE4131">
        <v>73.632063098260488</v>
      </c>
    </row>
    <row r="4132" spans="1:31" x14ac:dyDescent="0.25">
      <c r="A4132">
        <v>2351288</v>
      </c>
      <c r="B4132">
        <v>1</v>
      </c>
      <c r="C4132" t="s">
        <v>80</v>
      </c>
      <c r="D4132" t="s">
        <v>108</v>
      </c>
      <c r="E4132" t="s">
        <v>141</v>
      </c>
      <c r="F4132" t="s">
        <v>11080</v>
      </c>
      <c r="G4132" t="s">
        <v>208</v>
      </c>
      <c r="H4132" t="s">
        <v>135</v>
      </c>
      <c r="I4132" t="s">
        <v>144</v>
      </c>
      <c r="J4132" t="s">
        <v>137</v>
      </c>
      <c r="K4132" t="s">
        <v>209</v>
      </c>
      <c r="L4132" t="s">
        <v>11981</v>
      </c>
      <c r="M4132" t="s">
        <v>11982</v>
      </c>
      <c r="N4132">
        <v>7.4119444440000004</v>
      </c>
      <c r="O4132">
        <v>0</v>
      </c>
      <c r="P4132">
        <v>684</v>
      </c>
      <c r="Q4132">
        <v>0</v>
      </c>
      <c r="R4132">
        <v>102</v>
      </c>
      <c r="S4132">
        <v>3</v>
      </c>
      <c r="T4132">
        <v>116</v>
      </c>
      <c r="U4132">
        <v>0</v>
      </c>
      <c r="V4132">
        <v>0</v>
      </c>
      <c r="W4132">
        <v>0</v>
      </c>
      <c r="X4132">
        <v>858.39265111333964</v>
      </c>
      <c r="Y4132">
        <v>0</v>
      </c>
      <c r="Z4132">
        <v>464.68937732533709</v>
      </c>
      <c r="AA4132">
        <v>38.402607063645902</v>
      </c>
      <c r="AB4132">
        <v>570.80844683982741</v>
      </c>
      <c r="AC4132">
        <v>0</v>
      </c>
      <c r="AD4132">
        <v>0</v>
      </c>
      <c r="AE4132">
        <v>1932.2930823421502</v>
      </c>
    </row>
    <row r="4133" spans="1:31" x14ac:dyDescent="0.25">
      <c r="A4133">
        <v>2351617</v>
      </c>
      <c r="B4133">
        <v>1</v>
      </c>
      <c r="C4133" t="s">
        <v>81</v>
      </c>
      <c r="D4133" t="s">
        <v>113</v>
      </c>
      <c r="E4133" t="s">
        <v>147</v>
      </c>
      <c r="F4133" t="s">
        <v>11983</v>
      </c>
      <c r="G4133" t="s">
        <v>494</v>
      </c>
      <c r="H4133" t="s">
        <v>135</v>
      </c>
      <c r="I4133" t="s">
        <v>144</v>
      </c>
      <c r="J4133" t="s">
        <v>137</v>
      </c>
      <c r="K4133" t="s">
        <v>138</v>
      </c>
      <c r="L4133" t="s">
        <v>11984</v>
      </c>
      <c r="M4133" t="s">
        <v>11985</v>
      </c>
      <c r="N4133">
        <v>2.44</v>
      </c>
      <c r="O4133">
        <v>0</v>
      </c>
      <c r="P4133">
        <v>19</v>
      </c>
      <c r="Q4133">
        <v>62</v>
      </c>
      <c r="R4133">
        <v>176</v>
      </c>
      <c r="S4133">
        <v>5</v>
      </c>
      <c r="T4133">
        <v>8</v>
      </c>
      <c r="U4133">
        <v>0</v>
      </c>
      <c r="V4133">
        <v>0</v>
      </c>
      <c r="W4133">
        <v>0</v>
      </c>
      <c r="X4133">
        <v>11.941896244987992</v>
      </c>
      <c r="Y4133">
        <v>1004.9737202307647</v>
      </c>
      <c r="Z4133">
        <v>2399.2231881377588</v>
      </c>
      <c r="AA4133">
        <v>11.585957258625887</v>
      </c>
      <c r="AB4133">
        <v>20.200382560684996</v>
      </c>
      <c r="AC4133">
        <v>0</v>
      </c>
      <c r="AD4133">
        <v>0</v>
      </c>
      <c r="AE4133">
        <v>3447.9251444328224</v>
      </c>
    </row>
    <row r="4134" spans="1:31" x14ac:dyDescent="0.25">
      <c r="A4134">
        <v>2351325</v>
      </c>
      <c r="B4134">
        <v>1</v>
      </c>
      <c r="C4134" t="s">
        <v>81</v>
      </c>
      <c r="D4134" t="s">
        <v>118</v>
      </c>
      <c r="E4134" t="s">
        <v>147</v>
      </c>
      <c r="F4134" t="s">
        <v>11986</v>
      </c>
      <c r="G4134" t="s">
        <v>208</v>
      </c>
      <c r="H4134" t="s">
        <v>135</v>
      </c>
      <c r="I4134" t="s">
        <v>144</v>
      </c>
      <c r="J4134" t="s">
        <v>137</v>
      </c>
      <c r="K4134" t="s">
        <v>209</v>
      </c>
      <c r="L4134" t="s">
        <v>11987</v>
      </c>
      <c r="M4134" t="s">
        <v>11988</v>
      </c>
      <c r="N4134">
        <v>1.481666666</v>
      </c>
      <c r="O4134">
        <v>0</v>
      </c>
      <c r="P4134">
        <v>108</v>
      </c>
      <c r="Q4134">
        <v>0</v>
      </c>
      <c r="R4134">
        <v>1</v>
      </c>
      <c r="S4134">
        <v>0</v>
      </c>
      <c r="T4134">
        <v>134</v>
      </c>
      <c r="U4134">
        <v>0</v>
      </c>
      <c r="V4134">
        <v>0</v>
      </c>
      <c r="W4134">
        <v>0</v>
      </c>
      <c r="X4134">
        <v>39.984885802829147</v>
      </c>
      <c r="Y4134">
        <v>0</v>
      </c>
      <c r="Z4134">
        <v>0</v>
      </c>
      <c r="AA4134">
        <v>0</v>
      </c>
      <c r="AB4134">
        <v>366.05665914427806</v>
      </c>
      <c r="AC4134">
        <v>0</v>
      </c>
      <c r="AD4134">
        <v>0</v>
      </c>
      <c r="AE4134">
        <v>406.04154494710718</v>
      </c>
    </row>
    <row r="4135" spans="1:31" x14ac:dyDescent="0.25">
      <c r="A4135">
        <v>2351709</v>
      </c>
      <c r="B4135">
        <v>1</v>
      </c>
      <c r="C4135" t="s">
        <v>81</v>
      </c>
      <c r="D4135" t="s">
        <v>128</v>
      </c>
      <c r="E4135" t="s">
        <v>157</v>
      </c>
      <c r="F4135" t="s">
        <v>11989</v>
      </c>
      <c r="G4135" t="s">
        <v>204</v>
      </c>
      <c r="H4135" t="s">
        <v>154</v>
      </c>
      <c r="I4135" t="s">
        <v>144</v>
      </c>
      <c r="J4135" t="s">
        <v>137</v>
      </c>
      <c r="K4135" t="s">
        <v>138</v>
      </c>
      <c r="L4135" t="s">
        <v>11990</v>
      </c>
      <c r="M4135" t="s">
        <v>11991</v>
      </c>
      <c r="N4135">
        <v>0.97277777700000001</v>
      </c>
      <c r="O4135">
        <v>0</v>
      </c>
      <c r="P4135">
        <v>4</v>
      </c>
      <c r="Q4135">
        <v>0</v>
      </c>
      <c r="R4135">
        <v>0</v>
      </c>
      <c r="S4135">
        <v>0</v>
      </c>
      <c r="T4135">
        <v>2</v>
      </c>
      <c r="U4135">
        <v>0</v>
      </c>
      <c r="V4135">
        <v>0</v>
      </c>
      <c r="W4135">
        <v>0</v>
      </c>
      <c r="X4135">
        <v>0.82944671172265949</v>
      </c>
      <c r="Y4135">
        <v>0</v>
      </c>
      <c r="Z4135">
        <v>0</v>
      </c>
      <c r="AA4135">
        <v>0</v>
      </c>
      <c r="AB4135">
        <v>7.9045251817351114E-2</v>
      </c>
      <c r="AC4135">
        <v>0</v>
      </c>
      <c r="AD4135">
        <v>0</v>
      </c>
      <c r="AE4135">
        <v>0.90849196354001061</v>
      </c>
    </row>
    <row r="4136" spans="1:31" x14ac:dyDescent="0.25">
      <c r="A4136">
        <v>2351686</v>
      </c>
      <c r="B4136">
        <v>1</v>
      </c>
      <c r="C4136" t="s">
        <v>80</v>
      </c>
      <c r="D4136" t="s">
        <v>85</v>
      </c>
      <c r="E4136" t="s">
        <v>326</v>
      </c>
      <c r="F4136" t="s">
        <v>11577</v>
      </c>
      <c r="G4136" t="s">
        <v>153</v>
      </c>
      <c r="H4136" t="s">
        <v>154</v>
      </c>
      <c r="I4136" t="s">
        <v>144</v>
      </c>
      <c r="J4136" t="s">
        <v>137</v>
      </c>
      <c r="K4136" t="s">
        <v>138</v>
      </c>
      <c r="L4136" t="s">
        <v>11992</v>
      </c>
      <c r="M4136" t="s">
        <v>11993</v>
      </c>
      <c r="N4136">
        <v>1.9511111109999999</v>
      </c>
      <c r="O4136">
        <v>0</v>
      </c>
      <c r="P4136">
        <v>123</v>
      </c>
      <c r="Q4136">
        <v>0</v>
      </c>
      <c r="R4136">
        <v>0</v>
      </c>
      <c r="S4136">
        <v>0</v>
      </c>
      <c r="T4136">
        <v>20</v>
      </c>
      <c r="U4136">
        <v>0</v>
      </c>
      <c r="V4136">
        <v>0</v>
      </c>
      <c r="W4136">
        <v>0</v>
      </c>
      <c r="X4136">
        <v>88.620155162373067</v>
      </c>
      <c r="Y4136">
        <v>0</v>
      </c>
      <c r="Z4136">
        <v>0</v>
      </c>
      <c r="AA4136">
        <v>0</v>
      </c>
      <c r="AB4136">
        <v>20.667249989705923</v>
      </c>
      <c r="AC4136">
        <v>0</v>
      </c>
      <c r="AD4136">
        <v>0</v>
      </c>
      <c r="AE4136">
        <v>109.28740515207899</v>
      </c>
    </row>
    <row r="4137" spans="1:31" x14ac:dyDescent="0.25">
      <c r="A4137">
        <v>2351214</v>
      </c>
      <c r="B4137">
        <v>1</v>
      </c>
      <c r="C4137" t="s">
        <v>80</v>
      </c>
      <c r="D4137" t="s">
        <v>110</v>
      </c>
      <c r="E4137" t="s">
        <v>157</v>
      </c>
      <c r="F4137" t="s">
        <v>11994</v>
      </c>
      <c r="G4137" t="s">
        <v>204</v>
      </c>
      <c r="H4137" t="s">
        <v>154</v>
      </c>
      <c r="I4137" t="s">
        <v>144</v>
      </c>
      <c r="J4137" t="s">
        <v>137</v>
      </c>
      <c r="K4137" t="s">
        <v>138</v>
      </c>
      <c r="L4137" t="s">
        <v>11995</v>
      </c>
      <c r="M4137" t="s">
        <v>11996</v>
      </c>
      <c r="N4137">
        <v>1.811388888</v>
      </c>
      <c r="O4137">
        <v>0</v>
      </c>
      <c r="P4137">
        <v>5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2.537164618254244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2.537164618254244</v>
      </c>
    </row>
    <row r="4138" spans="1:31" x14ac:dyDescent="0.25">
      <c r="A4138">
        <v>2351563</v>
      </c>
      <c r="B4138">
        <v>1</v>
      </c>
      <c r="C4138" t="s">
        <v>80</v>
      </c>
      <c r="D4138" t="s">
        <v>82</v>
      </c>
      <c r="E4138" t="s">
        <v>157</v>
      </c>
      <c r="F4138" t="s">
        <v>11997</v>
      </c>
      <c r="G4138" t="s">
        <v>204</v>
      </c>
      <c r="H4138" t="s">
        <v>154</v>
      </c>
      <c r="I4138" t="s">
        <v>144</v>
      </c>
      <c r="J4138" t="s">
        <v>137</v>
      </c>
      <c r="K4138" t="s">
        <v>138</v>
      </c>
      <c r="L4138" t="s">
        <v>11998</v>
      </c>
      <c r="M4138" t="s">
        <v>11999</v>
      </c>
      <c r="N4138">
        <v>2.0133333329999998</v>
      </c>
      <c r="O4138">
        <v>0</v>
      </c>
      <c r="P4138">
        <v>6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2.9390047057025601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2.9390047057025601</v>
      </c>
    </row>
    <row r="4139" spans="1:31" x14ac:dyDescent="0.25">
      <c r="A4139">
        <v>2351609</v>
      </c>
      <c r="B4139">
        <v>1</v>
      </c>
      <c r="C4139" t="s">
        <v>81</v>
      </c>
      <c r="D4139" t="s">
        <v>112</v>
      </c>
      <c r="E4139" t="s">
        <v>326</v>
      </c>
      <c r="F4139" t="s">
        <v>12000</v>
      </c>
      <c r="G4139" t="s">
        <v>667</v>
      </c>
      <c r="H4139" t="s">
        <v>154</v>
      </c>
      <c r="I4139" t="s">
        <v>144</v>
      </c>
      <c r="J4139" t="s">
        <v>137</v>
      </c>
      <c r="K4139" t="s">
        <v>138</v>
      </c>
      <c r="L4139" t="s">
        <v>12001</v>
      </c>
      <c r="M4139" t="s">
        <v>12002</v>
      </c>
      <c r="N4139">
        <v>1.180833333</v>
      </c>
      <c r="O4139">
        <v>0</v>
      </c>
      <c r="P4139">
        <v>138</v>
      </c>
      <c r="Q4139">
        <v>0</v>
      </c>
      <c r="R4139">
        <v>0</v>
      </c>
      <c r="S4139">
        <v>0</v>
      </c>
      <c r="T4139">
        <v>37</v>
      </c>
      <c r="U4139">
        <v>0</v>
      </c>
      <c r="V4139">
        <v>0</v>
      </c>
      <c r="W4139">
        <v>0</v>
      </c>
      <c r="X4139">
        <v>37.776915334817737</v>
      </c>
      <c r="Y4139">
        <v>0</v>
      </c>
      <c r="Z4139">
        <v>0</v>
      </c>
      <c r="AA4139">
        <v>0</v>
      </c>
      <c r="AB4139">
        <v>30.390974290979877</v>
      </c>
      <c r="AC4139">
        <v>0</v>
      </c>
      <c r="AD4139">
        <v>0</v>
      </c>
      <c r="AE4139">
        <v>68.167889625797613</v>
      </c>
    </row>
    <row r="4140" spans="1:31" x14ac:dyDescent="0.25">
      <c r="A4140">
        <v>2351394</v>
      </c>
      <c r="B4140">
        <v>1</v>
      </c>
      <c r="C4140" t="s">
        <v>80</v>
      </c>
      <c r="D4140" t="s">
        <v>97</v>
      </c>
      <c r="E4140" t="s">
        <v>151</v>
      </c>
      <c r="F4140" t="s">
        <v>12003</v>
      </c>
      <c r="G4140" t="s">
        <v>352</v>
      </c>
      <c r="H4140" t="s">
        <v>154</v>
      </c>
      <c r="I4140" t="s">
        <v>144</v>
      </c>
      <c r="J4140" t="s">
        <v>137</v>
      </c>
      <c r="K4140" t="s">
        <v>138</v>
      </c>
      <c r="L4140" t="s">
        <v>12004</v>
      </c>
      <c r="M4140" t="s">
        <v>12005</v>
      </c>
      <c r="N4140">
        <v>2.0077777769999998</v>
      </c>
      <c r="O4140">
        <v>0</v>
      </c>
      <c r="P4140">
        <v>35</v>
      </c>
      <c r="Q4140">
        <v>0</v>
      </c>
      <c r="R4140">
        <v>3</v>
      </c>
      <c r="S4140">
        <v>0</v>
      </c>
      <c r="T4140">
        <v>8</v>
      </c>
      <c r="U4140">
        <v>0</v>
      </c>
      <c r="V4140">
        <v>0</v>
      </c>
      <c r="W4140">
        <v>0</v>
      </c>
      <c r="X4140">
        <v>19.342692263486512</v>
      </c>
      <c r="Y4140">
        <v>0</v>
      </c>
      <c r="Z4140">
        <v>1.8890218859452172</v>
      </c>
      <c r="AA4140">
        <v>0</v>
      </c>
      <c r="AB4140">
        <v>10.938245311299161</v>
      </c>
      <c r="AC4140">
        <v>0</v>
      </c>
      <c r="AD4140">
        <v>0</v>
      </c>
      <c r="AE4140">
        <v>32.169959460730894</v>
      </c>
    </row>
    <row r="4141" spans="1:31" x14ac:dyDescent="0.25">
      <c r="A4141">
        <v>2351208</v>
      </c>
      <c r="B4141">
        <v>1</v>
      </c>
      <c r="C4141" t="s">
        <v>80</v>
      </c>
      <c r="D4141" t="s">
        <v>85</v>
      </c>
      <c r="E4141" t="s">
        <v>240</v>
      </c>
      <c r="F4141" t="s">
        <v>12006</v>
      </c>
      <c r="G4141" t="s">
        <v>363</v>
      </c>
      <c r="H4141" t="s">
        <v>135</v>
      </c>
      <c r="I4141" t="s">
        <v>144</v>
      </c>
      <c r="J4141" t="s">
        <v>137</v>
      </c>
      <c r="K4141" t="s">
        <v>209</v>
      </c>
      <c r="L4141" t="s">
        <v>12007</v>
      </c>
      <c r="M4141" t="s">
        <v>12008</v>
      </c>
      <c r="N4141">
        <v>8.1111111E-2</v>
      </c>
      <c r="O4141">
        <v>0</v>
      </c>
      <c r="P4141">
        <v>5131</v>
      </c>
      <c r="Q4141">
        <v>0</v>
      </c>
      <c r="R4141">
        <v>1</v>
      </c>
      <c r="S4141">
        <v>1</v>
      </c>
      <c r="T4141">
        <v>361</v>
      </c>
      <c r="U4141">
        <v>0</v>
      </c>
      <c r="V4141">
        <v>3</v>
      </c>
      <c r="W4141">
        <v>0</v>
      </c>
      <c r="X4141">
        <v>103.0316075756008</v>
      </c>
      <c r="Y4141">
        <v>0</v>
      </c>
      <c r="Z4141">
        <v>0</v>
      </c>
      <c r="AA4141">
        <v>2.5220883168230532</v>
      </c>
      <c r="AB4141">
        <v>20.796112753481722</v>
      </c>
      <c r="AC4141">
        <v>0</v>
      </c>
      <c r="AD4141">
        <v>2.5118089355447242</v>
      </c>
      <c r="AE4141">
        <v>128.8616175814503</v>
      </c>
    </row>
    <row r="4142" spans="1:31" x14ac:dyDescent="0.25">
      <c r="A4142">
        <v>2351546</v>
      </c>
      <c r="B4142">
        <v>1</v>
      </c>
      <c r="C4142" t="s">
        <v>80</v>
      </c>
      <c r="D4142" t="s">
        <v>100</v>
      </c>
      <c r="E4142" t="s">
        <v>157</v>
      </c>
      <c r="F4142" t="s">
        <v>12009</v>
      </c>
      <c r="G4142" t="s">
        <v>279</v>
      </c>
      <c r="H4142" t="s">
        <v>154</v>
      </c>
      <c r="I4142" t="s">
        <v>144</v>
      </c>
      <c r="J4142" t="s">
        <v>137</v>
      </c>
      <c r="K4142" t="s">
        <v>138</v>
      </c>
      <c r="L4142" t="s">
        <v>12010</v>
      </c>
      <c r="M4142" t="s">
        <v>12011</v>
      </c>
      <c r="N4142">
        <v>1.2947222220000001</v>
      </c>
      <c r="O4142">
        <v>0</v>
      </c>
      <c r="P4142">
        <v>2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0.56900309489975331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0.56900309489975331</v>
      </c>
    </row>
    <row r="4143" spans="1:31" x14ac:dyDescent="0.25">
      <c r="A4143">
        <v>2351646</v>
      </c>
      <c r="B4143">
        <v>1</v>
      </c>
      <c r="C4143" t="s">
        <v>80</v>
      </c>
      <c r="D4143" t="s">
        <v>100</v>
      </c>
      <c r="E4143" t="s">
        <v>132</v>
      </c>
      <c r="F4143" t="s">
        <v>12012</v>
      </c>
      <c r="G4143" t="s">
        <v>134</v>
      </c>
      <c r="H4143" t="s">
        <v>135</v>
      </c>
      <c r="I4143" t="s">
        <v>144</v>
      </c>
      <c r="J4143" t="s">
        <v>137</v>
      </c>
      <c r="K4143" t="s">
        <v>138</v>
      </c>
      <c r="L4143" t="s">
        <v>12013</v>
      </c>
      <c r="M4143" t="s">
        <v>12014</v>
      </c>
      <c r="N4143">
        <v>0.42611111099999999</v>
      </c>
      <c r="O4143">
        <v>3</v>
      </c>
      <c r="P4143">
        <v>1444</v>
      </c>
      <c r="Q4143">
        <v>0</v>
      </c>
      <c r="R4143">
        <v>3</v>
      </c>
      <c r="S4143">
        <v>0</v>
      </c>
      <c r="T4143">
        <v>104</v>
      </c>
      <c r="U4143">
        <v>0</v>
      </c>
      <c r="V4143">
        <v>0</v>
      </c>
      <c r="W4143">
        <v>42.947170093551065</v>
      </c>
      <c r="X4143">
        <v>167.12394304629038</v>
      </c>
      <c r="Y4143">
        <v>0</v>
      </c>
      <c r="Z4143">
        <v>1.3936756427524666</v>
      </c>
      <c r="AA4143">
        <v>0</v>
      </c>
      <c r="AB4143">
        <v>103.96021712631318</v>
      </c>
      <c r="AC4143">
        <v>0</v>
      </c>
      <c r="AD4143">
        <v>0</v>
      </c>
      <c r="AE4143">
        <v>315.42500590890711</v>
      </c>
    </row>
    <row r="4144" spans="1:31" x14ac:dyDescent="0.25">
      <c r="A4144">
        <v>2351626</v>
      </c>
      <c r="B4144">
        <v>1</v>
      </c>
      <c r="C4144" t="s">
        <v>80</v>
      </c>
      <c r="D4144" t="s">
        <v>90</v>
      </c>
      <c r="E4144" t="s">
        <v>151</v>
      </c>
      <c r="F4144" t="s">
        <v>12015</v>
      </c>
      <c r="G4144" t="s">
        <v>153</v>
      </c>
      <c r="H4144" t="s">
        <v>154</v>
      </c>
      <c r="I4144" t="s">
        <v>144</v>
      </c>
      <c r="J4144" t="s">
        <v>137</v>
      </c>
      <c r="K4144" t="s">
        <v>138</v>
      </c>
      <c r="L4144" t="s">
        <v>12016</v>
      </c>
      <c r="M4144" t="s">
        <v>12017</v>
      </c>
      <c r="N4144">
        <v>1.888055555</v>
      </c>
      <c r="O4144">
        <v>0</v>
      </c>
      <c r="P4144">
        <v>151</v>
      </c>
      <c r="Q4144">
        <v>0</v>
      </c>
      <c r="R4144">
        <v>0</v>
      </c>
      <c r="S4144">
        <v>0</v>
      </c>
      <c r="T4144">
        <v>4</v>
      </c>
      <c r="U4144">
        <v>0</v>
      </c>
      <c r="V4144">
        <v>0</v>
      </c>
      <c r="W4144">
        <v>0</v>
      </c>
      <c r="X4144">
        <v>84.18789385560882</v>
      </c>
      <c r="Y4144">
        <v>0</v>
      </c>
      <c r="Z4144">
        <v>0</v>
      </c>
      <c r="AA4144">
        <v>0</v>
      </c>
      <c r="AB4144">
        <v>0.55183138091753758</v>
      </c>
      <c r="AC4144">
        <v>0</v>
      </c>
      <c r="AD4144">
        <v>0</v>
      </c>
      <c r="AE4144">
        <v>84.739725236526354</v>
      </c>
    </row>
    <row r="4145" spans="1:31" x14ac:dyDescent="0.25">
      <c r="A4145">
        <v>2351649</v>
      </c>
      <c r="B4145">
        <v>1</v>
      </c>
      <c r="C4145" t="s">
        <v>80</v>
      </c>
      <c r="D4145" t="s">
        <v>108</v>
      </c>
      <c r="E4145" t="s">
        <v>151</v>
      </c>
      <c r="F4145" t="s">
        <v>12018</v>
      </c>
      <c r="G4145" t="s">
        <v>153</v>
      </c>
      <c r="H4145" t="s">
        <v>154</v>
      </c>
      <c r="I4145" t="s">
        <v>144</v>
      </c>
      <c r="J4145" t="s">
        <v>137</v>
      </c>
      <c r="K4145" t="s">
        <v>138</v>
      </c>
      <c r="L4145" t="s">
        <v>12019</v>
      </c>
      <c r="M4145" t="s">
        <v>12020</v>
      </c>
      <c r="N4145">
        <v>1.0877777769999999</v>
      </c>
      <c r="O4145">
        <v>0</v>
      </c>
      <c r="P4145">
        <v>7</v>
      </c>
      <c r="Q4145">
        <v>0</v>
      </c>
      <c r="R4145">
        <v>2</v>
      </c>
      <c r="S4145">
        <v>0</v>
      </c>
      <c r="T4145">
        <v>1</v>
      </c>
      <c r="U4145">
        <v>0</v>
      </c>
      <c r="V4145">
        <v>0</v>
      </c>
      <c r="W4145">
        <v>0</v>
      </c>
      <c r="X4145">
        <v>1.0160630046323575</v>
      </c>
      <c r="Y4145">
        <v>0</v>
      </c>
      <c r="Z4145">
        <v>6.1554476128525497</v>
      </c>
      <c r="AA4145">
        <v>0</v>
      </c>
      <c r="AB4145">
        <v>0.15341888239411167</v>
      </c>
      <c r="AC4145">
        <v>0</v>
      </c>
      <c r="AD4145">
        <v>0</v>
      </c>
      <c r="AE4145">
        <v>7.3249294998790191</v>
      </c>
    </row>
    <row r="4146" spans="1:31" x14ac:dyDescent="0.25">
      <c r="A4146">
        <v>2351248</v>
      </c>
      <c r="B4146">
        <v>1</v>
      </c>
      <c r="C4146" t="s">
        <v>80</v>
      </c>
      <c r="D4146" t="s">
        <v>106</v>
      </c>
      <c r="E4146" t="s">
        <v>141</v>
      </c>
      <c r="F4146" t="s">
        <v>12021</v>
      </c>
      <c r="G4146" t="s">
        <v>134</v>
      </c>
      <c r="H4146" t="s">
        <v>135</v>
      </c>
      <c r="I4146" t="s">
        <v>144</v>
      </c>
      <c r="J4146" t="s">
        <v>137</v>
      </c>
      <c r="K4146" t="s">
        <v>138</v>
      </c>
      <c r="L4146" t="s">
        <v>12022</v>
      </c>
      <c r="M4146" t="s">
        <v>12023</v>
      </c>
      <c r="N4146">
        <v>0.52749999999999997</v>
      </c>
      <c r="O4146">
        <v>0</v>
      </c>
      <c r="P4146">
        <v>354</v>
      </c>
      <c r="Q4146">
        <v>0</v>
      </c>
      <c r="R4146">
        <v>25</v>
      </c>
      <c r="S4146">
        <v>4</v>
      </c>
      <c r="T4146">
        <v>69</v>
      </c>
      <c r="U4146">
        <v>0</v>
      </c>
      <c r="V4146">
        <v>0</v>
      </c>
      <c r="W4146">
        <v>0</v>
      </c>
      <c r="X4146">
        <v>34.775405542780014</v>
      </c>
      <c r="Y4146">
        <v>0</v>
      </c>
      <c r="Z4146">
        <v>12.485465842329022</v>
      </c>
      <c r="AA4146">
        <v>6.66667573277409</v>
      </c>
      <c r="AB4146">
        <v>20.321243665035407</v>
      </c>
      <c r="AC4146">
        <v>0</v>
      </c>
      <c r="AD4146">
        <v>0</v>
      </c>
      <c r="AE4146">
        <v>74.248790782918533</v>
      </c>
    </row>
    <row r="4147" spans="1:31" x14ac:dyDescent="0.25">
      <c r="A4147">
        <v>2351271</v>
      </c>
      <c r="B4147">
        <v>1</v>
      </c>
      <c r="C4147" t="s">
        <v>80</v>
      </c>
      <c r="D4147" t="s">
        <v>82</v>
      </c>
      <c r="E4147" t="s">
        <v>174</v>
      </c>
      <c r="F4147" t="s">
        <v>12024</v>
      </c>
      <c r="G4147" t="s">
        <v>208</v>
      </c>
      <c r="H4147" t="s">
        <v>154</v>
      </c>
      <c r="I4147" t="s">
        <v>144</v>
      </c>
      <c r="J4147" t="s">
        <v>137</v>
      </c>
      <c r="K4147" t="s">
        <v>209</v>
      </c>
      <c r="L4147" t="s">
        <v>12025</v>
      </c>
      <c r="M4147" t="s">
        <v>12026</v>
      </c>
      <c r="N4147">
        <v>1.5052777770000001</v>
      </c>
      <c r="O4147">
        <v>0</v>
      </c>
      <c r="P4147">
        <v>657</v>
      </c>
      <c r="Q4147">
        <v>0</v>
      </c>
      <c r="R4147">
        <v>0</v>
      </c>
      <c r="S4147">
        <v>0</v>
      </c>
      <c r="T4147">
        <v>15</v>
      </c>
      <c r="U4147">
        <v>0</v>
      </c>
      <c r="V4147">
        <v>0</v>
      </c>
      <c r="W4147">
        <v>0</v>
      </c>
      <c r="X4147">
        <v>267.44691884256048</v>
      </c>
      <c r="Y4147">
        <v>0</v>
      </c>
      <c r="Z4147">
        <v>0</v>
      </c>
      <c r="AA4147">
        <v>0</v>
      </c>
      <c r="AB4147">
        <v>19.465875225984764</v>
      </c>
      <c r="AC4147">
        <v>0</v>
      </c>
      <c r="AD4147">
        <v>0</v>
      </c>
      <c r="AE4147">
        <v>286.91279406854522</v>
      </c>
    </row>
    <row r="4148" spans="1:31" x14ac:dyDescent="0.25">
      <c r="A4148">
        <v>2351291</v>
      </c>
      <c r="B4148">
        <v>1</v>
      </c>
      <c r="C4148" t="s">
        <v>80</v>
      </c>
      <c r="D4148" t="s">
        <v>90</v>
      </c>
      <c r="E4148" t="s">
        <v>151</v>
      </c>
      <c r="F4148" t="s">
        <v>12027</v>
      </c>
      <c r="G4148" t="s">
        <v>269</v>
      </c>
      <c r="H4148" t="s">
        <v>154</v>
      </c>
      <c r="I4148" t="s">
        <v>144</v>
      </c>
      <c r="J4148" t="s">
        <v>137</v>
      </c>
      <c r="K4148" t="s">
        <v>209</v>
      </c>
      <c r="L4148" t="s">
        <v>12028</v>
      </c>
      <c r="M4148" t="s">
        <v>12029</v>
      </c>
      <c r="N4148">
        <v>7.7519444440000003</v>
      </c>
      <c r="O4148">
        <v>0</v>
      </c>
      <c r="P4148">
        <v>181</v>
      </c>
      <c r="Q4148">
        <v>0</v>
      </c>
      <c r="R4148">
        <v>0</v>
      </c>
      <c r="S4148">
        <v>0</v>
      </c>
      <c r="T4148">
        <v>21</v>
      </c>
      <c r="U4148">
        <v>0</v>
      </c>
      <c r="V4148">
        <v>0</v>
      </c>
      <c r="W4148">
        <v>0</v>
      </c>
      <c r="X4148">
        <v>405.06224306860855</v>
      </c>
      <c r="Y4148">
        <v>0</v>
      </c>
      <c r="Z4148">
        <v>0</v>
      </c>
      <c r="AA4148">
        <v>0</v>
      </c>
      <c r="AB4148">
        <v>247.81032956755593</v>
      </c>
      <c r="AC4148">
        <v>0</v>
      </c>
      <c r="AD4148">
        <v>0</v>
      </c>
      <c r="AE4148">
        <v>652.87257263616448</v>
      </c>
    </row>
    <row r="4149" spans="1:31" x14ac:dyDescent="0.25">
      <c r="A4149">
        <v>2351606</v>
      </c>
      <c r="B4149">
        <v>1</v>
      </c>
      <c r="C4149" t="s">
        <v>81</v>
      </c>
      <c r="D4149" t="s">
        <v>123</v>
      </c>
      <c r="E4149" t="s">
        <v>151</v>
      </c>
      <c r="F4149" t="s">
        <v>738</v>
      </c>
      <c r="G4149" t="s">
        <v>153</v>
      </c>
      <c r="H4149" t="s">
        <v>154</v>
      </c>
      <c r="I4149" t="s">
        <v>144</v>
      </c>
      <c r="J4149" t="s">
        <v>137</v>
      </c>
      <c r="K4149" t="s">
        <v>138</v>
      </c>
      <c r="L4149" t="s">
        <v>12030</v>
      </c>
      <c r="M4149" t="s">
        <v>12031</v>
      </c>
      <c r="N4149">
        <v>0.80249999999999999</v>
      </c>
      <c r="O4149">
        <v>0</v>
      </c>
      <c r="P4149">
        <v>264</v>
      </c>
      <c r="Q4149">
        <v>0</v>
      </c>
      <c r="R4149">
        <v>0</v>
      </c>
      <c r="S4149">
        <v>0</v>
      </c>
      <c r="T4149">
        <v>11</v>
      </c>
      <c r="U4149">
        <v>0</v>
      </c>
      <c r="V4149">
        <v>0</v>
      </c>
      <c r="W4149">
        <v>0</v>
      </c>
      <c r="X4149">
        <v>48.241491495947997</v>
      </c>
      <c r="Y4149">
        <v>0</v>
      </c>
      <c r="Z4149">
        <v>0</v>
      </c>
      <c r="AA4149">
        <v>0</v>
      </c>
      <c r="AB4149">
        <v>3.9958892968990813</v>
      </c>
      <c r="AC4149">
        <v>0</v>
      </c>
      <c r="AD4149">
        <v>0</v>
      </c>
      <c r="AE4149">
        <v>52.237380792847077</v>
      </c>
    </row>
    <row r="4150" spans="1:31" x14ac:dyDescent="0.25">
      <c r="A4150">
        <v>2351314</v>
      </c>
      <c r="B4150">
        <v>1</v>
      </c>
      <c r="C4150" t="s">
        <v>80</v>
      </c>
      <c r="D4150" t="s">
        <v>94</v>
      </c>
      <c r="E4150" t="s">
        <v>132</v>
      </c>
      <c r="F4150" t="s">
        <v>5994</v>
      </c>
      <c r="G4150" t="s">
        <v>134</v>
      </c>
      <c r="H4150" t="s">
        <v>135</v>
      </c>
      <c r="I4150" t="s">
        <v>144</v>
      </c>
      <c r="J4150" t="s">
        <v>137</v>
      </c>
      <c r="K4150" t="s">
        <v>138</v>
      </c>
      <c r="L4150" t="s">
        <v>12032</v>
      </c>
      <c r="M4150" t="s">
        <v>12033</v>
      </c>
      <c r="N4150">
        <v>3.8025000000000002</v>
      </c>
      <c r="O4150">
        <v>0</v>
      </c>
      <c r="P4150">
        <v>0</v>
      </c>
      <c r="Q4150">
        <v>0</v>
      </c>
      <c r="R4150">
        <v>81</v>
      </c>
      <c r="S4150">
        <v>0</v>
      </c>
      <c r="T4150">
        <v>14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205.19413747980886</v>
      </c>
      <c r="AA4150">
        <v>0</v>
      </c>
      <c r="AB4150">
        <v>73.039519264397285</v>
      </c>
      <c r="AC4150">
        <v>0</v>
      </c>
      <c r="AD4150">
        <v>0</v>
      </c>
      <c r="AE4150">
        <v>278.23365674420614</v>
      </c>
    </row>
    <row r="4151" spans="1:31" x14ac:dyDescent="0.25">
      <c r="A4151">
        <v>2351526</v>
      </c>
      <c r="B4151">
        <v>1</v>
      </c>
      <c r="C4151" t="s">
        <v>80</v>
      </c>
      <c r="D4151" t="s">
        <v>102</v>
      </c>
      <c r="E4151" t="s">
        <v>132</v>
      </c>
      <c r="F4151" t="s">
        <v>7763</v>
      </c>
      <c r="G4151" t="s">
        <v>134</v>
      </c>
      <c r="H4151" t="s">
        <v>135</v>
      </c>
      <c r="I4151" t="s">
        <v>144</v>
      </c>
      <c r="J4151" t="s">
        <v>137</v>
      </c>
      <c r="K4151" t="s">
        <v>138</v>
      </c>
      <c r="L4151" t="s">
        <v>12034</v>
      </c>
      <c r="M4151" t="s">
        <v>12035</v>
      </c>
      <c r="N4151">
        <v>1.8430555550000001</v>
      </c>
      <c r="O4151">
        <v>1</v>
      </c>
      <c r="P4151">
        <v>1031</v>
      </c>
      <c r="Q4151">
        <v>2</v>
      </c>
      <c r="R4151">
        <v>16</v>
      </c>
      <c r="S4151">
        <v>5</v>
      </c>
      <c r="T4151">
        <v>74</v>
      </c>
      <c r="U4151">
        <v>0</v>
      </c>
      <c r="V4151">
        <v>0</v>
      </c>
      <c r="W4151">
        <v>6.2085852153987338</v>
      </c>
      <c r="X4151">
        <v>298.69798192257952</v>
      </c>
      <c r="Y4151">
        <v>5.859013893726992</v>
      </c>
      <c r="Z4151">
        <v>50.394732424807223</v>
      </c>
      <c r="AA4151">
        <v>20.080010046442883</v>
      </c>
      <c r="AB4151">
        <v>105.74845122407933</v>
      </c>
      <c r="AC4151">
        <v>0</v>
      </c>
      <c r="AD4151">
        <v>0</v>
      </c>
      <c r="AE4151">
        <v>486.98877472703464</v>
      </c>
    </row>
    <row r="4152" spans="1:31" x14ac:dyDescent="0.25">
      <c r="A4152">
        <v>2351477</v>
      </c>
      <c r="B4152">
        <v>1</v>
      </c>
      <c r="C4152" t="s">
        <v>81</v>
      </c>
      <c r="D4152" t="s">
        <v>112</v>
      </c>
      <c r="E4152" t="s">
        <v>151</v>
      </c>
      <c r="F4152" t="s">
        <v>12036</v>
      </c>
      <c r="G4152" t="s">
        <v>153</v>
      </c>
      <c r="H4152" t="s">
        <v>154</v>
      </c>
      <c r="I4152" t="s">
        <v>144</v>
      </c>
      <c r="J4152" t="s">
        <v>137</v>
      </c>
      <c r="K4152" t="s">
        <v>138</v>
      </c>
      <c r="L4152" t="s">
        <v>12037</v>
      </c>
      <c r="M4152" t="s">
        <v>12038</v>
      </c>
      <c r="N4152">
        <v>3.500277777</v>
      </c>
      <c r="O4152">
        <v>0</v>
      </c>
      <c r="P4152">
        <v>10</v>
      </c>
      <c r="Q4152">
        <v>0</v>
      </c>
      <c r="R4152">
        <v>2</v>
      </c>
      <c r="S4152">
        <v>0</v>
      </c>
      <c r="T4152">
        <v>3</v>
      </c>
      <c r="U4152">
        <v>0</v>
      </c>
      <c r="V4152">
        <v>0</v>
      </c>
      <c r="W4152">
        <v>0</v>
      </c>
      <c r="X4152">
        <v>6.5277402253122458</v>
      </c>
      <c r="Y4152">
        <v>0</v>
      </c>
      <c r="Z4152">
        <v>10.270474638558049</v>
      </c>
      <c r="AA4152">
        <v>0</v>
      </c>
      <c r="AB4152">
        <v>4.4877760094546231</v>
      </c>
      <c r="AC4152">
        <v>0</v>
      </c>
      <c r="AD4152">
        <v>0</v>
      </c>
      <c r="AE4152">
        <v>21.28599087332492</v>
      </c>
    </row>
    <row r="4153" spans="1:31" x14ac:dyDescent="0.25">
      <c r="A4153">
        <v>2351334</v>
      </c>
      <c r="B4153">
        <v>1</v>
      </c>
      <c r="C4153" t="s">
        <v>80</v>
      </c>
      <c r="D4153" t="s">
        <v>105</v>
      </c>
      <c r="E4153" t="s">
        <v>157</v>
      </c>
      <c r="F4153" t="s">
        <v>12039</v>
      </c>
      <c r="G4153" t="s">
        <v>159</v>
      </c>
      <c r="H4153" t="s">
        <v>154</v>
      </c>
      <c r="I4153" t="s">
        <v>144</v>
      </c>
      <c r="J4153" t="s">
        <v>137</v>
      </c>
      <c r="K4153" t="s">
        <v>138</v>
      </c>
      <c r="L4153" t="s">
        <v>12040</v>
      </c>
      <c r="M4153" t="s">
        <v>12041</v>
      </c>
      <c r="N4153">
        <v>9.6866666660000007</v>
      </c>
      <c r="O4153">
        <v>0</v>
      </c>
      <c r="P4153">
        <v>13</v>
      </c>
      <c r="Q4153">
        <v>0</v>
      </c>
      <c r="R4153">
        <v>0</v>
      </c>
      <c r="S4153">
        <v>0</v>
      </c>
      <c r="T4153">
        <v>5</v>
      </c>
      <c r="U4153">
        <v>0</v>
      </c>
      <c r="V4153">
        <v>0</v>
      </c>
      <c r="W4153">
        <v>0</v>
      </c>
      <c r="X4153">
        <v>43.07622512968981</v>
      </c>
      <c r="Y4153">
        <v>0</v>
      </c>
      <c r="Z4153">
        <v>0</v>
      </c>
      <c r="AA4153">
        <v>0</v>
      </c>
      <c r="AB4153">
        <v>25.027024420961023</v>
      </c>
      <c r="AC4153">
        <v>0</v>
      </c>
      <c r="AD4153">
        <v>0</v>
      </c>
      <c r="AE4153">
        <v>68.10324955065083</v>
      </c>
    </row>
    <row r="4154" spans="1:31" x14ac:dyDescent="0.25">
      <c r="A4154">
        <v>2351669</v>
      </c>
      <c r="B4154">
        <v>1</v>
      </c>
      <c r="C4154" t="s">
        <v>80</v>
      </c>
      <c r="D4154" t="s">
        <v>93</v>
      </c>
      <c r="E4154" t="s">
        <v>151</v>
      </c>
      <c r="F4154" t="s">
        <v>12042</v>
      </c>
      <c r="G4154" t="s">
        <v>153</v>
      </c>
      <c r="H4154" t="s">
        <v>154</v>
      </c>
      <c r="I4154" t="s">
        <v>144</v>
      </c>
      <c r="J4154" t="s">
        <v>137</v>
      </c>
      <c r="K4154" t="s">
        <v>138</v>
      </c>
      <c r="L4154" t="s">
        <v>12043</v>
      </c>
      <c r="M4154" t="s">
        <v>12044</v>
      </c>
      <c r="N4154">
        <v>4.199166666</v>
      </c>
      <c r="O4154">
        <v>0</v>
      </c>
      <c r="P4154">
        <v>28</v>
      </c>
      <c r="Q4154">
        <v>0</v>
      </c>
      <c r="R4154">
        <v>14</v>
      </c>
      <c r="S4154">
        <v>0</v>
      </c>
      <c r="T4154">
        <v>4</v>
      </c>
      <c r="U4154">
        <v>0</v>
      </c>
      <c r="V4154">
        <v>0</v>
      </c>
      <c r="W4154">
        <v>0</v>
      </c>
      <c r="X4154">
        <v>12.134361542414126</v>
      </c>
      <c r="Y4154">
        <v>0</v>
      </c>
      <c r="Z4154">
        <v>30.696979153842239</v>
      </c>
      <c r="AA4154">
        <v>0</v>
      </c>
      <c r="AB4154">
        <v>15.382059698882271</v>
      </c>
      <c r="AC4154">
        <v>0</v>
      </c>
      <c r="AD4154">
        <v>0</v>
      </c>
      <c r="AE4154">
        <v>58.213400395138635</v>
      </c>
    </row>
    <row r="4155" spans="1:31" x14ac:dyDescent="0.25">
      <c r="A4155">
        <v>2351228</v>
      </c>
      <c r="B4155">
        <v>1</v>
      </c>
      <c r="C4155" t="s">
        <v>80</v>
      </c>
      <c r="D4155" t="s">
        <v>93</v>
      </c>
      <c r="E4155" t="s">
        <v>151</v>
      </c>
      <c r="F4155" t="s">
        <v>12045</v>
      </c>
      <c r="G4155" t="s">
        <v>1532</v>
      </c>
      <c r="H4155" t="s">
        <v>154</v>
      </c>
      <c r="I4155" t="s">
        <v>144</v>
      </c>
      <c r="J4155" t="s">
        <v>137</v>
      </c>
      <c r="K4155" t="s">
        <v>138</v>
      </c>
      <c r="L4155" t="s">
        <v>12046</v>
      </c>
      <c r="M4155" t="s">
        <v>12047</v>
      </c>
      <c r="N4155">
        <v>7.181944444</v>
      </c>
      <c r="O4155">
        <v>0</v>
      </c>
      <c r="P4155">
        <v>18</v>
      </c>
      <c r="Q4155">
        <v>0</v>
      </c>
      <c r="R4155">
        <v>0</v>
      </c>
      <c r="S4155">
        <v>0</v>
      </c>
      <c r="T4155">
        <v>2</v>
      </c>
      <c r="U4155">
        <v>0</v>
      </c>
      <c r="V4155">
        <v>0</v>
      </c>
      <c r="W4155">
        <v>0</v>
      </c>
      <c r="X4155">
        <v>13.27451831561835</v>
      </c>
      <c r="Y4155">
        <v>0</v>
      </c>
      <c r="Z4155">
        <v>0</v>
      </c>
      <c r="AA4155">
        <v>0</v>
      </c>
      <c r="AB4155">
        <v>15.830225617052644</v>
      </c>
      <c r="AC4155">
        <v>0</v>
      </c>
      <c r="AD4155">
        <v>0</v>
      </c>
      <c r="AE4155">
        <v>29.104743932670992</v>
      </c>
    </row>
    <row r="4156" spans="1:31" x14ac:dyDescent="0.25">
      <c r="A4156">
        <v>2351211</v>
      </c>
      <c r="B4156">
        <v>1</v>
      </c>
      <c r="C4156" t="s">
        <v>80</v>
      </c>
      <c r="D4156" t="s">
        <v>82</v>
      </c>
      <c r="E4156" t="s">
        <v>132</v>
      </c>
      <c r="F4156" t="s">
        <v>12048</v>
      </c>
      <c r="G4156" t="s">
        <v>363</v>
      </c>
      <c r="H4156" t="s">
        <v>135</v>
      </c>
      <c r="I4156" t="s">
        <v>144</v>
      </c>
      <c r="J4156" t="s">
        <v>137</v>
      </c>
      <c r="K4156" t="s">
        <v>138</v>
      </c>
      <c r="L4156" t="s">
        <v>12049</v>
      </c>
      <c r="M4156" t="s">
        <v>12050</v>
      </c>
      <c r="N4156">
        <v>0.111111111</v>
      </c>
      <c r="O4156">
        <v>0</v>
      </c>
      <c r="P4156">
        <v>6513</v>
      </c>
      <c r="Q4156">
        <v>0</v>
      </c>
      <c r="R4156">
        <v>0</v>
      </c>
      <c r="S4156">
        <v>1</v>
      </c>
      <c r="T4156">
        <v>3839</v>
      </c>
      <c r="U4156">
        <v>0</v>
      </c>
      <c r="V4156">
        <v>6</v>
      </c>
      <c r="W4156">
        <v>0</v>
      </c>
      <c r="X4156">
        <v>163.30631517143763</v>
      </c>
      <c r="Y4156">
        <v>0</v>
      </c>
      <c r="Z4156">
        <v>0</v>
      </c>
      <c r="AA4156">
        <v>6.9878012167353329</v>
      </c>
      <c r="AB4156">
        <v>183.26569238332289</v>
      </c>
      <c r="AC4156">
        <v>0</v>
      </c>
      <c r="AD4156">
        <v>3.7472991666317768</v>
      </c>
      <c r="AE4156">
        <v>357.30710793812761</v>
      </c>
    </row>
    <row r="4157" spans="1:31" x14ac:dyDescent="0.25">
      <c r="A4157">
        <v>2351520</v>
      </c>
      <c r="B4157">
        <v>1</v>
      </c>
      <c r="C4157" t="s">
        <v>81</v>
      </c>
      <c r="D4157" t="s">
        <v>121</v>
      </c>
      <c r="E4157" t="s">
        <v>151</v>
      </c>
      <c r="F4157" t="s">
        <v>12051</v>
      </c>
      <c r="G4157" t="s">
        <v>153</v>
      </c>
      <c r="H4157" t="s">
        <v>154</v>
      </c>
      <c r="I4157" t="s">
        <v>144</v>
      </c>
      <c r="J4157" t="s">
        <v>137</v>
      </c>
      <c r="K4157" t="s">
        <v>138</v>
      </c>
      <c r="L4157" t="s">
        <v>12052</v>
      </c>
      <c r="M4157" t="s">
        <v>12053</v>
      </c>
      <c r="N4157">
        <v>1.5022222220000001</v>
      </c>
      <c r="O4157">
        <v>0</v>
      </c>
      <c r="P4157">
        <v>11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2.4019806636717513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2.4019806636717513</v>
      </c>
    </row>
    <row r="4158" spans="1:31" x14ac:dyDescent="0.25">
      <c r="A4158">
        <v>2351234</v>
      </c>
      <c r="B4158">
        <v>1</v>
      </c>
      <c r="C4158" t="s">
        <v>80</v>
      </c>
      <c r="D4158" t="s">
        <v>94</v>
      </c>
      <c r="E4158" t="s">
        <v>132</v>
      </c>
      <c r="F4158" t="s">
        <v>12054</v>
      </c>
      <c r="G4158" t="s">
        <v>134</v>
      </c>
      <c r="H4158" t="s">
        <v>135</v>
      </c>
      <c r="I4158" t="s">
        <v>144</v>
      </c>
      <c r="J4158" t="s">
        <v>137</v>
      </c>
      <c r="K4158" t="s">
        <v>138</v>
      </c>
      <c r="L4158" t="s">
        <v>12055</v>
      </c>
      <c r="M4158" t="s">
        <v>12056</v>
      </c>
      <c r="N4158">
        <v>0.12472222199999999</v>
      </c>
      <c r="O4158">
        <v>0</v>
      </c>
      <c r="P4158">
        <v>0</v>
      </c>
      <c r="Q4158">
        <v>8</v>
      </c>
      <c r="R4158">
        <v>34</v>
      </c>
      <c r="S4158">
        <v>0</v>
      </c>
      <c r="T4158">
        <v>1</v>
      </c>
      <c r="U4158">
        <v>1</v>
      </c>
      <c r="V4158">
        <v>0</v>
      </c>
      <c r="W4158">
        <v>0</v>
      </c>
      <c r="X4158">
        <v>0</v>
      </c>
      <c r="Y4158">
        <v>10.138976795945442</v>
      </c>
      <c r="Z4158">
        <v>13.11090863877482</v>
      </c>
      <c r="AA4158">
        <v>0</v>
      </c>
      <c r="AB4158">
        <v>0.50007153263594994</v>
      </c>
      <c r="AC4158">
        <v>10.23229615819916</v>
      </c>
      <c r="AD4158">
        <v>0</v>
      </c>
      <c r="AE4158">
        <v>33.982253125555374</v>
      </c>
    </row>
    <row r="4159" spans="1:31" x14ac:dyDescent="0.25">
      <c r="A4159">
        <v>2351712</v>
      </c>
      <c r="B4159">
        <v>1</v>
      </c>
      <c r="C4159" t="s">
        <v>80</v>
      </c>
      <c r="D4159" t="s">
        <v>106</v>
      </c>
      <c r="E4159" t="s">
        <v>151</v>
      </c>
      <c r="F4159" t="s">
        <v>12057</v>
      </c>
      <c r="G4159" t="s">
        <v>344</v>
      </c>
      <c r="H4159" t="s">
        <v>154</v>
      </c>
      <c r="I4159" t="s">
        <v>144</v>
      </c>
      <c r="J4159" t="s">
        <v>137</v>
      </c>
      <c r="K4159" t="s">
        <v>138</v>
      </c>
      <c r="L4159" t="s">
        <v>12058</v>
      </c>
      <c r="M4159" t="s">
        <v>12059</v>
      </c>
      <c r="N4159">
        <v>1.017222222</v>
      </c>
      <c r="O4159">
        <v>0</v>
      </c>
      <c r="P4159">
        <v>386</v>
      </c>
      <c r="Q4159">
        <v>0</v>
      </c>
      <c r="R4159">
        <v>0</v>
      </c>
      <c r="S4159">
        <v>0</v>
      </c>
      <c r="T4159">
        <v>25</v>
      </c>
      <c r="U4159">
        <v>0</v>
      </c>
      <c r="V4159">
        <v>0</v>
      </c>
      <c r="W4159">
        <v>0</v>
      </c>
      <c r="X4159">
        <v>108.01679527069221</v>
      </c>
      <c r="Y4159">
        <v>0</v>
      </c>
      <c r="Z4159">
        <v>0</v>
      </c>
      <c r="AA4159">
        <v>0</v>
      </c>
      <c r="AB4159">
        <v>28.988320538757655</v>
      </c>
      <c r="AC4159">
        <v>0</v>
      </c>
      <c r="AD4159">
        <v>0</v>
      </c>
      <c r="AE4159">
        <v>137.00511580944988</v>
      </c>
    </row>
    <row r="4160" spans="1:31" x14ac:dyDescent="0.25">
      <c r="A4160">
        <v>2351706</v>
      </c>
      <c r="B4160">
        <v>1</v>
      </c>
      <c r="C4160" t="s">
        <v>80</v>
      </c>
      <c r="D4160" t="s">
        <v>105</v>
      </c>
      <c r="E4160" t="s">
        <v>147</v>
      </c>
      <c r="F4160" t="s">
        <v>12060</v>
      </c>
      <c r="G4160" t="s">
        <v>494</v>
      </c>
      <c r="H4160" t="s">
        <v>135</v>
      </c>
      <c r="I4160" t="s">
        <v>144</v>
      </c>
      <c r="J4160" t="s">
        <v>137</v>
      </c>
      <c r="K4160" t="s">
        <v>138</v>
      </c>
      <c r="L4160" t="s">
        <v>12061</v>
      </c>
      <c r="M4160" t="s">
        <v>12062</v>
      </c>
      <c r="N4160">
        <v>3.5980555550000002</v>
      </c>
      <c r="O4160">
        <v>1</v>
      </c>
      <c r="P4160">
        <v>284</v>
      </c>
      <c r="Q4160">
        <v>2</v>
      </c>
      <c r="R4160">
        <v>2</v>
      </c>
      <c r="S4160">
        <v>3</v>
      </c>
      <c r="T4160">
        <v>24</v>
      </c>
      <c r="U4160">
        <v>0</v>
      </c>
      <c r="V4160">
        <v>0</v>
      </c>
      <c r="W4160">
        <v>3.209691911104636</v>
      </c>
      <c r="X4160">
        <v>212.48814772885117</v>
      </c>
      <c r="Y4160">
        <v>12.460483858655202</v>
      </c>
      <c r="Z4160">
        <v>9.6263734590886347</v>
      </c>
      <c r="AA4160">
        <v>37.122127925708185</v>
      </c>
      <c r="AB4160">
        <v>20.251308007499212</v>
      </c>
      <c r="AC4160">
        <v>0</v>
      </c>
      <c r="AD4160">
        <v>0</v>
      </c>
      <c r="AE4160">
        <v>295.15813289090704</v>
      </c>
    </row>
    <row r="4161" spans="1:31" x14ac:dyDescent="0.25">
      <c r="A4161">
        <v>2351311</v>
      </c>
      <c r="B4161">
        <v>1</v>
      </c>
      <c r="C4161" t="s">
        <v>80</v>
      </c>
      <c r="D4161" t="s">
        <v>99</v>
      </c>
      <c r="E4161" t="s">
        <v>132</v>
      </c>
      <c r="F4161" t="s">
        <v>10550</v>
      </c>
      <c r="G4161" t="s">
        <v>143</v>
      </c>
      <c r="H4161" t="s">
        <v>135</v>
      </c>
      <c r="I4161" t="s">
        <v>144</v>
      </c>
      <c r="J4161" t="s">
        <v>5</v>
      </c>
      <c r="K4161" t="s">
        <v>138</v>
      </c>
      <c r="L4161" t="s">
        <v>12063</v>
      </c>
      <c r="M4161" t="s">
        <v>12064</v>
      </c>
      <c r="N4161">
        <v>2.1502777769999999</v>
      </c>
      <c r="O4161">
        <v>4</v>
      </c>
      <c r="P4161">
        <v>902</v>
      </c>
      <c r="Q4161">
        <v>13</v>
      </c>
      <c r="R4161">
        <v>119</v>
      </c>
      <c r="S4161">
        <v>20</v>
      </c>
      <c r="T4161">
        <v>67</v>
      </c>
      <c r="U4161">
        <v>0</v>
      </c>
      <c r="V4161">
        <v>4</v>
      </c>
      <c r="W4161">
        <v>21.642834715529855</v>
      </c>
      <c r="X4161">
        <v>424.64227930169807</v>
      </c>
      <c r="Y4161">
        <v>157.25781087899412</v>
      </c>
      <c r="Z4161">
        <v>145.56279434241515</v>
      </c>
      <c r="AA4161">
        <v>134.40663441369892</v>
      </c>
      <c r="AB4161">
        <v>112.96052989626807</v>
      </c>
      <c r="AC4161">
        <v>0</v>
      </c>
      <c r="AD4161">
        <v>1193.0956223937296</v>
      </c>
      <c r="AE4161">
        <v>2189.568505942334</v>
      </c>
    </row>
    <row r="4162" spans="1:31" x14ac:dyDescent="0.25">
      <c r="A4162">
        <v>2351752</v>
      </c>
      <c r="B4162">
        <v>1</v>
      </c>
      <c r="C4162" t="s">
        <v>80</v>
      </c>
      <c r="D4162" t="s">
        <v>103</v>
      </c>
      <c r="E4162" t="s">
        <v>132</v>
      </c>
      <c r="F4162" t="s">
        <v>12065</v>
      </c>
      <c r="G4162" t="s">
        <v>134</v>
      </c>
      <c r="H4162" t="s">
        <v>135</v>
      </c>
      <c r="I4162" t="s">
        <v>144</v>
      </c>
      <c r="J4162" t="s">
        <v>137</v>
      </c>
      <c r="K4162" t="s">
        <v>138</v>
      </c>
      <c r="L4162" t="s">
        <v>12066</v>
      </c>
      <c r="M4162" t="s">
        <v>12067</v>
      </c>
      <c r="N4162">
        <v>0.98305555499999997</v>
      </c>
      <c r="O4162">
        <v>0</v>
      </c>
      <c r="P4162">
        <v>0</v>
      </c>
      <c r="Q4162">
        <v>0</v>
      </c>
      <c r="R4162">
        <v>0</v>
      </c>
      <c r="S4162">
        <v>1</v>
      </c>
      <c r="T4162">
        <v>0</v>
      </c>
      <c r="U4162">
        <v>8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1.5536431048964126</v>
      </c>
      <c r="AB4162">
        <v>0</v>
      </c>
      <c r="AC4162">
        <v>1211.5227528056721</v>
      </c>
      <c r="AD4162">
        <v>0</v>
      </c>
      <c r="AE4162">
        <v>1213.0763959105684</v>
      </c>
    </row>
    <row r="4163" spans="1:31" x14ac:dyDescent="0.25">
      <c r="A4163">
        <v>2351503</v>
      </c>
      <c r="B4163">
        <v>1</v>
      </c>
      <c r="C4163" t="s">
        <v>80</v>
      </c>
      <c r="D4163" t="s">
        <v>98</v>
      </c>
      <c r="E4163" t="s">
        <v>151</v>
      </c>
      <c r="F4163" t="s">
        <v>12068</v>
      </c>
      <c r="G4163" t="s">
        <v>797</v>
      </c>
      <c r="H4163" t="s">
        <v>154</v>
      </c>
      <c r="I4163" t="s">
        <v>144</v>
      </c>
      <c r="J4163" t="s">
        <v>137</v>
      </c>
      <c r="K4163" t="s">
        <v>138</v>
      </c>
      <c r="L4163" t="s">
        <v>12069</v>
      </c>
      <c r="M4163" t="s">
        <v>12070</v>
      </c>
      <c r="N4163">
        <v>1.3825000000000001</v>
      </c>
      <c r="O4163">
        <v>0</v>
      </c>
      <c r="P4163">
        <v>17</v>
      </c>
      <c r="Q4163">
        <v>0</v>
      </c>
      <c r="R4163">
        <v>8</v>
      </c>
      <c r="S4163">
        <v>0</v>
      </c>
      <c r="T4163">
        <v>3</v>
      </c>
      <c r="U4163">
        <v>0</v>
      </c>
      <c r="V4163">
        <v>0</v>
      </c>
      <c r="W4163">
        <v>0</v>
      </c>
      <c r="X4163">
        <v>9.6519650511455097</v>
      </c>
      <c r="Y4163">
        <v>0</v>
      </c>
      <c r="Z4163">
        <v>28.539679447390672</v>
      </c>
      <c r="AA4163">
        <v>0</v>
      </c>
      <c r="AB4163">
        <v>17.26795079605068</v>
      </c>
      <c r="AC4163">
        <v>0</v>
      </c>
      <c r="AD4163">
        <v>0</v>
      </c>
      <c r="AE4163">
        <v>55.459595294586862</v>
      </c>
    </row>
    <row r="4164" spans="1:31" x14ac:dyDescent="0.25">
      <c r="A4164">
        <v>2351689</v>
      </c>
      <c r="B4164">
        <v>1</v>
      </c>
      <c r="C4164" t="s">
        <v>81</v>
      </c>
      <c r="D4164" t="s">
        <v>118</v>
      </c>
      <c r="E4164" t="s">
        <v>132</v>
      </c>
      <c r="F4164" t="s">
        <v>11562</v>
      </c>
      <c r="G4164" t="s">
        <v>432</v>
      </c>
      <c r="H4164" t="s">
        <v>135</v>
      </c>
      <c r="I4164" t="s">
        <v>144</v>
      </c>
      <c r="J4164" t="s">
        <v>137</v>
      </c>
      <c r="K4164" t="s">
        <v>138</v>
      </c>
      <c r="L4164" t="s">
        <v>12071</v>
      </c>
      <c r="M4164" t="s">
        <v>12072</v>
      </c>
      <c r="N4164">
        <v>0.36777777699999997</v>
      </c>
      <c r="O4164">
        <v>14</v>
      </c>
      <c r="P4164">
        <v>1</v>
      </c>
      <c r="Q4164">
        <v>51</v>
      </c>
      <c r="R4164">
        <v>4</v>
      </c>
      <c r="S4164">
        <v>30</v>
      </c>
      <c r="T4164">
        <v>0</v>
      </c>
      <c r="U4164">
        <v>1</v>
      </c>
      <c r="V4164">
        <v>0</v>
      </c>
      <c r="W4164">
        <v>6.127562253050626</v>
      </c>
      <c r="X4164">
        <v>4.7006541231733333E-2</v>
      </c>
      <c r="Y4164">
        <v>55.107769422556046</v>
      </c>
      <c r="Z4164">
        <v>1.564011652578867</v>
      </c>
      <c r="AA4164">
        <v>50.434793134608803</v>
      </c>
      <c r="AB4164">
        <v>0</v>
      </c>
      <c r="AC4164">
        <v>26.245964802724433</v>
      </c>
      <c r="AD4164">
        <v>0</v>
      </c>
      <c r="AE4164">
        <v>139.52710780675051</v>
      </c>
    </row>
    <row r="4165" spans="1:31" x14ac:dyDescent="0.25">
      <c r="A4165">
        <v>2351357</v>
      </c>
      <c r="B4165">
        <v>1</v>
      </c>
      <c r="C4165" t="s">
        <v>80</v>
      </c>
      <c r="D4165" t="s">
        <v>98</v>
      </c>
      <c r="E4165" t="s">
        <v>151</v>
      </c>
      <c r="F4165" t="s">
        <v>12073</v>
      </c>
      <c r="G4165" t="s">
        <v>153</v>
      </c>
      <c r="H4165" t="s">
        <v>154</v>
      </c>
      <c r="I4165" t="s">
        <v>144</v>
      </c>
      <c r="J4165" t="s">
        <v>137</v>
      </c>
      <c r="K4165" t="s">
        <v>138</v>
      </c>
      <c r="L4165" t="s">
        <v>12074</v>
      </c>
      <c r="M4165" t="s">
        <v>12075</v>
      </c>
      <c r="N4165">
        <v>1.4297222220000001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2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1.6849499497470557</v>
      </c>
      <c r="AC4165">
        <v>0</v>
      </c>
      <c r="AD4165">
        <v>0</v>
      </c>
      <c r="AE4165">
        <v>1.6849499497470557</v>
      </c>
    </row>
    <row r="4166" spans="1:31" x14ac:dyDescent="0.25">
      <c r="A4166">
        <v>2351297</v>
      </c>
      <c r="B4166">
        <v>1</v>
      </c>
      <c r="C4166" t="s">
        <v>80</v>
      </c>
      <c r="D4166" t="s">
        <v>99</v>
      </c>
      <c r="E4166" t="s">
        <v>157</v>
      </c>
      <c r="F4166" t="s">
        <v>12076</v>
      </c>
      <c r="G4166" t="s">
        <v>279</v>
      </c>
      <c r="H4166" t="s">
        <v>154</v>
      </c>
      <c r="I4166" t="s">
        <v>144</v>
      </c>
      <c r="J4166" t="s">
        <v>137</v>
      </c>
      <c r="K4166" t="s">
        <v>138</v>
      </c>
      <c r="L4166" t="s">
        <v>12077</v>
      </c>
      <c r="M4166" t="s">
        <v>12078</v>
      </c>
      <c r="N4166">
        <v>2.554166666</v>
      </c>
      <c r="O4166">
        <v>0</v>
      </c>
      <c r="P4166">
        <v>2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1.4118974775536888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1.4118974775536888</v>
      </c>
    </row>
    <row r="4167" spans="1:31" x14ac:dyDescent="0.25">
      <c r="A4167">
        <v>2351251</v>
      </c>
      <c r="B4167">
        <v>1</v>
      </c>
      <c r="C4167" t="s">
        <v>80</v>
      </c>
      <c r="D4167" t="s">
        <v>106</v>
      </c>
      <c r="E4167" t="s">
        <v>132</v>
      </c>
      <c r="F4167" t="s">
        <v>12079</v>
      </c>
      <c r="G4167" t="s">
        <v>134</v>
      </c>
      <c r="H4167" t="s">
        <v>135</v>
      </c>
      <c r="I4167" t="s">
        <v>144</v>
      </c>
      <c r="J4167" t="s">
        <v>137</v>
      </c>
      <c r="K4167" t="s">
        <v>138</v>
      </c>
      <c r="L4167" t="s">
        <v>12080</v>
      </c>
      <c r="M4167" t="s">
        <v>12081</v>
      </c>
      <c r="N4167">
        <v>7.0555555000000006E-2</v>
      </c>
      <c r="O4167">
        <v>0</v>
      </c>
      <c r="P4167">
        <v>3148</v>
      </c>
      <c r="Q4167">
        <v>0</v>
      </c>
      <c r="R4167">
        <v>2</v>
      </c>
      <c r="S4167">
        <v>4</v>
      </c>
      <c r="T4167">
        <v>262</v>
      </c>
      <c r="U4167">
        <v>1</v>
      </c>
      <c r="V4167">
        <v>1</v>
      </c>
      <c r="W4167">
        <v>0</v>
      </c>
      <c r="X4167">
        <v>46.671290255067724</v>
      </c>
      <c r="Y4167">
        <v>0</v>
      </c>
      <c r="Z4167">
        <v>0.1166268801316</v>
      </c>
      <c r="AA4167">
        <v>2.3381771277582555</v>
      </c>
      <c r="AB4167">
        <v>27.807213054049893</v>
      </c>
      <c r="AC4167">
        <v>2.7640326323961202</v>
      </c>
      <c r="AD4167">
        <v>2.3208877694137774E-2</v>
      </c>
      <c r="AE4167">
        <v>79.72054882709773</v>
      </c>
    </row>
    <row r="4168" spans="1:31" x14ac:dyDescent="0.25">
      <c r="A4168">
        <v>2351294</v>
      </c>
      <c r="B4168">
        <v>1</v>
      </c>
      <c r="C4168" t="s">
        <v>80</v>
      </c>
      <c r="D4168" t="s">
        <v>84</v>
      </c>
      <c r="E4168" t="s">
        <v>151</v>
      </c>
      <c r="F4168" t="s">
        <v>12082</v>
      </c>
      <c r="G4168" t="s">
        <v>352</v>
      </c>
      <c r="H4168" t="s">
        <v>154</v>
      </c>
      <c r="I4168" t="s">
        <v>144</v>
      </c>
      <c r="J4168" t="s">
        <v>3</v>
      </c>
      <c r="K4168" t="s">
        <v>138</v>
      </c>
      <c r="L4168" t="s">
        <v>12083</v>
      </c>
      <c r="M4168" t="s">
        <v>12084</v>
      </c>
      <c r="N4168">
        <v>4.5794444439999999</v>
      </c>
      <c r="O4168">
        <v>0</v>
      </c>
      <c r="P4168">
        <v>187</v>
      </c>
      <c r="Q4168">
        <v>0</v>
      </c>
      <c r="R4168">
        <v>0</v>
      </c>
      <c r="S4168">
        <v>0</v>
      </c>
      <c r="T4168">
        <v>9</v>
      </c>
      <c r="U4168">
        <v>0</v>
      </c>
      <c r="V4168">
        <v>0</v>
      </c>
      <c r="W4168">
        <v>0</v>
      </c>
      <c r="X4168">
        <v>202.90111300765781</v>
      </c>
      <c r="Y4168">
        <v>0</v>
      </c>
      <c r="Z4168">
        <v>0</v>
      </c>
      <c r="AA4168">
        <v>0</v>
      </c>
      <c r="AB4168">
        <v>54.251803919136016</v>
      </c>
      <c r="AC4168">
        <v>0</v>
      </c>
      <c r="AD4168">
        <v>0</v>
      </c>
      <c r="AE4168">
        <v>257.15291692679381</v>
      </c>
    </row>
    <row r="4169" spans="1:31" x14ac:dyDescent="0.25">
      <c r="A4169">
        <v>2351317</v>
      </c>
      <c r="B4169">
        <v>1</v>
      </c>
      <c r="C4169" t="s">
        <v>81</v>
      </c>
      <c r="D4169" t="s">
        <v>113</v>
      </c>
      <c r="E4169" t="s">
        <v>174</v>
      </c>
      <c r="F4169" t="s">
        <v>12085</v>
      </c>
      <c r="G4169" t="s">
        <v>176</v>
      </c>
      <c r="H4169" t="s">
        <v>154</v>
      </c>
      <c r="I4169" t="s">
        <v>144</v>
      </c>
      <c r="J4169" t="s">
        <v>137</v>
      </c>
      <c r="K4169" t="s">
        <v>138</v>
      </c>
      <c r="L4169" t="s">
        <v>12086</v>
      </c>
      <c r="M4169" t="s">
        <v>12087</v>
      </c>
      <c r="N4169">
        <v>4.0841666659999998</v>
      </c>
      <c r="O4169">
        <v>0</v>
      </c>
      <c r="P4169">
        <v>0</v>
      </c>
      <c r="Q4169">
        <v>0</v>
      </c>
      <c r="R4169">
        <v>12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232.71599413695094</v>
      </c>
      <c r="AA4169">
        <v>0</v>
      </c>
      <c r="AB4169">
        <v>0</v>
      </c>
      <c r="AC4169">
        <v>0</v>
      </c>
      <c r="AD4169">
        <v>0</v>
      </c>
      <c r="AE4169">
        <v>232.71599413695094</v>
      </c>
    </row>
    <row r="4170" spans="1:31" x14ac:dyDescent="0.25">
      <c r="A4170">
        <v>2351629</v>
      </c>
      <c r="B4170">
        <v>1</v>
      </c>
      <c r="C4170" t="s">
        <v>80</v>
      </c>
      <c r="D4170" t="s">
        <v>101</v>
      </c>
      <c r="E4170" t="s">
        <v>151</v>
      </c>
      <c r="F4170" t="s">
        <v>12088</v>
      </c>
      <c r="G4170" t="s">
        <v>194</v>
      </c>
      <c r="H4170" t="s">
        <v>154</v>
      </c>
      <c r="I4170" t="s">
        <v>144</v>
      </c>
      <c r="J4170" t="s">
        <v>137</v>
      </c>
      <c r="K4170" t="s">
        <v>138</v>
      </c>
      <c r="L4170" t="s">
        <v>12089</v>
      </c>
      <c r="M4170" t="s">
        <v>12090</v>
      </c>
      <c r="N4170">
        <v>1.1100000000000001</v>
      </c>
      <c r="O4170">
        <v>0</v>
      </c>
      <c r="P4170">
        <v>57</v>
      </c>
      <c r="Q4170">
        <v>0</v>
      </c>
      <c r="R4170">
        <v>0</v>
      </c>
      <c r="S4170">
        <v>0</v>
      </c>
      <c r="T4170">
        <v>17</v>
      </c>
      <c r="U4170">
        <v>0</v>
      </c>
      <c r="V4170">
        <v>0</v>
      </c>
      <c r="W4170">
        <v>0</v>
      </c>
      <c r="X4170">
        <v>21.530802711772022</v>
      </c>
      <c r="Y4170">
        <v>0</v>
      </c>
      <c r="Z4170">
        <v>0</v>
      </c>
      <c r="AA4170">
        <v>0</v>
      </c>
      <c r="AB4170">
        <v>16.139762651136753</v>
      </c>
      <c r="AC4170">
        <v>0</v>
      </c>
      <c r="AD4170">
        <v>0</v>
      </c>
      <c r="AE4170">
        <v>37.670565362908775</v>
      </c>
    </row>
    <row r="4171" spans="1:31" x14ac:dyDescent="0.25">
      <c r="A4171">
        <v>2351337</v>
      </c>
      <c r="B4171">
        <v>1</v>
      </c>
      <c r="C4171" t="s">
        <v>81</v>
      </c>
      <c r="D4171" t="s">
        <v>118</v>
      </c>
      <c r="E4171" t="s">
        <v>157</v>
      </c>
      <c r="F4171" t="s">
        <v>12091</v>
      </c>
      <c r="G4171" t="s">
        <v>352</v>
      </c>
      <c r="H4171" t="s">
        <v>154</v>
      </c>
      <c r="I4171" t="s">
        <v>144</v>
      </c>
      <c r="J4171" t="s">
        <v>3</v>
      </c>
      <c r="K4171" t="s">
        <v>138</v>
      </c>
      <c r="L4171" t="s">
        <v>12092</v>
      </c>
      <c r="M4171" t="s">
        <v>12093</v>
      </c>
      <c r="N4171">
        <v>5.1411111109999998</v>
      </c>
      <c r="O4171">
        <v>0</v>
      </c>
      <c r="P4171">
        <v>2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2.0772702095102131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2.0772702095102131</v>
      </c>
    </row>
    <row r="4172" spans="1:31" x14ac:dyDescent="0.25">
      <c r="A4172">
        <v>2351437</v>
      </c>
      <c r="B4172">
        <v>1</v>
      </c>
      <c r="C4172" t="s">
        <v>80</v>
      </c>
      <c r="D4172" t="s">
        <v>93</v>
      </c>
      <c r="E4172" t="s">
        <v>174</v>
      </c>
      <c r="F4172" t="s">
        <v>12094</v>
      </c>
      <c r="G4172" t="s">
        <v>410</v>
      </c>
      <c r="H4172" t="s">
        <v>154</v>
      </c>
      <c r="I4172" t="s">
        <v>144</v>
      </c>
      <c r="J4172" t="s">
        <v>137</v>
      </c>
      <c r="K4172" t="s">
        <v>138</v>
      </c>
      <c r="L4172" t="s">
        <v>12095</v>
      </c>
      <c r="M4172" t="s">
        <v>12096</v>
      </c>
      <c r="N4172">
        <v>1.4850000000000001</v>
      </c>
      <c r="O4172">
        <v>0</v>
      </c>
      <c r="P4172">
        <v>146</v>
      </c>
      <c r="Q4172">
        <v>0</v>
      </c>
      <c r="R4172">
        <v>5</v>
      </c>
      <c r="S4172">
        <v>0</v>
      </c>
      <c r="T4172">
        <v>7</v>
      </c>
      <c r="U4172">
        <v>0</v>
      </c>
      <c r="V4172">
        <v>0</v>
      </c>
      <c r="W4172">
        <v>0</v>
      </c>
      <c r="X4172">
        <v>38.56568335278461</v>
      </c>
      <c r="Y4172">
        <v>0</v>
      </c>
      <c r="Z4172">
        <v>0.49633600040144388</v>
      </c>
      <c r="AA4172">
        <v>0</v>
      </c>
      <c r="AB4172">
        <v>11.000719049073389</v>
      </c>
      <c r="AC4172">
        <v>0</v>
      </c>
      <c r="AD4172">
        <v>0</v>
      </c>
      <c r="AE4172">
        <v>50.062738402259441</v>
      </c>
    </row>
    <row r="4173" spans="1:31" x14ac:dyDescent="0.25">
      <c r="A4173">
        <v>2351666</v>
      </c>
      <c r="B4173">
        <v>1</v>
      </c>
      <c r="C4173" t="s">
        <v>81</v>
      </c>
      <c r="D4173" t="s">
        <v>113</v>
      </c>
      <c r="E4173" t="s">
        <v>132</v>
      </c>
      <c r="F4173" t="s">
        <v>12097</v>
      </c>
      <c r="G4173" t="s">
        <v>134</v>
      </c>
      <c r="H4173" t="s">
        <v>135</v>
      </c>
      <c r="I4173" t="s">
        <v>144</v>
      </c>
      <c r="J4173" t="s">
        <v>137</v>
      </c>
      <c r="K4173" t="s">
        <v>138</v>
      </c>
      <c r="L4173" t="s">
        <v>12098</v>
      </c>
      <c r="M4173" t="s">
        <v>12099</v>
      </c>
      <c r="N4173">
        <v>0.315</v>
      </c>
      <c r="O4173">
        <v>0</v>
      </c>
      <c r="P4173">
        <v>3</v>
      </c>
      <c r="Q4173">
        <v>1</v>
      </c>
      <c r="R4173">
        <v>6</v>
      </c>
      <c r="S4173">
        <v>5</v>
      </c>
      <c r="T4173">
        <v>0</v>
      </c>
      <c r="U4173">
        <v>0</v>
      </c>
      <c r="V4173">
        <v>0</v>
      </c>
      <c r="W4173">
        <v>0</v>
      </c>
      <c r="X4173">
        <v>7.9395846660900007E-2</v>
      </c>
      <c r="Y4173">
        <v>0.1497613357548</v>
      </c>
      <c r="Z4173">
        <v>1.2218501493198</v>
      </c>
      <c r="AA4173">
        <v>43.002414787744435</v>
      </c>
      <c r="AB4173">
        <v>0</v>
      </c>
      <c r="AC4173">
        <v>0</v>
      </c>
      <c r="AD4173">
        <v>0</v>
      </c>
      <c r="AE4173">
        <v>44.453422119479931</v>
      </c>
    </row>
    <row r="4174" spans="1:31" x14ac:dyDescent="0.25">
      <c r="A4174">
        <v>2351380</v>
      </c>
      <c r="B4174">
        <v>1</v>
      </c>
      <c r="C4174" t="s">
        <v>80</v>
      </c>
      <c r="D4174" t="s">
        <v>101</v>
      </c>
      <c r="E4174" t="s">
        <v>147</v>
      </c>
      <c r="F4174" t="s">
        <v>12100</v>
      </c>
      <c r="G4174" t="s">
        <v>184</v>
      </c>
      <c r="H4174" t="s">
        <v>135</v>
      </c>
      <c r="I4174" t="s">
        <v>144</v>
      </c>
      <c r="J4174" t="s">
        <v>137</v>
      </c>
      <c r="K4174" t="s">
        <v>138</v>
      </c>
      <c r="L4174" t="s">
        <v>12101</v>
      </c>
      <c r="M4174" t="s">
        <v>12102</v>
      </c>
      <c r="N4174">
        <v>1.9069444440000001</v>
      </c>
      <c r="O4174">
        <v>0</v>
      </c>
      <c r="P4174">
        <v>30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12.928168189385813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12.928168189385813</v>
      </c>
    </row>
    <row r="4175" spans="1:31" x14ac:dyDescent="0.25">
      <c r="A4175">
        <v>2351274</v>
      </c>
      <c r="B4175">
        <v>1</v>
      </c>
      <c r="C4175" t="s">
        <v>80</v>
      </c>
      <c r="D4175" t="s">
        <v>104</v>
      </c>
      <c r="E4175" t="s">
        <v>174</v>
      </c>
      <c r="F4175" t="s">
        <v>12103</v>
      </c>
      <c r="G4175" t="s">
        <v>208</v>
      </c>
      <c r="H4175" t="s">
        <v>154</v>
      </c>
      <c r="I4175" t="s">
        <v>144</v>
      </c>
      <c r="J4175" t="s">
        <v>137</v>
      </c>
      <c r="K4175" t="s">
        <v>209</v>
      </c>
      <c r="L4175" t="s">
        <v>12104</v>
      </c>
      <c r="M4175" t="s">
        <v>12105</v>
      </c>
      <c r="N4175">
        <v>2.011666666</v>
      </c>
      <c r="O4175">
        <v>0</v>
      </c>
      <c r="P4175">
        <v>755</v>
      </c>
      <c r="Q4175">
        <v>0</v>
      </c>
      <c r="R4175">
        <v>9</v>
      </c>
      <c r="S4175">
        <v>0</v>
      </c>
      <c r="T4175">
        <v>33</v>
      </c>
      <c r="U4175">
        <v>0</v>
      </c>
      <c r="V4175">
        <v>0</v>
      </c>
      <c r="W4175">
        <v>0</v>
      </c>
      <c r="X4175">
        <v>317.68782709881577</v>
      </c>
      <c r="Y4175">
        <v>0</v>
      </c>
      <c r="Z4175">
        <v>5.2947661286885497</v>
      </c>
      <c r="AA4175">
        <v>0</v>
      </c>
      <c r="AB4175">
        <v>40.440889484035594</v>
      </c>
      <c r="AC4175">
        <v>0</v>
      </c>
      <c r="AD4175">
        <v>0</v>
      </c>
      <c r="AE4175">
        <v>363.42348271153992</v>
      </c>
    </row>
    <row r="4176" spans="1:31" x14ac:dyDescent="0.25">
      <c r="A4176">
        <v>2351523</v>
      </c>
      <c r="B4176">
        <v>1</v>
      </c>
      <c r="C4176" t="s">
        <v>80</v>
      </c>
      <c r="D4176" t="s">
        <v>83</v>
      </c>
      <c r="E4176" t="s">
        <v>147</v>
      </c>
      <c r="F4176" t="s">
        <v>7414</v>
      </c>
      <c r="G4176" t="s">
        <v>134</v>
      </c>
      <c r="H4176" t="s">
        <v>135</v>
      </c>
      <c r="I4176" t="s">
        <v>144</v>
      </c>
      <c r="J4176" t="s">
        <v>137</v>
      </c>
      <c r="K4176" t="s">
        <v>138</v>
      </c>
      <c r="L4176" t="s">
        <v>12106</v>
      </c>
      <c r="M4176" t="s">
        <v>12107</v>
      </c>
      <c r="N4176">
        <v>0.47611111099999998</v>
      </c>
      <c r="O4176">
        <v>0</v>
      </c>
      <c r="P4176">
        <v>133</v>
      </c>
      <c r="Q4176">
        <v>0</v>
      </c>
      <c r="R4176">
        <v>1</v>
      </c>
      <c r="S4176">
        <v>37</v>
      </c>
      <c r="T4176">
        <v>19</v>
      </c>
      <c r="U4176">
        <v>19</v>
      </c>
      <c r="V4176">
        <v>2</v>
      </c>
      <c r="W4176">
        <v>0</v>
      </c>
      <c r="X4176">
        <v>20.480478622531621</v>
      </c>
      <c r="Y4176">
        <v>0</v>
      </c>
      <c r="Z4176">
        <v>0.1064705816402889</v>
      </c>
      <c r="AA4176">
        <v>260.04773056606723</v>
      </c>
      <c r="AB4176">
        <v>16.709758339414677</v>
      </c>
      <c r="AC4176">
        <v>765.80053605941032</v>
      </c>
      <c r="AD4176">
        <v>76.677677108080985</v>
      </c>
      <c r="AE4176">
        <v>1139.8226512771453</v>
      </c>
    </row>
    <row r="4177" spans="1:31" x14ac:dyDescent="0.25">
      <c r="A4177">
        <v>2351260</v>
      </c>
      <c r="B4177">
        <v>1</v>
      </c>
      <c r="C4177" t="s">
        <v>80</v>
      </c>
      <c r="D4177" t="s">
        <v>97</v>
      </c>
      <c r="E4177" t="s">
        <v>147</v>
      </c>
      <c r="F4177" t="s">
        <v>5868</v>
      </c>
      <c r="G4177" t="s">
        <v>184</v>
      </c>
      <c r="H4177" t="s">
        <v>135</v>
      </c>
      <c r="I4177" t="s">
        <v>144</v>
      </c>
      <c r="J4177" t="s">
        <v>137</v>
      </c>
      <c r="K4177" t="s">
        <v>138</v>
      </c>
      <c r="L4177" t="s">
        <v>12108</v>
      </c>
      <c r="M4177" t="s">
        <v>12109</v>
      </c>
      <c r="N4177">
        <v>1.373611111</v>
      </c>
      <c r="O4177">
        <v>0</v>
      </c>
      <c r="P4177">
        <v>11</v>
      </c>
      <c r="Q4177">
        <v>0</v>
      </c>
      <c r="R4177">
        <v>11</v>
      </c>
      <c r="S4177">
        <v>0</v>
      </c>
      <c r="T4177">
        <v>9</v>
      </c>
      <c r="U4177">
        <v>0</v>
      </c>
      <c r="V4177">
        <v>0</v>
      </c>
      <c r="W4177">
        <v>0</v>
      </c>
      <c r="X4177">
        <v>7.8059638363372228</v>
      </c>
      <c r="Y4177">
        <v>0</v>
      </c>
      <c r="Z4177">
        <v>18.722574104135489</v>
      </c>
      <c r="AA4177">
        <v>0</v>
      </c>
      <c r="AB4177">
        <v>14.762496937268271</v>
      </c>
      <c r="AC4177">
        <v>0</v>
      </c>
      <c r="AD4177">
        <v>0</v>
      </c>
      <c r="AE4177">
        <v>41.291034877740984</v>
      </c>
    </row>
    <row r="4178" spans="1:31" x14ac:dyDescent="0.25">
      <c r="A4178">
        <v>2351592</v>
      </c>
      <c r="B4178">
        <v>1</v>
      </c>
      <c r="C4178" t="s">
        <v>80</v>
      </c>
      <c r="D4178" t="s">
        <v>90</v>
      </c>
      <c r="E4178" t="s">
        <v>151</v>
      </c>
      <c r="F4178" t="s">
        <v>12110</v>
      </c>
      <c r="G4178" t="s">
        <v>153</v>
      </c>
      <c r="H4178" t="s">
        <v>154</v>
      </c>
      <c r="I4178" t="s">
        <v>144</v>
      </c>
      <c r="J4178" t="s">
        <v>137</v>
      </c>
      <c r="K4178" t="s">
        <v>138</v>
      </c>
      <c r="L4178" t="s">
        <v>12111</v>
      </c>
      <c r="M4178" t="s">
        <v>12112</v>
      </c>
      <c r="N4178">
        <v>2.0872222219999998</v>
      </c>
      <c r="O4178">
        <v>0</v>
      </c>
      <c r="P4178">
        <v>134</v>
      </c>
      <c r="Q4178">
        <v>0</v>
      </c>
      <c r="R4178">
        <v>0</v>
      </c>
      <c r="S4178">
        <v>0</v>
      </c>
      <c r="T4178">
        <v>8</v>
      </c>
      <c r="U4178">
        <v>0</v>
      </c>
      <c r="V4178">
        <v>0</v>
      </c>
      <c r="W4178">
        <v>0</v>
      </c>
      <c r="X4178">
        <v>89.801546141531006</v>
      </c>
      <c r="Y4178">
        <v>0</v>
      </c>
      <c r="Z4178">
        <v>0</v>
      </c>
      <c r="AA4178">
        <v>0</v>
      </c>
      <c r="AB4178">
        <v>12.771014491027053</v>
      </c>
      <c r="AC4178">
        <v>0</v>
      </c>
      <c r="AD4178">
        <v>0</v>
      </c>
      <c r="AE4178">
        <v>102.57256063255807</v>
      </c>
    </row>
    <row r="4179" spans="1:31" x14ac:dyDescent="0.25">
      <c r="A4179">
        <v>2351283</v>
      </c>
      <c r="B4179">
        <v>1</v>
      </c>
      <c r="C4179" t="s">
        <v>81</v>
      </c>
      <c r="D4179" t="s">
        <v>127</v>
      </c>
      <c r="E4179" t="s">
        <v>157</v>
      </c>
      <c r="F4179" t="s">
        <v>12113</v>
      </c>
      <c r="G4179" t="s">
        <v>204</v>
      </c>
      <c r="H4179" t="s">
        <v>154</v>
      </c>
      <c r="I4179" t="s">
        <v>144</v>
      </c>
      <c r="J4179" t="s">
        <v>137</v>
      </c>
      <c r="K4179" t="s">
        <v>138</v>
      </c>
      <c r="L4179" t="s">
        <v>12114</v>
      </c>
      <c r="M4179" t="s">
        <v>12115</v>
      </c>
      <c r="N4179">
        <v>2.568888888</v>
      </c>
      <c r="O4179">
        <v>0</v>
      </c>
      <c r="P4179">
        <v>5</v>
      </c>
      <c r="Q4179">
        <v>0</v>
      </c>
      <c r="R4179">
        <v>0</v>
      </c>
      <c r="S4179">
        <v>0</v>
      </c>
      <c r="T4179">
        <v>4</v>
      </c>
      <c r="U4179">
        <v>0</v>
      </c>
      <c r="V4179">
        <v>0</v>
      </c>
      <c r="W4179">
        <v>0</v>
      </c>
      <c r="X4179">
        <v>9.5591095701253028</v>
      </c>
      <c r="Y4179">
        <v>0</v>
      </c>
      <c r="Z4179">
        <v>0</v>
      </c>
      <c r="AA4179">
        <v>0</v>
      </c>
      <c r="AB4179">
        <v>15.28934649919371</v>
      </c>
      <c r="AC4179">
        <v>0</v>
      </c>
      <c r="AD4179">
        <v>0</v>
      </c>
      <c r="AE4179">
        <v>24.848456069319013</v>
      </c>
    </row>
    <row r="4180" spans="1:31" x14ac:dyDescent="0.25">
      <c r="A4180">
        <v>2351237</v>
      </c>
      <c r="B4180">
        <v>1</v>
      </c>
      <c r="C4180" t="s">
        <v>81</v>
      </c>
      <c r="D4180" t="s">
        <v>113</v>
      </c>
      <c r="E4180" t="s">
        <v>174</v>
      </c>
      <c r="F4180" t="s">
        <v>12116</v>
      </c>
      <c r="G4180" t="s">
        <v>176</v>
      </c>
      <c r="H4180" t="s">
        <v>154</v>
      </c>
      <c r="I4180" t="s">
        <v>144</v>
      </c>
      <c r="J4180" t="s">
        <v>137</v>
      </c>
      <c r="K4180" t="s">
        <v>138</v>
      </c>
      <c r="L4180" t="s">
        <v>12117</v>
      </c>
      <c r="M4180" t="s">
        <v>12118</v>
      </c>
      <c r="N4180">
        <v>1.319722222</v>
      </c>
      <c r="O4180">
        <v>0</v>
      </c>
      <c r="P4180">
        <v>0</v>
      </c>
      <c r="Q4180">
        <v>0</v>
      </c>
      <c r="R4180">
        <v>26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147.81074354576816</v>
      </c>
      <c r="AA4180">
        <v>0</v>
      </c>
      <c r="AB4180">
        <v>0</v>
      </c>
      <c r="AC4180">
        <v>0</v>
      </c>
      <c r="AD4180">
        <v>0</v>
      </c>
      <c r="AE4180">
        <v>147.81074354576816</v>
      </c>
    </row>
    <row r="4181" spans="1:31" x14ac:dyDescent="0.25">
      <c r="A4181">
        <v>2351300</v>
      </c>
      <c r="B4181">
        <v>1</v>
      </c>
      <c r="C4181" t="s">
        <v>80</v>
      </c>
      <c r="D4181" t="s">
        <v>87</v>
      </c>
      <c r="E4181" t="s">
        <v>151</v>
      </c>
      <c r="F4181" t="s">
        <v>12119</v>
      </c>
      <c r="G4181" t="s">
        <v>498</v>
      </c>
      <c r="H4181" t="s">
        <v>154</v>
      </c>
      <c r="I4181" t="s">
        <v>144</v>
      </c>
      <c r="J4181" t="s">
        <v>137</v>
      </c>
      <c r="K4181" t="s">
        <v>138</v>
      </c>
      <c r="L4181" t="s">
        <v>12120</v>
      </c>
      <c r="M4181" t="s">
        <v>12121</v>
      </c>
      <c r="N4181">
        <v>0.29444444400000003</v>
      </c>
      <c r="O4181">
        <v>0</v>
      </c>
      <c r="P4181">
        <v>35</v>
      </c>
      <c r="Q4181">
        <v>0</v>
      </c>
      <c r="R4181">
        <v>0</v>
      </c>
      <c r="S4181">
        <v>0</v>
      </c>
      <c r="T4181">
        <v>1</v>
      </c>
      <c r="U4181">
        <v>0</v>
      </c>
      <c r="V4181">
        <v>0</v>
      </c>
      <c r="W4181">
        <v>0</v>
      </c>
      <c r="X4181">
        <v>2.8361468157426519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2.8361468157426519</v>
      </c>
    </row>
    <row r="4182" spans="1:31" x14ac:dyDescent="0.25">
      <c r="A4182">
        <v>2351655</v>
      </c>
      <c r="B4182">
        <v>1</v>
      </c>
      <c r="C4182" t="s">
        <v>81</v>
      </c>
      <c r="D4182" t="s">
        <v>113</v>
      </c>
      <c r="E4182" t="s">
        <v>132</v>
      </c>
      <c r="F4182" t="s">
        <v>7447</v>
      </c>
      <c r="G4182" t="s">
        <v>134</v>
      </c>
      <c r="H4182" t="s">
        <v>135</v>
      </c>
      <c r="I4182" t="s">
        <v>144</v>
      </c>
      <c r="J4182" t="s">
        <v>137</v>
      </c>
      <c r="K4182" t="s">
        <v>138</v>
      </c>
      <c r="L4182" t="s">
        <v>12122</v>
      </c>
      <c r="M4182" t="s">
        <v>12123</v>
      </c>
      <c r="N4182">
        <v>0.82222222199999995</v>
      </c>
      <c r="O4182">
        <v>0</v>
      </c>
      <c r="P4182">
        <v>1016</v>
      </c>
      <c r="Q4182">
        <v>0</v>
      </c>
      <c r="R4182">
        <v>4</v>
      </c>
      <c r="S4182">
        <v>1</v>
      </c>
      <c r="T4182">
        <v>103</v>
      </c>
      <c r="U4182">
        <v>1</v>
      </c>
      <c r="V4182">
        <v>1</v>
      </c>
      <c r="W4182">
        <v>0</v>
      </c>
      <c r="X4182">
        <v>232.76440253929846</v>
      </c>
      <c r="Y4182">
        <v>0</v>
      </c>
      <c r="Z4182">
        <v>3.9356695943314444</v>
      </c>
      <c r="AA4182">
        <v>0</v>
      </c>
      <c r="AB4182">
        <v>92.412386318491642</v>
      </c>
      <c r="AC4182">
        <v>613.43665918633337</v>
      </c>
      <c r="AD4182">
        <v>0.59823939973404439</v>
      </c>
      <c r="AE4182">
        <v>943.14735703818894</v>
      </c>
    </row>
    <row r="4183" spans="1:31" x14ac:dyDescent="0.25">
      <c r="A4183">
        <v>2351346</v>
      </c>
      <c r="B4183">
        <v>1</v>
      </c>
      <c r="C4183" t="s">
        <v>80</v>
      </c>
      <c r="D4183" t="s">
        <v>108</v>
      </c>
      <c r="E4183" t="s">
        <v>157</v>
      </c>
      <c r="F4183" t="s">
        <v>12124</v>
      </c>
      <c r="G4183" t="s">
        <v>159</v>
      </c>
      <c r="H4183" t="s">
        <v>154</v>
      </c>
      <c r="I4183" t="s">
        <v>144</v>
      </c>
      <c r="J4183" t="s">
        <v>137</v>
      </c>
      <c r="K4183" t="s">
        <v>138</v>
      </c>
      <c r="L4183" t="s">
        <v>12125</v>
      </c>
      <c r="M4183" t="s">
        <v>12126</v>
      </c>
      <c r="N4183">
        <v>6.0049999999999999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1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3.8864581953968678</v>
      </c>
      <c r="AC4183">
        <v>0</v>
      </c>
      <c r="AD4183">
        <v>0</v>
      </c>
      <c r="AE4183">
        <v>3.8864581953968678</v>
      </c>
    </row>
    <row r="4184" spans="1:31" x14ac:dyDescent="0.25">
      <c r="A4184">
        <v>2351552</v>
      </c>
      <c r="B4184">
        <v>1</v>
      </c>
      <c r="C4184" t="s">
        <v>80</v>
      </c>
      <c r="D4184" t="s">
        <v>108</v>
      </c>
      <c r="E4184" t="s">
        <v>147</v>
      </c>
      <c r="F4184" t="s">
        <v>12127</v>
      </c>
      <c r="G4184" t="s">
        <v>184</v>
      </c>
      <c r="H4184" t="s">
        <v>135</v>
      </c>
      <c r="I4184" t="s">
        <v>144</v>
      </c>
      <c r="J4184" t="s">
        <v>137</v>
      </c>
      <c r="K4184" t="s">
        <v>138</v>
      </c>
      <c r="L4184" t="s">
        <v>12128</v>
      </c>
      <c r="M4184" t="s">
        <v>12129</v>
      </c>
      <c r="N4184">
        <v>1.801111111</v>
      </c>
      <c r="O4184">
        <v>0</v>
      </c>
      <c r="P4184">
        <v>51</v>
      </c>
      <c r="Q4184">
        <v>0</v>
      </c>
      <c r="R4184">
        <v>13</v>
      </c>
      <c r="S4184">
        <v>0</v>
      </c>
      <c r="T4184">
        <v>19</v>
      </c>
      <c r="U4184">
        <v>0</v>
      </c>
      <c r="V4184">
        <v>0</v>
      </c>
      <c r="W4184">
        <v>0</v>
      </c>
      <c r="X4184">
        <v>18.041026730706861</v>
      </c>
      <c r="Y4184">
        <v>0</v>
      </c>
      <c r="Z4184">
        <v>13.129612024254136</v>
      </c>
      <c r="AA4184">
        <v>0</v>
      </c>
      <c r="AB4184">
        <v>34.0085744161143</v>
      </c>
      <c r="AC4184">
        <v>0</v>
      </c>
      <c r="AD4184">
        <v>0</v>
      </c>
      <c r="AE4184">
        <v>65.179213171075304</v>
      </c>
    </row>
    <row r="4185" spans="1:31" x14ac:dyDescent="0.25">
      <c r="A4185">
        <v>2351532</v>
      </c>
      <c r="B4185">
        <v>1</v>
      </c>
      <c r="C4185" t="s">
        <v>80</v>
      </c>
      <c r="D4185" t="s">
        <v>88</v>
      </c>
      <c r="E4185" t="s">
        <v>151</v>
      </c>
      <c r="F4185" t="s">
        <v>12130</v>
      </c>
      <c r="G4185" t="s">
        <v>410</v>
      </c>
      <c r="H4185" t="s">
        <v>154</v>
      </c>
      <c r="I4185" t="s">
        <v>144</v>
      </c>
      <c r="J4185" t="s">
        <v>137</v>
      </c>
      <c r="K4185" t="s">
        <v>138</v>
      </c>
      <c r="L4185" t="s">
        <v>12131</v>
      </c>
      <c r="M4185" t="s">
        <v>12132</v>
      </c>
      <c r="N4185">
        <v>0.94805555500000005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3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11.601110702619161</v>
      </c>
      <c r="AC4185">
        <v>0</v>
      </c>
      <c r="AD4185">
        <v>0</v>
      </c>
      <c r="AE4185">
        <v>11.601110702619161</v>
      </c>
    </row>
    <row r="4186" spans="1:31" x14ac:dyDescent="0.25">
      <c r="A4186">
        <v>2351340</v>
      </c>
      <c r="B4186">
        <v>1</v>
      </c>
      <c r="C4186" t="s">
        <v>80</v>
      </c>
      <c r="D4186" t="s">
        <v>102</v>
      </c>
      <c r="E4186" t="s">
        <v>132</v>
      </c>
      <c r="F4186" t="s">
        <v>7763</v>
      </c>
      <c r="G4186" t="s">
        <v>134</v>
      </c>
      <c r="H4186" t="s">
        <v>135</v>
      </c>
      <c r="I4186" t="s">
        <v>144</v>
      </c>
      <c r="J4186" t="s">
        <v>137</v>
      </c>
      <c r="K4186" t="s">
        <v>138</v>
      </c>
      <c r="L4186" t="s">
        <v>12133</v>
      </c>
      <c r="M4186" t="s">
        <v>12134</v>
      </c>
      <c r="N4186">
        <v>1.22</v>
      </c>
      <c r="O4186">
        <v>1</v>
      </c>
      <c r="P4186">
        <v>1030</v>
      </c>
      <c r="Q4186">
        <v>2</v>
      </c>
      <c r="R4186">
        <v>16</v>
      </c>
      <c r="S4186">
        <v>5</v>
      </c>
      <c r="T4186">
        <v>74</v>
      </c>
      <c r="U4186">
        <v>0</v>
      </c>
      <c r="V4186">
        <v>0</v>
      </c>
      <c r="W4186">
        <v>3.9192608835727984</v>
      </c>
      <c r="X4186">
        <v>184.85884515593713</v>
      </c>
      <c r="Y4186">
        <v>3.9448468603014364</v>
      </c>
      <c r="Z4186">
        <v>34.149754582636525</v>
      </c>
      <c r="AA4186">
        <v>13.721354216501558</v>
      </c>
      <c r="AB4186">
        <v>70.250928713047713</v>
      </c>
      <c r="AC4186">
        <v>0</v>
      </c>
      <c r="AD4186">
        <v>0</v>
      </c>
      <c r="AE4186">
        <v>310.84499041199717</v>
      </c>
    </row>
    <row r="4187" spans="1:31" x14ac:dyDescent="0.25">
      <c r="A4187">
        <v>2351718</v>
      </c>
      <c r="B4187">
        <v>1</v>
      </c>
      <c r="C4187" t="s">
        <v>80</v>
      </c>
      <c r="D4187" t="s">
        <v>82</v>
      </c>
      <c r="E4187" t="s">
        <v>151</v>
      </c>
      <c r="F4187" t="s">
        <v>12135</v>
      </c>
      <c r="G4187" t="s">
        <v>153</v>
      </c>
      <c r="H4187" t="s">
        <v>154</v>
      </c>
      <c r="I4187" t="s">
        <v>144</v>
      </c>
      <c r="J4187" t="s">
        <v>137</v>
      </c>
      <c r="K4187" t="s">
        <v>138</v>
      </c>
      <c r="L4187" t="s">
        <v>12136</v>
      </c>
      <c r="M4187" t="s">
        <v>12137</v>
      </c>
      <c r="N4187">
        <v>1.3897222220000001</v>
      </c>
      <c r="O4187">
        <v>0</v>
      </c>
      <c r="P4187">
        <v>62</v>
      </c>
      <c r="Q4187">
        <v>0</v>
      </c>
      <c r="R4187">
        <v>0</v>
      </c>
      <c r="S4187">
        <v>0</v>
      </c>
      <c r="T4187">
        <v>5</v>
      </c>
      <c r="U4187">
        <v>0</v>
      </c>
      <c r="V4187">
        <v>0</v>
      </c>
      <c r="W4187">
        <v>0</v>
      </c>
      <c r="X4187">
        <v>43.361805397765878</v>
      </c>
      <c r="Y4187">
        <v>0</v>
      </c>
      <c r="Z4187">
        <v>0</v>
      </c>
      <c r="AA4187">
        <v>0</v>
      </c>
      <c r="AB4187">
        <v>3.5879668139839191</v>
      </c>
      <c r="AC4187">
        <v>0</v>
      </c>
      <c r="AD4187">
        <v>0</v>
      </c>
      <c r="AE4187">
        <v>46.949772211749796</v>
      </c>
    </row>
    <row r="4188" spans="1:31" x14ac:dyDescent="0.25">
      <c r="A4188">
        <v>2351569</v>
      </c>
      <c r="B4188">
        <v>1</v>
      </c>
      <c r="C4188" t="s">
        <v>80</v>
      </c>
      <c r="D4188" t="s">
        <v>102</v>
      </c>
      <c r="E4188" t="s">
        <v>151</v>
      </c>
      <c r="F4188" t="s">
        <v>12138</v>
      </c>
      <c r="G4188" t="s">
        <v>153</v>
      </c>
      <c r="H4188" t="s">
        <v>154</v>
      </c>
      <c r="I4188" t="s">
        <v>144</v>
      </c>
      <c r="J4188" t="s">
        <v>137</v>
      </c>
      <c r="K4188" t="s">
        <v>138</v>
      </c>
      <c r="L4188" t="s">
        <v>12139</v>
      </c>
      <c r="M4188" t="s">
        <v>12140</v>
      </c>
      <c r="N4188">
        <v>1.459166666</v>
      </c>
      <c r="O4188">
        <v>0</v>
      </c>
      <c r="P4188">
        <v>5</v>
      </c>
      <c r="Q4188">
        <v>0</v>
      </c>
      <c r="R4188">
        <v>5</v>
      </c>
      <c r="S4188">
        <v>0</v>
      </c>
      <c r="T4188">
        <v>5</v>
      </c>
      <c r="U4188">
        <v>0</v>
      </c>
      <c r="V4188">
        <v>0</v>
      </c>
      <c r="W4188">
        <v>0</v>
      </c>
      <c r="X4188">
        <v>2.1768986131092762</v>
      </c>
      <c r="Y4188">
        <v>0</v>
      </c>
      <c r="Z4188">
        <v>9.3518871094097111</v>
      </c>
      <c r="AA4188">
        <v>0</v>
      </c>
      <c r="AB4188">
        <v>10.5763895475251</v>
      </c>
      <c r="AC4188">
        <v>0</v>
      </c>
      <c r="AD4188">
        <v>0</v>
      </c>
      <c r="AE4188">
        <v>22.105175270044086</v>
      </c>
    </row>
    <row r="4189" spans="1:31" x14ac:dyDescent="0.25">
      <c r="A4189">
        <v>2351575</v>
      </c>
      <c r="B4189">
        <v>1</v>
      </c>
      <c r="C4189" t="s">
        <v>81</v>
      </c>
      <c r="D4189" t="s">
        <v>115</v>
      </c>
      <c r="E4189" t="s">
        <v>141</v>
      </c>
      <c r="F4189" t="s">
        <v>12141</v>
      </c>
      <c r="G4189" t="s">
        <v>134</v>
      </c>
      <c r="H4189" t="s">
        <v>135</v>
      </c>
      <c r="I4189" t="s">
        <v>144</v>
      </c>
      <c r="J4189" t="s">
        <v>137</v>
      </c>
      <c r="K4189" t="s">
        <v>138</v>
      </c>
      <c r="L4189" t="s">
        <v>12142</v>
      </c>
      <c r="M4189" t="s">
        <v>12143</v>
      </c>
      <c r="N4189">
        <v>0.77749999999999997</v>
      </c>
      <c r="O4189">
        <v>0</v>
      </c>
      <c r="P4189">
        <v>859</v>
      </c>
      <c r="Q4189">
        <v>0</v>
      </c>
      <c r="R4189">
        <v>9</v>
      </c>
      <c r="S4189">
        <v>4</v>
      </c>
      <c r="T4189">
        <v>70</v>
      </c>
      <c r="U4189">
        <v>0</v>
      </c>
      <c r="V4189">
        <v>0</v>
      </c>
      <c r="W4189">
        <v>0</v>
      </c>
      <c r="X4189">
        <v>76.137246964357274</v>
      </c>
      <c r="Y4189">
        <v>0</v>
      </c>
      <c r="Z4189">
        <v>0.51884222325649998</v>
      </c>
      <c r="AA4189">
        <v>4.899225360166942</v>
      </c>
      <c r="AB4189">
        <v>18.536494003998843</v>
      </c>
      <c r="AC4189">
        <v>0</v>
      </c>
      <c r="AD4189">
        <v>0</v>
      </c>
      <c r="AE4189">
        <v>100.09180855177955</v>
      </c>
    </row>
    <row r="4190" spans="1:31" x14ac:dyDescent="0.25">
      <c r="A4190">
        <v>2351277</v>
      </c>
      <c r="B4190">
        <v>1</v>
      </c>
      <c r="C4190" t="s">
        <v>80</v>
      </c>
      <c r="D4190" t="s">
        <v>95</v>
      </c>
      <c r="E4190" t="s">
        <v>141</v>
      </c>
      <c r="F4190" t="s">
        <v>12144</v>
      </c>
      <c r="G4190" t="s">
        <v>208</v>
      </c>
      <c r="H4190" t="s">
        <v>135</v>
      </c>
      <c r="I4190" t="s">
        <v>144</v>
      </c>
      <c r="J4190" t="s">
        <v>137</v>
      </c>
      <c r="K4190" t="s">
        <v>209</v>
      </c>
      <c r="L4190" t="s">
        <v>12145</v>
      </c>
      <c r="M4190" t="s">
        <v>12146</v>
      </c>
      <c r="N4190">
        <v>7.9974999999999996</v>
      </c>
      <c r="O4190">
        <v>0</v>
      </c>
      <c r="P4190">
        <v>723</v>
      </c>
      <c r="Q4190">
        <v>6</v>
      </c>
      <c r="R4190">
        <v>12</v>
      </c>
      <c r="S4190">
        <v>7</v>
      </c>
      <c r="T4190">
        <v>34</v>
      </c>
      <c r="U4190">
        <v>1</v>
      </c>
      <c r="V4190">
        <v>0</v>
      </c>
      <c r="W4190">
        <v>0</v>
      </c>
      <c r="X4190">
        <v>1267.3039137809781</v>
      </c>
      <c r="Y4190">
        <v>462.63429833940774</v>
      </c>
      <c r="Z4190">
        <v>52.175235923296235</v>
      </c>
      <c r="AA4190">
        <v>1681.7784679805234</v>
      </c>
      <c r="AB4190">
        <v>193.34412145348549</v>
      </c>
      <c r="AC4190">
        <v>799.65737196469911</v>
      </c>
      <c r="AD4190">
        <v>0</v>
      </c>
      <c r="AE4190">
        <v>4456.8934094423903</v>
      </c>
    </row>
    <row r="4191" spans="1:31" x14ac:dyDescent="0.25">
      <c r="A4191">
        <v>2351326</v>
      </c>
      <c r="B4191">
        <v>1</v>
      </c>
      <c r="C4191" t="s">
        <v>81</v>
      </c>
      <c r="D4191" t="s">
        <v>112</v>
      </c>
      <c r="E4191" t="s">
        <v>132</v>
      </c>
      <c r="F4191" t="s">
        <v>3919</v>
      </c>
      <c r="G4191" t="s">
        <v>134</v>
      </c>
      <c r="H4191" t="s">
        <v>135</v>
      </c>
      <c r="I4191" t="s">
        <v>144</v>
      </c>
      <c r="J4191" t="s">
        <v>137</v>
      </c>
      <c r="K4191" t="s">
        <v>138</v>
      </c>
      <c r="L4191" t="s">
        <v>12147</v>
      </c>
      <c r="M4191" t="s">
        <v>12148</v>
      </c>
      <c r="N4191">
        <v>0.179166666</v>
      </c>
      <c r="O4191">
        <v>0</v>
      </c>
      <c r="P4191">
        <v>535</v>
      </c>
      <c r="Q4191">
        <v>3</v>
      </c>
      <c r="R4191">
        <v>3</v>
      </c>
      <c r="S4191">
        <v>2</v>
      </c>
      <c r="T4191">
        <v>57</v>
      </c>
      <c r="U4191">
        <v>2</v>
      </c>
      <c r="V4191">
        <v>0</v>
      </c>
      <c r="W4191">
        <v>0</v>
      </c>
      <c r="X4191">
        <v>8.7591146306976793</v>
      </c>
      <c r="Y4191">
        <v>3.5247601787360505</v>
      </c>
      <c r="Z4191">
        <v>0.47349332356837504</v>
      </c>
      <c r="AA4191">
        <v>0.94899829757580001</v>
      </c>
      <c r="AB4191">
        <v>4.0751954656551259</v>
      </c>
      <c r="AC4191">
        <v>99.303685488473306</v>
      </c>
      <c r="AD4191">
        <v>0</v>
      </c>
      <c r="AE4191">
        <v>117.08524738470634</v>
      </c>
    </row>
    <row r="4192" spans="1:31" x14ac:dyDescent="0.25">
      <c r="A4192">
        <v>2351257</v>
      </c>
      <c r="B4192">
        <v>1</v>
      </c>
      <c r="C4192" t="s">
        <v>80</v>
      </c>
      <c r="D4192" t="s">
        <v>107</v>
      </c>
      <c r="E4192" t="s">
        <v>147</v>
      </c>
      <c r="F4192" t="s">
        <v>12149</v>
      </c>
      <c r="G4192" t="s">
        <v>184</v>
      </c>
      <c r="H4192" t="s">
        <v>135</v>
      </c>
      <c r="I4192" t="s">
        <v>144</v>
      </c>
      <c r="J4192" t="s">
        <v>137</v>
      </c>
      <c r="K4192" t="s">
        <v>138</v>
      </c>
      <c r="L4192" t="s">
        <v>12150</v>
      </c>
      <c r="M4192" t="s">
        <v>12151</v>
      </c>
      <c r="N4192">
        <v>2.045555555</v>
      </c>
      <c r="O4192">
        <v>0</v>
      </c>
      <c r="P4192">
        <v>58</v>
      </c>
      <c r="Q4192">
        <v>0</v>
      </c>
      <c r="R4192">
        <v>8</v>
      </c>
      <c r="S4192">
        <v>2</v>
      </c>
      <c r="T4192">
        <v>30</v>
      </c>
      <c r="U4192">
        <v>0</v>
      </c>
      <c r="V4192">
        <v>0</v>
      </c>
      <c r="W4192">
        <v>0</v>
      </c>
      <c r="X4192">
        <v>32.612595565345657</v>
      </c>
      <c r="Y4192">
        <v>0</v>
      </c>
      <c r="Z4192">
        <v>12.385628248831598</v>
      </c>
      <c r="AA4192">
        <v>105.89427009003452</v>
      </c>
      <c r="AB4192">
        <v>129.04102810949158</v>
      </c>
      <c r="AC4192">
        <v>0</v>
      </c>
      <c r="AD4192">
        <v>0</v>
      </c>
      <c r="AE4192">
        <v>279.9335220137034</v>
      </c>
    </row>
    <row r="4193" spans="1:31" x14ac:dyDescent="0.25">
      <c r="A4193">
        <v>2351612</v>
      </c>
      <c r="B4193">
        <v>1</v>
      </c>
      <c r="C4193" t="s">
        <v>81</v>
      </c>
      <c r="D4193" t="s">
        <v>113</v>
      </c>
      <c r="E4193" t="s">
        <v>141</v>
      </c>
      <c r="F4193" t="s">
        <v>12152</v>
      </c>
      <c r="G4193" t="s">
        <v>432</v>
      </c>
      <c r="H4193" t="s">
        <v>135</v>
      </c>
      <c r="I4193" t="s">
        <v>144</v>
      </c>
      <c r="J4193" t="s">
        <v>137</v>
      </c>
      <c r="K4193" t="s">
        <v>138</v>
      </c>
      <c r="L4193" t="s">
        <v>12153</v>
      </c>
      <c r="M4193" t="s">
        <v>12154</v>
      </c>
      <c r="N4193">
        <v>1.4969444439999999</v>
      </c>
      <c r="O4193">
        <v>0</v>
      </c>
      <c r="P4193">
        <v>3</v>
      </c>
      <c r="Q4193">
        <v>29</v>
      </c>
      <c r="R4193">
        <v>78</v>
      </c>
      <c r="S4193">
        <v>0</v>
      </c>
      <c r="T4193">
        <v>3</v>
      </c>
      <c r="U4193">
        <v>0</v>
      </c>
      <c r="V4193">
        <v>0</v>
      </c>
      <c r="W4193">
        <v>0</v>
      </c>
      <c r="X4193">
        <v>1.5175762692679244</v>
      </c>
      <c r="Y4193">
        <v>325.93705130891789</v>
      </c>
      <c r="Z4193">
        <v>445.56528306820167</v>
      </c>
      <c r="AA4193">
        <v>0</v>
      </c>
      <c r="AB4193">
        <v>8.5826247795699864</v>
      </c>
      <c r="AC4193">
        <v>0</v>
      </c>
      <c r="AD4193">
        <v>0</v>
      </c>
      <c r="AE4193">
        <v>781.6025354259574</v>
      </c>
    </row>
    <row r="4194" spans="1:31" x14ac:dyDescent="0.25">
      <c r="A4194">
        <v>2351263</v>
      </c>
      <c r="B4194">
        <v>1</v>
      </c>
      <c r="C4194" t="s">
        <v>80</v>
      </c>
      <c r="D4194" t="s">
        <v>106</v>
      </c>
      <c r="E4194" t="s">
        <v>141</v>
      </c>
      <c r="F4194" t="s">
        <v>12155</v>
      </c>
      <c r="G4194" t="s">
        <v>208</v>
      </c>
      <c r="H4194" t="s">
        <v>135</v>
      </c>
      <c r="I4194" t="s">
        <v>144</v>
      </c>
      <c r="J4194" t="s">
        <v>137</v>
      </c>
      <c r="K4194" t="s">
        <v>209</v>
      </c>
      <c r="L4194" t="s">
        <v>12156</v>
      </c>
      <c r="M4194" t="s">
        <v>12157</v>
      </c>
      <c r="N4194">
        <v>7.4155555550000001</v>
      </c>
      <c r="O4194">
        <v>3</v>
      </c>
      <c r="P4194">
        <v>1652</v>
      </c>
      <c r="Q4194">
        <v>54</v>
      </c>
      <c r="R4194">
        <v>316</v>
      </c>
      <c r="S4194">
        <v>27</v>
      </c>
      <c r="T4194">
        <v>272</v>
      </c>
      <c r="U4194">
        <v>3</v>
      </c>
      <c r="V4194">
        <v>1</v>
      </c>
      <c r="W4194">
        <v>11.633884755813174</v>
      </c>
      <c r="X4194">
        <v>2884.386611133451</v>
      </c>
      <c r="Y4194">
        <v>4378.3772940478093</v>
      </c>
      <c r="Z4194">
        <v>5482.1666304401078</v>
      </c>
      <c r="AA4194">
        <v>1090.0287272203393</v>
      </c>
      <c r="AB4194">
        <v>2483.7465399961948</v>
      </c>
      <c r="AC4194">
        <v>7164.5652602573136</v>
      </c>
      <c r="AD4194">
        <v>1284.0675213576951</v>
      </c>
      <c r="AE4194">
        <v>24778.972469208722</v>
      </c>
    </row>
    <row r="4195" spans="1:31" x14ac:dyDescent="0.25">
      <c r="A4195">
        <v>2351240</v>
      </c>
      <c r="B4195">
        <v>1</v>
      </c>
      <c r="C4195" t="s">
        <v>81</v>
      </c>
      <c r="D4195" t="s">
        <v>112</v>
      </c>
      <c r="E4195" t="s">
        <v>132</v>
      </c>
      <c r="F4195" t="s">
        <v>12158</v>
      </c>
      <c r="G4195" t="s">
        <v>134</v>
      </c>
      <c r="H4195" t="s">
        <v>135</v>
      </c>
      <c r="I4195" t="s">
        <v>136</v>
      </c>
      <c r="J4195" t="s">
        <v>137</v>
      </c>
      <c r="K4195" t="s">
        <v>138</v>
      </c>
      <c r="L4195" t="s">
        <v>12159</v>
      </c>
      <c r="M4195" t="s">
        <v>12160</v>
      </c>
      <c r="N4195">
        <v>3.9166666000000003E-2</v>
      </c>
      <c r="O4195">
        <v>0</v>
      </c>
      <c r="P4195">
        <v>1286</v>
      </c>
      <c r="Q4195">
        <v>5</v>
      </c>
      <c r="R4195">
        <v>38</v>
      </c>
      <c r="S4195">
        <v>8</v>
      </c>
      <c r="T4195">
        <v>70</v>
      </c>
      <c r="U4195">
        <v>1</v>
      </c>
      <c r="V4195">
        <v>1</v>
      </c>
      <c r="W4195">
        <v>0</v>
      </c>
      <c r="X4195">
        <v>3.8765538743110057</v>
      </c>
      <c r="Y4195">
        <v>1.3114554188213667</v>
      </c>
      <c r="Z4195">
        <v>0.49552391548731511</v>
      </c>
      <c r="AA4195">
        <v>0.72690378315708759</v>
      </c>
      <c r="AB4195">
        <v>1.0518248377981931</v>
      </c>
      <c r="AC4195">
        <v>5.0462429418746835</v>
      </c>
      <c r="AD4195">
        <v>5.8807626589076083</v>
      </c>
      <c r="AE4195">
        <v>18.389267430357258</v>
      </c>
    </row>
    <row r="4196" spans="1:31" x14ac:dyDescent="0.25">
      <c r="A4196">
        <v>2351741</v>
      </c>
      <c r="B4196">
        <v>1</v>
      </c>
      <c r="C4196" t="s">
        <v>80</v>
      </c>
      <c r="D4196" t="s">
        <v>85</v>
      </c>
      <c r="E4196" t="s">
        <v>326</v>
      </c>
      <c r="F4196" t="s">
        <v>11533</v>
      </c>
      <c r="G4196" t="s">
        <v>153</v>
      </c>
      <c r="H4196" t="s">
        <v>154</v>
      </c>
      <c r="I4196" t="s">
        <v>144</v>
      </c>
      <c r="J4196" t="s">
        <v>137</v>
      </c>
      <c r="K4196" t="s">
        <v>138</v>
      </c>
      <c r="L4196" t="s">
        <v>12161</v>
      </c>
      <c r="M4196" t="s">
        <v>12162</v>
      </c>
      <c r="N4196">
        <v>1.632222222</v>
      </c>
      <c r="O4196">
        <v>0</v>
      </c>
      <c r="P4196">
        <v>23</v>
      </c>
      <c r="Q4196">
        <v>0</v>
      </c>
      <c r="R4196">
        <v>0</v>
      </c>
      <c r="S4196">
        <v>0</v>
      </c>
      <c r="T4196">
        <v>7</v>
      </c>
      <c r="U4196">
        <v>0</v>
      </c>
      <c r="V4196">
        <v>0</v>
      </c>
      <c r="W4196">
        <v>0</v>
      </c>
      <c r="X4196">
        <v>7.6362108551433554</v>
      </c>
      <c r="Y4196">
        <v>0</v>
      </c>
      <c r="Z4196">
        <v>0</v>
      </c>
      <c r="AA4196">
        <v>0</v>
      </c>
      <c r="AB4196">
        <v>33.316847224273161</v>
      </c>
      <c r="AC4196">
        <v>0</v>
      </c>
      <c r="AD4196">
        <v>0</v>
      </c>
      <c r="AE4196">
        <v>40.953058079416515</v>
      </c>
    </row>
    <row r="4197" spans="1:31" x14ac:dyDescent="0.25">
      <c r="A4197">
        <v>2351595</v>
      </c>
      <c r="B4197">
        <v>1</v>
      </c>
      <c r="C4197" t="s">
        <v>80</v>
      </c>
      <c r="D4197" t="s">
        <v>98</v>
      </c>
      <c r="E4197" t="s">
        <v>147</v>
      </c>
      <c r="F4197" t="s">
        <v>1660</v>
      </c>
      <c r="G4197" t="s">
        <v>184</v>
      </c>
      <c r="H4197" t="s">
        <v>135</v>
      </c>
      <c r="I4197" t="s">
        <v>144</v>
      </c>
      <c r="J4197" t="s">
        <v>137</v>
      </c>
      <c r="K4197" t="s">
        <v>138</v>
      </c>
      <c r="L4197" t="s">
        <v>12163</v>
      </c>
      <c r="M4197" t="s">
        <v>12164</v>
      </c>
      <c r="N4197">
        <v>1.54</v>
      </c>
      <c r="O4197">
        <v>0</v>
      </c>
      <c r="P4197">
        <v>0</v>
      </c>
      <c r="Q4197">
        <v>7</v>
      </c>
      <c r="R4197">
        <v>21</v>
      </c>
      <c r="S4197">
        <v>6</v>
      </c>
      <c r="T4197">
        <v>14</v>
      </c>
      <c r="U4197">
        <v>0</v>
      </c>
      <c r="V4197">
        <v>0</v>
      </c>
      <c r="W4197">
        <v>0</v>
      </c>
      <c r="X4197">
        <v>0</v>
      </c>
      <c r="Y4197">
        <v>76.370635356739484</v>
      </c>
      <c r="Z4197">
        <v>120.10078449164392</v>
      </c>
      <c r="AA4197">
        <v>24.438288733417529</v>
      </c>
      <c r="AB4197">
        <v>104.42150529809652</v>
      </c>
      <c r="AC4197">
        <v>0</v>
      </c>
      <c r="AD4197">
        <v>0</v>
      </c>
      <c r="AE4197">
        <v>325.3312138798974</v>
      </c>
    </row>
    <row r="4198" spans="1:31" x14ac:dyDescent="0.25">
      <c r="A4198">
        <v>2351721</v>
      </c>
      <c r="B4198">
        <v>1</v>
      </c>
      <c r="C4198" t="s">
        <v>81</v>
      </c>
      <c r="D4198" t="s">
        <v>115</v>
      </c>
      <c r="E4198" t="s">
        <v>151</v>
      </c>
      <c r="F4198" t="s">
        <v>12165</v>
      </c>
      <c r="G4198" t="s">
        <v>153</v>
      </c>
      <c r="H4198" t="s">
        <v>154</v>
      </c>
      <c r="I4198" t="s">
        <v>144</v>
      </c>
      <c r="J4198" t="s">
        <v>137</v>
      </c>
      <c r="K4198" t="s">
        <v>138</v>
      </c>
      <c r="L4198" t="s">
        <v>12166</v>
      </c>
      <c r="M4198" t="s">
        <v>12167</v>
      </c>
      <c r="N4198">
        <v>2.6694444439999998</v>
      </c>
      <c r="O4198">
        <v>0</v>
      </c>
      <c r="P4198">
        <v>1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1.3530017071795557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1.3530017071795557</v>
      </c>
    </row>
    <row r="4199" spans="1:31" x14ac:dyDescent="0.25">
      <c r="A4199">
        <v>2351200</v>
      </c>
      <c r="B4199">
        <v>1</v>
      </c>
      <c r="C4199" t="s">
        <v>80</v>
      </c>
      <c r="D4199" t="s">
        <v>104</v>
      </c>
      <c r="E4199" t="s">
        <v>147</v>
      </c>
      <c r="F4199" t="s">
        <v>12168</v>
      </c>
      <c r="G4199" t="s">
        <v>184</v>
      </c>
      <c r="H4199" t="s">
        <v>135</v>
      </c>
      <c r="I4199" t="s">
        <v>144</v>
      </c>
      <c r="J4199" t="s">
        <v>137</v>
      </c>
      <c r="K4199" t="s">
        <v>138</v>
      </c>
      <c r="L4199" t="s">
        <v>12169</v>
      </c>
      <c r="M4199" t="s">
        <v>12170</v>
      </c>
      <c r="N4199">
        <v>1.4027777770000001</v>
      </c>
      <c r="O4199">
        <v>0</v>
      </c>
      <c r="P4199">
        <v>0</v>
      </c>
      <c r="Q4199">
        <v>2</v>
      </c>
      <c r="R4199">
        <v>0</v>
      </c>
      <c r="S4199">
        <v>3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0.73989865133172206</v>
      </c>
      <c r="Z4199">
        <v>0</v>
      </c>
      <c r="AA4199">
        <v>2.8942177259298076</v>
      </c>
      <c r="AB4199">
        <v>0</v>
      </c>
      <c r="AC4199">
        <v>0</v>
      </c>
      <c r="AD4199">
        <v>0</v>
      </c>
      <c r="AE4199">
        <v>3.6341163772615297</v>
      </c>
    </row>
    <row r="4200" spans="1:31" x14ac:dyDescent="0.25">
      <c r="A4200">
        <v>2351529</v>
      </c>
      <c r="B4200">
        <v>1</v>
      </c>
      <c r="C4200" t="s">
        <v>81</v>
      </c>
      <c r="D4200" t="s">
        <v>127</v>
      </c>
      <c r="E4200" t="s">
        <v>147</v>
      </c>
      <c r="F4200" t="s">
        <v>12171</v>
      </c>
      <c r="G4200" t="s">
        <v>134</v>
      </c>
      <c r="H4200" t="s">
        <v>135</v>
      </c>
      <c r="I4200" t="s">
        <v>144</v>
      </c>
      <c r="J4200" t="s">
        <v>137</v>
      </c>
      <c r="K4200" t="s">
        <v>138</v>
      </c>
      <c r="L4200" t="s">
        <v>12172</v>
      </c>
      <c r="M4200" t="s">
        <v>12173</v>
      </c>
      <c r="N4200">
        <v>2.6927777769999999</v>
      </c>
      <c r="O4200">
        <v>0</v>
      </c>
      <c r="P4200">
        <v>389</v>
      </c>
      <c r="Q4200">
        <v>0</v>
      </c>
      <c r="R4200">
        <v>0</v>
      </c>
      <c r="S4200">
        <v>0</v>
      </c>
      <c r="T4200">
        <v>82</v>
      </c>
      <c r="U4200">
        <v>0</v>
      </c>
      <c r="V4200">
        <v>0</v>
      </c>
      <c r="W4200">
        <v>0</v>
      </c>
      <c r="X4200">
        <v>294.57130124456057</v>
      </c>
      <c r="Y4200">
        <v>0</v>
      </c>
      <c r="Z4200">
        <v>0</v>
      </c>
      <c r="AA4200">
        <v>0</v>
      </c>
      <c r="AB4200">
        <v>234.41777246964512</v>
      </c>
      <c r="AC4200">
        <v>0</v>
      </c>
      <c r="AD4200">
        <v>0</v>
      </c>
      <c r="AE4200">
        <v>528.98907371420569</v>
      </c>
    </row>
    <row r="4201" spans="1:31" x14ac:dyDescent="0.25">
      <c r="A4201">
        <v>2351652</v>
      </c>
      <c r="B4201">
        <v>1</v>
      </c>
      <c r="C4201" t="s">
        <v>80</v>
      </c>
      <c r="D4201" t="s">
        <v>94</v>
      </c>
      <c r="E4201" t="s">
        <v>174</v>
      </c>
      <c r="F4201" t="s">
        <v>12174</v>
      </c>
      <c r="G4201" t="s">
        <v>176</v>
      </c>
      <c r="H4201" t="s">
        <v>154</v>
      </c>
      <c r="I4201" t="s">
        <v>144</v>
      </c>
      <c r="J4201" t="s">
        <v>137</v>
      </c>
      <c r="K4201" t="s">
        <v>138</v>
      </c>
      <c r="L4201" t="s">
        <v>12175</v>
      </c>
      <c r="M4201" t="s">
        <v>12176</v>
      </c>
      <c r="N4201">
        <v>2.1800000000000002</v>
      </c>
      <c r="O4201">
        <v>0</v>
      </c>
      <c r="P4201">
        <v>0</v>
      </c>
      <c r="Q4201">
        <v>0</v>
      </c>
      <c r="R4201">
        <v>9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69.144640062568882</v>
      </c>
      <c r="AA4201">
        <v>0</v>
      </c>
      <c r="AB4201">
        <v>0</v>
      </c>
      <c r="AC4201">
        <v>0</v>
      </c>
      <c r="AD4201">
        <v>0</v>
      </c>
      <c r="AE4201">
        <v>69.144640062568882</v>
      </c>
    </row>
    <row r="4202" spans="1:31" x14ac:dyDescent="0.25">
      <c r="A4202">
        <v>2351466</v>
      </c>
      <c r="B4202">
        <v>1</v>
      </c>
      <c r="C4202" t="s">
        <v>81</v>
      </c>
      <c r="D4202" t="s">
        <v>118</v>
      </c>
      <c r="E4202" t="s">
        <v>132</v>
      </c>
      <c r="F4202" t="s">
        <v>12177</v>
      </c>
      <c r="G4202" t="s">
        <v>208</v>
      </c>
      <c r="H4202" t="s">
        <v>135</v>
      </c>
      <c r="I4202" t="s">
        <v>144</v>
      </c>
      <c r="J4202" t="s">
        <v>137</v>
      </c>
      <c r="K4202" t="s">
        <v>209</v>
      </c>
      <c r="L4202" t="s">
        <v>12178</v>
      </c>
      <c r="M4202" t="s">
        <v>12179</v>
      </c>
      <c r="N4202">
        <v>0.390555555</v>
      </c>
      <c r="O4202">
        <v>0</v>
      </c>
      <c r="P4202">
        <v>7</v>
      </c>
      <c r="Q4202">
        <v>0</v>
      </c>
      <c r="R4202">
        <v>3</v>
      </c>
      <c r="S4202">
        <v>0</v>
      </c>
      <c r="T4202">
        <v>7</v>
      </c>
      <c r="U4202">
        <v>0</v>
      </c>
      <c r="V4202">
        <v>0</v>
      </c>
      <c r="W4202">
        <v>0</v>
      </c>
      <c r="X4202">
        <v>3.9288150419114514</v>
      </c>
      <c r="Y4202">
        <v>0</v>
      </c>
      <c r="Z4202">
        <v>1.7687197377280315</v>
      </c>
      <c r="AA4202">
        <v>0</v>
      </c>
      <c r="AB4202">
        <v>8.0277219281304806</v>
      </c>
      <c r="AC4202">
        <v>0</v>
      </c>
      <c r="AD4202">
        <v>0</v>
      </c>
      <c r="AE4202">
        <v>13.725256707769963</v>
      </c>
    </row>
    <row r="4203" spans="1:31" x14ac:dyDescent="0.25">
      <c r="A4203">
        <v>2351323</v>
      </c>
      <c r="B4203">
        <v>1</v>
      </c>
      <c r="C4203" t="s">
        <v>80</v>
      </c>
      <c r="D4203" t="s">
        <v>107</v>
      </c>
      <c r="E4203" t="s">
        <v>157</v>
      </c>
      <c r="F4203" t="s">
        <v>12180</v>
      </c>
      <c r="G4203" t="s">
        <v>204</v>
      </c>
      <c r="H4203" t="s">
        <v>154</v>
      </c>
      <c r="I4203" t="s">
        <v>144</v>
      </c>
      <c r="J4203" t="s">
        <v>137</v>
      </c>
      <c r="K4203" t="s">
        <v>138</v>
      </c>
      <c r="L4203" t="s">
        <v>12181</v>
      </c>
      <c r="M4203" t="s">
        <v>12182</v>
      </c>
      <c r="N4203">
        <v>2.165</v>
      </c>
      <c r="O4203">
        <v>0</v>
      </c>
      <c r="P4203">
        <v>1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</row>
    <row r="4204" spans="1:31" x14ac:dyDescent="0.25">
      <c r="A4204">
        <v>2351678</v>
      </c>
      <c r="B4204">
        <v>1</v>
      </c>
      <c r="C4204" t="s">
        <v>81</v>
      </c>
      <c r="D4204" t="s">
        <v>120</v>
      </c>
      <c r="E4204" t="s">
        <v>157</v>
      </c>
      <c r="F4204" t="s">
        <v>12183</v>
      </c>
      <c r="G4204" t="s">
        <v>159</v>
      </c>
      <c r="H4204" t="s">
        <v>154</v>
      </c>
      <c r="I4204" t="s">
        <v>144</v>
      </c>
      <c r="J4204" t="s">
        <v>137</v>
      </c>
      <c r="K4204" t="s">
        <v>138</v>
      </c>
      <c r="L4204" t="s">
        <v>12184</v>
      </c>
      <c r="M4204" t="s">
        <v>12185</v>
      </c>
      <c r="N4204">
        <v>0.72638888800000001</v>
      </c>
      <c r="O4204">
        <v>0</v>
      </c>
      <c r="P4204">
        <v>5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1.0322171590028097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1.0322171590028097</v>
      </c>
    </row>
    <row r="4205" spans="1:31" x14ac:dyDescent="0.25">
      <c r="A4205">
        <v>2351280</v>
      </c>
      <c r="B4205">
        <v>1</v>
      </c>
      <c r="C4205" t="s">
        <v>80</v>
      </c>
      <c r="D4205" t="s">
        <v>83</v>
      </c>
      <c r="E4205" t="s">
        <v>151</v>
      </c>
      <c r="F4205" t="s">
        <v>11542</v>
      </c>
      <c r="G4205" t="s">
        <v>153</v>
      </c>
      <c r="H4205" t="s">
        <v>154</v>
      </c>
      <c r="I4205" t="s">
        <v>144</v>
      </c>
      <c r="J4205" t="s">
        <v>137</v>
      </c>
      <c r="K4205" t="s">
        <v>138</v>
      </c>
      <c r="L4205" t="s">
        <v>12186</v>
      </c>
      <c r="M4205" t="s">
        <v>12187</v>
      </c>
      <c r="N4205">
        <v>1.9411111109999999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39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113.58539271691592</v>
      </c>
      <c r="AC4205">
        <v>0</v>
      </c>
      <c r="AD4205">
        <v>0</v>
      </c>
      <c r="AE4205">
        <v>113.58539271691592</v>
      </c>
    </row>
    <row r="4206" spans="1:31" x14ac:dyDescent="0.25">
      <c r="A4206">
        <v>2351672</v>
      </c>
      <c r="B4206">
        <v>1</v>
      </c>
      <c r="C4206" t="s">
        <v>81</v>
      </c>
      <c r="D4206" t="s">
        <v>116</v>
      </c>
      <c r="E4206" t="s">
        <v>151</v>
      </c>
      <c r="F4206" t="s">
        <v>12188</v>
      </c>
      <c r="G4206" t="s">
        <v>153</v>
      </c>
      <c r="H4206" t="s">
        <v>154</v>
      </c>
      <c r="I4206" t="s">
        <v>144</v>
      </c>
      <c r="J4206" t="s">
        <v>137</v>
      </c>
      <c r="K4206" t="s">
        <v>138</v>
      </c>
      <c r="L4206" t="s">
        <v>12189</v>
      </c>
      <c r="M4206" t="s">
        <v>12190</v>
      </c>
      <c r="N4206">
        <v>1.9650000000000001</v>
      </c>
      <c r="O4206">
        <v>0</v>
      </c>
      <c r="P4206">
        <v>1</v>
      </c>
      <c r="Q4206">
        <v>0</v>
      </c>
      <c r="R4206">
        <v>1</v>
      </c>
      <c r="S4206">
        <v>0</v>
      </c>
      <c r="T4206">
        <v>12</v>
      </c>
      <c r="U4206">
        <v>0</v>
      </c>
      <c r="V4206">
        <v>0</v>
      </c>
      <c r="W4206">
        <v>0</v>
      </c>
      <c r="X4206">
        <v>0.32992054774429891</v>
      </c>
      <c r="Y4206">
        <v>0</v>
      </c>
      <c r="Z4206">
        <v>1.4257819891135601</v>
      </c>
      <c r="AA4206">
        <v>0</v>
      </c>
      <c r="AB4206">
        <v>2.5023439375362906</v>
      </c>
      <c r="AC4206">
        <v>0</v>
      </c>
      <c r="AD4206">
        <v>0</v>
      </c>
      <c r="AE4206">
        <v>4.2580464743941491</v>
      </c>
    </row>
    <row r="4207" spans="1:31" x14ac:dyDescent="0.25">
      <c r="A4207">
        <v>2351423</v>
      </c>
      <c r="B4207">
        <v>1</v>
      </c>
      <c r="C4207" t="s">
        <v>81</v>
      </c>
      <c r="D4207" t="s">
        <v>112</v>
      </c>
      <c r="E4207" t="s">
        <v>141</v>
      </c>
      <c r="F4207" t="s">
        <v>12191</v>
      </c>
      <c r="G4207" t="s">
        <v>143</v>
      </c>
      <c r="H4207" t="s">
        <v>135</v>
      </c>
      <c r="I4207" t="s">
        <v>144</v>
      </c>
      <c r="J4207" t="s">
        <v>137</v>
      </c>
      <c r="K4207" t="s">
        <v>138</v>
      </c>
      <c r="L4207" t="s">
        <v>12192</v>
      </c>
      <c r="M4207" t="s">
        <v>12193</v>
      </c>
      <c r="N4207">
        <v>2.295555555</v>
      </c>
      <c r="O4207">
        <v>0</v>
      </c>
      <c r="P4207">
        <v>585</v>
      </c>
      <c r="Q4207">
        <v>29</v>
      </c>
      <c r="R4207">
        <v>22</v>
      </c>
      <c r="S4207">
        <v>1</v>
      </c>
      <c r="T4207">
        <v>208</v>
      </c>
      <c r="U4207">
        <v>0</v>
      </c>
      <c r="V4207">
        <v>1</v>
      </c>
      <c r="W4207">
        <v>0</v>
      </c>
      <c r="X4207">
        <v>235.11024613932281</v>
      </c>
      <c r="Y4207">
        <v>73.424138176402224</v>
      </c>
      <c r="Z4207">
        <v>29.079221013964851</v>
      </c>
      <c r="AA4207">
        <v>0.82685485214995247</v>
      </c>
      <c r="AB4207">
        <v>232.1406385310051</v>
      </c>
      <c r="AC4207">
        <v>0</v>
      </c>
      <c r="AD4207">
        <v>5.3660110816902264</v>
      </c>
      <c r="AE4207">
        <v>575.94710979453521</v>
      </c>
    </row>
    <row r="4208" spans="1:31" x14ac:dyDescent="0.25">
      <c r="A4208">
        <v>2351572</v>
      </c>
      <c r="B4208">
        <v>1</v>
      </c>
      <c r="C4208" t="s">
        <v>81</v>
      </c>
      <c r="D4208" t="s">
        <v>128</v>
      </c>
      <c r="E4208" t="s">
        <v>151</v>
      </c>
      <c r="F4208" t="s">
        <v>308</v>
      </c>
      <c r="G4208" t="s">
        <v>153</v>
      </c>
      <c r="H4208" t="s">
        <v>154</v>
      </c>
      <c r="I4208" t="s">
        <v>144</v>
      </c>
      <c r="J4208" t="s">
        <v>137</v>
      </c>
      <c r="K4208" t="s">
        <v>138</v>
      </c>
      <c r="L4208" t="s">
        <v>12194</v>
      </c>
      <c r="M4208" t="s">
        <v>12195</v>
      </c>
      <c r="N4208">
        <v>2.0394444439999999</v>
      </c>
      <c r="O4208">
        <v>0</v>
      </c>
      <c r="P4208">
        <v>609</v>
      </c>
      <c r="Q4208">
        <v>0</v>
      </c>
      <c r="R4208">
        <v>2</v>
      </c>
      <c r="S4208">
        <v>0</v>
      </c>
      <c r="T4208">
        <v>17</v>
      </c>
      <c r="U4208">
        <v>0</v>
      </c>
      <c r="V4208">
        <v>0</v>
      </c>
      <c r="W4208">
        <v>0</v>
      </c>
      <c r="X4208">
        <v>296.41759970951847</v>
      </c>
      <c r="Y4208">
        <v>0</v>
      </c>
      <c r="Z4208">
        <v>1.2534022422346667E-2</v>
      </c>
      <c r="AA4208">
        <v>0</v>
      </c>
      <c r="AB4208">
        <v>28.996493870299712</v>
      </c>
      <c r="AC4208">
        <v>0</v>
      </c>
      <c r="AD4208">
        <v>0</v>
      </c>
      <c r="AE4208">
        <v>325.42662760224056</v>
      </c>
    </row>
    <row r="4209" spans="1:31" x14ac:dyDescent="0.25">
      <c r="A4209">
        <v>2351306</v>
      </c>
      <c r="B4209">
        <v>1</v>
      </c>
      <c r="C4209" t="s">
        <v>80</v>
      </c>
      <c r="D4209" t="s">
        <v>97</v>
      </c>
      <c r="E4209" t="s">
        <v>157</v>
      </c>
      <c r="F4209" t="s">
        <v>12196</v>
      </c>
      <c r="G4209" t="s">
        <v>159</v>
      </c>
      <c r="H4209" t="s">
        <v>154</v>
      </c>
      <c r="I4209" t="s">
        <v>144</v>
      </c>
      <c r="J4209" t="s">
        <v>137</v>
      </c>
      <c r="K4209" t="s">
        <v>138</v>
      </c>
      <c r="L4209" t="s">
        <v>12197</v>
      </c>
      <c r="M4209" t="s">
        <v>12198</v>
      </c>
      <c r="N4209">
        <v>1.9838888880000001</v>
      </c>
      <c r="O4209">
        <v>0</v>
      </c>
      <c r="P4209">
        <v>1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1.0852445424952211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1.0852445424952211</v>
      </c>
    </row>
    <row r="4210" spans="1:31" x14ac:dyDescent="0.25">
      <c r="A4210">
        <v>2351661</v>
      </c>
      <c r="B4210">
        <v>1</v>
      </c>
      <c r="C4210" t="s">
        <v>81</v>
      </c>
      <c r="D4210" t="s">
        <v>120</v>
      </c>
      <c r="E4210" t="s">
        <v>151</v>
      </c>
      <c r="F4210" t="s">
        <v>12199</v>
      </c>
      <c r="G4210" t="s">
        <v>153</v>
      </c>
      <c r="H4210" t="s">
        <v>154</v>
      </c>
      <c r="I4210" t="s">
        <v>144</v>
      </c>
      <c r="J4210" t="s">
        <v>137</v>
      </c>
      <c r="K4210" t="s">
        <v>138</v>
      </c>
      <c r="L4210" t="s">
        <v>12200</v>
      </c>
      <c r="M4210" t="s">
        <v>12201</v>
      </c>
      <c r="N4210">
        <v>2.6972222220000002</v>
      </c>
      <c r="O4210">
        <v>0</v>
      </c>
      <c r="P4210">
        <v>39</v>
      </c>
      <c r="Q4210">
        <v>0</v>
      </c>
      <c r="R4210">
        <v>0</v>
      </c>
      <c r="S4210">
        <v>0</v>
      </c>
      <c r="T4210">
        <v>1</v>
      </c>
      <c r="U4210">
        <v>0</v>
      </c>
      <c r="V4210">
        <v>0</v>
      </c>
      <c r="W4210">
        <v>0</v>
      </c>
      <c r="X4210">
        <v>24.789144396653526</v>
      </c>
      <c r="Y4210">
        <v>0</v>
      </c>
      <c r="Z4210">
        <v>0</v>
      </c>
      <c r="AA4210">
        <v>0</v>
      </c>
      <c r="AB4210">
        <v>4.4830499534789894</v>
      </c>
      <c r="AC4210">
        <v>0</v>
      </c>
      <c r="AD4210">
        <v>0</v>
      </c>
      <c r="AE4210">
        <v>29.272194350132516</v>
      </c>
    </row>
    <row r="4211" spans="1:31" x14ac:dyDescent="0.25">
      <c r="A4211">
        <v>2351684</v>
      </c>
      <c r="B4211">
        <v>1</v>
      </c>
      <c r="C4211" t="s">
        <v>80</v>
      </c>
      <c r="D4211" t="s">
        <v>82</v>
      </c>
      <c r="E4211" t="s">
        <v>157</v>
      </c>
      <c r="F4211" t="s">
        <v>12202</v>
      </c>
      <c r="G4211" t="s">
        <v>204</v>
      </c>
      <c r="H4211" t="s">
        <v>154</v>
      </c>
      <c r="I4211" t="s">
        <v>144</v>
      </c>
      <c r="J4211" t="s">
        <v>137</v>
      </c>
      <c r="K4211" t="s">
        <v>138</v>
      </c>
      <c r="L4211" t="s">
        <v>12203</v>
      </c>
      <c r="M4211" t="s">
        <v>12204</v>
      </c>
      <c r="N4211">
        <v>1.726388888</v>
      </c>
      <c r="O4211">
        <v>0</v>
      </c>
      <c r="P4211">
        <v>3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2.7471895174245233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2.7471895174245233</v>
      </c>
    </row>
    <row r="4212" spans="1:31" x14ac:dyDescent="0.25">
      <c r="A4212">
        <v>2351312</v>
      </c>
      <c r="B4212">
        <v>1</v>
      </c>
      <c r="C4212" t="s">
        <v>80</v>
      </c>
      <c r="D4212" t="s">
        <v>90</v>
      </c>
      <c r="E4212" t="s">
        <v>174</v>
      </c>
      <c r="F4212" t="s">
        <v>12205</v>
      </c>
      <c r="G4212" t="s">
        <v>269</v>
      </c>
      <c r="H4212" t="s">
        <v>154</v>
      </c>
      <c r="I4212" t="s">
        <v>144</v>
      </c>
      <c r="J4212" t="s">
        <v>137</v>
      </c>
      <c r="K4212" t="s">
        <v>209</v>
      </c>
      <c r="L4212" t="s">
        <v>12206</v>
      </c>
      <c r="M4212" t="s">
        <v>12207</v>
      </c>
      <c r="N4212">
        <v>7.4730555550000002</v>
      </c>
      <c r="O4212">
        <v>0</v>
      </c>
      <c r="P4212">
        <v>405</v>
      </c>
      <c r="Q4212">
        <v>0</v>
      </c>
      <c r="R4212">
        <v>0</v>
      </c>
      <c r="S4212">
        <v>0</v>
      </c>
      <c r="T4212">
        <v>57</v>
      </c>
      <c r="U4212">
        <v>0</v>
      </c>
      <c r="V4212">
        <v>0</v>
      </c>
      <c r="W4212">
        <v>0</v>
      </c>
      <c r="X4212">
        <v>1251.3595480206845</v>
      </c>
      <c r="Y4212">
        <v>0</v>
      </c>
      <c r="Z4212">
        <v>0</v>
      </c>
      <c r="AA4212">
        <v>0</v>
      </c>
      <c r="AB4212">
        <v>396.05881715423595</v>
      </c>
      <c r="AC4212">
        <v>0</v>
      </c>
      <c r="AD4212">
        <v>0</v>
      </c>
      <c r="AE4212">
        <v>1647.4183651749204</v>
      </c>
    </row>
    <row r="4213" spans="1:31" x14ac:dyDescent="0.25">
      <c r="A4213">
        <v>2351644</v>
      </c>
      <c r="B4213">
        <v>1</v>
      </c>
      <c r="C4213" t="s">
        <v>80</v>
      </c>
      <c r="D4213" t="s">
        <v>90</v>
      </c>
      <c r="E4213" t="s">
        <v>174</v>
      </c>
      <c r="F4213" t="s">
        <v>12208</v>
      </c>
      <c r="G4213" t="s">
        <v>194</v>
      </c>
      <c r="H4213" t="s">
        <v>154</v>
      </c>
      <c r="I4213" t="s">
        <v>144</v>
      </c>
      <c r="J4213" t="s">
        <v>137</v>
      </c>
      <c r="K4213" t="s">
        <v>138</v>
      </c>
      <c r="L4213" t="s">
        <v>12209</v>
      </c>
      <c r="M4213" t="s">
        <v>12210</v>
      </c>
      <c r="N4213">
        <v>0.65416666599999995</v>
      </c>
      <c r="O4213">
        <v>0</v>
      </c>
      <c r="P4213">
        <v>635</v>
      </c>
      <c r="Q4213">
        <v>0</v>
      </c>
      <c r="R4213">
        <v>0</v>
      </c>
      <c r="S4213">
        <v>0</v>
      </c>
      <c r="T4213">
        <v>60</v>
      </c>
      <c r="U4213">
        <v>0</v>
      </c>
      <c r="V4213">
        <v>0</v>
      </c>
      <c r="W4213">
        <v>0</v>
      </c>
      <c r="X4213">
        <v>112.59185242878671</v>
      </c>
      <c r="Y4213">
        <v>0</v>
      </c>
      <c r="Z4213">
        <v>0</v>
      </c>
      <c r="AA4213">
        <v>0</v>
      </c>
      <c r="AB4213">
        <v>23.432296268171832</v>
      </c>
      <c r="AC4213">
        <v>0</v>
      </c>
      <c r="AD4213">
        <v>0</v>
      </c>
      <c r="AE4213">
        <v>136.02414869695855</v>
      </c>
    </row>
    <row r="4214" spans="1:31" x14ac:dyDescent="0.25">
      <c r="A4214">
        <v>2351206</v>
      </c>
      <c r="B4214">
        <v>1</v>
      </c>
      <c r="C4214" t="s">
        <v>80</v>
      </c>
      <c r="D4214" t="s">
        <v>82</v>
      </c>
      <c r="E4214" t="s">
        <v>240</v>
      </c>
      <c r="F4214" t="s">
        <v>12211</v>
      </c>
      <c r="G4214" t="s">
        <v>363</v>
      </c>
      <c r="H4214" t="s">
        <v>135</v>
      </c>
      <c r="I4214" t="s">
        <v>144</v>
      </c>
      <c r="J4214" t="s">
        <v>137</v>
      </c>
      <c r="K4214" t="s">
        <v>209</v>
      </c>
      <c r="L4214" t="s">
        <v>12212</v>
      </c>
      <c r="M4214" t="s">
        <v>12213</v>
      </c>
      <c r="N4214">
        <v>5.9166666E-2</v>
      </c>
      <c r="O4214">
        <v>0</v>
      </c>
      <c r="P4214">
        <v>2678</v>
      </c>
      <c r="Q4214">
        <v>0</v>
      </c>
      <c r="R4214">
        <v>0</v>
      </c>
      <c r="S4214">
        <v>2</v>
      </c>
      <c r="T4214">
        <v>259</v>
      </c>
      <c r="U4214">
        <v>0</v>
      </c>
      <c r="V4214">
        <v>3</v>
      </c>
      <c r="W4214">
        <v>0</v>
      </c>
      <c r="X4214">
        <v>33.854494623082438</v>
      </c>
      <c r="Y4214">
        <v>0</v>
      </c>
      <c r="Z4214">
        <v>0</v>
      </c>
      <c r="AA4214">
        <v>0.51963456517105</v>
      </c>
      <c r="AB4214">
        <v>15.81479423232539</v>
      </c>
      <c r="AC4214">
        <v>0</v>
      </c>
      <c r="AD4214">
        <v>4.1885595944372511</v>
      </c>
      <c r="AE4214">
        <v>54.377483015016132</v>
      </c>
    </row>
    <row r="4215" spans="1:31" x14ac:dyDescent="0.25">
      <c r="A4215">
        <v>2351538</v>
      </c>
      <c r="B4215">
        <v>1</v>
      </c>
      <c r="C4215" t="s">
        <v>80</v>
      </c>
      <c r="D4215" t="s">
        <v>93</v>
      </c>
      <c r="E4215" t="s">
        <v>157</v>
      </c>
      <c r="F4215" t="s">
        <v>12214</v>
      </c>
      <c r="G4215" t="s">
        <v>159</v>
      </c>
      <c r="H4215" t="s">
        <v>154</v>
      </c>
      <c r="I4215" t="s">
        <v>144</v>
      </c>
      <c r="J4215" t="s">
        <v>137</v>
      </c>
      <c r="K4215" t="s">
        <v>138</v>
      </c>
      <c r="L4215" t="s">
        <v>12215</v>
      </c>
      <c r="M4215" t="s">
        <v>12216</v>
      </c>
      <c r="N4215">
        <v>0.86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1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2.0244719491535976</v>
      </c>
      <c r="AC4215">
        <v>0</v>
      </c>
      <c r="AD4215">
        <v>0</v>
      </c>
      <c r="AE4215">
        <v>2.0244719491535976</v>
      </c>
    </row>
    <row r="4216" spans="1:31" x14ac:dyDescent="0.25">
      <c r="A4216">
        <v>2351747</v>
      </c>
      <c r="B4216">
        <v>1</v>
      </c>
      <c r="C4216" t="s">
        <v>80</v>
      </c>
      <c r="D4216" t="s">
        <v>100</v>
      </c>
      <c r="E4216" t="s">
        <v>132</v>
      </c>
      <c r="F4216" t="s">
        <v>12217</v>
      </c>
      <c r="G4216" t="s">
        <v>363</v>
      </c>
      <c r="H4216" t="s">
        <v>135</v>
      </c>
      <c r="I4216" t="s">
        <v>144</v>
      </c>
      <c r="J4216" t="s">
        <v>137</v>
      </c>
      <c r="K4216" t="s">
        <v>138</v>
      </c>
      <c r="L4216" t="s">
        <v>12218</v>
      </c>
      <c r="M4216" t="s">
        <v>12219</v>
      </c>
      <c r="N4216">
        <v>0.33583333300000001</v>
      </c>
      <c r="O4216">
        <v>0</v>
      </c>
      <c r="P4216">
        <v>245</v>
      </c>
      <c r="Q4216">
        <v>0</v>
      </c>
      <c r="R4216">
        <v>24</v>
      </c>
      <c r="S4216">
        <v>11</v>
      </c>
      <c r="T4216">
        <v>240</v>
      </c>
      <c r="U4216">
        <v>6</v>
      </c>
      <c r="V4216">
        <v>20</v>
      </c>
      <c r="W4216">
        <v>0</v>
      </c>
      <c r="X4216">
        <v>26.153059332300813</v>
      </c>
      <c r="Y4216">
        <v>0</v>
      </c>
      <c r="Z4216">
        <v>4.8161877664397048</v>
      </c>
      <c r="AA4216">
        <v>32.76943448766</v>
      </c>
      <c r="AB4216">
        <v>79.204996137609086</v>
      </c>
      <c r="AC4216">
        <v>114.86071697708809</v>
      </c>
      <c r="AD4216">
        <v>106.21713130139992</v>
      </c>
      <c r="AE4216">
        <v>364.02152600249758</v>
      </c>
    </row>
    <row r="4217" spans="1:31" x14ac:dyDescent="0.25">
      <c r="A4217">
        <v>2351352</v>
      </c>
      <c r="B4217">
        <v>1</v>
      </c>
      <c r="C4217" t="s">
        <v>81</v>
      </c>
      <c r="D4217" t="s">
        <v>118</v>
      </c>
      <c r="E4217" t="s">
        <v>147</v>
      </c>
      <c r="F4217" t="s">
        <v>12220</v>
      </c>
      <c r="G4217" t="s">
        <v>208</v>
      </c>
      <c r="H4217" t="s">
        <v>135</v>
      </c>
      <c r="I4217" t="s">
        <v>144</v>
      </c>
      <c r="J4217" t="s">
        <v>137</v>
      </c>
      <c r="K4217" t="s">
        <v>209</v>
      </c>
      <c r="L4217" t="s">
        <v>12221</v>
      </c>
      <c r="M4217" t="s">
        <v>12222</v>
      </c>
      <c r="N4217">
        <v>1.880833333</v>
      </c>
      <c r="O4217">
        <v>0</v>
      </c>
      <c r="P4217">
        <v>0</v>
      </c>
      <c r="Q4217">
        <v>1</v>
      </c>
      <c r="R4217">
        <v>0</v>
      </c>
      <c r="S4217">
        <v>2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144.24984912257034</v>
      </c>
      <c r="Z4217">
        <v>0</v>
      </c>
      <c r="AA4217">
        <v>17.666161415581183</v>
      </c>
      <c r="AB4217">
        <v>0</v>
      </c>
      <c r="AC4217">
        <v>0</v>
      </c>
      <c r="AD4217">
        <v>0</v>
      </c>
      <c r="AE4217">
        <v>161.91601053815151</v>
      </c>
    </row>
    <row r="4218" spans="1:31" x14ac:dyDescent="0.25">
      <c r="A4218">
        <v>2351598</v>
      </c>
      <c r="B4218">
        <v>1</v>
      </c>
      <c r="C4218" t="s">
        <v>80</v>
      </c>
      <c r="D4218" t="s">
        <v>96</v>
      </c>
      <c r="E4218" t="s">
        <v>157</v>
      </c>
      <c r="F4218" t="s">
        <v>12223</v>
      </c>
      <c r="G4218" t="s">
        <v>159</v>
      </c>
      <c r="H4218" t="s">
        <v>154</v>
      </c>
      <c r="I4218" t="s">
        <v>144</v>
      </c>
      <c r="J4218" t="s">
        <v>137</v>
      </c>
      <c r="K4218" t="s">
        <v>138</v>
      </c>
      <c r="L4218" t="s">
        <v>12224</v>
      </c>
      <c r="M4218" t="s">
        <v>12225</v>
      </c>
      <c r="N4218">
        <v>1.830833333</v>
      </c>
      <c r="O4218">
        <v>0</v>
      </c>
      <c r="P4218">
        <v>1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1.9226978923040359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1.9226978923040359</v>
      </c>
    </row>
    <row r="4219" spans="1:31" x14ac:dyDescent="0.25">
      <c r="A4219">
        <v>2351498</v>
      </c>
      <c r="B4219">
        <v>1</v>
      </c>
      <c r="C4219" t="s">
        <v>80</v>
      </c>
      <c r="D4219" t="s">
        <v>85</v>
      </c>
      <c r="E4219" t="s">
        <v>157</v>
      </c>
      <c r="F4219" t="s">
        <v>12226</v>
      </c>
      <c r="G4219" t="s">
        <v>204</v>
      </c>
      <c r="H4219" t="s">
        <v>154</v>
      </c>
      <c r="I4219" t="s">
        <v>144</v>
      </c>
      <c r="J4219" t="s">
        <v>137</v>
      </c>
      <c r="K4219" t="s">
        <v>138</v>
      </c>
      <c r="L4219" t="s">
        <v>12227</v>
      </c>
      <c r="M4219" t="s">
        <v>12228</v>
      </c>
      <c r="N4219">
        <v>3.934722222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14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19.146683376338007</v>
      </c>
      <c r="AC4219">
        <v>0</v>
      </c>
      <c r="AD4219">
        <v>0</v>
      </c>
      <c r="AE4219">
        <v>19.146683376338007</v>
      </c>
    </row>
    <row r="4220" spans="1:31" x14ac:dyDescent="0.25">
      <c r="A4220">
        <v>2351555</v>
      </c>
      <c r="B4220">
        <v>1</v>
      </c>
      <c r="C4220" t="s">
        <v>80</v>
      </c>
      <c r="D4220" t="s">
        <v>93</v>
      </c>
      <c r="E4220" t="s">
        <v>157</v>
      </c>
      <c r="F4220" t="s">
        <v>12229</v>
      </c>
      <c r="G4220" t="s">
        <v>159</v>
      </c>
      <c r="H4220" t="s">
        <v>154</v>
      </c>
      <c r="I4220" t="s">
        <v>144</v>
      </c>
      <c r="J4220" t="s">
        <v>137</v>
      </c>
      <c r="K4220" t="s">
        <v>138</v>
      </c>
      <c r="L4220" t="s">
        <v>12230</v>
      </c>
      <c r="M4220" t="s">
        <v>12231</v>
      </c>
      <c r="N4220">
        <v>1.064166666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1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156.89434378102899</v>
      </c>
      <c r="AE4220">
        <v>156.89434378102899</v>
      </c>
    </row>
    <row r="4221" spans="1:31" x14ac:dyDescent="0.25">
      <c r="A4221">
        <v>2351269</v>
      </c>
      <c r="B4221">
        <v>1</v>
      </c>
      <c r="C4221" t="s">
        <v>80</v>
      </c>
      <c r="D4221" t="s">
        <v>95</v>
      </c>
      <c r="E4221" t="s">
        <v>141</v>
      </c>
      <c r="F4221" t="s">
        <v>12232</v>
      </c>
      <c r="G4221" t="s">
        <v>134</v>
      </c>
      <c r="H4221" t="s">
        <v>135</v>
      </c>
      <c r="I4221" t="s">
        <v>144</v>
      </c>
      <c r="J4221" t="s">
        <v>137</v>
      </c>
      <c r="K4221" t="s">
        <v>138</v>
      </c>
      <c r="L4221" t="s">
        <v>12233</v>
      </c>
      <c r="M4221" t="s">
        <v>11918</v>
      </c>
      <c r="N4221">
        <v>0.52749999999999997</v>
      </c>
      <c r="O4221">
        <v>0</v>
      </c>
      <c r="P4221">
        <v>0</v>
      </c>
      <c r="Q4221">
        <v>0</v>
      </c>
      <c r="R4221">
        <v>0</v>
      </c>
      <c r="S4221">
        <v>17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69.225005936102747</v>
      </c>
      <c r="AB4221">
        <v>0</v>
      </c>
      <c r="AC4221">
        <v>0</v>
      </c>
      <c r="AD4221">
        <v>0</v>
      </c>
      <c r="AE4221">
        <v>69.225005936102747</v>
      </c>
    </row>
    <row r="4222" spans="1:31" x14ac:dyDescent="0.25">
      <c r="A4222">
        <v>2351581</v>
      </c>
      <c r="B4222">
        <v>1</v>
      </c>
      <c r="C4222" t="s">
        <v>80</v>
      </c>
      <c r="D4222" t="s">
        <v>103</v>
      </c>
      <c r="E4222" t="s">
        <v>157</v>
      </c>
      <c r="F4222" t="s">
        <v>12234</v>
      </c>
      <c r="G4222" t="s">
        <v>204</v>
      </c>
      <c r="H4222" t="s">
        <v>154</v>
      </c>
      <c r="I4222" t="s">
        <v>144</v>
      </c>
      <c r="J4222" t="s">
        <v>137</v>
      </c>
      <c r="K4222" t="s">
        <v>138</v>
      </c>
      <c r="L4222" t="s">
        <v>12235</v>
      </c>
      <c r="M4222" t="s">
        <v>12236</v>
      </c>
      <c r="N4222">
        <v>0.64972222199999996</v>
      </c>
      <c r="O4222">
        <v>0</v>
      </c>
      <c r="P4222">
        <v>1</v>
      </c>
      <c r="Q4222">
        <v>0</v>
      </c>
      <c r="R4222">
        <v>0</v>
      </c>
      <c r="S4222">
        <v>0</v>
      </c>
      <c r="T4222">
        <v>1</v>
      </c>
      <c r="U4222">
        <v>0</v>
      </c>
      <c r="V4222">
        <v>0</v>
      </c>
      <c r="W4222">
        <v>0</v>
      </c>
      <c r="X4222">
        <v>0.11965512877421779</v>
      </c>
      <c r="Y4222">
        <v>0</v>
      </c>
      <c r="Z4222">
        <v>0</v>
      </c>
      <c r="AA4222">
        <v>0</v>
      </c>
      <c r="AB4222">
        <v>1.9925428316929001</v>
      </c>
      <c r="AC4222">
        <v>0</v>
      </c>
      <c r="AD4222">
        <v>0</v>
      </c>
      <c r="AE4222">
        <v>2.1121979604671179</v>
      </c>
    </row>
    <row r="4223" spans="1:31" x14ac:dyDescent="0.25">
      <c r="A4223">
        <v>2351289</v>
      </c>
      <c r="B4223">
        <v>1</v>
      </c>
      <c r="C4223" t="s">
        <v>80</v>
      </c>
      <c r="D4223" t="s">
        <v>90</v>
      </c>
      <c r="E4223" t="s">
        <v>151</v>
      </c>
      <c r="F4223" t="s">
        <v>12237</v>
      </c>
      <c r="G4223" t="s">
        <v>269</v>
      </c>
      <c r="H4223" t="s">
        <v>154</v>
      </c>
      <c r="I4223" t="s">
        <v>144</v>
      </c>
      <c r="J4223" t="s">
        <v>137</v>
      </c>
      <c r="K4223" t="s">
        <v>209</v>
      </c>
      <c r="L4223" t="s">
        <v>12238</v>
      </c>
      <c r="M4223" t="s">
        <v>12239</v>
      </c>
      <c r="N4223">
        <v>7.7986111109999996</v>
      </c>
      <c r="O4223">
        <v>0</v>
      </c>
      <c r="P4223">
        <v>226</v>
      </c>
      <c r="Q4223">
        <v>0</v>
      </c>
      <c r="R4223">
        <v>0</v>
      </c>
      <c r="S4223">
        <v>0</v>
      </c>
      <c r="T4223">
        <v>38</v>
      </c>
      <c r="U4223">
        <v>0</v>
      </c>
      <c r="V4223">
        <v>0</v>
      </c>
      <c r="W4223">
        <v>0</v>
      </c>
      <c r="X4223">
        <v>447.12758846169743</v>
      </c>
      <c r="Y4223">
        <v>0</v>
      </c>
      <c r="Z4223">
        <v>0</v>
      </c>
      <c r="AA4223">
        <v>0</v>
      </c>
      <c r="AB4223">
        <v>465.5988317911432</v>
      </c>
      <c r="AC4223">
        <v>0</v>
      </c>
      <c r="AD4223">
        <v>0</v>
      </c>
      <c r="AE4223">
        <v>912.72642025284063</v>
      </c>
    </row>
    <row r="4224" spans="1:31" x14ac:dyDescent="0.25">
      <c r="A4224">
        <v>2351561</v>
      </c>
      <c r="B4224">
        <v>1</v>
      </c>
      <c r="C4224" t="s">
        <v>80</v>
      </c>
      <c r="D4224" t="s">
        <v>105</v>
      </c>
      <c r="E4224" t="s">
        <v>151</v>
      </c>
      <c r="F4224" t="s">
        <v>12240</v>
      </c>
      <c r="G4224" t="s">
        <v>410</v>
      </c>
      <c r="H4224" t="s">
        <v>154</v>
      </c>
      <c r="I4224" t="s">
        <v>144</v>
      </c>
      <c r="J4224" t="s">
        <v>137</v>
      </c>
      <c r="K4224" t="s">
        <v>138</v>
      </c>
      <c r="L4224" t="s">
        <v>12241</v>
      </c>
      <c r="M4224" t="s">
        <v>12242</v>
      </c>
      <c r="N4224">
        <v>2.0225</v>
      </c>
      <c r="O4224">
        <v>0</v>
      </c>
      <c r="P4224">
        <v>242</v>
      </c>
      <c r="Q4224">
        <v>0</v>
      </c>
      <c r="R4224">
        <v>0</v>
      </c>
      <c r="S4224">
        <v>0</v>
      </c>
      <c r="T4224">
        <v>17</v>
      </c>
      <c r="U4224">
        <v>0</v>
      </c>
      <c r="V4224">
        <v>0</v>
      </c>
      <c r="W4224">
        <v>0</v>
      </c>
      <c r="X4224">
        <v>141.10504137473615</v>
      </c>
      <c r="Y4224">
        <v>0</v>
      </c>
      <c r="Z4224">
        <v>0</v>
      </c>
      <c r="AA4224">
        <v>0</v>
      </c>
      <c r="AB4224">
        <v>33.418877436615141</v>
      </c>
      <c r="AC4224">
        <v>0</v>
      </c>
      <c r="AD4224">
        <v>0</v>
      </c>
      <c r="AE4224">
        <v>174.52391881135128</v>
      </c>
    </row>
    <row r="4225" spans="1:31" x14ac:dyDescent="0.25">
      <c r="A4225">
        <v>2351432</v>
      </c>
      <c r="B4225">
        <v>1</v>
      </c>
      <c r="C4225" t="s">
        <v>80</v>
      </c>
      <c r="D4225" t="s">
        <v>84</v>
      </c>
      <c r="E4225" t="s">
        <v>157</v>
      </c>
      <c r="F4225" t="s">
        <v>12243</v>
      </c>
      <c r="G4225" t="s">
        <v>279</v>
      </c>
      <c r="H4225" t="s">
        <v>154</v>
      </c>
      <c r="I4225" t="s">
        <v>144</v>
      </c>
      <c r="J4225" t="s">
        <v>137</v>
      </c>
      <c r="K4225" t="s">
        <v>138</v>
      </c>
      <c r="L4225" t="s">
        <v>12244</v>
      </c>
      <c r="M4225" t="s">
        <v>12245</v>
      </c>
      <c r="N4225">
        <v>5.8027777770000002</v>
      </c>
      <c r="O4225">
        <v>0</v>
      </c>
      <c r="P4225">
        <v>10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19.11917837662083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19.11917837662083</v>
      </c>
    </row>
    <row r="4226" spans="1:31" x14ac:dyDescent="0.25">
      <c r="A4226">
        <v>2351369</v>
      </c>
      <c r="B4226">
        <v>1</v>
      </c>
      <c r="C4226" t="s">
        <v>80</v>
      </c>
      <c r="D4226" t="s">
        <v>104</v>
      </c>
      <c r="E4226" t="s">
        <v>151</v>
      </c>
      <c r="F4226" t="s">
        <v>12246</v>
      </c>
      <c r="G4226" t="s">
        <v>153</v>
      </c>
      <c r="H4226" t="s">
        <v>154</v>
      </c>
      <c r="I4226" t="s">
        <v>144</v>
      </c>
      <c r="J4226" t="s">
        <v>137</v>
      </c>
      <c r="K4226" t="s">
        <v>138</v>
      </c>
      <c r="L4226" t="s">
        <v>12247</v>
      </c>
      <c r="M4226" t="s">
        <v>12248</v>
      </c>
      <c r="N4226">
        <v>1.4025000000000001</v>
      </c>
      <c r="O4226">
        <v>0</v>
      </c>
      <c r="P4226">
        <v>4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1.4946418756605151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1.4946418756605151</v>
      </c>
    </row>
    <row r="4227" spans="1:31" x14ac:dyDescent="0.25">
      <c r="A4227">
        <v>2351624</v>
      </c>
      <c r="B4227">
        <v>1</v>
      </c>
      <c r="C4227" t="s">
        <v>80</v>
      </c>
      <c r="D4227" t="s">
        <v>96</v>
      </c>
      <c r="E4227" t="s">
        <v>174</v>
      </c>
      <c r="F4227" t="s">
        <v>12249</v>
      </c>
      <c r="G4227" t="s">
        <v>143</v>
      </c>
      <c r="H4227" t="s">
        <v>154</v>
      </c>
      <c r="I4227" t="s">
        <v>144</v>
      </c>
      <c r="J4227" t="s">
        <v>5</v>
      </c>
      <c r="K4227" t="s">
        <v>138</v>
      </c>
      <c r="L4227" t="s">
        <v>12250</v>
      </c>
      <c r="M4227" t="s">
        <v>12251</v>
      </c>
      <c r="N4227">
        <v>0.27611111100000002</v>
      </c>
      <c r="O4227">
        <v>0</v>
      </c>
      <c r="P4227">
        <v>341</v>
      </c>
      <c r="Q4227">
        <v>0</v>
      </c>
      <c r="R4227">
        <v>0</v>
      </c>
      <c r="S4227">
        <v>0</v>
      </c>
      <c r="T4227">
        <v>23</v>
      </c>
      <c r="U4227">
        <v>0</v>
      </c>
      <c r="V4227">
        <v>0</v>
      </c>
      <c r="W4227">
        <v>0</v>
      </c>
      <c r="X4227">
        <v>57.828422524799677</v>
      </c>
      <c r="Y4227">
        <v>0</v>
      </c>
      <c r="Z4227">
        <v>0</v>
      </c>
      <c r="AA4227">
        <v>0</v>
      </c>
      <c r="AB4227">
        <v>16.155076178851303</v>
      </c>
      <c r="AC4227">
        <v>0</v>
      </c>
      <c r="AD4227">
        <v>0</v>
      </c>
      <c r="AE4227">
        <v>73.98349870365098</v>
      </c>
    </row>
    <row r="4228" spans="1:31" x14ac:dyDescent="0.25">
      <c r="A4228">
        <v>2351375</v>
      </c>
      <c r="B4228">
        <v>1</v>
      </c>
      <c r="C4228" t="s">
        <v>80</v>
      </c>
      <c r="D4228" t="s">
        <v>84</v>
      </c>
      <c r="E4228" t="s">
        <v>157</v>
      </c>
      <c r="F4228" t="s">
        <v>12252</v>
      </c>
      <c r="G4228" t="s">
        <v>204</v>
      </c>
      <c r="H4228" t="s">
        <v>154</v>
      </c>
      <c r="I4228" t="s">
        <v>144</v>
      </c>
      <c r="J4228" t="s">
        <v>137</v>
      </c>
      <c r="K4228" t="s">
        <v>138</v>
      </c>
      <c r="L4228" t="s">
        <v>12253</v>
      </c>
      <c r="M4228" t="s">
        <v>12254</v>
      </c>
      <c r="N4228">
        <v>1.353888888</v>
      </c>
      <c r="O4228">
        <v>0</v>
      </c>
      <c r="P4228">
        <v>9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5.404432551627707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5.404432551627707</v>
      </c>
    </row>
    <row r="4229" spans="1:31" x14ac:dyDescent="0.25">
      <c r="A4229">
        <v>2351472</v>
      </c>
      <c r="B4229">
        <v>1</v>
      </c>
      <c r="C4229" t="s">
        <v>80</v>
      </c>
      <c r="D4229" t="s">
        <v>104</v>
      </c>
      <c r="E4229" t="s">
        <v>174</v>
      </c>
      <c r="F4229" t="s">
        <v>12255</v>
      </c>
      <c r="G4229" t="s">
        <v>208</v>
      </c>
      <c r="H4229" t="s">
        <v>154</v>
      </c>
      <c r="I4229" t="s">
        <v>144</v>
      </c>
      <c r="J4229" t="s">
        <v>137</v>
      </c>
      <c r="K4229" t="s">
        <v>209</v>
      </c>
      <c r="L4229" t="s">
        <v>12256</v>
      </c>
      <c r="M4229" t="s">
        <v>12257</v>
      </c>
      <c r="N4229">
        <v>1.1844444439999999</v>
      </c>
      <c r="O4229">
        <v>0</v>
      </c>
      <c r="P4229">
        <v>2</v>
      </c>
      <c r="Q4229">
        <v>0</v>
      </c>
      <c r="R4229">
        <v>4</v>
      </c>
      <c r="S4229">
        <v>0</v>
      </c>
      <c r="T4229">
        <v>8</v>
      </c>
      <c r="U4229">
        <v>0</v>
      </c>
      <c r="V4229">
        <v>1</v>
      </c>
      <c r="W4229">
        <v>0</v>
      </c>
      <c r="X4229">
        <v>0.48877905091758167</v>
      </c>
      <c r="Y4229">
        <v>0</v>
      </c>
      <c r="Z4229">
        <v>0.48331417779550395</v>
      </c>
      <c r="AA4229">
        <v>0</v>
      </c>
      <c r="AB4229">
        <v>2.5765774178559999</v>
      </c>
      <c r="AC4229">
        <v>0</v>
      </c>
      <c r="AD4229">
        <v>1.6369911826639585</v>
      </c>
      <c r="AE4229">
        <v>5.1856618292330445</v>
      </c>
    </row>
    <row r="4230" spans="1:31" x14ac:dyDescent="0.25">
      <c r="A4230">
        <v>2351541</v>
      </c>
      <c r="B4230">
        <v>1</v>
      </c>
      <c r="C4230" t="s">
        <v>81</v>
      </c>
      <c r="D4230" t="s">
        <v>128</v>
      </c>
      <c r="E4230" t="s">
        <v>157</v>
      </c>
      <c r="F4230" t="s">
        <v>12258</v>
      </c>
      <c r="G4230" t="s">
        <v>159</v>
      </c>
      <c r="H4230" t="s">
        <v>154</v>
      </c>
      <c r="I4230" t="s">
        <v>144</v>
      </c>
      <c r="J4230" t="s">
        <v>137</v>
      </c>
      <c r="K4230" t="s">
        <v>138</v>
      </c>
      <c r="L4230" t="s">
        <v>12259</v>
      </c>
      <c r="M4230" t="s">
        <v>12260</v>
      </c>
      <c r="N4230">
        <v>2.0758333329999998</v>
      </c>
      <c r="O4230">
        <v>0</v>
      </c>
      <c r="P4230">
        <v>1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</row>
    <row r="4231" spans="1:31" x14ac:dyDescent="0.25">
      <c r="A4231">
        <v>2351332</v>
      </c>
      <c r="B4231">
        <v>1</v>
      </c>
      <c r="C4231" t="s">
        <v>80</v>
      </c>
      <c r="D4231" t="s">
        <v>105</v>
      </c>
      <c r="E4231" t="s">
        <v>141</v>
      </c>
      <c r="F4231" t="s">
        <v>8630</v>
      </c>
      <c r="G4231" t="s">
        <v>208</v>
      </c>
      <c r="H4231" t="s">
        <v>135</v>
      </c>
      <c r="I4231" t="s">
        <v>144</v>
      </c>
      <c r="J4231" t="s">
        <v>137</v>
      </c>
      <c r="K4231" t="s">
        <v>138</v>
      </c>
      <c r="L4231" t="s">
        <v>12261</v>
      </c>
      <c r="M4231" t="s">
        <v>12262</v>
      </c>
      <c r="N4231">
        <v>6.6644444439999999</v>
      </c>
      <c r="O4231">
        <v>0</v>
      </c>
      <c r="P4231">
        <v>137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333.6609579832263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333.6609579832263</v>
      </c>
    </row>
    <row r="4232" spans="1:31" x14ac:dyDescent="0.25">
      <c r="A4232">
        <v>2351309</v>
      </c>
      <c r="B4232">
        <v>1</v>
      </c>
      <c r="C4232" t="s">
        <v>80</v>
      </c>
      <c r="D4232" t="s">
        <v>93</v>
      </c>
      <c r="E4232" t="s">
        <v>132</v>
      </c>
      <c r="F4232" t="s">
        <v>8005</v>
      </c>
      <c r="G4232" t="s">
        <v>208</v>
      </c>
      <c r="H4232" t="s">
        <v>135</v>
      </c>
      <c r="I4232" t="s">
        <v>144</v>
      </c>
      <c r="J4232" t="s">
        <v>137</v>
      </c>
      <c r="K4232" t="s">
        <v>209</v>
      </c>
      <c r="L4232" t="s">
        <v>12263</v>
      </c>
      <c r="M4232" t="s">
        <v>12264</v>
      </c>
      <c r="N4232">
        <v>2.7380555549999999</v>
      </c>
      <c r="O4232">
        <v>0</v>
      </c>
      <c r="P4232">
        <v>425</v>
      </c>
      <c r="Q4232">
        <v>25</v>
      </c>
      <c r="R4232">
        <v>43</v>
      </c>
      <c r="S4232">
        <v>10</v>
      </c>
      <c r="T4232">
        <v>135</v>
      </c>
      <c r="U4232">
        <v>0</v>
      </c>
      <c r="V4232">
        <v>0</v>
      </c>
      <c r="W4232">
        <v>0</v>
      </c>
      <c r="X4232">
        <v>297.97813423374993</v>
      </c>
      <c r="Y4232">
        <v>1153.2286251163903</v>
      </c>
      <c r="Z4232">
        <v>514.92270536641718</v>
      </c>
      <c r="AA4232">
        <v>161.50200487806541</v>
      </c>
      <c r="AB4232">
        <v>546.74811931081592</v>
      </c>
      <c r="AC4232">
        <v>0</v>
      </c>
      <c r="AD4232">
        <v>0</v>
      </c>
      <c r="AE4232">
        <v>2674.3795889054386</v>
      </c>
    </row>
    <row r="4233" spans="1:31" x14ac:dyDescent="0.25">
      <c r="A4233">
        <v>2351286</v>
      </c>
      <c r="B4233">
        <v>1</v>
      </c>
      <c r="C4233" t="s">
        <v>81</v>
      </c>
      <c r="D4233" t="s">
        <v>127</v>
      </c>
      <c r="E4233" t="s">
        <v>147</v>
      </c>
      <c r="F4233" t="s">
        <v>12265</v>
      </c>
      <c r="G4233" t="s">
        <v>208</v>
      </c>
      <c r="H4233" t="s">
        <v>135</v>
      </c>
      <c r="I4233" t="s">
        <v>144</v>
      </c>
      <c r="J4233" t="s">
        <v>137</v>
      </c>
      <c r="K4233" t="s">
        <v>209</v>
      </c>
      <c r="L4233" t="s">
        <v>12266</v>
      </c>
      <c r="M4233" t="s">
        <v>12267</v>
      </c>
      <c r="N4233">
        <v>3.679166666</v>
      </c>
      <c r="O4233">
        <v>0</v>
      </c>
      <c r="P4233">
        <v>145</v>
      </c>
      <c r="Q4233">
        <v>0</v>
      </c>
      <c r="R4233">
        <v>2</v>
      </c>
      <c r="S4233">
        <v>0</v>
      </c>
      <c r="T4233">
        <v>9</v>
      </c>
      <c r="U4233">
        <v>0</v>
      </c>
      <c r="V4233">
        <v>0</v>
      </c>
      <c r="W4233">
        <v>0</v>
      </c>
      <c r="X4233">
        <v>130.47787553803855</v>
      </c>
      <c r="Y4233">
        <v>0</v>
      </c>
      <c r="Z4233">
        <v>1.8892820162600106</v>
      </c>
      <c r="AA4233">
        <v>0</v>
      </c>
      <c r="AB4233">
        <v>24.621172632428063</v>
      </c>
      <c r="AC4233">
        <v>0</v>
      </c>
      <c r="AD4233">
        <v>0</v>
      </c>
      <c r="AE4233">
        <v>156.98833018672661</v>
      </c>
    </row>
    <row r="4234" spans="1:31" x14ac:dyDescent="0.25">
      <c r="A4234">
        <v>2351681</v>
      </c>
      <c r="B4234">
        <v>1</v>
      </c>
      <c r="C4234" t="s">
        <v>80</v>
      </c>
      <c r="D4234" t="s">
        <v>87</v>
      </c>
      <c r="E4234" t="s">
        <v>132</v>
      </c>
      <c r="F4234" t="s">
        <v>12268</v>
      </c>
      <c r="G4234" t="s">
        <v>134</v>
      </c>
      <c r="H4234" t="s">
        <v>135</v>
      </c>
      <c r="I4234" t="s">
        <v>144</v>
      </c>
      <c r="J4234" t="s">
        <v>137</v>
      </c>
      <c r="K4234" t="s">
        <v>138</v>
      </c>
      <c r="L4234" t="s">
        <v>12269</v>
      </c>
      <c r="M4234" t="s">
        <v>12270</v>
      </c>
      <c r="N4234">
        <v>0.79916666599999997</v>
      </c>
      <c r="O4234">
        <v>0</v>
      </c>
      <c r="P4234">
        <v>543</v>
      </c>
      <c r="Q4234">
        <v>0</v>
      </c>
      <c r="R4234">
        <v>0</v>
      </c>
      <c r="S4234">
        <v>9</v>
      </c>
      <c r="T4234">
        <v>92</v>
      </c>
      <c r="U4234">
        <v>2</v>
      </c>
      <c r="V4234">
        <v>6</v>
      </c>
      <c r="W4234">
        <v>0</v>
      </c>
      <c r="X4234">
        <v>129.46436460397743</v>
      </c>
      <c r="Y4234">
        <v>0</v>
      </c>
      <c r="Z4234">
        <v>0</v>
      </c>
      <c r="AA4234">
        <v>98.181261464059048</v>
      </c>
      <c r="AB4234">
        <v>358.25034537887893</v>
      </c>
      <c r="AC4234">
        <v>79.558454642159603</v>
      </c>
      <c r="AD4234">
        <v>112.19505949581641</v>
      </c>
      <c r="AE4234">
        <v>777.64948558489141</v>
      </c>
    </row>
    <row r="4235" spans="1:31" x14ac:dyDescent="0.25">
      <c r="A4235">
        <v>2351249</v>
      </c>
      <c r="B4235">
        <v>1</v>
      </c>
      <c r="C4235" t="s">
        <v>80</v>
      </c>
      <c r="D4235" t="s">
        <v>93</v>
      </c>
      <c r="E4235" t="s">
        <v>151</v>
      </c>
      <c r="F4235" t="s">
        <v>12271</v>
      </c>
      <c r="G4235" t="s">
        <v>12272</v>
      </c>
      <c r="H4235" t="s">
        <v>154</v>
      </c>
      <c r="I4235" t="s">
        <v>144</v>
      </c>
      <c r="J4235" t="s">
        <v>137</v>
      </c>
      <c r="K4235" t="s">
        <v>138</v>
      </c>
      <c r="L4235" t="s">
        <v>12273</v>
      </c>
      <c r="M4235" t="s">
        <v>12274</v>
      </c>
      <c r="N4235">
        <v>1.875</v>
      </c>
      <c r="O4235">
        <v>0</v>
      </c>
      <c r="P4235">
        <v>92</v>
      </c>
      <c r="Q4235">
        <v>0</v>
      </c>
      <c r="R4235">
        <v>2</v>
      </c>
      <c r="S4235">
        <v>0</v>
      </c>
      <c r="T4235">
        <v>7</v>
      </c>
      <c r="U4235">
        <v>0</v>
      </c>
      <c r="V4235">
        <v>0</v>
      </c>
      <c r="W4235">
        <v>0</v>
      </c>
      <c r="X4235">
        <v>29.162027508513052</v>
      </c>
      <c r="Y4235">
        <v>0</v>
      </c>
      <c r="Z4235">
        <v>1.704770733436676</v>
      </c>
      <c r="AA4235">
        <v>0</v>
      </c>
      <c r="AB4235">
        <v>11.378593801016603</v>
      </c>
      <c r="AC4235">
        <v>0</v>
      </c>
      <c r="AD4235">
        <v>0</v>
      </c>
      <c r="AE4235">
        <v>42.24539204296633</v>
      </c>
    </row>
    <row r="4236" spans="1:31" x14ac:dyDescent="0.25">
      <c r="A4236">
        <v>2351349</v>
      </c>
      <c r="B4236">
        <v>1</v>
      </c>
      <c r="C4236" t="s">
        <v>80</v>
      </c>
      <c r="D4236" t="s">
        <v>93</v>
      </c>
      <c r="E4236" t="s">
        <v>174</v>
      </c>
      <c r="F4236" t="s">
        <v>8494</v>
      </c>
      <c r="G4236" t="s">
        <v>176</v>
      </c>
      <c r="H4236" t="s">
        <v>154</v>
      </c>
      <c r="I4236" t="s">
        <v>144</v>
      </c>
      <c r="J4236" t="s">
        <v>137</v>
      </c>
      <c r="K4236" t="s">
        <v>138</v>
      </c>
      <c r="L4236" t="s">
        <v>12275</v>
      </c>
      <c r="M4236" t="s">
        <v>12276</v>
      </c>
      <c r="N4236">
        <v>0.99305555499999998</v>
      </c>
      <c r="O4236">
        <v>0</v>
      </c>
      <c r="P4236">
        <v>18</v>
      </c>
      <c r="Q4236">
        <v>0</v>
      </c>
      <c r="R4236">
        <v>33</v>
      </c>
      <c r="S4236">
        <v>0</v>
      </c>
      <c r="T4236">
        <v>10</v>
      </c>
      <c r="U4236">
        <v>0</v>
      </c>
      <c r="V4236">
        <v>0</v>
      </c>
      <c r="W4236">
        <v>0</v>
      </c>
      <c r="X4236">
        <v>10.973514145182859</v>
      </c>
      <c r="Y4236">
        <v>0</v>
      </c>
      <c r="Z4236">
        <v>117.2464409950269</v>
      </c>
      <c r="AA4236">
        <v>0</v>
      </c>
      <c r="AB4236">
        <v>69.214386706109281</v>
      </c>
      <c r="AC4236">
        <v>0</v>
      </c>
      <c r="AD4236">
        <v>0</v>
      </c>
      <c r="AE4236">
        <v>197.43434184631903</v>
      </c>
    </row>
    <row r="4237" spans="1:31" x14ac:dyDescent="0.25">
      <c r="A4237">
        <v>2351601</v>
      </c>
      <c r="B4237">
        <v>1</v>
      </c>
      <c r="C4237" t="s">
        <v>80</v>
      </c>
      <c r="D4237" t="s">
        <v>110</v>
      </c>
      <c r="E4237" t="s">
        <v>157</v>
      </c>
      <c r="F4237" t="s">
        <v>12277</v>
      </c>
      <c r="G4237" t="s">
        <v>204</v>
      </c>
      <c r="H4237" t="s">
        <v>154</v>
      </c>
      <c r="I4237" t="s">
        <v>144</v>
      </c>
      <c r="J4237" t="s">
        <v>137</v>
      </c>
      <c r="K4237" t="s">
        <v>138</v>
      </c>
      <c r="L4237" t="s">
        <v>12278</v>
      </c>
      <c r="M4237" t="s">
        <v>12279</v>
      </c>
      <c r="N4237">
        <v>1.2813888879999999</v>
      </c>
      <c r="O4237">
        <v>0</v>
      </c>
      <c r="P4237">
        <v>5</v>
      </c>
      <c r="Q4237">
        <v>0</v>
      </c>
      <c r="R4237">
        <v>0</v>
      </c>
      <c r="S4237">
        <v>0</v>
      </c>
      <c r="T4237">
        <v>2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</row>
    <row r="4238" spans="1:31" x14ac:dyDescent="0.25">
      <c r="A4238">
        <v>2351578</v>
      </c>
      <c r="B4238">
        <v>1</v>
      </c>
      <c r="C4238" t="s">
        <v>81</v>
      </c>
      <c r="D4238" t="s">
        <v>118</v>
      </c>
      <c r="E4238" t="s">
        <v>174</v>
      </c>
      <c r="F4238" t="s">
        <v>12280</v>
      </c>
      <c r="G4238" t="s">
        <v>633</v>
      </c>
      <c r="H4238" t="s">
        <v>154</v>
      </c>
      <c r="I4238" t="s">
        <v>144</v>
      </c>
      <c r="J4238" t="s">
        <v>137</v>
      </c>
      <c r="K4238" t="s">
        <v>138</v>
      </c>
      <c r="L4238" t="s">
        <v>12281</v>
      </c>
      <c r="M4238" t="s">
        <v>12282</v>
      </c>
      <c r="N4238">
        <v>1.861111111</v>
      </c>
      <c r="O4238">
        <v>0</v>
      </c>
      <c r="P4238">
        <v>0</v>
      </c>
      <c r="Q4238">
        <v>1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</row>
    <row r="4239" spans="1:31" x14ac:dyDescent="0.25">
      <c r="A4239">
        <v>2351558</v>
      </c>
      <c r="B4239">
        <v>1</v>
      </c>
      <c r="C4239" t="s">
        <v>80</v>
      </c>
      <c r="D4239" t="s">
        <v>95</v>
      </c>
      <c r="E4239" t="s">
        <v>132</v>
      </c>
      <c r="F4239" t="s">
        <v>4913</v>
      </c>
      <c r="G4239" t="s">
        <v>134</v>
      </c>
      <c r="H4239" t="s">
        <v>135</v>
      </c>
      <c r="I4239" t="s">
        <v>144</v>
      </c>
      <c r="J4239" t="s">
        <v>137</v>
      </c>
      <c r="K4239" t="s">
        <v>138</v>
      </c>
      <c r="L4239" t="s">
        <v>12283</v>
      </c>
      <c r="M4239" t="s">
        <v>12284</v>
      </c>
      <c r="N4239">
        <v>0.66249999999999998</v>
      </c>
      <c r="O4239">
        <v>0</v>
      </c>
      <c r="P4239">
        <v>97</v>
      </c>
      <c r="Q4239">
        <v>0</v>
      </c>
      <c r="R4239">
        <v>0</v>
      </c>
      <c r="S4239">
        <v>7</v>
      </c>
      <c r="T4239">
        <v>8</v>
      </c>
      <c r="U4239">
        <v>3</v>
      </c>
      <c r="V4239">
        <v>0</v>
      </c>
      <c r="W4239">
        <v>0</v>
      </c>
      <c r="X4239">
        <v>22.102077324067071</v>
      </c>
      <c r="Y4239">
        <v>0</v>
      </c>
      <c r="Z4239">
        <v>0</v>
      </c>
      <c r="AA4239">
        <v>68.341994135289085</v>
      </c>
      <c r="AB4239">
        <v>6.5734669574034532</v>
      </c>
      <c r="AC4239">
        <v>277.31459413101771</v>
      </c>
      <c r="AD4239">
        <v>0</v>
      </c>
      <c r="AE4239">
        <v>374.33213254777729</v>
      </c>
    </row>
    <row r="4240" spans="1:31" x14ac:dyDescent="0.25">
      <c r="A4240">
        <v>2351392</v>
      </c>
      <c r="B4240">
        <v>1</v>
      </c>
      <c r="C4240" t="s">
        <v>80</v>
      </c>
      <c r="D4240" t="s">
        <v>103</v>
      </c>
      <c r="E4240" t="s">
        <v>151</v>
      </c>
      <c r="F4240" t="s">
        <v>12285</v>
      </c>
      <c r="G4240" t="s">
        <v>153</v>
      </c>
      <c r="H4240" t="s">
        <v>154</v>
      </c>
      <c r="I4240" t="s">
        <v>144</v>
      </c>
      <c r="J4240" t="s">
        <v>137</v>
      </c>
      <c r="K4240" t="s">
        <v>138</v>
      </c>
      <c r="L4240" t="s">
        <v>12286</v>
      </c>
      <c r="M4240" t="s">
        <v>12287</v>
      </c>
      <c r="N4240">
        <v>1.6388888880000001</v>
      </c>
      <c r="O4240">
        <v>0</v>
      </c>
      <c r="P4240">
        <v>0</v>
      </c>
      <c r="Q4240">
        <v>0</v>
      </c>
      <c r="R4240">
        <v>2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1.2470317702374663</v>
      </c>
      <c r="AA4240">
        <v>0</v>
      </c>
      <c r="AB4240">
        <v>0</v>
      </c>
      <c r="AC4240">
        <v>0</v>
      </c>
      <c r="AD4240">
        <v>0</v>
      </c>
      <c r="AE4240">
        <v>1.2470317702374663</v>
      </c>
    </row>
    <row r="4241" spans="1:31" x14ac:dyDescent="0.25">
      <c r="A4241">
        <v>2351415</v>
      </c>
      <c r="B4241">
        <v>1</v>
      </c>
      <c r="C4241" t="s">
        <v>81</v>
      </c>
      <c r="D4241" t="s">
        <v>128</v>
      </c>
      <c r="E4241" t="s">
        <v>157</v>
      </c>
      <c r="F4241" t="s">
        <v>12288</v>
      </c>
      <c r="G4241" t="s">
        <v>279</v>
      </c>
      <c r="H4241" t="s">
        <v>154</v>
      </c>
      <c r="I4241" t="s">
        <v>144</v>
      </c>
      <c r="J4241" t="s">
        <v>137</v>
      </c>
      <c r="K4241" t="s">
        <v>138</v>
      </c>
      <c r="L4241" t="s">
        <v>12289</v>
      </c>
      <c r="M4241" t="s">
        <v>12290</v>
      </c>
      <c r="N4241">
        <v>6.8433333330000004</v>
      </c>
      <c r="O4241">
        <v>0</v>
      </c>
      <c r="P4241">
        <v>5</v>
      </c>
      <c r="Q4241">
        <v>0</v>
      </c>
      <c r="R4241">
        <v>0</v>
      </c>
      <c r="S4241">
        <v>0</v>
      </c>
      <c r="T4241">
        <v>1</v>
      </c>
      <c r="U4241">
        <v>0</v>
      </c>
      <c r="V4241">
        <v>0</v>
      </c>
      <c r="W4241">
        <v>0</v>
      </c>
      <c r="X4241">
        <v>9.0867744310974743</v>
      </c>
      <c r="Y4241">
        <v>0</v>
      </c>
      <c r="Z4241">
        <v>0</v>
      </c>
      <c r="AA4241">
        <v>0</v>
      </c>
      <c r="AB4241">
        <v>1.4993355452282999</v>
      </c>
      <c r="AC4241">
        <v>0</v>
      </c>
      <c r="AD4241">
        <v>0</v>
      </c>
      <c r="AE4241">
        <v>10.586109976325774</v>
      </c>
    </row>
    <row r="4242" spans="1:31" x14ac:dyDescent="0.25">
      <c r="A4242">
        <v>2351243</v>
      </c>
      <c r="B4242">
        <v>1</v>
      </c>
      <c r="C4242" t="s">
        <v>80</v>
      </c>
      <c r="D4242" t="s">
        <v>94</v>
      </c>
      <c r="E4242" t="s">
        <v>151</v>
      </c>
      <c r="F4242" t="s">
        <v>12291</v>
      </c>
      <c r="G4242" t="s">
        <v>194</v>
      </c>
      <c r="H4242" t="s">
        <v>154</v>
      </c>
      <c r="I4242" t="s">
        <v>144</v>
      </c>
      <c r="J4242" t="s">
        <v>137</v>
      </c>
      <c r="K4242" t="s">
        <v>138</v>
      </c>
      <c r="L4242" t="s">
        <v>12292</v>
      </c>
      <c r="M4242" t="s">
        <v>12293</v>
      </c>
      <c r="N4242">
        <v>4.0205555549999996</v>
      </c>
      <c r="O4242">
        <v>0</v>
      </c>
      <c r="P4242">
        <v>1</v>
      </c>
      <c r="Q4242">
        <v>0</v>
      </c>
      <c r="R4242">
        <v>1</v>
      </c>
      <c r="S4242">
        <v>0</v>
      </c>
      <c r="T4242">
        <v>1</v>
      </c>
      <c r="U4242">
        <v>0</v>
      </c>
      <c r="V4242">
        <v>0</v>
      </c>
      <c r="W4242">
        <v>0</v>
      </c>
      <c r="X4242">
        <v>8.8661464061111096E-5</v>
      </c>
      <c r="Y4242">
        <v>0</v>
      </c>
      <c r="Z4242">
        <v>0.60873486858830561</v>
      </c>
      <c r="AA4242">
        <v>0</v>
      </c>
      <c r="AB4242">
        <v>0.15422446550688665</v>
      </c>
      <c r="AC4242">
        <v>0</v>
      </c>
      <c r="AD4242">
        <v>0</v>
      </c>
      <c r="AE4242">
        <v>0.76304799555925329</v>
      </c>
    </row>
    <row r="4243" spans="1:31" x14ac:dyDescent="0.25">
      <c r="A4243">
        <v>2351266</v>
      </c>
      <c r="B4243">
        <v>1</v>
      </c>
      <c r="C4243" t="s">
        <v>81</v>
      </c>
      <c r="D4243" t="s">
        <v>118</v>
      </c>
      <c r="E4243" t="s">
        <v>141</v>
      </c>
      <c r="F4243" t="s">
        <v>12294</v>
      </c>
      <c r="G4243" t="s">
        <v>208</v>
      </c>
      <c r="H4243" t="s">
        <v>135</v>
      </c>
      <c r="I4243" t="s">
        <v>144</v>
      </c>
      <c r="J4243" t="s">
        <v>137</v>
      </c>
      <c r="K4243" t="s">
        <v>209</v>
      </c>
      <c r="L4243" t="s">
        <v>12295</v>
      </c>
      <c r="M4243" t="s">
        <v>12296</v>
      </c>
      <c r="N4243">
        <v>2.0024999999999999</v>
      </c>
      <c r="O4243">
        <v>4</v>
      </c>
      <c r="P4243">
        <v>399</v>
      </c>
      <c r="Q4243">
        <v>158</v>
      </c>
      <c r="R4243">
        <v>287</v>
      </c>
      <c r="S4243">
        <v>22</v>
      </c>
      <c r="T4243">
        <v>58</v>
      </c>
      <c r="U4243">
        <v>2</v>
      </c>
      <c r="V4243">
        <v>0</v>
      </c>
      <c r="W4243">
        <v>1.8543783474329294</v>
      </c>
      <c r="X4243">
        <v>142.35080035165674</v>
      </c>
      <c r="Y4243">
        <v>1989.1805650432127</v>
      </c>
      <c r="Z4243">
        <v>2592.1585990038084</v>
      </c>
      <c r="AA4243">
        <v>215.142240008073</v>
      </c>
      <c r="AB4243">
        <v>239.58731269894582</v>
      </c>
      <c r="AC4243">
        <v>517.34368241158529</v>
      </c>
      <c r="AD4243">
        <v>0</v>
      </c>
      <c r="AE4243">
        <v>5697.6175778647139</v>
      </c>
    </row>
    <row r="4244" spans="1:31" x14ac:dyDescent="0.25">
      <c r="A4244">
        <v>2351535</v>
      </c>
      <c r="B4244">
        <v>1</v>
      </c>
      <c r="C4244" t="s">
        <v>81</v>
      </c>
      <c r="D4244" t="s">
        <v>121</v>
      </c>
      <c r="E4244" t="s">
        <v>174</v>
      </c>
      <c r="F4244" t="s">
        <v>12297</v>
      </c>
      <c r="G4244" t="s">
        <v>176</v>
      </c>
      <c r="H4244" t="s">
        <v>154</v>
      </c>
      <c r="I4244" t="s">
        <v>144</v>
      </c>
      <c r="J4244" t="s">
        <v>137</v>
      </c>
      <c r="K4244" t="s">
        <v>138</v>
      </c>
      <c r="L4244" t="s">
        <v>12298</v>
      </c>
      <c r="M4244" t="s">
        <v>12299</v>
      </c>
      <c r="N4244">
        <v>1.886111111</v>
      </c>
      <c r="O4244">
        <v>0</v>
      </c>
      <c r="P4244">
        <v>31</v>
      </c>
      <c r="Q4244">
        <v>0</v>
      </c>
      <c r="R4244">
        <v>0</v>
      </c>
      <c r="S4244">
        <v>0</v>
      </c>
      <c r="T4244">
        <v>1</v>
      </c>
      <c r="U4244">
        <v>0</v>
      </c>
      <c r="V4244">
        <v>0</v>
      </c>
      <c r="W4244">
        <v>0</v>
      </c>
      <c r="X4244">
        <v>8.4237972641722099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8.4237972641722099</v>
      </c>
    </row>
    <row r="4245" spans="1:31" x14ac:dyDescent="0.25">
      <c r="A4245">
        <v>2351229</v>
      </c>
      <c r="B4245">
        <v>1</v>
      </c>
      <c r="C4245" t="s">
        <v>80</v>
      </c>
      <c r="D4245" t="s">
        <v>100</v>
      </c>
      <c r="E4245" t="s">
        <v>147</v>
      </c>
      <c r="F4245" t="s">
        <v>12300</v>
      </c>
      <c r="G4245" t="s">
        <v>134</v>
      </c>
      <c r="H4245" t="s">
        <v>135</v>
      </c>
      <c r="I4245" t="s">
        <v>144</v>
      </c>
      <c r="J4245" t="s">
        <v>137</v>
      </c>
      <c r="K4245" t="s">
        <v>138</v>
      </c>
      <c r="L4245" t="s">
        <v>12301</v>
      </c>
      <c r="M4245" t="s">
        <v>12302</v>
      </c>
      <c r="N4245">
        <v>0.36194444399999998</v>
      </c>
      <c r="O4245">
        <v>0</v>
      </c>
      <c r="P4245">
        <v>119</v>
      </c>
      <c r="Q4245">
        <v>0</v>
      </c>
      <c r="R4245">
        <v>0</v>
      </c>
      <c r="S4245">
        <v>0</v>
      </c>
      <c r="T4245">
        <v>4</v>
      </c>
      <c r="U4245">
        <v>0</v>
      </c>
      <c r="V4245">
        <v>0</v>
      </c>
      <c r="W4245">
        <v>0</v>
      </c>
      <c r="X4245">
        <v>14.257969194488359</v>
      </c>
      <c r="Y4245">
        <v>0</v>
      </c>
      <c r="Z4245">
        <v>0</v>
      </c>
      <c r="AA4245">
        <v>0</v>
      </c>
      <c r="AB4245">
        <v>1.135169741198075</v>
      </c>
      <c r="AC4245">
        <v>0</v>
      </c>
      <c r="AD4245">
        <v>0</v>
      </c>
      <c r="AE4245">
        <v>15.393138935686434</v>
      </c>
    </row>
    <row r="4246" spans="1:31" x14ac:dyDescent="0.25">
      <c r="A4246">
        <v>2351235</v>
      </c>
      <c r="B4246">
        <v>1</v>
      </c>
      <c r="C4246" t="s">
        <v>80</v>
      </c>
      <c r="D4246" t="s">
        <v>91</v>
      </c>
      <c r="E4246" t="s">
        <v>147</v>
      </c>
      <c r="F4246" t="s">
        <v>12303</v>
      </c>
      <c r="G4246" t="s">
        <v>184</v>
      </c>
      <c r="H4246" t="s">
        <v>135</v>
      </c>
      <c r="I4246" t="s">
        <v>144</v>
      </c>
      <c r="J4246" t="s">
        <v>137</v>
      </c>
      <c r="K4246" t="s">
        <v>138</v>
      </c>
      <c r="L4246" t="s">
        <v>12304</v>
      </c>
      <c r="M4246" t="s">
        <v>12305</v>
      </c>
      <c r="N4246">
        <v>1.4325000000000001</v>
      </c>
      <c r="O4246">
        <v>0</v>
      </c>
      <c r="P4246">
        <v>228</v>
      </c>
      <c r="Q4246">
        <v>0</v>
      </c>
      <c r="R4246">
        <v>2</v>
      </c>
      <c r="S4246">
        <v>0</v>
      </c>
      <c r="T4246">
        <v>12</v>
      </c>
      <c r="U4246">
        <v>0</v>
      </c>
      <c r="V4246">
        <v>0</v>
      </c>
      <c r="W4246">
        <v>0</v>
      </c>
      <c r="X4246">
        <v>67.46271742266066</v>
      </c>
      <c r="Y4246">
        <v>0</v>
      </c>
      <c r="Z4246">
        <v>1.9532281529506004</v>
      </c>
      <c r="AA4246">
        <v>0</v>
      </c>
      <c r="AB4246">
        <v>8.7271299675338092</v>
      </c>
      <c r="AC4246">
        <v>0</v>
      </c>
      <c r="AD4246">
        <v>0</v>
      </c>
      <c r="AE4246">
        <v>78.143075543145073</v>
      </c>
    </row>
    <row r="4247" spans="1:31" x14ac:dyDescent="0.25">
      <c r="A4247">
        <v>2351212</v>
      </c>
      <c r="B4247">
        <v>1</v>
      </c>
      <c r="C4247" t="s">
        <v>80</v>
      </c>
      <c r="D4247" t="s">
        <v>96</v>
      </c>
      <c r="E4247" t="s">
        <v>326</v>
      </c>
      <c r="F4247" t="s">
        <v>12306</v>
      </c>
      <c r="G4247" t="s">
        <v>153</v>
      </c>
      <c r="H4247" t="s">
        <v>154</v>
      </c>
      <c r="I4247" t="s">
        <v>144</v>
      </c>
      <c r="J4247" t="s">
        <v>137</v>
      </c>
      <c r="K4247" t="s">
        <v>138</v>
      </c>
      <c r="L4247" t="s">
        <v>12307</v>
      </c>
      <c r="M4247" t="s">
        <v>12308</v>
      </c>
      <c r="N4247">
        <v>2.3597222219999998</v>
      </c>
      <c r="O4247">
        <v>0</v>
      </c>
      <c r="P4247">
        <v>43</v>
      </c>
      <c r="Q4247">
        <v>0</v>
      </c>
      <c r="R4247">
        <v>0</v>
      </c>
      <c r="S4247">
        <v>0</v>
      </c>
      <c r="T4247">
        <v>4</v>
      </c>
      <c r="U4247">
        <v>0</v>
      </c>
      <c r="V4247">
        <v>0</v>
      </c>
      <c r="W4247">
        <v>0</v>
      </c>
      <c r="X4247">
        <v>56.148130710116398</v>
      </c>
      <c r="Y4247">
        <v>0</v>
      </c>
      <c r="Z4247">
        <v>0</v>
      </c>
      <c r="AA4247">
        <v>0</v>
      </c>
      <c r="AB4247">
        <v>8.9313639428172191</v>
      </c>
      <c r="AC4247">
        <v>0</v>
      </c>
      <c r="AD4247">
        <v>0</v>
      </c>
      <c r="AE4247">
        <v>65.079494652933619</v>
      </c>
    </row>
    <row r="4248" spans="1:31" x14ac:dyDescent="0.25">
      <c r="A4248">
        <v>2351544</v>
      </c>
      <c r="B4248">
        <v>1</v>
      </c>
      <c r="C4248" t="s">
        <v>81</v>
      </c>
      <c r="D4248" t="s">
        <v>115</v>
      </c>
      <c r="E4248" t="s">
        <v>132</v>
      </c>
      <c r="F4248" t="s">
        <v>1208</v>
      </c>
      <c r="G4248" t="s">
        <v>134</v>
      </c>
      <c r="H4248" t="s">
        <v>135</v>
      </c>
      <c r="I4248" t="s">
        <v>144</v>
      </c>
      <c r="J4248" t="s">
        <v>137</v>
      </c>
      <c r="K4248" t="s">
        <v>138</v>
      </c>
      <c r="L4248" t="s">
        <v>12309</v>
      </c>
      <c r="M4248" t="s">
        <v>12310</v>
      </c>
      <c r="N4248">
        <v>0.38138888799999998</v>
      </c>
      <c r="O4248">
        <v>0</v>
      </c>
      <c r="P4248">
        <v>4553</v>
      </c>
      <c r="Q4248">
        <v>2</v>
      </c>
      <c r="R4248">
        <v>187</v>
      </c>
      <c r="S4248">
        <v>21</v>
      </c>
      <c r="T4248">
        <v>469</v>
      </c>
      <c r="U4248">
        <v>2</v>
      </c>
      <c r="V4248">
        <v>1</v>
      </c>
      <c r="W4248">
        <v>0</v>
      </c>
      <c r="X4248">
        <v>216.2497242157435</v>
      </c>
      <c r="Y4248">
        <v>2.8150219979121394</v>
      </c>
      <c r="Z4248">
        <v>43.430279221229554</v>
      </c>
      <c r="AA4248">
        <v>15.523966087054818</v>
      </c>
      <c r="AB4248">
        <v>93.626581146937696</v>
      </c>
      <c r="AC4248">
        <v>37.16104297051492</v>
      </c>
      <c r="AD4248">
        <v>62.619939901213307</v>
      </c>
      <c r="AE4248">
        <v>471.42655554060588</v>
      </c>
    </row>
    <row r="4249" spans="1:31" x14ac:dyDescent="0.25">
      <c r="A4249">
        <v>2351258</v>
      </c>
      <c r="B4249">
        <v>1</v>
      </c>
      <c r="C4249" t="s">
        <v>80</v>
      </c>
      <c r="D4249" t="s">
        <v>109</v>
      </c>
      <c r="E4249" t="s">
        <v>151</v>
      </c>
      <c r="F4249" t="s">
        <v>12311</v>
      </c>
      <c r="G4249" t="s">
        <v>153</v>
      </c>
      <c r="H4249" t="s">
        <v>154</v>
      </c>
      <c r="I4249" t="s">
        <v>144</v>
      </c>
      <c r="J4249" t="s">
        <v>137</v>
      </c>
      <c r="K4249" t="s">
        <v>138</v>
      </c>
      <c r="L4249" t="s">
        <v>12312</v>
      </c>
      <c r="M4249" t="s">
        <v>12028</v>
      </c>
      <c r="N4249">
        <v>0.74333333300000004</v>
      </c>
      <c r="O4249">
        <v>0</v>
      </c>
      <c r="P4249">
        <v>18</v>
      </c>
      <c r="Q4249">
        <v>0</v>
      </c>
      <c r="R4249">
        <v>0</v>
      </c>
      <c r="S4249">
        <v>0</v>
      </c>
      <c r="T4249">
        <v>1</v>
      </c>
      <c r="U4249">
        <v>0</v>
      </c>
      <c r="V4249">
        <v>0</v>
      </c>
      <c r="W4249">
        <v>0</v>
      </c>
      <c r="X4249">
        <v>4.0516677325693058</v>
      </c>
      <c r="Y4249">
        <v>0</v>
      </c>
      <c r="Z4249">
        <v>0</v>
      </c>
      <c r="AA4249">
        <v>0</v>
      </c>
      <c r="AB4249">
        <v>0.77255001380630017</v>
      </c>
      <c r="AC4249">
        <v>0</v>
      </c>
      <c r="AD4249">
        <v>0</v>
      </c>
      <c r="AE4249">
        <v>4.8242177463756057</v>
      </c>
    </row>
    <row r="4250" spans="1:31" x14ac:dyDescent="0.25">
      <c r="A4250">
        <v>2351358</v>
      </c>
      <c r="B4250">
        <v>1</v>
      </c>
      <c r="C4250" t="s">
        <v>80</v>
      </c>
      <c r="D4250" t="s">
        <v>107</v>
      </c>
      <c r="E4250" t="s">
        <v>157</v>
      </c>
      <c r="F4250" t="s">
        <v>12313</v>
      </c>
      <c r="G4250" t="s">
        <v>279</v>
      </c>
      <c r="H4250" t="s">
        <v>154</v>
      </c>
      <c r="I4250" t="s">
        <v>144</v>
      </c>
      <c r="J4250" t="s">
        <v>137</v>
      </c>
      <c r="K4250" t="s">
        <v>138</v>
      </c>
      <c r="L4250" t="s">
        <v>12314</v>
      </c>
      <c r="M4250" t="s">
        <v>12315</v>
      </c>
      <c r="N4250">
        <v>2.528888888</v>
      </c>
      <c r="O4250">
        <v>0</v>
      </c>
      <c r="P4250">
        <v>1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0.49226495907700218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0.49226495907700218</v>
      </c>
    </row>
    <row r="4251" spans="1:31" x14ac:dyDescent="0.25">
      <c r="A4251">
        <v>2351444</v>
      </c>
      <c r="B4251">
        <v>1</v>
      </c>
      <c r="C4251" t="s">
        <v>81</v>
      </c>
      <c r="D4251" t="s">
        <v>120</v>
      </c>
      <c r="E4251" t="s">
        <v>157</v>
      </c>
      <c r="F4251" t="s">
        <v>12316</v>
      </c>
      <c r="G4251" t="s">
        <v>159</v>
      </c>
      <c r="H4251" t="s">
        <v>154</v>
      </c>
      <c r="I4251" t="s">
        <v>144</v>
      </c>
      <c r="J4251" t="s">
        <v>137</v>
      </c>
      <c r="K4251" t="s">
        <v>138</v>
      </c>
      <c r="L4251" t="s">
        <v>12317</v>
      </c>
      <c r="M4251" t="s">
        <v>12318</v>
      </c>
      <c r="N4251">
        <v>1.0636111109999999</v>
      </c>
      <c r="O4251">
        <v>0</v>
      </c>
      <c r="P4251">
        <v>1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0.38450115375295557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0.38450115375295557</v>
      </c>
    </row>
    <row r="4252" spans="1:31" x14ac:dyDescent="0.25">
      <c r="A4252">
        <v>2351504</v>
      </c>
      <c r="B4252">
        <v>1</v>
      </c>
      <c r="C4252" t="s">
        <v>81</v>
      </c>
      <c r="D4252" t="s">
        <v>113</v>
      </c>
      <c r="E4252" t="s">
        <v>147</v>
      </c>
      <c r="F4252" t="s">
        <v>12319</v>
      </c>
      <c r="G4252" t="s">
        <v>494</v>
      </c>
      <c r="H4252" t="s">
        <v>135</v>
      </c>
      <c r="I4252" t="s">
        <v>144</v>
      </c>
      <c r="J4252" t="s">
        <v>137</v>
      </c>
      <c r="K4252" t="s">
        <v>138</v>
      </c>
      <c r="L4252" t="s">
        <v>12320</v>
      </c>
      <c r="M4252" t="s">
        <v>12321</v>
      </c>
      <c r="N4252">
        <v>7.5061111110000001</v>
      </c>
      <c r="O4252">
        <v>0</v>
      </c>
      <c r="P4252">
        <v>0</v>
      </c>
      <c r="Q4252">
        <v>0</v>
      </c>
      <c r="R4252">
        <v>23</v>
      </c>
      <c r="S4252">
        <v>0</v>
      </c>
      <c r="T4252">
        <v>1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756.22479475443174</v>
      </c>
      <c r="AA4252">
        <v>0</v>
      </c>
      <c r="AB4252">
        <v>56.214391941349795</v>
      </c>
      <c r="AC4252">
        <v>0</v>
      </c>
      <c r="AD4252">
        <v>0</v>
      </c>
      <c r="AE4252">
        <v>812.43918669578159</v>
      </c>
    </row>
    <row r="4253" spans="1:31" x14ac:dyDescent="0.25">
      <c r="A4253">
        <v>2351404</v>
      </c>
      <c r="B4253">
        <v>1</v>
      </c>
      <c r="C4253" t="s">
        <v>80</v>
      </c>
      <c r="D4253" t="s">
        <v>85</v>
      </c>
      <c r="E4253" t="s">
        <v>157</v>
      </c>
      <c r="F4253" t="s">
        <v>12322</v>
      </c>
      <c r="G4253" t="s">
        <v>159</v>
      </c>
      <c r="H4253" t="s">
        <v>154</v>
      </c>
      <c r="I4253" t="s">
        <v>144</v>
      </c>
      <c r="J4253" t="s">
        <v>137</v>
      </c>
      <c r="K4253" t="s">
        <v>138</v>
      </c>
      <c r="L4253" t="s">
        <v>12323</v>
      </c>
      <c r="M4253" t="s">
        <v>12324</v>
      </c>
      <c r="N4253">
        <v>3.946388888</v>
      </c>
      <c r="O4253">
        <v>0</v>
      </c>
      <c r="P4253">
        <v>2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3.0888182332523506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3.0888182332523506</v>
      </c>
    </row>
    <row r="4254" spans="1:31" x14ac:dyDescent="0.25">
      <c r="A4254">
        <v>2351398</v>
      </c>
      <c r="B4254">
        <v>1</v>
      </c>
      <c r="C4254" t="s">
        <v>80</v>
      </c>
      <c r="D4254" t="s">
        <v>83</v>
      </c>
      <c r="E4254" t="s">
        <v>132</v>
      </c>
      <c r="F4254" t="s">
        <v>12325</v>
      </c>
      <c r="G4254" t="s">
        <v>208</v>
      </c>
      <c r="H4254" t="s">
        <v>135</v>
      </c>
      <c r="I4254" t="s">
        <v>144</v>
      </c>
      <c r="J4254" t="s">
        <v>137</v>
      </c>
      <c r="K4254" t="s">
        <v>209</v>
      </c>
      <c r="L4254" t="s">
        <v>11823</v>
      </c>
      <c r="M4254" t="s">
        <v>12326</v>
      </c>
      <c r="N4254">
        <v>5.3388888879999996</v>
      </c>
      <c r="O4254">
        <v>0</v>
      </c>
      <c r="P4254">
        <v>10385</v>
      </c>
      <c r="Q4254">
        <v>0</v>
      </c>
      <c r="R4254">
        <v>2</v>
      </c>
      <c r="S4254">
        <v>4</v>
      </c>
      <c r="T4254">
        <v>1824</v>
      </c>
      <c r="U4254">
        <v>0</v>
      </c>
      <c r="V4254">
        <v>4</v>
      </c>
      <c r="W4254">
        <v>0</v>
      </c>
      <c r="X4254">
        <v>15402.945795916921</v>
      </c>
      <c r="Y4254">
        <v>0</v>
      </c>
      <c r="Z4254">
        <v>4.8990864902414719</v>
      </c>
      <c r="AA4254">
        <v>112.10328863585244</v>
      </c>
      <c r="AB4254">
        <v>16944.613766952603</v>
      </c>
      <c r="AC4254">
        <v>0</v>
      </c>
      <c r="AD4254">
        <v>336.28886207302912</v>
      </c>
      <c r="AE4254">
        <v>32800.850800068649</v>
      </c>
    </row>
    <row r="4255" spans="1:31" x14ac:dyDescent="0.25">
      <c r="A4255">
        <v>2351252</v>
      </c>
      <c r="B4255">
        <v>1</v>
      </c>
      <c r="C4255" t="s">
        <v>80</v>
      </c>
      <c r="D4255" t="s">
        <v>93</v>
      </c>
      <c r="E4255" t="s">
        <v>151</v>
      </c>
      <c r="F4255" t="s">
        <v>12327</v>
      </c>
      <c r="G4255" t="s">
        <v>153</v>
      </c>
      <c r="H4255" t="s">
        <v>154</v>
      </c>
      <c r="I4255" t="s">
        <v>144</v>
      </c>
      <c r="J4255" t="s">
        <v>137</v>
      </c>
      <c r="K4255" t="s">
        <v>138</v>
      </c>
      <c r="L4255" t="s">
        <v>12328</v>
      </c>
      <c r="M4255" t="s">
        <v>12329</v>
      </c>
      <c r="N4255">
        <v>4.3097222220000004</v>
      </c>
      <c r="O4255">
        <v>0</v>
      </c>
      <c r="P4255">
        <v>0</v>
      </c>
      <c r="Q4255">
        <v>0</v>
      </c>
      <c r="R4255">
        <v>5</v>
      </c>
      <c r="S4255">
        <v>0</v>
      </c>
      <c r="T4255">
        <v>1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127.90810673676449</v>
      </c>
      <c r="AA4255">
        <v>0</v>
      </c>
      <c r="AB4255">
        <v>10.017957628817404</v>
      </c>
      <c r="AC4255">
        <v>0</v>
      </c>
      <c r="AD4255">
        <v>0</v>
      </c>
      <c r="AE4255">
        <v>137.92606436558191</v>
      </c>
    </row>
    <row r="4256" spans="1:31" x14ac:dyDescent="0.25">
      <c r="A4256">
        <v>2351318</v>
      </c>
      <c r="B4256">
        <v>1</v>
      </c>
      <c r="C4256" t="s">
        <v>80</v>
      </c>
      <c r="D4256" t="s">
        <v>93</v>
      </c>
      <c r="E4256" t="s">
        <v>174</v>
      </c>
      <c r="F4256" t="s">
        <v>12330</v>
      </c>
      <c r="G4256" t="s">
        <v>219</v>
      </c>
      <c r="H4256" t="s">
        <v>154</v>
      </c>
      <c r="I4256" t="s">
        <v>144</v>
      </c>
      <c r="J4256" t="s">
        <v>137</v>
      </c>
      <c r="K4256" t="s">
        <v>138</v>
      </c>
      <c r="L4256" t="s">
        <v>12331</v>
      </c>
      <c r="M4256" t="s">
        <v>12332</v>
      </c>
      <c r="N4256">
        <v>0.58555555500000001</v>
      </c>
      <c r="O4256">
        <v>0</v>
      </c>
      <c r="P4256">
        <v>1</v>
      </c>
      <c r="Q4256">
        <v>0</v>
      </c>
      <c r="R4256">
        <v>19</v>
      </c>
      <c r="S4256">
        <v>0</v>
      </c>
      <c r="T4256">
        <v>6</v>
      </c>
      <c r="U4256">
        <v>0</v>
      </c>
      <c r="V4256">
        <v>0</v>
      </c>
      <c r="W4256">
        <v>0</v>
      </c>
      <c r="X4256">
        <v>1.8724820276533334E-3</v>
      </c>
      <c r="Y4256">
        <v>0</v>
      </c>
      <c r="Z4256">
        <v>27.836603583218444</v>
      </c>
      <c r="AA4256">
        <v>0</v>
      </c>
      <c r="AB4256">
        <v>14.272440213878696</v>
      </c>
      <c r="AC4256">
        <v>0</v>
      </c>
      <c r="AD4256">
        <v>0</v>
      </c>
      <c r="AE4256">
        <v>42.110916279124794</v>
      </c>
    </row>
    <row r="4257" spans="1:31" x14ac:dyDescent="0.25">
      <c r="A4257">
        <v>2351673</v>
      </c>
      <c r="B4257">
        <v>1</v>
      </c>
      <c r="C4257" t="s">
        <v>80</v>
      </c>
      <c r="D4257" t="s">
        <v>100</v>
      </c>
      <c r="E4257" t="s">
        <v>141</v>
      </c>
      <c r="F4257" t="s">
        <v>12333</v>
      </c>
      <c r="G4257" t="s">
        <v>134</v>
      </c>
      <c r="H4257" t="s">
        <v>135</v>
      </c>
      <c r="I4257" t="s">
        <v>144</v>
      </c>
      <c r="J4257" t="s">
        <v>137</v>
      </c>
      <c r="K4257" t="s">
        <v>138</v>
      </c>
      <c r="L4257" t="s">
        <v>12041</v>
      </c>
      <c r="M4257" t="s">
        <v>12334</v>
      </c>
      <c r="N4257">
        <v>0.281388888</v>
      </c>
      <c r="O4257">
        <v>0</v>
      </c>
      <c r="P4257">
        <v>3159</v>
      </c>
      <c r="Q4257">
        <v>0</v>
      </c>
      <c r="R4257">
        <v>7</v>
      </c>
      <c r="S4257">
        <v>5</v>
      </c>
      <c r="T4257">
        <v>235</v>
      </c>
      <c r="U4257">
        <v>0</v>
      </c>
      <c r="V4257">
        <v>0</v>
      </c>
      <c r="W4257">
        <v>0</v>
      </c>
      <c r="X4257">
        <v>256.45806410797354</v>
      </c>
      <c r="Y4257">
        <v>0</v>
      </c>
      <c r="Z4257">
        <v>0.37598056230420279</v>
      </c>
      <c r="AA4257">
        <v>13.720334248276401</v>
      </c>
      <c r="AB4257">
        <v>98.798201229118064</v>
      </c>
      <c r="AC4257">
        <v>0</v>
      </c>
      <c r="AD4257">
        <v>0</v>
      </c>
      <c r="AE4257">
        <v>369.35258014767226</v>
      </c>
    </row>
    <row r="4258" spans="1:31" x14ac:dyDescent="0.25">
      <c r="A4258">
        <v>2351438</v>
      </c>
      <c r="B4258">
        <v>1</v>
      </c>
      <c r="C4258" t="s">
        <v>81</v>
      </c>
      <c r="D4258" t="s">
        <v>127</v>
      </c>
      <c r="E4258" t="s">
        <v>141</v>
      </c>
      <c r="F4258" t="s">
        <v>12335</v>
      </c>
      <c r="G4258" t="s">
        <v>208</v>
      </c>
      <c r="H4258" t="s">
        <v>135</v>
      </c>
      <c r="I4258" t="s">
        <v>144</v>
      </c>
      <c r="J4258" t="s">
        <v>137</v>
      </c>
      <c r="K4258" t="s">
        <v>209</v>
      </c>
      <c r="L4258" t="s">
        <v>12336</v>
      </c>
      <c r="M4258" t="s">
        <v>12337</v>
      </c>
      <c r="N4258">
        <v>2.8022222220000002</v>
      </c>
      <c r="O4258">
        <v>0</v>
      </c>
      <c r="P4258">
        <v>25</v>
      </c>
      <c r="Q4258">
        <v>0</v>
      </c>
      <c r="R4258">
        <v>9</v>
      </c>
      <c r="S4258">
        <v>0</v>
      </c>
      <c r="T4258">
        <v>2</v>
      </c>
      <c r="U4258">
        <v>0</v>
      </c>
      <c r="V4258">
        <v>0</v>
      </c>
      <c r="W4258">
        <v>0</v>
      </c>
      <c r="X4258">
        <v>14.144167517730915</v>
      </c>
      <c r="Y4258">
        <v>0</v>
      </c>
      <c r="Z4258">
        <v>44.041144928908686</v>
      </c>
      <c r="AA4258">
        <v>0</v>
      </c>
      <c r="AB4258">
        <v>0.57520157242258674</v>
      </c>
      <c r="AC4258">
        <v>0</v>
      </c>
      <c r="AD4258">
        <v>0</v>
      </c>
      <c r="AE4258">
        <v>58.760514019062185</v>
      </c>
    </row>
    <row r="4259" spans="1:31" x14ac:dyDescent="0.25">
      <c r="A4259">
        <v>2351461</v>
      </c>
      <c r="B4259">
        <v>1</v>
      </c>
      <c r="C4259" t="s">
        <v>81</v>
      </c>
      <c r="D4259" t="s">
        <v>113</v>
      </c>
      <c r="E4259" t="s">
        <v>326</v>
      </c>
      <c r="F4259" t="s">
        <v>12338</v>
      </c>
      <c r="G4259" t="s">
        <v>153</v>
      </c>
      <c r="H4259" t="s">
        <v>154</v>
      </c>
      <c r="I4259" t="s">
        <v>144</v>
      </c>
      <c r="J4259" t="s">
        <v>137</v>
      </c>
      <c r="K4259" t="s">
        <v>138</v>
      </c>
      <c r="L4259" t="s">
        <v>12339</v>
      </c>
      <c r="M4259" t="s">
        <v>12340</v>
      </c>
      <c r="N4259">
        <v>0.90222222200000002</v>
      </c>
      <c r="O4259">
        <v>0</v>
      </c>
      <c r="P4259">
        <v>27</v>
      </c>
      <c r="Q4259">
        <v>0</v>
      </c>
      <c r="R4259">
        <v>0</v>
      </c>
      <c r="S4259">
        <v>0</v>
      </c>
      <c r="T4259">
        <v>14</v>
      </c>
      <c r="U4259">
        <v>0</v>
      </c>
      <c r="V4259">
        <v>0</v>
      </c>
      <c r="W4259">
        <v>0</v>
      </c>
      <c r="X4259">
        <v>8.4669163667256822</v>
      </c>
      <c r="Y4259">
        <v>0</v>
      </c>
      <c r="Z4259">
        <v>0</v>
      </c>
      <c r="AA4259">
        <v>0</v>
      </c>
      <c r="AB4259">
        <v>52.949962697404409</v>
      </c>
      <c r="AC4259">
        <v>0</v>
      </c>
      <c r="AD4259">
        <v>0</v>
      </c>
      <c r="AE4259">
        <v>61.416879064130093</v>
      </c>
    </row>
    <row r="4260" spans="1:31" x14ac:dyDescent="0.25">
      <c r="A4260">
        <v>2351338</v>
      </c>
      <c r="B4260">
        <v>1</v>
      </c>
      <c r="C4260" t="s">
        <v>80</v>
      </c>
      <c r="D4260" t="s">
        <v>104</v>
      </c>
      <c r="E4260" t="s">
        <v>174</v>
      </c>
      <c r="F4260" t="s">
        <v>12341</v>
      </c>
      <c r="G4260" t="s">
        <v>208</v>
      </c>
      <c r="H4260" t="s">
        <v>154</v>
      </c>
      <c r="I4260" t="s">
        <v>144</v>
      </c>
      <c r="J4260" t="s">
        <v>137</v>
      </c>
      <c r="K4260" t="s">
        <v>209</v>
      </c>
      <c r="L4260" t="s">
        <v>12342</v>
      </c>
      <c r="M4260" t="s">
        <v>12343</v>
      </c>
      <c r="N4260">
        <v>1.7819444440000001</v>
      </c>
      <c r="O4260">
        <v>0</v>
      </c>
      <c r="P4260">
        <v>9</v>
      </c>
      <c r="Q4260">
        <v>0</v>
      </c>
      <c r="R4260">
        <v>9</v>
      </c>
      <c r="S4260">
        <v>0</v>
      </c>
      <c r="T4260">
        <v>21</v>
      </c>
      <c r="U4260">
        <v>0</v>
      </c>
      <c r="V4260">
        <v>0</v>
      </c>
      <c r="W4260">
        <v>0</v>
      </c>
      <c r="X4260">
        <v>1.4200880244265</v>
      </c>
      <c r="Y4260">
        <v>0</v>
      </c>
      <c r="Z4260">
        <v>5.2371192646534368</v>
      </c>
      <c r="AA4260">
        <v>0</v>
      </c>
      <c r="AB4260">
        <v>28.315613509810266</v>
      </c>
      <c r="AC4260">
        <v>0</v>
      </c>
      <c r="AD4260">
        <v>0</v>
      </c>
      <c r="AE4260">
        <v>34.972820798890204</v>
      </c>
    </row>
    <row r="4261" spans="1:31" x14ac:dyDescent="0.25">
      <c r="A4261">
        <v>2351667</v>
      </c>
      <c r="B4261">
        <v>1</v>
      </c>
      <c r="C4261" t="s">
        <v>80</v>
      </c>
      <c r="D4261" t="s">
        <v>96</v>
      </c>
      <c r="E4261" t="s">
        <v>326</v>
      </c>
      <c r="F4261" t="s">
        <v>12344</v>
      </c>
      <c r="G4261" t="s">
        <v>153</v>
      </c>
      <c r="H4261" t="s">
        <v>154</v>
      </c>
      <c r="I4261" t="s">
        <v>144</v>
      </c>
      <c r="J4261" t="s">
        <v>137</v>
      </c>
      <c r="K4261" t="s">
        <v>138</v>
      </c>
      <c r="L4261" t="s">
        <v>12345</v>
      </c>
      <c r="M4261" t="s">
        <v>12346</v>
      </c>
      <c r="N4261">
        <v>2.2266666659999999</v>
      </c>
      <c r="O4261">
        <v>0</v>
      </c>
      <c r="P4261">
        <v>73</v>
      </c>
      <c r="Q4261">
        <v>0</v>
      </c>
      <c r="R4261">
        <v>0</v>
      </c>
      <c r="S4261">
        <v>0</v>
      </c>
      <c r="T4261">
        <v>5</v>
      </c>
      <c r="U4261">
        <v>0</v>
      </c>
      <c r="V4261">
        <v>0</v>
      </c>
      <c r="W4261">
        <v>0</v>
      </c>
      <c r="X4261">
        <v>95.862481431430098</v>
      </c>
      <c r="Y4261">
        <v>0</v>
      </c>
      <c r="Z4261">
        <v>0</v>
      </c>
      <c r="AA4261">
        <v>0</v>
      </c>
      <c r="AB4261">
        <v>31.231473768676445</v>
      </c>
      <c r="AC4261">
        <v>0</v>
      </c>
      <c r="AD4261">
        <v>0</v>
      </c>
      <c r="AE4261">
        <v>127.09395520010654</v>
      </c>
    </row>
    <row r="4262" spans="1:31" x14ac:dyDescent="0.25">
      <c r="A4262">
        <v>2351232</v>
      </c>
      <c r="B4262">
        <v>1</v>
      </c>
      <c r="C4262" t="s">
        <v>81</v>
      </c>
      <c r="D4262" t="s">
        <v>128</v>
      </c>
      <c r="E4262" t="s">
        <v>141</v>
      </c>
      <c r="F4262" t="s">
        <v>3256</v>
      </c>
      <c r="G4262" t="s">
        <v>134</v>
      </c>
      <c r="H4262" t="s">
        <v>135</v>
      </c>
      <c r="I4262" t="s">
        <v>144</v>
      </c>
      <c r="J4262" t="s">
        <v>137</v>
      </c>
      <c r="K4262" t="s">
        <v>138</v>
      </c>
      <c r="L4262" t="s">
        <v>12347</v>
      </c>
      <c r="M4262" t="s">
        <v>12348</v>
      </c>
      <c r="N4262">
        <v>9.8611111000000001E-2</v>
      </c>
      <c r="O4262">
        <v>0</v>
      </c>
      <c r="P4262">
        <v>1230</v>
      </c>
      <c r="Q4262">
        <v>4</v>
      </c>
      <c r="R4262">
        <v>2</v>
      </c>
      <c r="S4262">
        <v>10</v>
      </c>
      <c r="T4262">
        <v>89</v>
      </c>
      <c r="U4262">
        <v>1</v>
      </c>
      <c r="V4262">
        <v>0</v>
      </c>
      <c r="W4262">
        <v>0</v>
      </c>
      <c r="X4262">
        <v>11.529797898263329</v>
      </c>
      <c r="Y4262">
        <v>2.1119122517860971</v>
      </c>
      <c r="Z4262">
        <v>0.20966563468377777</v>
      </c>
      <c r="AA4262">
        <v>1.3459636699026389</v>
      </c>
      <c r="AB4262">
        <v>1.2812104363182661</v>
      </c>
      <c r="AC4262">
        <v>7.7430609620119437</v>
      </c>
      <c r="AD4262">
        <v>0</v>
      </c>
      <c r="AE4262">
        <v>24.221610852966052</v>
      </c>
    </row>
    <row r="4263" spans="1:31" x14ac:dyDescent="0.25">
      <c r="A4263">
        <v>2351275</v>
      </c>
      <c r="B4263">
        <v>1</v>
      </c>
      <c r="C4263" t="s">
        <v>80</v>
      </c>
      <c r="D4263" t="s">
        <v>95</v>
      </c>
      <c r="E4263" t="s">
        <v>240</v>
      </c>
      <c r="F4263" t="s">
        <v>12349</v>
      </c>
      <c r="G4263" t="s">
        <v>208</v>
      </c>
      <c r="H4263" t="s">
        <v>135</v>
      </c>
      <c r="I4263" t="s">
        <v>144</v>
      </c>
      <c r="J4263" t="s">
        <v>137</v>
      </c>
      <c r="K4263" t="s">
        <v>209</v>
      </c>
      <c r="L4263" t="s">
        <v>12350</v>
      </c>
      <c r="M4263" t="s">
        <v>12351</v>
      </c>
      <c r="N4263">
        <v>8.3066666659999999</v>
      </c>
      <c r="O4263">
        <v>2</v>
      </c>
      <c r="P4263">
        <v>178</v>
      </c>
      <c r="Q4263">
        <v>0</v>
      </c>
      <c r="R4263">
        <v>6</v>
      </c>
      <c r="S4263">
        <v>8</v>
      </c>
      <c r="T4263">
        <v>8</v>
      </c>
      <c r="U4263">
        <v>0</v>
      </c>
      <c r="V4263">
        <v>0</v>
      </c>
      <c r="W4263">
        <v>7.9939054392333739</v>
      </c>
      <c r="X4263">
        <v>378.75587775792786</v>
      </c>
      <c r="Y4263">
        <v>0</v>
      </c>
      <c r="Z4263">
        <v>34.00049204784451</v>
      </c>
      <c r="AA4263">
        <v>302.19702928104448</v>
      </c>
      <c r="AB4263">
        <v>44.300705109722827</v>
      </c>
      <c r="AC4263">
        <v>0</v>
      </c>
      <c r="AD4263">
        <v>0</v>
      </c>
      <c r="AE4263">
        <v>767.24800963577297</v>
      </c>
    </row>
    <row r="4264" spans="1:31" x14ac:dyDescent="0.25">
      <c r="A4264">
        <v>2351524</v>
      </c>
      <c r="B4264">
        <v>1</v>
      </c>
      <c r="C4264" t="s">
        <v>81</v>
      </c>
      <c r="D4264" t="s">
        <v>118</v>
      </c>
      <c r="E4264" t="s">
        <v>147</v>
      </c>
      <c r="F4264" t="s">
        <v>12352</v>
      </c>
      <c r="G4264" t="s">
        <v>184</v>
      </c>
      <c r="H4264" t="s">
        <v>135</v>
      </c>
      <c r="I4264" t="s">
        <v>144</v>
      </c>
      <c r="J4264" t="s">
        <v>137</v>
      </c>
      <c r="K4264" t="s">
        <v>138</v>
      </c>
      <c r="L4264" t="s">
        <v>12353</v>
      </c>
      <c r="M4264" t="s">
        <v>12354</v>
      </c>
      <c r="N4264">
        <v>1.2952777769999999</v>
      </c>
      <c r="O4264">
        <v>0</v>
      </c>
      <c r="P4264">
        <v>0</v>
      </c>
      <c r="Q4264">
        <v>0</v>
      </c>
      <c r="R4264">
        <v>24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118.87270222937403</v>
      </c>
      <c r="AA4264">
        <v>0</v>
      </c>
      <c r="AB4264">
        <v>0</v>
      </c>
      <c r="AC4264">
        <v>0</v>
      </c>
      <c r="AD4264">
        <v>0</v>
      </c>
      <c r="AE4264">
        <v>118.87270222937403</v>
      </c>
    </row>
    <row r="4265" spans="1:31" x14ac:dyDescent="0.25">
      <c r="A4265">
        <v>2351424</v>
      </c>
      <c r="B4265">
        <v>1</v>
      </c>
      <c r="C4265" t="s">
        <v>80</v>
      </c>
      <c r="D4265" t="s">
        <v>92</v>
      </c>
      <c r="E4265" t="s">
        <v>157</v>
      </c>
      <c r="F4265" t="s">
        <v>12355</v>
      </c>
      <c r="G4265" t="s">
        <v>194</v>
      </c>
      <c r="H4265" t="s">
        <v>154</v>
      </c>
      <c r="I4265" t="s">
        <v>144</v>
      </c>
      <c r="J4265" t="s">
        <v>137</v>
      </c>
      <c r="K4265" t="s">
        <v>138</v>
      </c>
      <c r="L4265" t="s">
        <v>12356</v>
      </c>
      <c r="M4265" t="s">
        <v>12357</v>
      </c>
      <c r="N4265">
        <v>1.338333333</v>
      </c>
      <c r="O4265">
        <v>0</v>
      </c>
      <c r="P4265">
        <v>1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8.2980232711108326E-2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8.2980232711108326E-2</v>
      </c>
    </row>
    <row r="4266" spans="1:31" x14ac:dyDescent="0.25">
      <c r="A4266">
        <v>2351710</v>
      </c>
      <c r="B4266">
        <v>1</v>
      </c>
      <c r="C4266" t="s">
        <v>80</v>
      </c>
      <c r="D4266" t="s">
        <v>103</v>
      </c>
      <c r="E4266" t="s">
        <v>132</v>
      </c>
      <c r="F4266" t="s">
        <v>12358</v>
      </c>
      <c r="G4266" t="s">
        <v>134</v>
      </c>
      <c r="H4266" t="s">
        <v>135</v>
      </c>
      <c r="I4266" t="s">
        <v>144</v>
      </c>
      <c r="J4266" t="s">
        <v>137</v>
      </c>
      <c r="K4266" t="s">
        <v>138</v>
      </c>
      <c r="L4266" t="s">
        <v>12359</v>
      </c>
      <c r="M4266" t="s">
        <v>12360</v>
      </c>
      <c r="N4266">
        <v>0.79249999999999998</v>
      </c>
      <c r="O4266">
        <v>20</v>
      </c>
      <c r="P4266">
        <v>5306</v>
      </c>
      <c r="Q4266">
        <v>21</v>
      </c>
      <c r="R4266">
        <v>98</v>
      </c>
      <c r="S4266">
        <v>16</v>
      </c>
      <c r="T4266">
        <v>536</v>
      </c>
      <c r="U4266">
        <v>0</v>
      </c>
      <c r="V4266">
        <v>0</v>
      </c>
      <c r="W4266">
        <v>14.313262374031058</v>
      </c>
      <c r="X4266">
        <v>1091.2704782996398</v>
      </c>
      <c r="Y4266">
        <v>67.139608777538527</v>
      </c>
      <c r="Z4266">
        <v>39.712489314362038</v>
      </c>
      <c r="AA4266">
        <v>45.120650681054009</v>
      </c>
      <c r="AB4266">
        <v>345.54747590823979</v>
      </c>
      <c r="AC4266">
        <v>0</v>
      </c>
      <c r="AD4266">
        <v>0</v>
      </c>
      <c r="AE4266">
        <v>1603.1039653548651</v>
      </c>
    </row>
    <row r="4267" spans="1:31" x14ac:dyDescent="0.25">
      <c r="A4267">
        <v>2351215</v>
      </c>
      <c r="B4267">
        <v>1</v>
      </c>
      <c r="C4267" t="s">
        <v>80</v>
      </c>
      <c r="D4267" t="s">
        <v>94</v>
      </c>
      <c r="E4267" t="s">
        <v>132</v>
      </c>
      <c r="F4267" t="s">
        <v>11828</v>
      </c>
      <c r="G4267" t="s">
        <v>134</v>
      </c>
      <c r="H4267" t="s">
        <v>135</v>
      </c>
      <c r="I4267" t="s">
        <v>144</v>
      </c>
      <c r="J4267" t="s">
        <v>137</v>
      </c>
      <c r="K4267" t="s">
        <v>138</v>
      </c>
      <c r="L4267" t="s">
        <v>12361</v>
      </c>
      <c r="M4267" t="s">
        <v>12362</v>
      </c>
      <c r="N4267">
        <v>0.31583333299999999</v>
      </c>
      <c r="O4267">
        <v>0</v>
      </c>
      <c r="P4267">
        <v>134</v>
      </c>
      <c r="Q4267">
        <v>0</v>
      </c>
      <c r="R4267">
        <v>7</v>
      </c>
      <c r="S4267">
        <v>12</v>
      </c>
      <c r="T4267">
        <v>22</v>
      </c>
      <c r="U4267">
        <v>5</v>
      </c>
      <c r="V4267">
        <v>0</v>
      </c>
      <c r="W4267">
        <v>0</v>
      </c>
      <c r="X4267">
        <v>6.8971711083580605</v>
      </c>
      <c r="Y4267">
        <v>0</v>
      </c>
      <c r="Z4267">
        <v>0.63327447923153546</v>
      </c>
      <c r="AA4267">
        <v>32.519672259435623</v>
      </c>
      <c r="AB4267">
        <v>3.9964911295394239</v>
      </c>
      <c r="AC4267">
        <v>208.79596720872331</v>
      </c>
      <c r="AD4267">
        <v>0</v>
      </c>
      <c r="AE4267">
        <v>252.84257618528795</v>
      </c>
    </row>
    <row r="4268" spans="1:31" x14ac:dyDescent="0.25">
      <c r="A4268">
        <v>2351647</v>
      </c>
      <c r="B4268">
        <v>1</v>
      </c>
      <c r="C4268" t="s">
        <v>81</v>
      </c>
      <c r="D4268" t="s">
        <v>113</v>
      </c>
      <c r="E4268" t="s">
        <v>174</v>
      </c>
      <c r="F4268" t="s">
        <v>12363</v>
      </c>
      <c r="G4268" t="s">
        <v>176</v>
      </c>
      <c r="H4268" t="s">
        <v>154</v>
      </c>
      <c r="I4268" t="s">
        <v>144</v>
      </c>
      <c r="J4268" t="s">
        <v>137</v>
      </c>
      <c r="K4268" t="s">
        <v>138</v>
      </c>
      <c r="L4268" t="s">
        <v>12364</v>
      </c>
      <c r="M4268" t="s">
        <v>12365</v>
      </c>
      <c r="N4268">
        <v>2.1977777770000002</v>
      </c>
      <c r="O4268">
        <v>0</v>
      </c>
      <c r="P4268">
        <v>23</v>
      </c>
      <c r="Q4268">
        <v>0</v>
      </c>
      <c r="R4268">
        <v>11</v>
      </c>
      <c r="S4268">
        <v>0</v>
      </c>
      <c r="T4268">
        <v>6</v>
      </c>
      <c r="U4268">
        <v>0</v>
      </c>
      <c r="V4268">
        <v>0</v>
      </c>
      <c r="W4268">
        <v>0</v>
      </c>
      <c r="X4268">
        <v>10.287552874490489</v>
      </c>
      <c r="Y4268">
        <v>0</v>
      </c>
      <c r="Z4268">
        <v>28.369109071533014</v>
      </c>
      <c r="AA4268">
        <v>0</v>
      </c>
      <c r="AB4268">
        <v>14.181180963661262</v>
      </c>
      <c r="AC4268">
        <v>0</v>
      </c>
      <c r="AD4268">
        <v>0</v>
      </c>
      <c r="AE4268">
        <v>52.837842909684767</v>
      </c>
    </row>
    <row r="4269" spans="1:31" x14ac:dyDescent="0.25">
      <c r="A4269">
        <v>2351484</v>
      </c>
      <c r="B4269">
        <v>1</v>
      </c>
      <c r="C4269" t="s">
        <v>81</v>
      </c>
      <c r="D4269" t="s">
        <v>113</v>
      </c>
      <c r="E4269" t="s">
        <v>174</v>
      </c>
      <c r="F4269" t="s">
        <v>12366</v>
      </c>
      <c r="G4269" t="s">
        <v>176</v>
      </c>
      <c r="H4269" t="s">
        <v>154</v>
      </c>
      <c r="I4269" t="s">
        <v>144</v>
      </c>
      <c r="J4269" t="s">
        <v>137</v>
      </c>
      <c r="K4269" t="s">
        <v>138</v>
      </c>
      <c r="L4269" t="s">
        <v>12367</v>
      </c>
      <c r="M4269" t="s">
        <v>12368</v>
      </c>
      <c r="N4269">
        <v>2.5783333329999998</v>
      </c>
      <c r="O4269">
        <v>0</v>
      </c>
      <c r="P4269">
        <v>0</v>
      </c>
      <c r="Q4269">
        <v>0</v>
      </c>
      <c r="R4269">
        <v>7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39.01801377338041</v>
      </c>
      <c r="AA4269">
        <v>0</v>
      </c>
      <c r="AB4269">
        <v>0</v>
      </c>
      <c r="AC4269">
        <v>0</v>
      </c>
      <c r="AD4269">
        <v>0</v>
      </c>
      <c r="AE4269">
        <v>39.01801377338041</v>
      </c>
    </row>
    <row r="4270" spans="1:31" x14ac:dyDescent="0.25">
      <c r="A4270">
        <v>2351507</v>
      </c>
      <c r="B4270">
        <v>1</v>
      </c>
      <c r="C4270" t="s">
        <v>80</v>
      </c>
      <c r="D4270" t="s">
        <v>95</v>
      </c>
      <c r="E4270" t="s">
        <v>132</v>
      </c>
      <c r="F4270" t="s">
        <v>12369</v>
      </c>
      <c r="G4270" t="s">
        <v>134</v>
      </c>
      <c r="H4270" t="s">
        <v>135</v>
      </c>
      <c r="I4270" t="s">
        <v>144</v>
      </c>
      <c r="J4270" t="s">
        <v>137</v>
      </c>
      <c r="K4270" t="s">
        <v>138</v>
      </c>
      <c r="L4270" t="s">
        <v>12370</v>
      </c>
      <c r="M4270" t="s">
        <v>12371</v>
      </c>
      <c r="N4270">
        <v>0.16666666599999999</v>
      </c>
      <c r="O4270">
        <v>1</v>
      </c>
      <c r="P4270">
        <v>1683</v>
      </c>
      <c r="Q4270">
        <v>3</v>
      </c>
      <c r="R4270">
        <v>0</v>
      </c>
      <c r="S4270">
        <v>6</v>
      </c>
      <c r="T4270">
        <v>138</v>
      </c>
      <c r="U4270">
        <v>0</v>
      </c>
      <c r="V4270">
        <v>0</v>
      </c>
      <c r="W4270">
        <v>7.6290255746833333E-2</v>
      </c>
      <c r="X4270">
        <v>99.740934819900446</v>
      </c>
      <c r="Y4270">
        <v>0.89317293913983331</v>
      </c>
      <c r="Z4270">
        <v>0</v>
      </c>
      <c r="AA4270">
        <v>61.959393078427013</v>
      </c>
      <c r="AB4270">
        <v>342.87779795135066</v>
      </c>
      <c r="AC4270">
        <v>0</v>
      </c>
      <c r="AD4270">
        <v>0</v>
      </c>
      <c r="AE4270">
        <v>505.5475890445648</v>
      </c>
    </row>
    <row r="4271" spans="1:31" x14ac:dyDescent="0.25">
      <c r="A4271">
        <v>2351607</v>
      </c>
      <c r="B4271">
        <v>1</v>
      </c>
      <c r="C4271" t="s">
        <v>81</v>
      </c>
      <c r="D4271" t="s">
        <v>113</v>
      </c>
      <c r="E4271" t="s">
        <v>157</v>
      </c>
      <c r="F4271" t="s">
        <v>12372</v>
      </c>
      <c r="G4271" t="s">
        <v>204</v>
      </c>
      <c r="H4271" t="s">
        <v>154</v>
      </c>
      <c r="I4271" t="s">
        <v>144</v>
      </c>
      <c r="J4271" t="s">
        <v>137</v>
      </c>
      <c r="K4271" t="s">
        <v>138</v>
      </c>
      <c r="L4271" t="s">
        <v>12373</v>
      </c>
      <c r="M4271" t="s">
        <v>12374</v>
      </c>
      <c r="N4271">
        <v>7.750277777</v>
      </c>
      <c r="O4271">
        <v>0</v>
      </c>
      <c r="P4271">
        <v>2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5.2046186787753177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5.2046186787753177</v>
      </c>
    </row>
    <row r="4272" spans="1:31" x14ac:dyDescent="0.25">
      <c r="A4272">
        <v>2351584</v>
      </c>
      <c r="B4272">
        <v>1</v>
      </c>
      <c r="C4272" t="s">
        <v>80</v>
      </c>
      <c r="D4272" t="s">
        <v>100</v>
      </c>
      <c r="E4272" t="s">
        <v>157</v>
      </c>
      <c r="F4272" t="s">
        <v>12375</v>
      </c>
      <c r="G4272" t="s">
        <v>159</v>
      </c>
      <c r="H4272" t="s">
        <v>154</v>
      </c>
      <c r="I4272" t="s">
        <v>144</v>
      </c>
      <c r="J4272" t="s">
        <v>137</v>
      </c>
      <c r="K4272" t="s">
        <v>138</v>
      </c>
      <c r="L4272" t="s">
        <v>12376</v>
      </c>
      <c r="M4272" t="s">
        <v>12377</v>
      </c>
      <c r="N4272">
        <v>3.3405555549999999</v>
      </c>
      <c r="O4272">
        <v>0</v>
      </c>
      <c r="P4272">
        <v>1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</row>
    <row r="4273" spans="1:31" x14ac:dyDescent="0.25">
      <c r="A4273">
        <v>2351713</v>
      </c>
      <c r="B4273">
        <v>1</v>
      </c>
      <c r="C4273" t="s">
        <v>80</v>
      </c>
      <c r="D4273" t="s">
        <v>107</v>
      </c>
      <c r="E4273" t="s">
        <v>132</v>
      </c>
      <c r="F4273" t="s">
        <v>11811</v>
      </c>
      <c r="G4273" t="s">
        <v>134</v>
      </c>
      <c r="H4273" t="s">
        <v>135</v>
      </c>
      <c r="I4273" t="s">
        <v>144</v>
      </c>
      <c r="J4273" t="s">
        <v>137</v>
      </c>
      <c r="K4273" t="s">
        <v>138</v>
      </c>
      <c r="L4273" t="s">
        <v>12378</v>
      </c>
      <c r="M4273" t="s">
        <v>12379</v>
      </c>
      <c r="N4273">
        <v>0.29805555500000003</v>
      </c>
      <c r="O4273">
        <v>3</v>
      </c>
      <c r="P4273">
        <v>237</v>
      </c>
      <c r="Q4273">
        <v>67</v>
      </c>
      <c r="R4273">
        <v>107</v>
      </c>
      <c r="S4273">
        <v>26</v>
      </c>
      <c r="T4273">
        <v>31</v>
      </c>
      <c r="U4273">
        <v>2</v>
      </c>
      <c r="V4273">
        <v>0</v>
      </c>
      <c r="W4273">
        <v>0.22087795653679668</v>
      </c>
      <c r="X4273">
        <v>10.702032669189014</v>
      </c>
      <c r="Y4273">
        <v>130.44202042131334</v>
      </c>
      <c r="Z4273">
        <v>33.40584096771682</v>
      </c>
      <c r="AA4273">
        <v>22.949104602764997</v>
      </c>
      <c r="AB4273">
        <v>10.507839728897681</v>
      </c>
      <c r="AC4273">
        <v>0.94117003081626827</v>
      </c>
      <c r="AD4273">
        <v>0</v>
      </c>
      <c r="AE4273">
        <v>209.16888637723494</v>
      </c>
    </row>
    <row r="4274" spans="1:31" x14ac:dyDescent="0.25">
      <c r="A4274">
        <v>2351278</v>
      </c>
      <c r="B4274">
        <v>1</v>
      </c>
      <c r="C4274" t="s">
        <v>81</v>
      </c>
      <c r="D4274" t="s">
        <v>118</v>
      </c>
      <c r="E4274" t="s">
        <v>157</v>
      </c>
      <c r="F4274" t="s">
        <v>12380</v>
      </c>
      <c r="G4274" t="s">
        <v>204</v>
      </c>
      <c r="H4274" t="s">
        <v>154</v>
      </c>
      <c r="I4274" t="s">
        <v>144</v>
      </c>
      <c r="J4274" t="s">
        <v>137</v>
      </c>
      <c r="K4274" t="s">
        <v>138</v>
      </c>
      <c r="L4274" t="s">
        <v>12381</v>
      </c>
      <c r="M4274" t="s">
        <v>12382</v>
      </c>
      <c r="N4274">
        <v>7.7397222220000002</v>
      </c>
      <c r="O4274">
        <v>0</v>
      </c>
      <c r="P4274">
        <v>5</v>
      </c>
      <c r="Q4274">
        <v>0</v>
      </c>
      <c r="R4274">
        <v>0</v>
      </c>
      <c r="S4274">
        <v>0</v>
      </c>
      <c r="T4274">
        <v>1</v>
      </c>
      <c r="U4274">
        <v>0</v>
      </c>
      <c r="V4274">
        <v>0</v>
      </c>
      <c r="W4274">
        <v>0</v>
      </c>
      <c r="X4274">
        <v>14.74677063928322</v>
      </c>
      <c r="Y4274">
        <v>0</v>
      </c>
      <c r="Z4274">
        <v>0</v>
      </c>
      <c r="AA4274">
        <v>0</v>
      </c>
      <c r="AB4274">
        <v>75.764022003475262</v>
      </c>
      <c r="AC4274">
        <v>0</v>
      </c>
      <c r="AD4274">
        <v>0</v>
      </c>
      <c r="AE4274">
        <v>90.510792642758474</v>
      </c>
    </row>
    <row r="4275" spans="1:31" x14ac:dyDescent="0.25">
      <c r="A4275">
        <v>2351670</v>
      </c>
      <c r="B4275">
        <v>1</v>
      </c>
      <c r="C4275" t="s">
        <v>80</v>
      </c>
      <c r="D4275" t="s">
        <v>92</v>
      </c>
      <c r="E4275" t="s">
        <v>157</v>
      </c>
      <c r="F4275" t="s">
        <v>12383</v>
      </c>
      <c r="G4275" t="s">
        <v>159</v>
      </c>
      <c r="H4275" t="s">
        <v>154</v>
      </c>
      <c r="I4275" t="s">
        <v>144</v>
      </c>
      <c r="J4275" t="s">
        <v>137</v>
      </c>
      <c r="K4275" t="s">
        <v>138</v>
      </c>
      <c r="L4275" t="s">
        <v>12384</v>
      </c>
      <c r="M4275" t="s">
        <v>12385</v>
      </c>
      <c r="N4275">
        <v>1.5858333330000001</v>
      </c>
      <c r="O4275">
        <v>0</v>
      </c>
      <c r="P4275">
        <v>1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0.6077774052275422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0.6077774052275422</v>
      </c>
    </row>
    <row r="4276" spans="1:31" x14ac:dyDescent="0.25">
      <c r="A4276">
        <v>2351281</v>
      </c>
      <c r="B4276">
        <v>1</v>
      </c>
      <c r="C4276" t="s">
        <v>81</v>
      </c>
      <c r="D4276" t="s">
        <v>123</v>
      </c>
      <c r="E4276" t="s">
        <v>151</v>
      </c>
      <c r="F4276" t="s">
        <v>12386</v>
      </c>
      <c r="G4276" t="s">
        <v>153</v>
      </c>
      <c r="H4276" t="s">
        <v>154</v>
      </c>
      <c r="I4276" t="s">
        <v>144</v>
      </c>
      <c r="J4276" t="s">
        <v>137</v>
      </c>
      <c r="K4276" t="s">
        <v>138</v>
      </c>
      <c r="L4276" t="s">
        <v>12387</v>
      </c>
      <c r="M4276" t="s">
        <v>12388</v>
      </c>
      <c r="N4276">
        <v>0.49083333299999998</v>
      </c>
      <c r="O4276">
        <v>0</v>
      </c>
      <c r="P4276">
        <v>7</v>
      </c>
      <c r="Q4276">
        <v>0</v>
      </c>
      <c r="R4276">
        <v>0</v>
      </c>
      <c r="S4276">
        <v>0</v>
      </c>
      <c r="T4276">
        <v>1</v>
      </c>
      <c r="U4276">
        <v>0</v>
      </c>
      <c r="V4276">
        <v>0</v>
      </c>
      <c r="W4276">
        <v>0</v>
      </c>
      <c r="X4276">
        <v>0.7507823458080467</v>
      </c>
      <c r="Y4276">
        <v>0</v>
      </c>
      <c r="Z4276">
        <v>0</v>
      </c>
      <c r="AA4276">
        <v>0</v>
      </c>
      <c r="AB4276">
        <v>9.1535626231500009E-2</v>
      </c>
      <c r="AC4276">
        <v>0</v>
      </c>
      <c r="AD4276">
        <v>0</v>
      </c>
      <c r="AE4276">
        <v>0.84231797203954673</v>
      </c>
    </row>
    <row r="4277" spans="1:31" x14ac:dyDescent="0.25">
      <c r="A4277">
        <v>2351264</v>
      </c>
      <c r="B4277">
        <v>1</v>
      </c>
      <c r="C4277" t="s">
        <v>80</v>
      </c>
      <c r="D4277" t="s">
        <v>85</v>
      </c>
      <c r="E4277" t="s">
        <v>326</v>
      </c>
      <c r="F4277" t="s">
        <v>12389</v>
      </c>
      <c r="G4277" t="s">
        <v>208</v>
      </c>
      <c r="H4277" t="s">
        <v>154</v>
      </c>
      <c r="I4277" t="s">
        <v>144</v>
      </c>
      <c r="J4277" t="s">
        <v>137</v>
      </c>
      <c r="K4277" t="s">
        <v>209</v>
      </c>
      <c r="L4277" t="s">
        <v>12390</v>
      </c>
      <c r="M4277" t="s">
        <v>12391</v>
      </c>
      <c r="N4277">
        <v>5.7208333329999999</v>
      </c>
      <c r="O4277">
        <v>0</v>
      </c>
      <c r="P4277">
        <v>109</v>
      </c>
      <c r="Q4277">
        <v>0</v>
      </c>
      <c r="R4277">
        <v>0</v>
      </c>
      <c r="S4277">
        <v>0</v>
      </c>
      <c r="T4277">
        <v>8</v>
      </c>
      <c r="U4277">
        <v>0</v>
      </c>
      <c r="V4277">
        <v>0</v>
      </c>
      <c r="W4277">
        <v>0</v>
      </c>
      <c r="X4277">
        <v>133.00904451608343</v>
      </c>
      <c r="Y4277">
        <v>0</v>
      </c>
      <c r="Z4277">
        <v>0</v>
      </c>
      <c r="AA4277">
        <v>0</v>
      </c>
      <c r="AB4277">
        <v>7.0250295050601412</v>
      </c>
      <c r="AC4277">
        <v>0</v>
      </c>
      <c r="AD4277">
        <v>0</v>
      </c>
      <c r="AE4277">
        <v>140.03407402114357</v>
      </c>
    </row>
    <row r="4278" spans="1:31" x14ac:dyDescent="0.25">
      <c r="A4278">
        <v>2351682</v>
      </c>
      <c r="B4278">
        <v>1</v>
      </c>
      <c r="C4278" t="s">
        <v>81</v>
      </c>
      <c r="D4278" t="s">
        <v>115</v>
      </c>
      <c r="E4278" t="s">
        <v>147</v>
      </c>
      <c r="F4278" t="s">
        <v>12392</v>
      </c>
      <c r="G4278" t="s">
        <v>134</v>
      </c>
      <c r="H4278" t="s">
        <v>135</v>
      </c>
      <c r="I4278" t="s">
        <v>144</v>
      </c>
      <c r="J4278" t="s">
        <v>137</v>
      </c>
      <c r="K4278" t="s">
        <v>138</v>
      </c>
      <c r="L4278" t="s">
        <v>12393</v>
      </c>
      <c r="M4278" t="s">
        <v>12394</v>
      </c>
      <c r="N4278">
        <v>0.66500000000000004</v>
      </c>
      <c r="O4278">
        <v>0</v>
      </c>
      <c r="P4278">
        <v>2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2.2019697557665835E-2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2.2019697557665835E-2</v>
      </c>
    </row>
    <row r="4279" spans="1:31" x14ac:dyDescent="0.25">
      <c r="A4279">
        <v>2351696</v>
      </c>
      <c r="B4279">
        <v>1</v>
      </c>
      <c r="C4279" t="s">
        <v>81</v>
      </c>
      <c r="D4279" t="s">
        <v>113</v>
      </c>
      <c r="E4279" t="s">
        <v>151</v>
      </c>
      <c r="F4279" t="s">
        <v>12395</v>
      </c>
      <c r="G4279" t="s">
        <v>153</v>
      </c>
      <c r="H4279" t="s">
        <v>154</v>
      </c>
      <c r="I4279" t="s">
        <v>144</v>
      </c>
      <c r="J4279" t="s">
        <v>137</v>
      </c>
      <c r="K4279" t="s">
        <v>138</v>
      </c>
      <c r="L4279" t="s">
        <v>12396</v>
      </c>
      <c r="M4279" t="s">
        <v>12397</v>
      </c>
      <c r="N4279">
        <v>2.804444444</v>
      </c>
      <c r="O4279">
        <v>0</v>
      </c>
      <c r="P4279">
        <v>16</v>
      </c>
      <c r="Q4279">
        <v>0</v>
      </c>
      <c r="R4279">
        <v>24</v>
      </c>
      <c r="S4279">
        <v>0</v>
      </c>
      <c r="T4279">
        <v>1</v>
      </c>
      <c r="U4279">
        <v>0</v>
      </c>
      <c r="V4279">
        <v>0</v>
      </c>
      <c r="W4279">
        <v>0</v>
      </c>
      <c r="X4279">
        <v>4.3205202549128741</v>
      </c>
      <c r="Y4279">
        <v>0</v>
      </c>
      <c r="Z4279">
        <v>15.727551833412448</v>
      </c>
      <c r="AA4279">
        <v>0</v>
      </c>
      <c r="AB4279">
        <v>0.28774203998834663</v>
      </c>
      <c r="AC4279">
        <v>0</v>
      </c>
      <c r="AD4279">
        <v>0</v>
      </c>
      <c r="AE4279">
        <v>20.335814128313672</v>
      </c>
    </row>
    <row r="4280" spans="1:31" x14ac:dyDescent="0.25">
      <c r="A4280">
        <v>2351224</v>
      </c>
      <c r="B4280">
        <v>1</v>
      </c>
      <c r="C4280" t="s">
        <v>80</v>
      </c>
      <c r="D4280" t="s">
        <v>95</v>
      </c>
      <c r="E4280" t="s">
        <v>240</v>
      </c>
      <c r="F4280" t="s">
        <v>5856</v>
      </c>
      <c r="G4280" t="s">
        <v>134</v>
      </c>
      <c r="H4280" t="s">
        <v>135</v>
      </c>
      <c r="I4280" t="s">
        <v>144</v>
      </c>
      <c r="J4280" t="s">
        <v>137</v>
      </c>
      <c r="K4280" t="s">
        <v>138</v>
      </c>
      <c r="L4280" t="s">
        <v>12398</v>
      </c>
      <c r="M4280" t="s">
        <v>12399</v>
      </c>
      <c r="N4280">
        <v>0.77916666599999995</v>
      </c>
      <c r="O4280">
        <v>2</v>
      </c>
      <c r="P4280">
        <v>474</v>
      </c>
      <c r="Q4280">
        <v>0</v>
      </c>
      <c r="R4280">
        <v>2</v>
      </c>
      <c r="S4280">
        <v>17</v>
      </c>
      <c r="T4280">
        <v>41</v>
      </c>
      <c r="U4280">
        <v>5</v>
      </c>
      <c r="V4280">
        <v>0</v>
      </c>
      <c r="W4280">
        <v>0.32516618930092001</v>
      </c>
      <c r="X4280">
        <v>50.774712993074054</v>
      </c>
      <c r="Y4280">
        <v>0</v>
      </c>
      <c r="Z4280">
        <v>1.9671508129485464</v>
      </c>
      <c r="AA4280">
        <v>160.94328654335052</v>
      </c>
      <c r="AB4280">
        <v>22.103866114711135</v>
      </c>
      <c r="AC4280">
        <v>188.07212886333787</v>
      </c>
      <c r="AD4280">
        <v>0</v>
      </c>
      <c r="AE4280">
        <v>424.18631151672304</v>
      </c>
    </row>
    <row r="4281" spans="1:31" x14ac:dyDescent="0.25">
      <c r="A4281">
        <v>2351530</v>
      </c>
      <c r="B4281">
        <v>1</v>
      </c>
      <c r="C4281" t="s">
        <v>80</v>
      </c>
      <c r="D4281" t="s">
        <v>93</v>
      </c>
      <c r="E4281" t="s">
        <v>174</v>
      </c>
      <c r="F4281" t="s">
        <v>8494</v>
      </c>
      <c r="G4281" t="s">
        <v>176</v>
      </c>
      <c r="H4281" t="s">
        <v>154</v>
      </c>
      <c r="I4281" t="s">
        <v>144</v>
      </c>
      <c r="J4281" t="s">
        <v>137</v>
      </c>
      <c r="K4281" t="s">
        <v>138</v>
      </c>
      <c r="L4281" t="s">
        <v>12400</v>
      </c>
      <c r="M4281" t="s">
        <v>12401</v>
      </c>
      <c r="N4281">
        <v>1.163611111</v>
      </c>
      <c r="O4281">
        <v>0</v>
      </c>
      <c r="P4281">
        <v>18</v>
      </c>
      <c r="Q4281">
        <v>0</v>
      </c>
      <c r="R4281">
        <v>33</v>
      </c>
      <c r="S4281">
        <v>0</v>
      </c>
      <c r="T4281">
        <v>10</v>
      </c>
      <c r="U4281">
        <v>0</v>
      </c>
      <c r="V4281">
        <v>0</v>
      </c>
      <c r="W4281">
        <v>0</v>
      </c>
      <c r="X4281">
        <v>13.511777962126908</v>
      </c>
      <c r="Y4281">
        <v>0</v>
      </c>
      <c r="Z4281">
        <v>133.56356070282825</v>
      </c>
      <c r="AA4281">
        <v>0</v>
      </c>
      <c r="AB4281">
        <v>81.221912072075753</v>
      </c>
      <c r="AC4281">
        <v>0</v>
      </c>
      <c r="AD4281">
        <v>0</v>
      </c>
      <c r="AE4281">
        <v>228.29725073703091</v>
      </c>
    </row>
    <row r="4282" spans="1:31" x14ac:dyDescent="0.25">
      <c r="A4282">
        <v>2351244</v>
      </c>
      <c r="B4282">
        <v>1</v>
      </c>
      <c r="C4282" t="s">
        <v>81</v>
      </c>
      <c r="D4282" t="s">
        <v>119</v>
      </c>
      <c r="E4282" t="s">
        <v>151</v>
      </c>
      <c r="F4282" t="s">
        <v>12402</v>
      </c>
      <c r="G4282" t="s">
        <v>914</v>
      </c>
      <c r="H4282" t="s">
        <v>154</v>
      </c>
      <c r="I4282" t="s">
        <v>144</v>
      </c>
      <c r="J4282" t="s">
        <v>137</v>
      </c>
      <c r="K4282" t="s">
        <v>138</v>
      </c>
      <c r="L4282" t="s">
        <v>12403</v>
      </c>
      <c r="M4282" t="s">
        <v>12404</v>
      </c>
      <c r="N4282">
        <v>4.8877777770000002</v>
      </c>
      <c r="O4282">
        <v>0</v>
      </c>
      <c r="P4282">
        <v>44</v>
      </c>
      <c r="Q4282">
        <v>0</v>
      </c>
      <c r="R4282">
        <v>4</v>
      </c>
      <c r="S4282">
        <v>0</v>
      </c>
      <c r="T4282">
        <v>2</v>
      </c>
      <c r="U4282">
        <v>0</v>
      </c>
      <c r="V4282">
        <v>0</v>
      </c>
      <c r="W4282">
        <v>0</v>
      </c>
      <c r="X4282">
        <v>56.875329921197448</v>
      </c>
      <c r="Y4282">
        <v>0</v>
      </c>
      <c r="Z4282">
        <v>73.949608769944547</v>
      </c>
      <c r="AA4282">
        <v>0</v>
      </c>
      <c r="AB4282">
        <v>2.6694444865021358</v>
      </c>
      <c r="AC4282">
        <v>0</v>
      </c>
      <c r="AD4282">
        <v>0</v>
      </c>
      <c r="AE4282">
        <v>133.49438317764412</v>
      </c>
    </row>
    <row r="4283" spans="1:31" x14ac:dyDescent="0.25">
      <c r="A4283">
        <v>2351324</v>
      </c>
      <c r="B4283">
        <v>1</v>
      </c>
      <c r="C4283" t="s">
        <v>81</v>
      </c>
      <c r="D4283" t="s">
        <v>113</v>
      </c>
      <c r="E4283" t="s">
        <v>147</v>
      </c>
      <c r="F4283" t="s">
        <v>12405</v>
      </c>
      <c r="G4283" t="s">
        <v>1768</v>
      </c>
      <c r="H4283" t="s">
        <v>135</v>
      </c>
      <c r="I4283" t="s">
        <v>144</v>
      </c>
      <c r="J4283" t="s">
        <v>137</v>
      </c>
      <c r="K4283" t="s">
        <v>138</v>
      </c>
      <c r="L4283" t="s">
        <v>12406</v>
      </c>
      <c r="M4283" t="s">
        <v>12407</v>
      </c>
      <c r="N4283">
        <v>9.9377777770000009</v>
      </c>
      <c r="O4283">
        <v>0</v>
      </c>
      <c r="P4283">
        <v>0</v>
      </c>
      <c r="Q4283">
        <v>0</v>
      </c>
      <c r="R4283">
        <v>9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744.93637600237878</v>
      </c>
      <c r="AA4283">
        <v>0</v>
      </c>
      <c r="AB4283">
        <v>0</v>
      </c>
      <c r="AC4283">
        <v>0</v>
      </c>
      <c r="AD4283">
        <v>0</v>
      </c>
      <c r="AE4283">
        <v>744.93637600237878</v>
      </c>
    </row>
    <row r="4284" spans="1:31" x14ac:dyDescent="0.25">
      <c r="A4284">
        <v>2351218</v>
      </c>
      <c r="B4284">
        <v>1</v>
      </c>
      <c r="C4284" t="s">
        <v>80</v>
      </c>
      <c r="D4284" t="s">
        <v>95</v>
      </c>
      <c r="E4284" t="s">
        <v>151</v>
      </c>
      <c r="F4284" t="s">
        <v>12408</v>
      </c>
      <c r="G4284" t="s">
        <v>153</v>
      </c>
      <c r="H4284" t="s">
        <v>154</v>
      </c>
      <c r="I4284" t="s">
        <v>144</v>
      </c>
      <c r="J4284" t="s">
        <v>137</v>
      </c>
      <c r="K4284" t="s">
        <v>138</v>
      </c>
      <c r="L4284" t="s">
        <v>12409</v>
      </c>
      <c r="M4284" t="s">
        <v>12410</v>
      </c>
      <c r="N4284">
        <v>0.92277777699999997</v>
      </c>
      <c r="O4284">
        <v>0</v>
      </c>
      <c r="P4284">
        <v>245</v>
      </c>
      <c r="Q4284">
        <v>0</v>
      </c>
      <c r="R4284">
        <v>0</v>
      </c>
      <c r="S4284">
        <v>0</v>
      </c>
      <c r="T4284">
        <v>30</v>
      </c>
      <c r="U4284">
        <v>0</v>
      </c>
      <c r="V4284">
        <v>0</v>
      </c>
      <c r="W4284">
        <v>0</v>
      </c>
      <c r="X4284">
        <v>36.295586440787162</v>
      </c>
      <c r="Y4284">
        <v>0</v>
      </c>
      <c r="Z4284">
        <v>0</v>
      </c>
      <c r="AA4284">
        <v>0</v>
      </c>
      <c r="AB4284">
        <v>17.100608939982671</v>
      </c>
      <c r="AC4284">
        <v>0</v>
      </c>
      <c r="AD4284">
        <v>0</v>
      </c>
      <c r="AE4284">
        <v>53.396195380769832</v>
      </c>
    </row>
    <row r="4285" spans="1:31" x14ac:dyDescent="0.25">
      <c r="A4285">
        <v>2351430</v>
      </c>
      <c r="B4285">
        <v>1</v>
      </c>
      <c r="C4285" t="s">
        <v>80</v>
      </c>
      <c r="D4285" t="s">
        <v>100</v>
      </c>
      <c r="E4285" t="s">
        <v>151</v>
      </c>
      <c r="F4285" t="s">
        <v>12411</v>
      </c>
      <c r="G4285" t="s">
        <v>153</v>
      </c>
      <c r="H4285" t="s">
        <v>154</v>
      </c>
      <c r="I4285" t="s">
        <v>144</v>
      </c>
      <c r="J4285" t="s">
        <v>137</v>
      </c>
      <c r="K4285" t="s">
        <v>138</v>
      </c>
      <c r="L4285" t="s">
        <v>12412</v>
      </c>
      <c r="M4285" t="s">
        <v>12413</v>
      </c>
      <c r="N4285">
        <v>3.5325000000000002</v>
      </c>
      <c r="O4285">
        <v>0</v>
      </c>
      <c r="P4285">
        <v>0</v>
      </c>
      <c r="Q4285">
        <v>0</v>
      </c>
      <c r="R4285">
        <v>2</v>
      </c>
      <c r="S4285">
        <v>0</v>
      </c>
      <c r="T4285">
        <v>1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40.881462755466394</v>
      </c>
      <c r="AA4285">
        <v>0</v>
      </c>
      <c r="AB4285">
        <v>0.51275460822337893</v>
      </c>
      <c r="AC4285">
        <v>0</v>
      </c>
      <c r="AD4285">
        <v>0</v>
      </c>
      <c r="AE4285">
        <v>41.394217363689776</v>
      </c>
    </row>
    <row r="4286" spans="1:31" x14ac:dyDescent="0.25">
      <c r="A4286">
        <v>2351307</v>
      </c>
      <c r="B4286">
        <v>1</v>
      </c>
      <c r="C4286" t="s">
        <v>80</v>
      </c>
      <c r="D4286" t="s">
        <v>93</v>
      </c>
      <c r="E4286" t="s">
        <v>132</v>
      </c>
      <c r="F4286" t="s">
        <v>12414</v>
      </c>
      <c r="G4286" t="s">
        <v>208</v>
      </c>
      <c r="H4286" t="s">
        <v>135</v>
      </c>
      <c r="I4286" t="s">
        <v>144</v>
      </c>
      <c r="J4286" t="s">
        <v>137</v>
      </c>
      <c r="K4286" t="s">
        <v>209</v>
      </c>
      <c r="L4286" t="s">
        <v>12415</v>
      </c>
      <c r="M4286" t="s">
        <v>12416</v>
      </c>
      <c r="N4286">
        <v>2.727222222</v>
      </c>
      <c r="O4286">
        <v>1</v>
      </c>
      <c r="P4286">
        <v>1628</v>
      </c>
      <c r="Q4286">
        <v>4</v>
      </c>
      <c r="R4286">
        <v>188</v>
      </c>
      <c r="S4286">
        <v>11</v>
      </c>
      <c r="T4286">
        <v>330</v>
      </c>
      <c r="U4286">
        <v>2</v>
      </c>
      <c r="V4286">
        <v>3</v>
      </c>
      <c r="W4286">
        <v>48.284487498627279</v>
      </c>
      <c r="X4286">
        <v>865.87464553371103</v>
      </c>
      <c r="Y4286">
        <v>138.81886363189616</v>
      </c>
      <c r="Z4286">
        <v>673.90201013330272</v>
      </c>
      <c r="AA4286">
        <v>73.302551870789387</v>
      </c>
      <c r="AB4286">
        <v>838.05329148420708</v>
      </c>
      <c r="AC4286">
        <v>45.009750397048094</v>
      </c>
      <c r="AD4286">
        <v>534.94538358987688</v>
      </c>
      <c r="AE4286">
        <v>3218.190984139459</v>
      </c>
    </row>
    <row r="4287" spans="1:31" x14ac:dyDescent="0.25">
      <c r="A4287">
        <v>2351639</v>
      </c>
      <c r="B4287">
        <v>1</v>
      </c>
      <c r="C4287" t="s">
        <v>80</v>
      </c>
      <c r="D4287" t="s">
        <v>93</v>
      </c>
      <c r="E4287" t="s">
        <v>174</v>
      </c>
      <c r="F4287" t="s">
        <v>8494</v>
      </c>
      <c r="G4287" t="s">
        <v>176</v>
      </c>
      <c r="H4287" t="s">
        <v>154</v>
      </c>
      <c r="I4287" t="s">
        <v>144</v>
      </c>
      <c r="J4287" t="s">
        <v>137</v>
      </c>
      <c r="K4287" t="s">
        <v>138</v>
      </c>
      <c r="L4287" t="s">
        <v>12417</v>
      </c>
      <c r="M4287" t="s">
        <v>12418</v>
      </c>
      <c r="N4287">
        <v>2.4508333329999998</v>
      </c>
      <c r="O4287">
        <v>0</v>
      </c>
      <c r="P4287">
        <v>18</v>
      </c>
      <c r="Q4287">
        <v>0</v>
      </c>
      <c r="R4287">
        <v>33</v>
      </c>
      <c r="S4287">
        <v>0</v>
      </c>
      <c r="T4287">
        <v>10</v>
      </c>
      <c r="U4287">
        <v>0</v>
      </c>
      <c r="V4287">
        <v>0</v>
      </c>
      <c r="W4287">
        <v>0</v>
      </c>
      <c r="X4287">
        <v>27.466397469544287</v>
      </c>
      <c r="Y4287">
        <v>0</v>
      </c>
      <c r="Z4287">
        <v>284.418044573629</v>
      </c>
      <c r="AA4287">
        <v>0</v>
      </c>
      <c r="AB4287">
        <v>122.98953022248581</v>
      </c>
      <c r="AC4287">
        <v>0</v>
      </c>
      <c r="AD4287">
        <v>0</v>
      </c>
      <c r="AE4287">
        <v>434.87397226565912</v>
      </c>
    </row>
    <row r="4288" spans="1:31" x14ac:dyDescent="0.25">
      <c r="A4288">
        <v>2351238</v>
      </c>
      <c r="B4288">
        <v>1</v>
      </c>
      <c r="C4288" t="s">
        <v>81</v>
      </c>
      <c r="D4288" t="s">
        <v>113</v>
      </c>
      <c r="E4288" t="s">
        <v>151</v>
      </c>
      <c r="F4288" t="s">
        <v>12419</v>
      </c>
      <c r="G4288" t="s">
        <v>331</v>
      </c>
      <c r="H4288" t="s">
        <v>154</v>
      </c>
      <c r="I4288" t="s">
        <v>144</v>
      </c>
      <c r="J4288" t="s">
        <v>137</v>
      </c>
      <c r="K4288" t="s">
        <v>138</v>
      </c>
      <c r="L4288" t="s">
        <v>12420</v>
      </c>
      <c r="M4288" t="s">
        <v>12421</v>
      </c>
      <c r="N4288">
        <v>3.0355555550000002</v>
      </c>
      <c r="O4288">
        <v>0</v>
      </c>
      <c r="P4288">
        <v>1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0.38113857807371243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0.38113857807371243</v>
      </c>
    </row>
    <row r="4289" spans="1:31" x14ac:dyDescent="0.25">
      <c r="A4289">
        <v>2351261</v>
      </c>
      <c r="B4289">
        <v>1</v>
      </c>
      <c r="C4289" t="s">
        <v>80</v>
      </c>
      <c r="D4289" t="s">
        <v>83</v>
      </c>
      <c r="E4289" t="s">
        <v>132</v>
      </c>
      <c r="F4289" t="s">
        <v>12422</v>
      </c>
      <c r="G4289" t="s">
        <v>208</v>
      </c>
      <c r="H4289" t="s">
        <v>135</v>
      </c>
      <c r="I4289" t="s">
        <v>144</v>
      </c>
      <c r="J4289" t="s">
        <v>137</v>
      </c>
      <c r="K4289" t="s">
        <v>209</v>
      </c>
      <c r="L4289" t="s">
        <v>12423</v>
      </c>
      <c r="M4289" t="s">
        <v>12424</v>
      </c>
      <c r="N4289">
        <v>9.6294444440000007</v>
      </c>
      <c r="O4289">
        <v>0</v>
      </c>
      <c r="P4289">
        <v>3993</v>
      </c>
      <c r="Q4289">
        <v>0</v>
      </c>
      <c r="R4289">
        <v>0</v>
      </c>
      <c r="S4289">
        <v>4</v>
      </c>
      <c r="T4289">
        <v>316</v>
      </c>
      <c r="U4289">
        <v>0</v>
      </c>
      <c r="V4289">
        <v>0</v>
      </c>
      <c r="W4289">
        <v>0</v>
      </c>
      <c r="X4289">
        <v>12310.158348743091</v>
      </c>
      <c r="Y4289">
        <v>0</v>
      </c>
      <c r="Z4289">
        <v>0</v>
      </c>
      <c r="AA4289">
        <v>4373.4424440552702</v>
      </c>
      <c r="AB4289">
        <v>4691.6262933284406</v>
      </c>
      <c r="AC4289">
        <v>0</v>
      </c>
      <c r="AD4289">
        <v>0</v>
      </c>
      <c r="AE4289">
        <v>21375.227086126801</v>
      </c>
    </row>
    <row r="4290" spans="1:31" x14ac:dyDescent="0.25">
      <c r="A4290">
        <v>2351633</v>
      </c>
      <c r="B4290">
        <v>1</v>
      </c>
      <c r="C4290" t="s">
        <v>80</v>
      </c>
      <c r="D4290" t="s">
        <v>98</v>
      </c>
      <c r="E4290" t="s">
        <v>132</v>
      </c>
      <c r="F4290" t="s">
        <v>428</v>
      </c>
      <c r="G4290" t="s">
        <v>363</v>
      </c>
      <c r="H4290" t="s">
        <v>135</v>
      </c>
      <c r="I4290" t="s">
        <v>144</v>
      </c>
      <c r="J4290" t="s">
        <v>137</v>
      </c>
      <c r="K4290" t="s">
        <v>138</v>
      </c>
      <c r="L4290" t="s">
        <v>12425</v>
      </c>
      <c r="M4290" t="s">
        <v>12426</v>
      </c>
      <c r="N4290">
        <v>0.36499999999999999</v>
      </c>
      <c r="O4290">
        <v>0</v>
      </c>
      <c r="P4290">
        <v>21</v>
      </c>
      <c r="Q4290">
        <v>29</v>
      </c>
      <c r="R4290">
        <v>188</v>
      </c>
      <c r="S4290">
        <v>11</v>
      </c>
      <c r="T4290">
        <v>66</v>
      </c>
      <c r="U4290">
        <v>2</v>
      </c>
      <c r="V4290">
        <v>0</v>
      </c>
      <c r="W4290">
        <v>0</v>
      </c>
      <c r="X4290">
        <v>6.9950476053918758</v>
      </c>
      <c r="Y4290">
        <v>148.88738466355929</v>
      </c>
      <c r="Z4290">
        <v>448.40234876650601</v>
      </c>
      <c r="AA4290">
        <v>42.613622187990146</v>
      </c>
      <c r="AB4290">
        <v>104.35330640660173</v>
      </c>
      <c r="AC4290">
        <v>62.488261533718635</v>
      </c>
      <c r="AD4290">
        <v>0</v>
      </c>
      <c r="AE4290">
        <v>813.73997116376768</v>
      </c>
    </row>
    <row r="4291" spans="1:31" x14ac:dyDescent="0.25">
      <c r="A4291">
        <v>2351739</v>
      </c>
      <c r="B4291">
        <v>1</v>
      </c>
      <c r="C4291" t="s">
        <v>81</v>
      </c>
      <c r="D4291" t="s">
        <v>119</v>
      </c>
      <c r="E4291" t="s">
        <v>174</v>
      </c>
      <c r="F4291" t="s">
        <v>11808</v>
      </c>
      <c r="G4291" t="s">
        <v>176</v>
      </c>
      <c r="H4291" t="s">
        <v>154</v>
      </c>
      <c r="I4291" t="s">
        <v>144</v>
      </c>
      <c r="J4291" t="s">
        <v>137</v>
      </c>
      <c r="K4291" t="s">
        <v>138</v>
      </c>
      <c r="L4291" t="s">
        <v>12427</v>
      </c>
      <c r="M4291" t="s">
        <v>12428</v>
      </c>
      <c r="N4291">
        <v>0.78638888799999995</v>
      </c>
      <c r="O4291">
        <v>0</v>
      </c>
      <c r="P4291">
        <v>22</v>
      </c>
      <c r="Q4291">
        <v>0</v>
      </c>
      <c r="R4291">
        <v>8</v>
      </c>
      <c r="S4291">
        <v>0</v>
      </c>
      <c r="T4291">
        <v>1</v>
      </c>
      <c r="U4291">
        <v>0</v>
      </c>
      <c r="V4291">
        <v>0</v>
      </c>
      <c r="W4291">
        <v>0</v>
      </c>
      <c r="X4291">
        <v>4.2856755644362083</v>
      </c>
      <c r="Y4291">
        <v>0</v>
      </c>
      <c r="Z4291">
        <v>23.620873880915621</v>
      </c>
      <c r="AA4291">
        <v>0</v>
      </c>
      <c r="AB4291">
        <v>0</v>
      </c>
      <c r="AC4291">
        <v>0</v>
      </c>
      <c r="AD4291">
        <v>0</v>
      </c>
      <c r="AE4291">
        <v>27.906549445351828</v>
      </c>
    </row>
    <row r="4292" spans="1:31" x14ac:dyDescent="0.25">
      <c r="A4292">
        <v>2351702</v>
      </c>
      <c r="B4292">
        <v>1</v>
      </c>
      <c r="C4292" t="s">
        <v>80</v>
      </c>
      <c r="D4292" t="s">
        <v>93</v>
      </c>
      <c r="E4292" t="s">
        <v>240</v>
      </c>
      <c r="F4292" t="s">
        <v>1640</v>
      </c>
      <c r="G4292" t="s">
        <v>134</v>
      </c>
      <c r="H4292" t="s">
        <v>135</v>
      </c>
      <c r="I4292" t="s">
        <v>144</v>
      </c>
      <c r="J4292" t="s">
        <v>137</v>
      </c>
      <c r="K4292" t="s">
        <v>138</v>
      </c>
      <c r="L4292" t="s">
        <v>12429</v>
      </c>
      <c r="M4292" t="s">
        <v>12430</v>
      </c>
      <c r="N4292">
        <v>0.33689527699999999</v>
      </c>
      <c r="O4292">
        <v>9</v>
      </c>
      <c r="P4292">
        <v>4651</v>
      </c>
      <c r="Q4292">
        <v>240</v>
      </c>
      <c r="R4292">
        <v>1380</v>
      </c>
      <c r="S4292">
        <v>57</v>
      </c>
      <c r="T4292">
        <v>1242</v>
      </c>
      <c r="U4292">
        <v>7</v>
      </c>
      <c r="V4292">
        <v>0</v>
      </c>
      <c r="W4292">
        <v>7.0466324451421425</v>
      </c>
      <c r="X4292">
        <v>353.82028098580679</v>
      </c>
      <c r="Y4292">
        <v>1029.2972365902053</v>
      </c>
      <c r="Z4292">
        <v>1301.2400774664807</v>
      </c>
      <c r="AA4292">
        <v>158.92660319019018</v>
      </c>
      <c r="AB4292">
        <v>452.68389001443393</v>
      </c>
      <c r="AC4292">
        <v>159.56681937011138</v>
      </c>
      <c r="AD4292">
        <v>0</v>
      </c>
      <c r="AE4292">
        <v>3462.5815400623701</v>
      </c>
    </row>
    <row r="4293" spans="1:31" x14ac:dyDescent="0.25">
      <c r="A4293">
        <v>2351593</v>
      </c>
      <c r="B4293">
        <v>1</v>
      </c>
      <c r="C4293" t="s">
        <v>80</v>
      </c>
      <c r="D4293" t="s">
        <v>104</v>
      </c>
      <c r="E4293" t="s">
        <v>141</v>
      </c>
      <c r="F4293" t="s">
        <v>12431</v>
      </c>
      <c r="G4293" t="s">
        <v>134</v>
      </c>
      <c r="H4293" t="s">
        <v>135</v>
      </c>
      <c r="I4293" t="s">
        <v>144</v>
      </c>
      <c r="J4293" t="s">
        <v>137</v>
      </c>
      <c r="K4293" t="s">
        <v>138</v>
      </c>
      <c r="L4293" t="s">
        <v>12432</v>
      </c>
      <c r="M4293" t="s">
        <v>12433</v>
      </c>
      <c r="N4293">
        <v>4.3322222220000004</v>
      </c>
      <c r="O4293">
        <v>4</v>
      </c>
      <c r="P4293">
        <v>24</v>
      </c>
      <c r="Q4293">
        <v>25</v>
      </c>
      <c r="R4293">
        <v>41</v>
      </c>
      <c r="S4293">
        <v>10</v>
      </c>
      <c r="T4293">
        <v>23</v>
      </c>
      <c r="U4293">
        <v>0</v>
      </c>
      <c r="V4293">
        <v>0</v>
      </c>
      <c r="W4293">
        <v>7.3203506775199267</v>
      </c>
      <c r="X4293">
        <v>36.08737109177563</v>
      </c>
      <c r="Y4293">
        <v>124.11601894834031</v>
      </c>
      <c r="Z4293">
        <v>265.66959733699747</v>
      </c>
      <c r="AA4293">
        <v>39.891515485216416</v>
      </c>
      <c r="AB4293">
        <v>56.907846305300914</v>
      </c>
      <c r="AC4293">
        <v>0</v>
      </c>
      <c r="AD4293">
        <v>0</v>
      </c>
      <c r="AE4293">
        <v>529.9926998451507</v>
      </c>
    </row>
    <row r="4294" spans="1:31" x14ac:dyDescent="0.25">
      <c r="A4294">
        <v>2351599</v>
      </c>
      <c r="B4294">
        <v>1</v>
      </c>
      <c r="C4294" t="s">
        <v>80</v>
      </c>
      <c r="D4294" t="s">
        <v>107</v>
      </c>
      <c r="E4294" t="s">
        <v>151</v>
      </c>
      <c r="F4294" t="s">
        <v>12434</v>
      </c>
      <c r="G4294" t="s">
        <v>498</v>
      </c>
      <c r="H4294" t="s">
        <v>154</v>
      </c>
      <c r="I4294" t="s">
        <v>144</v>
      </c>
      <c r="J4294" t="s">
        <v>137</v>
      </c>
      <c r="K4294" t="s">
        <v>138</v>
      </c>
      <c r="L4294" t="s">
        <v>12435</v>
      </c>
      <c r="M4294" t="s">
        <v>12436</v>
      </c>
      <c r="N4294">
        <v>1.183333333</v>
      </c>
      <c r="O4294">
        <v>0</v>
      </c>
      <c r="P4294">
        <v>9</v>
      </c>
      <c r="Q4294">
        <v>0</v>
      </c>
      <c r="R4294">
        <v>0</v>
      </c>
      <c r="S4294">
        <v>0</v>
      </c>
      <c r="T4294">
        <v>10</v>
      </c>
      <c r="U4294">
        <v>0</v>
      </c>
      <c r="V4294">
        <v>0</v>
      </c>
      <c r="W4294">
        <v>0</v>
      </c>
      <c r="X4294">
        <v>2.5356500298060141</v>
      </c>
      <c r="Y4294">
        <v>0</v>
      </c>
      <c r="Z4294">
        <v>0</v>
      </c>
      <c r="AA4294">
        <v>0</v>
      </c>
      <c r="AB4294">
        <v>1.6768967126268002</v>
      </c>
      <c r="AC4294">
        <v>0</v>
      </c>
      <c r="AD4294">
        <v>0</v>
      </c>
      <c r="AE4294">
        <v>4.2125467424328145</v>
      </c>
    </row>
    <row r="4295" spans="1:31" x14ac:dyDescent="0.25">
      <c r="A4295">
        <v>2351447</v>
      </c>
      <c r="B4295">
        <v>1</v>
      </c>
      <c r="C4295" t="s">
        <v>80</v>
      </c>
      <c r="D4295" t="s">
        <v>93</v>
      </c>
      <c r="E4295" t="s">
        <v>132</v>
      </c>
      <c r="F4295" t="s">
        <v>4862</v>
      </c>
      <c r="G4295" t="s">
        <v>134</v>
      </c>
      <c r="H4295" t="s">
        <v>135</v>
      </c>
      <c r="I4295" t="s">
        <v>136</v>
      </c>
      <c r="J4295" t="s">
        <v>137</v>
      </c>
      <c r="K4295" t="s">
        <v>138</v>
      </c>
      <c r="L4295" t="s">
        <v>12437</v>
      </c>
      <c r="M4295" t="s">
        <v>12438</v>
      </c>
      <c r="N4295">
        <v>3.3333333E-2</v>
      </c>
      <c r="O4295">
        <v>0</v>
      </c>
      <c r="P4295">
        <v>1634</v>
      </c>
      <c r="Q4295">
        <v>35</v>
      </c>
      <c r="R4295">
        <v>157</v>
      </c>
      <c r="S4295">
        <v>15</v>
      </c>
      <c r="T4295">
        <v>247</v>
      </c>
      <c r="U4295">
        <v>1</v>
      </c>
      <c r="V4295">
        <v>1</v>
      </c>
      <c r="W4295">
        <v>0</v>
      </c>
      <c r="X4295">
        <v>13.626435595811923</v>
      </c>
      <c r="Y4295">
        <v>6.8261930175186682</v>
      </c>
      <c r="Z4295">
        <v>15.656302643324095</v>
      </c>
      <c r="AA4295">
        <v>4.4368361441932</v>
      </c>
      <c r="AB4295">
        <v>13.751044582772996</v>
      </c>
      <c r="AC4295">
        <v>14.477213803122934</v>
      </c>
      <c r="AD4295">
        <v>1.4570080703643333</v>
      </c>
      <c r="AE4295">
        <v>70.231033857108159</v>
      </c>
    </row>
    <row r="4296" spans="1:31" x14ac:dyDescent="0.25">
      <c r="A4296">
        <v>2351301</v>
      </c>
      <c r="B4296">
        <v>1</v>
      </c>
      <c r="C4296" t="s">
        <v>81</v>
      </c>
      <c r="D4296" t="s">
        <v>122</v>
      </c>
      <c r="E4296" t="s">
        <v>141</v>
      </c>
      <c r="F4296" t="s">
        <v>12439</v>
      </c>
      <c r="G4296" t="s">
        <v>208</v>
      </c>
      <c r="H4296" t="s">
        <v>135</v>
      </c>
      <c r="I4296" t="s">
        <v>144</v>
      </c>
      <c r="J4296" t="s">
        <v>137</v>
      </c>
      <c r="K4296" t="s">
        <v>209</v>
      </c>
      <c r="L4296" t="s">
        <v>12440</v>
      </c>
      <c r="M4296" t="s">
        <v>12441</v>
      </c>
      <c r="N4296">
        <v>7.6872222219999999</v>
      </c>
      <c r="O4296">
        <v>0</v>
      </c>
      <c r="P4296">
        <v>2975</v>
      </c>
      <c r="Q4296">
        <v>56</v>
      </c>
      <c r="R4296">
        <v>125</v>
      </c>
      <c r="S4296">
        <v>15</v>
      </c>
      <c r="T4296">
        <v>320</v>
      </c>
      <c r="U4296">
        <v>2</v>
      </c>
      <c r="V4296">
        <v>1</v>
      </c>
      <c r="W4296">
        <v>0</v>
      </c>
      <c r="X4296">
        <v>4040.4035655881612</v>
      </c>
      <c r="Y4296">
        <v>1385.814842682139</v>
      </c>
      <c r="Z4296">
        <v>943.18920930881643</v>
      </c>
      <c r="AA4296">
        <v>1223.3231167328127</v>
      </c>
      <c r="AB4296">
        <v>2221.4689660355593</v>
      </c>
      <c r="AC4296">
        <v>959.64085516265652</v>
      </c>
      <c r="AD4296">
        <v>1345.6112692602958</v>
      </c>
      <c r="AE4296">
        <v>12119.451824770444</v>
      </c>
    </row>
    <row r="4297" spans="1:31" x14ac:dyDescent="0.25">
      <c r="A4297">
        <v>2351221</v>
      </c>
      <c r="B4297">
        <v>1</v>
      </c>
      <c r="C4297" t="s">
        <v>80</v>
      </c>
      <c r="D4297" t="s">
        <v>91</v>
      </c>
      <c r="E4297" t="s">
        <v>147</v>
      </c>
      <c r="F4297" t="s">
        <v>12442</v>
      </c>
      <c r="G4297" t="s">
        <v>134</v>
      </c>
      <c r="H4297" t="s">
        <v>135</v>
      </c>
      <c r="I4297" t="s">
        <v>144</v>
      </c>
      <c r="J4297" t="s">
        <v>137</v>
      </c>
      <c r="K4297" t="s">
        <v>138</v>
      </c>
      <c r="L4297" t="s">
        <v>12443</v>
      </c>
      <c r="M4297" t="s">
        <v>12444</v>
      </c>
      <c r="N4297">
        <v>0.87888888799999998</v>
      </c>
      <c r="O4297">
        <v>3</v>
      </c>
      <c r="P4297">
        <v>3050</v>
      </c>
      <c r="Q4297">
        <v>17</v>
      </c>
      <c r="R4297">
        <v>19</v>
      </c>
      <c r="S4297">
        <v>25</v>
      </c>
      <c r="T4297">
        <v>1159</v>
      </c>
      <c r="U4297">
        <v>0</v>
      </c>
      <c r="V4297">
        <v>3</v>
      </c>
      <c r="W4297">
        <v>7.624682153937167</v>
      </c>
      <c r="X4297">
        <v>491.55177381446401</v>
      </c>
      <c r="Y4297">
        <v>35.400563638716122</v>
      </c>
      <c r="Z4297">
        <v>16.087206091206102</v>
      </c>
      <c r="AA4297">
        <v>208.2317724879355</v>
      </c>
      <c r="AB4297">
        <v>627.17084965480069</v>
      </c>
      <c r="AC4297">
        <v>0</v>
      </c>
      <c r="AD4297">
        <v>15.12484001361759</v>
      </c>
      <c r="AE4297">
        <v>1401.1916878546772</v>
      </c>
    </row>
    <row r="4298" spans="1:31" x14ac:dyDescent="0.25">
      <c r="A4298">
        <v>2351327</v>
      </c>
      <c r="B4298">
        <v>1</v>
      </c>
      <c r="C4298" t="s">
        <v>81</v>
      </c>
      <c r="D4298" t="s">
        <v>120</v>
      </c>
      <c r="E4298" t="s">
        <v>141</v>
      </c>
      <c r="F4298" t="s">
        <v>320</v>
      </c>
      <c r="G4298" t="s">
        <v>134</v>
      </c>
      <c r="H4298" t="s">
        <v>135</v>
      </c>
      <c r="I4298" t="s">
        <v>144</v>
      </c>
      <c r="J4298" t="s">
        <v>137</v>
      </c>
      <c r="K4298" t="s">
        <v>138</v>
      </c>
      <c r="L4298" t="s">
        <v>12445</v>
      </c>
      <c r="M4298" t="s">
        <v>12446</v>
      </c>
      <c r="N4298">
        <v>0.709166666</v>
      </c>
      <c r="O4298">
        <v>0</v>
      </c>
      <c r="P4298">
        <v>75</v>
      </c>
      <c r="Q4298">
        <v>39</v>
      </c>
      <c r="R4298">
        <v>2</v>
      </c>
      <c r="S4298">
        <v>14</v>
      </c>
      <c r="T4298">
        <v>3</v>
      </c>
      <c r="U4298">
        <v>0</v>
      </c>
      <c r="V4298">
        <v>0</v>
      </c>
      <c r="W4298">
        <v>0</v>
      </c>
      <c r="X4298">
        <v>20.411199417879153</v>
      </c>
      <c r="Y4298">
        <v>140.44265304379152</v>
      </c>
      <c r="Z4298">
        <v>3.1977779763196255</v>
      </c>
      <c r="AA4298">
        <v>43.7061734118072</v>
      </c>
      <c r="AB4298">
        <v>0.49724348487361114</v>
      </c>
      <c r="AC4298">
        <v>0</v>
      </c>
      <c r="AD4298">
        <v>0</v>
      </c>
      <c r="AE4298">
        <v>208.2550473346711</v>
      </c>
    </row>
    <row r="4299" spans="1:31" x14ac:dyDescent="0.25">
      <c r="A4299">
        <v>2351321</v>
      </c>
      <c r="B4299">
        <v>1</v>
      </c>
      <c r="C4299" t="s">
        <v>81</v>
      </c>
      <c r="D4299" t="s">
        <v>113</v>
      </c>
      <c r="E4299" t="s">
        <v>174</v>
      </c>
      <c r="F4299" t="s">
        <v>12447</v>
      </c>
      <c r="G4299" t="s">
        <v>176</v>
      </c>
      <c r="H4299" t="s">
        <v>154</v>
      </c>
      <c r="I4299" t="s">
        <v>144</v>
      </c>
      <c r="J4299" t="s">
        <v>137</v>
      </c>
      <c r="K4299" t="s">
        <v>138</v>
      </c>
      <c r="L4299" t="s">
        <v>12448</v>
      </c>
      <c r="M4299" t="s">
        <v>12449</v>
      </c>
      <c r="N4299">
        <v>1.9111111110000001</v>
      </c>
      <c r="O4299">
        <v>0</v>
      </c>
      <c r="P4299">
        <v>360</v>
      </c>
      <c r="Q4299">
        <v>0</v>
      </c>
      <c r="R4299">
        <v>1</v>
      </c>
      <c r="S4299">
        <v>0</v>
      </c>
      <c r="T4299">
        <v>34</v>
      </c>
      <c r="U4299">
        <v>0</v>
      </c>
      <c r="V4299">
        <v>0</v>
      </c>
      <c r="W4299">
        <v>0</v>
      </c>
      <c r="X4299">
        <v>192.03931154652267</v>
      </c>
      <c r="Y4299">
        <v>0</v>
      </c>
      <c r="Z4299">
        <v>0.17926450007838002</v>
      </c>
      <c r="AA4299">
        <v>0</v>
      </c>
      <c r="AB4299">
        <v>122.12311116932314</v>
      </c>
      <c r="AC4299">
        <v>0</v>
      </c>
      <c r="AD4299">
        <v>0</v>
      </c>
      <c r="AE4299">
        <v>314.3416872159242</v>
      </c>
    </row>
    <row r="4300" spans="1:31" x14ac:dyDescent="0.25">
      <c r="A4300">
        <v>2351619</v>
      </c>
      <c r="B4300">
        <v>1</v>
      </c>
      <c r="C4300" t="s">
        <v>81</v>
      </c>
      <c r="D4300" t="s">
        <v>122</v>
      </c>
      <c r="E4300" t="s">
        <v>151</v>
      </c>
      <c r="F4300" t="s">
        <v>12450</v>
      </c>
      <c r="G4300" t="s">
        <v>410</v>
      </c>
      <c r="H4300" t="s">
        <v>154</v>
      </c>
      <c r="I4300" t="s">
        <v>144</v>
      </c>
      <c r="J4300" t="s">
        <v>137</v>
      </c>
      <c r="K4300" t="s">
        <v>138</v>
      </c>
      <c r="L4300" t="s">
        <v>12451</v>
      </c>
      <c r="M4300" t="s">
        <v>12452</v>
      </c>
      <c r="N4300">
        <v>1.8730555550000001</v>
      </c>
      <c r="O4300">
        <v>0</v>
      </c>
      <c r="P4300">
        <v>28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7.0775490449072818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7.0775490449072818</v>
      </c>
    </row>
    <row r="4301" spans="1:31" x14ac:dyDescent="0.25">
      <c r="A4301">
        <v>2351719</v>
      </c>
      <c r="B4301">
        <v>1</v>
      </c>
      <c r="C4301" t="s">
        <v>80</v>
      </c>
      <c r="D4301" t="s">
        <v>105</v>
      </c>
      <c r="E4301" t="s">
        <v>151</v>
      </c>
      <c r="F4301" t="s">
        <v>12240</v>
      </c>
      <c r="G4301" t="s">
        <v>153</v>
      </c>
      <c r="H4301" t="s">
        <v>154</v>
      </c>
      <c r="I4301" t="s">
        <v>144</v>
      </c>
      <c r="J4301" t="s">
        <v>137</v>
      </c>
      <c r="K4301" t="s">
        <v>138</v>
      </c>
      <c r="L4301" t="s">
        <v>12453</v>
      </c>
      <c r="M4301" t="s">
        <v>12454</v>
      </c>
      <c r="N4301">
        <v>1.1347222219999999</v>
      </c>
      <c r="O4301">
        <v>0</v>
      </c>
      <c r="P4301">
        <v>242</v>
      </c>
      <c r="Q4301">
        <v>0</v>
      </c>
      <c r="R4301">
        <v>0</v>
      </c>
      <c r="S4301">
        <v>0</v>
      </c>
      <c r="T4301">
        <v>17</v>
      </c>
      <c r="U4301">
        <v>0</v>
      </c>
      <c r="V4301">
        <v>0</v>
      </c>
      <c r="W4301">
        <v>0</v>
      </c>
      <c r="X4301">
        <v>75.616006155174077</v>
      </c>
      <c r="Y4301">
        <v>0</v>
      </c>
      <c r="Z4301">
        <v>0</v>
      </c>
      <c r="AA4301">
        <v>0</v>
      </c>
      <c r="AB4301">
        <v>12.70732956619028</v>
      </c>
      <c r="AC4301">
        <v>0</v>
      </c>
      <c r="AD4301">
        <v>0</v>
      </c>
      <c r="AE4301">
        <v>88.323335721364359</v>
      </c>
    </row>
    <row r="4302" spans="1:31" x14ac:dyDescent="0.25">
      <c r="A4302">
        <v>2351851</v>
      </c>
      <c r="B4302">
        <v>1</v>
      </c>
      <c r="C4302" t="s">
        <v>81</v>
      </c>
      <c r="D4302" t="s">
        <v>120</v>
      </c>
      <c r="E4302" t="s">
        <v>174</v>
      </c>
      <c r="F4302" t="s">
        <v>12455</v>
      </c>
      <c r="G4302" t="s">
        <v>176</v>
      </c>
      <c r="H4302" t="s">
        <v>154</v>
      </c>
      <c r="I4302" t="s">
        <v>144</v>
      </c>
      <c r="J4302" t="s">
        <v>137</v>
      </c>
      <c r="K4302" t="s">
        <v>138</v>
      </c>
      <c r="L4302" t="s">
        <v>12456</v>
      </c>
      <c r="M4302" t="s">
        <v>12457</v>
      </c>
      <c r="N4302">
        <v>1.488888888</v>
      </c>
      <c r="O4302">
        <v>0</v>
      </c>
      <c r="P4302">
        <v>0</v>
      </c>
      <c r="Q4302">
        <v>0</v>
      </c>
      <c r="R4302">
        <v>5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34.388271381918628</v>
      </c>
      <c r="AA4302">
        <v>0</v>
      </c>
      <c r="AB4302">
        <v>0</v>
      </c>
      <c r="AC4302">
        <v>0</v>
      </c>
      <c r="AD4302">
        <v>0</v>
      </c>
      <c r="AE4302">
        <v>34.388271381918628</v>
      </c>
    </row>
    <row r="4303" spans="1:31" x14ac:dyDescent="0.25">
      <c r="A4303">
        <v>2352183</v>
      </c>
      <c r="B4303">
        <v>1</v>
      </c>
      <c r="C4303" t="s">
        <v>80</v>
      </c>
      <c r="D4303" t="s">
        <v>91</v>
      </c>
      <c r="E4303" t="s">
        <v>174</v>
      </c>
      <c r="F4303" t="s">
        <v>12458</v>
      </c>
      <c r="G4303" t="s">
        <v>143</v>
      </c>
      <c r="H4303" t="s">
        <v>154</v>
      </c>
      <c r="I4303" t="s">
        <v>144</v>
      </c>
      <c r="J4303" t="s">
        <v>137</v>
      </c>
      <c r="K4303" t="s">
        <v>138</v>
      </c>
      <c r="L4303" t="s">
        <v>12459</v>
      </c>
      <c r="M4303" t="s">
        <v>12460</v>
      </c>
      <c r="N4303">
        <v>1.5877777769999999</v>
      </c>
      <c r="O4303">
        <v>0</v>
      </c>
      <c r="P4303">
        <v>8</v>
      </c>
      <c r="Q4303">
        <v>0</v>
      </c>
      <c r="R4303">
        <v>18</v>
      </c>
      <c r="S4303">
        <v>0</v>
      </c>
      <c r="T4303">
        <v>4</v>
      </c>
      <c r="U4303">
        <v>0</v>
      </c>
      <c r="V4303">
        <v>0</v>
      </c>
      <c r="W4303">
        <v>0</v>
      </c>
      <c r="X4303">
        <v>3.8123064159885747</v>
      </c>
      <c r="Y4303">
        <v>0</v>
      </c>
      <c r="Z4303">
        <v>40.437286999233514</v>
      </c>
      <c r="AA4303">
        <v>0</v>
      </c>
      <c r="AB4303">
        <v>8.2041328065925079</v>
      </c>
      <c r="AC4303">
        <v>0</v>
      </c>
      <c r="AD4303">
        <v>0</v>
      </c>
      <c r="AE4303">
        <v>52.453726221814591</v>
      </c>
    </row>
    <row r="4304" spans="1:31" x14ac:dyDescent="0.25">
      <c r="A4304">
        <v>2352229</v>
      </c>
      <c r="B4304">
        <v>1</v>
      </c>
      <c r="C4304" t="s">
        <v>81</v>
      </c>
      <c r="D4304" t="s">
        <v>121</v>
      </c>
      <c r="E4304" t="s">
        <v>141</v>
      </c>
      <c r="F4304" t="s">
        <v>12461</v>
      </c>
      <c r="G4304" t="s">
        <v>134</v>
      </c>
      <c r="H4304" t="s">
        <v>135</v>
      </c>
      <c r="I4304" t="s">
        <v>144</v>
      </c>
      <c r="J4304" t="s">
        <v>137</v>
      </c>
      <c r="K4304" t="s">
        <v>138</v>
      </c>
      <c r="L4304" t="s">
        <v>12462</v>
      </c>
      <c r="M4304" t="s">
        <v>12463</v>
      </c>
      <c r="N4304">
        <v>4.7713888879999997</v>
      </c>
      <c r="O4304">
        <v>0</v>
      </c>
      <c r="P4304">
        <v>476</v>
      </c>
      <c r="Q4304">
        <v>0</v>
      </c>
      <c r="R4304">
        <v>42</v>
      </c>
      <c r="S4304">
        <v>2</v>
      </c>
      <c r="T4304">
        <v>14</v>
      </c>
      <c r="U4304">
        <v>1</v>
      </c>
      <c r="V4304">
        <v>0</v>
      </c>
      <c r="W4304">
        <v>0</v>
      </c>
      <c r="X4304">
        <v>348.0772647555662</v>
      </c>
      <c r="Y4304">
        <v>0</v>
      </c>
      <c r="Z4304">
        <v>120.33413917603124</v>
      </c>
      <c r="AA4304">
        <v>17.306251248216039</v>
      </c>
      <c r="AB4304">
        <v>64.423932908292372</v>
      </c>
      <c r="AC4304">
        <v>440.80572959271933</v>
      </c>
      <c r="AD4304">
        <v>0</v>
      </c>
      <c r="AE4304">
        <v>990.94731768082511</v>
      </c>
    </row>
    <row r="4305" spans="1:31" x14ac:dyDescent="0.25">
      <c r="A4305">
        <v>2352206</v>
      </c>
      <c r="B4305">
        <v>1</v>
      </c>
      <c r="C4305" t="s">
        <v>81</v>
      </c>
      <c r="D4305" t="s">
        <v>128</v>
      </c>
      <c r="E4305" t="s">
        <v>147</v>
      </c>
      <c r="F4305" t="s">
        <v>12464</v>
      </c>
      <c r="G4305" t="s">
        <v>352</v>
      </c>
      <c r="H4305" t="s">
        <v>135</v>
      </c>
      <c r="I4305" t="s">
        <v>144</v>
      </c>
      <c r="J4305" t="s">
        <v>3</v>
      </c>
      <c r="K4305" t="s">
        <v>138</v>
      </c>
      <c r="L4305" t="s">
        <v>12465</v>
      </c>
      <c r="M4305" t="s">
        <v>12466</v>
      </c>
      <c r="N4305">
        <v>0.72750000000000004</v>
      </c>
      <c r="O4305">
        <v>0</v>
      </c>
      <c r="P4305">
        <v>1949</v>
      </c>
      <c r="Q4305">
        <v>0</v>
      </c>
      <c r="R4305">
        <v>2</v>
      </c>
      <c r="S4305">
        <v>0</v>
      </c>
      <c r="T4305">
        <v>186</v>
      </c>
      <c r="U4305">
        <v>0</v>
      </c>
      <c r="V4305">
        <v>0</v>
      </c>
      <c r="W4305">
        <v>0</v>
      </c>
      <c r="X4305">
        <v>358.33107789601814</v>
      </c>
      <c r="Y4305">
        <v>0</v>
      </c>
      <c r="Z4305">
        <v>4.3623216591974993E-3</v>
      </c>
      <c r="AA4305">
        <v>0</v>
      </c>
      <c r="AB4305">
        <v>202.27177399029719</v>
      </c>
      <c r="AC4305">
        <v>0</v>
      </c>
      <c r="AD4305">
        <v>0</v>
      </c>
      <c r="AE4305">
        <v>560.60721420797449</v>
      </c>
    </row>
    <row r="4306" spans="1:31" x14ac:dyDescent="0.25">
      <c r="A4306">
        <v>2352252</v>
      </c>
      <c r="B4306">
        <v>1</v>
      </c>
      <c r="C4306" t="s">
        <v>80</v>
      </c>
      <c r="D4306" t="s">
        <v>105</v>
      </c>
      <c r="E4306" t="s">
        <v>174</v>
      </c>
      <c r="F4306" t="s">
        <v>12467</v>
      </c>
      <c r="G4306" t="s">
        <v>176</v>
      </c>
      <c r="H4306" t="s">
        <v>154</v>
      </c>
      <c r="I4306" t="s">
        <v>144</v>
      </c>
      <c r="J4306" t="s">
        <v>137</v>
      </c>
      <c r="K4306" t="s">
        <v>138</v>
      </c>
      <c r="L4306" t="s">
        <v>12468</v>
      </c>
      <c r="M4306" t="s">
        <v>12469</v>
      </c>
      <c r="N4306">
        <v>3.9602777769999999</v>
      </c>
      <c r="O4306">
        <v>0</v>
      </c>
      <c r="P4306">
        <v>99</v>
      </c>
      <c r="Q4306">
        <v>0</v>
      </c>
      <c r="R4306">
        <v>4</v>
      </c>
      <c r="S4306">
        <v>0</v>
      </c>
      <c r="T4306">
        <v>16</v>
      </c>
      <c r="U4306">
        <v>0</v>
      </c>
      <c r="V4306">
        <v>0</v>
      </c>
      <c r="W4306">
        <v>0</v>
      </c>
      <c r="X4306">
        <v>107.70964276200154</v>
      </c>
      <c r="Y4306">
        <v>0</v>
      </c>
      <c r="Z4306">
        <v>4.9102096735423668</v>
      </c>
      <c r="AA4306">
        <v>0</v>
      </c>
      <c r="AB4306">
        <v>58.562756653371025</v>
      </c>
      <c r="AC4306">
        <v>0</v>
      </c>
      <c r="AD4306">
        <v>0</v>
      </c>
      <c r="AE4306">
        <v>171.18260908891494</v>
      </c>
    </row>
    <row r="4307" spans="1:31" x14ac:dyDescent="0.25">
      <c r="A4307">
        <v>2351834</v>
      </c>
      <c r="B4307">
        <v>1</v>
      </c>
      <c r="C4307" t="s">
        <v>81</v>
      </c>
      <c r="D4307" t="s">
        <v>128</v>
      </c>
      <c r="E4307" t="s">
        <v>141</v>
      </c>
      <c r="F4307" t="s">
        <v>1740</v>
      </c>
      <c r="G4307" t="s">
        <v>134</v>
      </c>
      <c r="H4307" t="s">
        <v>135</v>
      </c>
      <c r="I4307" t="s">
        <v>144</v>
      </c>
      <c r="J4307" t="s">
        <v>137</v>
      </c>
      <c r="K4307" t="s">
        <v>138</v>
      </c>
      <c r="L4307" t="s">
        <v>12470</v>
      </c>
      <c r="M4307" t="s">
        <v>12471</v>
      </c>
      <c r="N4307">
        <v>1.8247222219999999</v>
      </c>
      <c r="O4307">
        <v>1</v>
      </c>
      <c r="P4307">
        <v>586</v>
      </c>
      <c r="Q4307">
        <v>4</v>
      </c>
      <c r="R4307">
        <v>3</v>
      </c>
      <c r="S4307">
        <v>9</v>
      </c>
      <c r="T4307">
        <v>48</v>
      </c>
      <c r="U4307">
        <v>0</v>
      </c>
      <c r="V4307">
        <v>0</v>
      </c>
      <c r="W4307">
        <v>0.41084567519666665</v>
      </c>
      <c r="X4307">
        <v>118.45330007513752</v>
      </c>
      <c r="Y4307">
        <v>57.360683275608778</v>
      </c>
      <c r="Z4307">
        <v>0.81329648825848344</v>
      </c>
      <c r="AA4307">
        <v>133.80536588851768</v>
      </c>
      <c r="AB4307">
        <v>56.270592716634113</v>
      </c>
      <c r="AC4307">
        <v>0</v>
      </c>
      <c r="AD4307">
        <v>0</v>
      </c>
      <c r="AE4307">
        <v>367.11408411935321</v>
      </c>
    </row>
    <row r="4308" spans="1:31" x14ac:dyDescent="0.25">
      <c r="A4308">
        <v>2352143</v>
      </c>
      <c r="B4308">
        <v>1</v>
      </c>
      <c r="C4308" t="s">
        <v>80</v>
      </c>
      <c r="D4308" t="s">
        <v>105</v>
      </c>
      <c r="E4308" t="s">
        <v>132</v>
      </c>
      <c r="F4308" t="s">
        <v>12472</v>
      </c>
      <c r="G4308" t="s">
        <v>352</v>
      </c>
      <c r="H4308" t="s">
        <v>135</v>
      </c>
      <c r="I4308" t="s">
        <v>144</v>
      </c>
      <c r="J4308" t="s">
        <v>137</v>
      </c>
      <c r="K4308" t="s">
        <v>138</v>
      </c>
      <c r="L4308" t="s">
        <v>12473</v>
      </c>
      <c r="M4308" t="s">
        <v>12474</v>
      </c>
      <c r="N4308">
        <v>0.86305555499999997</v>
      </c>
      <c r="O4308">
        <v>0</v>
      </c>
      <c r="P4308">
        <v>5972</v>
      </c>
      <c r="Q4308">
        <v>0</v>
      </c>
      <c r="R4308">
        <v>0</v>
      </c>
      <c r="S4308">
        <v>1</v>
      </c>
      <c r="T4308">
        <v>488</v>
      </c>
      <c r="U4308">
        <v>0</v>
      </c>
      <c r="V4308">
        <v>1</v>
      </c>
      <c r="W4308">
        <v>0</v>
      </c>
      <c r="X4308">
        <v>1606.4294563178023</v>
      </c>
      <c r="Y4308">
        <v>0</v>
      </c>
      <c r="Z4308">
        <v>0</v>
      </c>
      <c r="AA4308">
        <v>3.7841713997085131</v>
      </c>
      <c r="AB4308">
        <v>546.6970918867911</v>
      </c>
      <c r="AC4308">
        <v>0</v>
      </c>
      <c r="AD4308">
        <v>7.4926841210626653</v>
      </c>
      <c r="AE4308">
        <v>2164.4034037253646</v>
      </c>
    </row>
    <row r="4309" spans="1:31" x14ac:dyDescent="0.25">
      <c r="A4309">
        <v>2352329</v>
      </c>
      <c r="B4309">
        <v>1</v>
      </c>
      <c r="C4309" t="s">
        <v>80</v>
      </c>
      <c r="D4309" t="s">
        <v>98</v>
      </c>
      <c r="E4309" t="s">
        <v>151</v>
      </c>
      <c r="F4309" t="s">
        <v>12475</v>
      </c>
      <c r="G4309" t="s">
        <v>153</v>
      </c>
      <c r="H4309" t="s">
        <v>154</v>
      </c>
      <c r="I4309" t="s">
        <v>144</v>
      </c>
      <c r="J4309" t="s">
        <v>137</v>
      </c>
      <c r="K4309" t="s">
        <v>138</v>
      </c>
      <c r="L4309" t="s">
        <v>12476</v>
      </c>
      <c r="M4309" t="s">
        <v>12477</v>
      </c>
      <c r="N4309">
        <v>1.2666666660000001</v>
      </c>
      <c r="O4309">
        <v>0</v>
      </c>
      <c r="P4309">
        <v>78</v>
      </c>
      <c r="Q4309">
        <v>0</v>
      </c>
      <c r="R4309">
        <v>0</v>
      </c>
      <c r="S4309">
        <v>0</v>
      </c>
      <c r="T4309">
        <v>5</v>
      </c>
      <c r="U4309">
        <v>0</v>
      </c>
      <c r="V4309">
        <v>0</v>
      </c>
      <c r="W4309">
        <v>0</v>
      </c>
      <c r="X4309">
        <v>26.112513839306622</v>
      </c>
      <c r="Y4309">
        <v>0</v>
      </c>
      <c r="Z4309">
        <v>0</v>
      </c>
      <c r="AA4309">
        <v>0</v>
      </c>
      <c r="AB4309">
        <v>8.954663173141272</v>
      </c>
      <c r="AC4309">
        <v>0</v>
      </c>
      <c r="AD4309">
        <v>0</v>
      </c>
      <c r="AE4309">
        <v>35.067177012447893</v>
      </c>
    </row>
    <row r="4310" spans="1:31" x14ac:dyDescent="0.25">
      <c r="A4310">
        <v>2352083</v>
      </c>
      <c r="B4310">
        <v>1</v>
      </c>
      <c r="C4310" t="s">
        <v>80</v>
      </c>
      <c r="D4310" t="s">
        <v>92</v>
      </c>
      <c r="E4310" t="s">
        <v>132</v>
      </c>
      <c r="F4310" t="s">
        <v>12478</v>
      </c>
      <c r="G4310" t="s">
        <v>134</v>
      </c>
      <c r="H4310" t="s">
        <v>135</v>
      </c>
      <c r="I4310" t="s">
        <v>144</v>
      </c>
      <c r="J4310" t="s">
        <v>137</v>
      </c>
      <c r="K4310" t="s">
        <v>138</v>
      </c>
      <c r="L4310" t="s">
        <v>12479</v>
      </c>
      <c r="M4310" t="s">
        <v>12480</v>
      </c>
      <c r="N4310">
        <v>2.5863888880000001</v>
      </c>
      <c r="O4310">
        <v>0</v>
      </c>
      <c r="P4310">
        <v>473</v>
      </c>
      <c r="Q4310">
        <v>0</v>
      </c>
      <c r="R4310">
        <v>0</v>
      </c>
      <c r="S4310">
        <v>0</v>
      </c>
      <c r="T4310">
        <v>50</v>
      </c>
      <c r="U4310">
        <v>0</v>
      </c>
      <c r="V4310">
        <v>0</v>
      </c>
      <c r="W4310">
        <v>0</v>
      </c>
      <c r="X4310">
        <v>474.70616937191409</v>
      </c>
      <c r="Y4310">
        <v>0</v>
      </c>
      <c r="Z4310">
        <v>0</v>
      </c>
      <c r="AA4310">
        <v>0</v>
      </c>
      <c r="AB4310">
        <v>605.36832759525294</v>
      </c>
      <c r="AC4310">
        <v>0</v>
      </c>
      <c r="AD4310">
        <v>0</v>
      </c>
      <c r="AE4310">
        <v>1080.0744969671671</v>
      </c>
    </row>
    <row r="4311" spans="1:31" x14ac:dyDescent="0.25">
      <c r="A4311">
        <v>2351934</v>
      </c>
      <c r="B4311">
        <v>1</v>
      </c>
      <c r="C4311" t="s">
        <v>80</v>
      </c>
      <c r="D4311" t="s">
        <v>95</v>
      </c>
      <c r="E4311" t="s">
        <v>151</v>
      </c>
      <c r="F4311" t="s">
        <v>12481</v>
      </c>
      <c r="G4311" t="s">
        <v>194</v>
      </c>
      <c r="H4311" t="s">
        <v>154</v>
      </c>
      <c r="I4311" t="s">
        <v>144</v>
      </c>
      <c r="J4311" t="s">
        <v>137</v>
      </c>
      <c r="K4311" t="s">
        <v>138</v>
      </c>
      <c r="L4311" t="s">
        <v>12482</v>
      </c>
      <c r="M4311" t="s">
        <v>12483</v>
      </c>
      <c r="N4311">
        <v>1.7052777770000001</v>
      </c>
      <c r="O4311">
        <v>0</v>
      </c>
      <c r="P4311">
        <v>67</v>
      </c>
      <c r="Q4311">
        <v>0</v>
      </c>
      <c r="R4311">
        <v>0</v>
      </c>
      <c r="S4311">
        <v>0</v>
      </c>
      <c r="T4311">
        <v>2</v>
      </c>
      <c r="U4311">
        <v>0</v>
      </c>
      <c r="V4311">
        <v>0</v>
      </c>
      <c r="W4311">
        <v>0</v>
      </c>
      <c r="X4311">
        <v>26.424316051479053</v>
      </c>
      <c r="Y4311">
        <v>0</v>
      </c>
      <c r="Z4311">
        <v>0</v>
      </c>
      <c r="AA4311">
        <v>0</v>
      </c>
      <c r="AB4311">
        <v>0.91254133899130818</v>
      </c>
      <c r="AC4311">
        <v>0</v>
      </c>
      <c r="AD4311">
        <v>0</v>
      </c>
      <c r="AE4311">
        <v>27.33685739047036</v>
      </c>
    </row>
    <row r="4312" spans="1:31" x14ac:dyDescent="0.25">
      <c r="A4312">
        <v>2351814</v>
      </c>
      <c r="B4312">
        <v>1</v>
      </c>
      <c r="C4312" t="s">
        <v>81</v>
      </c>
      <c r="D4312" t="s">
        <v>113</v>
      </c>
      <c r="E4312" t="s">
        <v>147</v>
      </c>
      <c r="F4312" t="s">
        <v>165</v>
      </c>
      <c r="G4312" t="s">
        <v>134</v>
      </c>
      <c r="H4312" t="s">
        <v>135</v>
      </c>
      <c r="I4312" t="s">
        <v>144</v>
      </c>
      <c r="J4312" t="s">
        <v>137</v>
      </c>
      <c r="K4312" t="s">
        <v>138</v>
      </c>
      <c r="L4312" t="s">
        <v>12484</v>
      </c>
      <c r="M4312" t="s">
        <v>12485</v>
      </c>
      <c r="N4312">
        <v>1.5463888880000001</v>
      </c>
      <c r="O4312">
        <v>0</v>
      </c>
      <c r="P4312">
        <v>452</v>
      </c>
      <c r="Q4312">
        <v>2</v>
      </c>
      <c r="R4312">
        <v>37</v>
      </c>
      <c r="S4312">
        <v>3</v>
      </c>
      <c r="T4312">
        <v>83</v>
      </c>
      <c r="U4312">
        <v>2</v>
      </c>
      <c r="V4312">
        <v>2</v>
      </c>
      <c r="W4312">
        <v>0</v>
      </c>
      <c r="X4312">
        <v>200.43634201682346</v>
      </c>
      <c r="Y4312">
        <v>4.5125564289573834</v>
      </c>
      <c r="Z4312">
        <v>26.724344346839189</v>
      </c>
      <c r="AA4312">
        <v>42.635027618288923</v>
      </c>
      <c r="AB4312">
        <v>112.02530156964148</v>
      </c>
      <c r="AC4312">
        <v>168.09036158329027</v>
      </c>
      <c r="AD4312">
        <v>43.369273959172389</v>
      </c>
      <c r="AE4312">
        <v>597.79320752301305</v>
      </c>
    </row>
    <row r="4313" spans="1:31" x14ac:dyDescent="0.25">
      <c r="A4313">
        <v>2352292</v>
      </c>
      <c r="B4313">
        <v>1</v>
      </c>
      <c r="C4313" t="s">
        <v>80</v>
      </c>
      <c r="D4313" t="s">
        <v>107</v>
      </c>
      <c r="E4313" t="s">
        <v>132</v>
      </c>
      <c r="F4313" t="s">
        <v>11811</v>
      </c>
      <c r="G4313" t="s">
        <v>134</v>
      </c>
      <c r="H4313" t="s">
        <v>135</v>
      </c>
      <c r="I4313" t="s">
        <v>144</v>
      </c>
      <c r="J4313" t="s">
        <v>137</v>
      </c>
      <c r="K4313" t="s">
        <v>138</v>
      </c>
      <c r="L4313" t="s">
        <v>12486</v>
      </c>
      <c r="M4313" t="s">
        <v>12487</v>
      </c>
      <c r="N4313">
        <v>0.259722222</v>
      </c>
      <c r="O4313">
        <v>3</v>
      </c>
      <c r="P4313">
        <v>237</v>
      </c>
      <c r="Q4313">
        <v>67</v>
      </c>
      <c r="R4313">
        <v>107</v>
      </c>
      <c r="S4313">
        <v>26</v>
      </c>
      <c r="T4313">
        <v>31</v>
      </c>
      <c r="U4313">
        <v>2</v>
      </c>
      <c r="V4313">
        <v>0</v>
      </c>
      <c r="W4313">
        <v>0.19409118102775474</v>
      </c>
      <c r="X4313">
        <v>9.7440071853935351</v>
      </c>
      <c r="Y4313">
        <v>123.33897796537981</v>
      </c>
      <c r="Z4313">
        <v>29.605099351618879</v>
      </c>
      <c r="AA4313">
        <v>22.582384281973891</v>
      </c>
      <c r="AB4313">
        <v>11.742282381973062</v>
      </c>
      <c r="AC4313">
        <v>0.86158152827582668</v>
      </c>
      <c r="AD4313">
        <v>0</v>
      </c>
      <c r="AE4313">
        <v>198.06842387564279</v>
      </c>
    </row>
    <row r="4314" spans="1:31" x14ac:dyDescent="0.25">
      <c r="A4314">
        <v>2352355</v>
      </c>
      <c r="B4314">
        <v>1</v>
      </c>
      <c r="C4314" t="s">
        <v>81</v>
      </c>
      <c r="D4314" t="s">
        <v>113</v>
      </c>
      <c r="E4314" t="s">
        <v>151</v>
      </c>
      <c r="F4314" t="s">
        <v>12488</v>
      </c>
      <c r="G4314" t="s">
        <v>153</v>
      </c>
      <c r="H4314" t="s">
        <v>154</v>
      </c>
      <c r="I4314" t="s">
        <v>144</v>
      </c>
      <c r="J4314" t="s">
        <v>137</v>
      </c>
      <c r="K4314" t="s">
        <v>138</v>
      </c>
      <c r="L4314" t="s">
        <v>12489</v>
      </c>
      <c r="M4314" t="s">
        <v>12490</v>
      </c>
      <c r="N4314">
        <v>3.7269444439999999</v>
      </c>
      <c r="O4314">
        <v>0</v>
      </c>
      <c r="P4314">
        <v>1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0.55692985628370839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0.55692985628370839</v>
      </c>
    </row>
    <row r="4315" spans="1:31" x14ac:dyDescent="0.25">
      <c r="A4315">
        <v>2352120</v>
      </c>
      <c r="B4315">
        <v>1</v>
      </c>
      <c r="C4315" t="s">
        <v>80</v>
      </c>
      <c r="D4315" t="s">
        <v>83</v>
      </c>
      <c r="E4315" t="s">
        <v>240</v>
      </c>
      <c r="F4315" t="s">
        <v>12491</v>
      </c>
      <c r="G4315" t="s">
        <v>352</v>
      </c>
      <c r="H4315" t="s">
        <v>135</v>
      </c>
      <c r="I4315" t="s">
        <v>144</v>
      </c>
      <c r="J4315" t="s">
        <v>3</v>
      </c>
      <c r="K4315" t="s">
        <v>138</v>
      </c>
      <c r="L4315" t="s">
        <v>12492</v>
      </c>
      <c r="M4315" t="s">
        <v>12493</v>
      </c>
      <c r="N4315">
        <v>2.338333333</v>
      </c>
      <c r="O4315">
        <v>0</v>
      </c>
      <c r="P4315">
        <v>10143</v>
      </c>
      <c r="Q4315">
        <v>0</v>
      </c>
      <c r="R4315">
        <v>0</v>
      </c>
      <c r="S4315">
        <v>0</v>
      </c>
      <c r="T4315">
        <v>481</v>
      </c>
      <c r="U4315">
        <v>0</v>
      </c>
      <c r="V4315">
        <v>0</v>
      </c>
      <c r="W4315">
        <v>0</v>
      </c>
      <c r="X4315">
        <v>7545.3971462458285</v>
      </c>
      <c r="Y4315">
        <v>0</v>
      </c>
      <c r="Z4315">
        <v>0</v>
      </c>
      <c r="AA4315">
        <v>0</v>
      </c>
      <c r="AB4315">
        <v>2072.8006960759867</v>
      </c>
      <c r="AC4315">
        <v>0</v>
      </c>
      <c r="AD4315">
        <v>0</v>
      </c>
      <c r="AE4315">
        <v>9618.1978423218152</v>
      </c>
    </row>
    <row r="4316" spans="1:31" x14ac:dyDescent="0.25">
      <c r="A4316">
        <v>2351771</v>
      </c>
      <c r="B4316">
        <v>1</v>
      </c>
      <c r="C4316" t="s">
        <v>80</v>
      </c>
      <c r="D4316" t="s">
        <v>103</v>
      </c>
      <c r="E4316" t="s">
        <v>174</v>
      </c>
      <c r="F4316" t="s">
        <v>12494</v>
      </c>
      <c r="G4316" t="s">
        <v>633</v>
      </c>
      <c r="H4316" t="s">
        <v>154</v>
      </c>
      <c r="I4316" t="s">
        <v>144</v>
      </c>
      <c r="J4316" t="s">
        <v>137</v>
      </c>
      <c r="K4316" t="s">
        <v>138</v>
      </c>
      <c r="L4316" t="s">
        <v>12495</v>
      </c>
      <c r="M4316" t="s">
        <v>12496</v>
      </c>
      <c r="N4316">
        <v>1.380833333</v>
      </c>
      <c r="O4316">
        <v>0</v>
      </c>
      <c r="P4316">
        <v>640</v>
      </c>
      <c r="Q4316">
        <v>0</v>
      </c>
      <c r="R4316">
        <v>0</v>
      </c>
      <c r="S4316">
        <v>0</v>
      </c>
      <c r="T4316">
        <v>46</v>
      </c>
      <c r="U4316">
        <v>0</v>
      </c>
      <c r="V4316">
        <v>0</v>
      </c>
      <c r="W4316">
        <v>0</v>
      </c>
      <c r="X4316">
        <v>176.3411160183536</v>
      </c>
      <c r="Y4316">
        <v>0</v>
      </c>
      <c r="Z4316">
        <v>0</v>
      </c>
      <c r="AA4316">
        <v>0</v>
      </c>
      <c r="AB4316">
        <v>26.582986754401585</v>
      </c>
      <c r="AC4316">
        <v>0</v>
      </c>
      <c r="AD4316">
        <v>0</v>
      </c>
      <c r="AE4316">
        <v>202.92410277275519</v>
      </c>
    </row>
    <row r="4317" spans="1:31" x14ac:dyDescent="0.25">
      <c r="A4317">
        <v>2351871</v>
      </c>
      <c r="B4317">
        <v>1</v>
      </c>
      <c r="C4317" t="s">
        <v>80</v>
      </c>
      <c r="D4317" t="s">
        <v>108</v>
      </c>
      <c r="E4317" t="s">
        <v>141</v>
      </c>
      <c r="F4317" t="s">
        <v>12497</v>
      </c>
      <c r="G4317" t="s">
        <v>208</v>
      </c>
      <c r="H4317" t="s">
        <v>135</v>
      </c>
      <c r="I4317" t="s">
        <v>144</v>
      </c>
      <c r="J4317" t="s">
        <v>137</v>
      </c>
      <c r="K4317" t="s">
        <v>209</v>
      </c>
      <c r="L4317" t="s">
        <v>12498</v>
      </c>
      <c r="M4317" t="s">
        <v>12499</v>
      </c>
      <c r="N4317">
        <v>7.1827777770000001</v>
      </c>
      <c r="O4317">
        <v>0</v>
      </c>
      <c r="P4317">
        <v>370</v>
      </c>
      <c r="Q4317">
        <v>0</v>
      </c>
      <c r="R4317">
        <v>79</v>
      </c>
      <c r="S4317">
        <v>4</v>
      </c>
      <c r="T4317">
        <v>45</v>
      </c>
      <c r="U4317">
        <v>0</v>
      </c>
      <c r="V4317">
        <v>0</v>
      </c>
      <c r="W4317">
        <v>0</v>
      </c>
      <c r="X4317">
        <v>896.59147625977062</v>
      </c>
      <c r="Y4317">
        <v>0</v>
      </c>
      <c r="Z4317">
        <v>973.51211418151956</v>
      </c>
      <c r="AA4317">
        <v>66.689059018063233</v>
      </c>
      <c r="AB4317">
        <v>499.60586484788678</v>
      </c>
      <c r="AC4317">
        <v>0</v>
      </c>
      <c r="AD4317">
        <v>0</v>
      </c>
      <c r="AE4317">
        <v>2436.3985143072405</v>
      </c>
    </row>
    <row r="4318" spans="1:31" x14ac:dyDescent="0.25">
      <c r="A4318">
        <v>2351914</v>
      </c>
      <c r="B4318">
        <v>1</v>
      </c>
      <c r="C4318" t="s">
        <v>80</v>
      </c>
      <c r="D4318" t="s">
        <v>99</v>
      </c>
      <c r="E4318" t="s">
        <v>157</v>
      </c>
      <c r="F4318" t="s">
        <v>12500</v>
      </c>
      <c r="G4318" t="s">
        <v>159</v>
      </c>
      <c r="H4318" t="s">
        <v>154</v>
      </c>
      <c r="I4318" t="s">
        <v>144</v>
      </c>
      <c r="J4318" t="s">
        <v>137</v>
      </c>
      <c r="K4318" t="s">
        <v>138</v>
      </c>
      <c r="L4318" t="s">
        <v>12501</v>
      </c>
      <c r="M4318" t="s">
        <v>12502</v>
      </c>
      <c r="N4318">
        <v>7.886111111</v>
      </c>
      <c r="O4318">
        <v>0</v>
      </c>
      <c r="P4318">
        <v>1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3.3454547332702891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3.3454547332702891</v>
      </c>
    </row>
    <row r="4319" spans="1:31" x14ac:dyDescent="0.25">
      <c r="A4319">
        <v>2352312</v>
      </c>
      <c r="B4319">
        <v>1</v>
      </c>
      <c r="C4319" t="s">
        <v>80</v>
      </c>
      <c r="D4319" t="s">
        <v>97</v>
      </c>
      <c r="E4319" t="s">
        <v>157</v>
      </c>
      <c r="F4319" t="s">
        <v>12503</v>
      </c>
      <c r="G4319" t="s">
        <v>159</v>
      </c>
      <c r="H4319" t="s">
        <v>154</v>
      </c>
      <c r="I4319" t="s">
        <v>144</v>
      </c>
      <c r="J4319" t="s">
        <v>137</v>
      </c>
      <c r="K4319" t="s">
        <v>138</v>
      </c>
      <c r="L4319" t="s">
        <v>12504</v>
      </c>
      <c r="M4319" t="s">
        <v>12505</v>
      </c>
      <c r="N4319">
        <v>4.2038888879999998</v>
      </c>
      <c r="O4319">
        <v>0</v>
      </c>
      <c r="P4319">
        <v>0</v>
      </c>
      <c r="Q4319">
        <v>0</v>
      </c>
      <c r="R4319">
        <v>1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1.9058541922210001E-2</v>
      </c>
      <c r="AA4319">
        <v>0</v>
      </c>
      <c r="AB4319">
        <v>0</v>
      </c>
      <c r="AC4319">
        <v>0</v>
      </c>
      <c r="AD4319">
        <v>0</v>
      </c>
      <c r="AE4319">
        <v>1.9058541922210001E-2</v>
      </c>
    </row>
    <row r="4320" spans="1:31" x14ac:dyDescent="0.25">
      <c r="A4320">
        <v>2352063</v>
      </c>
      <c r="B4320">
        <v>1</v>
      </c>
      <c r="C4320" t="s">
        <v>80</v>
      </c>
      <c r="D4320" t="s">
        <v>110</v>
      </c>
      <c r="E4320" t="s">
        <v>157</v>
      </c>
      <c r="F4320" t="s">
        <v>12506</v>
      </c>
      <c r="G4320" t="s">
        <v>194</v>
      </c>
      <c r="H4320" t="s">
        <v>154</v>
      </c>
      <c r="I4320" t="s">
        <v>144</v>
      </c>
      <c r="J4320" t="s">
        <v>137</v>
      </c>
      <c r="K4320" t="s">
        <v>138</v>
      </c>
      <c r="L4320" t="s">
        <v>12507</v>
      </c>
      <c r="M4320" t="s">
        <v>12508</v>
      </c>
      <c r="N4320">
        <v>3.3516666659999999</v>
      </c>
      <c r="O4320">
        <v>0</v>
      </c>
      <c r="P4320">
        <v>1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0.8748630081569001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0.8748630081569001</v>
      </c>
    </row>
    <row r="4321" spans="1:31" x14ac:dyDescent="0.25">
      <c r="A4321">
        <v>2352017</v>
      </c>
      <c r="B4321">
        <v>1</v>
      </c>
      <c r="C4321" t="s">
        <v>80</v>
      </c>
      <c r="D4321" t="s">
        <v>100</v>
      </c>
      <c r="E4321" t="s">
        <v>141</v>
      </c>
      <c r="F4321" t="s">
        <v>12509</v>
      </c>
      <c r="G4321" t="s">
        <v>134</v>
      </c>
      <c r="H4321" t="s">
        <v>135</v>
      </c>
      <c r="I4321" t="s">
        <v>144</v>
      </c>
      <c r="J4321" t="s">
        <v>137</v>
      </c>
      <c r="K4321" t="s">
        <v>138</v>
      </c>
      <c r="L4321" t="s">
        <v>12510</v>
      </c>
      <c r="M4321" t="s">
        <v>12511</v>
      </c>
      <c r="N4321">
        <v>0.31083333299999999</v>
      </c>
      <c r="O4321">
        <v>1</v>
      </c>
      <c r="P4321">
        <v>356</v>
      </c>
      <c r="Q4321">
        <v>119</v>
      </c>
      <c r="R4321">
        <v>131</v>
      </c>
      <c r="S4321">
        <v>9</v>
      </c>
      <c r="T4321">
        <v>42</v>
      </c>
      <c r="U4321">
        <v>1</v>
      </c>
      <c r="V4321">
        <v>0</v>
      </c>
      <c r="W4321">
        <v>0.3513480749288389</v>
      </c>
      <c r="X4321">
        <v>41.326798068625941</v>
      </c>
      <c r="Y4321">
        <v>440.08951281557347</v>
      </c>
      <c r="Z4321">
        <v>266.46333041907354</v>
      </c>
      <c r="AA4321">
        <v>19.018871103656256</v>
      </c>
      <c r="AB4321">
        <v>20.004619372318416</v>
      </c>
      <c r="AC4321">
        <v>54.637936939047449</v>
      </c>
      <c r="AD4321">
        <v>0</v>
      </c>
      <c r="AE4321">
        <v>841.8924167932239</v>
      </c>
    </row>
    <row r="4322" spans="1:31" x14ac:dyDescent="0.25">
      <c r="A4322">
        <v>2351831</v>
      </c>
      <c r="B4322">
        <v>1</v>
      </c>
      <c r="C4322" t="s">
        <v>80</v>
      </c>
      <c r="D4322" t="s">
        <v>93</v>
      </c>
      <c r="E4322" t="s">
        <v>132</v>
      </c>
      <c r="F4322" t="s">
        <v>12512</v>
      </c>
      <c r="G4322" t="s">
        <v>208</v>
      </c>
      <c r="H4322" t="s">
        <v>135</v>
      </c>
      <c r="I4322" t="s">
        <v>144</v>
      </c>
      <c r="J4322" t="s">
        <v>137</v>
      </c>
      <c r="K4322" t="s">
        <v>209</v>
      </c>
      <c r="L4322" t="s">
        <v>12513</v>
      </c>
      <c r="M4322" t="s">
        <v>12514</v>
      </c>
      <c r="N4322">
        <v>2.8405555549999999</v>
      </c>
      <c r="O4322">
        <v>0</v>
      </c>
      <c r="P4322">
        <v>797</v>
      </c>
      <c r="Q4322">
        <v>0</v>
      </c>
      <c r="R4322">
        <v>16</v>
      </c>
      <c r="S4322">
        <v>1</v>
      </c>
      <c r="T4322">
        <v>163</v>
      </c>
      <c r="U4322">
        <v>0</v>
      </c>
      <c r="V4322">
        <v>1</v>
      </c>
      <c r="W4322">
        <v>0</v>
      </c>
      <c r="X4322">
        <v>481.92076301496303</v>
      </c>
      <c r="Y4322">
        <v>0</v>
      </c>
      <c r="Z4322">
        <v>131.27790891182349</v>
      </c>
      <c r="AA4322">
        <v>6.2822287882912455</v>
      </c>
      <c r="AB4322">
        <v>477.95119928048899</v>
      </c>
      <c r="AC4322">
        <v>0</v>
      </c>
      <c r="AD4322">
        <v>510.54981421966994</v>
      </c>
      <c r="AE4322">
        <v>1607.9819142152369</v>
      </c>
    </row>
    <row r="4323" spans="1:31" x14ac:dyDescent="0.25">
      <c r="A4323">
        <v>2352372</v>
      </c>
      <c r="B4323">
        <v>1</v>
      </c>
      <c r="C4323" t="s">
        <v>80</v>
      </c>
      <c r="D4323" t="s">
        <v>103</v>
      </c>
      <c r="E4323" t="s">
        <v>151</v>
      </c>
      <c r="F4323" t="s">
        <v>12515</v>
      </c>
      <c r="G4323" t="s">
        <v>153</v>
      </c>
      <c r="H4323" t="s">
        <v>154</v>
      </c>
      <c r="I4323" t="s">
        <v>144</v>
      </c>
      <c r="J4323" t="s">
        <v>137</v>
      </c>
      <c r="K4323" t="s">
        <v>138</v>
      </c>
      <c r="L4323" t="s">
        <v>12516</v>
      </c>
      <c r="M4323" t="s">
        <v>12517</v>
      </c>
      <c r="N4323">
        <v>0.74583333299999999</v>
      </c>
      <c r="O4323">
        <v>0</v>
      </c>
      <c r="P4323">
        <v>258</v>
      </c>
      <c r="Q4323">
        <v>0</v>
      </c>
      <c r="R4323">
        <v>0</v>
      </c>
      <c r="S4323">
        <v>0</v>
      </c>
      <c r="T4323">
        <v>17</v>
      </c>
      <c r="U4323">
        <v>0</v>
      </c>
      <c r="V4323">
        <v>0</v>
      </c>
      <c r="W4323">
        <v>0</v>
      </c>
      <c r="X4323">
        <v>49.10396367322204</v>
      </c>
      <c r="Y4323">
        <v>0</v>
      </c>
      <c r="Z4323">
        <v>0</v>
      </c>
      <c r="AA4323">
        <v>0</v>
      </c>
      <c r="AB4323">
        <v>8.4651782986436448</v>
      </c>
      <c r="AC4323">
        <v>0</v>
      </c>
      <c r="AD4323">
        <v>0</v>
      </c>
      <c r="AE4323">
        <v>57.569141971865683</v>
      </c>
    </row>
    <row r="4324" spans="1:31" x14ac:dyDescent="0.25">
      <c r="A4324">
        <v>2352000</v>
      </c>
      <c r="B4324">
        <v>1</v>
      </c>
      <c r="C4324" t="s">
        <v>80</v>
      </c>
      <c r="D4324" t="s">
        <v>98</v>
      </c>
      <c r="E4324" t="s">
        <v>174</v>
      </c>
      <c r="F4324" t="s">
        <v>12518</v>
      </c>
      <c r="G4324" t="s">
        <v>176</v>
      </c>
      <c r="H4324" t="s">
        <v>154</v>
      </c>
      <c r="I4324" t="s">
        <v>144</v>
      </c>
      <c r="J4324" t="s">
        <v>137</v>
      </c>
      <c r="K4324" t="s">
        <v>138</v>
      </c>
      <c r="L4324" t="s">
        <v>12519</v>
      </c>
      <c r="M4324" t="s">
        <v>12520</v>
      </c>
      <c r="N4324">
        <v>1.0930555550000001</v>
      </c>
      <c r="O4324">
        <v>0</v>
      </c>
      <c r="P4324">
        <v>10</v>
      </c>
      <c r="Q4324">
        <v>0</v>
      </c>
      <c r="R4324">
        <v>32</v>
      </c>
      <c r="S4324">
        <v>0</v>
      </c>
      <c r="T4324">
        <v>16</v>
      </c>
      <c r="U4324">
        <v>0</v>
      </c>
      <c r="V4324">
        <v>0</v>
      </c>
      <c r="W4324">
        <v>0</v>
      </c>
      <c r="X4324">
        <v>3.207334271347166</v>
      </c>
      <c r="Y4324">
        <v>0</v>
      </c>
      <c r="Z4324">
        <v>52.761793443279096</v>
      </c>
      <c r="AA4324">
        <v>0</v>
      </c>
      <c r="AB4324">
        <v>29.121287390553604</v>
      </c>
      <c r="AC4324">
        <v>0</v>
      </c>
      <c r="AD4324">
        <v>0</v>
      </c>
      <c r="AE4324">
        <v>85.090415105179858</v>
      </c>
    </row>
    <row r="4325" spans="1:31" x14ac:dyDescent="0.25">
      <c r="A4325">
        <v>2352332</v>
      </c>
      <c r="B4325">
        <v>1</v>
      </c>
      <c r="C4325" t="s">
        <v>80</v>
      </c>
      <c r="D4325" t="s">
        <v>110</v>
      </c>
      <c r="E4325" t="s">
        <v>151</v>
      </c>
      <c r="F4325" t="s">
        <v>12521</v>
      </c>
      <c r="G4325" t="s">
        <v>153</v>
      </c>
      <c r="H4325" t="s">
        <v>154</v>
      </c>
      <c r="I4325" t="s">
        <v>144</v>
      </c>
      <c r="J4325" t="s">
        <v>137</v>
      </c>
      <c r="K4325" t="s">
        <v>138</v>
      </c>
      <c r="L4325" t="s">
        <v>12522</v>
      </c>
      <c r="M4325" t="s">
        <v>12523</v>
      </c>
      <c r="N4325">
        <v>1.8802777770000001</v>
      </c>
      <c r="O4325">
        <v>0</v>
      </c>
      <c r="P4325">
        <v>69</v>
      </c>
      <c r="Q4325">
        <v>0</v>
      </c>
      <c r="R4325">
        <v>0</v>
      </c>
      <c r="S4325">
        <v>0</v>
      </c>
      <c r="T4325">
        <v>1</v>
      </c>
      <c r="U4325">
        <v>0</v>
      </c>
      <c r="V4325">
        <v>0</v>
      </c>
      <c r="W4325">
        <v>0</v>
      </c>
      <c r="X4325">
        <v>44.97092619745554</v>
      </c>
      <c r="Y4325">
        <v>0</v>
      </c>
      <c r="Z4325">
        <v>0</v>
      </c>
      <c r="AA4325">
        <v>0</v>
      </c>
      <c r="AB4325">
        <v>1.458081353085273</v>
      </c>
      <c r="AC4325">
        <v>0</v>
      </c>
      <c r="AD4325">
        <v>0</v>
      </c>
      <c r="AE4325">
        <v>46.429007550540817</v>
      </c>
    </row>
    <row r="4326" spans="1:31" x14ac:dyDescent="0.25">
      <c r="A4326">
        <v>2352186</v>
      </c>
      <c r="B4326">
        <v>1</v>
      </c>
      <c r="C4326" t="s">
        <v>80</v>
      </c>
      <c r="D4326" t="s">
        <v>101</v>
      </c>
      <c r="E4326" t="s">
        <v>151</v>
      </c>
      <c r="F4326" t="s">
        <v>12524</v>
      </c>
      <c r="G4326" t="s">
        <v>194</v>
      </c>
      <c r="H4326" t="s">
        <v>154</v>
      </c>
      <c r="I4326" t="s">
        <v>144</v>
      </c>
      <c r="J4326" t="s">
        <v>137</v>
      </c>
      <c r="K4326" t="s">
        <v>138</v>
      </c>
      <c r="L4326" t="s">
        <v>12525</v>
      </c>
      <c r="M4326" t="s">
        <v>12526</v>
      </c>
      <c r="N4326">
        <v>1.9597222219999999</v>
      </c>
      <c r="O4326">
        <v>0</v>
      </c>
      <c r="P4326">
        <v>74</v>
      </c>
      <c r="Q4326">
        <v>0</v>
      </c>
      <c r="R4326">
        <v>0</v>
      </c>
      <c r="S4326">
        <v>0</v>
      </c>
      <c r="T4326">
        <v>1</v>
      </c>
      <c r="U4326">
        <v>0</v>
      </c>
      <c r="V4326">
        <v>0</v>
      </c>
      <c r="W4326">
        <v>0</v>
      </c>
      <c r="X4326">
        <v>45.16681889238842</v>
      </c>
      <c r="Y4326">
        <v>0</v>
      </c>
      <c r="Z4326">
        <v>0</v>
      </c>
      <c r="AA4326">
        <v>0</v>
      </c>
      <c r="AB4326">
        <v>0.7299087096109822</v>
      </c>
      <c r="AC4326">
        <v>0</v>
      </c>
      <c r="AD4326">
        <v>0</v>
      </c>
      <c r="AE4326">
        <v>45.896727601999402</v>
      </c>
    </row>
    <row r="4327" spans="1:31" x14ac:dyDescent="0.25">
      <c r="A4327">
        <v>2351794</v>
      </c>
      <c r="B4327">
        <v>1</v>
      </c>
      <c r="C4327" t="s">
        <v>80</v>
      </c>
      <c r="D4327" t="s">
        <v>100</v>
      </c>
      <c r="E4327" t="s">
        <v>141</v>
      </c>
      <c r="F4327" t="s">
        <v>12527</v>
      </c>
      <c r="G4327" t="s">
        <v>134</v>
      </c>
      <c r="H4327" t="s">
        <v>135</v>
      </c>
      <c r="I4327" t="s">
        <v>144</v>
      </c>
      <c r="J4327" t="s">
        <v>137</v>
      </c>
      <c r="K4327" t="s">
        <v>138</v>
      </c>
      <c r="L4327" t="s">
        <v>12528</v>
      </c>
      <c r="M4327" t="s">
        <v>12529</v>
      </c>
      <c r="N4327">
        <v>1.6261111109999999</v>
      </c>
      <c r="O4327">
        <v>0</v>
      </c>
      <c r="P4327">
        <v>18</v>
      </c>
      <c r="Q4327">
        <v>1</v>
      </c>
      <c r="R4327">
        <v>12</v>
      </c>
      <c r="S4327">
        <v>6</v>
      </c>
      <c r="T4327">
        <v>14</v>
      </c>
      <c r="U4327">
        <v>5</v>
      </c>
      <c r="V4327">
        <v>0</v>
      </c>
      <c r="W4327">
        <v>0</v>
      </c>
      <c r="X4327">
        <v>6.9373008282979676</v>
      </c>
      <c r="Y4327">
        <v>1.1610867087630998</v>
      </c>
      <c r="Z4327">
        <v>43.476719938664672</v>
      </c>
      <c r="AA4327">
        <v>25.664850375374318</v>
      </c>
      <c r="AB4327">
        <v>10.14690265873266</v>
      </c>
      <c r="AC4327">
        <v>129.14890227172631</v>
      </c>
      <c r="AD4327">
        <v>0</v>
      </c>
      <c r="AE4327">
        <v>216.53576278155901</v>
      </c>
    </row>
    <row r="4328" spans="1:31" x14ac:dyDescent="0.25">
      <c r="A4328">
        <v>2351768</v>
      </c>
      <c r="B4328">
        <v>1</v>
      </c>
      <c r="C4328" t="s">
        <v>81</v>
      </c>
      <c r="D4328" t="s">
        <v>128</v>
      </c>
      <c r="E4328" t="s">
        <v>147</v>
      </c>
      <c r="F4328" t="s">
        <v>12530</v>
      </c>
      <c r="G4328" t="s">
        <v>184</v>
      </c>
      <c r="H4328" t="s">
        <v>135</v>
      </c>
      <c r="I4328" t="s">
        <v>144</v>
      </c>
      <c r="J4328" t="s">
        <v>137</v>
      </c>
      <c r="K4328" t="s">
        <v>138</v>
      </c>
      <c r="L4328" t="s">
        <v>12531</v>
      </c>
      <c r="M4328" t="s">
        <v>12532</v>
      </c>
      <c r="N4328">
        <v>1.8258333330000001</v>
      </c>
      <c r="O4328">
        <v>0</v>
      </c>
      <c r="P4328">
        <v>64</v>
      </c>
      <c r="Q4328">
        <v>0</v>
      </c>
      <c r="R4328">
        <v>4</v>
      </c>
      <c r="S4328">
        <v>0</v>
      </c>
      <c r="T4328">
        <v>9</v>
      </c>
      <c r="U4328">
        <v>0</v>
      </c>
      <c r="V4328">
        <v>0</v>
      </c>
      <c r="W4328">
        <v>0</v>
      </c>
      <c r="X4328">
        <v>19.498300586568909</v>
      </c>
      <c r="Y4328">
        <v>0</v>
      </c>
      <c r="Z4328">
        <v>6.5497946041569293</v>
      </c>
      <c r="AA4328">
        <v>0</v>
      </c>
      <c r="AB4328">
        <v>4.3420683094412089</v>
      </c>
      <c r="AC4328">
        <v>0</v>
      </c>
      <c r="AD4328">
        <v>0</v>
      </c>
      <c r="AE4328">
        <v>30.390163500167048</v>
      </c>
    </row>
    <row r="4329" spans="1:31" x14ac:dyDescent="0.25">
      <c r="A4329">
        <v>2352266</v>
      </c>
      <c r="B4329">
        <v>1</v>
      </c>
      <c r="C4329" t="s">
        <v>80</v>
      </c>
      <c r="D4329" t="s">
        <v>100</v>
      </c>
      <c r="E4329" t="s">
        <v>147</v>
      </c>
      <c r="F4329" t="s">
        <v>12533</v>
      </c>
      <c r="G4329" t="s">
        <v>134</v>
      </c>
      <c r="H4329" t="s">
        <v>135</v>
      </c>
      <c r="I4329" t="s">
        <v>144</v>
      </c>
      <c r="J4329" t="s">
        <v>137</v>
      </c>
      <c r="K4329" t="s">
        <v>138</v>
      </c>
      <c r="L4329" t="s">
        <v>12534</v>
      </c>
      <c r="M4329" t="s">
        <v>12535</v>
      </c>
      <c r="N4329">
        <v>0.54388888800000001</v>
      </c>
      <c r="O4329">
        <v>0</v>
      </c>
      <c r="P4329">
        <v>1507</v>
      </c>
      <c r="Q4329">
        <v>0</v>
      </c>
      <c r="R4329">
        <v>4</v>
      </c>
      <c r="S4329">
        <v>0</v>
      </c>
      <c r="T4329">
        <v>86</v>
      </c>
      <c r="U4329">
        <v>0</v>
      </c>
      <c r="V4329">
        <v>0</v>
      </c>
      <c r="W4329">
        <v>0</v>
      </c>
      <c r="X4329">
        <v>268.67854711306586</v>
      </c>
      <c r="Y4329">
        <v>0</v>
      </c>
      <c r="Z4329">
        <v>0.3788785145155511</v>
      </c>
      <c r="AA4329">
        <v>0</v>
      </c>
      <c r="AB4329">
        <v>42.421374188079547</v>
      </c>
      <c r="AC4329">
        <v>0</v>
      </c>
      <c r="AD4329">
        <v>0</v>
      </c>
      <c r="AE4329">
        <v>311.47879981566098</v>
      </c>
    </row>
    <row r="4330" spans="1:31" x14ac:dyDescent="0.25">
      <c r="A4330">
        <v>2352146</v>
      </c>
      <c r="B4330">
        <v>1</v>
      </c>
      <c r="C4330" t="s">
        <v>81</v>
      </c>
      <c r="D4330" t="s">
        <v>120</v>
      </c>
      <c r="E4330" t="s">
        <v>157</v>
      </c>
      <c r="F4330" t="s">
        <v>12536</v>
      </c>
      <c r="G4330" t="s">
        <v>159</v>
      </c>
      <c r="H4330" t="s">
        <v>154</v>
      </c>
      <c r="I4330" t="s">
        <v>144</v>
      </c>
      <c r="J4330" t="s">
        <v>137</v>
      </c>
      <c r="K4330" t="s">
        <v>138</v>
      </c>
      <c r="L4330" t="s">
        <v>12537</v>
      </c>
      <c r="M4330" t="s">
        <v>12538</v>
      </c>
      <c r="N4330">
        <v>1.1016666660000001</v>
      </c>
      <c r="O4330">
        <v>0</v>
      </c>
      <c r="P4330">
        <v>1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4.6910007494268886E-2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4.6910007494268886E-2</v>
      </c>
    </row>
    <row r="4331" spans="1:31" x14ac:dyDescent="0.25">
      <c r="A4331">
        <v>2352103</v>
      </c>
      <c r="B4331">
        <v>1</v>
      </c>
      <c r="C4331" t="s">
        <v>80</v>
      </c>
      <c r="D4331" t="s">
        <v>94</v>
      </c>
      <c r="E4331" t="s">
        <v>157</v>
      </c>
      <c r="F4331" t="s">
        <v>12539</v>
      </c>
      <c r="G4331" t="s">
        <v>279</v>
      </c>
      <c r="H4331" t="s">
        <v>154</v>
      </c>
      <c r="I4331" t="s">
        <v>144</v>
      </c>
      <c r="J4331" t="s">
        <v>137</v>
      </c>
      <c r="K4331" t="s">
        <v>138</v>
      </c>
      <c r="L4331" t="s">
        <v>12540</v>
      </c>
      <c r="M4331" t="s">
        <v>12541</v>
      </c>
      <c r="N4331">
        <v>9.2269444440000008</v>
      </c>
      <c r="O4331">
        <v>0</v>
      </c>
      <c r="P4331">
        <v>1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0</v>
      </c>
    </row>
    <row r="4332" spans="1:31" x14ac:dyDescent="0.25">
      <c r="A4332">
        <v>2352080</v>
      </c>
      <c r="B4332">
        <v>1</v>
      </c>
      <c r="C4332" t="s">
        <v>80</v>
      </c>
      <c r="D4332" t="s">
        <v>106</v>
      </c>
      <c r="E4332" t="s">
        <v>151</v>
      </c>
      <c r="F4332" t="s">
        <v>12542</v>
      </c>
      <c r="G4332" t="s">
        <v>153</v>
      </c>
      <c r="H4332" t="s">
        <v>154</v>
      </c>
      <c r="I4332" t="s">
        <v>144</v>
      </c>
      <c r="J4332" t="s">
        <v>137</v>
      </c>
      <c r="K4332" t="s">
        <v>138</v>
      </c>
      <c r="L4332" t="s">
        <v>12543</v>
      </c>
      <c r="M4332" t="s">
        <v>12544</v>
      </c>
      <c r="N4332">
        <v>2.323611111</v>
      </c>
      <c r="O4332">
        <v>0</v>
      </c>
      <c r="P4332">
        <v>249</v>
      </c>
      <c r="Q4332">
        <v>0</v>
      </c>
      <c r="R4332">
        <v>1</v>
      </c>
      <c r="S4332">
        <v>0</v>
      </c>
      <c r="T4332">
        <v>5</v>
      </c>
      <c r="U4332">
        <v>0</v>
      </c>
      <c r="V4332">
        <v>0</v>
      </c>
      <c r="W4332">
        <v>0</v>
      </c>
      <c r="X4332">
        <v>196.49542461575589</v>
      </c>
      <c r="Y4332">
        <v>0</v>
      </c>
      <c r="Z4332">
        <v>0.15231497206892169</v>
      </c>
      <c r="AA4332">
        <v>0</v>
      </c>
      <c r="AB4332">
        <v>26.13047929255556</v>
      </c>
      <c r="AC4332">
        <v>0</v>
      </c>
      <c r="AD4332">
        <v>0</v>
      </c>
      <c r="AE4332">
        <v>222.77821888038036</v>
      </c>
    </row>
    <row r="4333" spans="1:31" x14ac:dyDescent="0.25">
      <c r="A4333">
        <v>2352246</v>
      </c>
      <c r="B4333">
        <v>1</v>
      </c>
      <c r="C4333" t="s">
        <v>80</v>
      </c>
      <c r="D4333" t="s">
        <v>85</v>
      </c>
      <c r="E4333" t="s">
        <v>147</v>
      </c>
      <c r="F4333" t="s">
        <v>12545</v>
      </c>
      <c r="G4333" t="s">
        <v>813</v>
      </c>
      <c r="H4333" t="s">
        <v>135</v>
      </c>
      <c r="I4333" t="s">
        <v>144</v>
      </c>
      <c r="J4333" t="s">
        <v>137</v>
      </c>
      <c r="K4333" t="s">
        <v>138</v>
      </c>
      <c r="L4333" t="s">
        <v>12546</v>
      </c>
      <c r="M4333" t="s">
        <v>12547</v>
      </c>
      <c r="N4333">
        <v>2.5474999999999999</v>
      </c>
      <c r="O4333">
        <v>0</v>
      </c>
      <c r="P4333">
        <v>69</v>
      </c>
      <c r="Q4333">
        <v>0</v>
      </c>
      <c r="R4333">
        <v>0</v>
      </c>
      <c r="S4333">
        <v>0</v>
      </c>
      <c r="T4333">
        <v>24</v>
      </c>
      <c r="U4333">
        <v>0</v>
      </c>
      <c r="V4333">
        <v>0</v>
      </c>
      <c r="W4333">
        <v>0</v>
      </c>
      <c r="X4333">
        <v>94.65964601740724</v>
      </c>
      <c r="Y4333">
        <v>0</v>
      </c>
      <c r="Z4333">
        <v>0</v>
      </c>
      <c r="AA4333">
        <v>0</v>
      </c>
      <c r="AB4333">
        <v>184.05610956805236</v>
      </c>
      <c r="AC4333">
        <v>0</v>
      </c>
      <c r="AD4333">
        <v>0</v>
      </c>
      <c r="AE4333">
        <v>278.71575558545959</v>
      </c>
    </row>
    <row r="4334" spans="1:31" x14ac:dyDescent="0.25">
      <c r="A4334">
        <v>2351954</v>
      </c>
      <c r="B4334">
        <v>1</v>
      </c>
      <c r="C4334" t="s">
        <v>80</v>
      </c>
      <c r="D4334" t="s">
        <v>110</v>
      </c>
      <c r="E4334" t="s">
        <v>157</v>
      </c>
      <c r="F4334" t="s">
        <v>12548</v>
      </c>
      <c r="G4334" t="s">
        <v>352</v>
      </c>
      <c r="H4334" t="s">
        <v>154</v>
      </c>
      <c r="I4334" t="s">
        <v>144</v>
      </c>
      <c r="J4334" t="s">
        <v>137</v>
      </c>
      <c r="K4334" t="s">
        <v>138</v>
      </c>
      <c r="L4334" t="s">
        <v>12549</v>
      </c>
      <c r="M4334" t="s">
        <v>12550</v>
      </c>
      <c r="N4334">
        <v>4.1905555550000004</v>
      </c>
      <c r="O4334">
        <v>0</v>
      </c>
      <c r="P4334">
        <v>3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3.4415648242550345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3.4415648242550345</v>
      </c>
    </row>
    <row r="4335" spans="1:31" x14ac:dyDescent="0.25">
      <c r="A4335">
        <v>2352023</v>
      </c>
      <c r="B4335">
        <v>1</v>
      </c>
      <c r="C4335" t="s">
        <v>81</v>
      </c>
      <c r="D4335" t="s">
        <v>117</v>
      </c>
      <c r="E4335" t="s">
        <v>132</v>
      </c>
      <c r="F4335" t="s">
        <v>12551</v>
      </c>
      <c r="G4335" t="s">
        <v>134</v>
      </c>
      <c r="H4335" t="s">
        <v>135</v>
      </c>
      <c r="I4335" t="s">
        <v>144</v>
      </c>
      <c r="J4335" t="s">
        <v>137</v>
      </c>
      <c r="K4335" t="s">
        <v>138</v>
      </c>
      <c r="L4335" t="s">
        <v>12552</v>
      </c>
      <c r="M4335" t="s">
        <v>12553</v>
      </c>
      <c r="N4335">
        <v>0.17472222200000001</v>
      </c>
      <c r="O4335">
        <v>7</v>
      </c>
      <c r="P4335">
        <v>7777</v>
      </c>
      <c r="Q4335">
        <v>135</v>
      </c>
      <c r="R4335">
        <v>412</v>
      </c>
      <c r="S4335">
        <v>36</v>
      </c>
      <c r="T4335">
        <v>1686</v>
      </c>
      <c r="U4335">
        <v>9</v>
      </c>
      <c r="V4335">
        <v>16</v>
      </c>
      <c r="W4335">
        <v>0.79124006181812501</v>
      </c>
      <c r="X4335">
        <v>277.19188795114252</v>
      </c>
      <c r="Y4335">
        <v>180.15895216322173</v>
      </c>
      <c r="Z4335">
        <v>157.383801789508</v>
      </c>
      <c r="AA4335">
        <v>46.085306657204747</v>
      </c>
      <c r="AB4335">
        <v>280.23167431966158</v>
      </c>
      <c r="AC4335">
        <v>154.68633312464758</v>
      </c>
      <c r="AD4335">
        <v>67.182750718930862</v>
      </c>
      <c r="AE4335">
        <v>1163.7119467861353</v>
      </c>
    </row>
    <row r="4336" spans="1:31" x14ac:dyDescent="0.25">
      <c r="A4336">
        <v>2352272</v>
      </c>
      <c r="B4336">
        <v>1</v>
      </c>
      <c r="C4336" t="s">
        <v>81</v>
      </c>
      <c r="D4336" t="s">
        <v>120</v>
      </c>
      <c r="E4336" t="s">
        <v>141</v>
      </c>
      <c r="F4336" t="s">
        <v>12554</v>
      </c>
      <c r="G4336" t="s">
        <v>134</v>
      </c>
      <c r="H4336" t="s">
        <v>135</v>
      </c>
      <c r="I4336" t="s">
        <v>144</v>
      </c>
      <c r="J4336" t="s">
        <v>137</v>
      </c>
      <c r="K4336" t="s">
        <v>138</v>
      </c>
      <c r="L4336" t="s">
        <v>12555</v>
      </c>
      <c r="M4336" t="s">
        <v>12556</v>
      </c>
      <c r="N4336">
        <v>0.57611111100000001</v>
      </c>
      <c r="O4336">
        <v>0</v>
      </c>
      <c r="P4336">
        <v>0</v>
      </c>
      <c r="Q4336">
        <v>55</v>
      </c>
      <c r="R4336">
        <v>33</v>
      </c>
      <c r="S4336">
        <v>3</v>
      </c>
      <c r="T4336">
        <v>2</v>
      </c>
      <c r="U4336">
        <v>1</v>
      </c>
      <c r="V4336">
        <v>0</v>
      </c>
      <c r="W4336">
        <v>0</v>
      </c>
      <c r="X4336">
        <v>0</v>
      </c>
      <c r="Y4336">
        <v>394.4911774551922</v>
      </c>
      <c r="Z4336">
        <v>153.25535219645812</v>
      </c>
      <c r="AA4336">
        <v>6.6765422544052999</v>
      </c>
      <c r="AB4336">
        <v>8.4639321491097803</v>
      </c>
      <c r="AC4336">
        <v>66.72828700125568</v>
      </c>
      <c r="AD4336">
        <v>0</v>
      </c>
      <c r="AE4336">
        <v>629.61529105642103</v>
      </c>
    </row>
    <row r="4337" spans="1:31" x14ac:dyDescent="0.25">
      <c r="A4337">
        <v>2352060</v>
      </c>
      <c r="B4337">
        <v>1</v>
      </c>
      <c r="C4337" t="s">
        <v>80</v>
      </c>
      <c r="D4337" t="s">
        <v>106</v>
      </c>
      <c r="E4337" t="s">
        <v>141</v>
      </c>
      <c r="F4337" t="s">
        <v>2651</v>
      </c>
      <c r="G4337" t="s">
        <v>363</v>
      </c>
      <c r="H4337" t="s">
        <v>135</v>
      </c>
      <c r="I4337" t="s">
        <v>144</v>
      </c>
      <c r="J4337" t="s">
        <v>137</v>
      </c>
      <c r="K4337" t="s">
        <v>209</v>
      </c>
      <c r="L4337" t="s">
        <v>12557</v>
      </c>
      <c r="M4337" t="s">
        <v>12558</v>
      </c>
      <c r="N4337">
        <v>0.35027777700000001</v>
      </c>
      <c r="O4337">
        <v>1</v>
      </c>
      <c r="P4337">
        <v>791</v>
      </c>
      <c r="Q4337">
        <v>1</v>
      </c>
      <c r="R4337">
        <v>90</v>
      </c>
      <c r="S4337">
        <v>5</v>
      </c>
      <c r="T4337">
        <v>125</v>
      </c>
      <c r="U4337">
        <v>0</v>
      </c>
      <c r="V4337">
        <v>1</v>
      </c>
      <c r="W4337">
        <v>9.7429471298888889E-2</v>
      </c>
      <c r="X4337">
        <v>57.184781859296571</v>
      </c>
      <c r="Y4337">
        <v>0.25306871184220281</v>
      </c>
      <c r="Z4337">
        <v>27.807070007211927</v>
      </c>
      <c r="AA4337">
        <v>7.071299404335182</v>
      </c>
      <c r="AB4337">
        <v>31.352861933780467</v>
      </c>
      <c r="AC4337">
        <v>0</v>
      </c>
      <c r="AD4337">
        <v>63.295218507213498</v>
      </c>
      <c r="AE4337">
        <v>187.06172989497873</v>
      </c>
    </row>
    <row r="4338" spans="1:31" x14ac:dyDescent="0.25">
      <c r="A4338">
        <v>2352209</v>
      </c>
      <c r="B4338">
        <v>1</v>
      </c>
      <c r="C4338" t="s">
        <v>80</v>
      </c>
      <c r="D4338" t="s">
        <v>94</v>
      </c>
      <c r="E4338" t="s">
        <v>174</v>
      </c>
      <c r="F4338" t="s">
        <v>12559</v>
      </c>
      <c r="G4338" t="s">
        <v>176</v>
      </c>
      <c r="H4338" t="s">
        <v>154</v>
      </c>
      <c r="I4338" t="s">
        <v>144</v>
      </c>
      <c r="J4338" t="s">
        <v>137</v>
      </c>
      <c r="K4338" t="s">
        <v>138</v>
      </c>
      <c r="L4338" t="s">
        <v>12560</v>
      </c>
      <c r="M4338" t="s">
        <v>12561</v>
      </c>
      <c r="N4338">
        <v>2.1430555550000001</v>
      </c>
      <c r="O4338">
        <v>0</v>
      </c>
      <c r="P4338">
        <v>196</v>
      </c>
      <c r="Q4338">
        <v>0</v>
      </c>
      <c r="R4338">
        <v>1</v>
      </c>
      <c r="S4338">
        <v>0</v>
      </c>
      <c r="T4338">
        <v>3</v>
      </c>
      <c r="U4338">
        <v>0</v>
      </c>
      <c r="V4338">
        <v>0</v>
      </c>
      <c r="W4338">
        <v>0</v>
      </c>
      <c r="X4338">
        <v>115.52788238697511</v>
      </c>
      <c r="Y4338">
        <v>0</v>
      </c>
      <c r="Z4338">
        <v>1.7337330668893807</v>
      </c>
      <c r="AA4338">
        <v>0</v>
      </c>
      <c r="AB4338">
        <v>6.9467829793418661</v>
      </c>
      <c r="AC4338">
        <v>0</v>
      </c>
      <c r="AD4338">
        <v>0</v>
      </c>
      <c r="AE4338">
        <v>124.20839843320636</v>
      </c>
    </row>
    <row r="4339" spans="1:31" x14ac:dyDescent="0.25">
      <c r="A4339">
        <v>2352309</v>
      </c>
      <c r="B4339">
        <v>1</v>
      </c>
      <c r="C4339" t="s">
        <v>81</v>
      </c>
      <c r="D4339" t="s">
        <v>113</v>
      </c>
      <c r="E4339" t="s">
        <v>141</v>
      </c>
      <c r="F4339" t="s">
        <v>5663</v>
      </c>
      <c r="G4339" t="s">
        <v>134</v>
      </c>
      <c r="H4339" t="s">
        <v>135</v>
      </c>
      <c r="I4339" t="s">
        <v>144</v>
      </c>
      <c r="J4339" t="s">
        <v>137</v>
      </c>
      <c r="K4339" t="s">
        <v>138</v>
      </c>
      <c r="L4339" t="s">
        <v>12562</v>
      </c>
      <c r="M4339" t="s">
        <v>12563</v>
      </c>
      <c r="N4339">
        <v>1.6827777770000001</v>
      </c>
      <c r="O4339">
        <v>0</v>
      </c>
      <c r="P4339">
        <v>240</v>
      </c>
      <c r="Q4339">
        <v>29</v>
      </c>
      <c r="R4339">
        <v>59</v>
      </c>
      <c r="S4339">
        <v>0</v>
      </c>
      <c r="T4339">
        <v>12</v>
      </c>
      <c r="U4339">
        <v>0</v>
      </c>
      <c r="V4339">
        <v>0</v>
      </c>
      <c r="W4339">
        <v>0</v>
      </c>
      <c r="X4339">
        <v>97.683875167925962</v>
      </c>
      <c r="Y4339">
        <v>536.03060061407871</v>
      </c>
      <c r="Z4339">
        <v>838.77943579086423</v>
      </c>
      <c r="AA4339">
        <v>0</v>
      </c>
      <c r="AB4339">
        <v>11.844918357931878</v>
      </c>
      <c r="AC4339">
        <v>0</v>
      </c>
      <c r="AD4339">
        <v>0</v>
      </c>
      <c r="AE4339">
        <v>1484.3388299308008</v>
      </c>
    </row>
    <row r="4340" spans="1:31" x14ac:dyDescent="0.25">
      <c r="A4340">
        <v>2351917</v>
      </c>
      <c r="B4340">
        <v>1</v>
      </c>
      <c r="C4340" t="s">
        <v>80</v>
      </c>
      <c r="D4340" t="s">
        <v>94</v>
      </c>
      <c r="E4340" t="s">
        <v>157</v>
      </c>
      <c r="F4340" t="s">
        <v>12564</v>
      </c>
      <c r="G4340" t="s">
        <v>204</v>
      </c>
      <c r="H4340" t="s">
        <v>154</v>
      </c>
      <c r="I4340" t="s">
        <v>144</v>
      </c>
      <c r="J4340" t="s">
        <v>137</v>
      </c>
      <c r="K4340" t="s">
        <v>138</v>
      </c>
      <c r="L4340" t="s">
        <v>12565</v>
      </c>
      <c r="M4340" t="s">
        <v>12566</v>
      </c>
      <c r="N4340">
        <v>2.7322222219999999</v>
      </c>
      <c r="O4340">
        <v>0</v>
      </c>
      <c r="P4340">
        <v>1</v>
      </c>
      <c r="Q4340">
        <v>0</v>
      </c>
      <c r="R4340">
        <v>0</v>
      </c>
      <c r="S4340">
        <v>0</v>
      </c>
      <c r="T4340">
        <v>3</v>
      </c>
      <c r="U4340">
        <v>0</v>
      </c>
      <c r="V4340">
        <v>0</v>
      </c>
      <c r="W4340">
        <v>0</v>
      </c>
      <c r="X4340">
        <v>0.32536850741573337</v>
      </c>
      <c r="Y4340">
        <v>0</v>
      </c>
      <c r="Z4340">
        <v>0</v>
      </c>
      <c r="AA4340">
        <v>0</v>
      </c>
      <c r="AB4340">
        <v>9.8913157452096083</v>
      </c>
      <c r="AC4340">
        <v>0</v>
      </c>
      <c r="AD4340">
        <v>0</v>
      </c>
      <c r="AE4340">
        <v>10.216684252625342</v>
      </c>
    </row>
    <row r="4341" spans="1:31" x14ac:dyDescent="0.25">
      <c r="A4341">
        <v>2352275</v>
      </c>
      <c r="B4341">
        <v>1</v>
      </c>
      <c r="C4341" t="s">
        <v>80</v>
      </c>
      <c r="D4341" t="s">
        <v>83</v>
      </c>
      <c r="E4341" t="s">
        <v>157</v>
      </c>
      <c r="F4341" t="s">
        <v>12567</v>
      </c>
      <c r="G4341" t="s">
        <v>204</v>
      </c>
      <c r="H4341" t="s">
        <v>154</v>
      </c>
      <c r="I4341" t="s">
        <v>144</v>
      </c>
      <c r="J4341" t="s">
        <v>137</v>
      </c>
      <c r="K4341" t="s">
        <v>138</v>
      </c>
      <c r="L4341" t="s">
        <v>12568</v>
      </c>
      <c r="M4341" t="s">
        <v>12569</v>
      </c>
      <c r="N4341">
        <v>1.8716666660000001</v>
      </c>
      <c r="O4341">
        <v>0</v>
      </c>
      <c r="P4341">
        <v>25</v>
      </c>
      <c r="Q4341">
        <v>0</v>
      </c>
      <c r="R4341">
        <v>0</v>
      </c>
      <c r="S4341">
        <v>0</v>
      </c>
      <c r="T4341">
        <v>147</v>
      </c>
      <c r="U4341">
        <v>0</v>
      </c>
      <c r="V4341">
        <v>0</v>
      </c>
      <c r="W4341">
        <v>0</v>
      </c>
      <c r="X4341">
        <v>11.649420863878557</v>
      </c>
      <c r="Y4341">
        <v>0</v>
      </c>
      <c r="Z4341">
        <v>0</v>
      </c>
      <c r="AA4341">
        <v>0</v>
      </c>
      <c r="AB4341">
        <v>638.14309432872449</v>
      </c>
      <c r="AC4341">
        <v>0</v>
      </c>
      <c r="AD4341">
        <v>0</v>
      </c>
      <c r="AE4341">
        <v>649.79251519260299</v>
      </c>
    </row>
    <row r="4342" spans="1:31" x14ac:dyDescent="0.25">
      <c r="A4342">
        <v>2351903</v>
      </c>
      <c r="B4342">
        <v>1</v>
      </c>
      <c r="C4342" t="s">
        <v>81</v>
      </c>
      <c r="D4342" t="s">
        <v>120</v>
      </c>
      <c r="E4342" t="s">
        <v>174</v>
      </c>
      <c r="F4342" t="s">
        <v>11936</v>
      </c>
      <c r="G4342" t="s">
        <v>176</v>
      </c>
      <c r="H4342" t="s">
        <v>154</v>
      </c>
      <c r="I4342" t="s">
        <v>144</v>
      </c>
      <c r="J4342" t="s">
        <v>137</v>
      </c>
      <c r="K4342" t="s">
        <v>138</v>
      </c>
      <c r="L4342" t="s">
        <v>12570</v>
      </c>
      <c r="M4342" t="s">
        <v>12571</v>
      </c>
      <c r="N4342">
        <v>1.2963888880000001</v>
      </c>
      <c r="O4342">
        <v>0</v>
      </c>
      <c r="P4342">
        <v>0</v>
      </c>
      <c r="Q4342">
        <v>0</v>
      </c>
      <c r="R4342">
        <v>6</v>
      </c>
      <c r="S4342">
        <v>0</v>
      </c>
      <c r="T4342">
        <v>1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17.119778849757552</v>
      </c>
      <c r="AA4342">
        <v>0</v>
      </c>
      <c r="AB4342">
        <v>15.802888001136008</v>
      </c>
      <c r="AC4342">
        <v>0</v>
      </c>
      <c r="AD4342">
        <v>0</v>
      </c>
      <c r="AE4342">
        <v>32.922666850893563</v>
      </c>
    </row>
    <row r="4343" spans="1:31" x14ac:dyDescent="0.25">
      <c r="A4343">
        <v>2352298</v>
      </c>
      <c r="B4343">
        <v>1</v>
      </c>
      <c r="C4343" t="s">
        <v>81</v>
      </c>
      <c r="D4343" t="s">
        <v>112</v>
      </c>
      <c r="E4343" t="s">
        <v>174</v>
      </c>
      <c r="F4343" t="s">
        <v>12572</v>
      </c>
      <c r="G4343" t="s">
        <v>153</v>
      </c>
      <c r="H4343" t="s">
        <v>154</v>
      </c>
      <c r="I4343" t="s">
        <v>144</v>
      </c>
      <c r="J4343" t="s">
        <v>137</v>
      </c>
      <c r="K4343" t="s">
        <v>138</v>
      </c>
      <c r="L4343" t="s">
        <v>12573</v>
      </c>
      <c r="M4343" t="s">
        <v>12574</v>
      </c>
      <c r="N4343">
        <v>1.663611111</v>
      </c>
      <c r="O4343">
        <v>0</v>
      </c>
      <c r="P4343">
        <v>6</v>
      </c>
      <c r="Q4343">
        <v>0</v>
      </c>
      <c r="R4343">
        <v>45</v>
      </c>
      <c r="S4343">
        <v>0</v>
      </c>
      <c r="T4343">
        <v>1</v>
      </c>
      <c r="U4343">
        <v>0</v>
      </c>
      <c r="V4343">
        <v>0</v>
      </c>
      <c r="W4343">
        <v>0</v>
      </c>
      <c r="X4343">
        <v>1.0160686801341434</v>
      </c>
      <c r="Y4343">
        <v>0</v>
      </c>
      <c r="Z4343">
        <v>15.520289563500135</v>
      </c>
      <c r="AA4343">
        <v>0</v>
      </c>
      <c r="AB4343">
        <v>3.00119240551795</v>
      </c>
      <c r="AC4343">
        <v>0</v>
      </c>
      <c r="AD4343">
        <v>0</v>
      </c>
      <c r="AE4343">
        <v>19.53755064915223</v>
      </c>
    </row>
    <row r="4344" spans="1:31" x14ac:dyDescent="0.25">
      <c r="A4344">
        <v>2351797</v>
      </c>
      <c r="B4344">
        <v>1</v>
      </c>
      <c r="C4344" t="s">
        <v>80</v>
      </c>
      <c r="D4344" t="s">
        <v>103</v>
      </c>
      <c r="E4344" t="s">
        <v>174</v>
      </c>
      <c r="F4344" t="s">
        <v>12575</v>
      </c>
      <c r="G4344" t="s">
        <v>153</v>
      </c>
      <c r="H4344" t="s">
        <v>154</v>
      </c>
      <c r="I4344" t="s">
        <v>144</v>
      </c>
      <c r="J4344" t="s">
        <v>137</v>
      </c>
      <c r="K4344" t="s">
        <v>138</v>
      </c>
      <c r="L4344" t="s">
        <v>12576</v>
      </c>
      <c r="M4344" t="s">
        <v>12577</v>
      </c>
      <c r="N4344">
        <v>3.065833333</v>
      </c>
      <c r="O4344">
        <v>0</v>
      </c>
      <c r="P4344">
        <v>0</v>
      </c>
      <c r="Q4344">
        <v>0</v>
      </c>
      <c r="R4344">
        <v>8</v>
      </c>
      <c r="S4344">
        <v>0</v>
      </c>
      <c r="T4344">
        <v>6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289.95527800415516</v>
      </c>
      <c r="AA4344">
        <v>0</v>
      </c>
      <c r="AB4344">
        <v>74.319080114571207</v>
      </c>
      <c r="AC4344">
        <v>0</v>
      </c>
      <c r="AD4344">
        <v>0</v>
      </c>
      <c r="AE4344">
        <v>364.27435811872635</v>
      </c>
    </row>
    <row r="4345" spans="1:31" x14ac:dyDescent="0.25">
      <c r="A4345">
        <v>2352235</v>
      </c>
      <c r="B4345">
        <v>1</v>
      </c>
      <c r="C4345" t="s">
        <v>80</v>
      </c>
      <c r="D4345" t="s">
        <v>82</v>
      </c>
      <c r="E4345" t="s">
        <v>157</v>
      </c>
      <c r="F4345" t="s">
        <v>12578</v>
      </c>
      <c r="G4345" t="s">
        <v>204</v>
      </c>
      <c r="H4345" t="s">
        <v>154</v>
      </c>
      <c r="I4345" t="s">
        <v>144</v>
      </c>
      <c r="J4345" t="s">
        <v>137</v>
      </c>
      <c r="K4345" t="s">
        <v>138</v>
      </c>
      <c r="L4345" t="s">
        <v>12579</v>
      </c>
      <c r="M4345" t="s">
        <v>12580</v>
      </c>
      <c r="N4345">
        <v>1.382222222</v>
      </c>
      <c r="O4345">
        <v>0</v>
      </c>
      <c r="P4345">
        <v>0</v>
      </c>
      <c r="Q4345">
        <v>0</v>
      </c>
      <c r="R4345">
        <v>0</v>
      </c>
      <c r="S4345">
        <v>0</v>
      </c>
      <c r="T4345">
        <v>2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3.1870355903071528</v>
      </c>
      <c r="AC4345">
        <v>0</v>
      </c>
      <c r="AD4345">
        <v>0</v>
      </c>
      <c r="AE4345">
        <v>3.1870355903071528</v>
      </c>
    </row>
    <row r="4346" spans="1:31" x14ac:dyDescent="0.25">
      <c r="A4346">
        <v>2351840</v>
      </c>
      <c r="B4346">
        <v>1</v>
      </c>
      <c r="C4346" t="s">
        <v>80</v>
      </c>
      <c r="D4346" t="s">
        <v>102</v>
      </c>
      <c r="E4346" t="s">
        <v>141</v>
      </c>
      <c r="F4346" t="s">
        <v>12581</v>
      </c>
      <c r="G4346" t="s">
        <v>363</v>
      </c>
      <c r="H4346" t="s">
        <v>135</v>
      </c>
      <c r="I4346" t="s">
        <v>144</v>
      </c>
      <c r="J4346" t="s">
        <v>137</v>
      </c>
      <c r="K4346" t="s">
        <v>138</v>
      </c>
      <c r="L4346" t="s">
        <v>12582</v>
      </c>
      <c r="M4346" t="s">
        <v>12583</v>
      </c>
      <c r="N4346">
        <v>0.627222222</v>
      </c>
      <c r="O4346">
        <v>0</v>
      </c>
      <c r="P4346">
        <v>526</v>
      </c>
      <c r="Q4346">
        <v>2</v>
      </c>
      <c r="R4346">
        <v>284</v>
      </c>
      <c r="S4346">
        <v>2</v>
      </c>
      <c r="T4346">
        <v>72</v>
      </c>
      <c r="U4346">
        <v>0</v>
      </c>
      <c r="V4346">
        <v>0</v>
      </c>
      <c r="W4346">
        <v>0</v>
      </c>
      <c r="X4346">
        <v>106.70546883395552</v>
      </c>
      <c r="Y4346">
        <v>7.3228306855963776</v>
      </c>
      <c r="Z4346">
        <v>134.20292192629552</v>
      </c>
      <c r="AA4346">
        <v>12.68534287852081</v>
      </c>
      <c r="AB4346">
        <v>55.490063339354514</v>
      </c>
      <c r="AC4346">
        <v>0</v>
      </c>
      <c r="AD4346">
        <v>0</v>
      </c>
      <c r="AE4346">
        <v>316.4066276637227</v>
      </c>
    </row>
    <row r="4347" spans="1:31" x14ac:dyDescent="0.25">
      <c r="A4347">
        <v>2351983</v>
      </c>
      <c r="B4347">
        <v>1</v>
      </c>
      <c r="C4347" t="s">
        <v>80</v>
      </c>
      <c r="D4347" t="s">
        <v>97</v>
      </c>
      <c r="E4347" t="s">
        <v>157</v>
      </c>
      <c r="F4347" t="s">
        <v>12584</v>
      </c>
      <c r="G4347" t="s">
        <v>279</v>
      </c>
      <c r="H4347" t="s">
        <v>154</v>
      </c>
      <c r="I4347" t="s">
        <v>144</v>
      </c>
      <c r="J4347" t="s">
        <v>137</v>
      </c>
      <c r="K4347" t="s">
        <v>138</v>
      </c>
      <c r="L4347" t="s">
        <v>12585</v>
      </c>
      <c r="M4347" t="s">
        <v>12586</v>
      </c>
      <c r="N4347">
        <v>0.72694444400000002</v>
      </c>
      <c r="O4347">
        <v>0</v>
      </c>
      <c r="P4347">
        <v>1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0.3902904452688617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0.3902904452688617</v>
      </c>
    </row>
    <row r="4348" spans="1:31" x14ac:dyDescent="0.25">
      <c r="A4348">
        <v>2352218</v>
      </c>
      <c r="B4348">
        <v>1</v>
      </c>
      <c r="C4348" t="s">
        <v>81</v>
      </c>
      <c r="D4348" t="s">
        <v>122</v>
      </c>
      <c r="E4348" t="s">
        <v>157</v>
      </c>
      <c r="F4348" t="s">
        <v>12587</v>
      </c>
      <c r="G4348" t="s">
        <v>204</v>
      </c>
      <c r="H4348" t="s">
        <v>154</v>
      </c>
      <c r="I4348" t="s">
        <v>144</v>
      </c>
      <c r="J4348" t="s">
        <v>137</v>
      </c>
      <c r="K4348" t="s">
        <v>138</v>
      </c>
      <c r="L4348" t="s">
        <v>12588</v>
      </c>
      <c r="M4348" t="s">
        <v>12589</v>
      </c>
      <c r="N4348">
        <v>1.091388888</v>
      </c>
      <c r="O4348">
        <v>0</v>
      </c>
      <c r="P4348">
        <v>21</v>
      </c>
      <c r="Q4348">
        <v>0</v>
      </c>
      <c r="R4348">
        <v>0</v>
      </c>
      <c r="S4348">
        <v>0</v>
      </c>
      <c r="T4348">
        <v>1</v>
      </c>
      <c r="U4348">
        <v>0</v>
      </c>
      <c r="V4348">
        <v>0</v>
      </c>
      <c r="W4348">
        <v>0</v>
      </c>
      <c r="X4348">
        <v>6.0275244853441787</v>
      </c>
      <c r="Y4348">
        <v>0</v>
      </c>
      <c r="Z4348">
        <v>0</v>
      </c>
      <c r="AA4348">
        <v>0</v>
      </c>
      <c r="AB4348">
        <v>0.13439184124202666</v>
      </c>
      <c r="AC4348">
        <v>0</v>
      </c>
      <c r="AD4348">
        <v>0</v>
      </c>
      <c r="AE4348">
        <v>6.1619163265862058</v>
      </c>
    </row>
    <row r="4349" spans="1:31" x14ac:dyDescent="0.25">
      <c r="A4349">
        <v>2352169</v>
      </c>
      <c r="B4349">
        <v>1</v>
      </c>
      <c r="C4349" t="s">
        <v>81</v>
      </c>
      <c r="D4349" t="s">
        <v>113</v>
      </c>
      <c r="E4349" t="s">
        <v>151</v>
      </c>
      <c r="F4349" t="s">
        <v>12590</v>
      </c>
      <c r="G4349" t="s">
        <v>153</v>
      </c>
      <c r="H4349" t="s">
        <v>154</v>
      </c>
      <c r="I4349" t="s">
        <v>144</v>
      </c>
      <c r="J4349" t="s">
        <v>137</v>
      </c>
      <c r="K4349" t="s">
        <v>138</v>
      </c>
      <c r="L4349" t="s">
        <v>12591</v>
      </c>
      <c r="M4349" t="s">
        <v>12592</v>
      </c>
      <c r="N4349">
        <v>2.4694444440000001</v>
      </c>
      <c r="O4349">
        <v>0</v>
      </c>
      <c r="P4349">
        <v>58</v>
      </c>
      <c r="Q4349">
        <v>0</v>
      </c>
      <c r="R4349">
        <v>2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22.150902988982352</v>
      </c>
      <c r="Y4349">
        <v>0</v>
      </c>
      <c r="Z4349">
        <v>7.0258281162996683</v>
      </c>
      <c r="AA4349">
        <v>0</v>
      </c>
      <c r="AB4349">
        <v>0</v>
      </c>
      <c r="AC4349">
        <v>0</v>
      </c>
      <c r="AD4349">
        <v>0</v>
      </c>
      <c r="AE4349">
        <v>29.17673110528202</v>
      </c>
    </row>
    <row r="4350" spans="1:31" x14ac:dyDescent="0.25">
      <c r="A4350">
        <v>2351883</v>
      </c>
      <c r="B4350">
        <v>1</v>
      </c>
      <c r="C4350" t="s">
        <v>80</v>
      </c>
      <c r="D4350" t="s">
        <v>94</v>
      </c>
      <c r="E4350" t="s">
        <v>157</v>
      </c>
      <c r="F4350" t="s">
        <v>12593</v>
      </c>
      <c r="G4350" t="s">
        <v>204</v>
      </c>
      <c r="H4350" t="s">
        <v>154</v>
      </c>
      <c r="I4350" t="s">
        <v>144</v>
      </c>
      <c r="J4350" t="s">
        <v>137</v>
      </c>
      <c r="K4350" t="s">
        <v>138</v>
      </c>
      <c r="L4350" t="s">
        <v>12594</v>
      </c>
      <c r="M4350" t="s">
        <v>12595</v>
      </c>
      <c r="N4350">
        <v>3.784166666</v>
      </c>
      <c r="O4350">
        <v>0</v>
      </c>
      <c r="P4350">
        <v>12</v>
      </c>
      <c r="Q4350">
        <v>0</v>
      </c>
      <c r="R4350">
        <v>0</v>
      </c>
      <c r="S4350">
        <v>0</v>
      </c>
      <c r="T4350">
        <v>2</v>
      </c>
      <c r="U4350">
        <v>0</v>
      </c>
      <c r="V4350">
        <v>0</v>
      </c>
      <c r="W4350">
        <v>0</v>
      </c>
      <c r="X4350">
        <v>12.727458658203641</v>
      </c>
      <c r="Y4350">
        <v>0</v>
      </c>
      <c r="Z4350">
        <v>0</v>
      </c>
      <c r="AA4350">
        <v>0</v>
      </c>
      <c r="AB4350">
        <v>4.0155860660448432</v>
      </c>
      <c r="AC4350">
        <v>0</v>
      </c>
      <c r="AD4350">
        <v>0</v>
      </c>
      <c r="AE4350">
        <v>16.743044724248485</v>
      </c>
    </row>
    <row r="4351" spans="1:31" x14ac:dyDescent="0.25">
      <c r="A4351">
        <v>2352049</v>
      </c>
      <c r="B4351">
        <v>1</v>
      </c>
      <c r="C4351" t="s">
        <v>80</v>
      </c>
      <c r="D4351" t="s">
        <v>106</v>
      </c>
      <c r="E4351" t="s">
        <v>132</v>
      </c>
      <c r="F4351" t="s">
        <v>2464</v>
      </c>
      <c r="G4351" t="s">
        <v>134</v>
      </c>
      <c r="H4351" t="s">
        <v>135</v>
      </c>
      <c r="I4351" t="s">
        <v>136</v>
      </c>
      <c r="J4351" t="s">
        <v>137</v>
      </c>
      <c r="K4351" t="s">
        <v>138</v>
      </c>
      <c r="L4351" t="s">
        <v>12596</v>
      </c>
      <c r="M4351" t="s">
        <v>12597</v>
      </c>
      <c r="N4351">
        <v>5.5555550000000002E-3</v>
      </c>
      <c r="O4351">
        <v>3</v>
      </c>
      <c r="P4351">
        <v>1653</v>
      </c>
      <c r="Q4351">
        <v>54</v>
      </c>
      <c r="R4351">
        <v>316</v>
      </c>
      <c r="S4351">
        <v>27</v>
      </c>
      <c r="T4351">
        <v>272</v>
      </c>
      <c r="U4351">
        <v>3</v>
      </c>
      <c r="V4351">
        <v>1</v>
      </c>
      <c r="W4351">
        <v>8.9674285066666682E-3</v>
      </c>
      <c r="X4351">
        <v>2.1641257514711936</v>
      </c>
      <c r="Y4351">
        <v>3.3271706518281676</v>
      </c>
      <c r="Z4351">
        <v>4.2384423505400743</v>
      </c>
      <c r="AA4351">
        <v>0.84758131187956676</v>
      </c>
      <c r="AB4351">
        <v>1.9321358102268658</v>
      </c>
      <c r="AC4351">
        <v>5.3698025942400402</v>
      </c>
      <c r="AD4351">
        <v>0.94323581581644456</v>
      </c>
      <c r="AE4351">
        <v>18.831461714509018</v>
      </c>
    </row>
    <row r="4352" spans="1:31" x14ac:dyDescent="0.25">
      <c r="A4352">
        <v>2351906</v>
      </c>
      <c r="B4352">
        <v>1</v>
      </c>
      <c r="C4352" t="s">
        <v>80</v>
      </c>
      <c r="D4352" t="s">
        <v>97</v>
      </c>
      <c r="E4352" t="s">
        <v>157</v>
      </c>
      <c r="F4352" t="s">
        <v>12598</v>
      </c>
      <c r="G4352" t="s">
        <v>159</v>
      </c>
      <c r="H4352" t="s">
        <v>154</v>
      </c>
      <c r="I4352" t="s">
        <v>144</v>
      </c>
      <c r="J4352" t="s">
        <v>137</v>
      </c>
      <c r="K4352" t="s">
        <v>138</v>
      </c>
      <c r="L4352" t="s">
        <v>12599</v>
      </c>
      <c r="M4352" t="s">
        <v>12600</v>
      </c>
      <c r="N4352">
        <v>1.060277777</v>
      </c>
      <c r="O4352">
        <v>0</v>
      </c>
      <c r="P4352">
        <v>1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8.251707858570001E-2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8.251707858570001E-2</v>
      </c>
    </row>
    <row r="4353" spans="1:31" x14ac:dyDescent="0.25">
      <c r="A4353">
        <v>2352069</v>
      </c>
      <c r="B4353">
        <v>1</v>
      </c>
      <c r="C4353" t="s">
        <v>81</v>
      </c>
      <c r="D4353" t="s">
        <v>128</v>
      </c>
      <c r="E4353" t="s">
        <v>326</v>
      </c>
      <c r="F4353" t="s">
        <v>12601</v>
      </c>
      <c r="G4353" t="s">
        <v>391</v>
      </c>
      <c r="H4353" t="s">
        <v>154</v>
      </c>
      <c r="I4353" t="s">
        <v>144</v>
      </c>
      <c r="J4353" t="s">
        <v>137</v>
      </c>
      <c r="K4353" t="s">
        <v>138</v>
      </c>
      <c r="L4353" t="s">
        <v>12602</v>
      </c>
      <c r="M4353" t="s">
        <v>12603</v>
      </c>
      <c r="N4353">
        <v>3.1116666660000001</v>
      </c>
      <c r="O4353">
        <v>0</v>
      </c>
      <c r="P4353">
        <v>65</v>
      </c>
      <c r="Q4353">
        <v>0</v>
      </c>
      <c r="R4353">
        <v>0</v>
      </c>
      <c r="S4353">
        <v>0</v>
      </c>
      <c r="T4353">
        <v>5</v>
      </c>
      <c r="U4353">
        <v>0</v>
      </c>
      <c r="V4353">
        <v>0</v>
      </c>
      <c r="W4353">
        <v>0</v>
      </c>
      <c r="X4353">
        <v>69.589202682915342</v>
      </c>
      <c r="Y4353">
        <v>0</v>
      </c>
      <c r="Z4353">
        <v>0</v>
      </c>
      <c r="AA4353">
        <v>0</v>
      </c>
      <c r="AB4353">
        <v>65.220819229869832</v>
      </c>
      <c r="AC4353">
        <v>0</v>
      </c>
      <c r="AD4353">
        <v>0</v>
      </c>
      <c r="AE4353">
        <v>134.81002191278517</v>
      </c>
    </row>
    <row r="4354" spans="1:31" x14ac:dyDescent="0.25">
      <c r="A4354">
        <v>2351920</v>
      </c>
      <c r="B4354">
        <v>1</v>
      </c>
      <c r="C4354" t="s">
        <v>81</v>
      </c>
      <c r="D4354" t="s">
        <v>128</v>
      </c>
      <c r="E4354" t="s">
        <v>141</v>
      </c>
      <c r="F4354" t="s">
        <v>1740</v>
      </c>
      <c r="G4354" t="s">
        <v>134</v>
      </c>
      <c r="H4354" t="s">
        <v>135</v>
      </c>
      <c r="I4354" t="s">
        <v>144</v>
      </c>
      <c r="J4354" t="s">
        <v>137</v>
      </c>
      <c r="K4354" t="s">
        <v>138</v>
      </c>
      <c r="L4354" t="s">
        <v>12604</v>
      </c>
      <c r="M4354" t="s">
        <v>12605</v>
      </c>
      <c r="N4354">
        <v>0.47611111099999998</v>
      </c>
      <c r="O4354">
        <v>1</v>
      </c>
      <c r="P4354">
        <v>586</v>
      </c>
      <c r="Q4354">
        <v>4</v>
      </c>
      <c r="R4354">
        <v>3</v>
      </c>
      <c r="S4354">
        <v>9</v>
      </c>
      <c r="T4354">
        <v>48</v>
      </c>
      <c r="U4354">
        <v>0</v>
      </c>
      <c r="V4354">
        <v>0</v>
      </c>
      <c r="W4354">
        <v>0.11325115366133333</v>
      </c>
      <c r="X4354">
        <v>32.675820933369558</v>
      </c>
      <c r="Y4354">
        <v>15.252904663674583</v>
      </c>
      <c r="Z4354">
        <v>0.21555866077922667</v>
      </c>
      <c r="AA4354">
        <v>36.731370999862165</v>
      </c>
      <c r="AB4354">
        <v>15.712177716220403</v>
      </c>
      <c r="AC4354">
        <v>0</v>
      </c>
      <c r="AD4354">
        <v>0</v>
      </c>
      <c r="AE4354">
        <v>100.70108412756727</v>
      </c>
    </row>
    <row r="4355" spans="1:31" x14ac:dyDescent="0.25">
      <c r="A4355">
        <v>2351820</v>
      </c>
      <c r="B4355">
        <v>1</v>
      </c>
      <c r="C4355" t="s">
        <v>80</v>
      </c>
      <c r="D4355" t="s">
        <v>84</v>
      </c>
      <c r="E4355" t="s">
        <v>151</v>
      </c>
      <c r="F4355" t="s">
        <v>12606</v>
      </c>
      <c r="G4355" t="s">
        <v>352</v>
      </c>
      <c r="H4355" t="s">
        <v>154</v>
      </c>
      <c r="I4355" t="s">
        <v>144</v>
      </c>
      <c r="J4355" t="s">
        <v>3</v>
      </c>
      <c r="K4355" t="s">
        <v>138</v>
      </c>
      <c r="L4355" t="s">
        <v>12607</v>
      </c>
      <c r="M4355" t="s">
        <v>12608</v>
      </c>
      <c r="N4355">
        <v>4.0841666659999998</v>
      </c>
      <c r="O4355">
        <v>0</v>
      </c>
      <c r="P4355">
        <v>126</v>
      </c>
      <c r="Q4355">
        <v>0</v>
      </c>
      <c r="R4355">
        <v>0</v>
      </c>
      <c r="S4355">
        <v>0</v>
      </c>
      <c r="T4355">
        <v>6</v>
      </c>
      <c r="U4355">
        <v>0</v>
      </c>
      <c r="V4355">
        <v>0</v>
      </c>
      <c r="W4355">
        <v>0</v>
      </c>
      <c r="X4355">
        <v>125.80550511230038</v>
      </c>
      <c r="Y4355">
        <v>0</v>
      </c>
      <c r="Z4355">
        <v>0</v>
      </c>
      <c r="AA4355">
        <v>0</v>
      </c>
      <c r="AB4355">
        <v>16.493991223329569</v>
      </c>
      <c r="AC4355">
        <v>0</v>
      </c>
      <c r="AD4355">
        <v>0</v>
      </c>
      <c r="AE4355">
        <v>142.29949633562995</v>
      </c>
    </row>
    <row r="4356" spans="1:31" x14ac:dyDescent="0.25">
      <c r="A4356">
        <v>2352212</v>
      </c>
      <c r="B4356">
        <v>1</v>
      </c>
      <c r="C4356" t="s">
        <v>80</v>
      </c>
      <c r="D4356" t="s">
        <v>106</v>
      </c>
      <c r="E4356" t="s">
        <v>151</v>
      </c>
      <c r="F4356" t="s">
        <v>12542</v>
      </c>
      <c r="G4356" t="s">
        <v>153</v>
      </c>
      <c r="H4356" t="s">
        <v>154</v>
      </c>
      <c r="I4356" t="s">
        <v>144</v>
      </c>
      <c r="J4356" t="s">
        <v>137</v>
      </c>
      <c r="K4356" t="s">
        <v>138</v>
      </c>
      <c r="L4356" t="s">
        <v>12609</v>
      </c>
      <c r="M4356" t="s">
        <v>12610</v>
      </c>
      <c r="N4356">
        <v>0.59916666600000001</v>
      </c>
      <c r="O4356">
        <v>0</v>
      </c>
      <c r="P4356">
        <v>249</v>
      </c>
      <c r="Q4356">
        <v>0</v>
      </c>
      <c r="R4356">
        <v>1</v>
      </c>
      <c r="S4356">
        <v>0</v>
      </c>
      <c r="T4356">
        <v>5</v>
      </c>
      <c r="U4356">
        <v>0</v>
      </c>
      <c r="V4356">
        <v>0</v>
      </c>
      <c r="W4356">
        <v>0</v>
      </c>
      <c r="X4356">
        <v>49.893187853110092</v>
      </c>
      <c r="Y4356">
        <v>0</v>
      </c>
      <c r="Z4356">
        <v>3.7958012253115E-2</v>
      </c>
      <c r="AA4356">
        <v>0</v>
      </c>
      <c r="AB4356">
        <v>5.7884259498750001</v>
      </c>
      <c r="AC4356">
        <v>0</v>
      </c>
      <c r="AD4356">
        <v>0</v>
      </c>
      <c r="AE4356">
        <v>55.719571815238204</v>
      </c>
    </row>
    <row r="4357" spans="1:31" x14ac:dyDescent="0.25">
      <c r="A4357">
        <v>2352278</v>
      </c>
      <c r="B4357">
        <v>1</v>
      </c>
      <c r="C4357" t="s">
        <v>81</v>
      </c>
      <c r="D4357" t="s">
        <v>123</v>
      </c>
      <c r="E4357" t="s">
        <v>141</v>
      </c>
      <c r="F4357" t="s">
        <v>12611</v>
      </c>
      <c r="G4357" t="s">
        <v>134</v>
      </c>
      <c r="H4357" t="s">
        <v>135</v>
      </c>
      <c r="I4357" t="s">
        <v>144</v>
      </c>
      <c r="J4357" t="s">
        <v>137</v>
      </c>
      <c r="K4357" t="s">
        <v>138</v>
      </c>
      <c r="L4357" t="s">
        <v>12612</v>
      </c>
      <c r="M4357" t="s">
        <v>12613</v>
      </c>
      <c r="N4357">
        <v>0.85499999999999998</v>
      </c>
      <c r="O4357">
        <v>2</v>
      </c>
      <c r="P4357">
        <v>0</v>
      </c>
      <c r="Q4357">
        <v>59</v>
      </c>
      <c r="R4357">
        <v>0</v>
      </c>
      <c r="S4357">
        <v>10</v>
      </c>
      <c r="T4357">
        <v>0</v>
      </c>
      <c r="U4357">
        <v>0</v>
      </c>
      <c r="V4357">
        <v>0</v>
      </c>
      <c r="W4357">
        <v>0.26214312622885</v>
      </c>
      <c r="X4357">
        <v>0</v>
      </c>
      <c r="Y4357">
        <v>133.23929118789712</v>
      </c>
      <c r="Z4357">
        <v>0</v>
      </c>
      <c r="AA4357">
        <v>5.7707133878279011</v>
      </c>
      <c r="AB4357">
        <v>0</v>
      </c>
      <c r="AC4357">
        <v>0</v>
      </c>
      <c r="AD4357">
        <v>0</v>
      </c>
      <c r="AE4357">
        <v>139.27214770195388</v>
      </c>
    </row>
    <row r="4358" spans="1:31" x14ac:dyDescent="0.25">
      <c r="A4358">
        <v>2352232</v>
      </c>
      <c r="B4358">
        <v>1</v>
      </c>
      <c r="C4358" t="s">
        <v>80</v>
      </c>
      <c r="D4358" t="s">
        <v>85</v>
      </c>
      <c r="E4358" t="s">
        <v>147</v>
      </c>
      <c r="F4358" t="s">
        <v>12614</v>
      </c>
      <c r="G4358" t="s">
        <v>813</v>
      </c>
      <c r="H4358" t="s">
        <v>135</v>
      </c>
      <c r="I4358" t="s">
        <v>144</v>
      </c>
      <c r="J4358" t="s">
        <v>137</v>
      </c>
      <c r="K4358" t="s">
        <v>138</v>
      </c>
      <c r="L4358" t="s">
        <v>12615</v>
      </c>
      <c r="M4358" t="s">
        <v>12616</v>
      </c>
      <c r="N4358">
        <v>1.6688888879999999</v>
      </c>
      <c r="O4358">
        <v>0</v>
      </c>
      <c r="P4358">
        <v>318</v>
      </c>
      <c r="Q4358">
        <v>0</v>
      </c>
      <c r="R4358">
        <v>0</v>
      </c>
      <c r="S4358">
        <v>0</v>
      </c>
      <c r="T4358">
        <v>33</v>
      </c>
      <c r="U4358">
        <v>0</v>
      </c>
      <c r="V4358">
        <v>0</v>
      </c>
      <c r="W4358">
        <v>0</v>
      </c>
      <c r="X4358">
        <v>222.38198219755745</v>
      </c>
      <c r="Y4358">
        <v>0</v>
      </c>
      <c r="Z4358">
        <v>0</v>
      </c>
      <c r="AA4358">
        <v>0</v>
      </c>
      <c r="AB4358">
        <v>86.769727554415084</v>
      </c>
      <c r="AC4358">
        <v>0</v>
      </c>
      <c r="AD4358">
        <v>0</v>
      </c>
      <c r="AE4358">
        <v>309.15170975197253</v>
      </c>
    </row>
    <row r="4359" spans="1:31" x14ac:dyDescent="0.25">
      <c r="A4359">
        <v>2352255</v>
      </c>
      <c r="B4359">
        <v>1</v>
      </c>
      <c r="C4359" t="s">
        <v>81</v>
      </c>
      <c r="D4359" t="s">
        <v>123</v>
      </c>
      <c r="E4359" t="s">
        <v>147</v>
      </c>
      <c r="F4359" t="s">
        <v>4924</v>
      </c>
      <c r="G4359" t="s">
        <v>134</v>
      </c>
      <c r="H4359" t="s">
        <v>135</v>
      </c>
      <c r="I4359" t="s">
        <v>144</v>
      </c>
      <c r="J4359" t="s">
        <v>137</v>
      </c>
      <c r="K4359" t="s">
        <v>138</v>
      </c>
      <c r="L4359" t="s">
        <v>12617</v>
      </c>
      <c r="M4359" t="s">
        <v>12618</v>
      </c>
      <c r="N4359">
        <v>0.55611111099999999</v>
      </c>
      <c r="O4359">
        <v>0</v>
      </c>
      <c r="P4359">
        <v>661</v>
      </c>
      <c r="Q4359">
        <v>11</v>
      </c>
      <c r="R4359">
        <v>78</v>
      </c>
      <c r="S4359">
        <v>11</v>
      </c>
      <c r="T4359">
        <v>77</v>
      </c>
      <c r="U4359">
        <v>1</v>
      </c>
      <c r="V4359">
        <v>0</v>
      </c>
      <c r="W4359">
        <v>0</v>
      </c>
      <c r="X4359">
        <v>72.216558753346504</v>
      </c>
      <c r="Y4359">
        <v>21.01605999949005</v>
      </c>
      <c r="Z4359">
        <v>44.495530192555464</v>
      </c>
      <c r="AA4359">
        <v>13.987816645425401</v>
      </c>
      <c r="AB4359">
        <v>43.57928396735759</v>
      </c>
      <c r="AC4359">
        <v>0.31544835985376996</v>
      </c>
      <c r="AD4359">
        <v>0</v>
      </c>
      <c r="AE4359">
        <v>195.61069791802879</v>
      </c>
    </row>
    <row r="4360" spans="1:31" x14ac:dyDescent="0.25">
      <c r="A4360">
        <v>2351986</v>
      </c>
      <c r="B4360">
        <v>1</v>
      </c>
      <c r="C4360" t="s">
        <v>80</v>
      </c>
      <c r="D4360" t="s">
        <v>107</v>
      </c>
      <c r="E4360" t="s">
        <v>151</v>
      </c>
      <c r="F4360" t="s">
        <v>10233</v>
      </c>
      <c r="G4360" t="s">
        <v>194</v>
      </c>
      <c r="H4360" t="s">
        <v>154</v>
      </c>
      <c r="I4360" t="s">
        <v>144</v>
      </c>
      <c r="J4360" t="s">
        <v>137</v>
      </c>
      <c r="K4360" t="s">
        <v>138</v>
      </c>
      <c r="L4360" t="s">
        <v>12619</v>
      </c>
      <c r="M4360" t="s">
        <v>12620</v>
      </c>
      <c r="N4360">
        <v>0.48861111099999999</v>
      </c>
      <c r="O4360">
        <v>0</v>
      </c>
      <c r="P4360">
        <v>27</v>
      </c>
      <c r="Q4360">
        <v>0</v>
      </c>
      <c r="R4360">
        <v>0</v>
      </c>
      <c r="S4360">
        <v>0</v>
      </c>
      <c r="T4360">
        <v>5</v>
      </c>
      <c r="U4360">
        <v>0</v>
      </c>
      <c r="V4360">
        <v>0</v>
      </c>
      <c r="W4360">
        <v>0</v>
      </c>
      <c r="X4360">
        <v>3.7386273271466477</v>
      </c>
      <c r="Y4360">
        <v>0</v>
      </c>
      <c r="Z4360">
        <v>0</v>
      </c>
      <c r="AA4360">
        <v>0</v>
      </c>
      <c r="AB4360">
        <v>4.946942310245471</v>
      </c>
      <c r="AC4360">
        <v>0</v>
      </c>
      <c r="AD4360">
        <v>0</v>
      </c>
      <c r="AE4360">
        <v>8.6855696373921187</v>
      </c>
    </row>
    <row r="4361" spans="1:31" x14ac:dyDescent="0.25">
      <c r="A4361">
        <v>2352378</v>
      </c>
      <c r="B4361">
        <v>1</v>
      </c>
      <c r="C4361" t="s">
        <v>81</v>
      </c>
      <c r="D4361" t="s">
        <v>127</v>
      </c>
      <c r="E4361" t="s">
        <v>132</v>
      </c>
      <c r="F4361" t="s">
        <v>12621</v>
      </c>
      <c r="G4361" t="s">
        <v>134</v>
      </c>
      <c r="H4361" t="s">
        <v>135</v>
      </c>
      <c r="I4361" t="s">
        <v>144</v>
      </c>
      <c r="J4361" t="s">
        <v>137</v>
      </c>
      <c r="K4361" t="s">
        <v>138</v>
      </c>
      <c r="L4361" t="s">
        <v>12622</v>
      </c>
      <c r="M4361" t="s">
        <v>12623</v>
      </c>
      <c r="N4361">
        <v>0.97499999999999998</v>
      </c>
      <c r="O4361">
        <v>0</v>
      </c>
      <c r="P4361">
        <v>16</v>
      </c>
      <c r="Q4361">
        <v>0</v>
      </c>
      <c r="R4361">
        <v>3</v>
      </c>
      <c r="S4361">
        <v>6</v>
      </c>
      <c r="T4361">
        <v>11</v>
      </c>
      <c r="U4361">
        <v>0</v>
      </c>
      <c r="V4361">
        <v>0</v>
      </c>
      <c r="W4361">
        <v>0</v>
      </c>
      <c r="X4361">
        <v>5.1035246949243556</v>
      </c>
      <c r="Y4361">
        <v>0</v>
      </c>
      <c r="Z4361">
        <v>8.3235827695789162</v>
      </c>
      <c r="AA4361">
        <v>63.798760694550559</v>
      </c>
      <c r="AB4361">
        <v>8.1703198292011479</v>
      </c>
      <c r="AC4361">
        <v>0</v>
      </c>
      <c r="AD4361">
        <v>0</v>
      </c>
      <c r="AE4361">
        <v>85.396187988254979</v>
      </c>
    </row>
    <row r="4362" spans="1:31" x14ac:dyDescent="0.25">
      <c r="A4362">
        <v>2352132</v>
      </c>
      <c r="B4362">
        <v>1</v>
      </c>
      <c r="C4362" t="s">
        <v>81</v>
      </c>
      <c r="D4362" t="s">
        <v>119</v>
      </c>
      <c r="E4362" t="s">
        <v>132</v>
      </c>
      <c r="F4362" t="s">
        <v>12624</v>
      </c>
      <c r="G4362" t="s">
        <v>134</v>
      </c>
      <c r="H4362" t="s">
        <v>135</v>
      </c>
      <c r="I4362" t="s">
        <v>144</v>
      </c>
      <c r="J4362" t="s">
        <v>137</v>
      </c>
      <c r="K4362" t="s">
        <v>138</v>
      </c>
      <c r="L4362" t="s">
        <v>12625</v>
      </c>
      <c r="M4362" t="s">
        <v>12626</v>
      </c>
      <c r="N4362">
        <v>0.133611111</v>
      </c>
      <c r="O4362">
        <v>0</v>
      </c>
      <c r="P4362">
        <v>1007</v>
      </c>
      <c r="Q4362">
        <v>18</v>
      </c>
      <c r="R4362">
        <v>241</v>
      </c>
      <c r="S4362">
        <v>3</v>
      </c>
      <c r="T4362">
        <v>64</v>
      </c>
      <c r="U4362">
        <v>0</v>
      </c>
      <c r="V4362">
        <v>0</v>
      </c>
      <c r="W4362">
        <v>0</v>
      </c>
      <c r="X4362">
        <v>35.298889907761222</v>
      </c>
      <c r="Y4362">
        <v>18.857876066887822</v>
      </c>
      <c r="Z4362">
        <v>117.41883302053797</v>
      </c>
      <c r="AA4362">
        <v>0.94070159692372513</v>
      </c>
      <c r="AB4362">
        <v>7.2738481787152294</v>
      </c>
      <c r="AC4362">
        <v>0</v>
      </c>
      <c r="AD4362">
        <v>0</v>
      </c>
      <c r="AE4362">
        <v>179.79014877082599</v>
      </c>
    </row>
    <row r="4363" spans="1:31" x14ac:dyDescent="0.25">
      <c r="A4363">
        <v>2352092</v>
      </c>
      <c r="B4363">
        <v>1</v>
      </c>
      <c r="C4363" t="s">
        <v>81</v>
      </c>
      <c r="D4363" t="s">
        <v>118</v>
      </c>
      <c r="E4363" t="s">
        <v>151</v>
      </c>
      <c r="F4363" t="s">
        <v>7754</v>
      </c>
      <c r="G4363" t="s">
        <v>153</v>
      </c>
      <c r="H4363" t="s">
        <v>154</v>
      </c>
      <c r="I4363" t="s">
        <v>144</v>
      </c>
      <c r="J4363" t="s">
        <v>137</v>
      </c>
      <c r="K4363" t="s">
        <v>138</v>
      </c>
      <c r="L4363" t="s">
        <v>12627</v>
      </c>
      <c r="M4363" t="s">
        <v>12628</v>
      </c>
      <c r="N4363">
        <v>2.6605555550000002</v>
      </c>
      <c r="O4363">
        <v>0</v>
      </c>
      <c r="P4363">
        <v>3</v>
      </c>
      <c r="Q4363">
        <v>0</v>
      </c>
      <c r="R4363">
        <v>4</v>
      </c>
      <c r="S4363">
        <v>0</v>
      </c>
      <c r="T4363">
        <v>2</v>
      </c>
      <c r="U4363">
        <v>0</v>
      </c>
      <c r="V4363">
        <v>0</v>
      </c>
      <c r="W4363">
        <v>0</v>
      </c>
      <c r="X4363">
        <v>11.218423950826789</v>
      </c>
      <c r="Y4363">
        <v>0</v>
      </c>
      <c r="Z4363">
        <v>28.553255129485098</v>
      </c>
      <c r="AA4363">
        <v>0</v>
      </c>
      <c r="AB4363">
        <v>1.1250575252763888E-2</v>
      </c>
      <c r="AC4363">
        <v>0</v>
      </c>
      <c r="AD4363">
        <v>0</v>
      </c>
      <c r="AE4363">
        <v>39.782929655564651</v>
      </c>
    </row>
    <row r="4364" spans="1:31" x14ac:dyDescent="0.25">
      <c r="A4364">
        <v>2352086</v>
      </c>
      <c r="B4364">
        <v>1</v>
      </c>
      <c r="C4364" t="s">
        <v>80</v>
      </c>
      <c r="D4364" t="s">
        <v>110</v>
      </c>
      <c r="E4364" t="s">
        <v>240</v>
      </c>
      <c r="F4364" t="s">
        <v>12629</v>
      </c>
      <c r="G4364" t="s">
        <v>1416</v>
      </c>
      <c r="H4364" t="s">
        <v>135</v>
      </c>
      <c r="I4364" t="s">
        <v>144</v>
      </c>
      <c r="J4364" t="s">
        <v>137</v>
      </c>
      <c r="K4364" t="s">
        <v>138</v>
      </c>
      <c r="L4364" t="s">
        <v>12630</v>
      </c>
      <c r="M4364" t="s">
        <v>12631</v>
      </c>
      <c r="N4364">
        <v>1.5249999999999999</v>
      </c>
      <c r="O4364">
        <v>0</v>
      </c>
      <c r="P4364">
        <v>4298</v>
      </c>
      <c r="Q4364">
        <v>0</v>
      </c>
      <c r="R4364">
        <v>0</v>
      </c>
      <c r="S4364">
        <v>0</v>
      </c>
      <c r="T4364">
        <v>372</v>
      </c>
      <c r="U4364">
        <v>0</v>
      </c>
      <c r="V4364">
        <v>1</v>
      </c>
      <c r="W4364">
        <v>0</v>
      </c>
      <c r="X4364">
        <v>2499.9378820954821</v>
      </c>
      <c r="Y4364">
        <v>0</v>
      </c>
      <c r="Z4364">
        <v>0</v>
      </c>
      <c r="AA4364">
        <v>0</v>
      </c>
      <c r="AB4364">
        <v>1181.1720270882577</v>
      </c>
      <c r="AC4364">
        <v>0</v>
      </c>
      <c r="AD4364">
        <v>30.701640328738954</v>
      </c>
      <c r="AE4364">
        <v>3711.8115495124785</v>
      </c>
    </row>
    <row r="4365" spans="1:31" x14ac:dyDescent="0.25">
      <c r="A4365">
        <v>2352238</v>
      </c>
      <c r="B4365">
        <v>1</v>
      </c>
      <c r="C4365" t="s">
        <v>80</v>
      </c>
      <c r="D4365" t="s">
        <v>84</v>
      </c>
      <c r="E4365" t="s">
        <v>174</v>
      </c>
      <c r="F4365" t="s">
        <v>12632</v>
      </c>
      <c r="G4365" t="s">
        <v>194</v>
      </c>
      <c r="H4365" t="s">
        <v>154</v>
      </c>
      <c r="I4365" t="s">
        <v>144</v>
      </c>
      <c r="J4365" t="s">
        <v>137</v>
      </c>
      <c r="K4365" t="s">
        <v>138</v>
      </c>
      <c r="L4365" t="s">
        <v>12633</v>
      </c>
      <c r="M4365" t="s">
        <v>12634</v>
      </c>
      <c r="N4365">
        <v>2.2666666659999999</v>
      </c>
      <c r="O4365">
        <v>0</v>
      </c>
      <c r="P4365">
        <v>925</v>
      </c>
      <c r="Q4365">
        <v>0</v>
      </c>
      <c r="R4365">
        <v>0</v>
      </c>
      <c r="S4365">
        <v>0</v>
      </c>
      <c r="T4365">
        <v>50</v>
      </c>
      <c r="U4365">
        <v>0</v>
      </c>
      <c r="V4365">
        <v>0</v>
      </c>
      <c r="W4365">
        <v>0</v>
      </c>
      <c r="X4365">
        <v>558.06381273051375</v>
      </c>
      <c r="Y4365">
        <v>0</v>
      </c>
      <c r="Z4365">
        <v>0</v>
      </c>
      <c r="AA4365">
        <v>0</v>
      </c>
      <c r="AB4365">
        <v>129.53612151116255</v>
      </c>
      <c r="AC4365">
        <v>0</v>
      </c>
      <c r="AD4365">
        <v>0</v>
      </c>
      <c r="AE4365">
        <v>687.59993424167624</v>
      </c>
    </row>
    <row r="4366" spans="1:31" x14ac:dyDescent="0.25">
      <c r="A4366">
        <v>2352195</v>
      </c>
      <c r="B4366">
        <v>1</v>
      </c>
      <c r="C4366" t="s">
        <v>80</v>
      </c>
      <c r="D4366" t="s">
        <v>98</v>
      </c>
      <c r="E4366" t="s">
        <v>141</v>
      </c>
      <c r="F4366" t="s">
        <v>12635</v>
      </c>
      <c r="G4366" t="s">
        <v>134</v>
      </c>
      <c r="H4366" t="s">
        <v>135</v>
      </c>
      <c r="I4366" t="s">
        <v>144</v>
      </c>
      <c r="J4366" t="s">
        <v>137</v>
      </c>
      <c r="K4366" t="s">
        <v>138</v>
      </c>
      <c r="L4366" t="s">
        <v>12636</v>
      </c>
      <c r="M4366" t="s">
        <v>12637</v>
      </c>
      <c r="N4366">
        <v>0.58666666599999995</v>
      </c>
      <c r="O4366">
        <v>0</v>
      </c>
      <c r="P4366">
        <v>79</v>
      </c>
      <c r="Q4366">
        <v>0</v>
      </c>
      <c r="R4366">
        <v>24</v>
      </c>
      <c r="S4366">
        <v>0</v>
      </c>
      <c r="T4366">
        <v>16</v>
      </c>
      <c r="U4366">
        <v>0</v>
      </c>
      <c r="V4366">
        <v>0</v>
      </c>
      <c r="W4366">
        <v>0</v>
      </c>
      <c r="X4366">
        <v>20.400048529135148</v>
      </c>
      <c r="Y4366">
        <v>0</v>
      </c>
      <c r="Z4366">
        <v>15.387116399391147</v>
      </c>
      <c r="AA4366">
        <v>0</v>
      </c>
      <c r="AB4366">
        <v>11.648422530896799</v>
      </c>
      <c r="AC4366">
        <v>0</v>
      </c>
      <c r="AD4366">
        <v>0</v>
      </c>
      <c r="AE4366">
        <v>47.43558745942309</v>
      </c>
    </row>
    <row r="4367" spans="1:31" x14ac:dyDescent="0.25">
      <c r="A4367">
        <v>2352338</v>
      </c>
      <c r="B4367">
        <v>1</v>
      </c>
      <c r="C4367" t="s">
        <v>81</v>
      </c>
      <c r="D4367" t="s">
        <v>122</v>
      </c>
      <c r="E4367" t="s">
        <v>147</v>
      </c>
      <c r="F4367" t="s">
        <v>12638</v>
      </c>
      <c r="G4367" t="s">
        <v>184</v>
      </c>
      <c r="H4367" t="s">
        <v>135</v>
      </c>
      <c r="I4367" t="s">
        <v>144</v>
      </c>
      <c r="J4367" t="s">
        <v>137</v>
      </c>
      <c r="K4367" t="s">
        <v>138</v>
      </c>
      <c r="L4367" t="s">
        <v>12639</v>
      </c>
      <c r="M4367" t="s">
        <v>12640</v>
      </c>
      <c r="N4367">
        <v>2.4525000000000001</v>
      </c>
      <c r="O4367">
        <v>0</v>
      </c>
      <c r="P4367">
        <v>186</v>
      </c>
      <c r="Q4367">
        <v>0</v>
      </c>
      <c r="R4367">
        <v>3</v>
      </c>
      <c r="S4367">
        <v>0</v>
      </c>
      <c r="T4367">
        <v>11</v>
      </c>
      <c r="U4367">
        <v>0</v>
      </c>
      <c r="V4367">
        <v>0</v>
      </c>
      <c r="W4367">
        <v>0</v>
      </c>
      <c r="X4367">
        <v>63.045983353320359</v>
      </c>
      <c r="Y4367">
        <v>0</v>
      </c>
      <c r="Z4367">
        <v>10.570790587914512</v>
      </c>
      <c r="AA4367">
        <v>0</v>
      </c>
      <c r="AB4367">
        <v>6.3776527550886941</v>
      </c>
      <c r="AC4367">
        <v>0</v>
      </c>
      <c r="AD4367">
        <v>0</v>
      </c>
      <c r="AE4367">
        <v>79.994426696323558</v>
      </c>
    </row>
    <row r="4368" spans="1:31" x14ac:dyDescent="0.25">
      <c r="A4368">
        <v>2352172</v>
      </c>
      <c r="B4368">
        <v>1</v>
      </c>
      <c r="C4368" t="s">
        <v>81</v>
      </c>
      <c r="D4368" t="s">
        <v>118</v>
      </c>
      <c r="E4368" t="s">
        <v>174</v>
      </c>
      <c r="F4368" t="s">
        <v>12641</v>
      </c>
      <c r="G4368" t="s">
        <v>176</v>
      </c>
      <c r="H4368" t="s">
        <v>154</v>
      </c>
      <c r="I4368" t="s">
        <v>144</v>
      </c>
      <c r="J4368" t="s">
        <v>137</v>
      </c>
      <c r="K4368" t="s">
        <v>138</v>
      </c>
      <c r="L4368" t="s">
        <v>12642</v>
      </c>
      <c r="M4368" t="s">
        <v>12643</v>
      </c>
      <c r="N4368">
        <v>2.5622222219999999</v>
      </c>
      <c r="O4368">
        <v>0</v>
      </c>
      <c r="P4368">
        <v>0</v>
      </c>
      <c r="Q4368">
        <v>0</v>
      </c>
      <c r="R4368">
        <v>2</v>
      </c>
      <c r="S4368">
        <v>0</v>
      </c>
      <c r="T4368">
        <v>3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30.680699952853892</v>
      </c>
      <c r="AA4368">
        <v>0</v>
      </c>
      <c r="AB4368">
        <v>30.703341872113153</v>
      </c>
      <c r="AC4368">
        <v>0</v>
      </c>
      <c r="AD4368">
        <v>0</v>
      </c>
      <c r="AE4368">
        <v>61.384041824967042</v>
      </c>
    </row>
    <row r="4369" spans="1:31" x14ac:dyDescent="0.25">
      <c r="A4369">
        <v>2351837</v>
      </c>
      <c r="B4369">
        <v>1</v>
      </c>
      <c r="C4369" t="s">
        <v>80</v>
      </c>
      <c r="D4369" t="s">
        <v>103</v>
      </c>
      <c r="E4369" t="s">
        <v>141</v>
      </c>
      <c r="F4369" t="s">
        <v>711</v>
      </c>
      <c r="G4369" t="s">
        <v>363</v>
      </c>
      <c r="H4369" t="s">
        <v>135</v>
      </c>
      <c r="I4369" t="s">
        <v>144</v>
      </c>
      <c r="J4369" t="s">
        <v>137</v>
      </c>
      <c r="K4369" t="s">
        <v>138</v>
      </c>
      <c r="L4369" t="s">
        <v>12644</v>
      </c>
      <c r="M4369" t="s">
        <v>12645</v>
      </c>
      <c r="N4369">
        <v>0.22666666599999999</v>
      </c>
      <c r="O4369">
        <v>1</v>
      </c>
      <c r="P4369">
        <v>0</v>
      </c>
      <c r="Q4369">
        <v>3</v>
      </c>
      <c r="R4369">
        <v>0</v>
      </c>
      <c r="S4369">
        <v>12</v>
      </c>
      <c r="T4369">
        <v>1</v>
      </c>
      <c r="U4369">
        <v>3</v>
      </c>
      <c r="V4369">
        <v>0</v>
      </c>
      <c r="W4369">
        <v>9.6445473175999996E-2</v>
      </c>
      <c r="X4369">
        <v>0</v>
      </c>
      <c r="Y4369">
        <v>18.125389110456656</v>
      </c>
      <c r="Z4369">
        <v>0</v>
      </c>
      <c r="AA4369">
        <v>69.806880550429</v>
      </c>
      <c r="AB4369">
        <v>0</v>
      </c>
      <c r="AC4369">
        <v>18.176972032098092</v>
      </c>
      <c r="AD4369">
        <v>0</v>
      </c>
      <c r="AE4369">
        <v>106.20568716615975</v>
      </c>
    </row>
    <row r="4370" spans="1:31" x14ac:dyDescent="0.25">
      <c r="A4370">
        <v>2351860</v>
      </c>
      <c r="B4370">
        <v>1</v>
      </c>
      <c r="C4370" t="s">
        <v>81</v>
      </c>
      <c r="D4370" t="s">
        <v>112</v>
      </c>
      <c r="E4370" t="s">
        <v>132</v>
      </c>
      <c r="F4370" t="s">
        <v>3919</v>
      </c>
      <c r="G4370" t="s">
        <v>134</v>
      </c>
      <c r="H4370" t="s">
        <v>135</v>
      </c>
      <c r="I4370" t="s">
        <v>144</v>
      </c>
      <c r="J4370" t="s">
        <v>137</v>
      </c>
      <c r="K4370" t="s">
        <v>138</v>
      </c>
      <c r="L4370" t="s">
        <v>12646</v>
      </c>
      <c r="M4370" t="s">
        <v>12647</v>
      </c>
      <c r="N4370">
        <v>0.56777777699999998</v>
      </c>
      <c r="O4370">
        <v>0</v>
      </c>
      <c r="P4370">
        <v>535</v>
      </c>
      <c r="Q4370">
        <v>3</v>
      </c>
      <c r="R4370">
        <v>3</v>
      </c>
      <c r="S4370">
        <v>2</v>
      </c>
      <c r="T4370">
        <v>57</v>
      </c>
      <c r="U4370">
        <v>2</v>
      </c>
      <c r="V4370">
        <v>0</v>
      </c>
      <c r="W4370">
        <v>0</v>
      </c>
      <c r="X4370">
        <v>27.49353481016102</v>
      </c>
      <c r="Y4370">
        <v>11.248456786482913</v>
      </c>
      <c r="Z4370">
        <v>1.5568130713657957</v>
      </c>
      <c r="AA4370">
        <v>2.9858305296073797</v>
      </c>
      <c r="AB4370">
        <v>12.856908066495548</v>
      </c>
      <c r="AC4370">
        <v>321.07908080952495</v>
      </c>
      <c r="AD4370">
        <v>0</v>
      </c>
      <c r="AE4370">
        <v>377.22062407363762</v>
      </c>
    </row>
    <row r="4371" spans="1:31" x14ac:dyDescent="0.25">
      <c r="A4371">
        <v>2352152</v>
      </c>
      <c r="B4371">
        <v>1</v>
      </c>
      <c r="C4371" t="s">
        <v>80</v>
      </c>
      <c r="D4371" t="s">
        <v>85</v>
      </c>
      <c r="E4371" t="s">
        <v>240</v>
      </c>
      <c r="F4371" t="s">
        <v>12648</v>
      </c>
      <c r="G4371" t="s">
        <v>134</v>
      </c>
      <c r="H4371" t="s">
        <v>135</v>
      </c>
      <c r="I4371" t="s">
        <v>144</v>
      </c>
      <c r="J4371" t="s">
        <v>137</v>
      </c>
      <c r="K4371" t="s">
        <v>138</v>
      </c>
      <c r="L4371" t="s">
        <v>12649</v>
      </c>
      <c r="M4371" t="s">
        <v>12615</v>
      </c>
      <c r="N4371">
        <v>1.589722222</v>
      </c>
      <c r="O4371">
        <v>0</v>
      </c>
      <c r="P4371">
        <v>1762</v>
      </c>
      <c r="Q4371">
        <v>0</v>
      </c>
      <c r="R4371">
        <v>0</v>
      </c>
      <c r="S4371">
        <v>0</v>
      </c>
      <c r="T4371">
        <v>190</v>
      </c>
      <c r="U4371">
        <v>0</v>
      </c>
      <c r="V4371">
        <v>0</v>
      </c>
      <c r="W4371">
        <v>0</v>
      </c>
      <c r="X4371">
        <v>1081.2839635009188</v>
      </c>
      <c r="Y4371">
        <v>0</v>
      </c>
      <c r="Z4371">
        <v>0</v>
      </c>
      <c r="AA4371">
        <v>0</v>
      </c>
      <c r="AB4371">
        <v>640.9797126918852</v>
      </c>
      <c r="AC4371">
        <v>0</v>
      </c>
      <c r="AD4371">
        <v>0</v>
      </c>
      <c r="AE4371">
        <v>1722.263676192804</v>
      </c>
    </row>
    <row r="4372" spans="1:31" x14ac:dyDescent="0.25">
      <c r="A4372">
        <v>2352009</v>
      </c>
      <c r="B4372">
        <v>1</v>
      </c>
      <c r="C4372" t="s">
        <v>80</v>
      </c>
      <c r="D4372" t="s">
        <v>107</v>
      </c>
      <c r="E4372" t="s">
        <v>141</v>
      </c>
      <c r="F4372" t="s">
        <v>12650</v>
      </c>
      <c r="G4372" t="s">
        <v>134</v>
      </c>
      <c r="H4372" t="s">
        <v>135</v>
      </c>
      <c r="I4372" t="s">
        <v>144</v>
      </c>
      <c r="J4372" t="s">
        <v>137</v>
      </c>
      <c r="K4372" t="s">
        <v>138</v>
      </c>
      <c r="L4372" t="s">
        <v>12651</v>
      </c>
      <c r="M4372" t="s">
        <v>12652</v>
      </c>
      <c r="N4372">
        <v>0.87305555499999998</v>
      </c>
      <c r="O4372">
        <v>1</v>
      </c>
      <c r="P4372">
        <v>1251</v>
      </c>
      <c r="Q4372">
        <v>28</v>
      </c>
      <c r="R4372">
        <v>78</v>
      </c>
      <c r="S4372">
        <v>5</v>
      </c>
      <c r="T4372">
        <v>43</v>
      </c>
      <c r="U4372">
        <v>0</v>
      </c>
      <c r="V4372">
        <v>3</v>
      </c>
      <c r="W4372">
        <v>1.0104549721600835</v>
      </c>
      <c r="X4372">
        <v>307.57510220457215</v>
      </c>
      <c r="Y4372">
        <v>649.34733034029603</v>
      </c>
      <c r="Z4372">
        <v>185.2903481013436</v>
      </c>
      <c r="AA4372">
        <v>17.891533851752111</v>
      </c>
      <c r="AB4372">
        <v>150.51227381686311</v>
      </c>
      <c r="AC4372">
        <v>0</v>
      </c>
      <c r="AD4372">
        <v>38.608698223403124</v>
      </c>
      <c r="AE4372">
        <v>1350.23574151039</v>
      </c>
    </row>
    <row r="4373" spans="1:31" x14ac:dyDescent="0.25">
      <c r="A4373">
        <v>2352215</v>
      </c>
      <c r="B4373">
        <v>1</v>
      </c>
      <c r="C4373" t="s">
        <v>80</v>
      </c>
      <c r="D4373" t="s">
        <v>98</v>
      </c>
      <c r="E4373" t="s">
        <v>151</v>
      </c>
      <c r="F4373" t="s">
        <v>12653</v>
      </c>
      <c r="G4373" t="s">
        <v>352</v>
      </c>
      <c r="H4373" t="s">
        <v>154</v>
      </c>
      <c r="I4373" t="s">
        <v>144</v>
      </c>
      <c r="J4373" t="s">
        <v>137</v>
      </c>
      <c r="K4373" t="s">
        <v>138</v>
      </c>
      <c r="L4373" t="s">
        <v>12654</v>
      </c>
      <c r="M4373" t="s">
        <v>12655</v>
      </c>
      <c r="N4373">
        <v>2.5591666659999999</v>
      </c>
      <c r="O4373">
        <v>0</v>
      </c>
      <c r="P4373">
        <v>0</v>
      </c>
      <c r="Q4373">
        <v>0</v>
      </c>
      <c r="R4373">
        <v>1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</row>
    <row r="4374" spans="1:31" x14ac:dyDescent="0.25">
      <c r="A4374">
        <v>2352350</v>
      </c>
      <c r="B4374">
        <v>1</v>
      </c>
      <c r="C4374" t="s">
        <v>80</v>
      </c>
      <c r="D4374" t="s">
        <v>82</v>
      </c>
      <c r="E4374" t="s">
        <v>157</v>
      </c>
      <c r="F4374" t="s">
        <v>12656</v>
      </c>
      <c r="G4374" t="s">
        <v>143</v>
      </c>
      <c r="H4374" t="s">
        <v>154</v>
      </c>
      <c r="I4374" t="s">
        <v>144</v>
      </c>
      <c r="J4374" t="s">
        <v>137</v>
      </c>
      <c r="K4374" t="s">
        <v>138</v>
      </c>
      <c r="L4374" t="s">
        <v>12657</v>
      </c>
      <c r="M4374" t="s">
        <v>12658</v>
      </c>
      <c r="N4374">
        <v>0.76777777700000005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2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0.11806144021326667</v>
      </c>
      <c r="AC4374">
        <v>0</v>
      </c>
      <c r="AD4374">
        <v>0</v>
      </c>
      <c r="AE4374">
        <v>0.11806144021326667</v>
      </c>
    </row>
    <row r="4375" spans="1:31" x14ac:dyDescent="0.25">
      <c r="A4375">
        <v>2351972</v>
      </c>
      <c r="B4375">
        <v>1</v>
      </c>
      <c r="C4375" t="s">
        <v>81</v>
      </c>
      <c r="D4375" t="s">
        <v>113</v>
      </c>
      <c r="E4375" t="s">
        <v>147</v>
      </c>
      <c r="F4375" t="s">
        <v>12659</v>
      </c>
      <c r="G4375" t="s">
        <v>494</v>
      </c>
      <c r="H4375" t="s">
        <v>135</v>
      </c>
      <c r="I4375" t="s">
        <v>144</v>
      </c>
      <c r="J4375" t="s">
        <v>137</v>
      </c>
      <c r="K4375" t="s">
        <v>138</v>
      </c>
      <c r="L4375" t="s">
        <v>12660</v>
      </c>
      <c r="M4375" t="s">
        <v>12661</v>
      </c>
      <c r="N4375">
        <v>0.73499999999999999</v>
      </c>
      <c r="O4375">
        <v>0</v>
      </c>
      <c r="P4375">
        <v>0</v>
      </c>
      <c r="Q4375">
        <v>0</v>
      </c>
      <c r="R4375">
        <v>9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56.754492539823644</v>
      </c>
      <c r="AA4375">
        <v>0</v>
      </c>
      <c r="AB4375">
        <v>0</v>
      </c>
      <c r="AC4375">
        <v>0</v>
      </c>
      <c r="AD4375">
        <v>0</v>
      </c>
      <c r="AE4375">
        <v>56.754492539823644</v>
      </c>
    </row>
    <row r="4376" spans="1:31" x14ac:dyDescent="0.25">
      <c r="A4376">
        <v>2352204</v>
      </c>
      <c r="B4376">
        <v>1</v>
      </c>
      <c r="C4376" t="s">
        <v>81</v>
      </c>
      <c r="D4376" t="s">
        <v>123</v>
      </c>
      <c r="E4376" t="s">
        <v>147</v>
      </c>
      <c r="F4376" t="s">
        <v>12662</v>
      </c>
      <c r="G4376" t="s">
        <v>134</v>
      </c>
      <c r="H4376" t="s">
        <v>135</v>
      </c>
      <c r="I4376" t="s">
        <v>144</v>
      </c>
      <c r="J4376" t="s">
        <v>137</v>
      </c>
      <c r="K4376" t="s">
        <v>138</v>
      </c>
      <c r="L4376" t="s">
        <v>12663</v>
      </c>
      <c r="M4376" t="s">
        <v>12664</v>
      </c>
      <c r="N4376">
        <v>1.261111111</v>
      </c>
      <c r="O4376">
        <v>0</v>
      </c>
      <c r="P4376">
        <v>661</v>
      </c>
      <c r="Q4376">
        <v>11</v>
      </c>
      <c r="R4376">
        <v>78</v>
      </c>
      <c r="S4376">
        <v>11</v>
      </c>
      <c r="T4376">
        <v>77</v>
      </c>
      <c r="U4376">
        <v>1</v>
      </c>
      <c r="V4376">
        <v>0</v>
      </c>
      <c r="W4376">
        <v>0</v>
      </c>
      <c r="X4376">
        <v>164.5894194524746</v>
      </c>
      <c r="Y4376">
        <v>47.499976120472894</v>
      </c>
      <c r="Z4376">
        <v>100.73658367087279</v>
      </c>
      <c r="AA4376">
        <v>33.99656394371322</v>
      </c>
      <c r="AB4376">
        <v>108.0426215485767</v>
      </c>
      <c r="AC4376">
        <v>0.84699029663798331</v>
      </c>
      <c r="AD4376">
        <v>0</v>
      </c>
      <c r="AE4376">
        <v>455.71215503274811</v>
      </c>
    </row>
    <row r="4377" spans="1:31" x14ac:dyDescent="0.25">
      <c r="A4377">
        <v>2352035</v>
      </c>
      <c r="B4377">
        <v>1</v>
      </c>
      <c r="C4377" t="s">
        <v>81</v>
      </c>
      <c r="D4377" t="s">
        <v>117</v>
      </c>
      <c r="E4377" t="s">
        <v>132</v>
      </c>
      <c r="F4377" t="s">
        <v>11290</v>
      </c>
      <c r="G4377" t="s">
        <v>134</v>
      </c>
      <c r="H4377" t="s">
        <v>135</v>
      </c>
      <c r="I4377" t="s">
        <v>144</v>
      </c>
      <c r="J4377" t="s">
        <v>137</v>
      </c>
      <c r="K4377" t="s">
        <v>138</v>
      </c>
      <c r="L4377" t="s">
        <v>12665</v>
      </c>
      <c r="M4377" t="s">
        <v>12666</v>
      </c>
      <c r="N4377">
        <v>2.6655555550000001</v>
      </c>
      <c r="O4377">
        <v>2</v>
      </c>
      <c r="P4377">
        <v>242</v>
      </c>
      <c r="Q4377">
        <v>31</v>
      </c>
      <c r="R4377">
        <v>52</v>
      </c>
      <c r="S4377">
        <v>5</v>
      </c>
      <c r="T4377">
        <v>7</v>
      </c>
      <c r="U4377">
        <v>2</v>
      </c>
      <c r="V4377">
        <v>0</v>
      </c>
      <c r="W4377">
        <v>0.54366340308783212</v>
      </c>
      <c r="X4377">
        <v>125.32931285768905</v>
      </c>
      <c r="Y4377">
        <v>569.20422156009943</v>
      </c>
      <c r="Z4377">
        <v>110.00843107366462</v>
      </c>
      <c r="AA4377">
        <v>67.876481158511197</v>
      </c>
      <c r="AB4377">
        <v>17.048341901836061</v>
      </c>
      <c r="AC4377">
        <v>411.87010063355507</v>
      </c>
      <c r="AD4377">
        <v>0</v>
      </c>
      <c r="AE4377">
        <v>1301.8805525884432</v>
      </c>
    </row>
    <row r="4378" spans="1:31" x14ac:dyDescent="0.25">
      <c r="A4378">
        <v>2352344</v>
      </c>
      <c r="B4378">
        <v>1</v>
      </c>
      <c r="C4378" t="s">
        <v>81</v>
      </c>
      <c r="D4378" t="s">
        <v>125</v>
      </c>
      <c r="E4378" t="s">
        <v>174</v>
      </c>
      <c r="F4378" t="s">
        <v>12667</v>
      </c>
      <c r="G4378" t="s">
        <v>176</v>
      </c>
      <c r="H4378" t="s">
        <v>154</v>
      </c>
      <c r="I4378" t="s">
        <v>144</v>
      </c>
      <c r="J4378" t="s">
        <v>137</v>
      </c>
      <c r="K4378" t="s">
        <v>138</v>
      </c>
      <c r="L4378" t="s">
        <v>12668</v>
      </c>
      <c r="M4378" t="s">
        <v>12669</v>
      </c>
      <c r="N4378">
        <v>1.3919444439999999</v>
      </c>
      <c r="O4378">
        <v>0</v>
      </c>
      <c r="P4378">
        <v>259</v>
      </c>
      <c r="Q4378">
        <v>0</v>
      </c>
      <c r="R4378">
        <v>0</v>
      </c>
      <c r="S4378">
        <v>0</v>
      </c>
      <c r="T4378">
        <v>18</v>
      </c>
      <c r="U4378">
        <v>0</v>
      </c>
      <c r="V4378">
        <v>0</v>
      </c>
      <c r="W4378">
        <v>0</v>
      </c>
      <c r="X4378">
        <v>69.285241561526632</v>
      </c>
      <c r="Y4378">
        <v>0</v>
      </c>
      <c r="Z4378">
        <v>0</v>
      </c>
      <c r="AA4378">
        <v>0</v>
      </c>
      <c r="AB4378">
        <v>17.388306420280557</v>
      </c>
      <c r="AC4378">
        <v>0</v>
      </c>
      <c r="AD4378">
        <v>0</v>
      </c>
      <c r="AE4378">
        <v>86.673547981807189</v>
      </c>
    </row>
    <row r="4379" spans="1:31" x14ac:dyDescent="0.25">
      <c r="A4379">
        <v>2351912</v>
      </c>
      <c r="B4379">
        <v>1</v>
      </c>
      <c r="C4379" t="s">
        <v>81</v>
      </c>
      <c r="D4379" t="s">
        <v>117</v>
      </c>
      <c r="E4379" t="s">
        <v>151</v>
      </c>
      <c r="F4379" t="s">
        <v>12670</v>
      </c>
      <c r="G4379" t="s">
        <v>451</v>
      </c>
      <c r="H4379" t="s">
        <v>154</v>
      </c>
      <c r="I4379" t="s">
        <v>144</v>
      </c>
      <c r="J4379" t="s">
        <v>137</v>
      </c>
      <c r="K4379" t="s">
        <v>138</v>
      </c>
      <c r="L4379" t="s">
        <v>12671</v>
      </c>
      <c r="M4379" t="s">
        <v>12672</v>
      </c>
      <c r="N4379">
        <v>2.2427777770000001</v>
      </c>
      <c r="O4379">
        <v>0</v>
      </c>
      <c r="P4379">
        <v>19</v>
      </c>
      <c r="Q4379">
        <v>0</v>
      </c>
      <c r="R4379">
        <v>1</v>
      </c>
      <c r="S4379">
        <v>0</v>
      </c>
      <c r="T4379">
        <v>1</v>
      </c>
      <c r="U4379">
        <v>0</v>
      </c>
      <c r="V4379">
        <v>0</v>
      </c>
      <c r="W4379">
        <v>0</v>
      </c>
      <c r="X4379">
        <v>10.550618328537004</v>
      </c>
      <c r="Y4379">
        <v>0</v>
      </c>
      <c r="Z4379">
        <v>6.5464442489294328</v>
      </c>
      <c r="AA4379">
        <v>0</v>
      </c>
      <c r="AB4379">
        <v>0.29056711914527922</v>
      </c>
      <c r="AC4379">
        <v>0</v>
      </c>
      <c r="AD4379">
        <v>0</v>
      </c>
      <c r="AE4379">
        <v>17.387629696611718</v>
      </c>
    </row>
    <row r="4380" spans="1:31" x14ac:dyDescent="0.25">
      <c r="A4380">
        <v>2351955</v>
      </c>
      <c r="B4380">
        <v>1</v>
      </c>
      <c r="C4380" t="s">
        <v>80</v>
      </c>
      <c r="D4380" t="s">
        <v>104</v>
      </c>
      <c r="E4380" t="s">
        <v>141</v>
      </c>
      <c r="F4380" t="s">
        <v>961</v>
      </c>
      <c r="G4380" t="s">
        <v>134</v>
      </c>
      <c r="H4380" t="s">
        <v>135</v>
      </c>
      <c r="I4380" t="s">
        <v>144</v>
      </c>
      <c r="J4380" t="s">
        <v>137</v>
      </c>
      <c r="K4380" t="s">
        <v>138</v>
      </c>
      <c r="L4380" t="s">
        <v>12673</v>
      </c>
      <c r="M4380" t="s">
        <v>12674</v>
      </c>
      <c r="N4380">
        <v>0.55833333299999999</v>
      </c>
      <c r="O4380">
        <v>5</v>
      </c>
      <c r="P4380">
        <v>1794</v>
      </c>
      <c r="Q4380">
        <v>10</v>
      </c>
      <c r="R4380">
        <v>20</v>
      </c>
      <c r="S4380">
        <v>17</v>
      </c>
      <c r="T4380">
        <v>211</v>
      </c>
      <c r="U4380">
        <v>2</v>
      </c>
      <c r="V4380">
        <v>0</v>
      </c>
      <c r="W4380">
        <v>0.41104110794211118</v>
      </c>
      <c r="X4380">
        <v>247.76251845339431</v>
      </c>
      <c r="Y4380">
        <v>7.438771103304445</v>
      </c>
      <c r="Z4380">
        <v>3.9856246213996838</v>
      </c>
      <c r="AA4380">
        <v>234.01431008335658</v>
      </c>
      <c r="AB4380">
        <v>117.95416481524695</v>
      </c>
      <c r="AC4380">
        <v>12.534070695105779</v>
      </c>
      <c r="AD4380">
        <v>0</v>
      </c>
      <c r="AE4380">
        <v>624.10050087974992</v>
      </c>
    </row>
    <row r="4381" spans="1:31" x14ac:dyDescent="0.25">
      <c r="A4381">
        <v>2352075</v>
      </c>
      <c r="B4381">
        <v>1</v>
      </c>
      <c r="C4381" t="s">
        <v>80</v>
      </c>
      <c r="D4381" t="s">
        <v>99</v>
      </c>
      <c r="E4381" t="s">
        <v>151</v>
      </c>
      <c r="F4381" t="s">
        <v>12675</v>
      </c>
      <c r="G4381" t="s">
        <v>451</v>
      </c>
      <c r="H4381" t="s">
        <v>154</v>
      </c>
      <c r="I4381" t="s">
        <v>144</v>
      </c>
      <c r="J4381" t="s">
        <v>137</v>
      </c>
      <c r="K4381" t="s">
        <v>138</v>
      </c>
      <c r="L4381" t="s">
        <v>12676</v>
      </c>
      <c r="M4381" t="s">
        <v>12677</v>
      </c>
      <c r="N4381">
        <v>6.1461111109999997</v>
      </c>
      <c r="O4381">
        <v>0</v>
      </c>
      <c r="P4381">
        <v>22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33.466265307404662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33.466265307404662</v>
      </c>
    </row>
    <row r="4382" spans="1:31" x14ac:dyDescent="0.25">
      <c r="A4382">
        <v>2351869</v>
      </c>
      <c r="B4382">
        <v>1</v>
      </c>
      <c r="C4382" t="s">
        <v>81</v>
      </c>
      <c r="D4382" t="s">
        <v>115</v>
      </c>
      <c r="E4382" t="s">
        <v>141</v>
      </c>
      <c r="F4382" t="s">
        <v>12678</v>
      </c>
      <c r="G4382" t="s">
        <v>208</v>
      </c>
      <c r="H4382" t="s">
        <v>135</v>
      </c>
      <c r="I4382" t="s">
        <v>144</v>
      </c>
      <c r="J4382" t="s">
        <v>137</v>
      </c>
      <c r="K4382" t="s">
        <v>209</v>
      </c>
      <c r="L4382" t="s">
        <v>12679</v>
      </c>
      <c r="M4382" t="s">
        <v>12680</v>
      </c>
      <c r="N4382">
        <v>7.477777777</v>
      </c>
      <c r="O4382">
        <v>0</v>
      </c>
      <c r="P4382">
        <v>1180</v>
      </c>
      <c r="Q4382">
        <v>3</v>
      </c>
      <c r="R4382">
        <v>140</v>
      </c>
      <c r="S4382">
        <v>8</v>
      </c>
      <c r="T4382">
        <v>76</v>
      </c>
      <c r="U4382">
        <v>0</v>
      </c>
      <c r="V4382">
        <v>0</v>
      </c>
      <c r="W4382">
        <v>0</v>
      </c>
      <c r="X4382">
        <v>922.08243196036267</v>
      </c>
      <c r="Y4382">
        <v>68.085193305012808</v>
      </c>
      <c r="Z4382">
        <v>939.01106590501593</v>
      </c>
      <c r="AA4382">
        <v>117.75421381786479</v>
      </c>
      <c r="AB4382">
        <v>256.72503268655123</v>
      </c>
      <c r="AC4382">
        <v>0</v>
      </c>
      <c r="AD4382">
        <v>0</v>
      </c>
      <c r="AE4382">
        <v>2303.6579376748077</v>
      </c>
    </row>
    <row r="4383" spans="1:31" x14ac:dyDescent="0.25">
      <c r="A4383">
        <v>2352012</v>
      </c>
      <c r="B4383">
        <v>1</v>
      </c>
      <c r="C4383" t="s">
        <v>81</v>
      </c>
      <c r="D4383" t="s">
        <v>127</v>
      </c>
      <c r="E4383" t="s">
        <v>151</v>
      </c>
      <c r="F4383" t="s">
        <v>12681</v>
      </c>
      <c r="G4383" t="s">
        <v>410</v>
      </c>
      <c r="H4383" t="s">
        <v>154</v>
      </c>
      <c r="I4383" t="s">
        <v>144</v>
      </c>
      <c r="J4383" t="s">
        <v>137</v>
      </c>
      <c r="K4383" t="s">
        <v>138</v>
      </c>
      <c r="L4383" t="s">
        <v>12682</v>
      </c>
      <c r="M4383" t="s">
        <v>12683</v>
      </c>
      <c r="N4383">
        <v>2.5580555550000001</v>
      </c>
      <c r="O4383">
        <v>0</v>
      </c>
      <c r="P4383">
        <v>40</v>
      </c>
      <c r="Q4383">
        <v>0</v>
      </c>
      <c r="R4383">
        <v>1</v>
      </c>
      <c r="S4383">
        <v>0</v>
      </c>
      <c r="T4383">
        <v>3</v>
      </c>
      <c r="U4383">
        <v>0</v>
      </c>
      <c r="V4383">
        <v>0</v>
      </c>
      <c r="W4383">
        <v>0</v>
      </c>
      <c r="X4383">
        <v>17.718382018104773</v>
      </c>
      <c r="Y4383">
        <v>0</v>
      </c>
      <c r="Z4383">
        <v>0</v>
      </c>
      <c r="AA4383">
        <v>0</v>
      </c>
      <c r="AB4383">
        <v>13.409677743346215</v>
      </c>
      <c r="AC4383">
        <v>0</v>
      </c>
      <c r="AD4383">
        <v>0</v>
      </c>
      <c r="AE4383">
        <v>31.128059761450988</v>
      </c>
    </row>
    <row r="4384" spans="1:31" x14ac:dyDescent="0.25">
      <c r="A4384">
        <v>2351763</v>
      </c>
      <c r="B4384">
        <v>1</v>
      </c>
      <c r="C4384" t="s">
        <v>81</v>
      </c>
      <c r="D4384" t="s">
        <v>127</v>
      </c>
      <c r="E4384" t="s">
        <v>157</v>
      </c>
      <c r="F4384" t="s">
        <v>12684</v>
      </c>
      <c r="G4384" t="s">
        <v>204</v>
      </c>
      <c r="H4384" t="s">
        <v>154</v>
      </c>
      <c r="I4384" t="s">
        <v>144</v>
      </c>
      <c r="J4384" t="s">
        <v>137</v>
      </c>
      <c r="K4384" t="s">
        <v>138</v>
      </c>
      <c r="L4384" t="s">
        <v>12685</v>
      </c>
      <c r="M4384" t="s">
        <v>12686</v>
      </c>
      <c r="N4384">
        <v>0.43194444399999998</v>
      </c>
      <c r="O4384">
        <v>0</v>
      </c>
      <c r="P4384">
        <v>5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0.4344971651236334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0.4344971651236334</v>
      </c>
    </row>
    <row r="4385" spans="1:31" x14ac:dyDescent="0.25">
      <c r="A4385">
        <v>2352370</v>
      </c>
      <c r="B4385">
        <v>1</v>
      </c>
      <c r="C4385" t="s">
        <v>80</v>
      </c>
      <c r="D4385" t="s">
        <v>106</v>
      </c>
      <c r="E4385" t="s">
        <v>151</v>
      </c>
      <c r="F4385" t="s">
        <v>12687</v>
      </c>
      <c r="G4385" t="s">
        <v>292</v>
      </c>
      <c r="H4385" t="s">
        <v>154</v>
      </c>
      <c r="I4385" t="s">
        <v>144</v>
      </c>
      <c r="J4385" t="s">
        <v>137</v>
      </c>
      <c r="K4385" t="s">
        <v>138</v>
      </c>
      <c r="L4385" t="s">
        <v>12688</v>
      </c>
      <c r="M4385" t="s">
        <v>12689</v>
      </c>
      <c r="N4385">
        <v>3.5150000000000001</v>
      </c>
      <c r="O4385">
        <v>0</v>
      </c>
      <c r="P4385">
        <v>87</v>
      </c>
      <c r="Q4385">
        <v>0</v>
      </c>
      <c r="R4385">
        <v>0</v>
      </c>
      <c r="S4385">
        <v>0</v>
      </c>
      <c r="T4385">
        <v>1</v>
      </c>
      <c r="U4385">
        <v>0</v>
      </c>
      <c r="V4385">
        <v>0</v>
      </c>
      <c r="W4385">
        <v>0</v>
      </c>
      <c r="X4385">
        <v>41.866219268429219</v>
      </c>
      <c r="Y4385">
        <v>0</v>
      </c>
      <c r="Z4385">
        <v>0</v>
      </c>
      <c r="AA4385">
        <v>0</v>
      </c>
      <c r="AB4385">
        <v>3.5843961066944446E-3</v>
      </c>
      <c r="AC4385">
        <v>0</v>
      </c>
      <c r="AD4385">
        <v>0</v>
      </c>
      <c r="AE4385">
        <v>41.869803664535915</v>
      </c>
    </row>
    <row r="4386" spans="1:31" x14ac:dyDescent="0.25">
      <c r="A4386">
        <v>2351829</v>
      </c>
      <c r="B4386">
        <v>1</v>
      </c>
      <c r="C4386" t="s">
        <v>80</v>
      </c>
      <c r="D4386" t="s">
        <v>95</v>
      </c>
      <c r="E4386" t="s">
        <v>141</v>
      </c>
      <c r="F4386" t="s">
        <v>6174</v>
      </c>
      <c r="G4386" t="s">
        <v>208</v>
      </c>
      <c r="H4386" t="s">
        <v>135</v>
      </c>
      <c r="I4386" t="s">
        <v>144</v>
      </c>
      <c r="J4386" t="s">
        <v>137</v>
      </c>
      <c r="K4386" t="s">
        <v>209</v>
      </c>
      <c r="L4386" t="s">
        <v>12690</v>
      </c>
      <c r="M4386" t="s">
        <v>12691</v>
      </c>
      <c r="N4386">
        <v>8.1672222219999995</v>
      </c>
      <c r="O4386">
        <v>4</v>
      </c>
      <c r="P4386">
        <v>177</v>
      </c>
      <c r="Q4386">
        <v>12</v>
      </c>
      <c r="R4386">
        <v>0</v>
      </c>
      <c r="S4386">
        <v>15</v>
      </c>
      <c r="T4386">
        <v>12</v>
      </c>
      <c r="U4386">
        <v>1</v>
      </c>
      <c r="V4386">
        <v>0</v>
      </c>
      <c r="W4386">
        <v>14.670862175259883</v>
      </c>
      <c r="X4386">
        <v>191.68384649237348</v>
      </c>
      <c r="Y4386">
        <v>242.33573843182248</v>
      </c>
      <c r="Z4386">
        <v>0</v>
      </c>
      <c r="AA4386">
        <v>889.82285207969528</v>
      </c>
      <c r="AB4386">
        <v>34.092165423526453</v>
      </c>
      <c r="AC4386">
        <v>25.485321152304934</v>
      </c>
      <c r="AD4386">
        <v>0</v>
      </c>
      <c r="AE4386">
        <v>1398.0907857549826</v>
      </c>
    </row>
    <row r="4387" spans="1:31" x14ac:dyDescent="0.25">
      <c r="A4387">
        <v>2352347</v>
      </c>
      <c r="B4387">
        <v>1</v>
      </c>
      <c r="C4387" t="s">
        <v>80</v>
      </c>
      <c r="D4387" t="s">
        <v>90</v>
      </c>
      <c r="E4387" t="s">
        <v>157</v>
      </c>
      <c r="F4387" t="s">
        <v>12692</v>
      </c>
      <c r="G4387" t="s">
        <v>159</v>
      </c>
      <c r="H4387" t="s">
        <v>154</v>
      </c>
      <c r="I4387" t="s">
        <v>144</v>
      </c>
      <c r="J4387" t="s">
        <v>137</v>
      </c>
      <c r="K4387" t="s">
        <v>138</v>
      </c>
      <c r="L4387" t="s">
        <v>12693</v>
      </c>
      <c r="M4387" t="s">
        <v>12694</v>
      </c>
      <c r="N4387">
        <v>2.8744444439999999</v>
      </c>
      <c r="O4387">
        <v>0</v>
      </c>
      <c r="P4387">
        <v>10</v>
      </c>
      <c r="Q4387">
        <v>0</v>
      </c>
      <c r="R4387">
        <v>0</v>
      </c>
      <c r="S4387">
        <v>0</v>
      </c>
      <c r="T4387">
        <v>1</v>
      </c>
      <c r="U4387">
        <v>0</v>
      </c>
      <c r="V4387">
        <v>0</v>
      </c>
      <c r="W4387">
        <v>0</v>
      </c>
      <c r="X4387">
        <v>6.3810150896663842</v>
      </c>
      <c r="Y4387">
        <v>0</v>
      </c>
      <c r="Z4387">
        <v>0</v>
      </c>
      <c r="AA4387">
        <v>0</v>
      </c>
      <c r="AB4387">
        <v>0.20155553820590419</v>
      </c>
      <c r="AC4387">
        <v>0</v>
      </c>
      <c r="AD4387">
        <v>0</v>
      </c>
      <c r="AE4387">
        <v>6.582570627872288</v>
      </c>
    </row>
    <row r="4388" spans="1:31" x14ac:dyDescent="0.25">
      <c r="A4388">
        <v>2352284</v>
      </c>
      <c r="B4388">
        <v>1</v>
      </c>
      <c r="C4388" t="s">
        <v>80</v>
      </c>
      <c r="D4388" t="s">
        <v>93</v>
      </c>
      <c r="E4388" t="s">
        <v>157</v>
      </c>
      <c r="F4388" t="s">
        <v>12695</v>
      </c>
      <c r="G4388" t="s">
        <v>159</v>
      </c>
      <c r="H4388" t="s">
        <v>154</v>
      </c>
      <c r="I4388" t="s">
        <v>144</v>
      </c>
      <c r="J4388" t="s">
        <v>137</v>
      </c>
      <c r="K4388" t="s">
        <v>138</v>
      </c>
      <c r="L4388" t="s">
        <v>12696</v>
      </c>
      <c r="M4388" t="s">
        <v>12697</v>
      </c>
      <c r="N4388">
        <v>5.7019444439999996</v>
      </c>
      <c r="O4388">
        <v>0</v>
      </c>
      <c r="P4388">
        <v>1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0.3932841287091528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0.3932841287091528</v>
      </c>
    </row>
    <row r="4389" spans="1:31" x14ac:dyDescent="0.25">
      <c r="A4389">
        <v>2351846</v>
      </c>
      <c r="B4389">
        <v>1</v>
      </c>
      <c r="C4389" t="s">
        <v>81</v>
      </c>
      <c r="D4389" t="s">
        <v>113</v>
      </c>
      <c r="E4389" t="s">
        <v>151</v>
      </c>
      <c r="F4389" t="s">
        <v>12698</v>
      </c>
      <c r="G4389" t="s">
        <v>153</v>
      </c>
      <c r="H4389" t="s">
        <v>154</v>
      </c>
      <c r="I4389" t="s">
        <v>144</v>
      </c>
      <c r="J4389" t="s">
        <v>137</v>
      </c>
      <c r="K4389" t="s">
        <v>138</v>
      </c>
      <c r="L4389" t="s">
        <v>12699</v>
      </c>
      <c r="M4389" t="s">
        <v>12700</v>
      </c>
      <c r="N4389">
        <v>2.5363888879999998</v>
      </c>
      <c r="O4389">
        <v>0</v>
      </c>
      <c r="P4389">
        <v>4</v>
      </c>
      <c r="Q4389">
        <v>0</v>
      </c>
      <c r="R4389">
        <v>1</v>
      </c>
      <c r="S4389">
        <v>0</v>
      </c>
      <c r="T4389">
        <v>2</v>
      </c>
      <c r="U4389">
        <v>0</v>
      </c>
      <c r="V4389">
        <v>0</v>
      </c>
      <c r="W4389">
        <v>0</v>
      </c>
      <c r="X4389">
        <v>2.7462719552593717</v>
      </c>
      <c r="Y4389">
        <v>0</v>
      </c>
      <c r="Z4389">
        <v>1.3044820389751244</v>
      </c>
      <c r="AA4389">
        <v>0</v>
      </c>
      <c r="AB4389">
        <v>19.822988415584607</v>
      </c>
      <c r="AC4389">
        <v>0</v>
      </c>
      <c r="AD4389">
        <v>0</v>
      </c>
      <c r="AE4389">
        <v>23.873742409819101</v>
      </c>
    </row>
    <row r="4390" spans="1:31" x14ac:dyDescent="0.25">
      <c r="A4390">
        <v>2352038</v>
      </c>
      <c r="B4390">
        <v>1</v>
      </c>
      <c r="C4390" t="s">
        <v>80</v>
      </c>
      <c r="D4390" t="s">
        <v>82</v>
      </c>
      <c r="E4390" t="s">
        <v>174</v>
      </c>
      <c r="F4390" t="s">
        <v>12701</v>
      </c>
      <c r="G4390" t="s">
        <v>194</v>
      </c>
      <c r="H4390" t="s">
        <v>154</v>
      </c>
      <c r="I4390" t="s">
        <v>144</v>
      </c>
      <c r="J4390" t="s">
        <v>137</v>
      </c>
      <c r="K4390" t="s">
        <v>138</v>
      </c>
      <c r="L4390" t="s">
        <v>12702</v>
      </c>
      <c r="M4390" t="s">
        <v>12703</v>
      </c>
      <c r="N4390">
        <v>0.42805555499999998</v>
      </c>
      <c r="O4390">
        <v>0</v>
      </c>
      <c r="P4390">
        <v>402</v>
      </c>
      <c r="Q4390">
        <v>0</v>
      </c>
      <c r="R4390">
        <v>0</v>
      </c>
      <c r="S4390">
        <v>0</v>
      </c>
      <c r="T4390">
        <v>30</v>
      </c>
      <c r="U4390">
        <v>0</v>
      </c>
      <c r="V4390">
        <v>0</v>
      </c>
      <c r="W4390">
        <v>0</v>
      </c>
      <c r="X4390">
        <v>51.803578862363693</v>
      </c>
      <c r="Y4390">
        <v>0</v>
      </c>
      <c r="Z4390">
        <v>0</v>
      </c>
      <c r="AA4390">
        <v>0</v>
      </c>
      <c r="AB4390">
        <v>11.096912590101731</v>
      </c>
      <c r="AC4390">
        <v>0</v>
      </c>
      <c r="AD4390">
        <v>0</v>
      </c>
      <c r="AE4390">
        <v>62.900491452465424</v>
      </c>
    </row>
    <row r="4391" spans="1:31" x14ac:dyDescent="0.25">
      <c r="A4391">
        <v>2351789</v>
      </c>
      <c r="B4391">
        <v>1</v>
      </c>
      <c r="C4391" t="s">
        <v>81</v>
      </c>
      <c r="D4391" t="s">
        <v>125</v>
      </c>
      <c r="E4391" t="s">
        <v>147</v>
      </c>
      <c r="F4391" t="s">
        <v>12704</v>
      </c>
      <c r="G4391" t="s">
        <v>184</v>
      </c>
      <c r="H4391" t="s">
        <v>135</v>
      </c>
      <c r="I4391" t="s">
        <v>144</v>
      </c>
      <c r="J4391" t="s">
        <v>137</v>
      </c>
      <c r="K4391" t="s">
        <v>138</v>
      </c>
      <c r="L4391" t="s">
        <v>12705</v>
      </c>
      <c r="M4391" t="s">
        <v>12706</v>
      </c>
      <c r="N4391">
        <v>4.250555555</v>
      </c>
      <c r="O4391">
        <v>0</v>
      </c>
      <c r="P4391">
        <v>0</v>
      </c>
      <c r="Q4391">
        <v>0</v>
      </c>
      <c r="R4391">
        <v>9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119.57710913824195</v>
      </c>
      <c r="AA4391">
        <v>0</v>
      </c>
      <c r="AB4391">
        <v>0</v>
      </c>
      <c r="AC4391">
        <v>0</v>
      </c>
      <c r="AD4391">
        <v>0</v>
      </c>
      <c r="AE4391">
        <v>119.57710913824195</v>
      </c>
    </row>
    <row r="4392" spans="1:31" x14ac:dyDescent="0.25">
      <c r="A4392">
        <v>2352244</v>
      </c>
      <c r="B4392">
        <v>1</v>
      </c>
      <c r="C4392" t="s">
        <v>80</v>
      </c>
      <c r="D4392" t="s">
        <v>82</v>
      </c>
      <c r="E4392" t="s">
        <v>240</v>
      </c>
      <c r="F4392" t="s">
        <v>12707</v>
      </c>
      <c r="G4392" t="s">
        <v>363</v>
      </c>
      <c r="H4392" t="s">
        <v>135</v>
      </c>
      <c r="I4392" t="s">
        <v>144</v>
      </c>
      <c r="J4392" t="s">
        <v>137</v>
      </c>
      <c r="K4392" t="s">
        <v>138</v>
      </c>
      <c r="L4392" t="s">
        <v>12708</v>
      </c>
      <c r="M4392" t="s">
        <v>12709</v>
      </c>
      <c r="N4392">
        <v>0.11388888799999999</v>
      </c>
      <c r="O4392">
        <v>7</v>
      </c>
      <c r="P4392">
        <v>1116</v>
      </c>
      <c r="Q4392">
        <v>0</v>
      </c>
      <c r="R4392">
        <v>0</v>
      </c>
      <c r="S4392">
        <v>4</v>
      </c>
      <c r="T4392">
        <v>618</v>
      </c>
      <c r="U4392">
        <v>0</v>
      </c>
      <c r="V4392">
        <v>0</v>
      </c>
      <c r="W4392">
        <v>0.36609222171235001</v>
      </c>
      <c r="X4392">
        <v>45.830871817407626</v>
      </c>
      <c r="Y4392">
        <v>0</v>
      </c>
      <c r="Z4392">
        <v>0</v>
      </c>
      <c r="AA4392">
        <v>75.60021313473591</v>
      </c>
      <c r="AB4392">
        <v>81.567413255010109</v>
      </c>
      <c r="AC4392">
        <v>0</v>
      </c>
      <c r="AD4392">
        <v>0</v>
      </c>
      <c r="AE4392">
        <v>203.36459042886599</v>
      </c>
    </row>
    <row r="4393" spans="1:31" x14ac:dyDescent="0.25">
      <c r="A4393">
        <v>2352121</v>
      </c>
      <c r="B4393">
        <v>1</v>
      </c>
      <c r="C4393" t="s">
        <v>80</v>
      </c>
      <c r="D4393" t="s">
        <v>105</v>
      </c>
      <c r="E4393" t="s">
        <v>174</v>
      </c>
      <c r="F4393" t="s">
        <v>12467</v>
      </c>
      <c r="G4393" t="s">
        <v>176</v>
      </c>
      <c r="H4393" t="s">
        <v>154</v>
      </c>
      <c r="I4393" t="s">
        <v>144</v>
      </c>
      <c r="J4393" t="s">
        <v>137</v>
      </c>
      <c r="K4393" t="s">
        <v>138</v>
      </c>
      <c r="L4393" t="s">
        <v>12710</v>
      </c>
      <c r="M4393" t="s">
        <v>12711</v>
      </c>
      <c r="N4393">
        <v>2.758888888</v>
      </c>
      <c r="O4393">
        <v>0</v>
      </c>
      <c r="P4393">
        <v>99</v>
      </c>
      <c r="Q4393">
        <v>0</v>
      </c>
      <c r="R4393">
        <v>4</v>
      </c>
      <c r="S4393">
        <v>0</v>
      </c>
      <c r="T4393">
        <v>16</v>
      </c>
      <c r="U4393">
        <v>0</v>
      </c>
      <c r="V4393">
        <v>0</v>
      </c>
      <c r="W4393">
        <v>0</v>
      </c>
      <c r="X4393">
        <v>77.903033941207312</v>
      </c>
      <c r="Y4393">
        <v>0</v>
      </c>
      <c r="Z4393">
        <v>3.613914114642073</v>
      </c>
      <c r="AA4393">
        <v>0</v>
      </c>
      <c r="AB4393">
        <v>55.925325774218351</v>
      </c>
      <c r="AC4393">
        <v>0</v>
      </c>
      <c r="AD4393">
        <v>0</v>
      </c>
      <c r="AE4393">
        <v>137.44227383006773</v>
      </c>
    </row>
    <row r="4394" spans="1:31" x14ac:dyDescent="0.25">
      <c r="A4394">
        <v>2352101</v>
      </c>
      <c r="B4394">
        <v>1</v>
      </c>
      <c r="C4394" t="s">
        <v>80</v>
      </c>
      <c r="D4394" t="s">
        <v>110</v>
      </c>
      <c r="E4394" t="s">
        <v>132</v>
      </c>
      <c r="F4394" t="s">
        <v>12712</v>
      </c>
      <c r="G4394" t="s">
        <v>134</v>
      </c>
      <c r="H4394" t="s">
        <v>135</v>
      </c>
      <c r="I4394" t="s">
        <v>144</v>
      </c>
      <c r="J4394" t="s">
        <v>137</v>
      </c>
      <c r="K4394" t="s">
        <v>138</v>
      </c>
      <c r="L4394" t="s">
        <v>12713</v>
      </c>
      <c r="M4394" t="s">
        <v>12714</v>
      </c>
      <c r="N4394">
        <v>0.103333333</v>
      </c>
      <c r="O4394">
        <v>0</v>
      </c>
      <c r="P4394">
        <v>42496</v>
      </c>
      <c r="Q4394">
        <v>0</v>
      </c>
      <c r="R4394">
        <v>2</v>
      </c>
      <c r="S4394">
        <v>5</v>
      </c>
      <c r="T4394">
        <v>3743</v>
      </c>
      <c r="U4394">
        <v>0</v>
      </c>
      <c r="V4394">
        <v>9</v>
      </c>
      <c r="W4394">
        <v>0</v>
      </c>
      <c r="X4394">
        <v>1676.1078205579088</v>
      </c>
      <c r="Y4394">
        <v>0</v>
      </c>
      <c r="Z4394">
        <v>0.36155089619006336</v>
      </c>
      <c r="AA4394">
        <v>288.38380710259463</v>
      </c>
      <c r="AB4394">
        <v>667.75357067658194</v>
      </c>
      <c r="AC4394">
        <v>0</v>
      </c>
      <c r="AD4394">
        <v>19.614855562767612</v>
      </c>
      <c r="AE4394">
        <v>2652.2216047960428</v>
      </c>
    </row>
    <row r="4395" spans="1:31" x14ac:dyDescent="0.25">
      <c r="A4395">
        <v>2352201</v>
      </c>
      <c r="B4395">
        <v>1</v>
      </c>
      <c r="C4395" t="s">
        <v>81</v>
      </c>
      <c r="D4395" t="s">
        <v>118</v>
      </c>
      <c r="E4395" t="s">
        <v>326</v>
      </c>
      <c r="F4395" t="s">
        <v>12715</v>
      </c>
      <c r="G4395" t="s">
        <v>667</v>
      </c>
      <c r="H4395" t="s">
        <v>154</v>
      </c>
      <c r="I4395" t="s">
        <v>144</v>
      </c>
      <c r="J4395" t="s">
        <v>137</v>
      </c>
      <c r="K4395" t="s">
        <v>138</v>
      </c>
      <c r="L4395" t="s">
        <v>12716</v>
      </c>
      <c r="M4395" t="s">
        <v>12717</v>
      </c>
      <c r="N4395">
        <v>1.513055555</v>
      </c>
      <c r="O4395">
        <v>0</v>
      </c>
      <c r="P4395">
        <v>15</v>
      </c>
      <c r="Q4395">
        <v>0</v>
      </c>
      <c r="R4395">
        <v>0</v>
      </c>
      <c r="S4395">
        <v>0</v>
      </c>
      <c r="T4395">
        <v>3</v>
      </c>
      <c r="U4395">
        <v>0</v>
      </c>
      <c r="V4395">
        <v>0</v>
      </c>
      <c r="W4395">
        <v>0</v>
      </c>
      <c r="X4395">
        <v>8.2229622023749354</v>
      </c>
      <c r="Y4395">
        <v>0</v>
      </c>
      <c r="Z4395">
        <v>0</v>
      </c>
      <c r="AA4395">
        <v>0</v>
      </c>
      <c r="AB4395">
        <v>6.7563576428707854</v>
      </c>
      <c r="AC4395">
        <v>0</v>
      </c>
      <c r="AD4395">
        <v>0</v>
      </c>
      <c r="AE4395">
        <v>14.979319845245721</v>
      </c>
    </row>
    <row r="4396" spans="1:31" x14ac:dyDescent="0.25">
      <c r="A4396">
        <v>2351809</v>
      </c>
      <c r="B4396">
        <v>1</v>
      </c>
      <c r="C4396" t="s">
        <v>80</v>
      </c>
      <c r="D4396" t="s">
        <v>101</v>
      </c>
      <c r="E4396" t="s">
        <v>141</v>
      </c>
      <c r="F4396" t="s">
        <v>2461</v>
      </c>
      <c r="G4396" t="s">
        <v>184</v>
      </c>
      <c r="H4396" t="s">
        <v>135</v>
      </c>
      <c r="I4396" t="s">
        <v>144</v>
      </c>
      <c r="J4396" t="s">
        <v>137</v>
      </c>
      <c r="K4396" t="s">
        <v>138</v>
      </c>
      <c r="L4396" t="s">
        <v>12718</v>
      </c>
      <c r="M4396" t="s">
        <v>12719</v>
      </c>
      <c r="N4396">
        <v>3.3616666660000001</v>
      </c>
      <c r="O4396">
        <v>9</v>
      </c>
      <c r="P4396">
        <v>9</v>
      </c>
      <c r="Q4396">
        <v>9</v>
      </c>
      <c r="R4396">
        <v>2</v>
      </c>
      <c r="S4396">
        <v>8</v>
      </c>
      <c r="T4396">
        <v>1</v>
      </c>
      <c r="U4396">
        <v>0</v>
      </c>
      <c r="V4396">
        <v>0</v>
      </c>
      <c r="W4396">
        <v>15.998107275618111</v>
      </c>
      <c r="X4396">
        <v>3.3461877224190211</v>
      </c>
      <c r="Y4396">
        <v>547.88813387876655</v>
      </c>
      <c r="Z4396">
        <v>19.322529339473629</v>
      </c>
      <c r="AA4396">
        <v>134.01529237474674</v>
      </c>
      <c r="AB4396">
        <v>1.0251100720529167</v>
      </c>
      <c r="AC4396">
        <v>0</v>
      </c>
      <c r="AD4396">
        <v>0</v>
      </c>
      <c r="AE4396">
        <v>721.59536066307703</v>
      </c>
    </row>
    <row r="4397" spans="1:31" x14ac:dyDescent="0.25">
      <c r="A4397">
        <v>2351823</v>
      </c>
      <c r="B4397">
        <v>1</v>
      </c>
      <c r="C4397" t="s">
        <v>80</v>
      </c>
      <c r="D4397" t="s">
        <v>106</v>
      </c>
      <c r="E4397" t="s">
        <v>141</v>
      </c>
      <c r="F4397" t="s">
        <v>12021</v>
      </c>
      <c r="G4397" t="s">
        <v>134</v>
      </c>
      <c r="H4397" t="s">
        <v>135</v>
      </c>
      <c r="I4397" t="s">
        <v>144</v>
      </c>
      <c r="J4397" t="s">
        <v>137</v>
      </c>
      <c r="K4397" t="s">
        <v>138</v>
      </c>
      <c r="L4397" t="s">
        <v>12720</v>
      </c>
      <c r="M4397" t="s">
        <v>12721</v>
      </c>
      <c r="N4397">
        <v>0.632222222</v>
      </c>
      <c r="O4397">
        <v>0</v>
      </c>
      <c r="P4397">
        <v>354</v>
      </c>
      <c r="Q4397">
        <v>0</v>
      </c>
      <c r="R4397">
        <v>25</v>
      </c>
      <c r="S4397">
        <v>4</v>
      </c>
      <c r="T4397">
        <v>69</v>
      </c>
      <c r="U4397">
        <v>0</v>
      </c>
      <c r="V4397">
        <v>0</v>
      </c>
      <c r="W4397">
        <v>0</v>
      </c>
      <c r="X4397">
        <v>45.207873009887898</v>
      </c>
      <c r="Y4397">
        <v>0</v>
      </c>
      <c r="Z4397">
        <v>16.311597015109498</v>
      </c>
      <c r="AA4397">
        <v>9.0047951014345351</v>
      </c>
      <c r="AB4397">
        <v>28.506690958362551</v>
      </c>
      <c r="AC4397">
        <v>0</v>
      </c>
      <c r="AD4397">
        <v>0</v>
      </c>
      <c r="AE4397">
        <v>99.030956084794482</v>
      </c>
    </row>
    <row r="4398" spans="1:31" x14ac:dyDescent="0.25">
      <c r="A4398">
        <v>2351866</v>
      </c>
      <c r="B4398">
        <v>1</v>
      </c>
      <c r="C4398" t="s">
        <v>80</v>
      </c>
      <c r="D4398" t="s">
        <v>93</v>
      </c>
      <c r="E4398" t="s">
        <v>151</v>
      </c>
      <c r="F4398" t="s">
        <v>12722</v>
      </c>
      <c r="G4398" t="s">
        <v>153</v>
      </c>
      <c r="H4398" t="s">
        <v>154</v>
      </c>
      <c r="I4398" t="s">
        <v>144</v>
      </c>
      <c r="J4398" t="s">
        <v>137</v>
      </c>
      <c r="K4398" t="s">
        <v>138</v>
      </c>
      <c r="L4398" t="s">
        <v>12723</v>
      </c>
      <c r="M4398" t="s">
        <v>12724</v>
      </c>
      <c r="N4398">
        <v>2.1805555550000002</v>
      </c>
      <c r="O4398">
        <v>0</v>
      </c>
      <c r="P4398">
        <v>1</v>
      </c>
      <c r="Q4398">
        <v>0</v>
      </c>
      <c r="R4398">
        <v>7</v>
      </c>
      <c r="S4398">
        <v>0</v>
      </c>
      <c r="T4398">
        <v>4</v>
      </c>
      <c r="U4398">
        <v>0</v>
      </c>
      <c r="V4398">
        <v>0</v>
      </c>
      <c r="W4398">
        <v>0</v>
      </c>
      <c r="X4398">
        <v>0.82046278368804171</v>
      </c>
      <c r="Y4398">
        <v>0</v>
      </c>
      <c r="Z4398">
        <v>85.953533177665207</v>
      </c>
      <c r="AA4398">
        <v>0</v>
      </c>
      <c r="AB4398">
        <v>54.895687412767991</v>
      </c>
      <c r="AC4398">
        <v>0</v>
      </c>
      <c r="AD4398">
        <v>0</v>
      </c>
      <c r="AE4398">
        <v>141.66968337412123</v>
      </c>
    </row>
    <row r="4399" spans="1:31" x14ac:dyDescent="0.25">
      <c r="A4399">
        <v>2352364</v>
      </c>
      <c r="B4399">
        <v>1</v>
      </c>
      <c r="C4399" t="s">
        <v>81</v>
      </c>
      <c r="D4399" t="s">
        <v>121</v>
      </c>
      <c r="E4399" t="s">
        <v>157</v>
      </c>
      <c r="F4399" t="s">
        <v>12725</v>
      </c>
      <c r="G4399" t="s">
        <v>159</v>
      </c>
      <c r="H4399" t="s">
        <v>154</v>
      </c>
      <c r="I4399" t="s">
        <v>144</v>
      </c>
      <c r="J4399" t="s">
        <v>137</v>
      </c>
      <c r="K4399" t="s">
        <v>138</v>
      </c>
      <c r="L4399" t="s">
        <v>12726</v>
      </c>
      <c r="M4399" t="s">
        <v>12727</v>
      </c>
      <c r="N4399">
        <v>0.42527777700000002</v>
      </c>
      <c r="O4399">
        <v>0</v>
      </c>
      <c r="P4399">
        <v>0</v>
      </c>
      <c r="Q4399">
        <v>0</v>
      </c>
      <c r="R4399">
        <v>1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0.59383230991543068</v>
      </c>
      <c r="AA4399">
        <v>0</v>
      </c>
      <c r="AB4399">
        <v>0</v>
      </c>
      <c r="AC4399">
        <v>0</v>
      </c>
      <c r="AD4399">
        <v>0</v>
      </c>
      <c r="AE4399">
        <v>0.59383230991543068</v>
      </c>
    </row>
    <row r="4400" spans="1:31" x14ac:dyDescent="0.25">
      <c r="A4400">
        <v>2352264</v>
      </c>
      <c r="B4400">
        <v>1</v>
      </c>
      <c r="C4400" t="s">
        <v>80</v>
      </c>
      <c r="D4400" t="s">
        <v>100</v>
      </c>
      <c r="E4400" t="s">
        <v>157</v>
      </c>
      <c r="F4400" t="s">
        <v>12728</v>
      </c>
      <c r="G4400" t="s">
        <v>159</v>
      </c>
      <c r="H4400" t="s">
        <v>154</v>
      </c>
      <c r="I4400" t="s">
        <v>144</v>
      </c>
      <c r="J4400" t="s">
        <v>137</v>
      </c>
      <c r="K4400" t="s">
        <v>138</v>
      </c>
      <c r="L4400" t="s">
        <v>12729</v>
      </c>
      <c r="M4400" t="s">
        <v>12730</v>
      </c>
      <c r="N4400">
        <v>1.106666666</v>
      </c>
      <c r="O4400">
        <v>0</v>
      </c>
      <c r="P4400">
        <v>0</v>
      </c>
      <c r="Q4400">
        <v>0</v>
      </c>
      <c r="R4400">
        <v>1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0.42750003307875173</v>
      </c>
      <c r="AA4400">
        <v>0</v>
      </c>
      <c r="AB4400">
        <v>0</v>
      </c>
      <c r="AC4400">
        <v>0</v>
      </c>
      <c r="AD4400">
        <v>0</v>
      </c>
      <c r="AE4400">
        <v>0.42750003307875173</v>
      </c>
    </row>
    <row r="4401" spans="1:31" x14ac:dyDescent="0.25">
      <c r="A4401">
        <v>2352015</v>
      </c>
      <c r="B4401">
        <v>1</v>
      </c>
      <c r="C4401" t="s">
        <v>80</v>
      </c>
      <c r="D4401" t="s">
        <v>98</v>
      </c>
      <c r="E4401" t="s">
        <v>151</v>
      </c>
      <c r="F4401" t="s">
        <v>12731</v>
      </c>
      <c r="G4401" t="s">
        <v>153</v>
      </c>
      <c r="H4401" t="s">
        <v>154</v>
      </c>
      <c r="I4401" t="s">
        <v>144</v>
      </c>
      <c r="J4401" t="s">
        <v>137</v>
      </c>
      <c r="K4401" t="s">
        <v>138</v>
      </c>
      <c r="L4401" t="s">
        <v>12732</v>
      </c>
      <c r="M4401" t="s">
        <v>12733</v>
      </c>
      <c r="N4401">
        <v>4.8594444440000002</v>
      </c>
      <c r="O4401">
        <v>0</v>
      </c>
      <c r="P4401">
        <v>0</v>
      </c>
      <c r="Q4401">
        <v>0</v>
      </c>
      <c r="R4401">
        <v>4</v>
      </c>
      <c r="S4401">
        <v>0</v>
      </c>
      <c r="T4401">
        <v>4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22.808842606134903</v>
      </c>
      <c r="AA4401">
        <v>0</v>
      </c>
      <c r="AB4401">
        <v>73.556397350942433</v>
      </c>
      <c r="AC4401">
        <v>0</v>
      </c>
      <c r="AD4401">
        <v>0</v>
      </c>
      <c r="AE4401">
        <v>96.365239957077335</v>
      </c>
    </row>
    <row r="4402" spans="1:31" x14ac:dyDescent="0.25">
      <c r="A4402">
        <v>2351878</v>
      </c>
      <c r="B4402">
        <v>1</v>
      </c>
      <c r="C4402" t="s">
        <v>81</v>
      </c>
      <c r="D4402" t="s">
        <v>123</v>
      </c>
      <c r="E4402" t="s">
        <v>147</v>
      </c>
      <c r="F4402" t="s">
        <v>12734</v>
      </c>
      <c r="G4402" t="s">
        <v>208</v>
      </c>
      <c r="H4402" t="s">
        <v>135</v>
      </c>
      <c r="I4402" t="s">
        <v>144</v>
      </c>
      <c r="J4402" t="s">
        <v>137</v>
      </c>
      <c r="K4402" t="s">
        <v>209</v>
      </c>
      <c r="L4402" t="s">
        <v>12735</v>
      </c>
      <c r="M4402" t="s">
        <v>12736</v>
      </c>
      <c r="N4402">
        <v>6.83</v>
      </c>
      <c r="O4402">
        <v>0</v>
      </c>
      <c r="P4402">
        <v>1845</v>
      </c>
      <c r="Q4402">
        <v>2</v>
      </c>
      <c r="R4402">
        <v>0</v>
      </c>
      <c r="S4402">
        <v>18</v>
      </c>
      <c r="T4402">
        <v>127</v>
      </c>
      <c r="U4402">
        <v>0</v>
      </c>
      <c r="V4402">
        <v>0</v>
      </c>
      <c r="W4402">
        <v>0</v>
      </c>
      <c r="X4402">
        <v>4742.583264705213</v>
      </c>
      <c r="Y4402">
        <v>19.382343731001615</v>
      </c>
      <c r="Z4402">
        <v>0</v>
      </c>
      <c r="AA4402">
        <v>1101.9289262153659</v>
      </c>
      <c r="AB4402">
        <v>1828.9843513415681</v>
      </c>
      <c r="AC4402">
        <v>0</v>
      </c>
      <c r="AD4402">
        <v>0</v>
      </c>
      <c r="AE4402">
        <v>7692.8788859931492</v>
      </c>
    </row>
    <row r="4403" spans="1:31" x14ac:dyDescent="0.25">
      <c r="A4403">
        <v>2351832</v>
      </c>
      <c r="B4403">
        <v>1</v>
      </c>
      <c r="C4403" t="s">
        <v>80</v>
      </c>
      <c r="D4403" t="s">
        <v>95</v>
      </c>
      <c r="E4403" t="s">
        <v>151</v>
      </c>
      <c r="F4403" t="s">
        <v>12737</v>
      </c>
      <c r="G4403" t="s">
        <v>914</v>
      </c>
      <c r="H4403" t="s">
        <v>154</v>
      </c>
      <c r="I4403" t="s">
        <v>144</v>
      </c>
      <c r="J4403" t="s">
        <v>137</v>
      </c>
      <c r="K4403" t="s">
        <v>138</v>
      </c>
      <c r="L4403" t="s">
        <v>12738</v>
      </c>
      <c r="M4403" t="s">
        <v>12739</v>
      </c>
      <c r="N4403">
        <v>1.2805555550000001</v>
      </c>
      <c r="O4403">
        <v>0</v>
      </c>
      <c r="P4403">
        <v>123</v>
      </c>
      <c r="Q4403">
        <v>0</v>
      </c>
      <c r="R4403">
        <v>0</v>
      </c>
      <c r="S4403">
        <v>0</v>
      </c>
      <c r="T4403">
        <v>3</v>
      </c>
      <c r="U4403">
        <v>0</v>
      </c>
      <c r="V4403">
        <v>0</v>
      </c>
      <c r="W4403">
        <v>0</v>
      </c>
      <c r="X4403">
        <v>43.780327888551852</v>
      </c>
      <c r="Y4403">
        <v>0</v>
      </c>
      <c r="Z4403">
        <v>0</v>
      </c>
      <c r="AA4403">
        <v>0</v>
      </c>
      <c r="AB4403">
        <v>6.0148265738662365</v>
      </c>
      <c r="AC4403">
        <v>0</v>
      </c>
      <c r="AD4403">
        <v>0</v>
      </c>
      <c r="AE4403">
        <v>49.79515446241809</v>
      </c>
    </row>
    <row r="4404" spans="1:31" x14ac:dyDescent="0.25">
      <c r="A4404">
        <v>2352250</v>
      </c>
      <c r="B4404">
        <v>1</v>
      </c>
      <c r="C4404" t="s">
        <v>80</v>
      </c>
      <c r="D4404" t="s">
        <v>96</v>
      </c>
      <c r="E4404" t="s">
        <v>157</v>
      </c>
      <c r="F4404" t="s">
        <v>12740</v>
      </c>
      <c r="G4404" t="s">
        <v>159</v>
      </c>
      <c r="H4404" t="s">
        <v>154</v>
      </c>
      <c r="I4404" t="s">
        <v>144</v>
      </c>
      <c r="J4404" t="s">
        <v>137</v>
      </c>
      <c r="K4404" t="s">
        <v>138</v>
      </c>
      <c r="L4404" t="s">
        <v>12741</v>
      </c>
      <c r="M4404" t="s">
        <v>12742</v>
      </c>
      <c r="N4404">
        <v>3.065555555</v>
      </c>
      <c r="O4404">
        <v>0</v>
      </c>
      <c r="P4404">
        <v>1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2.3315505838045869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2.3315505838045869</v>
      </c>
    </row>
    <row r="4405" spans="1:31" x14ac:dyDescent="0.25">
      <c r="A4405">
        <v>2351855</v>
      </c>
      <c r="B4405">
        <v>1</v>
      </c>
      <c r="C4405" t="s">
        <v>80</v>
      </c>
      <c r="D4405" t="s">
        <v>90</v>
      </c>
      <c r="E4405" t="s">
        <v>240</v>
      </c>
      <c r="F4405" t="s">
        <v>12743</v>
      </c>
      <c r="G4405" t="s">
        <v>134</v>
      </c>
      <c r="H4405" t="s">
        <v>135</v>
      </c>
      <c r="I4405" t="s">
        <v>144</v>
      </c>
      <c r="J4405" t="s">
        <v>137</v>
      </c>
      <c r="K4405" t="s">
        <v>138</v>
      </c>
      <c r="L4405" t="s">
        <v>12744</v>
      </c>
      <c r="M4405" t="s">
        <v>12745</v>
      </c>
      <c r="N4405">
        <v>0.121944444</v>
      </c>
      <c r="O4405">
        <v>0</v>
      </c>
      <c r="P4405">
        <v>7683</v>
      </c>
      <c r="Q4405">
        <v>0</v>
      </c>
      <c r="R4405">
        <v>0</v>
      </c>
      <c r="S4405">
        <v>11</v>
      </c>
      <c r="T4405">
        <v>1851</v>
      </c>
      <c r="U4405">
        <v>5</v>
      </c>
      <c r="V4405">
        <v>13</v>
      </c>
      <c r="W4405">
        <v>0</v>
      </c>
      <c r="X4405">
        <v>271.74540087864261</v>
      </c>
      <c r="Y4405">
        <v>0</v>
      </c>
      <c r="Z4405">
        <v>0</v>
      </c>
      <c r="AA4405">
        <v>401.36861286554534</v>
      </c>
      <c r="AB4405">
        <v>287.57958383188588</v>
      </c>
      <c r="AC4405">
        <v>39.477318078648779</v>
      </c>
      <c r="AD4405">
        <v>26.543652531222381</v>
      </c>
      <c r="AE4405">
        <v>1026.7145681859449</v>
      </c>
    </row>
    <row r="4406" spans="1:31" x14ac:dyDescent="0.25">
      <c r="A4406">
        <v>2352081</v>
      </c>
      <c r="B4406">
        <v>1</v>
      </c>
      <c r="C4406" t="s">
        <v>80</v>
      </c>
      <c r="D4406" t="s">
        <v>105</v>
      </c>
      <c r="E4406" t="s">
        <v>326</v>
      </c>
      <c r="F4406" t="s">
        <v>12746</v>
      </c>
      <c r="G4406" t="s">
        <v>352</v>
      </c>
      <c r="H4406" t="s">
        <v>154</v>
      </c>
      <c r="I4406" t="s">
        <v>144</v>
      </c>
      <c r="J4406" t="s">
        <v>3</v>
      </c>
      <c r="K4406" t="s">
        <v>138</v>
      </c>
      <c r="L4406" t="s">
        <v>12747</v>
      </c>
      <c r="M4406" t="s">
        <v>12748</v>
      </c>
      <c r="N4406">
        <v>4.9316666659999999</v>
      </c>
      <c r="O4406">
        <v>0</v>
      </c>
      <c r="P4406">
        <v>100</v>
      </c>
      <c r="Q4406">
        <v>0</v>
      </c>
      <c r="R4406">
        <v>0</v>
      </c>
      <c r="S4406">
        <v>0</v>
      </c>
      <c r="T4406">
        <v>8</v>
      </c>
      <c r="U4406">
        <v>0</v>
      </c>
      <c r="V4406">
        <v>0</v>
      </c>
      <c r="W4406">
        <v>0</v>
      </c>
      <c r="X4406">
        <v>169.55767435345152</v>
      </c>
      <c r="Y4406">
        <v>0</v>
      </c>
      <c r="Z4406">
        <v>0</v>
      </c>
      <c r="AA4406">
        <v>0</v>
      </c>
      <c r="AB4406">
        <v>55.448040193505967</v>
      </c>
      <c r="AC4406">
        <v>0</v>
      </c>
      <c r="AD4406">
        <v>0</v>
      </c>
      <c r="AE4406">
        <v>225.00571454695748</v>
      </c>
    </row>
    <row r="4407" spans="1:31" x14ac:dyDescent="0.25">
      <c r="A4407">
        <v>2351795</v>
      </c>
      <c r="B4407">
        <v>1</v>
      </c>
      <c r="C4407" t="s">
        <v>81</v>
      </c>
      <c r="D4407" t="s">
        <v>128</v>
      </c>
      <c r="E4407" t="s">
        <v>326</v>
      </c>
      <c r="F4407" t="s">
        <v>12601</v>
      </c>
      <c r="G4407" t="s">
        <v>667</v>
      </c>
      <c r="H4407" t="s">
        <v>154</v>
      </c>
      <c r="I4407" t="s">
        <v>144</v>
      </c>
      <c r="J4407" t="s">
        <v>137</v>
      </c>
      <c r="K4407" t="s">
        <v>138</v>
      </c>
      <c r="L4407" t="s">
        <v>12749</v>
      </c>
      <c r="M4407" t="s">
        <v>12750</v>
      </c>
      <c r="N4407">
        <v>3.946111111</v>
      </c>
      <c r="O4407">
        <v>0</v>
      </c>
      <c r="P4407">
        <v>65</v>
      </c>
      <c r="Q4407">
        <v>0</v>
      </c>
      <c r="R4407">
        <v>0</v>
      </c>
      <c r="S4407">
        <v>0</v>
      </c>
      <c r="T4407">
        <v>5</v>
      </c>
      <c r="U4407">
        <v>0</v>
      </c>
      <c r="V4407">
        <v>0</v>
      </c>
      <c r="W4407">
        <v>0</v>
      </c>
      <c r="X4407">
        <v>72.66352787890861</v>
      </c>
      <c r="Y4407">
        <v>0</v>
      </c>
      <c r="Z4407">
        <v>0</v>
      </c>
      <c r="AA4407">
        <v>0</v>
      </c>
      <c r="AB4407">
        <v>66.306843460168508</v>
      </c>
      <c r="AC4407">
        <v>0</v>
      </c>
      <c r="AD4407">
        <v>0</v>
      </c>
      <c r="AE4407">
        <v>138.97037133907713</v>
      </c>
    </row>
    <row r="4408" spans="1:31" x14ac:dyDescent="0.25">
      <c r="A4408">
        <v>2351895</v>
      </c>
      <c r="B4408">
        <v>1</v>
      </c>
      <c r="C4408" t="s">
        <v>80</v>
      </c>
      <c r="D4408" t="s">
        <v>87</v>
      </c>
      <c r="E4408" t="s">
        <v>132</v>
      </c>
      <c r="F4408" t="s">
        <v>12751</v>
      </c>
      <c r="G4408" t="s">
        <v>134</v>
      </c>
      <c r="H4408" t="s">
        <v>135</v>
      </c>
      <c r="I4408" t="s">
        <v>144</v>
      </c>
      <c r="J4408" t="s">
        <v>137</v>
      </c>
      <c r="K4408" t="s">
        <v>138</v>
      </c>
      <c r="L4408" t="s">
        <v>12752</v>
      </c>
      <c r="M4408" t="s">
        <v>12753</v>
      </c>
      <c r="N4408">
        <v>0.28194444400000002</v>
      </c>
      <c r="O4408">
        <v>0</v>
      </c>
      <c r="P4408">
        <v>7384</v>
      </c>
      <c r="Q4408">
        <v>0</v>
      </c>
      <c r="R4408">
        <v>0</v>
      </c>
      <c r="S4408">
        <v>8</v>
      </c>
      <c r="T4408">
        <v>1781</v>
      </c>
      <c r="U4408">
        <v>5</v>
      </c>
      <c r="V4408">
        <v>13</v>
      </c>
      <c r="W4408">
        <v>0</v>
      </c>
      <c r="X4408">
        <v>641.69752693581813</v>
      </c>
      <c r="Y4408">
        <v>0</v>
      </c>
      <c r="Z4408">
        <v>0</v>
      </c>
      <c r="AA4408">
        <v>94.033087074967312</v>
      </c>
      <c r="AB4408">
        <v>690.26719045538619</v>
      </c>
      <c r="AC4408">
        <v>91.650742482762482</v>
      </c>
      <c r="AD4408">
        <v>61.207522125486342</v>
      </c>
      <c r="AE4408">
        <v>1578.8560690744205</v>
      </c>
    </row>
    <row r="4409" spans="1:31" x14ac:dyDescent="0.25">
      <c r="A4409">
        <v>2352333</v>
      </c>
      <c r="B4409">
        <v>1</v>
      </c>
      <c r="C4409" t="s">
        <v>81</v>
      </c>
      <c r="D4409" t="s">
        <v>119</v>
      </c>
      <c r="E4409" t="s">
        <v>174</v>
      </c>
      <c r="F4409" t="s">
        <v>10070</v>
      </c>
      <c r="G4409" t="s">
        <v>176</v>
      </c>
      <c r="H4409" t="s">
        <v>154</v>
      </c>
      <c r="I4409" t="s">
        <v>144</v>
      </c>
      <c r="J4409" t="s">
        <v>137</v>
      </c>
      <c r="K4409" t="s">
        <v>138</v>
      </c>
      <c r="L4409" t="s">
        <v>12754</v>
      </c>
      <c r="M4409" t="s">
        <v>12755</v>
      </c>
      <c r="N4409">
        <v>0.77333333299999996</v>
      </c>
      <c r="O4409">
        <v>0</v>
      </c>
      <c r="P4409">
        <v>39</v>
      </c>
      <c r="Q4409">
        <v>0</v>
      </c>
      <c r="R4409">
        <v>9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3.9390771266494666</v>
      </c>
      <c r="Y4409">
        <v>0</v>
      </c>
      <c r="Z4409">
        <v>17.405706975318054</v>
      </c>
      <c r="AA4409">
        <v>0</v>
      </c>
      <c r="AB4409">
        <v>0</v>
      </c>
      <c r="AC4409">
        <v>0</v>
      </c>
      <c r="AD4409">
        <v>0</v>
      </c>
      <c r="AE4409">
        <v>21.34478410196752</v>
      </c>
    </row>
    <row r="4410" spans="1:31" x14ac:dyDescent="0.25">
      <c r="A4410">
        <v>2352124</v>
      </c>
      <c r="B4410">
        <v>1</v>
      </c>
      <c r="C4410" t="s">
        <v>81</v>
      </c>
      <c r="D4410" t="s">
        <v>118</v>
      </c>
      <c r="E4410" t="s">
        <v>141</v>
      </c>
      <c r="F4410" t="s">
        <v>12756</v>
      </c>
      <c r="G4410" t="s">
        <v>134</v>
      </c>
      <c r="H4410" t="s">
        <v>135</v>
      </c>
      <c r="I4410" t="s">
        <v>144</v>
      </c>
      <c r="J4410" t="s">
        <v>137</v>
      </c>
      <c r="K4410" t="s">
        <v>138</v>
      </c>
      <c r="L4410" t="s">
        <v>12757</v>
      </c>
      <c r="M4410" t="s">
        <v>12758</v>
      </c>
      <c r="N4410">
        <v>0.65055555499999995</v>
      </c>
      <c r="O4410">
        <v>7</v>
      </c>
      <c r="P4410">
        <v>694</v>
      </c>
      <c r="Q4410">
        <v>92</v>
      </c>
      <c r="R4410">
        <v>243</v>
      </c>
      <c r="S4410">
        <v>12</v>
      </c>
      <c r="T4410">
        <v>88</v>
      </c>
      <c r="U4410">
        <v>5</v>
      </c>
      <c r="V4410">
        <v>0</v>
      </c>
      <c r="W4410">
        <v>4.4415314743166574</v>
      </c>
      <c r="X4410">
        <v>114.080051800018</v>
      </c>
      <c r="Y4410">
        <v>596.03948697875489</v>
      </c>
      <c r="Z4410">
        <v>425.70539619649617</v>
      </c>
      <c r="AA4410">
        <v>75.660708910503075</v>
      </c>
      <c r="AB4410">
        <v>97.151717323427349</v>
      </c>
      <c r="AC4410">
        <v>239.37888615552828</v>
      </c>
      <c r="AD4410">
        <v>0</v>
      </c>
      <c r="AE4410">
        <v>1552.4577788390445</v>
      </c>
    </row>
    <row r="4411" spans="1:31" x14ac:dyDescent="0.25">
      <c r="A4411">
        <v>2352290</v>
      </c>
      <c r="B4411">
        <v>1</v>
      </c>
      <c r="C4411" t="s">
        <v>80</v>
      </c>
      <c r="D4411" t="s">
        <v>105</v>
      </c>
      <c r="E4411" t="s">
        <v>151</v>
      </c>
      <c r="F4411" t="s">
        <v>12759</v>
      </c>
      <c r="G4411" t="s">
        <v>344</v>
      </c>
      <c r="H4411" t="s">
        <v>154</v>
      </c>
      <c r="I4411" t="s">
        <v>144</v>
      </c>
      <c r="J4411" t="s">
        <v>137</v>
      </c>
      <c r="K4411" t="s">
        <v>138</v>
      </c>
      <c r="L4411" t="s">
        <v>12760</v>
      </c>
      <c r="M4411" t="s">
        <v>12761</v>
      </c>
      <c r="N4411">
        <v>1.129444444</v>
      </c>
      <c r="O4411">
        <v>0</v>
      </c>
      <c r="P4411">
        <v>0</v>
      </c>
      <c r="Q4411">
        <v>0</v>
      </c>
      <c r="R4411">
        <v>15</v>
      </c>
      <c r="S4411">
        <v>0</v>
      </c>
      <c r="T4411">
        <v>1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33.237731592499273</v>
      </c>
      <c r="AA4411">
        <v>0</v>
      </c>
      <c r="AB4411">
        <v>0.50037722722413114</v>
      </c>
      <c r="AC4411">
        <v>0</v>
      </c>
      <c r="AD4411">
        <v>0</v>
      </c>
      <c r="AE4411">
        <v>33.738108819723401</v>
      </c>
    </row>
    <row r="4412" spans="1:31" x14ac:dyDescent="0.25">
      <c r="A4412">
        <v>2351838</v>
      </c>
      <c r="B4412">
        <v>1</v>
      </c>
      <c r="C4412" t="s">
        <v>80</v>
      </c>
      <c r="D4412" t="s">
        <v>98</v>
      </c>
      <c r="E4412" t="s">
        <v>147</v>
      </c>
      <c r="F4412" t="s">
        <v>12762</v>
      </c>
      <c r="G4412" t="s">
        <v>208</v>
      </c>
      <c r="H4412" t="s">
        <v>135</v>
      </c>
      <c r="I4412" t="s">
        <v>144</v>
      </c>
      <c r="J4412" t="s">
        <v>137</v>
      </c>
      <c r="K4412" t="s">
        <v>209</v>
      </c>
      <c r="L4412" t="s">
        <v>12763</v>
      </c>
      <c r="M4412" t="s">
        <v>12764</v>
      </c>
      <c r="N4412">
        <v>5.0533333330000003</v>
      </c>
      <c r="O4412">
        <v>0</v>
      </c>
      <c r="P4412">
        <v>16</v>
      </c>
      <c r="Q4412">
        <v>0</v>
      </c>
      <c r="R4412">
        <v>7</v>
      </c>
      <c r="S4412">
        <v>0</v>
      </c>
      <c r="T4412">
        <v>21</v>
      </c>
      <c r="U4412">
        <v>0</v>
      </c>
      <c r="V4412">
        <v>0</v>
      </c>
      <c r="W4412">
        <v>0</v>
      </c>
      <c r="X4412">
        <v>11.183596570010518</v>
      </c>
      <c r="Y4412">
        <v>0</v>
      </c>
      <c r="Z4412">
        <v>21.765932208534192</v>
      </c>
      <c r="AA4412">
        <v>0</v>
      </c>
      <c r="AB4412">
        <v>131.73818341799202</v>
      </c>
      <c r="AC4412">
        <v>0</v>
      </c>
      <c r="AD4412">
        <v>0</v>
      </c>
      <c r="AE4412">
        <v>164.68771219653672</v>
      </c>
    </row>
    <row r="4413" spans="1:31" x14ac:dyDescent="0.25">
      <c r="A4413">
        <v>2352316</v>
      </c>
      <c r="B4413">
        <v>1</v>
      </c>
      <c r="C4413" t="s">
        <v>81</v>
      </c>
      <c r="D4413" t="s">
        <v>119</v>
      </c>
      <c r="E4413" t="s">
        <v>174</v>
      </c>
      <c r="F4413" t="s">
        <v>4262</v>
      </c>
      <c r="G4413" t="s">
        <v>176</v>
      </c>
      <c r="H4413" t="s">
        <v>154</v>
      </c>
      <c r="I4413" t="s">
        <v>144</v>
      </c>
      <c r="J4413" t="s">
        <v>137</v>
      </c>
      <c r="K4413" t="s">
        <v>138</v>
      </c>
      <c r="L4413" t="s">
        <v>12765</v>
      </c>
      <c r="M4413" t="s">
        <v>12766</v>
      </c>
      <c r="N4413">
        <v>1.9711111109999999</v>
      </c>
      <c r="O4413">
        <v>0</v>
      </c>
      <c r="P4413">
        <v>7</v>
      </c>
      <c r="Q4413">
        <v>0</v>
      </c>
      <c r="R4413">
        <v>13</v>
      </c>
      <c r="S4413">
        <v>0</v>
      </c>
      <c r="T4413">
        <v>1</v>
      </c>
      <c r="U4413">
        <v>0</v>
      </c>
      <c r="V4413">
        <v>0</v>
      </c>
      <c r="W4413">
        <v>0</v>
      </c>
      <c r="X4413">
        <v>3.2817516916112104</v>
      </c>
      <c r="Y4413">
        <v>0</v>
      </c>
      <c r="Z4413">
        <v>100.17375751363033</v>
      </c>
      <c r="AA4413">
        <v>0</v>
      </c>
      <c r="AB4413">
        <v>3.3087792767273614</v>
      </c>
      <c r="AC4413">
        <v>0</v>
      </c>
      <c r="AD4413">
        <v>0</v>
      </c>
      <c r="AE4413">
        <v>106.7642884819689</v>
      </c>
    </row>
    <row r="4414" spans="1:31" x14ac:dyDescent="0.25">
      <c r="A4414">
        <v>2352004</v>
      </c>
      <c r="B4414">
        <v>1</v>
      </c>
      <c r="C4414" t="s">
        <v>80</v>
      </c>
      <c r="D4414" t="s">
        <v>100</v>
      </c>
      <c r="E4414" t="s">
        <v>141</v>
      </c>
      <c r="F4414" t="s">
        <v>3290</v>
      </c>
      <c r="G4414" t="s">
        <v>143</v>
      </c>
      <c r="H4414" t="s">
        <v>135</v>
      </c>
      <c r="I4414" t="s">
        <v>144</v>
      </c>
      <c r="J4414" t="s">
        <v>5</v>
      </c>
      <c r="K4414" t="s">
        <v>138</v>
      </c>
      <c r="L4414" t="s">
        <v>12767</v>
      </c>
      <c r="M4414" t="s">
        <v>12768</v>
      </c>
      <c r="N4414">
        <v>1.6483333330000001</v>
      </c>
      <c r="O4414">
        <v>2</v>
      </c>
      <c r="P4414">
        <v>450</v>
      </c>
      <c r="Q4414">
        <v>9</v>
      </c>
      <c r="R4414">
        <v>101</v>
      </c>
      <c r="S4414">
        <v>4</v>
      </c>
      <c r="T4414">
        <v>70</v>
      </c>
      <c r="U4414">
        <v>0</v>
      </c>
      <c r="V4414">
        <v>0</v>
      </c>
      <c r="W4414">
        <v>0.37814975002033918</v>
      </c>
      <c r="X4414">
        <v>199.79929234310976</v>
      </c>
      <c r="Y4414">
        <v>7.0729813373458796</v>
      </c>
      <c r="Z4414">
        <v>51.961890234364567</v>
      </c>
      <c r="AA4414">
        <v>369.71844552735814</v>
      </c>
      <c r="AB4414">
        <v>99.663234367083248</v>
      </c>
      <c r="AC4414">
        <v>0</v>
      </c>
      <c r="AD4414">
        <v>0</v>
      </c>
      <c r="AE4414">
        <v>728.5939935592819</v>
      </c>
    </row>
    <row r="4415" spans="1:31" x14ac:dyDescent="0.25">
      <c r="A4415">
        <v>2352167</v>
      </c>
      <c r="B4415">
        <v>1</v>
      </c>
      <c r="C4415" t="s">
        <v>80</v>
      </c>
      <c r="D4415" t="s">
        <v>82</v>
      </c>
      <c r="E4415" t="s">
        <v>157</v>
      </c>
      <c r="F4415" t="s">
        <v>12769</v>
      </c>
      <c r="G4415" t="s">
        <v>204</v>
      </c>
      <c r="H4415" t="s">
        <v>154</v>
      </c>
      <c r="I4415" t="s">
        <v>144</v>
      </c>
      <c r="J4415" t="s">
        <v>137</v>
      </c>
      <c r="K4415" t="s">
        <v>138</v>
      </c>
      <c r="L4415" t="s">
        <v>12770</v>
      </c>
      <c r="M4415" t="s">
        <v>12771</v>
      </c>
      <c r="N4415">
        <v>1.0647222220000001</v>
      </c>
      <c r="O4415">
        <v>0</v>
      </c>
      <c r="P4415">
        <v>0</v>
      </c>
      <c r="Q4415">
        <v>0</v>
      </c>
      <c r="R4415">
        <v>0</v>
      </c>
      <c r="S4415">
        <v>0</v>
      </c>
      <c r="T4415">
        <v>2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3.1645053461823176</v>
      </c>
      <c r="AC4415">
        <v>0</v>
      </c>
      <c r="AD4415">
        <v>0</v>
      </c>
      <c r="AE4415">
        <v>3.1645053461823176</v>
      </c>
    </row>
    <row r="4416" spans="1:31" x14ac:dyDescent="0.25">
      <c r="A4416">
        <v>2351775</v>
      </c>
      <c r="B4416">
        <v>1</v>
      </c>
      <c r="C4416" t="s">
        <v>81</v>
      </c>
      <c r="D4416" t="s">
        <v>128</v>
      </c>
      <c r="E4416" t="s">
        <v>147</v>
      </c>
      <c r="F4416" t="s">
        <v>12772</v>
      </c>
      <c r="G4416" t="s">
        <v>134</v>
      </c>
      <c r="H4416" t="s">
        <v>135</v>
      </c>
      <c r="I4416" t="s">
        <v>144</v>
      </c>
      <c r="J4416" t="s">
        <v>137</v>
      </c>
      <c r="K4416" t="s">
        <v>138</v>
      </c>
      <c r="L4416" t="s">
        <v>12773</v>
      </c>
      <c r="M4416" t="s">
        <v>12774</v>
      </c>
      <c r="N4416">
        <v>0.72083333299999997</v>
      </c>
      <c r="O4416">
        <v>5</v>
      </c>
      <c r="P4416">
        <v>42</v>
      </c>
      <c r="Q4416">
        <v>14</v>
      </c>
      <c r="R4416">
        <v>96</v>
      </c>
      <c r="S4416">
        <v>10</v>
      </c>
      <c r="T4416">
        <v>7</v>
      </c>
      <c r="U4416">
        <v>2</v>
      </c>
      <c r="V4416">
        <v>0</v>
      </c>
      <c r="W4416">
        <v>1.5531619581967067</v>
      </c>
      <c r="X4416">
        <v>7.3438358422972234</v>
      </c>
      <c r="Y4416">
        <v>10.285078756101953</v>
      </c>
      <c r="Z4416">
        <v>76.908378060982187</v>
      </c>
      <c r="AA4416">
        <v>50.56354388336046</v>
      </c>
      <c r="AB4416">
        <v>5.0984514766253763</v>
      </c>
      <c r="AC4416">
        <v>16.682894841928942</v>
      </c>
      <c r="AD4416">
        <v>0</v>
      </c>
      <c r="AE4416">
        <v>168.43534481949285</v>
      </c>
    </row>
    <row r="4417" spans="1:31" x14ac:dyDescent="0.25">
      <c r="A4417">
        <v>2351812</v>
      </c>
      <c r="B4417">
        <v>1</v>
      </c>
      <c r="C4417" t="s">
        <v>80</v>
      </c>
      <c r="D4417" t="s">
        <v>94</v>
      </c>
      <c r="E4417" t="s">
        <v>147</v>
      </c>
      <c r="F4417" t="s">
        <v>12775</v>
      </c>
      <c r="G4417" t="s">
        <v>184</v>
      </c>
      <c r="H4417" t="s">
        <v>135</v>
      </c>
      <c r="I4417" t="s">
        <v>144</v>
      </c>
      <c r="J4417" t="s">
        <v>137</v>
      </c>
      <c r="K4417" t="s">
        <v>138</v>
      </c>
      <c r="L4417" t="s">
        <v>12776</v>
      </c>
      <c r="M4417" t="s">
        <v>12777</v>
      </c>
      <c r="N4417">
        <v>3.736111111</v>
      </c>
      <c r="O4417">
        <v>0</v>
      </c>
      <c r="P4417">
        <v>0</v>
      </c>
      <c r="Q4417">
        <v>3</v>
      </c>
      <c r="R4417">
        <v>34</v>
      </c>
      <c r="S4417">
        <v>0</v>
      </c>
      <c r="T4417">
        <v>9</v>
      </c>
      <c r="U4417">
        <v>0</v>
      </c>
      <c r="V4417">
        <v>0</v>
      </c>
      <c r="W4417">
        <v>0</v>
      </c>
      <c r="X4417">
        <v>0</v>
      </c>
      <c r="Y4417">
        <v>13.350315179553769</v>
      </c>
      <c r="Z4417">
        <v>195.50262281195219</v>
      </c>
      <c r="AA4417">
        <v>0</v>
      </c>
      <c r="AB4417">
        <v>57.223309758862854</v>
      </c>
      <c r="AC4417">
        <v>0</v>
      </c>
      <c r="AD4417">
        <v>0</v>
      </c>
      <c r="AE4417">
        <v>266.07624775036879</v>
      </c>
    </row>
    <row r="4418" spans="1:31" x14ac:dyDescent="0.25">
      <c r="A4418">
        <v>2352210</v>
      </c>
      <c r="B4418">
        <v>1</v>
      </c>
      <c r="C4418" t="s">
        <v>81</v>
      </c>
      <c r="D4418" t="s">
        <v>124</v>
      </c>
      <c r="E4418" t="s">
        <v>147</v>
      </c>
      <c r="F4418" t="s">
        <v>12778</v>
      </c>
      <c r="G4418" t="s">
        <v>134</v>
      </c>
      <c r="H4418" t="s">
        <v>135</v>
      </c>
      <c r="I4418" t="s">
        <v>144</v>
      </c>
      <c r="J4418" t="s">
        <v>137</v>
      </c>
      <c r="K4418" t="s">
        <v>138</v>
      </c>
      <c r="L4418" t="s">
        <v>12779</v>
      </c>
      <c r="M4418" t="s">
        <v>12780</v>
      </c>
      <c r="N4418">
        <v>3.2538888880000001</v>
      </c>
      <c r="O4418">
        <v>0</v>
      </c>
      <c r="P4418">
        <v>405</v>
      </c>
      <c r="Q4418">
        <v>0</v>
      </c>
      <c r="R4418">
        <v>31</v>
      </c>
      <c r="S4418">
        <v>1</v>
      </c>
      <c r="T4418">
        <v>27</v>
      </c>
      <c r="U4418">
        <v>0</v>
      </c>
      <c r="V4418">
        <v>0</v>
      </c>
      <c r="W4418">
        <v>0</v>
      </c>
      <c r="X4418">
        <v>294.75873188841695</v>
      </c>
      <c r="Y4418">
        <v>0</v>
      </c>
      <c r="Z4418">
        <v>129.59309142576959</v>
      </c>
      <c r="AA4418">
        <v>6.2525827107202083</v>
      </c>
      <c r="AB4418">
        <v>105.49247892011006</v>
      </c>
      <c r="AC4418">
        <v>0</v>
      </c>
      <c r="AD4418">
        <v>0</v>
      </c>
      <c r="AE4418">
        <v>536.09688494501677</v>
      </c>
    </row>
    <row r="4419" spans="1:31" x14ac:dyDescent="0.25">
      <c r="A4419">
        <v>2352061</v>
      </c>
      <c r="B4419">
        <v>1</v>
      </c>
      <c r="C4419" t="s">
        <v>80</v>
      </c>
      <c r="D4419" t="s">
        <v>92</v>
      </c>
      <c r="E4419" t="s">
        <v>132</v>
      </c>
      <c r="F4419" t="s">
        <v>12478</v>
      </c>
      <c r="G4419" t="s">
        <v>134</v>
      </c>
      <c r="H4419" t="s">
        <v>135</v>
      </c>
      <c r="I4419" t="s">
        <v>144</v>
      </c>
      <c r="J4419" t="s">
        <v>137</v>
      </c>
      <c r="K4419" t="s">
        <v>138</v>
      </c>
      <c r="L4419" t="s">
        <v>12781</v>
      </c>
      <c r="M4419" t="s">
        <v>12782</v>
      </c>
      <c r="N4419">
        <v>0.30333333299999998</v>
      </c>
      <c r="O4419">
        <v>0</v>
      </c>
      <c r="P4419">
        <v>473</v>
      </c>
      <c r="Q4419">
        <v>0</v>
      </c>
      <c r="R4419">
        <v>0</v>
      </c>
      <c r="S4419">
        <v>0</v>
      </c>
      <c r="T4419">
        <v>50</v>
      </c>
      <c r="U4419">
        <v>0</v>
      </c>
      <c r="V4419">
        <v>0</v>
      </c>
      <c r="W4419">
        <v>0</v>
      </c>
      <c r="X4419">
        <v>54.746529642501748</v>
      </c>
      <c r="Y4419">
        <v>0</v>
      </c>
      <c r="Z4419">
        <v>0</v>
      </c>
      <c r="AA4419">
        <v>0</v>
      </c>
      <c r="AB4419">
        <v>71.50797466391775</v>
      </c>
      <c r="AC4419">
        <v>0</v>
      </c>
      <c r="AD4419">
        <v>0</v>
      </c>
      <c r="AE4419">
        <v>126.25450430641951</v>
      </c>
    </row>
    <row r="4420" spans="1:31" x14ac:dyDescent="0.25">
      <c r="A4420">
        <v>2352310</v>
      </c>
      <c r="B4420">
        <v>1</v>
      </c>
      <c r="C4420" t="s">
        <v>80</v>
      </c>
      <c r="D4420" t="s">
        <v>93</v>
      </c>
      <c r="E4420" t="s">
        <v>174</v>
      </c>
      <c r="F4420" t="s">
        <v>12783</v>
      </c>
      <c r="G4420" t="s">
        <v>194</v>
      </c>
      <c r="H4420" t="s">
        <v>154</v>
      </c>
      <c r="I4420" t="s">
        <v>144</v>
      </c>
      <c r="J4420" t="s">
        <v>137</v>
      </c>
      <c r="K4420" t="s">
        <v>138</v>
      </c>
      <c r="L4420" t="s">
        <v>12784</v>
      </c>
      <c r="M4420" t="s">
        <v>12785</v>
      </c>
      <c r="N4420">
        <v>0.44750000000000001</v>
      </c>
      <c r="O4420">
        <v>0</v>
      </c>
      <c r="P4420">
        <v>4</v>
      </c>
      <c r="Q4420">
        <v>0</v>
      </c>
      <c r="R4420">
        <v>36</v>
      </c>
      <c r="S4420">
        <v>0</v>
      </c>
      <c r="T4420">
        <v>6</v>
      </c>
      <c r="U4420">
        <v>0</v>
      </c>
      <c r="V4420">
        <v>0</v>
      </c>
      <c r="W4420">
        <v>0</v>
      </c>
      <c r="X4420">
        <v>0.59980644574223996</v>
      </c>
      <c r="Y4420">
        <v>0</v>
      </c>
      <c r="Z4420">
        <v>6.5388345898378368</v>
      </c>
      <c r="AA4420">
        <v>0</v>
      </c>
      <c r="AB4420">
        <v>4.3104953437460001</v>
      </c>
      <c r="AC4420">
        <v>0</v>
      </c>
      <c r="AD4420">
        <v>0</v>
      </c>
      <c r="AE4420">
        <v>11.449136379326077</v>
      </c>
    </row>
    <row r="4421" spans="1:31" x14ac:dyDescent="0.25">
      <c r="A4421">
        <v>2351769</v>
      </c>
      <c r="B4421">
        <v>1</v>
      </c>
      <c r="C4421" t="s">
        <v>81</v>
      </c>
      <c r="D4421" t="s">
        <v>128</v>
      </c>
      <c r="E4421" t="s">
        <v>151</v>
      </c>
      <c r="F4421" t="s">
        <v>12786</v>
      </c>
      <c r="G4421" t="s">
        <v>153</v>
      </c>
      <c r="H4421" t="s">
        <v>154</v>
      </c>
      <c r="I4421" t="s">
        <v>144</v>
      </c>
      <c r="J4421" t="s">
        <v>137</v>
      </c>
      <c r="K4421" t="s">
        <v>138</v>
      </c>
      <c r="L4421" t="s">
        <v>12787</v>
      </c>
      <c r="M4421" t="s">
        <v>12788</v>
      </c>
      <c r="N4421">
        <v>1.1030555550000001</v>
      </c>
      <c r="O4421">
        <v>0</v>
      </c>
      <c r="P4421">
        <v>210</v>
      </c>
      <c r="Q4421">
        <v>0</v>
      </c>
      <c r="R4421">
        <v>0</v>
      </c>
      <c r="S4421">
        <v>0</v>
      </c>
      <c r="T4421">
        <v>11</v>
      </c>
      <c r="U4421">
        <v>0</v>
      </c>
      <c r="V4421">
        <v>0</v>
      </c>
      <c r="W4421">
        <v>0</v>
      </c>
      <c r="X4421">
        <v>47.738607622968786</v>
      </c>
      <c r="Y4421">
        <v>0</v>
      </c>
      <c r="Z4421">
        <v>0</v>
      </c>
      <c r="AA4421">
        <v>0</v>
      </c>
      <c r="AB4421">
        <v>6.150126616866026</v>
      </c>
      <c r="AC4421">
        <v>0</v>
      </c>
      <c r="AD4421">
        <v>0</v>
      </c>
      <c r="AE4421">
        <v>53.888734239834811</v>
      </c>
    </row>
    <row r="4422" spans="1:31" x14ac:dyDescent="0.25">
      <c r="A4422">
        <v>2351852</v>
      </c>
      <c r="B4422">
        <v>1</v>
      </c>
      <c r="C4422" t="s">
        <v>81</v>
      </c>
      <c r="D4422" t="s">
        <v>122</v>
      </c>
      <c r="E4422" t="s">
        <v>141</v>
      </c>
      <c r="F4422" t="s">
        <v>12789</v>
      </c>
      <c r="G4422" t="s">
        <v>208</v>
      </c>
      <c r="H4422" t="s">
        <v>135</v>
      </c>
      <c r="I4422" t="s">
        <v>144</v>
      </c>
      <c r="J4422" t="s">
        <v>137</v>
      </c>
      <c r="K4422" t="s">
        <v>209</v>
      </c>
      <c r="L4422" t="s">
        <v>12790</v>
      </c>
      <c r="M4422" t="s">
        <v>12791</v>
      </c>
      <c r="N4422">
        <v>8.1955555550000003</v>
      </c>
      <c r="O4422">
        <v>2</v>
      </c>
      <c r="P4422">
        <v>933</v>
      </c>
      <c r="Q4422">
        <v>15</v>
      </c>
      <c r="R4422">
        <v>3</v>
      </c>
      <c r="S4422">
        <v>8</v>
      </c>
      <c r="T4422">
        <v>60</v>
      </c>
      <c r="U4422">
        <v>2</v>
      </c>
      <c r="V4422">
        <v>0</v>
      </c>
      <c r="W4422">
        <v>2.0793507834103826</v>
      </c>
      <c r="X4422">
        <v>942.16235233623934</v>
      </c>
      <c r="Y4422">
        <v>330.2332797727172</v>
      </c>
      <c r="Z4422">
        <v>56.885970504523186</v>
      </c>
      <c r="AA4422">
        <v>178.61088387039632</v>
      </c>
      <c r="AB4422">
        <v>274.91863345307672</v>
      </c>
      <c r="AC4422">
        <v>2455.2967300504311</v>
      </c>
      <c r="AD4422">
        <v>0</v>
      </c>
      <c r="AE4422">
        <v>4240.1872007707934</v>
      </c>
    </row>
    <row r="4423" spans="1:31" x14ac:dyDescent="0.25">
      <c r="A4423">
        <v>2351921</v>
      </c>
      <c r="B4423">
        <v>1</v>
      </c>
      <c r="C4423" t="s">
        <v>81</v>
      </c>
      <c r="D4423" t="s">
        <v>118</v>
      </c>
      <c r="E4423" t="s">
        <v>147</v>
      </c>
      <c r="F4423" t="s">
        <v>12792</v>
      </c>
      <c r="G4423" t="s">
        <v>494</v>
      </c>
      <c r="H4423" t="s">
        <v>135</v>
      </c>
      <c r="I4423" t="s">
        <v>144</v>
      </c>
      <c r="J4423" t="s">
        <v>137</v>
      </c>
      <c r="K4423" t="s">
        <v>138</v>
      </c>
      <c r="L4423" t="s">
        <v>12793</v>
      </c>
      <c r="M4423" t="s">
        <v>12794</v>
      </c>
      <c r="N4423">
        <v>0.321944444</v>
      </c>
      <c r="O4423">
        <v>0</v>
      </c>
      <c r="P4423">
        <v>0</v>
      </c>
      <c r="Q4423">
        <v>0</v>
      </c>
      <c r="R4423">
        <v>4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6.0443762019440319</v>
      </c>
      <c r="AA4423">
        <v>0</v>
      </c>
      <c r="AB4423">
        <v>0</v>
      </c>
      <c r="AC4423">
        <v>0</v>
      </c>
      <c r="AD4423">
        <v>0</v>
      </c>
      <c r="AE4423">
        <v>6.0443762019440319</v>
      </c>
    </row>
    <row r="4424" spans="1:31" x14ac:dyDescent="0.25">
      <c r="A4424">
        <v>2352253</v>
      </c>
      <c r="B4424">
        <v>1</v>
      </c>
      <c r="C4424" t="s">
        <v>80</v>
      </c>
      <c r="D4424" t="s">
        <v>96</v>
      </c>
      <c r="E4424" t="s">
        <v>157</v>
      </c>
      <c r="F4424" t="s">
        <v>12795</v>
      </c>
      <c r="G4424" t="s">
        <v>159</v>
      </c>
      <c r="H4424" t="s">
        <v>154</v>
      </c>
      <c r="I4424" t="s">
        <v>144</v>
      </c>
      <c r="J4424" t="s">
        <v>137</v>
      </c>
      <c r="K4424" t="s">
        <v>138</v>
      </c>
      <c r="L4424" t="s">
        <v>12796</v>
      </c>
      <c r="M4424" t="s">
        <v>12797</v>
      </c>
      <c r="N4424">
        <v>2.571388888</v>
      </c>
      <c r="O4424">
        <v>0</v>
      </c>
      <c r="P4424">
        <v>1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4.0582592077282733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4.0582592077282733</v>
      </c>
    </row>
    <row r="4425" spans="1:31" x14ac:dyDescent="0.25">
      <c r="A4425">
        <v>2352230</v>
      </c>
      <c r="B4425">
        <v>1</v>
      </c>
      <c r="C4425" t="s">
        <v>81</v>
      </c>
      <c r="D4425" t="s">
        <v>115</v>
      </c>
      <c r="E4425" t="s">
        <v>147</v>
      </c>
      <c r="F4425" t="s">
        <v>12798</v>
      </c>
      <c r="G4425" t="s">
        <v>494</v>
      </c>
      <c r="H4425" t="s">
        <v>135</v>
      </c>
      <c r="I4425" t="s">
        <v>144</v>
      </c>
      <c r="J4425" t="s">
        <v>137</v>
      </c>
      <c r="K4425" t="s">
        <v>138</v>
      </c>
      <c r="L4425" t="s">
        <v>12799</v>
      </c>
      <c r="M4425" t="s">
        <v>12800</v>
      </c>
      <c r="N4425">
        <v>0.81666666600000004</v>
      </c>
      <c r="O4425">
        <v>0</v>
      </c>
      <c r="P4425">
        <v>91</v>
      </c>
      <c r="Q4425">
        <v>0</v>
      </c>
      <c r="R4425">
        <v>1</v>
      </c>
      <c r="S4425">
        <v>0</v>
      </c>
      <c r="T4425">
        <v>9</v>
      </c>
      <c r="U4425">
        <v>0</v>
      </c>
      <c r="V4425">
        <v>0</v>
      </c>
      <c r="W4425">
        <v>0</v>
      </c>
      <c r="X4425">
        <v>8.9678760233092785</v>
      </c>
      <c r="Y4425">
        <v>0</v>
      </c>
      <c r="Z4425">
        <v>0.30226143211342749</v>
      </c>
      <c r="AA4425">
        <v>0</v>
      </c>
      <c r="AB4425">
        <v>5.5663135837004916</v>
      </c>
      <c r="AC4425">
        <v>0</v>
      </c>
      <c r="AD4425">
        <v>0</v>
      </c>
      <c r="AE4425">
        <v>14.836451039123197</v>
      </c>
    </row>
    <row r="4426" spans="1:31" x14ac:dyDescent="0.25">
      <c r="A4426">
        <v>2351898</v>
      </c>
      <c r="B4426">
        <v>1</v>
      </c>
      <c r="C4426" t="s">
        <v>81</v>
      </c>
      <c r="D4426" t="s">
        <v>119</v>
      </c>
      <c r="E4426" t="s">
        <v>151</v>
      </c>
      <c r="F4426" t="s">
        <v>12801</v>
      </c>
      <c r="G4426" t="s">
        <v>194</v>
      </c>
      <c r="H4426" t="s">
        <v>154</v>
      </c>
      <c r="I4426" t="s">
        <v>144</v>
      </c>
      <c r="J4426" t="s">
        <v>137</v>
      </c>
      <c r="K4426" t="s">
        <v>138</v>
      </c>
      <c r="L4426" t="s">
        <v>12802</v>
      </c>
      <c r="M4426" t="s">
        <v>12803</v>
      </c>
      <c r="N4426">
        <v>2.1811111109999999</v>
      </c>
      <c r="O4426">
        <v>0</v>
      </c>
      <c r="P4426">
        <v>16</v>
      </c>
      <c r="Q4426">
        <v>0</v>
      </c>
      <c r="R4426">
        <v>2</v>
      </c>
      <c r="S4426">
        <v>0</v>
      </c>
      <c r="T4426">
        <v>1</v>
      </c>
      <c r="U4426">
        <v>0</v>
      </c>
      <c r="V4426">
        <v>0</v>
      </c>
      <c r="W4426">
        <v>0</v>
      </c>
      <c r="X4426">
        <v>5.022909538128582</v>
      </c>
      <c r="Y4426">
        <v>0</v>
      </c>
      <c r="Z4426">
        <v>18.078213852304156</v>
      </c>
      <c r="AA4426">
        <v>0</v>
      </c>
      <c r="AB4426">
        <v>5.4163356784039811</v>
      </c>
      <c r="AC4426">
        <v>0</v>
      </c>
      <c r="AD4426">
        <v>0</v>
      </c>
      <c r="AE4426">
        <v>28.517459068836722</v>
      </c>
    </row>
    <row r="4427" spans="1:31" x14ac:dyDescent="0.25">
      <c r="A4427">
        <v>2352190</v>
      </c>
      <c r="B4427">
        <v>1</v>
      </c>
      <c r="C4427" t="s">
        <v>80</v>
      </c>
      <c r="D4427" t="s">
        <v>98</v>
      </c>
      <c r="E4427" t="s">
        <v>151</v>
      </c>
      <c r="F4427" t="s">
        <v>12804</v>
      </c>
      <c r="G4427" t="s">
        <v>153</v>
      </c>
      <c r="H4427" t="s">
        <v>154</v>
      </c>
      <c r="I4427" t="s">
        <v>144</v>
      </c>
      <c r="J4427" t="s">
        <v>137</v>
      </c>
      <c r="K4427" t="s">
        <v>138</v>
      </c>
      <c r="L4427" t="s">
        <v>12805</v>
      </c>
      <c r="M4427" t="s">
        <v>12806</v>
      </c>
      <c r="N4427">
        <v>0.52472222199999996</v>
      </c>
      <c r="O4427">
        <v>0</v>
      </c>
      <c r="P4427">
        <v>5</v>
      </c>
      <c r="Q4427">
        <v>0</v>
      </c>
      <c r="R4427">
        <v>11</v>
      </c>
      <c r="S4427">
        <v>0</v>
      </c>
      <c r="T4427">
        <v>3</v>
      </c>
      <c r="U4427">
        <v>0</v>
      </c>
      <c r="V4427">
        <v>0</v>
      </c>
      <c r="W4427">
        <v>0</v>
      </c>
      <c r="X4427">
        <v>0.89640554528685401</v>
      </c>
      <c r="Y4427">
        <v>0</v>
      </c>
      <c r="Z4427">
        <v>7.9810359219477078</v>
      </c>
      <c r="AA4427">
        <v>0</v>
      </c>
      <c r="AB4427">
        <v>6.9900773276075245</v>
      </c>
      <c r="AC4427">
        <v>0</v>
      </c>
      <c r="AD4427">
        <v>0</v>
      </c>
      <c r="AE4427">
        <v>15.867518794842086</v>
      </c>
    </row>
    <row r="4428" spans="1:31" x14ac:dyDescent="0.25">
      <c r="A4428">
        <v>2351938</v>
      </c>
      <c r="B4428">
        <v>1</v>
      </c>
      <c r="C4428" t="s">
        <v>80</v>
      </c>
      <c r="D4428" t="s">
        <v>99</v>
      </c>
      <c r="E4428" t="s">
        <v>132</v>
      </c>
      <c r="F4428" t="s">
        <v>10550</v>
      </c>
      <c r="G4428" t="s">
        <v>269</v>
      </c>
      <c r="H4428" t="s">
        <v>135</v>
      </c>
      <c r="I4428" t="s">
        <v>144</v>
      </c>
      <c r="J4428" t="s">
        <v>137</v>
      </c>
      <c r="K4428" t="s">
        <v>209</v>
      </c>
      <c r="L4428" t="s">
        <v>12807</v>
      </c>
      <c r="M4428" t="s">
        <v>12808</v>
      </c>
      <c r="N4428">
        <v>5.0941666659999996</v>
      </c>
      <c r="O4428">
        <v>4</v>
      </c>
      <c r="P4428">
        <v>902</v>
      </c>
      <c r="Q4428">
        <v>13</v>
      </c>
      <c r="R4428">
        <v>119</v>
      </c>
      <c r="S4428">
        <v>20</v>
      </c>
      <c r="T4428">
        <v>67</v>
      </c>
      <c r="U4428">
        <v>0</v>
      </c>
      <c r="V4428">
        <v>4</v>
      </c>
      <c r="W4428">
        <v>55.111205711954817</v>
      </c>
      <c r="X4428">
        <v>1075.4110373336944</v>
      </c>
      <c r="Y4428">
        <v>375.9594287678816</v>
      </c>
      <c r="Z4428">
        <v>353.26952719871275</v>
      </c>
      <c r="AA4428">
        <v>334.96886516664443</v>
      </c>
      <c r="AB4428">
        <v>286.72086641930349</v>
      </c>
      <c r="AC4428">
        <v>0</v>
      </c>
      <c r="AD4428">
        <v>2777.2538599770101</v>
      </c>
      <c r="AE4428">
        <v>5258.6947905752013</v>
      </c>
    </row>
    <row r="4429" spans="1:31" x14ac:dyDescent="0.25">
      <c r="A4429">
        <v>2352336</v>
      </c>
      <c r="B4429">
        <v>1</v>
      </c>
      <c r="C4429" t="s">
        <v>81</v>
      </c>
      <c r="D4429" t="s">
        <v>119</v>
      </c>
      <c r="E4429" t="s">
        <v>174</v>
      </c>
      <c r="F4429" t="s">
        <v>12809</v>
      </c>
      <c r="G4429" t="s">
        <v>176</v>
      </c>
      <c r="H4429" t="s">
        <v>154</v>
      </c>
      <c r="I4429" t="s">
        <v>144</v>
      </c>
      <c r="J4429" t="s">
        <v>137</v>
      </c>
      <c r="K4429" t="s">
        <v>138</v>
      </c>
      <c r="L4429" t="s">
        <v>12810</v>
      </c>
      <c r="M4429" t="s">
        <v>12811</v>
      </c>
      <c r="N4429">
        <v>1.9913888879999999</v>
      </c>
      <c r="O4429">
        <v>0</v>
      </c>
      <c r="P4429">
        <v>97</v>
      </c>
      <c r="Q4429">
        <v>0</v>
      </c>
      <c r="R4429">
        <v>7</v>
      </c>
      <c r="S4429">
        <v>0</v>
      </c>
      <c r="T4429">
        <v>9</v>
      </c>
      <c r="U4429">
        <v>0</v>
      </c>
      <c r="V4429">
        <v>0</v>
      </c>
      <c r="W4429">
        <v>0</v>
      </c>
      <c r="X4429">
        <v>40.457615367696036</v>
      </c>
      <c r="Y4429">
        <v>0</v>
      </c>
      <c r="Z4429">
        <v>93.628720234276088</v>
      </c>
      <c r="AA4429">
        <v>0</v>
      </c>
      <c r="AB4429">
        <v>14.147156829413268</v>
      </c>
      <c r="AC4429">
        <v>0</v>
      </c>
      <c r="AD4429">
        <v>0</v>
      </c>
      <c r="AE4429">
        <v>148.23349243138537</v>
      </c>
    </row>
    <row r="4430" spans="1:31" x14ac:dyDescent="0.25">
      <c r="A4430">
        <v>2351792</v>
      </c>
      <c r="B4430">
        <v>1</v>
      </c>
      <c r="C4430" t="s">
        <v>81</v>
      </c>
      <c r="D4430" t="s">
        <v>113</v>
      </c>
      <c r="E4430" t="s">
        <v>147</v>
      </c>
      <c r="F4430" t="s">
        <v>12812</v>
      </c>
      <c r="G4430" t="s">
        <v>134</v>
      </c>
      <c r="H4430" t="s">
        <v>135</v>
      </c>
      <c r="I4430" t="s">
        <v>144</v>
      </c>
      <c r="J4430" t="s">
        <v>137</v>
      </c>
      <c r="K4430" t="s">
        <v>138</v>
      </c>
      <c r="L4430" t="s">
        <v>12813</v>
      </c>
      <c r="M4430" t="s">
        <v>12814</v>
      </c>
      <c r="N4430">
        <v>0.638055555</v>
      </c>
      <c r="O4430">
        <v>0</v>
      </c>
      <c r="P4430">
        <v>636</v>
      </c>
      <c r="Q4430">
        <v>2</v>
      </c>
      <c r="R4430">
        <v>42</v>
      </c>
      <c r="S4430">
        <v>4</v>
      </c>
      <c r="T4430">
        <v>126</v>
      </c>
      <c r="U4430">
        <v>3</v>
      </c>
      <c r="V4430">
        <v>3</v>
      </c>
      <c r="W4430">
        <v>0</v>
      </c>
      <c r="X4430">
        <v>92.013524778150042</v>
      </c>
      <c r="Y4430">
        <v>1.6023696851070166</v>
      </c>
      <c r="Z4430">
        <v>12.063989534857331</v>
      </c>
      <c r="AA4430">
        <v>110.19384855865391</v>
      </c>
      <c r="AB4430">
        <v>38.519000009147234</v>
      </c>
      <c r="AC4430">
        <v>184.86968654215792</v>
      </c>
      <c r="AD4430">
        <v>10.451156713697841</v>
      </c>
      <c r="AE4430">
        <v>449.71357582177131</v>
      </c>
    </row>
    <row r="4431" spans="1:31" x14ac:dyDescent="0.25">
      <c r="A4431">
        <v>2351935</v>
      </c>
      <c r="B4431">
        <v>1</v>
      </c>
      <c r="C4431" t="s">
        <v>81</v>
      </c>
      <c r="D4431" t="s">
        <v>115</v>
      </c>
      <c r="E4431" t="s">
        <v>151</v>
      </c>
      <c r="F4431" t="s">
        <v>12815</v>
      </c>
      <c r="G4431" t="s">
        <v>410</v>
      </c>
      <c r="H4431" t="s">
        <v>154</v>
      </c>
      <c r="I4431" t="s">
        <v>144</v>
      </c>
      <c r="J4431" t="s">
        <v>137</v>
      </c>
      <c r="K4431" t="s">
        <v>138</v>
      </c>
      <c r="L4431" t="s">
        <v>12816</v>
      </c>
      <c r="M4431" t="s">
        <v>12817</v>
      </c>
      <c r="N4431">
        <v>2.0841666659999998</v>
      </c>
      <c r="O4431">
        <v>0</v>
      </c>
      <c r="P4431">
        <v>58</v>
      </c>
      <c r="Q4431">
        <v>0</v>
      </c>
      <c r="R4431">
        <v>0</v>
      </c>
      <c r="S4431">
        <v>0</v>
      </c>
      <c r="T4431">
        <v>4</v>
      </c>
      <c r="U4431">
        <v>0</v>
      </c>
      <c r="V4431">
        <v>0</v>
      </c>
      <c r="W4431">
        <v>0</v>
      </c>
      <c r="X4431">
        <v>16.986300670633973</v>
      </c>
      <c r="Y4431">
        <v>0</v>
      </c>
      <c r="Z4431">
        <v>0</v>
      </c>
      <c r="AA4431">
        <v>0</v>
      </c>
      <c r="AB4431">
        <v>5.5090713864773981</v>
      </c>
      <c r="AC4431">
        <v>0</v>
      </c>
      <c r="AD4431">
        <v>0</v>
      </c>
      <c r="AE4431">
        <v>22.495372057111371</v>
      </c>
    </row>
    <row r="4432" spans="1:31" x14ac:dyDescent="0.25">
      <c r="A4432">
        <v>2352270</v>
      </c>
      <c r="B4432">
        <v>1</v>
      </c>
      <c r="C4432" t="s">
        <v>81</v>
      </c>
      <c r="D4432" t="s">
        <v>118</v>
      </c>
      <c r="E4432" t="s">
        <v>151</v>
      </c>
      <c r="F4432" t="s">
        <v>12818</v>
      </c>
      <c r="G4432" t="s">
        <v>153</v>
      </c>
      <c r="H4432" t="s">
        <v>154</v>
      </c>
      <c r="I4432" t="s">
        <v>144</v>
      </c>
      <c r="J4432" t="s">
        <v>137</v>
      </c>
      <c r="K4432" t="s">
        <v>138</v>
      </c>
      <c r="L4432" t="s">
        <v>12819</v>
      </c>
      <c r="M4432" t="s">
        <v>12820</v>
      </c>
      <c r="N4432">
        <v>2.167777777</v>
      </c>
      <c r="O4432">
        <v>0</v>
      </c>
      <c r="P4432">
        <v>12</v>
      </c>
      <c r="Q4432">
        <v>0</v>
      </c>
      <c r="R4432">
        <v>1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5.3140616380123049</v>
      </c>
      <c r="Y4432">
        <v>0</v>
      </c>
      <c r="Z4432">
        <v>0.43962551962306251</v>
      </c>
      <c r="AA4432">
        <v>0</v>
      </c>
      <c r="AB4432">
        <v>0</v>
      </c>
      <c r="AC4432">
        <v>0</v>
      </c>
      <c r="AD4432">
        <v>0</v>
      </c>
      <c r="AE4432">
        <v>5.7536871576353672</v>
      </c>
    </row>
    <row r="4433" spans="1:31" x14ac:dyDescent="0.25">
      <c r="A4433">
        <v>2351978</v>
      </c>
      <c r="B4433">
        <v>1</v>
      </c>
      <c r="C4433" t="s">
        <v>80</v>
      </c>
      <c r="D4433" t="s">
        <v>96</v>
      </c>
      <c r="E4433" t="s">
        <v>147</v>
      </c>
      <c r="F4433" t="s">
        <v>2554</v>
      </c>
      <c r="G4433" t="s">
        <v>134</v>
      </c>
      <c r="H4433" t="s">
        <v>135</v>
      </c>
      <c r="I4433" t="s">
        <v>144</v>
      </c>
      <c r="J4433" t="s">
        <v>137</v>
      </c>
      <c r="K4433" t="s">
        <v>138</v>
      </c>
      <c r="L4433" t="s">
        <v>12821</v>
      </c>
      <c r="M4433" t="s">
        <v>12822</v>
      </c>
      <c r="N4433">
        <v>1.320277777</v>
      </c>
      <c r="O4433">
        <v>0</v>
      </c>
      <c r="P4433">
        <v>228</v>
      </c>
      <c r="Q4433">
        <v>0</v>
      </c>
      <c r="R4433">
        <v>0</v>
      </c>
      <c r="S4433">
        <v>2</v>
      </c>
      <c r="T4433">
        <v>10</v>
      </c>
      <c r="U4433">
        <v>0</v>
      </c>
      <c r="V4433">
        <v>0</v>
      </c>
      <c r="W4433">
        <v>0</v>
      </c>
      <c r="X4433">
        <v>157.04774808133587</v>
      </c>
      <c r="Y4433">
        <v>0</v>
      </c>
      <c r="Z4433">
        <v>0</v>
      </c>
      <c r="AA4433">
        <v>105.254094901803</v>
      </c>
      <c r="AB4433">
        <v>23.228648620461442</v>
      </c>
      <c r="AC4433">
        <v>0</v>
      </c>
      <c r="AD4433">
        <v>0</v>
      </c>
      <c r="AE4433">
        <v>285.5304916036003</v>
      </c>
    </row>
    <row r="4434" spans="1:31" x14ac:dyDescent="0.25">
      <c r="A4434">
        <v>2352213</v>
      </c>
      <c r="B4434">
        <v>1</v>
      </c>
      <c r="C4434" t="s">
        <v>81</v>
      </c>
      <c r="D4434" t="s">
        <v>118</v>
      </c>
      <c r="E4434" t="s">
        <v>151</v>
      </c>
      <c r="F4434" t="s">
        <v>12823</v>
      </c>
      <c r="G4434" t="s">
        <v>292</v>
      </c>
      <c r="H4434" t="s">
        <v>154</v>
      </c>
      <c r="I4434" t="s">
        <v>144</v>
      </c>
      <c r="J4434" t="s">
        <v>137</v>
      </c>
      <c r="K4434" t="s">
        <v>138</v>
      </c>
      <c r="L4434" t="s">
        <v>12824</v>
      </c>
      <c r="M4434" t="s">
        <v>12825</v>
      </c>
      <c r="N4434">
        <v>2.44</v>
      </c>
      <c r="O4434">
        <v>0</v>
      </c>
      <c r="P4434">
        <v>226</v>
      </c>
      <c r="Q4434">
        <v>0</v>
      </c>
      <c r="R4434">
        <v>0</v>
      </c>
      <c r="S4434">
        <v>0</v>
      </c>
      <c r="T4434">
        <v>80</v>
      </c>
      <c r="U4434">
        <v>0</v>
      </c>
      <c r="V4434">
        <v>1</v>
      </c>
      <c r="W4434">
        <v>0</v>
      </c>
      <c r="X4434">
        <v>154.16384966487507</v>
      </c>
      <c r="Y4434">
        <v>0</v>
      </c>
      <c r="Z4434">
        <v>0</v>
      </c>
      <c r="AA4434">
        <v>0</v>
      </c>
      <c r="AB4434">
        <v>110.03916200207365</v>
      </c>
      <c r="AC4434">
        <v>0</v>
      </c>
      <c r="AD4434">
        <v>0.91274241124666888</v>
      </c>
      <c r="AE4434">
        <v>265.11575407819538</v>
      </c>
    </row>
    <row r="4435" spans="1:31" x14ac:dyDescent="0.25">
      <c r="A4435">
        <v>2351772</v>
      </c>
      <c r="B4435">
        <v>1</v>
      </c>
      <c r="C4435" t="s">
        <v>80</v>
      </c>
      <c r="D4435" t="s">
        <v>82</v>
      </c>
      <c r="E4435" t="s">
        <v>240</v>
      </c>
      <c r="F4435" t="s">
        <v>12826</v>
      </c>
      <c r="G4435" t="s">
        <v>134</v>
      </c>
      <c r="H4435" t="s">
        <v>135</v>
      </c>
      <c r="I4435" t="s">
        <v>144</v>
      </c>
      <c r="J4435" t="s">
        <v>137</v>
      </c>
      <c r="K4435" t="s">
        <v>138</v>
      </c>
      <c r="L4435" t="s">
        <v>12827</v>
      </c>
      <c r="M4435" t="s">
        <v>12828</v>
      </c>
      <c r="N4435">
        <v>1.1186111110000001</v>
      </c>
      <c r="O4435">
        <v>0</v>
      </c>
      <c r="P4435">
        <v>412</v>
      </c>
      <c r="Q4435">
        <v>0</v>
      </c>
      <c r="R4435">
        <v>0</v>
      </c>
      <c r="S4435">
        <v>8</v>
      </c>
      <c r="T4435">
        <v>439</v>
      </c>
      <c r="U4435">
        <v>0</v>
      </c>
      <c r="V4435">
        <v>0</v>
      </c>
      <c r="W4435">
        <v>0</v>
      </c>
      <c r="X4435">
        <v>130.94331414057433</v>
      </c>
      <c r="Y4435">
        <v>0</v>
      </c>
      <c r="Z4435">
        <v>0</v>
      </c>
      <c r="AA4435">
        <v>140.17159063753144</v>
      </c>
      <c r="AB4435">
        <v>425.29478560443033</v>
      </c>
      <c r="AC4435">
        <v>0</v>
      </c>
      <c r="AD4435">
        <v>0</v>
      </c>
      <c r="AE4435">
        <v>696.40969038253616</v>
      </c>
    </row>
    <row r="4436" spans="1:31" x14ac:dyDescent="0.25">
      <c r="A4436">
        <v>2351924</v>
      </c>
      <c r="B4436">
        <v>1</v>
      </c>
      <c r="C4436" t="s">
        <v>80</v>
      </c>
      <c r="D4436" t="s">
        <v>106</v>
      </c>
      <c r="E4436" t="s">
        <v>132</v>
      </c>
      <c r="F4436" t="s">
        <v>12829</v>
      </c>
      <c r="G4436" t="s">
        <v>363</v>
      </c>
      <c r="H4436" t="s">
        <v>135</v>
      </c>
      <c r="I4436" t="s">
        <v>144</v>
      </c>
      <c r="J4436" t="s">
        <v>137</v>
      </c>
      <c r="K4436" t="s">
        <v>209</v>
      </c>
      <c r="L4436" t="s">
        <v>12830</v>
      </c>
      <c r="M4436" t="s">
        <v>12831</v>
      </c>
      <c r="N4436">
        <v>0.46694444400000001</v>
      </c>
      <c r="O4436">
        <v>3</v>
      </c>
      <c r="P4436">
        <v>4653</v>
      </c>
      <c r="Q4436">
        <v>299</v>
      </c>
      <c r="R4436">
        <v>712</v>
      </c>
      <c r="S4436">
        <v>74</v>
      </c>
      <c r="T4436">
        <v>933</v>
      </c>
      <c r="U4436">
        <v>2</v>
      </c>
      <c r="V4436">
        <v>0</v>
      </c>
      <c r="W4436">
        <v>0.77969421927314952</v>
      </c>
      <c r="X4436">
        <v>472.71209089488724</v>
      </c>
      <c r="Y4436">
        <v>1358.9733886250465</v>
      </c>
      <c r="Z4436">
        <v>1007.2595349911638</v>
      </c>
      <c r="AA4436">
        <v>219.12360692501139</v>
      </c>
      <c r="AB4436">
        <v>462.2186502107287</v>
      </c>
      <c r="AC4436">
        <v>75.100522506973746</v>
      </c>
      <c r="AD4436">
        <v>0</v>
      </c>
      <c r="AE4436">
        <v>3596.1674883730848</v>
      </c>
    </row>
    <row r="4437" spans="1:31" x14ac:dyDescent="0.25">
      <c r="A4437">
        <v>2351778</v>
      </c>
      <c r="B4437">
        <v>1</v>
      </c>
      <c r="C4437" t="s">
        <v>80</v>
      </c>
      <c r="D4437" t="s">
        <v>106</v>
      </c>
      <c r="E4437" t="s">
        <v>141</v>
      </c>
      <c r="F4437" t="s">
        <v>7614</v>
      </c>
      <c r="G4437" t="s">
        <v>134</v>
      </c>
      <c r="H4437" t="s">
        <v>135</v>
      </c>
      <c r="I4437" t="s">
        <v>144</v>
      </c>
      <c r="J4437" t="s">
        <v>137</v>
      </c>
      <c r="K4437" t="s">
        <v>138</v>
      </c>
      <c r="L4437" t="s">
        <v>12832</v>
      </c>
      <c r="M4437" t="s">
        <v>12833</v>
      </c>
      <c r="N4437">
        <v>1.1274999999999999</v>
      </c>
      <c r="O4437">
        <v>0</v>
      </c>
      <c r="P4437">
        <v>21</v>
      </c>
      <c r="Q4437">
        <v>12</v>
      </c>
      <c r="R4437">
        <v>126</v>
      </c>
      <c r="S4437">
        <v>4</v>
      </c>
      <c r="T4437">
        <v>35</v>
      </c>
      <c r="U4437">
        <v>2</v>
      </c>
      <c r="V4437">
        <v>0</v>
      </c>
      <c r="W4437">
        <v>0</v>
      </c>
      <c r="X4437">
        <v>15.09123027186749</v>
      </c>
      <c r="Y4437">
        <v>237.63482897501848</v>
      </c>
      <c r="Z4437">
        <v>967.06640494471549</v>
      </c>
      <c r="AA4437">
        <v>75.449853813898869</v>
      </c>
      <c r="AB4437">
        <v>110.44831613061665</v>
      </c>
      <c r="AC4437">
        <v>150.33176594836061</v>
      </c>
      <c r="AD4437">
        <v>0</v>
      </c>
      <c r="AE4437">
        <v>1556.0224000844778</v>
      </c>
    </row>
    <row r="4438" spans="1:31" x14ac:dyDescent="0.25">
      <c r="A4438">
        <v>2352179</v>
      </c>
      <c r="B4438">
        <v>1</v>
      </c>
      <c r="C4438" t="s">
        <v>80</v>
      </c>
      <c r="D4438" t="s">
        <v>82</v>
      </c>
      <c r="E4438" t="s">
        <v>240</v>
      </c>
      <c r="F4438" t="s">
        <v>12834</v>
      </c>
      <c r="G4438" t="s">
        <v>134</v>
      </c>
      <c r="H4438" t="s">
        <v>135</v>
      </c>
      <c r="I4438" t="s">
        <v>144</v>
      </c>
      <c r="J4438" t="s">
        <v>137</v>
      </c>
      <c r="K4438" t="s">
        <v>138</v>
      </c>
      <c r="L4438" t="s">
        <v>12835</v>
      </c>
      <c r="M4438" t="s">
        <v>12836</v>
      </c>
      <c r="N4438">
        <v>5.8833333330000004</v>
      </c>
      <c r="O4438">
        <v>0</v>
      </c>
      <c r="P4438">
        <v>1630</v>
      </c>
      <c r="Q4438">
        <v>0</v>
      </c>
      <c r="R4438">
        <v>0</v>
      </c>
      <c r="S4438">
        <v>0</v>
      </c>
      <c r="T4438">
        <v>964</v>
      </c>
      <c r="U4438">
        <v>0</v>
      </c>
      <c r="V4438">
        <v>1</v>
      </c>
      <c r="W4438">
        <v>0</v>
      </c>
      <c r="X4438">
        <v>4186.9370498489561</v>
      </c>
      <c r="Y4438">
        <v>0</v>
      </c>
      <c r="Z4438">
        <v>0</v>
      </c>
      <c r="AA4438">
        <v>0</v>
      </c>
      <c r="AB4438">
        <v>11470.652741393342</v>
      </c>
      <c r="AC4438">
        <v>0</v>
      </c>
      <c r="AD4438">
        <v>64.87268511534306</v>
      </c>
      <c r="AE4438">
        <v>15722.462476357641</v>
      </c>
    </row>
    <row r="4439" spans="1:31" x14ac:dyDescent="0.25">
      <c r="A4439">
        <v>2352093</v>
      </c>
      <c r="B4439">
        <v>1</v>
      </c>
      <c r="C4439" t="s">
        <v>80</v>
      </c>
      <c r="D4439" t="s">
        <v>84</v>
      </c>
      <c r="E4439" t="s">
        <v>157</v>
      </c>
      <c r="F4439" t="s">
        <v>12837</v>
      </c>
      <c r="G4439" t="s">
        <v>352</v>
      </c>
      <c r="H4439" t="s">
        <v>154</v>
      </c>
      <c r="I4439" t="s">
        <v>144</v>
      </c>
      <c r="J4439" t="s">
        <v>3</v>
      </c>
      <c r="K4439" t="s">
        <v>138</v>
      </c>
      <c r="L4439" t="s">
        <v>12838</v>
      </c>
      <c r="M4439" t="s">
        <v>12839</v>
      </c>
      <c r="N4439">
        <v>6.1725000000000003</v>
      </c>
      <c r="O4439">
        <v>0</v>
      </c>
      <c r="P4439">
        <v>12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14.699581120575937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14.699581120575937</v>
      </c>
    </row>
    <row r="4440" spans="1:31" x14ac:dyDescent="0.25">
      <c r="A4440">
        <v>2352196</v>
      </c>
      <c r="B4440">
        <v>1</v>
      </c>
      <c r="C4440" t="s">
        <v>80</v>
      </c>
      <c r="D4440" t="s">
        <v>96</v>
      </c>
      <c r="E4440" t="s">
        <v>147</v>
      </c>
      <c r="F4440" t="s">
        <v>12840</v>
      </c>
      <c r="G4440" t="s">
        <v>877</v>
      </c>
      <c r="H4440" t="s">
        <v>135</v>
      </c>
      <c r="I4440" t="s">
        <v>144</v>
      </c>
      <c r="J4440" t="s">
        <v>137</v>
      </c>
      <c r="K4440" t="s">
        <v>138</v>
      </c>
      <c r="L4440" t="s">
        <v>12841</v>
      </c>
      <c r="M4440" t="s">
        <v>12842</v>
      </c>
      <c r="N4440">
        <v>0.33472222200000001</v>
      </c>
      <c r="O4440">
        <v>0</v>
      </c>
      <c r="P4440">
        <v>90</v>
      </c>
      <c r="Q4440">
        <v>0</v>
      </c>
      <c r="R4440">
        <v>0</v>
      </c>
      <c r="S4440">
        <v>0</v>
      </c>
      <c r="T4440">
        <v>3</v>
      </c>
      <c r="U4440">
        <v>0</v>
      </c>
      <c r="V4440">
        <v>0</v>
      </c>
      <c r="W4440">
        <v>0</v>
      </c>
      <c r="X4440">
        <v>24.27854692696879</v>
      </c>
      <c r="Y4440">
        <v>0</v>
      </c>
      <c r="Z4440">
        <v>0</v>
      </c>
      <c r="AA4440">
        <v>0</v>
      </c>
      <c r="AB4440">
        <v>8.2309186525319245</v>
      </c>
      <c r="AC4440">
        <v>0</v>
      </c>
      <c r="AD4440">
        <v>0</v>
      </c>
      <c r="AE4440">
        <v>32.509465579500713</v>
      </c>
    </row>
    <row r="4441" spans="1:31" x14ac:dyDescent="0.25">
      <c r="A4441">
        <v>2352339</v>
      </c>
      <c r="B4441">
        <v>1</v>
      </c>
      <c r="C4441" t="s">
        <v>80</v>
      </c>
      <c r="D4441" t="s">
        <v>85</v>
      </c>
      <c r="E4441" t="s">
        <v>147</v>
      </c>
      <c r="F4441" t="s">
        <v>12843</v>
      </c>
      <c r="G4441" t="s">
        <v>813</v>
      </c>
      <c r="H4441" t="s">
        <v>135</v>
      </c>
      <c r="I4441" t="s">
        <v>144</v>
      </c>
      <c r="J4441" t="s">
        <v>137</v>
      </c>
      <c r="K4441" t="s">
        <v>138</v>
      </c>
      <c r="L4441" t="s">
        <v>12844</v>
      </c>
      <c r="M4441" t="s">
        <v>12845</v>
      </c>
      <c r="N4441">
        <v>2.6133333329999999</v>
      </c>
      <c r="O4441">
        <v>0</v>
      </c>
      <c r="P4441">
        <v>272</v>
      </c>
      <c r="Q4441">
        <v>0</v>
      </c>
      <c r="R4441">
        <v>0</v>
      </c>
      <c r="S4441">
        <v>0</v>
      </c>
      <c r="T4441">
        <v>6</v>
      </c>
      <c r="U4441">
        <v>0</v>
      </c>
      <c r="V4441">
        <v>0</v>
      </c>
      <c r="W4441">
        <v>0</v>
      </c>
      <c r="X4441">
        <v>296.45406623991846</v>
      </c>
      <c r="Y4441">
        <v>0</v>
      </c>
      <c r="Z4441">
        <v>0</v>
      </c>
      <c r="AA4441">
        <v>0</v>
      </c>
      <c r="AB4441">
        <v>78.399053769160844</v>
      </c>
      <c r="AC4441">
        <v>0</v>
      </c>
      <c r="AD4441">
        <v>0</v>
      </c>
      <c r="AE4441">
        <v>374.8531200090793</v>
      </c>
    </row>
    <row r="4442" spans="1:31" x14ac:dyDescent="0.25">
      <c r="A4442">
        <v>2351861</v>
      </c>
      <c r="B4442">
        <v>1</v>
      </c>
      <c r="C4442" t="s">
        <v>81</v>
      </c>
      <c r="D4442" t="s">
        <v>118</v>
      </c>
      <c r="E4442" t="s">
        <v>147</v>
      </c>
      <c r="F4442" t="s">
        <v>12846</v>
      </c>
      <c r="G4442" t="s">
        <v>184</v>
      </c>
      <c r="H4442" t="s">
        <v>135</v>
      </c>
      <c r="I4442" t="s">
        <v>144</v>
      </c>
      <c r="J4442" t="s">
        <v>137</v>
      </c>
      <c r="K4442" t="s">
        <v>138</v>
      </c>
      <c r="L4442" t="s">
        <v>12847</v>
      </c>
      <c r="M4442" t="s">
        <v>12848</v>
      </c>
      <c r="N4442">
        <v>1.6516666659999999</v>
      </c>
      <c r="O4442">
        <v>0</v>
      </c>
      <c r="P4442">
        <v>0</v>
      </c>
      <c r="Q4442">
        <v>0</v>
      </c>
      <c r="R4442">
        <v>10</v>
      </c>
      <c r="S4442">
        <v>0</v>
      </c>
      <c r="T4442">
        <v>1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69.420472778411593</v>
      </c>
      <c r="AA4442">
        <v>0</v>
      </c>
      <c r="AB4442">
        <v>0</v>
      </c>
      <c r="AC4442">
        <v>0</v>
      </c>
      <c r="AD4442">
        <v>0</v>
      </c>
      <c r="AE4442">
        <v>69.420472778411593</v>
      </c>
    </row>
    <row r="4443" spans="1:31" x14ac:dyDescent="0.25">
      <c r="A4443">
        <v>2352073</v>
      </c>
      <c r="B4443">
        <v>1</v>
      </c>
      <c r="C4443" t="s">
        <v>80</v>
      </c>
      <c r="D4443" t="s">
        <v>93</v>
      </c>
      <c r="E4443" t="s">
        <v>151</v>
      </c>
      <c r="F4443" t="s">
        <v>419</v>
      </c>
      <c r="G4443" t="s">
        <v>153</v>
      </c>
      <c r="H4443" t="s">
        <v>154</v>
      </c>
      <c r="I4443" t="s">
        <v>144</v>
      </c>
      <c r="J4443" t="s">
        <v>137</v>
      </c>
      <c r="K4443" t="s">
        <v>138</v>
      </c>
      <c r="L4443" t="s">
        <v>12849</v>
      </c>
      <c r="M4443" t="s">
        <v>12850</v>
      </c>
      <c r="N4443">
        <v>1.291111111</v>
      </c>
      <c r="O4443">
        <v>0</v>
      </c>
      <c r="P4443">
        <v>6</v>
      </c>
      <c r="Q4443">
        <v>0</v>
      </c>
      <c r="R4443">
        <v>10</v>
      </c>
      <c r="S4443">
        <v>0</v>
      </c>
      <c r="T4443">
        <v>1</v>
      </c>
      <c r="U4443">
        <v>0</v>
      </c>
      <c r="V4443">
        <v>0</v>
      </c>
      <c r="W4443">
        <v>0</v>
      </c>
      <c r="X4443">
        <v>4.3020555683099904</v>
      </c>
      <c r="Y4443">
        <v>0</v>
      </c>
      <c r="Z4443">
        <v>50.741587390587732</v>
      </c>
      <c r="AA4443">
        <v>0</v>
      </c>
      <c r="AB4443">
        <v>1.1740382970051397</v>
      </c>
      <c r="AC4443">
        <v>0</v>
      </c>
      <c r="AD4443">
        <v>0</v>
      </c>
      <c r="AE4443">
        <v>56.21768125590286</v>
      </c>
    </row>
    <row r="4444" spans="1:31" x14ac:dyDescent="0.25">
      <c r="A4444">
        <v>2352153</v>
      </c>
      <c r="B4444">
        <v>1</v>
      </c>
      <c r="C4444" t="s">
        <v>81</v>
      </c>
      <c r="D4444" t="s">
        <v>116</v>
      </c>
      <c r="E4444" t="s">
        <v>132</v>
      </c>
      <c r="F4444" t="s">
        <v>11242</v>
      </c>
      <c r="G4444" t="s">
        <v>134</v>
      </c>
      <c r="H4444" t="s">
        <v>135</v>
      </c>
      <c r="I4444" t="s">
        <v>144</v>
      </c>
      <c r="J4444" t="s">
        <v>137</v>
      </c>
      <c r="K4444" t="s">
        <v>138</v>
      </c>
      <c r="L4444" t="s">
        <v>12851</v>
      </c>
      <c r="M4444" t="s">
        <v>12852</v>
      </c>
      <c r="N4444">
        <v>1.6091666659999999</v>
      </c>
      <c r="O4444">
        <v>0</v>
      </c>
      <c r="P4444">
        <v>682</v>
      </c>
      <c r="Q4444">
        <v>51</v>
      </c>
      <c r="R4444">
        <v>77</v>
      </c>
      <c r="S4444">
        <v>8</v>
      </c>
      <c r="T4444">
        <v>55</v>
      </c>
      <c r="U4444">
        <v>3</v>
      </c>
      <c r="V4444">
        <v>0</v>
      </c>
      <c r="W4444">
        <v>0</v>
      </c>
      <c r="X4444">
        <v>214.22208346356649</v>
      </c>
      <c r="Y4444">
        <v>816.7232168041221</v>
      </c>
      <c r="Z4444">
        <v>250.49505413259149</v>
      </c>
      <c r="AA4444">
        <v>36.519064054210631</v>
      </c>
      <c r="AB4444">
        <v>38.956034135347601</v>
      </c>
      <c r="AC4444">
        <v>457.63737890333334</v>
      </c>
      <c r="AD4444">
        <v>0</v>
      </c>
      <c r="AE4444">
        <v>1814.5528314931721</v>
      </c>
    </row>
    <row r="4445" spans="1:31" x14ac:dyDescent="0.25">
      <c r="A4445">
        <v>2352110</v>
      </c>
      <c r="B4445">
        <v>1</v>
      </c>
      <c r="C4445" t="s">
        <v>80</v>
      </c>
      <c r="D4445" t="s">
        <v>93</v>
      </c>
      <c r="E4445" t="s">
        <v>174</v>
      </c>
      <c r="F4445" t="s">
        <v>8494</v>
      </c>
      <c r="G4445" t="s">
        <v>344</v>
      </c>
      <c r="H4445" t="s">
        <v>154</v>
      </c>
      <c r="I4445" t="s">
        <v>144</v>
      </c>
      <c r="J4445" t="s">
        <v>137</v>
      </c>
      <c r="K4445" t="s">
        <v>138</v>
      </c>
      <c r="L4445" t="s">
        <v>12853</v>
      </c>
      <c r="M4445" t="s">
        <v>12854</v>
      </c>
      <c r="N4445">
        <v>0.96</v>
      </c>
      <c r="O4445">
        <v>0</v>
      </c>
      <c r="P4445">
        <v>18</v>
      </c>
      <c r="Q4445">
        <v>0</v>
      </c>
      <c r="R4445">
        <v>33</v>
      </c>
      <c r="S4445">
        <v>0</v>
      </c>
      <c r="T4445">
        <v>10</v>
      </c>
      <c r="U4445">
        <v>0</v>
      </c>
      <c r="V4445">
        <v>0</v>
      </c>
      <c r="W4445">
        <v>0</v>
      </c>
      <c r="X4445">
        <v>11.576310024084375</v>
      </c>
      <c r="Y4445">
        <v>0</v>
      </c>
      <c r="Z4445">
        <v>112.87659226054836</v>
      </c>
      <c r="AA4445">
        <v>0</v>
      </c>
      <c r="AB4445">
        <v>71.968784257889354</v>
      </c>
      <c r="AC4445">
        <v>0</v>
      </c>
      <c r="AD4445">
        <v>0</v>
      </c>
      <c r="AE4445">
        <v>196.42168654252208</v>
      </c>
    </row>
    <row r="4446" spans="1:31" x14ac:dyDescent="0.25">
      <c r="A4446">
        <v>2352322</v>
      </c>
      <c r="B4446">
        <v>1</v>
      </c>
      <c r="C4446" t="s">
        <v>80</v>
      </c>
      <c r="D4446" t="s">
        <v>96</v>
      </c>
      <c r="E4446" t="s">
        <v>157</v>
      </c>
      <c r="F4446" t="s">
        <v>12855</v>
      </c>
      <c r="G4446" t="s">
        <v>159</v>
      </c>
      <c r="H4446" t="s">
        <v>154</v>
      </c>
      <c r="I4446" t="s">
        <v>144</v>
      </c>
      <c r="J4446" t="s">
        <v>137</v>
      </c>
      <c r="K4446" t="s">
        <v>138</v>
      </c>
      <c r="L4446" t="s">
        <v>12856</v>
      </c>
      <c r="M4446" t="s">
        <v>12857</v>
      </c>
      <c r="N4446">
        <v>1.8177777770000001</v>
      </c>
      <c r="O4446">
        <v>0</v>
      </c>
      <c r="P4446">
        <v>1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0.54351189535059996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0.54351189535059996</v>
      </c>
    </row>
    <row r="4447" spans="1:31" x14ac:dyDescent="0.25">
      <c r="A4447">
        <v>2352130</v>
      </c>
      <c r="B4447">
        <v>1</v>
      </c>
      <c r="C4447" t="s">
        <v>81</v>
      </c>
      <c r="D4447" t="s">
        <v>128</v>
      </c>
      <c r="E4447" t="s">
        <v>151</v>
      </c>
      <c r="F4447" t="s">
        <v>308</v>
      </c>
      <c r="G4447" t="s">
        <v>153</v>
      </c>
      <c r="H4447" t="s">
        <v>154</v>
      </c>
      <c r="I4447" t="s">
        <v>144</v>
      </c>
      <c r="J4447" t="s">
        <v>137</v>
      </c>
      <c r="K4447" t="s">
        <v>138</v>
      </c>
      <c r="L4447" t="s">
        <v>12858</v>
      </c>
      <c r="M4447" t="s">
        <v>12859</v>
      </c>
      <c r="N4447">
        <v>3.3394444440000002</v>
      </c>
      <c r="O4447">
        <v>0</v>
      </c>
      <c r="P4447">
        <v>609</v>
      </c>
      <c r="Q4447">
        <v>0</v>
      </c>
      <c r="R4447">
        <v>2</v>
      </c>
      <c r="S4447">
        <v>0</v>
      </c>
      <c r="T4447">
        <v>17</v>
      </c>
      <c r="U4447">
        <v>0</v>
      </c>
      <c r="V4447">
        <v>0</v>
      </c>
      <c r="W4447">
        <v>0</v>
      </c>
      <c r="X4447">
        <v>507.3348847872245</v>
      </c>
      <c r="Y4447">
        <v>0</v>
      </c>
      <c r="Z4447">
        <v>2.0176593314840834E-2</v>
      </c>
      <c r="AA4447">
        <v>0</v>
      </c>
      <c r="AB4447">
        <v>54.191936636512487</v>
      </c>
      <c r="AC4447">
        <v>0</v>
      </c>
      <c r="AD4447">
        <v>0</v>
      </c>
      <c r="AE4447">
        <v>561.54699801705181</v>
      </c>
    </row>
    <row r="4448" spans="1:31" x14ac:dyDescent="0.25">
      <c r="A4448">
        <v>2351798</v>
      </c>
      <c r="B4448">
        <v>1</v>
      </c>
      <c r="C4448" t="s">
        <v>81</v>
      </c>
      <c r="D4448" t="s">
        <v>128</v>
      </c>
      <c r="E4448" t="s">
        <v>147</v>
      </c>
      <c r="F4448" t="s">
        <v>12860</v>
      </c>
      <c r="G4448" t="s">
        <v>184</v>
      </c>
      <c r="H4448" t="s">
        <v>135</v>
      </c>
      <c r="I4448" t="s">
        <v>144</v>
      </c>
      <c r="J4448" t="s">
        <v>137</v>
      </c>
      <c r="K4448" t="s">
        <v>138</v>
      </c>
      <c r="L4448" t="s">
        <v>12861</v>
      </c>
      <c r="M4448" t="s">
        <v>12862</v>
      </c>
      <c r="N4448">
        <v>3.7480555550000001</v>
      </c>
      <c r="O4448">
        <v>0</v>
      </c>
      <c r="P4448">
        <v>84</v>
      </c>
      <c r="Q4448">
        <v>0</v>
      </c>
      <c r="R4448">
        <v>1</v>
      </c>
      <c r="S4448">
        <v>0</v>
      </c>
      <c r="T4448">
        <v>10</v>
      </c>
      <c r="U4448">
        <v>0</v>
      </c>
      <c r="V4448">
        <v>0</v>
      </c>
      <c r="W4448">
        <v>0</v>
      </c>
      <c r="X4448">
        <v>38.930624559129384</v>
      </c>
      <c r="Y4448">
        <v>0</v>
      </c>
      <c r="Z4448">
        <v>0.9286152950929476</v>
      </c>
      <c r="AA4448">
        <v>0</v>
      </c>
      <c r="AB4448">
        <v>60.05320862670996</v>
      </c>
      <c r="AC4448">
        <v>0</v>
      </c>
      <c r="AD4448">
        <v>0</v>
      </c>
      <c r="AE4448">
        <v>99.912448480932284</v>
      </c>
    </row>
    <row r="4449" spans="1:31" x14ac:dyDescent="0.25">
      <c r="A4449">
        <v>2352282</v>
      </c>
      <c r="B4449">
        <v>1</v>
      </c>
      <c r="C4449" t="s">
        <v>81</v>
      </c>
      <c r="D4449" t="s">
        <v>113</v>
      </c>
      <c r="E4449" t="s">
        <v>132</v>
      </c>
      <c r="F4449" t="s">
        <v>12863</v>
      </c>
      <c r="G4449" t="s">
        <v>363</v>
      </c>
      <c r="H4449" t="s">
        <v>135</v>
      </c>
      <c r="I4449" t="s">
        <v>144</v>
      </c>
      <c r="J4449" t="s">
        <v>137</v>
      </c>
      <c r="K4449" t="s">
        <v>138</v>
      </c>
      <c r="L4449" t="s">
        <v>12864</v>
      </c>
      <c r="M4449" t="s">
        <v>12865</v>
      </c>
      <c r="N4449">
        <v>0.98555555500000003</v>
      </c>
      <c r="O4449">
        <v>0</v>
      </c>
      <c r="P4449">
        <v>245</v>
      </c>
      <c r="Q4449">
        <v>59</v>
      </c>
      <c r="R4449">
        <v>170</v>
      </c>
      <c r="S4449">
        <v>3</v>
      </c>
      <c r="T4449">
        <v>16</v>
      </c>
      <c r="U4449">
        <v>0</v>
      </c>
      <c r="V4449">
        <v>0</v>
      </c>
      <c r="W4449">
        <v>0</v>
      </c>
      <c r="X4449">
        <v>74.274508916634304</v>
      </c>
      <c r="Y4449">
        <v>322.78146395058178</v>
      </c>
      <c r="Z4449">
        <v>619.93291172880663</v>
      </c>
      <c r="AA4449">
        <v>6.2260784905508615</v>
      </c>
      <c r="AB4449">
        <v>34.993904621639786</v>
      </c>
      <c r="AC4449">
        <v>0</v>
      </c>
      <c r="AD4449">
        <v>0</v>
      </c>
      <c r="AE4449">
        <v>1058.2088677082133</v>
      </c>
    </row>
    <row r="4450" spans="1:31" x14ac:dyDescent="0.25">
      <c r="A4450">
        <v>2352090</v>
      </c>
      <c r="B4450">
        <v>1</v>
      </c>
      <c r="C4450" t="s">
        <v>80</v>
      </c>
      <c r="D4450" t="s">
        <v>92</v>
      </c>
      <c r="E4450" t="s">
        <v>157</v>
      </c>
      <c r="F4450" t="s">
        <v>12866</v>
      </c>
      <c r="G4450" t="s">
        <v>352</v>
      </c>
      <c r="H4450" t="s">
        <v>154</v>
      </c>
      <c r="I4450" t="s">
        <v>144</v>
      </c>
      <c r="J4450" t="s">
        <v>137</v>
      </c>
      <c r="K4450" t="s">
        <v>138</v>
      </c>
      <c r="L4450" t="s">
        <v>12867</v>
      </c>
      <c r="M4450" t="s">
        <v>12868</v>
      </c>
      <c r="N4450">
        <v>4.323611111</v>
      </c>
      <c r="O4450">
        <v>0</v>
      </c>
      <c r="P4450">
        <v>1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1.7894684329161179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1.7894684329161179</v>
      </c>
    </row>
    <row r="4451" spans="1:31" x14ac:dyDescent="0.25">
      <c r="A4451">
        <v>2352236</v>
      </c>
      <c r="B4451">
        <v>1</v>
      </c>
      <c r="C4451" t="s">
        <v>80</v>
      </c>
      <c r="D4451" t="s">
        <v>85</v>
      </c>
      <c r="E4451" t="s">
        <v>326</v>
      </c>
      <c r="F4451" t="s">
        <v>12869</v>
      </c>
      <c r="G4451" t="s">
        <v>391</v>
      </c>
      <c r="H4451" t="s">
        <v>154</v>
      </c>
      <c r="I4451" t="s">
        <v>144</v>
      </c>
      <c r="J4451" t="s">
        <v>137</v>
      </c>
      <c r="K4451" t="s">
        <v>138</v>
      </c>
      <c r="L4451" t="s">
        <v>12610</v>
      </c>
      <c r="M4451" t="s">
        <v>12870</v>
      </c>
      <c r="N4451">
        <v>7.863611111</v>
      </c>
      <c r="O4451">
        <v>0</v>
      </c>
      <c r="P4451">
        <v>81</v>
      </c>
      <c r="Q4451">
        <v>0</v>
      </c>
      <c r="R4451">
        <v>0</v>
      </c>
      <c r="S4451">
        <v>0</v>
      </c>
      <c r="T4451">
        <v>7</v>
      </c>
      <c r="U4451">
        <v>0</v>
      </c>
      <c r="V4451">
        <v>0</v>
      </c>
      <c r="W4451">
        <v>0</v>
      </c>
      <c r="X4451">
        <v>214.79035928590542</v>
      </c>
      <c r="Y4451">
        <v>0</v>
      </c>
      <c r="Z4451">
        <v>0</v>
      </c>
      <c r="AA4451">
        <v>0</v>
      </c>
      <c r="AB4451">
        <v>34.453824880653499</v>
      </c>
      <c r="AC4451">
        <v>0</v>
      </c>
      <c r="AD4451">
        <v>0</v>
      </c>
      <c r="AE4451">
        <v>249.24418416655891</v>
      </c>
    </row>
    <row r="4452" spans="1:31" x14ac:dyDescent="0.25">
      <c r="A4452">
        <v>2351864</v>
      </c>
      <c r="B4452">
        <v>1</v>
      </c>
      <c r="C4452" t="s">
        <v>80</v>
      </c>
      <c r="D4452" t="s">
        <v>94</v>
      </c>
      <c r="E4452" t="s">
        <v>147</v>
      </c>
      <c r="F4452" t="s">
        <v>12871</v>
      </c>
      <c r="G4452" t="s">
        <v>208</v>
      </c>
      <c r="H4452" t="s">
        <v>135</v>
      </c>
      <c r="I4452" t="s">
        <v>144</v>
      </c>
      <c r="J4452" t="s">
        <v>137</v>
      </c>
      <c r="K4452" t="s">
        <v>209</v>
      </c>
      <c r="L4452" t="s">
        <v>12872</v>
      </c>
      <c r="M4452" t="s">
        <v>12873</v>
      </c>
      <c r="N4452">
        <v>8.5083333329999995</v>
      </c>
      <c r="O4452">
        <v>0</v>
      </c>
      <c r="P4452">
        <v>0</v>
      </c>
      <c r="Q4452">
        <v>0</v>
      </c>
      <c r="R4452">
        <v>0</v>
      </c>
      <c r="S4452">
        <v>1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736.38102786785544</v>
      </c>
      <c r="AB4452">
        <v>0</v>
      </c>
      <c r="AC4452">
        <v>0</v>
      </c>
      <c r="AD4452">
        <v>0</v>
      </c>
      <c r="AE4452">
        <v>736.38102786785544</v>
      </c>
    </row>
    <row r="4453" spans="1:31" x14ac:dyDescent="0.25">
      <c r="A4453">
        <v>2352007</v>
      </c>
      <c r="B4453">
        <v>1</v>
      </c>
      <c r="C4453" t="s">
        <v>80</v>
      </c>
      <c r="D4453" t="s">
        <v>110</v>
      </c>
      <c r="E4453" t="s">
        <v>240</v>
      </c>
      <c r="F4453" t="s">
        <v>12874</v>
      </c>
      <c r="G4453" t="s">
        <v>208</v>
      </c>
      <c r="H4453" t="s">
        <v>135</v>
      </c>
      <c r="I4453" t="s">
        <v>144</v>
      </c>
      <c r="J4453" t="s">
        <v>137</v>
      </c>
      <c r="K4453" t="s">
        <v>209</v>
      </c>
      <c r="L4453" t="s">
        <v>12875</v>
      </c>
      <c r="M4453" t="s">
        <v>12876</v>
      </c>
      <c r="N4453">
        <v>8.2977777770000003</v>
      </c>
      <c r="O4453">
        <v>0</v>
      </c>
      <c r="P4453">
        <v>1758</v>
      </c>
      <c r="Q4453">
        <v>0</v>
      </c>
      <c r="R4453">
        <v>0</v>
      </c>
      <c r="S4453">
        <v>0</v>
      </c>
      <c r="T4453">
        <v>180</v>
      </c>
      <c r="U4453">
        <v>0</v>
      </c>
      <c r="V4453">
        <v>0</v>
      </c>
      <c r="W4453">
        <v>0</v>
      </c>
      <c r="X4453">
        <v>5763.1825039446048</v>
      </c>
      <c r="Y4453">
        <v>0</v>
      </c>
      <c r="Z4453">
        <v>0</v>
      </c>
      <c r="AA4453">
        <v>0</v>
      </c>
      <c r="AB4453">
        <v>1812.4867113666583</v>
      </c>
      <c r="AC4453">
        <v>0</v>
      </c>
      <c r="AD4453">
        <v>0</v>
      </c>
      <c r="AE4453">
        <v>7575.6692153112635</v>
      </c>
    </row>
    <row r="4454" spans="1:31" x14ac:dyDescent="0.25">
      <c r="A4454">
        <v>2352193</v>
      </c>
      <c r="B4454">
        <v>1</v>
      </c>
      <c r="C4454" t="s">
        <v>81</v>
      </c>
      <c r="D4454" t="s">
        <v>120</v>
      </c>
      <c r="E4454" t="s">
        <v>141</v>
      </c>
      <c r="F4454" t="s">
        <v>1123</v>
      </c>
      <c r="G4454" t="s">
        <v>134</v>
      </c>
      <c r="H4454" t="s">
        <v>135</v>
      </c>
      <c r="I4454" t="s">
        <v>144</v>
      </c>
      <c r="J4454" t="s">
        <v>137</v>
      </c>
      <c r="K4454" t="s">
        <v>138</v>
      </c>
      <c r="L4454" t="s">
        <v>12877</v>
      </c>
      <c r="M4454" t="s">
        <v>12878</v>
      </c>
      <c r="N4454">
        <v>0.84416666600000001</v>
      </c>
      <c r="O4454">
        <v>0</v>
      </c>
      <c r="P4454">
        <v>0</v>
      </c>
      <c r="Q4454">
        <v>38</v>
      </c>
      <c r="R4454">
        <v>43</v>
      </c>
      <c r="S4454">
        <v>6</v>
      </c>
      <c r="T4454">
        <v>1</v>
      </c>
      <c r="U4454">
        <v>0</v>
      </c>
      <c r="V4454">
        <v>0</v>
      </c>
      <c r="W4454">
        <v>0</v>
      </c>
      <c r="X4454">
        <v>0</v>
      </c>
      <c r="Y4454">
        <v>404.52846651128073</v>
      </c>
      <c r="Z4454">
        <v>359.30209776476562</v>
      </c>
      <c r="AA4454">
        <v>33.998609686105048</v>
      </c>
      <c r="AB4454">
        <v>2.0048392283875085</v>
      </c>
      <c r="AC4454">
        <v>0</v>
      </c>
      <c r="AD4454">
        <v>0</v>
      </c>
      <c r="AE4454">
        <v>799.83401319053883</v>
      </c>
    </row>
    <row r="4455" spans="1:31" x14ac:dyDescent="0.25">
      <c r="A4455">
        <v>2351907</v>
      </c>
      <c r="B4455">
        <v>1</v>
      </c>
      <c r="C4455" t="s">
        <v>80</v>
      </c>
      <c r="D4455" t="s">
        <v>100</v>
      </c>
      <c r="E4455" t="s">
        <v>157</v>
      </c>
      <c r="F4455" t="s">
        <v>12879</v>
      </c>
      <c r="G4455" t="s">
        <v>159</v>
      </c>
      <c r="H4455" t="s">
        <v>154</v>
      </c>
      <c r="I4455" t="s">
        <v>144</v>
      </c>
      <c r="J4455" t="s">
        <v>137</v>
      </c>
      <c r="K4455" t="s">
        <v>138</v>
      </c>
      <c r="L4455" t="s">
        <v>12880</v>
      </c>
      <c r="M4455" t="s">
        <v>12807</v>
      </c>
      <c r="N4455">
        <v>0.67861111100000004</v>
      </c>
      <c r="O4455">
        <v>0</v>
      </c>
      <c r="P4455">
        <v>1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0.19271995962107774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0.19271995962107774</v>
      </c>
    </row>
    <row r="4456" spans="1:31" x14ac:dyDescent="0.25">
      <c r="A4456">
        <v>2352027</v>
      </c>
      <c r="B4456">
        <v>1</v>
      </c>
      <c r="C4456" t="s">
        <v>80</v>
      </c>
      <c r="D4456" t="s">
        <v>107</v>
      </c>
      <c r="E4456" t="s">
        <v>157</v>
      </c>
      <c r="F4456" t="s">
        <v>12881</v>
      </c>
      <c r="G4456" t="s">
        <v>279</v>
      </c>
      <c r="H4456" t="s">
        <v>154</v>
      </c>
      <c r="I4456" t="s">
        <v>144</v>
      </c>
      <c r="J4456" t="s">
        <v>137</v>
      </c>
      <c r="K4456" t="s">
        <v>138</v>
      </c>
      <c r="L4456" t="s">
        <v>12882</v>
      </c>
      <c r="M4456" t="s">
        <v>12883</v>
      </c>
      <c r="N4456">
        <v>1.4713888879999999</v>
      </c>
      <c r="O4456">
        <v>0</v>
      </c>
      <c r="P4456">
        <v>1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</row>
    <row r="4457" spans="1:31" x14ac:dyDescent="0.25">
      <c r="A4457">
        <v>2351821</v>
      </c>
      <c r="B4457">
        <v>1</v>
      </c>
      <c r="C4457" t="s">
        <v>81</v>
      </c>
      <c r="D4457" t="s">
        <v>120</v>
      </c>
      <c r="E4457" t="s">
        <v>141</v>
      </c>
      <c r="F4457" t="s">
        <v>5001</v>
      </c>
      <c r="G4457" t="s">
        <v>208</v>
      </c>
      <c r="H4457" t="s">
        <v>135</v>
      </c>
      <c r="I4457" t="s">
        <v>144</v>
      </c>
      <c r="J4457" t="s">
        <v>137</v>
      </c>
      <c r="K4457" t="s">
        <v>209</v>
      </c>
      <c r="L4457" t="s">
        <v>12884</v>
      </c>
      <c r="M4457" t="s">
        <v>12885</v>
      </c>
      <c r="N4457">
        <v>1.5633333330000001</v>
      </c>
      <c r="O4457">
        <v>1</v>
      </c>
      <c r="P4457">
        <v>472</v>
      </c>
      <c r="Q4457">
        <v>31</v>
      </c>
      <c r="R4457">
        <v>42</v>
      </c>
      <c r="S4457">
        <v>7</v>
      </c>
      <c r="T4457">
        <v>36</v>
      </c>
      <c r="U4457">
        <v>1</v>
      </c>
      <c r="V4457">
        <v>0</v>
      </c>
      <c r="W4457">
        <v>0</v>
      </c>
      <c r="X4457">
        <v>106.93350819804483</v>
      </c>
      <c r="Y4457">
        <v>92.729602516806878</v>
      </c>
      <c r="Z4457">
        <v>33.963474862093541</v>
      </c>
      <c r="AA4457">
        <v>27.746785443080849</v>
      </c>
      <c r="AB4457">
        <v>22.807490403080216</v>
      </c>
      <c r="AC4457">
        <v>98.722116822902962</v>
      </c>
      <c r="AD4457">
        <v>0</v>
      </c>
      <c r="AE4457">
        <v>382.9029782460093</v>
      </c>
    </row>
    <row r="4458" spans="1:31" x14ac:dyDescent="0.25">
      <c r="A4458">
        <v>2352113</v>
      </c>
      <c r="B4458">
        <v>1</v>
      </c>
      <c r="C4458" t="s">
        <v>81</v>
      </c>
      <c r="D4458" t="s">
        <v>117</v>
      </c>
      <c r="E4458" t="s">
        <v>151</v>
      </c>
      <c r="F4458" t="s">
        <v>9654</v>
      </c>
      <c r="G4458" t="s">
        <v>153</v>
      </c>
      <c r="H4458" t="s">
        <v>154</v>
      </c>
      <c r="I4458" t="s">
        <v>144</v>
      </c>
      <c r="J4458" t="s">
        <v>137</v>
      </c>
      <c r="K4458" t="s">
        <v>138</v>
      </c>
      <c r="L4458" t="s">
        <v>12886</v>
      </c>
      <c r="M4458" t="s">
        <v>12887</v>
      </c>
      <c r="N4458">
        <v>2.9249999999999998</v>
      </c>
      <c r="O4458">
        <v>0</v>
      </c>
      <c r="P4458">
        <v>5</v>
      </c>
      <c r="Q4458">
        <v>0</v>
      </c>
      <c r="R4458">
        <v>1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1.2525279691507201</v>
      </c>
      <c r="Y4458">
        <v>0</v>
      </c>
      <c r="Z4458">
        <v>1.1861326718094165</v>
      </c>
      <c r="AA4458">
        <v>0</v>
      </c>
      <c r="AB4458">
        <v>0</v>
      </c>
      <c r="AC4458">
        <v>0</v>
      </c>
      <c r="AD4458">
        <v>0</v>
      </c>
      <c r="AE4458">
        <v>2.4386606409601366</v>
      </c>
    </row>
    <row r="4459" spans="1:31" x14ac:dyDescent="0.25">
      <c r="A4459">
        <v>2351807</v>
      </c>
      <c r="B4459">
        <v>1</v>
      </c>
      <c r="C4459" t="s">
        <v>80</v>
      </c>
      <c r="D4459" t="s">
        <v>88</v>
      </c>
      <c r="E4459" t="s">
        <v>157</v>
      </c>
      <c r="F4459" t="s">
        <v>12888</v>
      </c>
      <c r="G4459" t="s">
        <v>159</v>
      </c>
      <c r="H4459" t="s">
        <v>154</v>
      </c>
      <c r="I4459" t="s">
        <v>144</v>
      </c>
      <c r="J4459" t="s">
        <v>137</v>
      </c>
      <c r="K4459" t="s">
        <v>138</v>
      </c>
      <c r="L4459" t="s">
        <v>12889</v>
      </c>
      <c r="M4459" t="s">
        <v>12890</v>
      </c>
      <c r="N4459">
        <v>2.4019444440000002</v>
      </c>
      <c r="O4459">
        <v>0</v>
      </c>
      <c r="P4459">
        <v>1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1.0876025570230567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1.0876025570230567</v>
      </c>
    </row>
    <row r="4460" spans="1:31" x14ac:dyDescent="0.25">
      <c r="A4460">
        <v>2351784</v>
      </c>
      <c r="B4460">
        <v>1</v>
      </c>
      <c r="C4460" t="s">
        <v>80</v>
      </c>
      <c r="D4460" t="s">
        <v>82</v>
      </c>
      <c r="E4460" t="s">
        <v>157</v>
      </c>
      <c r="F4460" t="s">
        <v>12891</v>
      </c>
      <c r="G4460" t="s">
        <v>159</v>
      </c>
      <c r="H4460" t="s">
        <v>154</v>
      </c>
      <c r="I4460" t="s">
        <v>144</v>
      </c>
      <c r="J4460" t="s">
        <v>137</v>
      </c>
      <c r="K4460" t="s">
        <v>138</v>
      </c>
      <c r="L4460" t="s">
        <v>12892</v>
      </c>
      <c r="M4460" t="s">
        <v>12893</v>
      </c>
      <c r="N4460">
        <v>2.295833333</v>
      </c>
      <c r="O4460">
        <v>0</v>
      </c>
      <c r="P4460">
        <v>1</v>
      </c>
      <c r="Q4460">
        <v>0</v>
      </c>
      <c r="R4460">
        <v>0</v>
      </c>
      <c r="S4460">
        <v>0</v>
      </c>
      <c r="T4460">
        <v>26</v>
      </c>
      <c r="U4460">
        <v>0</v>
      </c>
      <c r="V4460">
        <v>0</v>
      </c>
      <c r="W4460">
        <v>0</v>
      </c>
      <c r="X4460">
        <v>0.50823442319416667</v>
      </c>
      <c r="Y4460">
        <v>0</v>
      </c>
      <c r="Z4460">
        <v>0</v>
      </c>
      <c r="AA4460">
        <v>0</v>
      </c>
      <c r="AB4460">
        <v>9.0314087887075338</v>
      </c>
      <c r="AC4460">
        <v>0</v>
      </c>
      <c r="AD4460">
        <v>0</v>
      </c>
      <c r="AE4460">
        <v>9.5396432119017014</v>
      </c>
    </row>
    <row r="4461" spans="1:31" x14ac:dyDescent="0.25">
      <c r="A4461">
        <v>2351853</v>
      </c>
      <c r="B4461">
        <v>1</v>
      </c>
      <c r="C4461" t="s">
        <v>80</v>
      </c>
      <c r="D4461" t="s">
        <v>84</v>
      </c>
      <c r="E4461" t="s">
        <v>174</v>
      </c>
      <c r="F4461" t="s">
        <v>12894</v>
      </c>
      <c r="G4461" t="s">
        <v>1565</v>
      </c>
      <c r="H4461" t="s">
        <v>154</v>
      </c>
      <c r="I4461" t="s">
        <v>144</v>
      </c>
      <c r="J4461" t="s">
        <v>137</v>
      </c>
      <c r="K4461" t="s">
        <v>209</v>
      </c>
      <c r="L4461" t="s">
        <v>12895</v>
      </c>
      <c r="M4461" t="s">
        <v>12896</v>
      </c>
      <c r="N4461">
        <v>3.2144444440000002</v>
      </c>
      <c r="O4461">
        <v>0</v>
      </c>
      <c r="P4461">
        <v>265</v>
      </c>
      <c r="Q4461">
        <v>0</v>
      </c>
      <c r="R4461">
        <v>10</v>
      </c>
      <c r="S4461">
        <v>0</v>
      </c>
      <c r="T4461">
        <v>59</v>
      </c>
      <c r="U4461">
        <v>0</v>
      </c>
      <c r="V4461">
        <v>0</v>
      </c>
      <c r="W4461">
        <v>0</v>
      </c>
      <c r="X4461">
        <v>255.39819809152064</v>
      </c>
      <c r="Y4461">
        <v>0</v>
      </c>
      <c r="Z4461">
        <v>18.364910190377614</v>
      </c>
      <c r="AA4461">
        <v>0</v>
      </c>
      <c r="AB4461">
        <v>191.55387580205598</v>
      </c>
      <c r="AC4461">
        <v>0</v>
      </c>
      <c r="AD4461">
        <v>0</v>
      </c>
      <c r="AE4461">
        <v>465.31698408395425</v>
      </c>
    </row>
    <row r="4462" spans="1:31" x14ac:dyDescent="0.25">
      <c r="A4462">
        <v>2352348</v>
      </c>
      <c r="B4462">
        <v>1</v>
      </c>
      <c r="C4462" t="s">
        <v>80</v>
      </c>
      <c r="D4462" t="s">
        <v>94</v>
      </c>
      <c r="E4462" t="s">
        <v>147</v>
      </c>
      <c r="F4462" t="s">
        <v>12897</v>
      </c>
      <c r="G4462" t="s">
        <v>352</v>
      </c>
      <c r="H4462" t="s">
        <v>135</v>
      </c>
      <c r="I4462" t="s">
        <v>144</v>
      </c>
      <c r="J4462" t="s">
        <v>137</v>
      </c>
      <c r="K4462" t="s">
        <v>138</v>
      </c>
      <c r="L4462" t="s">
        <v>12898</v>
      </c>
      <c r="M4462" t="s">
        <v>12899</v>
      </c>
      <c r="N4462">
        <v>6.7580555550000003</v>
      </c>
      <c r="O4462">
        <v>0</v>
      </c>
      <c r="P4462">
        <v>31</v>
      </c>
      <c r="Q4462">
        <v>10</v>
      </c>
      <c r="R4462">
        <v>1</v>
      </c>
      <c r="S4462">
        <v>7</v>
      </c>
      <c r="T4462">
        <v>6</v>
      </c>
      <c r="U4462">
        <v>4</v>
      </c>
      <c r="V4462">
        <v>0</v>
      </c>
      <c r="W4462">
        <v>0</v>
      </c>
      <c r="X4462">
        <v>25.780986137228595</v>
      </c>
      <c r="Y4462">
        <v>151.97134528756291</v>
      </c>
      <c r="Z4462">
        <v>0.25037207496316555</v>
      </c>
      <c r="AA4462">
        <v>54.56200358217184</v>
      </c>
      <c r="AB4462">
        <v>9.1786560158972765</v>
      </c>
      <c r="AC4462">
        <v>1459.8211840565632</v>
      </c>
      <c r="AD4462">
        <v>0</v>
      </c>
      <c r="AE4462">
        <v>1701.5645471543871</v>
      </c>
    </row>
    <row r="4463" spans="1:31" x14ac:dyDescent="0.25">
      <c r="A4463">
        <v>2351830</v>
      </c>
      <c r="B4463">
        <v>1</v>
      </c>
      <c r="C4463" t="s">
        <v>80</v>
      </c>
      <c r="D4463" t="s">
        <v>88</v>
      </c>
      <c r="E4463" t="s">
        <v>157</v>
      </c>
      <c r="F4463" t="s">
        <v>12900</v>
      </c>
      <c r="G4463" t="s">
        <v>352</v>
      </c>
      <c r="H4463" t="s">
        <v>154</v>
      </c>
      <c r="I4463" t="s">
        <v>144</v>
      </c>
      <c r="J4463" t="s">
        <v>137</v>
      </c>
      <c r="K4463" t="s">
        <v>138</v>
      </c>
      <c r="L4463" t="s">
        <v>12901</v>
      </c>
      <c r="M4463" t="s">
        <v>12902</v>
      </c>
      <c r="N4463">
        <v>3.0491666660000001</v>
      </c>
      <c r="O4463">
        <v>0</v>
      </c>
      <c r="P4463">
        <v>7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8.2974237371111386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8.2974237371111386</v>
      </c>
    </row>
    <row r="4464" spans="1:31" x14ac:dyDescent="0.25">
      <c r="A4464">
        <v>2352331</v>
      </c>
      <c r="B4464">
        <v>1</v>
      </c>
      <c r="C4464" t="s">
        <v>80</v>
      </c>
      <c r="D4464" t="s">
        <v>93</v>
      </c>
      <c r="E4464" t="s">
        <v>151</v>
      </c>
      <c r="F4464" t="s">
        <v>12903</v>
      </c>
      <c r="G4464" t="s">
        <v>153</v>
      </c>
      <c r="H4464" t="s">
        <v>154</v>
      </c>
      <c r="I4464" t="s">
        <v>144</v>
      </c>
      <c r="J4464" t="s">
        <v>137</v>
      </c>
      <c r="K4464" t="s">
        <v>138</v>
      </c>
      <c r="L4464" t="s">
        <v>12904</v>
      </c>
      <c r="M4464" t="s">
        <v>12905</v>
      </c>
      <c r="N4464">
        <v>0.94583333300000005</v>
      </c>
      <c r="O4464">
        <v>0</v>
      </c>
      <c r="P4464">
        <v>42</v>
      </c>
      <c r="Q4464">
        <v>0</v>
      </c>
      <c r="R4464">
        <v>3</v>
      </c>
      <c r="S4464">
        <v>0</v>
      </c>
      <c r="T4464">
        <v>11</v>
      </c>
      <c r="U4464">
        <v>0</v>
      </c>
      <c r="V4464">
        <v>0</v>
      </c>
      <c r="W4464">
        <v>0</v>
      </c>
      <c r="X4464">
        <v>5.4243216198368138</v>
      </c>
      <c r="Y4464">
        <v>0</v>
      </c>
      <c r="Z4464">
        <v>0.90325538699725705</v>
      </c>
      <c r="AA4464">
        <v>0</v>
      </c>
      <c r="AB4464">
        <v>5.8218603312006216</v>
      </c>
      <c r="AC4464">
        <v>0</v>
      </c>
      <c r="AD4464">
        <v>0</v>
      </c>
      <c r="AE4464">
        <v>12.149437338034693</v>
      </c>
    </row>
    <row r="4465" spans="1:31" x14ac:dyDescent="0.25">
      <c r="A4465">
        <v>2351847</v>
      </c>
      <c r="B4465">
        <v>1</v>
      </c>
      <c r="C4465" t="s">
        <v>80</v>
      </c>
      <c r="D4465" t="s">
        <v>93</v>
      </c>
      <c r="E4465" t="s">
        <v>157</v>
      </c>
      <c r="F4465" t="s">
        <v>12906</v>
      </c>
      <c r="G4465" t="s">
        <v>159</v>
      </c>
      <c r="H4465" t="s">
        <v>154</v>
      </c>
      <c r="I4465" t="s">
        <v>144</v>
      </c>
      <c r="J4465" t="s">
        <v>137</v>
      </c>
      <c r="K4465" t="s">
        <v>138</v>
      </c>
      <c r="L4465" t="s">
        <v>12907</v>
      </c>
      <c r="M4465" t="s">
        <v>12908</v>
      </c>
      <c r="N4465">
        <v>4.6152777770000002</v>
      </c>
      <c r="O4465">
        <v>0</v>
      </c>
      <c r="P4465">
        <v>1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3.9662411396728423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3.9662411396728423</v>
      </c>
    </row>
    <row r="4466" spans="1:31" x14ac:dyDescent="0.25">
      <c r="A4466">
        <v>2352139</v>
      </c>
      <c r="B4466">
        <v>1</v>
      </c>
      <c r="C4466" t="s">
        <v>80</v>
      </c>
      <c r="D4466" t="s">
        <v>85</v>
      </c>
      <c r="E4466" t="s">
        <v>240</v>
      </c>
      <c r="F4466" t="s">
        <v>12909</v>
      </c>
      <c r="G4466" t="s">
        <v>1416</v>
      </c>
      <c r="H4466" t="s">
        <v>135</v>
      </c>
      <c r="I4466" t="s">
        <v>144</v>
      </c>
      <c r="J4466" t="s">
        <v>137</v>
      </c>
      <c r="K4466" t="s">
        <v>138</v>
      </c>
      <c r="L4466" t="s">
        <v>12910</v>
      </c>
      <c r="M4466" t="s">
        <v>12911</v>
      </c>
      <c r="N4466">
        <v>3.5191666659999998</v>
      </c>
      <c r="O4466">
        <v>0</v>
      </c>
      <c r="P4466">
        <v>5773</v>
      </c>
      <c r="Q4466">
        <v>0</v>
      </c>
      <c r="R4466">
        <v>0</v>
      </c>
      <c r="S4466">
        <v>0</v>
      </c>
      <c r="T4466">
        <v>220</v>
      </c>
      <c r="U4466">
        <v>0</v>
      </c>
      <c r="V4466">
        <v>0</v>
      </c>
      <c r="W4466">
        <v>0</v>
      </c>
      <c r="X4466">
        <v>7076.1738025269851</v>
      </c>
      <c r="Y4466">
        <v>0</v>
      </c>
      <c r="Z4466">
        <v>0</v>
      </c>
      <c r="AA4466">
        <v>0</v>
      </c>
      <c r="AB4466">
        <v>3092.5874847533696</v>
      </c>
      <c r="AC4466">
        <v>0</v>
      </c>
      <c r="AD4466">
        <v>0</v>
      </c>
      <c r="AE4466">
        <v>10168.761287280355</v>
      </c>
    </row>
    <row r="4467" spans="1:31" x14ac:dyDescent="0.25">
      <c r="A4467">
        <v>2351790</v>
      </c>
      <c r="B4467">
        <v>1</v>
      </c>
      <c r="C4467" t="s">
        <v>80</v>
      </c>
      <c r="D4467" t="s">
        <v>107</v>
      </c>
      <c r="E4467" t="s">
        <v>151</v>
      </c>
      <c r="F4467" t="s">
        <v>12912</v>
      </c>
      <c r="G4467" t="s">
        <v>153</v>
      </c>
      <c r="H4467" t="s">
        <v>154</v>
      </c>
      <c r="I4467" t="s">
        <v>144</v>
      </c>
      <c r="J4467" t="s">
        <v>137</v>
      </c>
      <c r="K4467" t="s">
        <v>138</v>
      </c>
      <c r="L4467" t="s">
        <v>12913</v>
      </c>
      <c r="M4467" t="s">
        <v>12914</v>
      </c>
      <c r="N4467">
        <v>3.6488888880000001</v>
      </c>
      <c r="O4467">
        <v>0</v>
      </c>
      <c r="P4467">
        <v>0</v>
      </c>
      <c r="Q4467">
        <v>0</v>
      </c>
      <c r="R4467">
        <v>4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117.96668343977683</v>
      </c>
      <c r="AA4467">
        <v>0</v>
      </c>
      <c r="AB4467">
        <v>0</v>
      </c>
      <c r="AC4467">
        <v>0</v>
      </c>
      <c r="AD4467">
        <v>0</v>
      </c>
      <c r="AE4467">
        <v>117.96668343977683</v>
      </c>
    </row>
    <row r="4468" spans="1:31" x14ac:dyDescent="0.25">
      <c r="A4468">
        <v>2352039</v>
      </c>
      <c r="B4468">
        <v>1</v>
      </c>
      <c r="C4468" t="s">
        <v>80</v>
      </c>
      <c r="D4468" t="s">
        <v>88</v>
      </c>
      <c r="E4468" t="s">
        <v>132</v>
      </c>
      <c r="F4468" t="s">
        <v>12915</v>
      </c>
      <c r="G4468" t="s">
        <v>134</v>
      </c>
      <c r="H4468" t="s">
        <v>135</v>
      </c>
      <c r="I4468" t="s">
        <v>144</v>
      </c>
      <c r="J4468" t="s">
        <v>137</v>
      </c>
      <c r="K4468" t="s">
        <v>138</v>
      </c>
      <c r="L4468" t="s">
        <v>12916</v>
      </c>
      <c r="M4468" t="s">
        <v>12917</v>
      </c>
      <c r="N4468">
        <v>0.85972222200000004</v>
      </c>
      <c r="O4468">
        <v>0</v>
      </c>
      <c r="P4468">
        <v>1692</v>
      </c>
      <c r="Q4468">
        <v>0</v>
      </c>
      <c r="R4468">
        <v>0</v>
      </c>
      <c r="S4468">
        <v>0</v>
      </c>
      <c r="T4468">
        <v>212</v>
      </c>
      <c r="U4468">
        <v>0</v>
      </c>
      <c r="V4468">
        <v>0</v>
      </c>
      <c r="W4468">
        <v>0</v>
      </c>
      <c r="X4468">
        <v>576.66168155318871</v>
      </c>
      <c r="Y4468">
        <v>0</v>
      </c>
      <c r="Z4468">
        <v>0</v>
      </c>
      <c r="AA4468">
        <v>0</v>
      </c>
      <c r="AB4468">
        <v>471.82205459365179</v>
      </c>
      <c r="AC4468">
        <v>0</v>
      </c>
      <c r="AD4468">
        <v>0</v>
      </c>
      <c r="AE4468">
        <v>1048.4837361468406</v>
      </c>
    </row>
    <row r="4469" spans="1:31" x14ac:dyDescent="0.25">
      <c r="A4469">
        <v>2351910</v>
      </c>
      <c r="B4469">
        <v>1</v>
      </c>
      <c r="C4469" t="s">
        <v>81</v>
      </c>
      <c r="D4469" t="s">
        <v>112</v>
      </c>
      <c r="E4469" t="s">
        <v>151</v>
      </c>
      <c r="F4469" t="s">
        <v>12918</v>
      </c>
      <c r="G4469" t="s">
        <v>410</v>
      </c>
      <c r="H4469" t="s">
        <v>154</v>
      </c>
      <c r="I4469" t="s">
        <v>144</v>
      </c>
      <c r="J4469" t="s">
        <v>137</v>
      </c>
      <c r="K4469" t="s">
        <v>138</v>
      </c>
      <c r="L4469" t="s">
        <v>12919</v>
      </c>
      <c r="M4469" t="s">
        <v>12920</v>
      </c>
      <c r="N4469">
        <v>1.2166666660000001</v>
      </c>
      <c r="O4469">
        <v>0</v>
      </c>
      <c r="P4469">
        <v>311</v>
      </c>
      <c r="Q4469">
        <v>0</v>
      </c>
      <c r="R4469">
        <v>0</v>
      </c>
      <c r="S4469">
        <v>0</v>
      </c>
      <c r="T4469">
        <v>25</v>
      </c>
      <c r="U4469">
        <v>0</v>
      </c>
      <c r="V4469">
        <v>0</v>
      </c>
      <c r="W4469">
        <v>0</v>
      </c>
      <c r="X4469">
        <v>87.343933603690061</v>
      </c>
      <c r="Y4469">
        <v>0</v>
      </c>
      <c r="Z4469">
        <v>0</v>
      </c>
      <c r="AA4469">
        <v>0</v>
      </c>
      <c r="AB4469">
        <v>29.410625834683504</v>
      </c>
      <c r="AC4469">
        <v>0</v>
      </c>
      <c r="AD4469">
        <v>0</v>
      </c>
      <c r="AE4469">
        <v>116.75455943837356</v>
      </c>
    </row>
    <row r="4470" spans="1:31" x14ac:dyDescent="0.25">
      <c r="A4470">
        <v>2352145</v>
      </c>
      <c r="B4470">
        <v>1</v>
      </c>
      <c r="C4470" t="s">
        <v>80</v>
      </c>
      <c r="D4470" t="s">
        <v>104</v>
      </c>
      <c r="E4470" t="s">
        <v>174</v>
      </c>
      <c r="F4470" t="s">
        <v>12921</v>
      </c>
      <c r="G4470" t="s">
        <v>153</v>
      </c>
      <c r="H4470" t="s">
        <v>154</v>
      </c>
      <c r="I4470" t="s">
        <v>144</v>
      </c>
      <c r="J4470" t="s">
        <v>137</v>
      </c>
      <c r="K4470" t="s">
        <v>138</v>
      </c>
      <c r="L4470" t="s">
        <v>12922</v>
      </c>
      <c r="M4470" t="s">
        <v>12923</v>
      </c>
      <c r="N4470">
        <v>2.1625000000000001</v>
      </c>
      <c r="O4470">
        <v>9</v>
      </c>
      <c r="P4470">
        <v>0</v>
      </c>
      <c r="Q4470">
        <v>8</v>
      </c>
      <c r="R4470">
        <v>0</v>
      </c>
      <c r="S4470">
        <v>1</v>
      </c>
      <c r="T4470">
        <v>0</v>
      </c>
      <c r="U4470">
        <v>0</v>
      </c>
      <c r="V4470">
        <v>0</v>
      </c>
      <c r="W4470">
        <v>5.8040060238757354</v>
      </c>
      <c r="X4470">
        <v>0</v>
      </c>
      <c r="Y4470">
        <v>7.2704138852142011</v>
      </c>
      <c r="Z4470">
        <v>0</v>
      </c>
      <c r="AA4470">
        <v>4.5968826743428179</v>
      </c>
      <c r="AB4470">
        <v>0</v>
      </c>
      <c r="AC4470">
        <v>0</v>
      </c>
      <c r="AD4470">
        <v>0</v>
      </c>
      <c r="AE4470">
        <v>17.671302583432755</v>
      </c>
    </row>
    <row r="4471" spans="1:31" x14ac:dyDescent="0.25">
      <c r="A4471">
        <v>2352222</v>
      </c>
      <c r="B4471">
        <v>1</v>
      </c>
      <c r="C4471" t="s">
        <v>80</v>
      </c>
      <c r="D4471" t="s">
        <v>82</v>
      </c>
      <c r="E4471" t="s">
        <v>157</v>
      </c>
      <c r="F4471" t="s">
        <v>12924</v>
      </c>
      <c r="G4471" t="s">
        <v>159</v>
      </c>
      <c r="H4471" t="s">
        <v>154</v>
      </c>
      <c r="I4471" t="s">
        <v>144</v>
      </c>
      <c r="J4471" t="s">
        <v>137</v>
      </c>
      <c r="K4471" t="s">
        <v>138</v>
      </c>
      <c r="L4471" t="s">
        <v>12925</v>
      </c>
      <c r="M4471" t="s">
        <v>12926</v>
      </c>
      <c r="N4471">
        <v>2.9247222220000002</v>
      </c>
      <c r="O4471">
        <v>0</v>
      </c>
      <c r="P4471">
        <v>0</v>
      </c>
      <c r="Q4471">
        <v>0</v>
      </c>
      <c r="R4471">
        <v>0</v>
      </c>
      <c r="S4471">
        <v>0</v>
      </c>
      <c r="T4471">
        <v>1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1.2420156554924253</v>
      </c>
      <c r="AC4471">
        <v>0</v>
      </c>
      <c r="AD4471">
        <v>0</v>
      </c>
      <c r="AE4471">
        <v>1.2420156554924253</v>
      </c>
    </row>
    <row r="4472" spans="1:31" x14ac:dyDescent="0.25">
      <c r="A4472">
        <v>2352245</v>
      </c>
      <c r="B4472">
        <v>1</v>
      </c>
      <c r="C4472" t="s">
        <v>80</v>
      </c>
      <c r="D4472" t="s">
        <v>90</v>
      </c>
      <c r="E4472" t="s">
        <v>174</v>
      </c>
      <c r="F4472" t="s">
        <v>12927</v>
      </c>
      <c r="G4472" t="s">
        <v>299</v>
      </c>
      <c r="H4472" t="s">
        <v>154</v>
      </c>
      <c r="I4472" t="s">
        <v>144</v>
      </c>
      <c r="J4472" t="s">
        <v>137</v>
      </c>
      <c r="K4472" t="s">
        <v>138</v>
      </c>
      <c r="L4472" t="s">
        <v>12928</v>
      </c>
      <c r="M4472" t="s">
        <v>12929</v>
      </c>
      <c r="N4472">
        <v>0.61638888800000002</v>
      </c>
      <c r="O4472">
        <v>0</v>
      </c>
      <c r="P4472">
        <v>354</v>
      </c>
      <c r="Q4472">
        <v>0</v>
      </c>
      <c r="R4472">
        <v>1</v>
      </c>
      <c r="S4472">
        <v>0</v>
      </c>
      <c r="T4472">
        <v>43</v>
      </c>
      <c r="U4472">
        <v>0</v>
      </c>
      <c r="V4472">
        <v>0</v>
      </c>
      <c r="W4472">
        <v>0</v>
      </c>
      <c r="X4472">
        <v>68.788476289538394</v>
      </c>
      <c r="Y4472">
        <v>0</v>
      </c>
      <c r="Z4472">
        <v>0.10731020614561779</v>
      </c>
      <c r="AA4472">
        <v>0</v>
      </c>
      <c r="AB4472">
        <v>25.911883371371545</v>
      </c>
      <c r="AC4472">
        <v>0</v>
      </c>
      <c r="AD4472">
        <v>0</v>
      </c>
      <c r="AE4472">
        <v>94.807669867055552</v>
      </c>
    </row>
    <row r="4473" spans="1:31" x14ac:dyDescent="0.25">
      <c r="A4473">
        <v>2351767</v>
      </c>
      <c r="B4473">
        <v>1</v>
      </c>
      <c r="C4473" t="s">
        <v>81</v>
      </c>
      <c r="D4473" t="s">
        <v>112</v>
      </c>
      <c r="E4473" t="s">
        <v>326</v>
      </c>
      <c r="F4473" t="s">
        <v>12000</v>
      </c>
      <c r="G4473" t="s">
        <v>667</v>
      </c>
      <c r="H4473" t="s">
        <v>154</v>
      </c>
      <c r="I4473" t="s">
        <v>144</v>
      </c>
      <c r="J4473" t="s">
        <v>137</v>
      </c>
      <c r="K4473" t="s">
        <v>138</v>
      </c>
      <c r="L4473" t="s">
        <v>12930</v>
      </c>
      <c r="M4473" t="s">
        <v>12931</v>
      </c>
      <c r="N4473">
        <v>1.2733333330000001</v>
      </c>
      <c r="O4473">
        <v>0</v>
      </c>
      <c r="P4473">
        <v>138</v>
      </c>
      <c r="Q4473">
        <v>0</v>
      </c>
      <c r="R4473">
        <v>0</v>
      </c>
      <c r="S4473">
        <v>0</v>
      </c>
      <c r="T4473">
        <v>37</v>
      </c>
      <c r="U4473">
        <v>0</v>
      </c>
      <c r="V4473">
        <v>0</v>
      </c>
      <c r="W4473">
        <v>0</v>
      </c>
      <c r="X4473">
        <v>32.243292577770809</v>
      </c>
      <c r="Y4473">
        <v>0</v>
      </c>
      <c r="Z4473">
        <v>0</v>
      </c>
      <c r="AA4473">
        <v>0</v>
      </c>
      <c r="AB4473">
        <v>18.38871595116051</v>
      </c>
      <c r="AC4473">
        <v>0</v>
      </c>
      <c r="AD4473">
        <v>0</v>
      </c>
      <c r="AE4473">
        <v>50.632008528931323</v>
      </c>
    </row>
    <row r="4474" spans="1:31" x14ac:dyDescent="0.25">
      <c r="A4474">
        <v>2352016</v>
      </c>
      <c r="B4474">
        <v>1</v>
      </c>
      <c r="C4474" t="s">
        <v>80</v>
      </c>
      <c r="D4474" t="s">
        <v>88</v>
      </c>
      <c r="E4474" t="s">
        <v>157</v>
      </c>
      <c r="F4474" t="s">
        <v>12932</v>
      </c>
      <c r="G4474" t="s">
        <v>204</v>
      </c>
      <c r="H4474" t="s">
        <v>154</v>
      </c>
      <c r="I4474" t="s">
        <v>144</v>
      </c>
      <c r="J4474" t="s">
        <v>137</v>
      </c>
      <c r="K4474" t="s">
        <v>138</v>
      </c>
      <c r="L4474" t="s">
        <v>12933</v>
      </c>
      <c r="M4474" t="s">
        <v>12934</v>
      </c>
      <c r="N4474">
        <v>4.6794444439999996</v>
      </c>
      <c r="O4474">
        <v>0</v>
      </c>
      <c r="P4474">
        <v>4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5.9276834319949598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5.9276834319949598</v>
      </c>
    </row>
    <row r="4475" spans="1:31" x14ac:dyDescent="0.25">
      <c r="A4475">
        <v>2351916</v>
      </c>
      <c r="B4475">
        <v>1</v>
      </c>
      <c r="C4475" t="s">
        <v>80</v>
      </c>
      <c r="D4475" t="s">
        <v>84</v>
      </c>
      <c r="E4475" t="s">
        <v>147</v>
      </c>
      <c r="F4475" t="s">
        <v>12935</v>
      </c>
      <c r="G4475" t="s">
        <v>363</v>
      </c>
      <c r="H4475" t="s">
        <v>135</v>
      </c>
      <c r="I4475" t="s">
        <v>144</v>
      </c>
      <c r="J4475" t="s">
        <v>137</v>
      </c>
      <c r="K4475" t="s">
        <v>138</v>
      </c>
      <c r="L4475" t="s">
        <v>12936</v>
      </c>
      <c r="M4475" t="s">
        <v>12937</v>
      </c>
      <c r="N4475">
        <v>0.83194444400000001</v>
      </c>
      <c r="O4475">
        <v>0</v>
      </c>
      <c r="P4475">
        <v>2516</v>
      </c>
      <c r="Q4475">
        <v>0</v>
      </c>
      <c r="R4475">
        <v>0</v>
      </c>
      <c r="S4475">
        <v>0</v>
      </c>
      <c r="T4475">
        <v>283</v>
      </c>
      <c r="U4475">
        <v>1</v>
      </c>
      <c r="V4475">
        <v>0</v>
      </c>
      <c r="W4475">
        <v>0</v>
      </c>
      <c r="X4475">
        <v>700.20937490908591</v>
      </c>
      <c r="Y4475">
        <v>0</v>
      </c>
      <c r="Z4475">
        <v>0</v>
      </c>
      <c r="AA4475">
        <v>0</v>
      </c>
      <c r="AB4475">
        <v>391.46496559437782</v>
      </c>
      <c r="AC4475">
        <v>130.21950373434248</v>
      </c>
      <c r="AD4475">
        <v>0</v>
      </c>
      <c r="AE4475">
        <v>1221.8938442378062</v>
      </c>
    </row>
    <row r="4476" spans="1:31" x14ac:dyDescent="0.25">
      <c r="A4476">
        <v>2352374</v>
      </c>
      <c r="B4476">
        <v>1</v>
      </c>
      <c r="C4476" t="s">
        <v>81</v>
      </c>
      <c r="D4476" t="s">
        <v>122</v>
      </c>
      <c r="E4476" t="s">
        <v>147</v>
      </c>
      <c r="F4476" t="s">
        <v>12938</v>
      </c>
      <c r="G4476" t="s">
        <v>813</v>
      </c>
      <c r="H4476" t="s">
        <v>135</v>
      </c>
      <c r="I4476" t="s">
        <v>144</v>
      </c>
      <c r="J4476" t="s">
        <v>137</v>
      </c>
      <c r="K4476" t="s">
        <v>138</v>
      </c>
      <c r="L4476" t="s">
        <v>12939</v>
      </c>
      <c r="M4476" t="s">
        <v>12940</v>
      </c>
      <c r="N4476">
        <v>3.423333333</v>
      </c>
      <c r="O4476">
        <v>0</v>
      </c>
      <c r="P4476">
        <v>344</v>
      </c>
      <c r="Q4476">
        <v>0</v>
      </c>
      <c r="R4476">
        <v>0</v>
      </c>
      <c r="S4476">
        <v>0</v>
      </c>
      <c r="T4476">
        <v>15</v>
      </c>
      <c r="U4476">
        <v>0</v>
      </c>
      <c r="V4476">
        <v>0</v>
      </c>
      <c r="W4476">
        <v>0</v>
      </c>
      <c r="X4476">
        <v>181.65196764099076</v>
      </c>
      <c r="Y4476">
        <v>0</v>
      </c>
      <c r="Z4476">
        <v>0</v>
      </c>
      <c r="AA4476">
        <v>0</v>
      </c>
      <c r="AB4476">
        <v>24.76428058481719</v>
      </c>
      <c r="AC4476">
        <v>0</v>
      </c>
      <c r="AD4476">
        <v>0</v>
      </c>
      <c r="AE4476">
        <v>206.41624822580795</v>
      </c>
    </row>
    <row r="4477" spans="1:31" x14ac:dyDescent="0.25">
      <c r="A4477">
        <v>2351850</v>
      </c>
      <c r="B4477">
        <v>1</v>
      </c>
      <c r="C4477" t="s">
        <v>80</v>
      </c>
      <c r="D4477" t="s">
        <v>101</v>
      </c>
      <c r="E4477" t="s">
        <v>141</v>
      </c>
      <c r="F4477" t="s">
        <v>1700</v>
      </c>
      <c r="G4477" t="s">
        <v>134</v>
      </c>
      <c r="H4477" t="s">
        <v>135</v>
      </c>
      <c r="I4477" t="s">
        <v>144</v>
      </c>
      <c r="J4477" t="s">
        <v>137</v>
      </c>
      <c r="K4477" t="s">
        <v>138</v>
      </c>
      <c r="L4477" t="s">
        <v>12941</v>
      </c>
      <c r="M4477" t="s">
        <v>12942</v>
      </c>
      <c r="N4477">
        <v>1.088055555</v>
      </c>
      <c r="O4477">
        <v>23</v>
      </c>
      <c r="P4477">
        <v>4376</v>
      </c>
      <c r="Q4477">
        <v>22</v>
      </c>
      <c r="R4477">
        <v>129</v>
      </c>
      <c r="S4477">
        <v>45</v>
      </c>
      <c r="T4477">
        <v>536</v>
      </c>
      <c r="U4477">
        <v>6</v>
      </c>
      <c r="V4477">
        <v>1</v>
      </c>
      <c r="W4477">
        <v>14.802373504146528</v>
      </c>
      <c r="X4477">
        <v>1407.9358351560988</v>
      </c>
      <c r="Y4477">
        <v>252.12220263327305</v>
      </c>
      <c r="Z4477">
        <v>103.37598136906766</v>
      </c>
      <c r="AA4477">
        <v>186.48503297968008</v>
      </c>
      <c r="AB4477">
        <v>906.9831550848985</v>
      </c>
      <c r="AC4477">
        <v>441.77197260898544</v>
      </c>
      <c r="AD4477">
        <v>1.0436562904836866</v>
      </c>
      <c r="AE4477">
        <v>3314.5202096266335</v>
      </c>
    </row>
    <row r="4478" spans="1:31" x14ac:dyDescent="0.25">
      <c r="A4478">
        <v>2352019</v>
      </c>
      <c r="B4478">
        <v>1</v>
      </c>
      <c r="C4478" t="s">
        <v>80</v>
      </c>
      <c r="D4478" t="s">
        <v>100</v>
      </c>
      <c r="E4478" t="s">
        <v>151</v>
      </c>
      <c r="F4478" t="s">
        <v>12943</v>
      </c>
      <c r="G4478" t="s">
        <v>153</v>
      </c>
      <c r="H4478" t="s">
        <v>154</v>
      </c>
      <c r="I4478" t="s">
        <v>144</v>
      </c>
      <c r="J4478" t="s">
        <v>137</v>
      </c>
      <c r="K4478" t="s">
        <v>138</v>
      </c>
      <c r="L4478" t="s">
        <v>12944</v>
      </c>
      <c r="M4478" t="s">
        <v>12945</v>
      </c>
      <c r="N4478">
        <v>1.224444444</v>
      </c>
      <c r="O4478">
        <v>0</v>
      </c>
      <c r="P4478">
        <v>59</v>
      </c>
      <c r="Q4478">
        <v>0</v>
      </c>
      <c r="R4478">
        <v>0</v>
      </c>
      <c r="S4478">
        <v>0</v>
      </c>
      <c r="T4478">
        <v>18</v>
      </c>
      <c r="U4478">
        <v>0</v>
      </c>
      <c r="V4478">
        <v>0</v>
      </c>
      <c r="W4478">
        <v>0</v>
      </c>
      <c r="X4478">
        <v>17.973489338664329</v>
      </c>
      <c r="Y4478">
        <v>0</v>
      </c>
      <c r="Z4478">
        <v>0</v>
      </c>
      <c r="AA4478">
        <v>0</v>
      </c>
      <c r="AB4478">
        <v>76.648209040690645</v>
      </c>
      <c r="AC4478">
        <v>0</v>
      </c>
      <c r="AD4478">
        <v>0</v>
      </c>
      <c r="AE4478">
        <v>94.621698379354967</v>
      </c>
    </row>
    <row r="4479" spans="1:31" x14ac:dyDescent="0.25">
      <c r="A4479">
        <v>2352351</v>
      </c>
      <c r="B4479">
        <v>1</v>
      </c>
      <c r="C4479" t="s">
        <v>80</v>
      </c>
      <c r="D4479" t="s">
        <v>97</v>
      </c>
      <c r="E4479" t="s">
        <v>151</v>
      </c>
      <c r="F4479" t="s">
        <v>12946</v>
      </c>
      <c r="G4479" t="s">
        <v>153</v>
      </c>
      <c r="H4479" t="s">
        <v>154</v>
      </c>
      <c r="I4479" t="s">
        <v>144</v>
      </c>
      <c r="J4479" t="s">
        <v>137</v>
      </c>
      <c r="K4479" t="s">
        <v>138</v>
      </c>
      <c r="L4479" t="s">
        <v>12947</v>
      </c>
      <c r="M4479" t="s">
        <v>12948</v>
      </c>
      <c r="N4479">
        <v>0.83222222199999996</v>
      </c>
      <c r="O4479">
        <v>0</v>
      </c>
      <c r="P4479">
        <v>147</v>
      </c>
      <c r="Q4479">
        <v>0</v>
      </c>
      <c r="R4479">
        <v>0</v>
      </c>
      <c r="S4479">
        <v>0</v>
      </c>
      <c r="T4479">
        <v>6</v>
      </c>
      <c r="U4479">
        <v>0</v>
      </c>
      <c r="V4479">
        <v>0</v>
      </c>
      <c r="W4479">
        <v>0</v>
      </c>
      <c r="X4479">
        <v>37.327878909890842</v>
      </c>
      <c r="Y4479">
        <v>0</v>
      </c>
      <c r="Z4479">
        <v>0</v>
      </c>
      <c r="AA4479">
        <v>0</v>
      </c>
      <c r="AB4479">
        <v>8.7293718173741333</v>
      </c>
      <c r="AC4479">
        <v>0</v>
      </c>
      <c r="AD4479">
        <v>0</v>
      </c>
      <c r="AE4479">
        <v>46.057250727264972</v>
      </c>
    </row>
    <row r="4480" spans="1:31" x14ac:dyDescent="0.25">
      <c r="A4480">
        <v>2351873</v>
      </c>
      <c r="B4480">
        <v>1</v>
      </c>
      <c r="C4480" t="s">
        <v>80</v>
      </c>
      <c r="D4480" t="s">
        <v>105</v>
      </c>
      <c r="E4480" t="s">
        <v>151</v>
      </c>
      <c r="F4480" t="s">
        <v>12949</v>
      </c>
      <c r="G4480" t="s">
        <v>498</v>
      </c>
      <c r="H4480" t="s">
        <v>154</v>
      </c>
      <c r="I4480" t="s">
        <v>144</v>
      </c>
      <c r="J4480" t="s">
        <v>137</v>
      </c>
      <c r="K4480" t="s">
        <v>138</v>
      </c>
      <c r="L4480" t="s">
        <v>12950</v>
      </c>
      <c r="M4480" t="s">
        <v>12951</v>
      </c>
      <c r="N4480">
        <v>2.704722222</v>
      </c>
      <c r="O4480">
        <v>0</v>
      </c>
      <c r="P4480">
        <v>55</v>
      </c>
      <c r="Q4480">
        <v>0</v>
      </c>
      <c r="R4480">
        <v>0</v>
      </c>
      <c r="S4480">
        <v>0</v>
      </c>
      <c r="T4480">
        <v>2</v>
      </c>
      <c r="U4480">
        <v>0</v>
      </c>
      <c r="V4480">
        <v>0</v>
      </c>
      <c r="W4480">
        <v>0</v>
      </c>
      <c r="X4480">
        <v>60.702214601977438</v>
      </c>
      <c r="Y4480">
        <v>0</v>
      </c>
      <c r="Z4480">
        <v>0</v>
      </c>
      <c r="AA4480">
        <v>0</v>
      </c>
      <c r="AB4480">
        <v>0.69195274648345084</v>
      </c>
      <c r="AC4480">
        <v>0</v>
      </c>
      <c r="AD4480">
        <v>0</v>
      </c>
      <c r="AE4480">
        <v>61.39416734846089</v>
      </c>
    </row>
    <row r="4481" spans="1:31" x14ac:dyDescent="0.25">
      <c r="A4481">
        <v>2352228</v>
      </c>
      <c r="B4481">
        <v>1</v>
      </c>
      <c r="C4481" t="s">
        <v>80</v>
      </c>
      <c r="D4481" t="s">
        <v>103</v>
      </c>
      <c r="E4481" t="s">
        <v>151</v>
      </c>
      <c r="F4481" t="s">
        <v>12515</v>
      </c>
      <c r="G4481" t="s">
        <v>153</v>
      </c>
      <c r="H4481" t="s">
        <v>154</v>
      </c>
      <c r="I4481" t="s">
        <v>144</v>
      </c>
      <c r="J4481" t="s">
        <v>137</v>
      </c>
      <c r="K4481" t="s">
        <v>138</v>
      </c>
      <c r="L4481" t="s">
        <v>12952</v>
      </c>
      <c r="M4481" t="s">
        <v>12953</v>
      </c>
      <c r="N4481">
        <v>1.3791666659999999</v>
      </c>
      <c r="O4481">
        <v>0</v>
      </c>
      <c r="P4481">
        <v>258</v>
      </c>
      <c r="Q4481">
        <v>0</v>
      </c>
      <c r="R4481">
        <v>0</v>
      </c>
      <c r="S4481">
        <v>0</v>
      </c>
      <c r="T4481">
        <v>17</v>
      </c>
      <c r="U4481">
        <v>0</v>
      </c>
      <c r="V4481">
        <v>0</v>
      </c>
      <c r="W4481">
        <v>0</v>
      </c>
      <c r="X4481">
        <v>101.59609539975831</v>
      </c>
      <c r="Y4481">
        <v>0</v>
      </c>
      <c r="Z4481">
        <v>0</v>
      </c>
      <c r="AA4481">
        <v>0</v>
      </c>
      <c r="AB4481">
        <v>24.273651212549797</v>
      </c>
      <c r="AC4481">
        <v>0</v>
      </c>
      <c r="AD4481">
        <v>0</v>
      </c>
      <c r="AE4481">
        <v>125.86974661230811</v>
      </c>
    </row>
    <row r="4482" spans="1:31" x14ac:dyDescent="0.25">
      <c r="A4482">
        <v>2351833</v>
      </c>
      <c r="B4482">
        <v>1</v>
      </c>
      <c r="C4482" t="s">
        <v>80</v>
      </c>
      <c r="D4482" t="s">
        <v>98</v>
      </c>
      <c r="E4482" t="s">
        <v>141</v>
      </c>
      <c r="F4482" t="s">
        <v>11485</v>
      </c>
      <c r="G4482" t="s">
        <v>363</v>
      </c>
      <c r="H4482" t="s">
        <v>135</v>
      </c>
      <c r="I4482" t="s">
        <v>136</v>
      </c>
      <c r="J4482" t="s">
        <v>137</v>
      </c>
      <c r="K4482" t="s">
        <v>138</v>
      </c>
      <c r="L4482" t="s">
        <v>12954</v>
      </c>
      <c r="M4482" t="s">
        <v>12955</v>
      </c>
      <c r="N4482">
        <v>1.8611111E-2</v>
      </c>
      <c r="O4482">
        <v>0</v>
      </c>
      <c r="P4482">
        <v>1154</v>
      </c>
      <c r="Q4482">
        <v>2</v>
      </c>
      <c r="R4482">
        <v>132</v>
      </c>
      <c r="S4482">
        <v>7</v>
      </c>
      <c r="T4482">
        <v>285</v>
      </c>
      <c r="U4482">
        <v>0</v>
      </c>
      <c r="V4482">
        <v>0</v>
      </c>
      <c r="W4482">
        <v>0</v>
      </c>
      <c r="X4482">
        <v>3.122157383582072</v>
      </c>
      <c r="Y4482">
        <v>6.1579594772033328E-2</v>
      </c>
      <c r="Z4482">
        <v>0.93235706845379318</v>
      </c>
      <c r="AA4482">
        <v>2.7234820340091863</v>
      </c>
      <c r="AB4482">
        <v>3.535642834451016</v>
      </c>
      <c r="AC4482">
        <v>0</v>
      </c>
      <c r="AD4482">
        <v>0</v>
      </c>
      <c r="AE4482">
        <v>10.3752189152681</v>
      </c>
    </row>
    <row r="4483" spans="1:31" x14ac:dyDescent="0.25">
      <c r="A4483">
        <v>2352288</v>
      </c>
      <c r="B4483">
        <v>1</v>
      </c>
      <c r="C4483" t="s">
        <v>81</v>
      </c>
      <c r="D4483" t="s">
        <v>118</v>
      </c>
      <c r="E4483" t="s">
        <v>147</v>
      </c>
      <c r="F4483" t="s">
        <v>12956</v>
      </c>
      <c r="G4483" t="s">
        <v>184</v>
      </c>
      <c r="H4483" t="s">
        <v>135</v>
      </c>
      <c r="I4483" t="s">
        <v>144</v>
      </c>
      <c r="J4483" t="s">
        <v>137</v>
      </c>
      <c r="K4483" t="s">
        <v>138</v>
      </c>
      <c r="L4483" t="s">
        <v>12957</v>
      </c>
      <c r="M4483" t="s">
        <v>12958</v>
      </c>
      <c r="N4483">
        <v>3.9424999999999999</v>
      </c>
      <c r="O4483">
        <v>0</v>
      </c>
      <c r="P4483">
        <v>81</v>
      </c>
      <c r="Q4483">
        <v>0</v>
      </c>
      <c r="R4483">
        <v>0</v>
      </c>
      <c r="S4483">
        <v>0</v>
      </c>
      <c r="T4483">
        <v>2</v>
      </c>
      <c r="U4483">
        <v>0</v>
      </c>
      <c r="V4483">
        <v>0</v>
      </c>
      <c r="W4483">
        <v>0</v>
      </c>
      <c r="X4483">
        <v>50.329762608611809</v>
      </c>
      <c r="Y4483">
        <v>0</v>
      </c>
      <c r="Z4483">
        <v>0</v>
      </c>
      <c r="AA4483">
        <v>0</v>
      </c>
      <c r="AB4483">
        <v>0.42476022847639389</v>
      </c>
      <c r="AC4483">
        <v>0</v>
      </c>
      <c r="AD4483">
        <v>0</v>
      </c>
      <c r="AE4483">
        <v>50.754522837088203</v>
      </c>
    </row>
    <row r="4484" spans="1:31" x14ac:dyDescent="0.25">
      <c r="A4484">
        <v>2351933</v>
      </c>
      <c r="B4484">
        <v>1</v>
      </c>
      <c r="C4484" t="s">
        <v>80</v>
      </c>
      <c r="D4484" t="s">
        <v>94</v>
      </c>
      <c r="E4484" t="s">
        <v>132</v>
      </c>
      <c r="F4484" t="s">
        <v>12959</v>
      </c>
      <c r="G4484" t="s">
        <v>134</v>
      </c>
      <c r="H4484" t="s">
        <v>135</v>
      </c>
      <c r="I4484" t="s">
        <v>144</v>
      </c>
      <c r="J4484" t="s">
        <v>137</v>
      </c>
      <c r="K4484" t="s">
        <v>138</v>
      </c>
      <c r="L4484" t="s">
        <v>12960</v>
      </c>
      <c r="M4484" t="s">
        <v>12961</v>
      </c>
      <c r="N4484">
        <v>1.7022222220000001</v>
      </c>
      <c r="O4484">
        <v>0</v>
      </c>
      <c r="P4484">
        <v>0</v>
      </c>
      <c r="Q4484">
        <v>0</v>
      </c>
      <c r="R4484">
        <v>122</v>
      </c>
      <c r="S4484">
        <v>0</v>
      </c>
      <c r="T4484">
        <v>5</v>
      </c>
      <c r="U4484">
        <v>1</v>
      </c>
      <c r="V4484">
        <v>0</v>
      </c>
      <c r="W4484">
        <v>0</v>
      </c>
      <c r="X4484">
        <v>0</v>
      </c>
      <c r="Y4484">
        <v>0</v>
      </c>
      <c r="Z4484">
        <v>238.36786851574516</v>
      </c>
      <c r="AA4484">
        <v>0</v>
      </c>
      <c r="AB4484">
        <v>12.738454023638324</v>
      </c>
      <c r="AC4484">
        <v>0</v>
      </c>
      <c r="AD4484">
        <v>0</v>
      </c>
      <c r="AE4484">
        <v>251.10632253938348</v>
      </c>
    </row>
    <row r="4485" spans="1:31" x14ac:dyDescent="0.25">
      <c r="A4485">
        <v>2352268</v>
      </c>
      <c r="B4485">
        <v>1</v>
      </c>
      <c r="C4485" t="s">
        <v>81</v>
      </c>
      <c r="D4485" t="s">
        <v>113</v>
      </c>
      <c r="E4485" t="s">
        <v>174</v>
      </c>
      <c r="F4485" t="s">
        <v>12962</v>
      </c>
      <c r="G4485" t="s">
        <v>633</v>
      </c>
      <c r="H4485" t="s">
        <v>154</v>
      </c>
      <c r="I4485" t="s">
        <v>144</v>
      </c>
      <c r="J4485" t="s">
        <v>137</v>
      </c>
      <c r="K4485" t="s">
        <v>138</v>
      </c>
      <c r="L4485" t="s">
        <v>12963</v>
      </c>
      <c r="M4485" t="s">
        <v>12964</v>
      </c>
      <c r="N4485">
        <v>4.1866666659999998</v>
      </c>
      <c r="O4485">
        <v>0</v>
      </c>
      <c r="P4485">
        <v>0</v>
      </c>
      <c r="Q4485">
        <v>0</v>
      </c>
      <c r="R4485">
        <v>8</v>
      </c>
      <c r="S4485">
        <v>0</v>
      </c>
      <c r="T4485">
        <v>1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254.94703234154198</v>
      </c>
      <c r="AA4485">
        <v>0</v>
      </c>
      <c r="AB4485">
        <v>7.0767853876402675</v>
      </c>
      <c r="AC4485">
        <v>0</v>
      </c>
      <c r="AD4485">
        <v>0</v>
      </c>
      <c r="AE4485">
        <v>262.02381772918227</v>
      </c>
    </row>
    <row r="4486" spans="1:31" x14ac:dyDescent="0.25">
      <c r="A4486">
        <v>2352291</v>
      </c>
      <c r="B4486">
        <v>1</v>
      </c>
      <c r="C4486" t="s">
        <v>80</v>
      </c>
      <c r="D4486" t="s">
        <v>93</v>
      </c>
      <c r="E4486" t="s">
        <v>151</v>
      </c>
      <c r="F4486" t="s">
        <v>12965</v>
      </c>
      <c r="G4486" t="s">
        <v>410</v>
      </c>
      <c r="H4486" t="s">
        <v>154</v>
      </c>
      <c r="I4486" t="s">
        <v>144</v>
      </c>
      <c r="J4486" t="s">
        <v>137</v>
      </c>
      <c r="K4486" t="s">
        <v>138</v>
      </c>
      <c r="L4486" t="s">
        <v>12966</v>
      </c>
      <c r="M4486" t="s">
        <v>12967</v>
      </c>
      <c r="N4486">
        <v>3.071111111</v>
      </c>
      <c r="O4486">
        <v>0</v>
      </c>
      <c r="P4486">
        <v>63</v>
      </c>
      <c r="Q4486">
        <v>0</v>
      </c>
      <c r="R4486">
        <v>9</v>
      </c>
      <c r="S4486">
        <v>0</v>
      </c>
      <c r="T4486">
        <v>20</v>
      </c>
      <c r="U4486">
        <v>0</v>
      </c>
      <c r="V4486">
        <v>0</v>
      </c>
      <c r="W4486">
        <v>0</v>
      </c>
      <c r="X4486">
        <v>64.930166864534456</v>
      </c>
      <c r="Y4486">
        <v>0</v>
      </c>
      <c r="Z4486">
        <v>56.708552036600523</v>
      </c>
      <c r="AA4486">
        <v>0</v>
      </c>
      <c r="AB4486">
        <v>29.499261411497457</v>
      </c>
      <c r="AC4486">
        <v>0</v>
      </c>
      <c r="AD4486">
        <v>0</v>
      </c>
      <c r="AE4486">
        <v>151.13798031263244</v>
      </c>
    </row>
    <row r="4487" spans="1:31" x14ac:dyDescent="0.25">
      <c r="A4487">
        <v>2352248</v>
      </c>
      <c r="B4487">
        <v>1</v>
      </c>
      <c r="C4487" t="s">
        <v>81</v>
      </c>
      <c r="D4487" t="s">
        <v>128</v>
      </c>
      <c r="E4487" t="s">
        <v>132</v>
      </c>
      <c r="F4487" t="s">
        <v>9307</v>
      </c>
      <c r="G4487" t="s">
        <v>134</v>
      </c>
      <c r="H4487" t="s">
        <v>135</v>
      </c>
      <c r="I4487" t="s">
        <v>144</v>
      </c>
      <c r="J4487" t="s">
        <v>137</v>
      </c>
      <c r="K4487" t="s">
        <v>138</v>
      </c>
      <c r="L4487" t="s">
        <v>12968</v>
      </c>
      <c r="M4487" t="s">
        <v>12969</v>
      </c>
      <c r="N4487">
        <v>0.83333333300000001</v>
      </c>
      <c r="O4487">
        <v>0</v>
      </c>
      <c r="P4487">
        <v>8</v>
      </c>
      <c r="Q4487">
        <v>0</v>
      </c>
      <c r="R4487">
        <v>0</v>
      </c>
      <c r="S4487">
        <v>0</v>
      </c>
      <c r="T4487">
        <v>0</v>
      </c>
      <c r="U4487">
        <v>1</v>
      </c>
      <c r="V4487">
        <v>0</v>
      </c>
      <c r="W4487">
        <v>0</v>
      </c>
      <c r="X4487">
        <v>2.1842130555531378</v>
      </c>
      <c r="Y4487">
        <v>0</v>
      </c>
      <c r="Z4487">
        <v>0</v>
      </c>
      <c r="AA4487">
        <v>0</v>
      </c>
      <c r="AB4487">
        <v>0</v>
      </c>
      <c r="AC4487">
        <v>25.599005107271086</v>
      </c>
      <c r="AD4487">
        <v>0</v>
      </c>
      <c r="AE4487">
        <v>27.783218162824223</v>
      </c>
    </row>
    <row r="4488" spans="1:31" x14ac:dyDescent="0.25">
      <c r="A4488">
        <v>2352076</v>
      </c>
      <c r="B4488">
        <v>1</v>
      </c>
      <c r="C4488" t="s">
        <v>80</v>
      </c>
      <c r="D4488" t="s">
        <v>84</v>
      </c>
      <c r="E4488" t="s">
        <v>157</v>
      </c>
      <c r="F4488" t="s">
        <v>12970</v>
      </c>
      <c r="G4488" t="s">
        <v>279</v>
      </c>
      <c r="H4488" t="s">
        <v>154</v>
      </c>
      <c r="I4488" t="s">
        <v>144</v>
      </c>
      <c r="J4488" t="s">
        <v>137</v>
      </c>
      <c r="K4488" t="s">
        <v>138</v>
      </c>
      <c r="L4488" t="s">
        <v>12971</v>
      </c>
      <c r="M4488" t="s">
        <v>12972</v>
      </c>
      <c r="N4488">
        <v>4.3161111109999997</v>
      </c>
      <c r="O4488">
        <v>0</v>
      </c>
      <c r="P4488">
        <v>6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7.1195130863688885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7.1195130863688885</v>
      </c>
    </row>
    <row r="4489" spans="1:31" x14ac:dyDescent="0.25">
      <c r="A4489">
        <v>2351764</v>
      </c>
      <c r="B4489">
        <v>1</v>
      </c>
      <c r="C4489" t="s">
        <v>80</v>
      </c>
      <c r="D4489" t="s">
        <v>108</v>
      </c>
      <c r="E4489" t="s">
        <v>174</v>
      </c>
      <c r="F4489" t="s">
        <v>3499</v>
      </c>
      <c r="G4489" t="s">
        <v>176</v>
      </c>
      <c r="H4489" t="s">
        <v>154</v>
      </c>
      <c r="I4489" t="s">
        <v>144</v>
      </c>
      <c r="J4489" t="s">
        <v>137</v>
      </c>
      <c r="K4489" t="s">
        <v>138</v>
      </c>
      <c r="L4489" t="s">
        <v>12973</v>
      </c>
      <c r="M4489" t="s">
        <v>12974</v>
      </c>
      <c r="N4489">
        <v>1.6883333330000001</v>
      </c>
      <c r="O4489">
        <v>0</v>
      </c>
      <c r="P4489">
        <v>29</v>
      </c>
      <c r="Q4489">
        <v>0</v>
      </c>
      <c r="R4489">
        <v>11</v>
      </c>
      <c r="S4489">
        <v>0</v>
      </c>
      <c r="T4489">
        <v>5</v>
      </c>
      <c r="U4489">
        <v>0</v>
      </c>
      <c r="V4489">
        <v>0</v>
      </c>
      <c r="W4489">
        <v>0</v>
      </c>
      <c r="X4489">
        <v>21.582095589307279</v>
      </c>
      <c r="Y4489">
        <v>0</v>
      </c>
      <c r="Z4489">
        <v>39.157584993008427</v>
      </c>
      <c r="AA4489">
        <v>0</v>
      </c>
      <c r="AB4489">
        <v>2.1060307860385734</v>
      </c>
      <c r="AC4489">
        <v>0</v>
      </c>
      <c r="AD4489">
        <v>0</v>
      </c>
      <c r="AE4489">
        <v>62.84571136835428</v>
      </c>
    </row>
    <row r="4490" spans="1:31" x14ac:dyDescent="0.25">
      <c r="A4490">
        <v>2352119</v>
      </c>
      <c r="B4490">
        <v>1</v>
      </c>
      <c r="C4490" t="s">
        <v>81</v>
      </c>
      <c r="D4490" t="s">
        <v>119</v>
      </c>
      <c r="E4490" t="s">
        <v>157</v>
      </c>
      <c r="F4490" t="s">
        <v>12975</v>
      </c>
      <c r="G4490" t="s">
        <v>279</v>
      </c>
      <c r="H4490" t="s">
        <v>154</v>
      </c>
      <c r="I4490" t="s">
        <v>144</v>
      </c>
      <c r="J4490" t="s">
        <v>137</v>
      </c>
      <c r="K4490" t="s">
        <v>138</v>
      </c>
      <c r="L4490" t="s">
        <v>12976</v>
      </c>
      <c r="M4490" t="s">
        <v>12977</v>
      </c>
      <c r="N4490">
        <v>1.7866666659999999</v>
      </c>
      <c r="O4490">
        <v>0</v>
      </c>
      <c r="P4490">
        <v>1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0.40743201048690614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0.40743201048690614</v>
      </c>
    </row>
    <row r="4491" spans="1:31" x14ac:dyDescent="0.25">
      <c r="A4491">
        <v>2352311</v>
      </c>
      <c r="B4491">
        <v>1</v>
      </c>
      <c r="C4491" t="s">
        <v>81</v>
      </c>
      <c r="D4491" t="s">
        <v>120</v>
      </c>
      <c r="E4491" t="s">
        <v>157</v>
      </c>
      <c r="F4491" t="s">
        <v>12978</v>
      </c>
      <c r="G4491" t="s">
        <v>159</v>
      </c>
      <c r="H4491" t="s">
        <v>154</v>
      </c>
      <c r="I4491" t="s">
        <v>144</v>
      </c>
      <c r="J4491" t="s">
        <v>137</v>
      </c>
      <c r="K4491" t="s">
        <v>138</v>
      </c>
      <c r="L4491" t="s">
        <v>12979</v>
      </c>
      <c r="M4491" t="s">
        <v>12980</v>
      </c>
      <c r="N4491">
        <v>1.0097222219999999</v>
      </c>
      <c r="O4491">
        <v>0</v>
      </c>
      <c r="P4491">
        <v>6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1.5671551377056199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1.5671551377056199</v>
      </c>
    </row>
    <row r="4492" spans="1:31" x14ac:dyDescent="0.25">
      <c r="A4492">
        <v>2352305</v>
      </c>
      <c r="B4492">
        <v>1</v>
      </c>
      <c r="C4492" t="s">
        <v>80</v>
      </c>
      <c r="D4492" t="s">
        <v>97</v>
      </c>
      <c r="E4492" t="s">
        <v>157</v>
      </c>
      <c r="F4492" t="s">
        <v>12981</v>
      </c>
      <c r="G4492" t="s">
        <v>279</v>
      </c>
      <c r="H4492" t="s">
        <v>154</v>
      </c>
      <c r="I4492" t="s">
        <v>144</v>
      </c>
      <c r="J4492" t="s">
        <v>137</v>
      </c>
      <c r="K4492" t="s">
        <v>138</v>
      </c>
      <c r="L4492" t="s">
        <v>12982</v>
      </c>
      <c r="M4492" t="s">
        <v>12983</v>
      </c>
      <c r="N4492">
        <v>2.926111111</v>
      </c>
      <c r="O4492">
        <v>0</v>
      </c>
      <c r="P4492">
        <v>2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1.0736778175999766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1.0736778175999766</v>
      </c>
    </row>
    <row r="4493" spans="1:31" x14ac:dyDescent="0.25">
      <c r="A4493">
        <v>2351913</v>
      </c>
      <c r="B4493">
        <v>1</v>
      </c>
      <c r="C4493" t="s">
        <v>80</v>
      </c>
      <c r="D4493" t="s">
        <v>93</v>
      </c>
      <c r="E4493" t="s">
        <v>174</v>
      </c>
      <c r="F4493" t="s">
        <v>8494</v>
      </c>
      <c r="G4493" t="s">
        <v>176</v>
      </c>
      <c r="H4493" t="s">
        <v>154</v>
      </c>
      <c r="I4493" t="s">
        <v>144</v>
      </c>
      <c r="J4493" t="s">
        <v>137</v>
      </c>
      <c r="K4493" t="s">
        <v>138</v>
      </c>
      <c r="L4493" t="s">
        <v>12984</v>
      </c>
      <c r="M4493" t="s">
        <v>12985</v>
      </c>
      <c r="N4493">
        <v>3.3163888880000001</v>
      </c>
      <c r="O4493">
        <v>0</v>
      </c>
      <c r="P4493">
        <v>18</v>
      </c>
      <c r="Q4493">
        <v>0</v>
      </c>
      <c r="R4493">
        <v>33</v>
      </c>
      <c r="S4493">
        <v>0</v>
      </c>
      <c r="T4493">
        <v>10</v>
      </c>
      <c r="U4493">
        <v>0</v>
      </c>
      <c r="V4493">
        <v>0</v>
      </c>
      <c r="W4493">
        <v>0</v>
      </c>
      <c r="X4493">
        <v>37.170938639287108</v>
      </c>
      <c r="Y4493">
        <v>0</v>
      </c>
      <c r="Z4493">
        <v>398.65544205724251</v>
      </c>
      <c r="AA4493">
        <v>0</v>
      </c>
      <c r="AB4493">
        <v>238.48946065356978</v>
      </c>
      <c r="AC4493">
        <v>0</v>
      </c>
      <c r="AD4493">
        <v>0</v>
      </c>
      <c r="AE4493">
        <v>674.31584135009939</v>
      </c>
    </row>
    <row r="4494" spans="1:31" x14ac:dyDescent="0.25">
      <c r="A4494">
        <v>2351770</v>
      </c>
      <c r="B4494">
        <v>1</v>
      </c>
      <c r="C4494" t="s">
        <v>80</v>
      </c>
      <c r="D4494" t="s">
        <v>90</v>
      </c>
      <c r="E4494" t="s">
        <v>151</v>
      </c>
      <c r="F4494" t="s">
        <v>12986</v>
      </c>
      <c r="G4494" t="s">
        <v>153</v>
      </c>
      <c r="H4494" t="s">
        <v>154</v>
      </c>
      <c r="I4494" t="s">
        <v>144</v>
      </c>
      <c r="J4494" t="s">
        <v>137</v>
      </c>
      <c r="K4494" t="s">
        <v>138</v>
      </c>
      <c r="L4494" t="s">
        <v>12987</v>
      </c>
      <c r="M4494" t="s">
        <v>12988</v>
      </c>
      <c r="N4494">
        <v>2.5269444440000002</v>
      </c>
      <c r="O4494">
        <v>0</v>
      </c>
      <c r="P4494">
        <v>116</v>
      </c>
      <c r="Q4494">
        <v>0</v>
      </c>
      <c r="R4494">
        <v>0</v>
      </c>
      <c r="S4494">
        <v>0</v>
      </c>
      <c r="T4494">
        <v>34</v>
      </c>
      <c r="U4494">
        <v>0</v>
      </c>
      <c r="V4494">
        <v>0</v>
      </c>
      <c r="W4494">
        <v>0</v>
      </c>
      <c r="X4494">
        <v>71.892038725191142</v>
      </c>
      <c r="Y4494">
        <v>0</v>
      </c>
      <c r="Z4494">
        <v>0</v>
      </c>
      <c r="AA4494">
        <v>0</v>
      </c>
      <c r="AB4494">
        <v>82.230629425999112</v>
      </c>
      <c r="AC4494">
        <v>0</v>
      </c>
      <c r="AD4494">
        <v>0</v>
      </c>
      <c r="AE4494">
        <v>154.12266815119025</v>
      </c>
    </row>
    <row r="4495" spans="1:31" x14ac:dyDescent="0.25">
      <c r="A4495">
        <v>2352013</v>
      </c>
      <c r="B4495">
        <v>1</v>
      </c>
      <c r="C4495" t="s">
        <v>81</v>
      </c>
      <c r="D4495" t="s">
        <v>119</v>
      </c>
      <c r="E4495" t="s">
        <v>174</v>
      </c>
      <c r="F4495" t="s">
        <v>12809</v>
      </c>
      <c r="G4495" t="s">
        <v>176</v>
      </c>
      <c r="H4495" t="s">
        <v>154</v>
      </c>
      <c r="I4495" t="s">
        <v>144</v>
      </c>
      <c r="J4495" t="s">
        <v>137</v>
      </c>
      <c r="K4495" t="s">
        <v>138</v>
      </c>
      <c r="L4495" t="s">
        <v>12989</v>
      </c>
      <c r="M4495" t="s">
        <v>12990</v>
      </c>
      <c r="N4495">
        <v>1.2980555549999999</v>
      </c>
      <c r="O4495">
        <v>0</v>
      </c>
      <c r="P4495">
        <v>97</v>
      </c>
      <c r="Q4495">
        <v>0</v>
      </c>
      <c r="R4495">
        <v>7</v>
      </c>
      <c r="S4495">
        <v>0</v>
      </c>
      <c r="T4495">
        <v>9</v>
      </c>
      <c r="U4495">
        <v>0</v>
      </c>
      <c r="V4495">
        <v>0</v>
      </c>
      <c r="W4495">
        <v>0</v>
      </c>
      <c r="X4495">
        <v>27.264384657078597</v>
      </c>
      <c r="Y4495">
        <v>0</v>
      </c>
      <c r="Z4495">
        <v>70.300833456908578</v>
      </c>
      <c r="AA4495">
        <v>0</v>
      </c>
      <c r="AB4495">
        <v>15.386469782958802</v>
      </c>
      <c r="AC4495">
        <v>0</v>
      </c>
      <c r="AD4495">
        <v>0</v>
      </c>
      <c r="AE4495">
        <v>112.95168789694597</v>
      </c>
    </row>
    <row r="4496" spans="1:31" x14ac:dyDescent="0.25">
      <c r="A4496">
        <v>2352208</v>
      </c>
      <c r="B4496">
        <v>1</v>
      </c>
      <c r="C4496" t="s">
        <v>81</v>
      </c>
      <c r="D4496" t="s">
        <v>127</v>
      </c>
      <c r="E4496" t="s">
        <v>157</v>
      </c>
      <c r="F4496" t="s">
        <v>12991</v>
      </c>
      <c r="G4496" t="s">
        <v>159</v>
      </c>
      <c r="H4496" t="s">
        <v>154</v>
      </c>
      <c r="I4496" t="s">
        <v>144</v>
      </c>
      <c r="J4496" t="s">
        <v>137</v>
      </c>
      <c r="K4496" t="s">
        <v>138</v>
      </c>
      <c r="L4496" t="s">
        <v>12992</v>
      </c>
      <c r="M4496" t="s">
        <v>12993</v>
      </c>
      <c r="N4496">
        <v>6.7669444439999999</v>
      </c>
      <c r="O4496">
        <v>0</v>
      </c>
      <c r="P4496">
        <v>1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3.4926782514199699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3.4926782514199699</v>
      </c>
    </row>
    <row r="4497" spans="1:31" x14ac:dyDescent="0.25">
      <c r="A4497">
        <v>2352277</v>
      </c>
      <c r="B4497">
        <v>1</v>
      </c>
      <c r="C4497" t="s">
        <v>80</v>
      </c>
      <c r="D4497" t="s">
        <v>92</v>
      </c>
      <c r="E4497" t="s">
        <v>132</v>
      </c>
      <c r="F4497" t="s">
        <v>4418</v>
      </c>
      <c r="G4497" t="s">
        <v>134</v>
      </c>
      <c r="H4497" t="s">
        <v>135</v>
      </c>
      <c r="I4497" t="s">
        <v>144</v>
      </c>
      <c r="J4497" t="s">
        <v>137</v>
      </c>
      <c r="K4497" t="s">
        <v>138</v>
      </c>
      <c r="L4497" t="s">
        <v>12994</v>
      </c>
      <c r="M4497" t="s">
        <v>12995</v>
      </c>
      <c r="N4497">
        <v>0.269166666</v>
      </c>
      <c r="O4497">
        <v>0</v>
      </c>
      <c r="P4497">
        <v>39</v>
      </c>
      <c r="Q4497">
        <v>0</v>
      </c>
      <c r="R4497">
        <v>1</v>
      </c>
      <c r="S4497">
        <v>0</v>
      </c>
      <c r="T4497">
        <v>19</v>
      </c>
      <c r="U4497">
        <v>0</v>
      </c>
      <c r="V4497">
        <v>0</v>
      </c>
      <c r="W4497">
        <v>0</v>
      </c>
      <c r="X4497">
        <v>13.237565078631221</v>
      </c>
      <c r="Y4497">
        <v>0</v>
      </c>
      <c r="Z4497">
        <v>0.7457833936742001</v>
      </c>
      <c r="AA4497">
        <v>0</v>
      </c>
      <c r="AB4497">
        <v>8.4241909650654527</v>
      </c>
      <c r="AC4497">
        <v>0</v>
      </c>
      <c r="AD4497">
        <v>0</v>
      </c>
      <c r="AE4497">
        <v>22.407539437370872</v>
      </c>
    </row>
    <row r="4498" spans="1:31" x14ac:dyDescent="0.25">
      <c r="A4498">
        <v>2351922</v>
      </c>
      <c r="B4498">
        <v>1</v>
      </c>
      <c r="C4498" t="s">
        <v>81</v>
      </c>
      <c r="D4498" t="s">
        <v>117</v>
      </c>
      <c r="E4498" t="s">
        <v>141</v>
      </c>
      <c r="F4498" t="s">
        <v>12996</v>
      </c>
      <c r="G4498" t="s">
        <v>134</v>
      </c>
      <c r="H4498" t="s">
        <v>135</v>
      </c>
      <c r="I4498" t="s">
        <v>136</v>
      </c>
      <c r="J4498" t="s">
        <v>137</v>
      </c>
      <c r="K4498" t="s">
        <v>138</v>
      </c>
      <c r="L4498" t="s">
        <v>12997</v>
      </c>
      <c r="M4498" t="s">
        <v>12830</v>
      </c>
      <c r="N4498">
        <v>7.7777769999999996E-3</v>
      </c>
      <c r="O4498">
        <v>0</v>
      </c>
      <c r="P4498">
        <v>823</v>
      </c>
      <c r="Q4498">
        <v>15</v>
      </c>
      <c r="R4498">
        <v>73</v>
      </c>
      <c r="S4498">
        <v>5</v>
      </c>
      <c r="T4498">
        <v>41</v>
      </c>
      <c r="U4498">
        <v>0</v>
      </c>
      <c r="V4498">
        <v>0</v>
      </c>
      <c r="W4498">
        <v>0</v>
      </c>
      <c r="X4498">
        <v>0.83956092054428266</v>
      </c>
      <c r="Y4498">
        <v>0.16230063639879444</v>
      </c>
      <c r="Z4498">
        <v>0.12216098284746219</v>
      </c>
      <c r="AA4498">
        <v>7.2322263255145569E-2</v>
      </c>
      <c r="AB4498">
        <v>0.37606214311493336</v>
      </c>
      <c r="AC4498">
        <v>0</v>
      </c>
      <c r="AD4498">
        <v>0</v>
      </c>
      <c r="AE4498">
        <v>1.5724069461606183</v>
      </c>
    </row>
    <row r="4499" spans="1:31" x14ac:dyDescent="0.25">
      <c r="A4499">
        <v>2351753</v>
      </c>
      <c r="B4499">
        <v>1</v>
      </c>
      <c r="C4499" t="s">
        <v>80</v>
      </c>
      <c r="D4499" t="s">
        <v>82</v>
      </c>
      <c r="E4499" t="s">
        <v>157</v>
      </c>
      <c r="F4499" t="s">
        <v>12998</v>
      </c>
      <c r="G4499" t="s">
        <v>194</v>
      </c>
      <c r="H4499" t="s">
        <v>154</v>
      </c>
      <c r="I4499" t="s">
        <v>144</v>
      </c>
      <c r="J4499" t="s">
        <v>137</v>
      </c>
      <c r="K4499" t="s">
        <v>138</v>
      </c>
      <c r="L4499" t="s">
        <v>12999</v>
      </c>
      <c r="M4499" t="s">
        <v>13000</v>
      </c>
      <c r="N4499">
        <v>2.426666666</v>
      </c>
      <c r="O4499">
        <v>0</v>
      </c>
      <c r="P4499">
        <v>1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</row>
    <row r="4500" spans="1:31" x14ac:dyDescent="0.25">
      <c r="A4500">
        <v>2352191</v>
      </c>
      <c r="B4500">
        <v>1</v>
      </c>
      <c r="C4500" t="s">
        <v>80</v>
      </c>
      <c r="D4500" t="s">
        <v>93</v>
      </c>
      <c r="E4500" t="s">
        <v>157</v>
      </c>
      <c r="F4500" t="s">
        <v>12229</v>
      </c>
      <c r="G4500" t="s">
        <v>279</v>
      </c>
      <c r="H4500" t="s">
        <v>154</v>
      </c>
      <c r="I4500" t="s">
        <v>144</v>
      </c>
      <c r="J4500" t="s">
        <v>137</v>
      </c>
      <c r="K4500" t="s">
        <v>138</v>
      </c>
      <c r="L4500" t="s">
        <v>13001</v>
      </c>
      <c r="M4500" t="s">
        <v>13002</v>
      </c>
      <c r="N4500">
        <v>0.70805555499999995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1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116.59317948436698</v>
      </c>
      <c r="AE4500">
        <v>116.59317948436698</v>
      </c>
    </row>
    <row r="4501" spans="1:31" x14ac:dyDescent="0.25">
      <c r="A4501">
        <v>2352377</v>
      </c>
      <c r="B4501">
        <v>1</v>
      </c>
      <c r="C4501" t="s">
        <v>80</v>
      </c>
      <c r="D4501" t="s">
        <v>88</v>
      </c>
      <c r="E4501" t="s">
        <v>157</v>
      </c>
      <c r="F4501" t="s">
        <v>13003</v>
      </c>
      <c r="G4501" t="s">
        <v>204</v>
      </c>
      <c r="H4501" t="s">
        <v>154</v>
      </c>
      <c r="I4501" t="s">
        <v>144</v>
      </c>
      <c r="J4501" t="s">
        <v>137</v>
      </c>
      <c r="K4501" t="s">
        <v>138</v>
      </c>
      <c r="L4501" t="s">
        <v>13004</v>
      </c>
      <c r="M4501" t="s">
        <v>13005</v>
      </c>
      <c r="N4501">
        <v>1.380833333</v>
      </c>
      <c r="O4501">
        <v>0</v>
      </c>
      <c r="P4501">
        <v>5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0.9301955836009218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0.9301955836009218</v>
      </c>
    </row>
    <row r="4502" spans="1:31" x14ac:dyDescent="0.25">
      <c r="A4502">
        <v>2351836</v>
      </c>
      <c r="B4502">
        <v>1</v>
      </c>
      <c r="C4502" t="s">
        <v>80</v>
      </c>
      <c r="D4502" t="s">
        <v>97</v>
      </c>
      <c r="E4502" t="s">
        <v>141</v>
      </c>
      <c r="F4502" t="s">
        <v>13006</v>
      </c>
      <c r="G4502" t="s">
        <v>208</v>
      </c>
      <c r="H4502" t="s">
        <v>135</v>
      </c>
      <c r="I4502" t="s">
        <v>144</v>
      </c>
      <c r="J4502" t="s">
        <v>137</v>
      </c>
      <c r="K4502" t="s">
        <v>209</v>
      </c>
      <c r="L4502" t="s">
        <v>13007</v>
      </c>
      <c r="M4502" t="s">
        <v>13008</v>
      </c>
      <c r="N4502">
        <v>7.8063888879999999</v>
      </c>
      <c r="O4502">
        <v>0</v>
      </c>
      <c r="P4502">
        <v>214</v>
      </c>
      <c r="Q4502">
        <v>0</v>
      </c>
      <c r="R4502">
        <v>58</v>
      </c>
      <c r="S4502">
        <v>1</v>
      </c>
      <c r="T4502">
        <v>28</v>
      </c>
      <c r="U4502">
        <v>0</v>
      </c>
      <c r="V4502">
        <v>1</v>
      </c>
      <c r="W4502">
        <v>0</v>
      </c>
      <c r="X4502">
        <v>728.62516256796766</v>
      </c>
      <c r="Y4502">
        <v>0</v>
      </c>
      <c r="Z4502">
        <v>256.17757378081916</v>
      </c>
      <c r="AA4502">
        <v>17.984050601384293</v>
      </c>
      <c r="AB4502">
        <v>308.55407212193228</v>
      </c>
      <c r="AC4502">
        <v>0</v>
      </c>
      <c r="AD4502">
        <v>36.823577826950263</v>
      </c>
      <c r="AE4502">
        <v>1348.1644368990535</v>
      </c>
    </row>
    <row r="4503" spans="1:31" x14ac:dyDescent="0.25">
      <c r="A4503">
        <v>2352085</v>
      </c>
      <c r="B4503">
        <v>1</v>
      </c>
      <c r="C4503" t="s">
        <v>81</v>
      </c>
      <c r="D4503" t="s">
        <v>120</v>
      </c>
      <c r="E4503" t="s">
        <v>151</v>
      </c>
      <c r="F4503" t="s">
        <v>13009</v>
      </c>
      <c r="G4503" t="s">
        <v>153</v>
      </c>
      <c r="H4503" t="s">
        <v>154</v>
      </c>
      <c r="I4503" t="s">
        <v>144</v>
      </c>
      <c r="J4503" t="s">
        <v>137</v>
      </c>
      <c r="K4503" t="s">
        <v>138</v>
      </c>
      <c r="L4503" t="s">
        <v>13010</v>
      </c>
      <c r="M4503" t="s">
        <v>13011</v>
      </c>
      <c r="N4503">
        <v>1.0819444439999999</v>
      </c>
      <c r="O4503">
        <v>0</v>
      </c>
      <c r="P4503">
        <v>72</v>
      </c>
      <c r="Q4503">
        <v>0</v>
      </c>
      <c r="R4503">
        <v>0</v>
      </c>
      <c r="S4503">
        <v>0</v>
      </c>
      <c r="T4503">
        <v>4</v>
      </c>
      <c r="U4503">
        <v>0</v>
      </c>
      <c r="V4503">
        <v>0</v>
      </c>
      <c r="W4503">
        <v>0</v>
      </c>
      <c r="X4503">
        <v>27.446509307824371</v>
      </c>
      <c r="Y4503">
        <v>0</v>
      </c>
      <c r="Z4503">
        <v>0</v>
      </c>
      <c r="AA4503">
        <v>0</v>
      </c>
      <c r="AB4503">
        <v>7.8066784786225831</v>
      </c>
      <c r="AC4503">
        <v>0</v>
      </c>
      <c r="AD4503">
        <v>0</v>
      </c>
      <c r="AE4503">
        <v>35.253187786446958</v>
      </c>
    </row>
    <row r="4504" spans="1:31" x14ac:dyDescent="0.25">
      <c r="A4504">
        <v>2351793</v>
      </c>
      <c r="B4504">
        <v>1</v>
      </c>
      <c r="C4504" t="s">
        <v>80</v>
      </c>
      <c r="D4504" t="s">
        <v>103</v>
      </c>
      <c r="E4504" t="s">
        <v>147</v>
      </c>
      <c r="F4504" t="s">
        <v>13012</v>
      </c>
      <c r="G4504" t="s">
        <v>184</v>
      </c>
      <c r="H4504" t="s">
        <v>135</v>
      </c>
      <c r="I4504" t="s">
        <v>144</v>
      </c>
      <c r="J4504" t="s">
        <v>137</v>
      </c>
      <c r="K4504" t="s">
        <v>138</v>
      </c>
      <c r="L4504" t="s">
        <v>13013</v>
      </c>
      <c r="M4504" t="s">
        <v>13014</v>
      </c>
      <c r="N4504">
        <v>2.429166666</v>
      </c>
      <c r="O4504">
        <v>0</v>
      </c>
      <c r="P4504">
        <v>189</v>
      </c>
      <c r="Q4504">
        <v>0</v>
      </c>
      <c r="R4504">
        <v>6</v>
      </c>
      <c r="S4504">
        <v>0</v>
      </c>
      <c r="T4504">
        <v>21</v>
      </c>
      <c r="U4504">
        <v>0</v>
      </c>
      <c r="V4504">
        <v>0</v>
      </c>
      <c r="W4504">
        <v>0</v>
      </c>
      <c r="X4504">
        <v>100.6475942093474</v>
      </c>
      <c r="Y4504">
        <v>0</v>
      </c>
      <c r="Z4504">
        <v>2.1865677637579157</v>
      </c>
      <c r="AA4504">
        <v>0</v>
      </c>
      <c r="AB4504">
        <v>26.540339321721074</v>
      </c>
      <c r="AC4504">
        <v>0</v>
      </c>
      <c r="AD4504">
        <v>0</v>
      </c>
      <c r="AE4504">
        <v>129.37450129482639</v>
      </c>
    </row>
    <row r="4505" spans="1:31" x14ac:dyDescent="0.25">
      <c r="A4505">
        <v>2352337</v>
      </c>
      <c r="B4505">
        <v>1</v>
      </c>
      <c r="C4505" t="s">
        <v>80</v>
      </c>
      <c r="D4505" t="s">
        <v>103</v>
      </c>
      <c r="E4505" t="s">
        <v>151</v>
      </c>
      <c r="F4505" t="s">
        <v>12515</v>
      </c>
      <c r="G4505" t="s">
        <v>153</v>
      </c>
      <c r="H4505" t="s">
        <v>154</v>
      </c>
      <c r="I4505" t="s">
        <v>144</v>
      </c>
      <c r="J4505" t="s">
        <v>137</v>
      </c>
      <c r="K4505" t="s">
        <v>138</v>
      </c>
      <c r="L4505" t="s">
        <v>13015</v>
      </c>
      <c r="M4505" t="s">
        <v>13016</v>
      </c>
      <c r="N4505">
        <v>0.63638888800000004</v>
      </c>
      <c r="O4505">
        <v>0</v>
      </c>
      <c r="P4505">
        <v>258</v>
      </c>
      <c r="Q4505">
        <v>0</v>
      </c>
      <c r="R4505">
        <v>0</v>
      </c>
      <c r="S4505">
        <v>0</v>
      </c>
      <c r="T4505">
        <v>17</v>
      </c>
      <c r="U4505">
        <v>0</v>
      </c>
      <c r="V4505">
        <v>0</v>
      </c>
      <c r="W4505">
        <v>0</v>
      </c>
      <c r="X4505">
        <v>46.116115295125276</v>
      </c>
      <c r="Y4505">
        <v>0</v>
      </c>
      <c r="Z4505">
        <v>0</v>
      </c>
      <c r="AA4505">
        <v>0</v>
      </c>
      <c r="AB4505">
        <v>9.1355450970173333</v>
      </c>
      <c r="AC4505">
        <v>0</v>
      </c>
      <c r="AD4505">
        <v>0</v>
      </c>
      <c r="AE4505">
        <v>55.251660392142611</v>
      </c>
    </row>
    <row r="4506" spans="1:31" x14ac:dyDescent="0.25">
      <c r="A4506">
        <v>2352194</v>
      </c>
      <c r="B4506">
        <v>1</v>
      </c>
      <c r="C4506" t="s">
        <v>80</v>
      </c>
      <c r="D4506" t="s">
        <v>94</v>
      </c>
      <c r="E4506" t="s">
        <v>141</v>
      </c>
      <c r="F4506" t="s">
        <v>12581</v>
      </c>
      <c r="G4506" t="s">
        <v>134</v>
      </c>
      <c r="H4506" t="s">
        <v>135</v>
      </c>
      <c r="I4506" t="s">
        <v>144</v>
      </c>
      <c r="J4506" t="s">
        <v>137</v>
      </c>
      <c r="K4506" t="s">
        <v>138</v>
      </c>
      <c r="L4506" t="s">
        <v>13017</v>
      </c>
      <c r="M4506" t="s">
        <v>13018</v>
      </c>
      <c r="N4506">
        <v>0.87805555499999999</v>
      </c>
      <c r="O4506">
        <v>0</v>
      </c>
      <c r="P4506">
        <v>526</v>
      </c>
      <c r="Q4506">
        <v>13</v>
      </c>
      <c r="R4506">
        <v>284</v>
      </c>
      <c r="S4506">
        <v>5</v>
      </c>
      <c r="T4506">
        <v>71</v>
      </c>
      <c r="U4506">
        <v>0</v>
      </c>
      <c r="V4506">
        <v>0</v>
      </c>
      <c r="W4506">
        <v>0</v>
      </c>
      <c r="X4506">
        <v>176.02707308186271</v>
      </c>
      <c r="Y4506">
        <v>27.599750774220315</v>
      </c>
      <c r="Z4506">
        <v>182.00373561511924</v>
      </c>
      <c r="AA4506">
        <v>22.136243665612149</v>
      </c>
      <c r="AB4506">
        <v>81.05637846732948</v>
      </c>
      <c r="AC4506">
        <v>0</v>
      </c>
      <c r="AD4506">
        <v>0</v>
      </c>
      <c r="AE4506">
        <v>488.82318160414388</v>
      </c>
    </row>
    <row r="4507" spans="1:31" x14ac:dyDescent="0.25">
      <c r="A4507">
        <v>2352271</v>
      </c>
      <c r="B4507">
        <v>1</v>
      </c>
      <c r="C4507" t="s">
        <v>80</v>
      </c>
      <c r="D4507" t="s">
        <v>95</v>
      </c>
      <c r="E4507" t="s">
        <v>174</v>
      </c>
      <c r="F4507" t="s">
        <v>13019</v>
      </c>
      <c r="G4507" t="s">
        <v>176</v>
      </c>
      <c r="H4507" t="s">
        <v>154</v>
      </c>
      <c r="I4507" t="s">
        <v>144</v>
      </c>
      <c r="J4507" t="s">
        <v>137</v>
      </c>
      <c r="K4507" t="s">
        <v>138</v>
      </c>
      <c r="L4507" t="s">
        <v>13020</v>
      </c>
      <c r="M4507" t="s">
        <v>13021</v>
      </c>
      <c r="N4507">
        <v>0.96027777700000005</v>
      </c>
      <c r="O4507">
        <v>0</v>
      </c>
      <c r="P4507">
        <v>33</v>
      </c>
      <c r="Q4507">
        <v>0</v>
      </c>
      <c r="R4507">
        <v>0</v>
      </c>
      <c r="S4507">
        <v>0</v>
      </c>
      <c r="T4507">
        <v>1</v>
      </c>
      <c r="U4507">
        <v>0</v>
      </c>
      <c r="V4507">
        <v>0</v>
      </c>
      <c r="W4507">
        <v>0</v>
      </c>
      <c r="X4507">
        <v>5.4042043687149253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5.4042043687149253</v>
      </c>
    </row>
    <row r="4508" spans="1:31" x14ac:dyDescent="0.25">
      <c r="A4508">
        <v>2352214</v>
      </c>
      <c r="B4508">
        <v>1</v>
      </c>
      <c r="C4508" t="s">
        <v>81</v>
      </c>
      <c r="D4508" t="s">
        <v>118</v>
      </c>
      <c r="E4508" t="s">
        <v>157</v>
      </c>
      <c r="F4508" t="s">
        <v>13022</v>
      </c>
      <c r="G4508" t="s">
        <v>159</v>
      </c>
      <c r="H4508" t="s">
        <v>154</v>
      </c>
      <c r="I4508" t="s">
        <v>144</v>
      </c>
      <c r="J4508" t="s">
        <v>137</v>
      </c>
      <c r="K4508" t="s">
        <v>138</v>
      </c>
      <c r="L4508" t="s">
        <v>13023</v>
      </c>
      <c r="M4508" t="s">
        <v>13024</v>
      </c>
      <c r="N4508">
        <v>1.5219444440000001</v>
      </c>
      <c r="O4508">
        <v>0</v>
      </c>
      <c r="P4508">
        <v>2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1.2070430959106333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1.2070430959106333</v>
      </c>
    </row>
    <row r="4509" spans="1:31" x14ac:dyDescent="0.25">
      <c r="A4509">
        <v>2352022</v>
      </c>
      <c r="B4509">
        <v>1</v>
      </c>
      <c r="C4509" t="s">
        <v>81</v>
      </c>
      <c r="D4509" t="s">
        <v>113</v>
      </c>
      <c r="E4509" t="s">
        <v>157</v>
      </c>
      <c r="F4509" t="s">
        <v>13025</v>
      </c>
      <c r="G4509" t="s">
        <v>159</v>
      </c>
      <c r="H4509" t="s">
        <v>154</v>
      </c>
      <c r="I4509" t="s">
        <v>144</v>
      </c>
      <c r="J4509" t="s">
        <v>137</v>
      </c>
      <c r="K4509" t="s">
        <v>138</v>
      </c>
      <c r="L4509" t="s">
        <v>13026</v>
      </c>
      <c r="M4509" t="s">
        <v>13027</v>
      </c>
      <c r="N4509">
        <v>2.2027777770000001</v>
      </c>
      <c r="O4509">
        <v>0</v>
      </c>
      <c r="P4509">
        <v>0</v>
      </c>
      <c r="Q4509">
        <v>0</v>
      </c>
      <c r="R4509">
        <v>0</v>
      </c>
      <c r="S4509">
        <v>0</v>
      </c>
      <c r="T4509">
        <v>1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1.3222551006999603</v>
      </c>
      <c r="AC4509">
        <v>0</v>
      </c>
      <c r="AD4509">
        <v>0</v>
      </c>
      <c r="AE4509">
        <v>1.3222551006999603</v>
      </c>
    </row>
    <row r="4510" spans="1:31" x14ac:dyDescent="0.25">
      <c r="A4510">
        <v>2352257</v>
      </c>
      <c r="B4510">
        <v>1</v>
      </c>
      <c r="C4510" t="s">
        <v>80</v>
      </c>
      <c r="D4510" t="s">
        <v>104</v>
      </c>
      <c r="E4510" t="s">
        <v>132</v>
      </c>
      <c r="F4510" t="s">
        <v>13028</v>
      </c>
      <c r="G4510" t="s">
        <v>134</v>
      </c>
      <c r="H4510" t="s">
        <v>135</v>
      </c>
      <c r="I4510" t="s">
        <v>144</v>
      </c>
      <c r="J4510" t="s">
        <v>137</v>
      </c>
      <c r="K4510" t="s">
        <v>138</v>
      </c>
      <c r="L4510" t="s">
        <v>13029</v>
      </c>
      <c r="M4510" t="s">
        <v>13030</v>
      </c>
      <c r="N4510">
        <v>1.1830555549999999</v>
      </c>
      <c r="O4510">
        <v>0</v>
      </c>
      <c r="P4510">
        <v>0</v>
      </c>
      <c r="Q4510">
        <v>0</v>
      </c>
      <c r="R4510">
        <v>0</v>
      </c>
      <c r="S4510">
        <v>2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302.48744565134825</v>
      </c>
      <c r="AB4510">
        <v>0</v>
      </c>
      <c r="AC4510">
        <v>0</v>
      </c>
      <c r="AD4510">
        <v>0</v>
      </c>
      <c r="AE4510">
        <v>302.48744565134825</v>
      </c>
    </row>
    <row r="4511" spans="1:31" x14ac:dyDescent="0.25">
      <c r="A4511">
        <v>2352042</v>
      </c>
      <c r="B4511">
        <v>1</v>
      </c>
      <c r="C4511" t="s">
        <v>80</v>
      </c>
      <c r="D4511" t="s">
        <v>106</v>
      </c>
      <c r="E4511" t="s">
        <v>141</v>
      </c>
      <c r="F4511" t="s">
        <v>12021</v>
      </c>
      <c r="G4511" t="s">
        <v>5540</v>
      </c>
      <c r="H4511" t="s">
        <v>135</v>
      </c>
      <c r="I4511" t="s">
        <v>144</v>
      </c>
      <c r="J4511" t="s">
        <v>137</v>
      </c>
      <c r="K4511" t="s">
        <v>138</v>
      </c>
      <c r="L4511" t="s">
        <v>13031</v>
      </c>
      <c r="M4511" t="s">
        <v>13032</v>
      </c>
      <c r="N4511">
        <v>1.6016666660000001</v>
      </c>
      <c r="O4511">
        <v>0</v>
      </c>
      <c r="P4511">
        <v>354</v>
      </c>
      <c r="Q4511">
        <v>0</v>
      </c>
      <c r="R4511">
        <v>25</v>
      </c>
      <c r="S4511">
        <v>4</v>
      </c>
      <c r="T4511">
        <v>69</v>
      </c>
      <c r="U4511">
        <v>0</v>
      </c>
      <c r="V4511">
        <v>0</v>
      </c>
      <c r="W4511">
        <v>0</v>
      </c>
      <c r="X4511">
        <v>136.08294633519549</v>
      </c>
      <c r="Y4511">
        <v>0</v>
      </c>
      <c r="Z4511">
        <v>41.663840331341198</v>
      </c>
      <c r="AA4511">
        <v>26.139694702031488</v>
      </c>
      <c r="AB4511">
        <v>85.44140075847173</v>
      </c>
      <c r="AC4511">
        <v>0</v>
      </c>
      <c r="AD4511">
        <v>0</v>
      </c>
      <c r="AE4511">
        <v>289.32788212703986</v>
      </c>
    </row>
    <row r="4512" spans="1:31" x14ac:dyDescent="0.25">
      <c r="A4512">
        <v>2352251</v>
      </c>
      <c r="B4512">
        <v>1</v>
      </c>
      <c r="C4512" t="s">
        <v>81</v>
      </c>
      <c r="D4512" t="s">
        <v>112</v>
      </c>
      <c r="E4512" t="s">
        <v>174</v>
      </c>
      <c r="F4512" t="s">
        <v>13033</v>
      </c>
      <c r="G4512" t="s">
        <v>176</v>
      </c>
      <c r="H4512" t="s">
        <v>154</v>
      </c>
      <c r="I4512" t="s">
        <v>144</v>
      </c>
      <c r="J4512" t="s">
        <v>137</v>
      </c>
      <c r="K4512" t="s">
        <v>138</v>
      </c>
      <c r="L4512" t="s">
        <v>13034</v>
      </c>
      <c r="M4512" t="s">
        <v>13035</v>
      </c>
      <c r="N4512">
        <v>1.1813888880000001</v>
      </c>
      <c r="O4512">
        <v>0</v>
      </c>
      <c r="P4512">
        <v>0</v>
      </c>
      <c r="Q4512">
        <v>0</v>
      </c>
      <c r="R4512">
        <v>3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69.252132923330478</v>
      </c>
      <c r="AA4512">
        <v>0</v>
      </c>
      <c r="AB4512">
        <v>0</v>
      </c>
      <c r="AC4512">
        <v>0</v>
      </c>
      <c r="AD4512">
        <v>0</v>
      </c>
      <c r="AE4512">
        <v>69.252132923330478</v>
      </c>
    </row>
    <row r="4513" spans="1:31" x14ac:dyDescent="0.25">
      <c r="A4513">
        <v>2351756</v>
      </c>
      <c r="B4513">
        <v>1</v>
      </c>
      <c r="C4513" t="s">
        <v>81</v>
      </c>
      <c r="D4513" t="s">
        <v>123</v>
      </c>
      <c r="E4513" t="s">
        <v>151</v>
      </c>
      <c r="F4513" t="s">
        <v>13036</v>
      </c>
      <c r="G4513" t="s">
        <v>153</v>
      </c>
      <c r="H4513" t="s">
        <v>154</v>
      </c>
      <c r="I4513" t="s">
        <v>144</v>
      </c>
      <c r="J4513" t="s">
        <v>137</v>
      </c>
      <c r="K4513" t="s">
        <v>138</v>
      </c>
      <c r="L4513" t="s">
        <v>13037</v>
      </c>
      <c r="M4513" t="s">
        <v>13038</v>
      </c>
      <c r="N4513">
        <v>1.44</v>
      </c>
      <c r="O4513">
        <v>0</v>
      </c>
      <c r="P4513">
        <v>58</v>
      </c>
      <c r="Q4513">
        <v>0</v>
      </c>
      <c r="R4513">
        <v>0</v>
      </c>
      <c r="S4513">
        <v>0</v>
      </c>
      <c r="T4513">
        <v>9</v>
      </c>
      <c r="U4513">
        <v>0</v>
      </c>
      <c r="V4513">
        <v>0</v>
      </c>
      <c r="W4513">
        <v>0</v>
      </c>
      <c r="X4513">
        <v>12.780126075419863</v>
      </c>
      <c r="Y4513">
        <v>0</v>
      </c>
      <c r="Z4513">
        <v>0</v>
      </c>
      <c r="AA4513">
        <v>0</v>
      </c>
      <c r="AB4513">
        <v>13.313805220629199</v>
      </c>
      <c r="AC4513">
        <v>0</v>
      </c>
      <c r="AD4513">
        <v>0</v>
      </c>
      <c r="AE4513">
        <v>26.093931296049064</v>
      </c>
    </row>
    <row r="4514" spans="1:31" x14ac:dyDescent="0.25">
      <c r="A4514">
        <v>2351879</v>
      </c>
      <c r="B4514">
        <v>1</v>
      </c>
      <c r="C4514" t="s">
        <v>80</v>
      </c>
      <c r="D4514" t="s">
        <v>102</v>
      </c>
      <c r="E4514" t="s">
        <v>147</v>
      </c>
      <c r="F4514" t="s">
        <v>13039</v>
      </c>
      <c r="G4514" t="s">
        <v>494</v>
      </c>
      <c r="H4514" t="s">
        <v>135</v>
      </c>
      <c r="I4514" t="s">
        <v>144</v>
      </c>
      <c r="J4514" t="s">
        <v>137</v>
      </c>
      <c r="K4514" t="s">
        <v>138</v>
      </c>
      <c r="L4514" t="s">
        <v>13040</v>
      </c>
      <c r="M4514" t="s">
        <v>13041</v>
      </c>
      <c r="N4514">
        <v>1.0972222220000001</v>
      </c>
      <c r="O4514">
        <v>0</v>
      </c>
      <c r="P4514">
        <v>27</v>
      </c>
      <c r="Q4514">
        <v>0</v>
      </c>
      <c r="R4514">
        <v>8</v>
      </c>
      <c r="S4514">
        <v>0</v>
      </c>
      <c r="T4514">
        <v>4</v>
      </c>
      <c r="U4514">
        <v>0</v>
      </c>
      <c r="V4514">
        <v>0</v>
      </c>
      <c r="W4514">
        <v>0</v>
      </c>
      <c r="X4514">
        <v>19.860418017911233</v>
      </c>
      <c r="Y4514">
        <v>0</v>
      </c>
      <c r="Z4514">
        <v>6.1806835027980851</v>
      </c>
      <c r="AA4514">
        <v>0</v>
      </c>
      <c r="AB4514">
        <v>5.4842472058167697</v>
      </c>
      <c r="AC4514">
        <v>0</v>
      </c>
      <c r="AD4514">
        <v>0</v>
      </c>
      <c r="AE4514">
        <v>31.52534872652609</v>
      </c>
    </row>
    <row r="4515" spans="1:31" x14ac:dyDescent="0.25">
      <c r="A4515">
        <v>2351896</v>
      </c>
      <c r="B4515">
        <v>1</v>
      </c>
      <c r="C4515" t="s">
        <v>81</v>
      </c>
      <c r="D4515" t="s">
        <v>128</v>
      </c>
      <c r="E4515" t="s">
        <v>157</v>
      </c>
      <c r="F4515" t="s">
        <v>13042</v>
      </c>
      <c r="G4515" t="s">
        <v>279</v>
      </c>
      <c r="H4515" t="s">
        <v>154</v>
      </c>
      <c r="I4515" t="s">
        <v>144</v>
      </c>
      <c r="J4515" t="s">
        <v>137</v>
      </c>
      <c r="K4515" t="s">
        <v>138</v>
      </c>
      <c r="L4515" t="s">
        <v>13043</v>
      </c>
      <c r="M4515" t="s">
        <v>13044</v>
      </c>
      <c r="N4515">
        <v>4.6352777769999998</v>
      </c>
      <c r="O4515">
        <v>0</v>
      </c>
      <c r="P4515">
        <v>2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1.3031468292026585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1.3031468292026585</v>
      </c>
    </row>
    <row r="4516" spans="1:31" x14ac:dyDescent="0.25">
      <c r="A4516">
        <v>2351942</v>
      </c>
      <c r="B4516">
        <v>1</v>
      </c>
      <c r="C4516" t="s">
        <v>80</v>
      </c>
      <c r="D4516" t="s">
        <v>100</v>
      </c>
      <c r="E4516" t="s">
        <v>157</v>
      </c>
      <c r="F4516" t="s">
        <v>13045</v>
      </c>
      <c r="G4516" t="s">
        <v>194</v>
      </c>
      <c r="H4516" t="s">
        <v>154</v>
      </c>
      <c r="I4516" t="s">
        <v>144</v>
      </c>
      <c r="J4516" t="s">
        <v>137</v>
      </c>
      <c r="K4516" t="s">
        <v>138</v>
      </c>
      <c r="L4516" t="s">
        <v>13046</v>
      </c>
      <c r="M4516" t="s">
        <v>13047</v>
      </c>
      <c r="N4516">
        <v>0.97777777700000001</v>
      </c>
      <c r="O4516">
        <v>0</v>
      </c>
      <c r="P4516">
        <v>5</v>
      </c>
      <c r="Q4516">
        <v>0</v>
      </c>
      <c r="R4516">
        <v>0</v>
      </c>
      <c r="S4516">
        <v>0</v>
      </c>
      <c r="T4516">
        <v>1</v>
      </c>
      <c r="U4516">
        <v>0</v>
      </c>
      <c r="V4516">
        <v>0</v>
      </c>
      <c r="W4516">
        <v>0</v>
      </c>
      <c r="X4516">
        <v>2.5772130479651527</v>
      </c>
      <c r="Y4516">
        <v>0</v>
      </c>
      <c r="Z4516">
        <v>0</v>
      </c>
      <c r="AA4516">
        <v>0</v>
      </c>
      <c r="AB4516">
        <v>1.0239094067980377</v>
      </c>
      <c r="AC4516">
        <v>0</v>
      </c>
      <c r="AD4516">
        <v>0</v>
      </c>
      <c r="AE4516">
        <v>3.6011224547631904</v>
      </c>
    </row>
    <row r="4517" spans="1:31" x14ac:dyDescent="0.25">
      <c r="A4517">
        <v>2352188</v>
      </c>
      <c r="B4517">
        <v>1</v>
      </c>
      <c r="C4517" t="s">
        <v>81</v>
      </c>
      <c r="D4517" t="s">
        <v>118</v>
      </c>
      <c r="E4517" t="s">
        <v>157</v>
      </c>
      <c r="F4517" t="s">
        <v>13048</v>
      </c>
      <c r="G4517" t="s">
        <v>159</v>
      </c>
      <c r="H4517" t="s">
        <v>154</v>
      </c>
      <c r="I4517" t="s">
        <v>144</v>
      </c>
      <c r="J4517" t="s">
        <v>137</v>
      </c>
      <c r="K4517" t="s">
        <v>138</v>
      </c>
      <c r="L4517" t="s">
        <v>13049</v>
      </c>
      <c r="M4517" t="s">
        <v>13050</v>
      </c>
      <c r="N4517">
        <v>2.8652777770000002</v>
      </c>
      <c r="O4517">
        <v>0</v>
      </c>
      <c r="P4517">
        <v>2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0.81858579318220837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0.81858579318220837</v>
      </c>
    </row>
    <row r="4518" spans="1:31" x14ac:dyDescent="0.25">
      <c r="A4518">
        <v>2351839</v>
      </c>
      <c r="B4518">
        <v>1</v>
      </c>
      <c r="C4518" t="s">
        <v>80</v>
      </c>
      <c r="D4518" t="s">
        <v>93</v>
      </c>
      <c r="E4518" t="s">
        <v>132</v>
      </c>
      <c r="F4518" t="s">
        <v>8005</v>
      </c>
      <c r="G4518" t="s">
        <v>134</v>
      </c>
      <c r="H4518" t="s">
        <v>135</v>
      </c>
      <c r="I4518" t="s">
        <v>144</v>
      </c>
      <c r="J4518" t="s">
        <v>137</v>
      </c>
      <c r="K4518" t="s">
        <v>138</v>
      </c>
      <c r="L4518" t="s">
        <v>12763</v>
      </c>
      <c r="M4518" t="s">
        <v>13051</v>
      </c>
      <c r="N4518">
        <v>0.32277777699999999</v>
      </c>
      <c r="O4518">
        <v>0</v>
      </c>
      <c r="P4518">
        <v>425</v>
      </c>
      <c r="Q4518">
        <v>25</v>
      </c>
      <c r="R4518">
        <v>43</v>
      </c>
      <c r="S4518">
        <v>10</v>
      </c>
      <c r="T4518">
        <v>135</v>
      </c>
      <c r="U4518">
        <v>0</v>
      </c>
      <c r="V4518">
        <v>0</v>
      </c>
      <c r="W4518">
        <v>0</v>
      </c>
      <c r="X4518">
        <v>32.74132332802489</v>
      </c>
      <c r="Y4518">
        <v>134.87107769116099</v>
      </c>
      <c r="Z4518">
        <v>61.664745881969026</v>
      </c>
      <c r="AA4518">
        <v>18.177009012457248</v>
      </c>
      <c r="AB4518">
        <v>60.744673752467868</v>
      </c>
      <c r="AC4518">
        <v>0</v>
      </c>
      <c r="AD4518">
        <v>0</v>
      </c>
      <c r="AE4518">
        <v>308.19882966608003</v>
      </c>
    </row>
    <row r="4519" spans="1:31" x14ac:dyDescent="0.25">
      <c r="A4519">
        <v>2352105</v>
      </c>
      <c r="B4519">
        <v>1</v>
      </c>
      <c r="C4519" t="s">
        <v>80</v>
      </c>
      <c r="D4519" t="s">
        <v>89</v>
      </c>
      <c r="E4519" t="s">
        <v>157</v>
      </c>
      <c r="F4519" t="s">
        <v>13052</v>
      </c>
      <c r="G4519" t="s">
        <v>204</v>
      </c>
      <c r="H4519" t="s">
        <v>154</v>
      </c>
      <c r="I4519" t="s">
        <v>144</v>
      </c>
      <c r="J4519" t="s">
        <v>137</v>
      </c>
      <c r="K4519" t="s">
        <v>138</v>
      </c>
      <c r="L4519" t="s">
        <v>13053</v>
      </c>
      <c r="M4519" t="s">
        <v>13054</v>
      </c>
      <c r="N4519">
        <v>2.9897222220000002</v>
      </c>
      <c r="O4519">
        <v>0</v>
      </c>
      <c r="P4519">
        <v>1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2.1824665811104564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2.1824665811104564</v>
      </c>
    </row>
    <row r="4520" spans="1:31" x14ac:dyDescent="0.25">
      <c r="A4520">
        <v>2352354</v>
      </c>
      <c r="B4520">
        <v>1</v>
      </c>
      <c r="C4520" t="s">
        <v>80</v>
      </c>
      <c r="D4520" t="s">
        <v>93</v>
      </c>
      <c r="E4520" t="s">
        <v>151</v>
      </c>
      <c r="F4520" t="s">
        <v>13055</v>
      </c>
      <c r="G4520" t="s">
        <v>153</v>
      </c>
      <c r="H4520" t="s">
        <v>154</v>
      </c>
      <c r="I4520" t="s">
        <v>144</v>
      </c>
      <c r="J4520" t="s">
        <v>137</v>
      </c>
      <c r="K4520" t="s">
        <v>138</v>
      </c>
      <c r="L4520" t="s">
        <v>13056</v>
      </c>
      <c r="M4520" t="s">
        <v>13057</v>
      </c>
      <c r="N4520">
        <v>4.1216666660000003</v>
      </c>
      <c r="O4520">
        <v>0</v>
      </c>
      <c r="P4520">
        <v>53</v>
      </c>
      <c r="Q4520">
        <v>0</v>
      </c>
      <c r="R4520">
        <v>3</v>
      </c>
      <c r="S4520">
        <v>0</v>
      </c>
      <c r="T4520">
        <v>17</v>
      </c>
      <c r="U4520">
        <v>0</v>
      </c>
      <c r="V4520">
        <v>0</v>
      </c>
      <c r="W4520">
        <v>0</v>
      </c>
      <c r="X4520">
        <v>58.406395515713378</v>
      </c>
      <c r="Y4520">
        <v>0</v>
      </c>
      <c r="Z4520">
        <v>44.966700650994028</v>
      </c>
      <c r="AA4520">
        <v>0</v>
      </c>
      <c r="AB4520">
        <v>61.69582914591728</v>
      </c>
      <c r="AC4520">
        <v>0</v>
      </c>
      <c r="AD4520">
        <v>0</v>
      </c>
      <c r="AE4520">
        <v>165.06892531262469</v>
      </c>
    </row>
    <row r="4521" spans="1:31" x14ac:dyDescent="0.25">
      <c r="A4521">
        <v>2351776</v>
      </c>
      <c r="B4521">
        <v>1</v>
      </c>
      <c r="C4521" t="s">
        <v>81</v>
      </c>
      <c r="D4521" t="s">
        <v>121</v>
      </c>
      <c r="E4521" t="s">
        <v>141</v>
      </c>
      <c r="F4521" t="s">
        <v>13058</v>
      </c>
      <c r="G4521" t="s">
        <v>134</v>
      </c>
      <c r="H4521" t="s">
        <v>135</v>
      </c>
      <c r="I4521" t="s">
        <v>136</v>
      </c>
      <c r="J4521" t="s">
        <v>137</v>
      </c>
      <c r="K4521" t="s">
        <v>138</v>
      </c>
      <c r="L4521" t="s">
        <v>13059</v>
      </c>
      <c r="M4521" t="s">
        <v>13060</v>
      </c>
      <c r="N4521">
        <v>1.2777777000000001E-2</v>
      </c>
      <c r="O4521">
        <v>0</v>
      </c>
      <c r="P4521">
        <v>283</v>
      </c>
      <c r="Q4521">
        <v>3</v>
      </c>
      <c r="R4521">
        <v>36</v>
      </c>
      <c r="S4521">
        <v>7</v>
      </c>
      <c r="T4521">
        <v>15</v>
      </c>
      <c r="U4521">
        <v>0</v>
      </c>
      <c r="V4521">
        <v>0</v>
      </c>
      <c r="W4521">
        <v>0</v>
      </c>
      <c r="X4521">
        <v>0.46750722058287919</v>
      </c>
      <c r="Y4521">
        <v>7.1387069798123329E-2</v>
      </c>
      <c r="Z4521">
        <v>0.52350852005324489</v>
      </c>
      <c r="AA4521">
        <v>0.43239789344796564</v>
      </c>
      <c r="AB4521">
        <v>0.10550275161598334</v>
      </c>
      <c r="AC4521">
        <v>0</v>
      </c>
      <c r="AD4521">
        <v>0</v>
      </c>
      <c r="AE4521">
        <v>1.6003034554981965</v>
      </c>
    </row>
    <row r="4522" spans="1:31" x14ac:dyDescent="0.25">
      <c r="A4522">
        <v>2352168</v>
      </c>
      <c r="B4522">
        <v>1</v>
      </c>
      <c r="C4522" t="s">
        <v>81</v>
      </c>
      <c r="D4522" t="s">
        <v>121</v>
      </c>
      <c r="E4522" t="s">
        <v>151</v>
      </c>
      <c r="F4522" t="s">
        <v>13061</v>
      </c>
      <c r="G4522" t="s">
        <v>153</v>
      </c>
      <c r="H4522" t="s">
        <v>154</v>
      </c>
      <c r="I4522" t="s">
        <v>144</v>
      </c>
      <c r="J4522" t="s">
        <v>137</v>
      </c>
      <c r="K4522" t="s">
        <v>138</v>
      </c>
      <c r="L4522" t="s">
        <v>13062</v>
      </c>
      <c r="M4522" t="s">
        <v>13063</v>
      </c>
      <c r="N4522">
        <v>4.4424999999999999</v>
      </c>
      <c r="O4522">
        <v>0</v>
      </c>
      <c r="P4522">
        <v>59</v>
      </c>
      <c r="Q4522">
        <v>0</v>
      </c>
      <c r="R4522">
        <v>0</v>
      </c>
      <c r="S4522">
        <v>0</v>
      </c>
      <c r="T4522">
        <v>2</v>
      </c>
      <c r="U4522">
        <v>0</v>
      </c>
      <c r="V4522">
        <v>0</v>
      </c>
      <c r="W4522">
        <v>0</v>
      </c>
      <c r="X4522">
        <v>67.494715536326567</v>
      </c>
      <c r="Y4522">
        <v>0</v>
      </c>
      <c r="Z4522">
        <v>0</v>
      </c>
      <c r="AA4522">
        <v>0</v>
      </c>
      <c r="AB4522">
        <v>0.80314407711147573</v>
      </c>
      <c r="AC4522">
        <v>0</v>
      </c>
      <c r="AD4522">
        <v>0</v>
      </c>
      <c r="AE4522">
        <v>68.297859613438035</v>
      </c>
    </row>
    <row r="4523" spans="1:31" x14ac:dyDescent="0.25">
      <c r="A4523">
        <v>2351919</v>
      </c>
      <c r="B4523">
        <v>1</v>
      </c>
      <c r="C4523" t="s">
        <v>80</v>
      </c>
      <c r="D4523" t="s">
        <v>102</v>
      </c>
      <c r="E4523" t="s">
        <v>132</v>
      </c>
      <c r="F4523" t="s">
        <v>13064</v>
      </c>
      <c r="G4523" t="s">
        <v>269</v>
      </c>
      <c r="H4523" t="s">
        <v>135</v>
      </c>
      <c r="I4523" t="s">
        <v>144</v>
      </c>
      <c r="J4523" t="s">
        <v>137</v>
      </c>
      <c r="K4523" t="s">
        <v>209</v>
      </c>
      <c r="L4523" t="s">
        <v>13065</v>
      </c>
      <c r="M4523" t="s">
        <v>13066</v>
      </c>
      <c r="N4523">
        <v>5.3977777769999999</v>
      </c>
      <c r="O4523">
        <v>0</v>
      </c>
      <c r="P4523">
        <v>659</v>
      </c>
      <c r="Q4523">
        <v>41</v>
      </c>
      <c r="R4523">
        <v>121</v>
      </c>
      <c r="S4523">
        <v>15</v>
      </c>
      <c r="T4523">
        <v>76</v>
      </c>
      <c r="U4523">
        <v>0</v>
      </c>
      <c r="V4523">
        <v>0</v>
      </c>
      <c r="W4523">
        <v>0</v>
      </c>
      <c r="X4523">
        <v>1025.9870707245948</v>
      </c>
      <c r="Y4523">
        <v>2056.2130591708888</v>
      </c>
      <c r="Z4523">
        <v>2332.1516708962108</v>
      </c>
      <c r="AA4523">
        <v>448.40333574459771</v>
      </c>
      <c r="AB4523">
        <v>737.77534653915995</v>
      </c>
      <c r="AC4523">
        <v>0</v>
      </c>
      <c r="AD4523">
        <v>0</v>
      </c>
      <c r="AE4523">
        <v>6600.5304830754521</v>
      </c>
    </row>
    <row r="4524" spans="1:31" x14ac:dyDescent="0.25">
      <c r="A4524">
        <v>2352111</v>
      </c>
      <c r="B4524">
        <v>1</v>
      </c>
      <c r="C4524" t="s">
        <v>81</v>
      </c>
      <c r="D4524" t="s">
        <v>128</v>
      </c>
      <c r="E4524" t="s">
        <v>151</v>
      </c>
      <c r="F4524" t="s">
        <v>13067</v>
      </c>
      <c r="G4524" t="s">
        <v>153</v>
      </c>
      <c r="H4524" t="s">
        <v>154</v>
      </c>
      <c r="I4524" t="s">
        <v>144</v>
      </c>
      <c r="J4524" t="s">
        <v>137</v>
      </c>
      <c r="K4524" t="s">
        <v>138</v>
      </c>
      <c r="L4524" t="s">
        <v>13068</v>
      </c>
      <c r="M4524" t="s">
        <v>13069</v>
      </c>
      <c r="N4524">
        <v>6.2794444440000001</v>
      </c>
      <c r="O4524">
        <v>0</v>
      </c>
      <c r="P4524">
        <v>141</v>
      </c>
      <c r="Q4524">
        <v>0</v>
      </c>
      <c r="R4524">
        <v>0</v>
      </c>
      <c r="S4524">
        <v>0</v>
      </c>
      <c r="T4524">
        <v>8</v>
      </c>
      <c r="U4524">
        <v>0</v>
      </c>
      <c r="V4524">
        <v>0</v>
      </c>
      <c r="W4524">
        <v>0</v>
      </c>
      <c r="X4524">
        <v>257.46807485822217</v>
      </c>
      <c r="Y4524">
        <v>0</v>
      </c>
      <c r="Z4524">
        <v>0</v>
      </c>
      <c r="AA4524">
        <v>0</v>
      </c>
      <c r="AB4524">
        <v>73.829489389774167</v>
      </c>
      <c r="AC4524">
        <v>0</v>
      </c>
      <c r="AD4524">
        <v>0</v>
      </c>
      <c r="AE4524">
        <v>331.29756424799632</v>
      </c>
    </row>
    <row r="4525" spans="1:31" x14ac:dyDescent="0.25">
      <c r="A4525">
        <v>2351828</v>
      </c>
      <c r="B4525">
        <v>1</v>
      </c>
      <c r="C4525" t="s">
        <v>80</v>
      </c>
      <c r="D4525" t="s">
        <v>110</v>
      </c>
      <c r="E4525" t="s">
        <v>240</v>
      </c>
      <c r="F4525" t="s">
        <v>13070</v>
      </c>
      <c r="G4525" t="s">
        <v>208</v>
      </c>
      <c r="H4525" t="s">
        <v>135</v>
      </c>
      <c r="I4525" t="s">
        <v>144</v>
      </c>
      <c r="J4525" t="s">
        <v>137</v>
      </c>
      <c r="K4525" t="s">
        <v>209</v>
      </c>
      <c r="L4525" t="s">
        <v>13071</v>
      </c>
      <c r="M4525" t="s">
        <v>13072</v>
      </c>
      <c r="N4525">
        <v>3.608055555</v>
      </c>
      <c r="O4525">
        <v>0</v>
      </c>
      <c r="P4525">
        <v>9504</v>
      </c>
      <c r="Q4525">
        <v>0</v>
      </c>
      <c r="R4525">
        <v>0</v>
      </c>
      <c r="S4525">
        <v>1</v>
      </c>
      <c r="T4525">
        <v>746</v>
      </c>
      <c r="U4525">
        <v>0</v>
      </c>
      <c r="V4525">
        <v>1</v>
      </c>
      <c r="W4525">
        <v>0</v>
      </c>
      <c r="X4525">
        <v>12702.432875820146</v>
      </c>
      <c r="Y4525">
        <v>0</v>
      </c>
      <c r="Z4525">
        <v>0</v>
      </c>
      <c r="AA4525">
        <v>8.0179400437048507</v>
      </c>
      <c r="AB4525">
        <v>3985.9065245535439</v>
      </c>
      <c r="AC4525">
        <v>0</v>
      </c>
      <c r="AD4525">
        <v>29.715540903735139</v>
      </c>
      <c r="AE4525">
        <v>16726.072881321132</v>
      </c>
    </row>
    <row r="4526" spans="1:31" x14ac:dyDescent="0.25">
      <c r="A4526">
        <v>2351782</v>
      </c>
      <c r="B4526">
        <v>1</v>
      </c>
      <c r="C4526" t="s">
        <v>81</v>
      </c>
      <c r="D4526" t="s">
        <v>112</v>
      </c>
      <c r="E4526" t="s">
        <v>132</v>
      </c>
      <c r="F4526" t="s">
        <v>611</v>
      </c>
      <c r="G4526" t="s">
        <v>134</v>
      </c>
      <c r="H4526" t="s">
        <v>135</v>
      </c>
      <c r="I4526" t="s">
        <v>144</v>
      </c>
      <c r="J4526" t="s">
        <v>137</v>
      </c>
      <c r="K4526" t="s">
        <v>138</v>
      </c>
      <c r="L4526" t="s">
        <v>13073</v>
      </c>
      <c r="M4526" t="s">
        <v>13074</v>
      </c>
      <c r="N4526">
        <v>0.25777777699999999</v>
      </c>
      <c r="O4526">
        <v>0</v>
      </c>
      <c r="P4526">
        <v>886</v>
      </c>
      <c r="Q4526">
        <v>3</v>
      </c>
      <c r="R4526">
        <v>73</v>
      </c>
      <c r="S4526">
        <v>7</v>
      </c>
      <c r="T4526">
        <v>31</v>
      </c>
      <c r="U4526">
        <v>0</v>
      </c>
      <c r="V4526">
        <v>0</v>
      </c>
      <c r="W4526">
        <v>0</v>
      </c>
      <c r="X4526">
        <v>20.451798055733068</v>
      </c>
      <c r="Y4526">
        <v>2.151958901963031</v>
      </c>
      <c r="Z4526">
        <v>8.702363734621601</v>
      </c>
      <c r="AA4526">
        <v>2.3709839985155376</v>
      </c>
      <c r="AB4526">
        <v>3.2314630180012442</v>
      </c>
      <c r="AC4526">
        <v>0</v>
      </c>
      <c r="AD4526">
        <v>0</v>
      </c>
      <c r="AE4526">
        <v>36.908567708834475</v>
      </c>
    </row>
    <row r="4527" spans="1:31" x14ac:dyDescent="0.25">
      <c r="A4527">
        <v>2351805</v>
      </c>
      <c r="B4527">
        <v>1</v>
      </c>
      <c r="C4527" t="s">
        <v>80</v>
      </c>
      <c r="D4527" t="s">
        <v>82</v>
      </c>
      <c r="E4527" t="s">
        <v>151</v>
      </c>
      <c r="F4527" t="s">
        <v>13075</v>
      </c>
      <c r="G4527" t="s">
        <v>797</v>
      </c>
      <c r="H4527" t="s">
        <v>154</v>
      </c>
      <c r="I4527" t="s">
        <v>144</v>
      </c>
      <c r="J4527" t="s">
        <v>137</v>
      </c>
      <c r="K4527" t="s">
        <v>138</v>
      </c>
      <c r="L4527" t="s">
        <v>13076</v>
      </c>
      <c r="M4527" t="s">
        <v>13077</v>
      </c>
      <c r="N4527">
        <v>1.476111111</v>
      </c>
      <c r="O4527">
        <v>0</v>
      </c>
      <c r="P4527">
        <v>97</v>
      </c>
      <c r="Q4527">
        <v>0</v>
      </c>
      <c r="R4527">
        <v>0</v>
      </c>
      <c r="S4527">
        <v>0</v>
      </c>
      <c r="T4527">
        <v>6</v>
      </c>
      <c r="U4527">
        <v>0</v>
      </c>
      <c r="V4527">
        <v>0</v>
      </c>
      <c r="W4527">
        <v>0</v>
      </c>
      <c r="X4527">
        <v>21.780840064954923</v>
      </c>
      <c r="Y4527">
        <v>0</v>
      </c>
      <c r="Z4527">
        <v>0</v>
      </c>
      <c r="AA4527">
        <v>0</v>
      </c>
      <c r="AB4527">
        <v>101.15205653479464</v>
      </c>
      <c r="AC4527">
        <v>0</v>
      </c>
      <c r="AD4527">
        <v>0</v>
      </c>
      <c r="AE4527">
        <v>122.93289659974957</v>
      </c>
    </row>
    <row r="4528" spans="1:31" x14ac:dyDescent="0.25">
      <c r="A4528">
        <v>2352346</v>
      </c>
      <c r="B4528">
        <v>1</v>
      </c>
      <c r="C4528" t="s">
        <v>80</v>
      </c>
      <c r="D4528" t="s">
        <v>93</v>
      </c>
      <c r="E4528" t="s">
        <v>157</v>
      </c>
      <c r="F4528" t="s">
        <v>13078</v>
      </c>
      <c r="G4528" t="s">
        <v>204</v>
      </c>
      <c r="H4528" t="s">
        <v>154</v>
      </c>
      <c r="I4528" t="s">
        <v>144</v>
      </c>
      <c r="J4528" t="s">
        <v>137</v>
      </c>
      <c r="K4528" t="s">
        <v>138</v>
      </c>
      <c r="L4528" t="s">
        <v>13079</v>
      </c>
      <c r="M4528" t="s">
        <v>13080</v>
      </c>
      <c r="N4528">
        <v>3.2552777769999999</v>
      </c>
      <c r="O4528">
        <v>0</v>
      </c>
      <c r="P4528">
        <v>9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6.1366660514898674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6.1366660514898674</v>
      </c>
    </row>
    <row r="4529" spans="1:31" x14ac:dyDescent="0.25">
      <c r="A4529">
        <v>2352237</v>
      </c>
      <c r="B4529">
        <v>1</v>
      </c>
      <c r="C4529" t="s">
        <v>81</v>
      </c>
      <c r="D4529" t="s">
        <v>118</v>
      </c>
      <c r="E4529" t="s">
        <v>141</v>
      </c>
      <c r="F4529" t="s">
        <v>3172</v>
      </c>
      <c r="G4529" t="s">
        <v>134</v>
      </c>
      <c r="H4529" t="s">
        <v>135</v>
      </c>
      <c r="I4529" t="s">
        <v>144</v>
      </c>
      <c r="J4529" t="s">
        <v>137</v>
      </c>
      <c r="K4529" t="s">
        <v>138</v>
      </c>
      <c r="L4529" t="s">
        <v>13081</v>
      </c>
      <c r="M4529" t="s">
        <v>13082</v>
      </c>
      <c r="N4529">
        <v>1.2738888880000001</v>
      </c>
      <c r="O4529">
        <v>0</v>
      </c>
      <c r="P4529">
        <v>0</v>
      </c>
      <c r="Q4529">
        <v>2</v>
      </c>
      <c r="R4529">
        <v>59</v>
      </c>
      <c r="S4529">
        <v>1</v>
      </c>
      <c r="T4529">
        <v>4</v>
      </c>
      <c r="U4529">
        <v>0</v>
      </c>
      <c r="V4529">
        <v>0</v>
      </c>
      <c r="W4529">
        <v>0</v>
      </c>
      <c r="X4529">
        <v>0</v>
      </c>
      <c r="Y4529">
        <v>7.545384094417666</v>
      </c>
      <c r="Z4529">
        <v>532.78266188238604</v>
      </c>
      <c r="AA4529">
        <v>7.9728707930525502</v>
      </c>
      <c r="AB4529">
        <v>40.09758241711971</v>
      </c>
      <c r="AC4529">
        <v>0</v>
      </c>
      <c r="AD4529">
        <v>0</v>
      </c>
      <c r="AE4529">
        <v>588.39849918697598</v>
      </c>
    </row>
    <row r="4530" spans="1:31" x14ac:dyDescent="0.25">
      <c r="A4530">
        <v>2351845</v>
      </c>
      <c r="B4530">
        <v>1</v>
      </c>
      <c r="C4530" t="s">
        <v>80</v>
      </c>
      <c r="D4530" t="s">
        <v>85</v>
      </c>
      <c r="E4530" t="s">
        <v>174</v>
      </c>
      <c r="F4530" t="s">
        <v>13083</v>
      </c>
      <c r="G4530" t="s">
        <v>194</v>
      </c>
      <c r="H4530" t="s">
        <v>154</v>
      </c>
      <c r="I4530" t="s">
        <v>144</v>
      </c>
      <c r="J4530" t="s">
        <v>137</v>
      </c>
      <c r="K4530" t="s">
        <v>138</v>
      </c>
      <c r="L4530" t="s">
        <v>13084</v>
      </c>
      <c r="M4530" t="s">
        <v>13085</v>
      </c>
      <c r="N4530">
        <v>0.77611111099999996</v>
      </c>
      <c r="O4530">
        <v>0</v>
      </c>
      <c r="P4530">
        <v>264</v>
      </c>
      <c r="Q4530">
        <v>0</v>
      </c>
      <c r="R4530">
        <v>0</v>
      </c>
      <c r="S4530">
        <v>0</v>
      </c>
      <c r="T4530">
        <v>19</v>
      </c>
      <c r="U4530">
        <v>0</v>
      </c>
      <c r="V4530">
        <v>1</v>
      </c>
      <c r="W4530">
        <v>0</v>
      </c>
      <c r="X4530">
        <v>70.618687763306255</v>
      </c>
      <c r="Y4530">
        <v>0</v>
      </c>
      <c r="Z4530">
        <v>0</v>
      </c>
      <c r="AA4530">
        <v>0</v>
      </c>
      <c r="AB4530">
        <v>14.778487271018376</v>
      </c>
      <c r="AC4530">
        <v>0</v>
      </c>
      <c r="AD4530">
        <v>262.57885173007776</v>
      </c>
      <c r="AE4530">
        <v>347.97602676440238</v>
      </c>
    </row>
    <row r="4531" spans="1:31" x14ac:dyDescent="0.25">
      <c r="A4531">
        <v>2352383</v>
      </c>
      <c r="B4531">
        <v>1</v>
      </c>
      <c r="C4531" t="s">
        <v>81</v>
      </c>
      <c r="D4531" t="s">
        <v>113</v>
      </c>
      <c r="E4531" t="s">
        <v>174</v>
      </c>
      <c r="F4531" t="s">
        <v>13086</v>
      </c>
      <c r="G4531" t="s">
        <v>176</v>
      </c>
      <c r="H4531" t="s">
        <v>154</v>
      </c>
      <c r="I4531" t="s">
        <v>144</v>
      </c>
      <c r="J4531" t="s">
        <v>137</v>
      </c>
      <c r="K4531" t="s">
        <v>138</v>
      </c>
      <c r="L4531" t="s">
        <v>13087</v>
      </c>
      <c r="M4531" t="s">
        <v>13088</v>
      </c>
      <c r="N4531">
        <v>2.1633333330000002</v>
      </c>
      <c r="O4531">
        <v>0</v>
      </c>
      <c r="P4531">
        <v>53</v>
      </c>
      <c r="Q4531">
        <v>0</v>
      </c>
      <c r="R4531">
        <v>11</v>
      </c>
      <c r="S4531">
        <v>0</v>
      </c>
      <c r="T4531">
        <v>2</v>
      </c>
      <c r="U4531">
        <v>0</v>
      </c>
      <c r="V4531">
        <v>0</v>
      </c>
      <c r="W4531">
        <v>0</v>
      </c>
      <c r="X4531">
        <v>19.502704394956528</v>
      </c>
      <c r="Y4531">
        <v>0</v>
      </c>
      <c r="Z4531">
        <v>214.14948178966549</v>
      </c>
      <c r="AA4531">
        <v>0</v>
      </c>
      <c r="AB4531">
        <v>1.6713373420728002</v>
      </c>
      <c r="AC4531">
        <v>0</v>
      </c>
      <c r="AD4531">
        <v>0</v>
      </c>
      <c r="AE4531">
        <v>235.32352352669483</v>
      </c>
    </row>
    <row r="4532" spans="1:31" x14ac:dyDescent="0.25">
      <c r="A4532">
        <v>2352220</v>
      </c>
      <c r="B4532">
        <v>1</v>
      </c>
      <c r="C4532" t="s">
        <v>81</v>
      </c>
      <c r="D4532" t="s">
        <v>121</v>
      </c>
      <c r="E4532" t="s">
        <v>151</v>
      </c>
      <c r="F4532" t="s">
        <v>13089</v>
      </c>
      <c r="G4532" t="s">
        <v>410</v>
      </c>
      <c r="H4532" t="s">
        <v>154</v>
      </c>
      <c r="I4532" t="s">
        <v>144</v>
      </c>
      <c r="J4532" t="s">
        <v>137</v>
      </c>
      <c r="K4532" t="s">
        <v>138</v>
      </c>
      <c r="L4532" t="s">
        <v>13090</v>
      </c>
      <c r="M4532" t="s">
        <v>13091</v>
      </c>
      <c r="N4532">
        <v>2.0383333330000002</v>
      </c>
      <c r="O4532">
        <v>0</v>
      </c>
      <c r="P4532">
        <v>25</v>
      </c>
      <c r="Q4532">
        <v>0</v>
      </c>
      <c r="R4532">
        <v>13</v>
      </c>
      <c r="S4532">
        <v>0</v>
      </c>
      <c r="T4532">
        <v>1</v>
      </c>
      <c r="U4532">
        <v>0</v>
      </c>
      <c r="V4532">
        <v>0</v>
      </c>
      <c r="W4532">
        <v>0</v>
      </c>
      <c r="X4532">
        <v>12.345284149645684</v>
      </c>
      <c r="Y4532">
        <v>0</v>
      </c>
      <c r="Z4532">
        <v>9.8461719598502526</v>
      </c>
      <c r="AA4532">
        <v>0</v>
      </c>
      <c r="AB4532">
        <v>0.21585553646546668</v>
      </c>
      <c r="AC4532">
        <v>0</v>
      </c>
      <c r="AD4532">
        <v>0</v>
      </c>
      <c r="AE4532">
        <v>22.407311645961403</v>
      </c>
    </row>
    <row r="4533" spans="1:31" x14ac:dyDescent="0.25">
      <c r="A4533">
        <v>2352008</v>
      </c>
      <c r="B4533">
        <v>1</v>
      </c>
      <c r="C4533" t="s">
        <v>80</v>
      </c>
      <c r="D4533" t="s">
        <v>98</v>
      </c>
      <c r="E4533" t="s">
        <v>151</v>
      </c>
      <c r="F4533" t="s">
        <v>13092</v>
      </c>
      <c r="G4533" t="s">
        <v>153</v>
      </c>
      <c r="H4533" t="s">
        <v>154</v>
      </c>
      <c r="I4533" t="s">
        <v>144</v>
      </c>
      <c r="J4533" t="s">
        <v>137</v>
      </c>
      <c r="K4533" t="s">
        <v>138</v>
      </c>
      <c r="L4533" t="s">
        <v>13093</v>
      </c>
      <c r="M4533" t="s">
        <v>13094</v>
      </c>
      <c r="N4533">
        <v>1.0141666659999999</v>
      </c>
      <c r="O4533">
        <v>0</v>
      </c>
      <c r="P4533">
        <v>0</v>
      </c>
      <c r="Q4533">
        <v>0</v>
      </c>
      <c r="R4533">
        <v>1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0.41143566022497335</v>
      </c>
      <c r="AA4533">
        <v>0</v>
      </c>
      <c r="AB4533">
        <v>0</v>
      </c>
      <c r="AC4533">
        <v>0</v>
      </c>
      <c r="AD4533">
        <v>0</v>
      </c>
      <c r="AE4533">
        <v>0.41143566022497335</v>
      </c>
    </row>
    <row r="4534" spans="1:31" x14ac:dyDescent="0.25">
      <c r="A4534">
        <v>2352306</v>
      </c>
      <c r="B4534">
        <v>1</v>
      </c>
      <c r="C4534" t="s">
        <v>81</v>
      </c>
      <c r="D4534" t="s">
        <v>121</v>
      </c>
      <c r="E4534" t="s">
        <v>174</v>
      </c>
      <c r="F4534" t="s">
        <v>13095</v>
      </c>
      <c r="G4534" t="s">
        <v>176</v>
      </c>
      <c r="H4534" t="s">
        <v>154</v>
      </c>
      <c r="I4534" t="s">
        <v>144</v>
      </c>
      <c r="J4534" t="s">
        <v>137</v>
      </c>
      <c r="K4534" t="s">
        <v>138</v>
      </c>
      <c r="L4534" t="s">
        <v>13096</v>
      </c>
      <c r="M4534" t="s">
        <v>13097</v>
      </c>
      <c r="N4534">
        <v>1.4769444439999999</v>
      </c>
      <c r="O4534">
        <v>0</v>
      </c>
      <c r="P4534">
        <v>7</v>
      </c>
      <c r="Q4534">
        <v>0</v>
      </c>
      <c r="R4534">
        <v>21</v>
      </c>
      <c r="S4534">
        <v>0</v>
      </c>
      <c r="T4534">
        <v>1</v>
      </c>
      <c r="U4534">
        <v>0</v>
      </c>
      <c r="V4534">
        <v>0</v>
      </c>
      <c r="W4534">
        <v>0</v>
      </c>
      <c r="X4534">
        <v>2.237554228374147</v>
      </c>
      <c r="Y4534">
        <v>0</v>
      </c>
      <c r="Z4534">
        <v>19.342651545363818</v>
      </c>
      <c r="AA4534">
        <v>0</v>
      </c>
      <c r="AB4534">
        <v>0.48048677691571917</v>
      </c>
      <c r="AC4534">
        <v>0</v>
      </c>
      <c r="AD4534">
        <v>0</v>
      </c>
      <c r="AE4534">
        <v>22.060692550653684</v>
      </c>
    </row>
    <row r="4535" spans="1:31" x14ac:dyDescent="0.25">
      <c r="A4535">
        <v>2352014</v>
      </c>
      <c r="B4535">
        <v>1</v>
      </c>
      <c r="C4535" t="s">
        <v>80</v>
      </c>
      <c r="D4535" t="s">
        <v>103</v>
      </c>
      <c r="E4535" t="s">
        <v>147</v>
      </c>
      <c r="F4535" t="s">
        <v>13098</v>
      </c>
      <c r="G4535" t="s">
        <v>184</v>
      </c>
      <c r="H4535" t="s">
        <v>135</v>
      </c>
      <c r="I4535" t="s">
        <v>144</v>
      </c>
      <c r="J4535" t="s">
        <v>137</v>
      </c>
      <c r="K4535" t="s">
        <v>138</v>
      </c>
      <c r="L4535" t="s">
        <v>13099</v>
      </c>
      <c r="M4535" t="s">
        <v>13100</v>
      </c>
      <c r="N4535">
        <v>2.0761111109999999</v>
      </c>
      <c r="O4535">
        <v>0</v>
      </c>
      <c r="P4535">
        <v>410</v>
      </c>
      <c r="Q4535">
        <v>1</v>
      </c>
      <c r="R4535">
        <v>22</v>
      </c>
      <c r="S4535">
        <v>3</v>
      </c>
      <c r="T4535">
        <v>117</v>
      </c>
      <c r="U4535">
        <v>1</v>
      </c>
      <c r="V4535">
        <v>0</v>
      </c>
      <c r="W4535">
        <v>0</v>
      </c>
      <c r="X4535">
        <v>180.45144565397729</v>
      </c>
      <c r="Y4535">
        <v>6.2987076048461255</v>
      </c>
      <c r="Z4535">
        <v>38.624254999511173</v>
      </c>
      <c r="AA4535">
        <v>11.351886763018058</v>
      </c>
      <c r="AB4535">
        <v>276.81425918944592</v>
      </c>
      <c r="AC4535">
        <v>312.75742793022755</v>
      </c>
      <c r="AD4535">
        <v>0</v>
      </c>
      <c r="AE4535">
        <v>826.29798214102607</v>
      </c>
    </row>
    <row r="4536" spans="1:31" x14ac:dyDescent="0.25">
      <c r="A4536">
        <v>2345893</v>
      </c>
      <c r="B4536">
        <v>1</v>
      </c>
      <c r="C4536" t="s">
        <v>81</v>
      </c>
      <c r="D4536" t="s">
        <v>113</v>
      </c>
      <c r="E4536" t="s">
        <v>151</v>
      </c>
      <c r="F4536" t="s">
        <v>13101</v>
      </c>
      <c r="G4536" t="s">
        <v>153</v>
      </c>
      <c r="H4536" t="s">
        <v>154</v>
      </c>
      <c r="I4536" t="s">
        <v>144</v>
      </c>
      <c r="J4536" t="s">
        <v>137</v>
      </c>
      <c r="K4536" t="s">
        <v>138</v>
      </c>
      <c r="L4536" t="s">
        <v>13102</v>
      </c>
      <c r="M4536" t="s">
        <v>13103</v>
      </c>
      <c r="N4536">
        <v>1.3663888879999999</v>
      </c>
      <c r="O4536">
        <v>0</v>
      </c>
      <c r="P4536">
        <v>10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3.5749213641153199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3.5749213641153199</v>
      </c>
    </row>
    <row r="4537" spans="1:31" x14ac:dyDescent="0.25">
      <c r="A4537">
        <v>2345847</v>
      </c>
      <c r="B4537">
        <v>1</v>
      </c>
      <c r="C4537" t="s">
        <v>81</v>
      </c>
      <c r="D4537" t="s">
        <v>118</v>
      </c>
      <c r="E4537" t="s">
        <v>151</v>
      </c>
      <c r="F4537" t="s">
        <v>13104</v>
      </c>
      <c r="G4537" t="s">
        <v>153</v>
      </c>
      <c r="H4537" t="s">
        <v>154</v>
      </c>
      <c r="I4537" t="s">
        <v>144</v>
      </c>
      <c r="J4537" t="s">
        <v>137</v>
      </c>
      <c r="K4537" t="s">
        <v>138</v>
      </c>
      <c r="L4537" t="s">
        <v>13105</v>
      </c>
      <c r="M4537" t="s">
        <v>13106</v>
      </c>
      <c r="N4537">
        <v>0.449444444</v>
      </c>
      <c r="O4537">
        <v>0</v>
      </c>
      <c r="P4537">
        <v>0</v>
      </c>
      <c r="Q4537">
        <v>0</v>
      </c>
      <c r="R4537">
        <v>1</v>
      </c>
      <c r="S4537">
        <v>0</v>
      </c>
      <c r="T4537">
        <v>1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0.73509585791030985</v>
      </c>
      <c r="AA4537">
        <v>0</v>
      </c>
      <c r="AB4537">
        <v>0.69482642831392782</v>
      </c>
      <c r="AC4537">
        <v>0</v>
      </c>
      <c r="AD4537">
        <v>0</v>
      </c>
      <c r="AE4537">
        <v>1.4299222862242376</v>
      </c>
    </row>
    <row r="4538" spans="1:31" x14ac:dyDescent="0.25">
      <c r="A4538">
        <v>2345492</v>
      </c>
      <c r="B4538">
        <v>1</v>
      </c>
      <c r="C4538" t="s">
        <v>80</v>
      </c>
      <c r="D4538" t="s">
        <v>101</v>
      </c>
      <c r="E4538" t="s">
        <v>151</v>
      </c>
      <c r="F4538" t="s">
        <v>4179</v>
      </c>
      <c r="G4538" t="s">
        <v>498</v>
      </c>
      <c r="H4538" t="s">
        <v>154</v>
      </c>
      <c r="I4538" t="s">
        <v>144</v>
      </c>
      <c r="J4538" t="s">
        <v>137</v>
      </c>
      <c r="K4538" t="s">
        <v>138</v>
      </c>
      <c r="L4538" t="s">
        <v>13107</v>
      </c>
      <c r="M4538" t="s">
        <v>13108</v>
      </c>
      <c r="N4538">
        <v>0.97138888800000001</v>
      </c>
      <c r="O4538">
        <v>0</v>
      </c>
      <c r="P4538">
        <v>37</v>
      </c>
      <c r="Q4538">
        <v>0</v>
      </c>
      <c r="R4538">
        <v>11</v>
      </c>
      <c r="S4538">
        <v>0</v>
      </c>
      <c r="T4538">
        <v>2</v>
      </c>
      <c r="U4538">
        <v>0</v>
      </c>
      <c r="V4538">
        <v>0</v>
      </c>
      <c r="W4538">
        <v>0</v>
      </c>
      <c r="X4538">
        <v>13.267637436841879</v>
      </c>
      <c r="Y4538">
        <v>0</v>
      </c>
      <c r="Z4538">
        <v>2.2714563908585728</v>
      </c>
      <c r="AA4538">
        <v>0</v>
      </c>
      <c r="AB4538">
        <v>1.7181243387001166</v>
      </c>
      <c r="AC4538">
        <v>0</v>
      </c>
      <c r="AD4538">
        <v>0</v>
      </c>
      <c r="AE4538">
        <v>17.25721816640057</v>
      </c>
    </row>
    <row r="4539" spans="1:31" x14ac:dyDescent="0.25">
      <c r="A4539">
        <v>2345452</v>
      </c>
      <c r="B4539">
        <v>1</v>
      </c>
      <c r="C4539" t="s">
        <v>80</v>
      </c>
      <c r="D4539" t="s">
        <v>107</v>
      </c>
      <c r="E4539" t="s">
        <v>141</v>
      </c>
      <c r="F4539" t="s">
        <v>13109</v>
      </c>
      <c r="G4539" t="s">
        <v>134</v>
      </c>
      <c r="H4539" t="s">
        <v>135</v>
      </c>
      <c r="I4539" t="s">
        <v>144</v>
      </c>
      <c r="J4539" t="s">
        <v>137</v>
      </c>
      <c r="K4539" t="s">
        <v>138</v>
      </c>
      <c r="L4539" t="s">
        <v>13110</v>
      </c>
      <c r="M4539" t="s">
        <v>13111</v>
      </c>
      <c r="N4539">
        <v>0.38250000000000001</v>
      </c>
      <c r="O4539">
        <v>2</v>
      </c>
      <c r="P4539">
        <v>330</v>
      </c>
      <c r="Q4539">
        <v>49</v>
      </c>
      <c r="R4539">
        <v>21</v>
      </c>
      <c r="S4539">
        <v>11</v>
      </c>
      <c r="T4539">
        <v>53</v>
      </c>
      <c r="U4539">
        <v>0</v>
      </c>
      <c r="V4539">
        <v>0</v>
      </c>
      <c r="W4539">
        <v>0.62116143679687508</v>
      </c>
      <c r="X4539">
        <v>15.969264644228838</v>
      </c>
      <c r="Y4539">
        <v>56.948778082903793</v>
      </c>
      <c r="Z4539">
        <v>3.9503598273144447</v>
      </c>
      <c r="AA4539">
        <v>7.7570674152755865</v>
      </c>
      <c r="AB4539">
        <v>9.8374292793221656</v>
      </c>
      <c r="AC4539">
        <v>0</v>
      </c>
      <c r="AD4539">
        <v>0</v>
      </c>
      <c r="AE4539">
        <v>95.084060685841706</v>
      </c>
    </row>
    <row r="4540" spans="1:31" x14ac:dyDescent="0.25">
      <c r="A4540">
        <v>2345747</v>
      </c>
      <c r="B4540">
        <v>1</v>
      </c>
      <c r="C4540" t="s">
        <v>81</v>
      </c>
      <c r="D4540" t="s">
        <v>113</v>
      </c>
      <c r="E4540" t="s">
        <v>151</v>
      </c>
      <c r="F4540" t="s">
        <v>13112</v>
      </c>
      <c r="G4540" t="s">
        <v>153</v>
      </c>
      <c r="H4540" t="s">
        <v>154</v>
      </c>
      <c r="I4540" t="s">
        <v>144</v>
      </c>
      <c r="J4540" t="s">
        <v>137</v>
      </c>
      <c r="K4540" t="s">
        <v>138</v>
      </c>
      <c r="L4540" t="s">
        <v>13113</v>
      </c>
      <c r="M4540" t="s">
        <v>13114</v>
      </c>
      <c r="N4540">
        <v>1.8008333329999999</v>
      </c>
      <c r="O4540">
        <v>0</v>
      </c>
      <c r="P4540">
        <v>42</v>
      </c>
      <c r="Q4540">
        <v>0</v>
      </c>
      <c r="R4540">
        <v>0</v>
      </c>
      <c r="S4540">
        <v>0</v>
      </c>
      <c r="T4540">
        <v>1</v>
      </c>
      <c r="U4540">
        <v>0</v>
      </c>
      <c r="V4540">
        <v>0</v>
      </c>
      <c r="W4540">
        <v>0</v>
      </c>
      <c r="X4540">
        <v>15.141574979084133</v>
      </c>
      <c r="Y4540">
        <v>0</v>
      </c>
      <c r="Z4540">
        <v>0</v>
      </c>
      <c r="AA4540">
        <v>0</v>
      </c>
      <c r="AB4540">
        <v>0.20933591570686499</v>
      </c>
      <c r="AC4540">
        <v>0</v>
      </c>
      <c r="AD4540">
        <v>0</v>
      </c>
      <c r="AE4540">
        <v>15.350910894790998</v>
      </c>
    </row>
    <row r="4541" spans="1:31" x14ac:dyDescent="0.25">
      <c r="A4541">
        <v>2345744</v>
      </c>
      <c r="B4541">
        <v>1</v>
      </c>
      <c r="C4541" t="s">
        <v>81</v>
      </c>
      <c r="D4541" t="s">
        <v>112</v>
      </c>
      <c r="E4541" t="s">
        <v>151</v>
      </c>
      <c r="F4541" t="s">
        <v>13115</v>
      </c>
      <c r="G4541" t="s">
        <v>153</v>
      </c>
      <c r="H4541" t="s">
        <v>154</v>
      </c>
      <c r="I4541" t="s">
        <v>144</v>
      </c>
      <c r="J4541" t="s">
        <v>137</v>
      </c>
      <c r="K4541" t="s">
        <v>138</v>
      </c>
      <c r="L4541" t="s">
        <v>13116</v>
      </c>
      <c r="M4541" t="s">
        <v>13117</v>
      </c>
      <c r="N4541">
        <v>0.92666666600000003</v>
      </c>
      <c r="O4541">
        <v>0</v>
      </c>
      <c r="P4541">
        <v>41</v>
      </c>
      <c r="Q4541">
        <v>0</v>
      </c>
      <c r="R4541">
        <v>1</v>
      </c>
      <c r="S4541">
        <v>0</v>
      </c>
      <c r="T4541">
        <v>1</v>
      </c>
      <c r="U4541">
        <v>0</v>
      </c>
      <c r="V4541">
        <v>0</v>
      </c>
      <c r="W4541">
        <v>0</v>
      </c>
      <c r="X4541">
        <v>7.0932067193369166</v>
      </c>
      <c r="Y4541">
        <v>0</v>
      </c>
      <c r="Z4541">
        <v>1.800703548728283</v>
      </c>
      <c r="AA4541">
        <v>0</v>
      </c>
      <c r="AB4541">
        <v>2.3955554781666666E-3</v>
      </c>
      <c r="AC4541">
        <v>0</v>
      </c>
      <c r="AD4541">
        <v>0</v>
      </c>
      <c r="AE4541">
        <v>8.8963058235433667</v>
      </c>
    </row>
    <row r="4542" spans="1:31" x14ac:dyDescent="0.25">
      <c r="A4542">
        <v>2345498</v>
      </c>
      <c r="B4542">
        <v>1</v>
      </c>
      <c r="C4542" t="s">
        <v>81</v>
      </c>
      <c r="D4542" t="s">
        <v>112</v>
      </c>
      <c r="E4542" t="s">
        <v>157</v>
      </c>
      <c r="F4542" t="s">
        <v>13118</v>
      </c>
      <c r="G4542" t="s">
        <v>204</v>
      </c>
      <c r="H4542" t="s">
        <v>154</v>
      </c>
      <c r="I4542" t="s">
        <v>144</v>
      </c>
      <c r="J4542" t="s">
        <v>137</v>
      </c>
      <c r="K4542" t="s">
        <v>138</v>
      </c>
      <c r="L4542" t="s">
        <v>13119</v>
      </c>
      <c r="M4542" t="s">
        <v>13120</v>
      </c>
      <c r="N4542">
        <v>0.81333333299999999</v>
      </c>
      <c r="O4542">
        <v>0</v>
      </c>
      <c r="P4542">
        <v>4</v>
      </c>
      <c r="Q4542">
        <v>0</v>
      </c>
      <c r="R4542">
        <v>0</v>
      </c>
      <c r="S4542">
        <v>0</v>
      </c>
      <c r="T4542">
        <v>1</v>
      </c>
      <c r="U4542">
        <v>0</v>
      </c>
      <c r="V4542">
        <v>0</v>
      </c>
      <c r="W4542">
        <v>0</v>
      </c>
      <c r="X4542">
        <v>0.39613875786115776</v>
      </c>
      <c r="Y4542">
        <v>0</v>
      </c>
      <c r="Z4542">
        <v>0</v>
      </c>
      <c r="AA4542">
        <v>0</v>
      </c>
      <c r="AB4542">
        <v>0.11736608588818667</v>
      </c>
      <c r="AC4542">
        <v>0</v>
      </c>
      <c r="AD4542">
        <v>0</v>
      </c>
      <c r="AE4542">
        <v>0.51350484374934446</v>
      </c>
    </row>
    <row r="4543" spans="1:31" x14ac:dyDescent="0.25">
      <c r="A4543">
        <v>2345721</v>
      </c>
      <c r="B4543">
        <v>1</v>
      </c>
      <c r="C4543" t="s">
        <v>81</v>
      </c>
      <c r="D4543" t="s">
        <v>112</v>
      </c>
      <c r="E4543" t="s">
        <v>147</v>
      </c>
      <c r="F4543" t="s">
        <v>2437</v>
      </c>
      <c r="G4543" t="s">
        <v>184</v>
      </c>
      <c r="H4543" t="s">
        <v>135</v>
      </c>
      <c r="I4543" t="s">
        <v>144</v>
      </c>
      <c r="J4543" t="s">
        <v>137</v>
      </c>
      <c r="K4543" t="s">
        <v>138</v>
      </c>
      <c r="L4543" t="s">
        <v>13121</v>
      </c>
      <c r="M4543" t="s">
        <v>13122</v>
      </c>
      <c r="N4543">
        <v>2.4213888880000001</v>
      </c>
      <c r="O4543">
        <v>0</v>
      </c>
      <c r="P4543">
        <v>420</v>
      </c>
      <c r="Q4543">
        <v>7</v>
      </c>
      <c r="R4543">
        <v>53</v>
      </c>
      <c r="S4543">
        <v>2</v>
      </c>
      <c r="T4543">
        <v>18</v>
      </c>
      <c r="U4543">
        <v>0</v>
      </c>
      <c r="V4543">
        <v>0</v>
      </c>
      <c r="W4543">
        <v>0</v>
      </c>
      <c r="X4543">
        <v>106.71557417329095</v>
      </c>
      <c r="Y4543">
        <v>126.00583422142184</v>
      </c>
      <c r="Z4543">
        <v>22.288778418416072</v>
      </c>
      <c r="AA4543">
        <v>20.278239756003824</v>
      </c>
      <c r="AB4543">
        <v>30.179703679460388</v>
      </c>
      <c r="AC4543">
        <v>0</v>
      </c>
      <c r="AD4543">
        <v>0</v>
      </c>
      <c r="AE4543">
        <v>305.46813024859307</v>
      </c>
    </row>
    <row r="4544" spans="1:31" x14ac:dyDescent="0.25">
      <c r="A4544">
        <v>2345578</v>
      </c>
      <c r="B4544">
        <v>1</v>
      </c>
      <c r="C4544" t="s">
        <v>80</v>
      </c>
      <c r="D4544" t="s">
        <v>83</v>
      </c>
      <c r="E4544" t="s">
        <v>151</v>
      </c>
      <c r="F4544" t="s">
        <v>13123</v>
      </c>
      <c r="G4544" t="s">
        <v>153</v>
      </c>
      <c r="H4544" t="s">
        <v>154</v>
      </c>
      <c r="I4544" t="s">
        <v>144</v>
      </c>
      <c r="J4544" t="s">
        <v>137</v>
      </c>
      <c r="K4544" t="s">
        <v>138</v>
      </c>
      <c r="L4544" t="s">
        <v>13124</v>
      </c>
      <c r="M4544" t="s">
        <v>13125</v>
      </c>
      <c r="N4544">
        <v>0.97944444399999997</v>
      </c>
      <c r="O4544">
        <v>0</v>
      </c>
      <c r="P4544">
        <v>1</v>
      </c>
      <c r="Q4544">
        <v>0</v>
      </c>
      <c r="R4544">
        <v>0</v>
      </c>
      <c r="S4544">
        <v>0</v>
      </c>
      <c r="T4544">
        <v>11</v>
      </c>
      <c r="U4544">
        <v>0</v>
      </c>
      <c r="V4544">
        <v>0</v>
      </c>
      <c r="W4544">
        <v>0</v>
      </c>
      <c r="X4544">
        <v>0.32111518635900255</v>
      </c>
      <c r="Y4544">
        <v>0</v>
      </c>
      <c r="Z4544">
        <v>0</v>
      </c>
      <c r="AA4544">
        <v>0</v>
      </c>
      <c r="AB4544">
        <v>17.967482740810897</v>
      </c>
      <c r="AC4544">
        <v>0</v>
      </c>
      <c r="AD4544">
        <v>0</v>
      </c>
      <c r="AE4544">
        <v>18.288597927169899</v>
      </c>
    </row>
    <row r="4545" spans="1:31" x14ac:dyDescent="0.25">
      <c r="A4545">
        <v>2345435</v>
      </c>
      <c r="B4545">
        <v>1</v>
      </c>
      <c r="C4545" t="s">
        <v>80</v>
      </c>
      <c r="D4545" t="s">
        <v>93</v>
      </c>
      <c r="E4545" t="s">
        <v>132</v>
      </c>
      <c r="F4545" t="s">
        <v>13126</v>
      </c>
      <c r="G4545" t="s">
        <v>134</v>
      </c>
      <c r="H4545" t="s">
        <v>135</v>
      </c>
      <c r="I4545" t="s">
        <v>144</v>
      </c>
      <c r="J4545" t="s">
        <v>137</v>
      </c>
      <c r="K4545" t="s">
        <v>138</v>
      </c>
      <c r="L4545" t="s">
        <v>13127</v>
      </c>
      <c r="M4545" t="s">
        <v>13128</v>
      </c>
      <c r="N4545">
        <v>0.44</v>
      </c>
      <c r="O4545">
        <v>0</v>
      </c>
      <c r="P4545">
        <v>424</v>
      </c>
      <c r="Q4545">
        <v>43</v>
      </c>
      <c r="R4545">
        <v>22</v>
      </c>
      <c r="S4545">
        <v>10</v>
      </c>
      <c r="T4545">
        <v>77</v>
      </c>
      <c r="U4545">
        <v>0</v>
      </c>
      <c r="V4545">
        <v>0</v>
      </c>
      <c r="W4545">
        <v>0</v>
      </c>
      <c r="X4545">
        <v>27.077260670969299</v>
      </c>
      <c r="Y4545">
        <v>214.97031511750347</v>
      </c>
      <c r="Z4545">
        <v>44.595241891032714</v>
      </c>
      <c r="AA4545">
        <v>22.073176284338984</v>
      </c>
      <c r="AB4545">
        <v>29.286100847515065</v>
      </c>
      <c r="AC4545">
        <v>0</v>
      </c>
      <c r="AD4545">
        <v>0</v>
      </c>
      <c r="AE4545">
        <v>338.00209481135948</v>
      </c>
    </row>
    <row r="4546" spans="1:31" x14ac:dyDescent="0.25">
      <c r="A4546">
        <v>2345535</v>
      </c>
      <c r="B4546">
        <v>1</v>
      </c>
      <c r="C4546" t="s">
        <v>81</v>
      </c>
      <c r="D4546" t="s">
        <v>112</v>
      </c>
      <c r="E4546" t="s">
        <v>157</v>
      </c>
      <c r="F4546" t="s">
        <v>13129</v>
      </c>
      <c r="G4546" t="s">
        <v>159</v>
      </c>
      <c r="H4546" t="s">
        <v>154</v>
      </c>
      <c r="I4546" t="s">
        <v>144</v>
      </c>
      <c r="J4546" t="s">
        <v>137</v>
      </c>
      <c r="K4546" t="s">
        <v>138</v>
      </c>
      <c r="L4546" t="s">
        <v>13130</v>
      </c>
      <c r="M4546" t="s">
        <v>13131</v>
      </c>
      <c r="N4546">
        <v>2.0777777770000001</v>
      </c>
      <c r="O4546">
        <v>0</v>
      </c>
      <c r="P4546">
        <v>2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0.41400091855085003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0.41400091855085003</v>
      </c>
    </row>
    <row r="4547" spans="1:31" x14ac:dyDescent="0.25">
      <c r="A4547">
        <v>2345727</v>
      </c>
      <c r="B4547">
        <v>1</v>
      </c>
      <c r="C4547" t="s">
        <v>81</v>
      </c>
      <c r="D4547" t="s">
        <v>114</v>
      </c>
      <c r="E4547" t="s">
        <v>151</v>
      </c>
      <c r="F4547" t="s">
        <v>13132</v>
      </c>
      <c r="G4547" t="s">
        <v>153</v>
      </c>
      <c r="H4547" t="s">
        <v>154</v>
      </c>
      <c r="I4547" t="s">
        <v>144</v>
      </c>
      <c r="J4547" t="s">
        <v>137</v>
      </c>
      <c r="K4547" t="s">
        <v>138</v>
      </c>
      <c r="L4547" t="s">
        <v>13133</v>
      </c>
      <c r="M4547" t="s">
        <v>13134</v>
      </c>
      <c r="N4547">
        <v>0.73444444399999997</v>
      </c>
      <c r="O4547">
        <v>0</v>
      </c>
      <c r="P4547">
        <v>30</v>
      </c>
      <c r="Q4547">
        <v>0</v>
      </c>
      <c r="R4547">
        <v>0</v>
      </c>
      <c r="S4547">
        <v>0</v>
      </c>
      <c r="T4547">
        <v>1</v>
      </c>
      <c r="U4547">
        <v>0</v>
      </c>
      <c r="V4547">
        <v>0</v>
      </c>
      <c r="W4547">
        <v>0</v>
      </c>
      <c r="X4547">
        <v>1.4083967750292001</v>
      </c>
      <c r="Y4547">
        <v>0</v>
      </c>
      <c r="Z4547">
        <v>0</v>
      </c>
      <c r="AA4547">
        <v>0</v>
      </c>
      <c r="AB4547">
        <v>0.3699285352170556</v>
      </c>
      <c r="AC4547">
        <v>0</v>
      </c>
      <c r="AD4547">
        <v>0</v>
      </c>
      <c r="AE4547">
        <v>1.7783253102462557</v>
      </c>
    </row>
    <row r="4548" spans="1:31" x14ac:dyDescent="0.25">
      <c r="A4548">
        <v>2345870</v>
      </c>
      <c r="B4548">
        <v>1</v>
      </c>
      <c r="C4548" t="s">
        <v>80</v>
      </c>
      <c r="D4548" t="s">
        <v>92</v>
      </c>
      <c r="E4548" t="s">
        <v>151</v>
      </c>
      <c r="F4548" t="s">
        <v>13135</v>
      </c>
      <c r="G4548" t="s">
        <v>153</v>
      </c>
      <c r="H4548" t="s">
        <v>154</v>
      </c>
      <c r="I4548" t="s">
        <v>144</v>
      </c>
      <c r="J4548" t="s">
        <v>137</v>
      </c>
      <c r="K4548" t="s">
        <v>138</v>
      </c>
      <c r="L4548" t="s">
        <v>13136</v>
      </c>
      <c r="M4548" t="s">
        <v>13137</v>
      </c>
      <c r="N4548">
        <v>1.3847222219999999</v>
      </c>
      <c r="O4548">
        <v>0</v>
      </c>
      <c r="P4548">
        <v>7</v>
      </c>
      <c r="Q4548">
        <v>0</v>
      </c>
      <c r="R4548">
        <v>0</v>
      </c>
      <c r="S4548">
        <v>0</v>
      </c>
      <c r="T4548">
        <v>1</v>
      </c>
      <c r="U4548">
        <v>0</v>
      </c>
      <c r="V4548">
        <v>0</v>
      </c>
      <c r="W4548">
        <v>0</v>
      </c>
      <c r="X4548">
        <v>0.96399594792430432</v>
      </c>
      <c r="Y4548">
        <v>0</v>
      </c>
      <c r="Z4548">
        <v>0</v>
      </c>
      <c r="AA4548">
        <v>0</v>
      </c>
      <c r="AB4548">
        <v>9.2558881517361118E-3</v>
      </c>
      <c r="AC4548">
        <v>0</v>
      </c>
      <c r="AD4548">
        <v>0</v>
      </c>
      <c r="AE4548">
        <v>0.97325183607604038</v>
      </c>
    </row>
    <row r="4549" spans="1:31" x14ac:dyDescent="0.25">
      <c r="A4549">
        <v>2345429</v>
      </c>
      <c r="B4549">
        <v>1</v>
      </c>
      <c r="C4549" t="s">
        <v>81</v>
      </c>
      <c r="D4549" t="s">
        <v>123</v>
      </c>
      <c r="E4549" t="s">
        <v>132</v>
      </c>
      <c r="F4549" t="s">
        <v>7831</v>
      </c>
      <c r="G4549" t="s">
        <v>134</v>
      </c>
      <c r="H4549" t="s">
        <v>135</v>
      </c>
      <c r="I4549" t="s">
        <v>144</v>
      </c>
      <c r="J4549" t="s">
        <v>137</v>
      </c>
      <c r="K4549" t="s">
        <v>138</v>
      </c>
      <c r="L4549" t="s">
        <v>13138</v>
      </c>
      <c r="M4549" t="s">
        <v>13139</v>
      </c>
      <c r="N4549">
        <v>0.8175</v>
      </c>
      <c r="O4549">
        <v>0</v>
      </c>
      <c r="P4549">
        <v>2271</v>
      </c>
      <c r="Q4549">
        <v>3</v>
      </c>
      <c r="R4549">
        <v>11</v>
      </c>
      <c r="S4549">
        <v>22</v>
      </c>
      <c r="T4549">
        <v>182</v>
      </c>
      <c r="U4549">
        <v>3</v>
      </c>
      <c r="V4549">
        <v>0</v>
      </c>
      <c r="W4549">
        <v>0</v>
      </c>
      <c r="X4549">
        <v>421.04927258525743</v>
      </c>
      <c r="Y4549">
        <v>1.772238921814409</v>
      </c>
      <c r="Z4549">
        <v>3.2444010322036467</v>
      </c>
      <c r="AA4549">
        <v>66.426148233515363</v>
      </c>
      <c r="AB4549">
        <v>125.27032171317762</v>
      </c>
      <c r="AC4549">
        <v>396.67503079673611</v>
      </c>
      <c r="AD4549">
        <v>0</v>
      </c>
      <c r="AE4549">
        <v>1014.4374132827046</v>
      </c>
    </row>
    <row r="4550" spans="1:31" x14ac:dyDescent="0.25">
      <c r="A4550">
        <v>2345764</v>
      </c>
      <c r="B4550">
        <v>1</v>
      </c>
      <c r="C4550" t="s">
        <v>80</v>
      </c>
      <c r="D4550" t="s">
        <v>93</v>
      </c>
      <c r="E4550" t="s">
        <v>151</v>
      </c>
      <c r="F4550" t="s">
        <v>13140</v>
      </c>
      <c r="G4550" t="s">
        <v>153</v>
      </c>
      <c r="H4550" t="s">
        <v>154</v>
      </c>
      <c r="I4550" t="s">
        <v>144</v>
      </c>
      <c r="J4550" t="s">
        <v>137</v>
      </c>
      <c r="K4550" t="s">
        <v>138</v>
      </c>
      <c r="L4550" t="s">
        <v>13141</v>
      </c>
      <c r="M4550" t="s">
        <v>13142</v>
      </c>
      <c r="N4550">
        <v>3.2458333330000002</v>
      </c>
      <c r="O4550">
        <v>0</v>
      </c>
      <c r="P4550">
        <v>1</v>
      </c>
      <c r="Q4550">
        <v>0</v>
      </c>
      <c r="R4550">
        <v>5</v>
      </c>
      <c r="S4550">
        <v>0</v>
      </c>
      <c r="T4550">
        <v>3</v>
      </c>
      <c r="U4550">
        <v>0</v>
      </c>
      <c r="V4550">
        <v>0</v>
      </c>
      <c r="W4550">
        <v>0</v>
      </c>
      <c r="X4550">
        <v>0.5948219585187583</v>
      </c>
      <c r="Y4550">
        <v>0</v>
      </c>
      <c r="Z4550">
        <v>56.004155824728443</v>
      </c>
      <c r="AA4550">
        <v>0</v>
      </c>
      <c r="AB4550">
        <v>13.420365218013368</v>
      </c>
      <c r="AC4550">
        <v>0</v>
      </c>
      <c r="AD4550">
        <v>0</v>
      </c>
      <c r="AE4550">
        <v>70.019343001260566</v>
      </c>
    </row>
    <row r="4551" spans="1:31" x14ac:dyDescent="0.25">
      <c r="A4551">
        <v>2345913</v>
      </c>
      <c r="B4551">
        <v>1</v>
      </c>
      <c r="C4551" t="s">
        <v>80</v>
      </c>
      <c r="D4551" t="s">
        <v>103</v>
      </c>
      <c r="E4551" t="s">
        <v>151</v>
      </c>
      <c r="F4551" t="s">
        <v>13143</v>
      </c>
      <c r="G4551" t="s">
        <v>153</v>
      </c>
      <c r="H4551" t="s">
        <v>154</v>
      </c>
      <c r="I4551" t="s">
        <v>144</v>
      </c>
      <c r="J4551" t="s">
        <v>137</v>
      </c>
      <c r="K4551" t="s">
        <v>138</v>
      </c>
      <c r="L4551" t="s">
        <v>11232</v>
      </c>
      <c r="M4551" t="s">
        <v>13144</v>
      </c>
      <c r="N4551">
        <v>4.2102777769999999</v>
      </c>
      <c r="O4551">
        <v>0</v>
      </c>
      <c r="P4551">
        <v>26</v>
      </c>
      <c r="Q4551">
        <v>0</v>
      </c>
      <c r="R4551">
        <v>1</v>
      </c>
      <c r="S4551">
        <v>0</v>
      </c>
      <c r="T4551">
        <v>5</v>
      </c>
      <c r="U4551">
        <v>0</v>
      </c>
      <c r="V4551">
        <v>0</v>
      </c>
      <c r="W4551">
        <v>0</v>
      </c>
      <c r="X4551">
        <v>27.593758718436995</v>
      </c>
      <c r="Y4551">
        <v>0</v>
      </c>
      <c r="Z4551">
        <v>1.041697485852968</v>
      </c>
      <c r="AA4551">
        <v>0</v>
      </c>
      <c r="AB4551">
        <v>7.8274914264936806</v>
      </c>
      <c r="AC4551">
        <v>0</v>
      </c>
      <c r="AD4551">
        <v>0</v>
      </c>
      <c r="AE4551">
        <v>36.462947630783646</v>
      </c>
    </row>
    <row r="4552" spans="1:31" x14ac:dyDescent="0.25">
      <c r="A4552">
        <v>2345621</v>
      </c>
      <c r="B4552">
        <v>1</v>
      </c>
      <c r="C4552" t="s">
        <v>80</v>
      </c>
      <c r="D4552" t="s">
        <v>93</v>
      </c>
      <c r="E4552" t="s">
        <v>174</v>
      </c>
      <c r="F4552" t="s">
        <v>13145</v>
      </c>
      <c r="G4552" t="s">
        <v>410</v>
      </c>
      <c r="H4552" t="s">
        <v>154</v>
      </c>
      <c r="I4552" t="s">
        <v>144</v>
      </c>
      <c r="J4552" t="s">
        <v>137</v>
      </c>
      <c r="K4552" t="s">
        <v>138</v>
      </c>
      <c r="L4552" t="s">
        <v>13146</v>
      </c>
      <c r="M4552" t="s">
        <v>13147</v>
      </c>
      <c r="N4552">
        <v>4.7774999999999999</v>
      </c>
      <c r="O4552">
        <v>0</v>
      </c>
      <c r="P4552">
        <v>0</v>
      </c>
      <c r="Q4552">
        <v>0</v>
      </c>
      <c r="R4552">
        <v>0</v>
      </c>
      <c r="S4552">
        <v>1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8.5865886644765137</v>
      </c>
      <c r="AB4552">
        <v>0</v>
      </c>
      <c r="AC4552">
        <v>0</v>
      </c>
      <c r="AD4552">
        <v>0</v>
      </c>
      <c r="AE4552">
        <v>8.5865886644765137</v>
      </c>
    </row>
    <row r="4553" spans="1:31" x14ac:dyDescent="0.25">
      <c r="A4553">
        <v>2345733</v>
      </c>
      <c r="B4553">
        <v>1</v>
      </c>
      <c r="C4553" t="s">
        <v>81</v>
      </c>
      <c r="D4553" t="s">
        <v>120</v>
      </c>
      <c r="E4553" t="s">
        <v>151</v>
      </c>
      <c r="F4553" t="s">
        <v>4853</v>
      </c>
      <c r="G4553" t="s">
        <v>153</v>
      </c>
      <c r="H4553" t="s">
        <v>154</v>
      </c>
      <c r="I4553" t="s">
        <v>144</v>
      </c>
      <c r="J4553" t="s">
        <v>137</v>
      </c>
      <c r="K4553" t="s">
        <v>138</v>
      </c>
      <c r="L4553" t="s">
        <v>13148</v>
      </c>
      <c r="M4553" t="s">
        <v>13149</v>
      </c>
      <c r="N4553">
        <v>0.54361111100000004</v>
      </c>
      <c r="O4553">
        <v>0</v>
      </c>
      <c r="P4553">
        <v>61</v>
      </c>
      <c r="Q4553">
        <v>0</v>
      </c>
      <c r="R4553">
        <v>0</v>
      </c>
      <c r="S4553">
        <v>0</v>
      </c>
      <c r="T4553">
        <v>6</v>
      </c>
      <c r="U4553">
        <v>0</v>
      </c>
      <c r="V4553">
        <v>0</v>
      </c>
      <c r="W4553">
        <v>0</v>
      </c>
      <c r="X4553">
        <v>6.1157192027881235</v>
      </c>
      <c r="Y4553">
        <v>0</v>
      </c>
      <c r="Z4553">
        <v>0</v>
      </c>
      <c r="AA4553">
        <v>0</v>
      </c>
      <c r="AB4553">
        <v>3.3003650233397384</v>
      </c>
      <c r="AC4553">
        <v>0</v>
      </c>
      <c r="AD4553">
        <v>0</v>
      </c>
      <c r="AE4553">
        <v>9.416084226127861</v>
      </c>
    </row>
    <row r="4554" spans="1:31" x14ac:dyDescent="0.25">
      <c r="A4554">
        <v>2345710</v>
      </c>
      <c r="B4554">
        <v>1</v>
      </c>
      <c r="C4554" t="s">
        <v>81</v>
      </c>
      <c r="D4554" t="s">
        <v>120</v>
      </c>
      <c r="E4554" t="s">
        <v>132</v>
      </c>
      <c r="F4554" t="s">
        <v>10564</v>
      </c>
      <c r="G4554" t="s">
        <v>134</v>
      </c>
      <c r="H4554" t="s">
        <v>135</v>
      </c>
      <c r="I4554" t="s">
        <v>144</v>
      </c>
      <c r="J4554" t="s">
        <v>137</v>
      </c>
      <c r="K4554" t="s">
        <v>138</v>
      </c>
      <c r="L4554" t="s">
        <v>13150</v>
      </c>
      <c r="M4554" t="s">
        <v>13151</v>
      </c>
      <c r="N4554">
        <v>0.81194444399999999</v>
      </c>
      <c r="O4554">
        <v>0</v>
      </c>
      <c r="P4554">
        <v>524</v>
      </c>
      <c r="Q4554">
        <v>6</v>
      </c>
      <c r="R4554">
        <v>8</v>
      </c>
      <c r="S4554">
        <v>1</v>
      </c>
      <c r="T4554">
        <v>60</v>
      </c>
      <c r="U4554">
        <v>0</v>
      </c>
      <c r="V4554">
        <v>1</v>
      </c>
      <c r="W4554">
        <v>0</v>
      </c>
      <c r="X4554">
        <v>93.211967744429217</v>
      </c>
      <c r="Y4554">
        <v>103.51535854138302</v>
      </c>
      <c r="Z4554">
        <v>19.030958769979055</v>
      </c>
      <c r="AA4554">
        <v>1.3328656764562805</v>
      </c>
      <c r="AB4554">
        <v>36.328053969445101</v>
      </c>
      <c r="AC4554">
        <v>0</v>
      </c>
      <c r="AD4554">
        <v>0.91870706225015553</v>
      </c>
      <c r="AE4554">
        <v>254.33791176394286</v>
      </c>
    </row>
    <row r="4555" spans="1:31" x14ac:dyDescent="0.25">
      <c r="A4555">
        <v>2345687</v>
      </c>
      <c r="B4555">
        <v>1</v>
      </c>
      <c r="C4555" t="s">
        <v>81</v>
      </c>
      <c r="D4555" t="s">
        <v>123</v>
      </c>
      <c r="E4555" t="s">
        <v>151</v>
      </c>
      <c r="F4555" t="s">
        <v>10659</v>
      </c>
      <c r="G4555" t="s">
        <v>153</v>
      </c>
      <c r="H4555" t="s">
        <v>154</v>
      </c>
      <c r="I4555" t="s">
        <v>144</v>
      </c>
      <c r="J4555" t="s">
        <v>137</v>
      </c>
      <c r="K4555" t="s">
        <v>138</v>
      </c>
      <c r="L4555" t="s">
        <v>13152</v>
      </c>
      <c r="M4555" t="s">
        <v>13153</v>
      </c>
      <c r="N4555">
        <v>2.150555555</v>
      </c>
      <c r="O4555">
        <v>0</v>
      </c>
      <c r="P4555">
        <v>25</v>
      </c>
      <c r="Q4555">
        <v>0</v>
      </c>
      <c r="R4555">
        <v>1</v>
      </c>
      <c r="S4555">
        <v>0</v>
      </c>
      <c r="T4555">
        <v>5</v>
      </c>
      <c r="U4555">
        <v>0</v>
      </c>
      <c r="V4555">
        <v>0</v>
      </c>
      <c r="W4555">
        <v>0</v>
      </c>
      <c r="X4555">
        <v>12.65287932852117</v>
      </c>
      <c r="Y4555">
        <v>0</v>
      </c>
      <c r="Z4555">
        <v>2.861253380286525</v>
      </c>
      <c r="AA4555">
        <v>0</v>
      </c>
      <c r="AB4555">
        <v>1.3888868149934599</v>
      </c>
      <c r="AC4555">
        <v>0</v>
      </c>
      <c r="AD4555">
        <v>0</v>
      </c>
      <c r="AE4555">
        <v>16.903019523801156</v>
      </c>
    </row>
    <row r="4556" spans="1:31" x14ac:dyDescent="0.25">
      <c r="A4556">
        <v>2345541</v>
      </c>
      <c r="B4556">
        <v>1</v>
      </c>
      <c r="C4556" t="s">
        <v>80</v>
      </c>
      <c r="D4556" t="s">
        <v>108</v>
      </c>
      <c r="E4556" t="s">
        <v>147</v>
      </c>
      <c r="F4556" t="s">
        <v>13154</v>
      </c>
      <c r="G4556" t="s">
        <v>1768</v>
      </c>
      <c r="H4556" t="s">
        <v>135</v>
      </c>
      <c r="I4556" t="s">
        <v>144</v>
      </c>
      <c r="J4556" t="s">
        <v>137</v>
      </c>
      <c r="K4556" t="s">
        <v>138</v>
      </c>
      <c r="L4556" t="s">
        <v>13155</v>
      </c>
      <c r="M4556" t="s">
        <v>13156</v>
      </c>
      <c r="N4556">
        <v>8.0477777770000003</v>
      </c>
      <c r="O4556">
        <v>0</v>
      </c>
      <c r="P4556">
        <v>0</v>
      </c>
      <c r="Q4556">
        <v>0</v>
      </c>
      <c r="R4556">
        <v>25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1291.7957142699559</v>
      </c>
      <c r="AA4556">
        <v>0</v>
      </c>
      <c r="AB4556">
        <v>0</v>
      </c>
      <c r="AC4556">
        <v>0</v>
      </c>
      <c r="AD4556">
        <v>0</v>
      </c>
      <c r="AE4556">
        <v>1291.7957142699559</v>
      </c>
    </row>
    <row r="4557" spans="1:31" x14ac:dyDescent="0.25">
      <c r="A4557">
        <v>2345902</v>
      </c>
      <c r="B4557">
        <v>1</v>
      </c>
      <c r="C4557" t="s">
        <v>80</v>
      </c>
      <c r="D4557" t="s">
        <v>83</v>
      </c>
      <c r="E4557" t="s">
        <v>151</v>
      </c>
      <c r="F4557" t="s">
        <v>13157</v>
      </c>
      <c r="G4557" t="s">
        <v>153</v>
      </c>
      <c r="H4557" t="s">
        <v>154</v>
      </c>
      <c r="I4557" t="s">
        <v>144</v>
      </c>
      <c r="J4557" t="s">
        <v>137</v>
      </c>
      <c r="K4557" t="s">
        <v>138</v>
      </c>
      <c r="L4557" t="s">
        <v>13158</v>
      </c>
      <c r="M4557" t="s">
        <v>13159</v>
      </c>
      <c r="N4557">
        <v>2.8805555549999999</v>
      </c>
      <c r="O4557">
        <v>0</v>
      </c>
      <c r="P4557">
        <v>182</v>
      </c>
      <c r="Q4557">
        <v>0</v>
      </c>
      <c r="R4557">
        <v>0</v>
      </c>
      <c r="S4557">
        <v>0</v>
      </c>
      <c r="T4557">
        <v>12</v>
      </c>
      <c r="U4557">
        <v>0</v>
      </c>
      <c r="V4557">
        <v>0</v>
      </c>
      <c r="W4557">
        <v>0</v>
      </c>
      <c r="X4557">
        <v>142.58953623810589</v>
      </c>
      <c r="Y4557">
        <v>0</v>
      </c>
      <c r="Z4557">
        <v>0</v>
      </c>
      <c r="AA4557">
        <v>0</v>
      </c>
      <c r="AB4557">
        <v>21.97321402667847</v>
      </c>
      <c r="AC4557">
        <v>0</v>
      </c>
      <c r="AD4557">
        <v>0</v>
      </c>
      <c r="AE4557">
        <v>164.56275026478437</v>
      </c>
    </row>
    <row r="4558" spans="1:31" x14ac:dyDescent="0.25">
      <c r="A4558">
        <v>2345564</v>
      </c>
      <c r="B4558">
        <v>1</v>
      </c>
      <c r="C4558" t="s">
        <v>80</v>
      </c>
      <c r="D4558" t="s">
        <v>108</v>
      </c>
      <c r="E4558" t="s">
        <v>141</v>
      </c>
      <c r="F4558" t="s">
        <v>13160</v>
      </c>
      <c r="G4558" t="s">
        <v>134</v>
      </c>
      <c r="H4558" t="s">
        <v>135</v>
      </c>
      <c r="I4558" t="s">
        <v>136</v>
      </c>
      <c r="J4558" t="s">
        <v>137</v>
      </c>
      <c r="K4558" t="s">
        <v>138</v>
      </c>
      <c r="L4558" t="s">
        <v>13161</v>
      </c>
      <c r="M4558" t="s">
        <v>13162</v>
      </c>
      <c r="N4558">
        <v>3.0277776999999999E-2</v>
      </c>
      <c r="O4558">
        <v>0</v>
      </c>
      <c r="P4558">
        <v>809</v>
      </c>
      <c r="Q4558">
        <v>5</v>
      </c>
      <c r="R4558">
        <v>98</v>
      </c>
      <c r="S4558">
        <v>2</v>
      </c>
      <c r="T4558">
        <v>150</v>
      </c>
      <c r="U4558">
        <v>1</v>
      </c>
      <c r="V4558">
        <v>0</v>
      </c>
      <c r="W4558">
        <v>0</v>
      </c>
      <c r="X4558">
        <v>5.316936661649879</v>
      </c>
      <c r="Y4558">
        <v>1.084057839775765</v>
      </c>
      <c r="Z4558">
        <v>4.1218900645026428</v>
      </c>
      <c r="AA4558">
        <v>0.55058658142213002</v>
      </c>
      <c r="AB4558">
        <v>4.032222918108272</v>
      </c>
      <c r="AC4558">
        <v>0.5263022558980347</v>
      </c>
      <c r="AD4558">
        <v>0</v>
      </c>
      <c r="AE4558">
        <v>15.631996321356723</v>
      </c>
    </row>
    <row r="4559" spans="1:31" x14ac:dyDescent="0.25">
      <c r="A4559">
        <v>2345856</v>
      </c>
      <c r="B4559">
        <v>1</v>
      </c>
      <c r="C4559" t="s">
        <v>81</v>
      </c>
      <c r="D4559" t="s">
        <v>112</v>
      </c>
      <c r="E4559" t="s">
        <v>151</v>
      </c>
      <c r="F4559" t="s">
        <v>13163</v>
      </c>
      <c r="G4559" t="s">
        <v>153</v>
      </c>
      <c r="H4559" t="s">
        <v>154</v>
      </c>
      <c r="I4559" t="s">
        <v>144</v>
      </c>
      <c r="J4559" t="s">
        <v>137</v>
      </c>
      <c r="K4559" t="s">
        <v>138</v>
      </c>
      <c r="L4559" t="s">
        <v>13164</v>
      </c>
      <c r="M4559" t="s">
        <v>13165</v>
      </c>
      <c r="N4559">
        <v>0.94055555499999999</v>
      </c>
      <c r="O4559">
        <v>0</v>
      </c>
      <c r="P4559">
        <v>98</v>
      </c>
      <c r="Q4559">
        <v>0</v>
      </c>
      <c r="R4559">
        <v>7</v>
      </c>
      <c r="S4559">
        <v>0</v>
      </c>
      <c r="T4559">
        <v>9</v>
      </c>
      <c r="U4559">
        <v>0</v>
      </c>
      <c r="V4559">
        <v>0</v>
      </c>
      <c r="W4559">
        <v>0</v>
      </c>
      <c r="X4559">
        <v>15.30935378154736</v>
      </c>
      <c r="Y4559">
        <v>0</v>
      </c>
      <c r="Z4559">
        <v>0.44524149902085602</v>
      </c>
      <c r="AA4559">
        <v>0</v>
      </c>
      <c r="AB4559">
        <v>6.8139572896576084</v>
      </c>
      <c r="AC4559">
        <v>0</v>
      </c>
      <c r="AD4559">
        <v>0</v>
      </c>
      <c r="AE4559">
        <v>22.568552570225826</v>
      </c>
    </row>
    <row r="4560" spans="1:31" x14ac:dyDescent="0.25">
      <c r="A4560">
        <v>2345756</v>
      </c>
      <c r="B4560">
        <v>1</v>
      </c>
      <c r="C4560" t="s">
        <v>81</v>
      </c>
      <c r="D4560" t="s">
        <v>118</v>
      </c>
      <c r="E4560" t="s">
        <v>151</v>
      </c>
      <c r="F4560" t="s">
        <v>13166</v>
      </c>
      <c r="G4560" t="s">
        <v>153</v>
      </c>
      <c r="H4560" t="s">
        <v>154</v>
      </c>
      <c r="I4560" t="s">
        <v>144</v>
      </c>
      <c r="J4560" t="s">
        <v>137</v>
      </c>
      <c r="K4560" t="s">
        <v>138</v>
      </c>
      <c r="L4560" t="s">
        <v>13167</v>
      </c>
      <c r="M4560" t="s">
        <v>13168</v>
      </c>
      <c r="N4560">
        <v>1.658055555</v>
      </c>
      <c r="O4560">
        <v>0</v>
      </c>
      <c r="P4560">
        <v>17</v>
      </c>
      <c r="Q4560">
        <v>0</v>
      </c>
      <c r="R4560">
        <v>2</v>
      </c>
      <c r="S4560">
        <v>0</v>
      </c>
      <c r="T4560">
        <v>1</v>
      </c>
      <c r="U4560">
        <v>0</v>
      </c>
      <c r="V4560">
        <v>0</v>
      </c>
      <c r="W4560">
        <v>0</v>
      </c>
      <c r="X4560">
        <v>4.9781602562242107</v>
      </c>
      <c r="Y4560">
        <v>0</v>
      </c>
      <c r="Z4560">
        <v>0</v>
      </c>
      <c r="AA4560">
        <v>0</v>
      </c>
      <c r="AB4560">
        <v>6.0591975440494168E-2</v>
      </c>
      <c r="AC4560">
        <v>0</v>
      </c>
      <c r="AD4560">
        <v>0</v>
      </c>
      <c r="AE4560">
        <v>5.0387522316647049</v>
      </c>
    </row>
    <row r="4561" spans="1:31" x14ac:dyDescent="0.25">
      <c r="A4561">
        <v>2345441</v>
      </c>
      <c r="B4561">
        <v>1</v>
      </c>
      <c r="C4561" t="s">
        <v>81</v>
      </c>
      <c r="D4561" t="s">
        <v>118</v>
      </c>
      <c r="E4561" t="s">
        <v>147</v>
      </c>
      <c r="F4561" t="s">
        <v>13169</v>
      </c>
      <c r="G4561" t="s">
        <v>184</v>
      </c>
      <c r="H4561" t="s">
        <v>135</v>
      </c>
      <c r="I4561" t="s">
        <v>144</v>
      </c>
      <c r="J4561" t="s">
        <v>137</v>
      </c>
      <c r="K4561" t="s">
        <v>138</v>
      </c>
      <c r="L4561" t="s">
        <v>13170</v>
      </c>
      <c r="M4561" t="s">
        <v>13171</v>
      </c>
      <c r="N4561">
        <v>3.0669444440000002</v>
      </c>
      <c r="O4561">
        <v>0</v>
      </c>
      <c r="P4561">
        <v>98</v>
      </c>
      <c r="Q4561">
        <v>0</v>
      </c>
      <c r="R4561">
        <v>6</v>
      </c>
      <c r="S4561">
        <v>0</v>
      </c>
      <c r="T4561">
        <v>7</v>
      </c>
      <c r="U4561">
        <v>0</v>
      </c>
      <c r="V4561">
        <v>0</v>
      </c>
      <c r="W4561">
        <v>0</v>
      </c>
      <c r="X4561">
        <v>53.478603544561928</v>
      </c>
      <c r="Y4561">
        <v>0</v>
      </c>
      <c r="Z4561">
        <v>21.595572500391711</v>
      </c>
      <c r="AA4561">
        <v>0</v>
      </c>
      <c r="AB4561">
        <v>9.0004578651621632</v>
      </c>
      <c r="AC4561">
        <v>0</v>
      </c>
      <c r="AD4561">
        <v>0</v>
      </c>
      <c r="AE4561">
        <v>84.074633910115807</v>
      </c>
    </row>
    <row r="4562" spans="1:31" x14ac:dyDescent="0.25">
      <c r="A4562">
        <v>2345896</v>
      </c>
      <c r="B4562">
        <v>1</v>
      </c>
      <c r="C4562" t="s">
        <v>80</v>
      </c>
      <c r="D4562" t="s">
        <v>103</v>
      </c>
      <c r="E4562" t="s">
        <v>151</v>
      </c>
      <c r="F4562" t="s">
        <v>13172</v>
      </c>
      <c r="G4562" t="s">
        <v>153</v>
      </c>
      <c r="H4562" t="s">
        <v>154</v>
      </c>
      <c r="I4562" t="s">
        <v>144</v>
      </c>
      <c r="J4562" t="s">
        <v>137</v>
      </c>
      <c r="K4562" t="s">
        <v>138</v>
      </c>
      <c r="L4562" t="s">
        <v>13173</v>
      </c>
      <c r="M4562" t="s">
        <v>13174</v>
      </c>
      <c r="N4562">
        <v>6.1675000000000004</v>
      </c>
      <c r="O4562">
        <v>0</v>
      </c>
      <c r="P4562">
        <v>66</v>
      </c>
      <c r="Q4562">
        <v>0</v>
      </c>
      <c r="R4562">
        <v>1</v>
      </c>
      <c r="S4562">
        <v>0</v>
      </c>
      <c r="T4562">
        <v>3</v>
      </c>
      <c r="U4562">
        <v>0</v>
      </c>
      <c r="V4562">
        <v>0</v>
      </c>
      <c r="W4562">
        <v>0</v>
      </c>
      <c r="X4562">
        <v>104.57955351495623</v>
      </c>
      <c r="Y4562">
        <v>0</v>
      </c>
      <c r="Z4562">
        <v>47.326764694088723</v>
      </c>
      <c r="AA4562">
        <v>0</v>
      </c>
      <c r="AB4562">
        <v>10.075073639337152</v>
      </c>
      <c r="AC4562">
        <v>0</v>
      </c>
      <c r="AD4562">
        <v>0</v>
      </c>
      <c r="AE4562">
        <v>161.98139184838212</v>
      </c>
    </row>
    <row r="4563" spans="1:31" x14ac:dyDescent="0.25">
      <c r="A4563">
        <v>2345942</v>
      </c>
      <c r="B4563">
        <v>1</v>
      </c>
      <c r="C4563" t="s">
        <v>80</v>
      </c>
      <c r="D4563" t="s">
        <v>93</v>
      </c>
      <c r="E4563" t="s">
        <v>132</v>
      </c>
      <c r="F4563" t="s">
        <v>13175</v>
      </c>
      <c r="G4563" t="s">
        <v>363</v>
      </c>
      <c r="H4563" t="s">
        <v>135</v>
      </c>
      <c r="I4563" t="s">
        <v>144</v>
      </c>
      <c r="J4563" t="s">
        <v>137</v>
      </c>
      <c r="K4563" t="s">
        <v>138</v>
      </c>
      <c r="L4563" t="s">
        <v>13176</v>
      </c>
      <c r="M4563" t="s">
        <v>13177</v>
      </c>
      <c r="N4563">
        <v>0.14722222200000001</v>
      </c>
      <c r="O4563">
        <v>0</v>
      </c>
      <c r="P4563">
        <v>690</v>
      </c>
      <c r="Q4563">
        <v>16</v>
      </c>
      <c r="R4563">
        <v>196</v>
      </c>
      <c r="S4563">
        <v>8</v>
      </c>
      <c r="T4563">
        <v>199</v>
      </c>
      <c r="U4563">
        <v>0</v>
      </c>
      <c r="V4563">
        <v>0</v>
      </c>
      <c r="W4563">
        <v>0</v>
      </c>
      <c r="X4563">
        <v>37.614755677938312</v>
      </c>
      <c r="Y4563">
        <v>21.745954090356499</v>
      </c>
      <c r="Z4563">
        <v>72.440249547005095</v>
      </c>
      <c r="AA4563">
        <v>9.5625194788911116</v>
      </c>
      <c r="AB4563">
        <v>34.673475220148838</v>
      </c>
      <c r="AC4563">
        <v>0</v>
      </c>
      <c r="AD4563">
        <v>0</v>
      </c>
      <c r="AE4563">
        <v>176.03695401433987</v>
      </c>
    </row>
    <row r="4564" spans="1:31" x14ac:dyDescent="0.25">
      <c r="A4564">
        <v>2345673</v>
      </c>
      <c r="B4564">
        <v>1</v>
      </c>
      <c r="C4564" t="s">
        <v>81</v>
      </c>
      <c r="D4564" t="s">
        <v>125</v>
      </c>
      <c r="E4564" t="s">
        <v>174</v>
      </c>
      <c r="F4564" t="s">
        <v>13178</v>
      </c>
      <c r="G4564" t="s">
        <v>344</v>
      </c>
      <c r="H4564" t="s">
        <v>154</v>
      </c>
      <c r="I4564" t="s">
        <v>144</v>
      </c>
      <c r="J4564" t="s">
        <v>137</v>
      </c>
      <c r="K4564" t="s">
        <v>138</v>
      </c>
      <c r="L4564" t="s">
        <v>13179</v>
      </c>
      <c r="M4564" t="s">
        <v>13180</v>
      </c>
      <c r="N4564">
        <v>4.4966666660000003</v>
      </c>
      <c r="O4564">
        <v>0</v>
      </c>
      <c r="P4564">
        <v>61</v>
      </c>
      <c r="Q4564">
        <v>0</v>
      </c>
      <c r="R4564">
        <v>1</v>
      </c>
      <c r="S4564">
        <v>0</v>
      </c>
      <c r="T4564">
        <v>5</v>
      </c>
      <c r="U4564">
        <v>0</v>
      </c>
      <c r="V4564">
        <v>0</v>
      </c>
      <c r="W4564">
        <v>0</v>
      </c>
      <c r="X4564">
        <v>27.867015989721537</v>
      </c>
      <c r="Y4564">
        <v>0</v>
      </c>
      <c r="Z4564">
        <v>1.7908467568153501</v>
      </c>
      <c r="AA4564">
        <v>0</v>
      </c>
      <c r="AB4564">
        <v>9.2110052540209484</v>
      </c>
      <c r="AC4564">
        <v>0</v>
      </c>
      <c r="AD4564">
        <v>0</v>
      </c>
      <c r="AE4564">
        <v>38.868868000557832</v>
      </c>
    </row>
    <row r="4565" spans="1:31" x14ac:dyDescent="0.25">
      <c r="A4565">
        <v>2345604</v>
      </c>
      <c r="B4565">
        <v>1</v>
      </c>
      <c r="C4565" t="s">
        <v>81</v>
      </c>
      <c r="D4565" t="s">
        <v>122</v>
      </c>
      <c r="E4565" t="s">
        <v>157</v>
      </c>
      <c r="F4565" t="s">
        <v>13181</v>
      </c>
      <c r="G4565" t="s">
        <v>352</v>
      </c>
      <c r="H4565" t="s">
        <v>154</v>
      </c>
      <c r="I4565" t="s">
        <v>144</v>
      </c>
      <c r="J4565" t="s">
        <v>137</v>
      </c>
      <c r="K4565" t="s">
        <v>138</v>
      </c>
      <c r="L4565" t="s">
        <v>13182</v>
      </c>
      <c r="M4565" t="s">
        <v>13183</v>
      </c>
      <c r="N4565">
        <v>0.47555555500000002</v>
      </c>
      <c r="O4565">
        <v>0</v>
      </c>
      <c r="P4565">
        <v>0</v>
      </c>
      <c r="Q4565">
        <v>0</v>
      </c>
      <c r="R4565">
        <v>0</v>
      </c>
      <c r="S4565">
        <v>0</v>
      </c>
      <c r="T4565">
        <v>1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2.2247365696346666E-2</v>
      </c>
      <c r="AC4565">
        <v>0</v>
      </c>
      <c r="AD4565">
        <v>0</v>
      </c>
      <c r="AE4565">
        <v>2.2247365696346666E-2</v>
      </c>
    </row>
    <row r="4566" spans="1:31" x14ac:dyDescent="0.25">
      <c r="A4566">
        <v>2345481</v>
      </c>
      <c r="B4566">
        <v>1</v>
      </c>
      <c r="C4566" t="s">
        <v>81</v>
      </c>
      <c r="D4566" t="s">
        <v>118</v>
      </c>
      <c r="E4566" t="s">
        <v>141</v>
      </c>
      <c r="F4566" t="s">
        <v>13184</v>
      </c>
      <c r="G4566" t="s">
        <v>134</v>
      </c>
      <c r="H4566" t="s">
        <v>135</v>
      </c>
      <c r="I4566" t="s">
        <v>144</v>
      </c>
      <c r="J4566" t="s">
        <v>137</v>
      </c>
      <c r="K4566" t="s">
        <v>138</v>
      </c>
      <c r="L4566" t="s">
        <v>13185</v>
      </c>
      <c r="M4566" t="s">
        <v>13186</v>
      </c>
      <c r="N4566">
        <v>1.231666666</v>
      </c>
      <c r="O4566">
        <v>2</v>
      </c>
      <c r="P4566">
        <v>4</v>
      </c>
      <c r="Q4566">
        <v>6</v>
      </c>
      <c r="R4566">
        <v>9</v>
      </c>
      <c r="S4566">
        <v>16</v>
      </c>
      <c r="T4566">
        <v>10</v>
      </c>
      <c r="U4566">
        <v>2</v>
      </c>
      <c r="V4566">
        <v>0</v>
      </c>
      <c r="W4566">
        <v>1.5469641450966152</v>
      </c>
      <c r="X4566">
        <v>0.11674047313012501</v>
      </c>
      <c r="Y4566">
        <v>19.600590967491602</v>
      </c>
      <c r="Z4566">
        <v>25.370430573702262</v>
      </c>
      <c r="AA4566">
        <v>179.12641099675321</v>
      </c>
      <c r="AB4566">
        <v>36.487619938902007</v>
      </c>
      <c r="AC4566">
        <v>14.932798047535734</v>
      </c>
      <c r="AD4566">
        <v>0</v>
      </c>
      <c r="AE4566">
        <v>277.18155514261156</v>
      </c>
    </row>
    <row r="4567" spans="1:31" x14ac:dyDescent="0.25">
      <c r="A4567">
        <v>2345667</v>
      </c>
      <c r="B4567">
        <v>1</v>
      </c>
      <c r="C4567" t="s">
        <v>80</v>
      </c>
      <c r="D4567" t="s">
        <v>105</v>
      </c>
      <c r="E4567" t="s">
        <v>151</v>
      </c>
      <c r="F4567" t="s">
        <v>3515</v>
      </c>
      <c r="G4567" t="s">
        <v>797</v>
      </c>
      <c r="H4567" t="s">
        <v>154</v>
      </c>
      <c r="I4567" t="s">
        <v>144</v>
      </c>
      <c r="J4567" t="s">
        <v>137</v>
      </c>
      <c r="K4567" t="s">
        <v>138</v>
      </c>
      <c r="L4567" t="s">
        <v>13187</v>
      </c>
      <c r="M4567" t="s">
        <v>13188</v>
      </c>
      <c r="N4567">
        <v>2.1286111110000001</v>
      </c>
      <c r="O4567">
        <v>0</v>
      </c>
      <c r="P4567">
        <v>25</v>
      </c>
      <c r="Q4567">
        <v>0</v>
      </c>
      <c r="R4567">
        <v>0</v>
      </c>
      <c r="S4567">
        <v>0</v>
      </c>
      <c r="T4567">
        <v>3</v>
      </c>
      <c r="U4567">
        <v>0</v>
      </c>
      <c r="V4567">
        <v>0</v>
      </c>
      <c r="W4567">
        <v>0</v>
      </c>
      <c r="X4567">
        <v>14.98597909867585</v>
      </c>
      <c r="Y4567">
        <v>0</v>
      </c>
      <c r="Z4567">
        <v>0</v>
      </c>
      <c r="AA4567">
        <v>0</v>
      </c>
      <c r="AB4567">
        <v>9.9495076736125476</v>
      </c>
      <c r="AC4567">
        <v>0</v>
      </c>
      <c r="AD4567">
        <v>0</v>
      </c>
      <c r="AE4567">
        <v>24.935486772288399</v>
      </c>
    </row>
    <row r="4568" spans="1:31" x14ac:dyDescent="0.25">
      <c r="A4568">
        <v>2345773</v>
      </c>
      <c r="B4568">
        <v>1</v>
      </c>
      <c r="C4568" t="s">
        <v>80</v>
      </c>
      <c r="D4568" t="s">
        <v>103</v>
      </c>
      <c r="E4568" t="s">
        <v>132</v>
      </c>
      <c r="F4568" t="s">
        <v>13189</v>
      </c>
      <c r="G4568" t="s">
        <v>134</v>
      </c>
      <c r="H4568" t="s">
        <v>135</v>
      </c>
      <c r="I4568" t="s">
        <v>144</v>
      </c>
      <c r="J4568" t="s">
        <v>137</v>
      </c>
      <c r="K4568" t="s">
        <v>138</v>
      </c>
      <c r="L4568" t="s">
        <v>13190</v>
      </c>
      <c r="M4568" t="s">
        <v>13191</v>
      </c>
      <c r="N4568">
        <v>0.79166666600000002</v>
      </c>
      <c r="O4568">
        <v>0</v>
      </c>
      <c r="P4568">
        <v>1017</v>
      </c>
      <c r="Q4568">
        <v>0</v>
      </c>
      <c r="R4568">
        <v>1</v>
      </c>
      <c r="S4568">
        <v>1</v>
      </c>
      <c r="T4568">
        <v>273</v>
      </c>
      <c r="U4568">
        <v>0</v>
      </c>
      <c r="V4568">
        <v>0</v>
      </c>
      <c r="W4568">
        <v>0</v>
      </c>
      <c r="X4568">
        <v>206.06783090905117</v>
      </c>
      <c r="Y4568">
        <v>0</v>
      </c>
      <c r="Z4568">
        <v>3.4911892411799997E-2</v>
      </c>
      <c r="AA4568">
        <v>20.31159697413527</v>
      </c>
      <c r="AB4568">
        <v>155.53745480994885</v>
      </c>
      <c r="AC4568">
        <v>0</v>
      </c>
      <c r="AD4568">
        <v>0</v>
      </c>
      <c r="AE4568">
        <v>381.95179458554708</v>
      </c>
    </row>
    <row r="4569" spans="1:31" x14ac:dyDescent="0.25">
      <c r="A4569">
        <v>2345899</v>
      </c>
      <c r="B4569">
        <v>1</v>
      </c>
      <c r="C4569" t="s">
        <v>80</v>
      </c>
      <c r="D4569" t="s">
        <v>100</v>
      </c>
      <c r="E4569" t="s">
        <v>174</v>
      </c>
      <c r="F4569" t="s">
        <v>13192</v>
      </c>
      <c r="G4569" t="s">
        <v>331</v>
      </c>
      <c r="H4569" t="s">
        <v>154</v>
      </c>
      <c r="I4569" t="s">
        <v>144</v>
      </c>
      <c r="J4569" t="s">
        <v>137</v>
      </c>
      <c r="K4569" t="s">
        <v>138</v>
      </c>
      <c r="L4569" t="s">
        <v>13193</v>
      </c>
      <c r="M4569" t="s">
        <v>13194</v>
      </c>
      <c r="N4569">
        <v>2.8977777769999999</v>
      </c>
      <c r="O4569">
        <v>0</v>
      </c>
      <c r="P4569">
        <v>340</v>
      </c>
      <c r="Q4569">
        <v>0</v>
      </c>
      <c r="R4569">
        <v>4</v>
      </c>
      <c r="S4569">
        <v>0</v>
      </c>
      <c r="T4569">
        <v>19</v>
      </c>
      <c r="U4569">
        <v>0</v>
      </c>
      <c r="V4569">
        <v>0</v>
      </c>
      <c r="W4569">
        <v>0</v>
      </c>
      <c r="X4569">
        <v>263.51466555083726</v>
      </c>
      <c r="Y4569">
        <v>0</v>
      </c>
      <c r="Z4569">
        <v>5.9521032942748162</v>
      </c>
      <c r="AA4569">
        <v>0</v>
      </c>
      <c r="AB4569">
        <v>51.819652006603498</v>
      </c>
      <c r="AC4569">
        <v>0</v>
      </c>
      <c r="AD4569">
        <v>0</v>
      </c>
      <c r="AE4569">
        <v>321.2864208517156</v>
      </c>
    </row>
    <row r="4570" spans="1:31" x14ac:dyDescent="0.25">
      <c r="A4570">
        <v>2345567</v>
      </c>
      <c r="B4570">
        <v>1</v>
      </c>
      <c r="C4570" t="s">
        <v>80</v>
      </c>
      <c r="D4570" t="s">
        <v>93</v>
      </c>
      <c r="E4570" t="s">
        <v>147</v>
      </c>
      <c r="F4570" t="s">
        <v>13195</v>
      </c>
      <c r="G4570" t="s">
        <v>184</v>
      </c>
      <c r="H4570" t="s">
        <v>135</v>
      </c>
      <c r="I4570" t="s">
        <v>144</v>
      </c>
      <c r="J4570" t="s">
        <v>137</v>
      </c>
      <c r="K4570" t="s">
        <v>138</v>
      </c>
      <c r="L4570" t="s">
        <v>13196</v>
      </c>
      <c r="M4570" t="s">
        <v>13197</v>
      </c>
      <c r="N4570">
        <v>2.4961111109999998</v>
      </c>
      <c r="O4570">
        <v>0</v>
      </c>
      <c r="P4570">
        <v>19</v>
      </c>
      <c r="Q4570">
        <v>0</v>
      </c>
      <c r="R4570">
        <v>0</v>
      </c>
      <c r="S4570">
        <v>0</v>
      </c>
      <c r="T4570">
        <v>2</v>
      </c>
      <c r="U4570">
        <v>0</v>
      </c>
      <c r="V4570">
        <v>0</v>
      </c>
      <c r="W4570">
        <v>0</v>
      </c>
      <c r="X4570">
        <v>7.4155162770248095</v>
      </c>
      <c r="Y4570">
        <v>0</v>
      </c>
      <c r="Z4570">
        <v>0</v>
      </c>
      <c r="AA4570">
        <v>0</v>
      </c>
      <c r="AB4570">
        <v>2.0570698637343612</v>
      </c>
      <c r="AC4570">
        <v>0</v>
      </c>
      <c r="AD4570">
        <v>0</v>
      </c>
      <c r="AE4570">
        <v>9.4725861407591712</v>
      </c>
    </row>
    <row r="4571" spans="1:31" x14ac:dyDescent="0.25">
      <c r="A4571">
        <v>2345876</v>
      </c>
      <c r="B4571">
        <v>1</v>
      </c>
      <c r="C4571" t="s">
        <v>80</v>
      </c>
      <c r="D4571" t="s">
        <v>98</v>
      </c>
      <c r="E4571" t="s">
        <v>174</v>
      </c>
      <c r="F4571" t="s">
        <v>13198</v>
      </c>
      <c r="G4571" t="s">
        <v>176</v>
      </c>
      <c r="H4571" t="s">
        <v>154</v>
      </c>
      <c r="I4571" t="s">
        <v>144</v>
      </c>
      <c r="J4571" t="s">
        <v>137</v>
      </c>
      <c r="K4571" t="s">
        <v>138</v>
      </c>
      <c r="L4571" t="s">
        <v>13199</v>
      </c>
      <c r="M4571" t="s">
        <v>13200</v>
      </c>
      <c r="N4571">
        <v>2.2377777769999998</v>
      </c>
      <c r="O4571">
        <v>0</v>
      </c>
      <c r="P4571">
        <v>0</v>
      </c>
      <c r="Q4571">
        <v>0</v>
      </c>
      <c r="R4571">
        <v>13</v>
      </c>
      <c r="S4571">
        <v>0</v>
      </c>
      <c r="T4571">
        <v>2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185.01782179515726</v>
      </c>
      <c r="AA4571">
        <v>0</v>
      </c>
      <c r="AB4571">
        <v>72.790635715059778</v>
      </c>
      <c r="AC4571">
        <v>0</v>
      </c>
      <c r="AD4571">
        <v>0</v>
      </c>
      <c r="AE4571">
        <v>257.80845751021707</v>
      </c>
    </row>
    <row r="4572" spans="1:31" x14ac:dyDescent="0.25">
      <c r="A4572">
        <v>2345544</v>
      </c>
      <c r="B4572">
        <v>1</v>
      </c>
      <c r="C4572" t="s">
        <v>80</v>
      </c>
      <c r="D4572" t="s">
        <v>101</v>
      </c>
      <c r="E4572" t="s">
        <v>151</v>
      </c>
      <c r="F4572" t="s">
        <v>13201</v>
      </c>
      <c r="G4572" t="s">
        <v>153</v>
      </c>
      <c r="H4572" t="s">
        <v>154</v>
      </c>
      <c r="I4572" t="s">
        <v>144</v>
      </c>
      <c r="J4572" t="s">
        <v>137</v>
      </c>
      <c r="K4572" t="s">
        <v>138</v>
      </c>
      <c r="L4572" t="s">
        <v>13202</v>
      </c>
      <c r="M4572" t="s">
        <v>13203</v>
      </c>
      <c r="N4572">
        <v>1.3172222220000001</v>
      </c>
      <c r="O4572">
        <v>0</v>
      </c>
      <c r="P4572">
        <v>10</v>
      </c>
      <c r="Q4572">
        <v>0</v>
      </c>
      <c r="R4572">
        <v>1</v>
      </c>
      <c r="S4572">
        <v>0</v>
      </c>
      <c r="T4572">
        <v>1</v>
      </c>
      <c r="U4572">
        <v>0</v>
      </c>
      <c r="V4572">
        <v>0</v>
      </c>
      <c r="W4572">
        <v>0</v>
      </c>
      <c r="X4572">
        <v>11.977120092319158</v>
      </c>
      <c r="Y4572">
        <v>0</v>
      </c>
      <c r="Z4572">
        <v>0</v>
      </c>
      <c r="AA4572">
        <v>0</v>
      </c>
      <c r="AB4572">
        <v>12.992994129378751</v>
      </c>
      <c r="AC4572">
        <v>0</v>
      </c>
      <c r="AD4572">
        <v>0</v>
      </c>
      <c r="AE4572">
        <v>24.970114221697909</v>
      </c>
    </row>
    <row r="4573" spans="1:31" x14ac:dyDescent="0.25">
      <c r="A4573">
        <v>2345590</v>
      </c>
      <c r="B4573">
        <v>1</v>
      </c>
      <c r="C4573" t="s">
        <v>81</v>
      </c>
      <c r="D4573" t="s">
        <v>114</v>
      </c>
      <c r="E4573" t="s">
        <v>157</v>
      </c>
      <c r="F4573" t="s">
        <v>13204</v>
      </c>
      <c r="G4573" t="s">
        <v>159</v>
      </c>
      <c r="H4573" t="s">
        <v>154</v>
      </c>
      <c r="I4573" t="s">
        <v>144</v>
      </c>
      <c r="J4573" t="s">
        <v>137</v>
      </c>
      <c r="K4573" t="s">
        <v>138</v>
      </c>
      <c r="L4573" t="s">
        <v>13205</v>
      </c>
      <c r="M4573" t="s">
        <v>13206</v>
      </c>
      <c r="N4573">
        <v>0.87305555499999998</v>
      </c>
      <c r="O4573">
        <v>0</v>
      </c>
      <c r="P4573">
        <v>1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0.10082629775886112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0.10082629775886112</v>
      </c>
    </row>
    <row r="4574" spans="1:31" x14ac:dyDescent="0.25">
      <c r="A4574">
        <v>2345922</v>
      </c>
      <c r="B4574">
        <v>1</v>
      </c>
      <c r="C4574" t="s">
        <v>80</v>
      </c>
      <c r="D4574" t="s">
        <v>83</v>
      </c>
      <c r="E4574" t="s">
        <v>157</v>
      </c>
      <c r="F4574" t="s">
        <v>13207</v>
      </c>
      <c r="G4574" t="s">
        <v>159</v>
      </c>
      <c r="H4574" t="s">
        <v>154</v>
      </c>
      <c r="I4574" t="s">
        <v>144</v>
      </c>
      <c r="J4574" t="s">
        <v>137</v>
      </c>
      <c r="K4574" t="s">
        <v>138</v>
      </c>
      <c r="L4574" t="s">
        <v>13208</v>
      </c>
      <c r="M4574" t="s">
        <v>13209</v>
      </c>
      <c r="N4574">
        <v>2.7202777770000002</v>
      </c>
      <c r="O4574">
        <v>0</v>
      </c>
      <c r="P4574">
        <v>3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2.877808932042158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2.877808932042158</v>
      </c>
    </row>
    <row r="4575" spans="1:31" x14ac:dyDescent="0.25">
      <c r="A4575">
        <v>2345730</v>
      </c>
      <c r="B4575">
        <v>1</v>
      </c>
      <c r="C4575" t="s">
        <v>80</v>
      </c>
      <c r="D4575" t="s">
        <v>106</v>
      </c>
      <c r="E4575" t="s">
        <v>147</v>
      </c>
      <c r="F4575" t="s">
        <v>13210</v>
      </c>
      <c r="G4575" t="s">
        <v>184</v>
      </c>
      <c r="H4575" t="s">
        <v>135</v>
      </c>
      <c r="I4575" t="s">
        <v>144</v>
      </c>
      <c r="J4575" t="s">
        <v>137</v>
      </c>
      <c r="K4575" t="s">
        <v>138</v>
      </c>
      <c r="L4575" t="s">
        <v>13211</v>
      </c>
      <c r="M4575" t="s">
        <v>13212</v>
      </c>
      <c r="N4575">
        <v>1.872777777</v>
      </c>
      <c r="O4575">
        <v>0</v>
      </c>
      <c r="P4575">
        <v>2</v>
      </c>
      <c r="Q4575">
        <v>0</v>
      </c>
      <c r="R4575">
        <v>18</v>
      </c>
      <c r="S4575">
        <v>0</v>
      </c>
      <c r="T4575">
        <v>4</v>
      </c>
      <c r="U4575">
        <v>0</v>
      </c>
      <c r="V4575">
        <v>0</v>
      </c>
      <c r="W4575">
        <v>0</v>
      </c>
      <c r="X4575">
        <v>0.5710335859322111</v>
      </c>
      <c r="Y4575">
        <v>0</v>
      </c>
      <c r="Z4575">
        <v>83.790500470760136</v>
      </c>
      <c r="AA4575">
        <v>0</v>
      </c>
      <c r="AB4575">
        <v>6.5915541956696737</v>
      </c>
      <c r="AC4575">
        <v>0</v>
      </c>
      <c r="AD4575">
        <v>0</v>
      </c>
      <c r="AE4575">
        <v>90.953088252362022</v>
      </c>
    </row>
    <row r="4576" spans="1:31" x14ac:dyDescent="0.25">
      <c r="A4576">
        <v>2345753</v>
      </c>
      <c r="B4576">
        <v>1</v>
      </c>
      <c r="C4576" t="s">
        <v>80</v>
      </c>
      <c r="D4576" t="s">
        <v>94</v>
      </c>
      <c r="E4576" t="s">
        <v>157</v>
      </c>
      <c r="F4576" t="s">
        <v>13213</v>
      </c>
      <c r="G4576" t="s">
        <v>159</v>
      </c>
      <c r="H4576" t="s">
        <v>154</v>
      </c>
      <c r="I4576" t="s">
        <v>144</v>
      </c>
      <c r="J4576" t="s">
        <v>137</v>
      </c>
      <c r="K4576" t="s">
        <v>138</v>
      </c>
      <c r="L4576" t="s">
        <v>13214</v>
      </c>
      <c r="M4576" t="s">
        <v>13215</v>
      </c>
      <c r="N4576">
        <v>1.984444444</v>
      </c>
      <c r="O4576">
        <v>0</v>
      </c>
      <c r="P4576">
        <v>1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</row>
    <row r="4577" spans="1:31" x14ac:dyDescent="0.25">
      <c r="A4577">
        <v>2345444</v>
      </c>
      <c r="B4577">
        <v>1</v>
      </c>
      <c r="C4577" t="s">
        <v>81</v>
      </c>
      <c r="D4577" t="s">
        <v>112</v>
      </c>
      <c r="E4577" t="s">
        <v>147</v>
      </c>
      <c r="F4577" t="s">
        <v>13216</v>
      </c>
      <c r="G4577" t="s">
        <v>184</v>
      </c>
      <c r="H4577" t="s">
        <v>135</v>
      </c>
      <c r="I4577" t="s">
        <v>144</v>
      </c>
      <c r="J4577" t="s">
        <v>137</v>
      </c>
      <c r="K4577" t="s">
        <v>138</v>
      </c>
      <c r="L4577" t="s">
        <v>13217</v>
      </c>
      <c r="M4577" t="s">
        <v>13218</v>
      </c>
      <c r="N4577">
        <v>2.386111111</v>
      </c>
      <c r="O4577">
        <v>0</v>
      </c>
      <c r="P4577">
        <v>0</v>
      </c>
      <c r="Q4577">
        <v>1</v>
      </c>
      <c r="R4577">
        <v>14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6.3362858464223333</v>
      </c>
      <c r="Z4577">
        <v>507.2917656049583</v>
      </c>
      <c r="AA4577">
        <v>0</v>
      </c>
      <c r="AB4577">
        <v>0</v>
      </c>
      <c r="AC4577">
        <v>0</v>
      </c>
      <c r="AD4577">
        <v>0</v>
      </c>
      <c r="AE4577">
        <v>513.62805145138066</v>
      </c>
    </row>
    <row r="4578" spans="1:31" x14ac:dyDescent="0.25">
      <c r="A4578">
        <v>2345504</v>
      </c>
      <c r="B4578">
        <v>1</v>
      </c>
      <c r="C4578" t="s">
        <v>81</v>
      </c>
      <c r="D4578" t="s">
        <v>112</v>
      </c>
      <c r="E4578" t="s">
        <v>157</v>
      </c>
      <c r="F4578" t="s">
        <v>13219</v>
      </c>
      <c r="G4578" t="s">
        <v>204</v>
      </c>
      <c r="H4578" t="s">
        <v>154</v>
      </c>
      <c r="I4578" t="s">
        <v>144</v>
      </c>
      <c r="J4578" t="s">
        <v>137</v>
      </c>
      <c r="K4578" t="s">
        <v>138</v>
      </c>
      <c r="L4578" t="s">
        <v>13220</v>
      </c>
      <c r="M4578" t="s">
        <v>13221</v>
      </c>
      <c r="N4578">
        <v>0.67055555499999997</v>
      </c>
      <c r="O4578">
        <v>0</v>
      </c>
      <c r="P4578">
        <v>1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8.5503214129423327E-2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8.5503214129423327E-2</v>
      </c>
    </row>
    <row r="4579" spans="1:31" x14ac:dyDescent="0.25">
      <c r="A4579">
        <v>2345836</v>
      </c>
      <c r="B4579">
        <v>1</v>
      </c>
      <c r="C4579" t="s">
        <v>81</v>
      </c>
      <c r="D4579" t="s">
        <v>118</v>
      </c>
      <c r="E4579" t="s">
        <v>157</v>
      </c>
      <c r="F4579" t="s">
        <v>13222</v>
      </c>
      <c r="G4579" t="s">
        <v>159</v>
      </c>
      <c r="H4579" t="s">
        <v>154</v>
      </c>
      <c r="I4579" t="s">
        <v>144</v>
      </c>
      <c r="J4579" t="s">
        <v>137</v>
      </c>
      <c r="K4579" t="s">
        <v>138</v>
      </c>
      <c r="L4579" t="s">
        <v>13223</v>
      </c>
      <c r="M4579" t="s">
        <v>13224</v>
      </c>
      <c r="N4579">
        <v>0.63527777699999999</v>
      </c>
      <c r="O4579">
        <v>0</v>
      </c>
      <c r="P4579">
        <v>1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0.17329346193547115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0.17329346193547115</v>
      </c>
    </row>
    <row r="4580" spans="1:31" x14ac:dyDescent="0.25">
      <c r="A4580">
        <v>2345398</v>
      </c>
      <c r="B4580">
        <v>1</v>
      </c>
      <c r="C4580" t="s">
        <v>80</v>
      </c>
      <c r="D4580" t="s">
        <v>88</v>
      </c>
      <c r="E4580" t="s">
        <v>132</v>
      </c>
      <c r="F4580" t="s">
        <v>1817</v>
      </c>
      <c r="G4580" t="s">
        <v>1416</v>
      </c>
      <c r="H4580" t="s">
        <v>135</v>
      </c>
      <c r="I4580" t="s">
        <v>144</v>
      </c>
      <c r="J4580" t="s">
        <v>137</v>
      </c>
      <c r="K4580" t="s">
        <v>138</v>
      </c>
      <c r="L4580" t="s">
        <v>13225</v>
      </c>
      <c r="M4580" t="s">
        <v>13226</v>
      </c>
      <c r="N4580">
        <v>2.329722222</v>
      </c>
      <c r="O4580">
        <v>0</v>
      </c>
      <c r="P4580">
        <v>1279</v>
      </c>
      <c r="Q4580">
        <v>0</v>
      </c>
      <c r="R4580">
        <v>0</v>
      </c>
      <c r="S4580">
        <v>0</v>
      </c>
      <c r="T4580">
        <v>23</v>
      </c>
      <c r="U4580">
        <v>0</v>
      </c>
      <c r="V4580">
        <v>0</v>
      </c>
      <c r="W4580">
        <v>0</v>
      </c>
      <c r="X4580">
        <v>788.77981350873233</v>
      </c>
      <c r="Y4580">
        <v>0</v>
      </c>
      <c r="Z4580">
        <v>0</v>
      </c>
      <c r="AA4580">
        <v>0</v>
      </c>
      <c r="AB4580">
        <v>69.149002535730801</v>
      </c>
      <c r="AC4580">
        <v>0</v>
      </c>
      <c r="AD4580">
        <v>0</v>
      </c>
      <c r="AE4580">
        <v>857.92881604446313</v>
      </c>
    </row>
    <row r="4581" spans="1:31" x14ac:dyDescent="0.25">
      <c r="A4581">
        <v>2345650</v>
      </c>
      <c r="B4581">
        <v>1</v>
      </c>
      <c r="C4581" t="s">
        <v>81</v>
      </c>
      <c r="D4581" t="s">
        <v>123</v>
      </c>
      <c r="E4581" t="s">
        <v>147</v>
      </c>
      <c r="F4581" t="s">
        <v>13227</v>
      </c>
      <c r="G4581" t="s">
        <v>134</v>
      </c>
      <c r="H4581" t="s">
        <v>135</v>
      </c>
      <c r="I4581" t="s">
        <v>144</v>
      </c>
      <c r="J4581" t="s">
        <v>137</v>
      </c>
      <c r="K4581" t="s">
        <v>138</v>
      </c>
      <c r="L4581" t="s">
        <v>13228</v>
      </c>
      <c r="M4581" t="s">
        <v>13229</v>
      </c>
      <c r="N4581">
        <v>0.64055555500000005</v>
      </c>
      <c r="O4581">
        <v>0</v>
      </c>
      <c r="P4581">
        <v>219</v>
      </c>
      <c r="Q4581">
        <v>0</v>
      </c>
      <c r="R4581">
        <v>2</v>
      </c>
      <c r="S4581">
        <v>0</v>
      </c>
      <c r="T4581">
        <v>330</v>
      </c>
      <c r="U4581">
        <v>0</v>
      </c>
      <c r="V4581">
        <v>19</v>
      </c>
      <c r="W4581">
        <v>0</v>
      </c>
      <c r="X4581">
        <v>43.654483987459777</v>
      </c>
      <c r="Y4581">
        <v>0</v>
      </c>
      <c r="Z4581">
        <v>0.13863306786978749</v>
      </c>
      <c r="AA4581">
        <v>0</v>
      </c>
      <c r="AB4581">
        <v>156.19490320480691</v>
      </c>
      <c r="AC4581">
        <v>0</v>
      </c>
      <c r="AD4581">
        <v>100.53892864050563</v>
      </c>
      <c r="AE4581">
        <v>300.52694890064208</v>
      </c>
    </row>
    <row r="4582" spans="1:31" x14ac:dyDescent="0.25">
      <c r="A4582">
        <v>2345713</v>
      </c>
      <c r="B4582">
        <v>1</v>
      </c>
      <c r="C4582" t="s">
        <v>80</v>
      </c>
      <c r="D4582" t="s">
        <v>106</v>
      </c>
      <c r="E4582" t="s">
        <v>174</v>
      </c>
      <c r="F4582" t="s">
        <v>13230</v>
      </c>
      <c r="G4582" t="s">
        <v>176</v>
      </c>
      <c r="H4582" t="s">
        <v>154</v>
      </c>
      <c r="I4582" t="s">
        <v>144</v>
      </c>
      <c r="J4582" t="s">
        <v>137</v>
      </c>
      <c r="K4582" t="s">
        <v>138</v>
      </c>
      <c r="L4582" t="s">
        <v>13231</v>
      </c>
      <c r="M4582" t="s">
        <v>13232</v>
      </c>
      <c r="N4582">
        <v>1.4838888880000001</v>
      </c>
      <c r="O4582">
        <v>0</v>
      </c>
      <c r="P4582">
        <v>1</v>
      </c>
      <c r="Q4582">
        <v>0</v>
      </c>
      <c r="R4582">
        <v>12</v>
      </c>
      <c r="S4582">
        <v>0</v>
      </c>
      <c r="T4582">
        <v>3</v>
      </c>
      <c r="U4582">
        <v>0</v>
      </c>
      <c r="V4582">
        <v>0</v>
      </c>
      <c r="W4582">
        <v>0</v>
      </c>
      <c r="X4582">
        <v>5.7218061693962703</v>
      </c>
      <c r="Y4582">
        <v>0</v>
      </c>
      <c r="Z4582">
        <v>56.845476315369211</v>
      </c>
      <c r="AA4582">
        <v>0</v>
      </c>
      <c r="AB4582">
        <v>21.0863200029303</v>
      </c>
      <c r="AC4582">
        <v>0</v>
      </c>
      <c r="AD4582">
        <v>0</v>
      </c>
      <c r="AE4582">
        <v>83.653602487695792</v>
      </c>
    </row>
    <row r="4583" spans="1:31" x14ac:dyDescent="0.25">
      <c r="A4583">
        <v>2345819</v>
      </c>
      <c r="B4583">
        <v>1</v>
      </c>
      <c r="C4583" t="s">
        <v>81</v>
      </c>
      <c r="D4583" t="s">
        <v>115</v>
      </c>
      <c r="E4583" t="s">
        <v>151</v>
      </c>
      <c r="F4583" t="s">
        <v>11565</v>
      </c>
      <c r="G4583" t="s">
        <v>153</v>
      </c>
      <c r="H4583" t="s">
        <v>154</v>
      </c>
      <c r="I4583" t="s">
        <v>144</v>
      </c>
      <c r="J4583" t="s">
        <v>137</v>
      </c>
      <c r="K4583" t="s">
        <v>138</v>
      </c>
      <c r="L4583" t="s">
        <v>13233</v>
      </c>
      <c r="M4583" t="s">
        <v>13234</v>
      </c>
      <c r="N4583">
        <v>5.3027777770000002</v>
      </c>
      <c r="O4583">
        <v>0</v>
      </c>
      <c r="P4583">
        <v>21</v>
      </c>
      <c r="Q4583">
        <v>0</v>
      </c>
      <c r="R4583">
        <v>2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6.2927031334120702</v>
      </c>
      <c r="Y4583">
        <v>0</v>
      </c>
      <c r="Z4583">
        <v>0.21921916679136114</v>
      </c>
      <c r="AA4583">
        <v>0</v>
      </c>
      <c r="AB4583">
        <v>0</v>
      </c>
      <c r="AC4583">
        <v>0</v>
      </c>
      <c r="AD4583">
        <v>0</v>
      </c>
      <c r="AE4583">
        <v>6.5119223002034312</v>
      </c>
    </row>
    <row r="4584" spans="1:31" x14ac:dyDescent="0.25">
      <c r="A4584">
        <v>2345813</v>
      </c>
      <c r="B4584">
        <v>1</v>
      </c>
      <c r="C4584" t="s">
        <v>80</v>
      </c>
      <c r="D4584" t="s">
        <v>98</v>
      </c>
      <c r="E4584" t="s">
        <v>147</v>
      </c>
      <c r="F4584" t="s">
        <v>13235</v>
      </c>
      <c r="G4584" t="s">
        <v>254</v>
      </c>
      <c r="H4584" t="s">
        <v>135</v>
      </c>
      <c r="I4584" t="s">
        <v>144</v>
      </c>
      <c r="J4584" t="s">
        <v>137</v>
      </c>
      <c r="K4584" t="s">
        <v>138</v>
      </c>
      <c r="L4584" t="s">
        <v>13236</v>
      </c>
      <c r="M4584" t="s">
        <v>13237</v>
      </c>
      <c r="N4584">
        <v>5.3630555549999999</v>
      </c>
      <c r="O4584">
        <v>0</v>
      </c>
      <c r="P4584">
        <v>0</v>
      </c>
      <c r="Q4584">
        <v>0</v>
      </c>
      <c r="R4584">
        <v>8</v>
      </c>
      <c r="S4584">
        <v>0</v>
      </c>
      <c r="T4584">
        <v>5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115.76339519809612</v>
      </c>
      <c r="AA4584">
        <v>0</v>
      </c>
      <c r="AB4584">
        <v>23.970606605462436</v>
      </c>
      <c r="AC4584">
        <v>0</v>
      </c>
      <c r="AD4584">
        <v>0</v>
      </c>
      <c r="AE4584">
        <v>139.73400180355856</v>
      </c>
    </row>
    <row r="4585" spans="1:31" x14ac:dyDescent="0.25">
      <c r="A4585">
        <v>2345421</v>
      </c>
      <c r="B4585">
        <v>1</v>
      </c>
      <c r="C4585" t="s">
        <v>80</v>
      </c>
      <c r="D4585" t="s">
        <v>106</v>
      </c>
      <c r="E4585" t="s">
        <v>174</v>
      </c>
      <c r="F4585" t="s">
        <v>7295</v>
      </c>
      <c r="G4585" t="s">
        <v>176</v>
      </c>
      <c r="H4585" t="s">
        <v>154</v>
      </c>
      <c r="I4585" t="s">
        <v>144</v>
      </c>
      <c r="J4585" t="s">
        <v>137</v>
      </c>
      <c r="K4585" t="s">
        <v>138</v>
      </c>
      <c r="L4585" t="s">
        <v>13238</v>
      </c>
      <c r="M4585" t="s">
        <v>13239</v>
      </c>
      <c r="N4585">
        <v>0.58083333299999995</v>
      </c>
      <c r="O4585">
        <v>0</v>
      </c>
      <c r="P4585">
        <v>0</v>
      </c>
      <c r="Q4585">
        <v>0</v>
      </c>
      <c r="R4585">
        <v>19</v>
      </c>
      <c r="S4585">
        <v>0</v>
      </c>
      <c r="T4585">
        <v>2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34.72938430990051</v>
      </c>
      <c r="AA4585">
        <v>0</v>
      </c>
      <c r="AB4585">
        <v>5.1668344171837965</v>
      </c>
      <c r="AC4585">
        <v>0</v>
      </c>
      <c r="AD4585">
        <v>0</v>
      </c>
      <c r="AE4585">
        <v>39.896218727084303</v>
      </c>
    </row>
    <row r="4586" spans="1:31" x14ac:dyDescent="0.25">
      <c r="A4586">
        <v>2345770</v>
      </c>
      <c r="B4586">
        <v>1</v>
      </c>
      <c r="C4586" t="s">
        <v>81</v>
      </c>
      <c r="D4586" t="s">
        <v>114</v>
      </c>
      <c r="E4586" t="s">
        <v>147</v>
      </c>
      <c r="F4586" t="s">
        <v>13240</v>
      </c>
      <c r="G4586" t="s">
        <v>184</v>
      </c>
      <c r="H4586" t="s">
        <v>135</v>
      </c>
      <c r="I4586" t="s">
        <v>144</v>
      </c>
      <c r="J4586" t="s">
        <v>137</v>
      </c>
      <c r="K4586" t="s">
        <v>138</v>
      </c>
      <c r="L4586" t="s">
        <v>13241</v>
      </c>
      <c r="M4586" t="s">
        <v>13242</v>
      </c>
      <c r="N4586">
        <v>2.0702777769999998</v>
      </c>
      <c r="O4586">
        <v>0</v>
      </c>
      <c r="P4586">
        <v>69</v>
      </c>
      <c r="Q4586">
        <v>0</v>
      </c>
      <c r="R4586">
        <v>2</v>
      </c>
      <c r="S4586">
        <v>0</v>
      </c>
      <c r="T4586">
        <v>2</v>
      </c>
      <c r="U4586">
        <v>0</v>
      </c>
      <c r="V4586">
        <v>1</v>
      </c>
      <c r="W4586">
        <v>0</v>
      </c>
      <c r="X4586">
        <v>12.299310205689817</v>
      </c>
      <c r="Y4586">
        <v>0</v>
      </c>
      <c r="Z4586">
        <v>1.3481354791253326</v>
      </c>
      <c r="AA4586">
        <v>0</v>
      </c>
      <c r="AB4586">
        <v>0.20373546016608585</v>
      </c>
      <c r="AC4586">
        <v>0</v>
      </c>
      <c r="AD4586">
        <v>0</v>
      </c>
      <c r="AE4586">
        <v>13.851181144981236</v>
      </c>
    </row>
    <row r="4587" spans="1:31" x14ac:dyDescent="0.25">
      <c r="A4587">
        <v>2345639</v>
      </c>
      <c r="B4587">
        <v>1</v>
      </c>
      <c r="C4587" t="s">
        <v>80</v>
      </c>
      <c r="D4587" t="s">
        <v>84</v>
      </c>
      <c r="E4587" t="s">
        <v>151</v>
      </c>
      <c r="F4587" t="s">
        <v>13243</v>
      </c>
      <c r="G4587" t="s">
        <v>498</v>
      </c>
      <c r="H4587" t="s">
        <v>154</v>
      </c>
      <c r="I4587" t="s">
        <v>144</v>
      </c>
      <c r="J4587" t="s">
        <v>137</v>
      </c>
      <c r="K4587" t="s">
        <v>138</v>
      </c>
      <c r="L4587" t="s">
        <v>13244</v>
      </c>
      <c r="M4587" t="s">
        <v>13245</v>
      </c>
      <c r="N4587">
        <v>1.0013888879999999</v>
      </c>
      <c r="O4587">
        <v>0</v>
      </c>
      <c r="P4587">
        <v>162</v>
      </c>
      <c r="Q4587">
        <v>0</v>
      </c>
      <c r="R4587">
        <v>0</v>
      </c>
      <c r="S4587">
        <v>0</v>
      </c>
      <c r="T4587">
        <v>10</v>
      </c>
      <c r="U4587">
        <v>0</v>
      </c>
      <c r="V4587">
        <v>0</v>
      </c>
      <c r="W4587">
        <v>0</v>
      </c>
      <c r="X4587">
        <v>34.442992672004763</v>
      </c>
      <c r="Y4587">
        <v>0</v>
      </c>
      <c r="Z4587">
        <v>0</v>
      </c>
      <c r="AA4587">
        <v>0</v>
      </c>
      <c r="AB4587">
        <v>4.7784498550371426</v>
      </c>
      <c r="AC4587">
        <v>0</v>
      </c>
      <c r="AD4587">
        <v>0</v>
      </c>
      <c r="AE4587">
        <v>39.221442527041908</v>
      </c>
    </row>
    <row r="4588" spans="1:31" x14ac:dyDescent="0.25">
      <c r="A4588">
        <v>2345802</v>
      </c>
      <c r="B4588">
        <v>1</v>
      </c>
      <c r="C4588" t="s">
        <v>80</v>
      </c>
      <c r="D4588" t="s">
        <v>83</v>
      </c>
      <c r="E4588" t="s">
        <v>151</v>
      </c>
      <c r="F4588" t="s">
        <v>13246</v>
      </c>
      <c r="G4588" t="s">
        <v>410</v>
      </c>
      <c r="H4588" t="s">
        <v>154</v>
      </c>
      <c r="I4588" t="s">
        <v>144</v>
      </c>
      <c r="J4588" t="s">
        <v>137</v>
      </c>
      <c r="K4588" t="s">
        <v>138</v>
      </c>
      <c r="L4588" t="s">
        <v>13247</v>
      </c>
      <c r="M4588" t="s">
        <v>13248</v>
      </c>
      <c r="N4588">
        <v>1.7513888879999999</v>
      </c>
      <c r="O4588">
        <v>0</v>
      </c>
      <c r="P4588">
        <v>191</v>
      </c>
      <c r="Q4588">
        <v>0</v>
      </c>
      <c r="R4588">
        <v>0</v>
      </c>
      <c r="S4588">
        <v>0</v>
      </c>
      <c r="T4588">
        <v>24</v>
      </c>
      <c r="U4588">
        <v>0</v>
      </c>
      <c r="V4588">
        <v>0</v>
      </c>
      <c r="W4588">
        <v>0</v>
      </c>
      <c r="X4588">
        <v>91.30915739606273</v>
      </c>
      <c r="Y4588">
        <v>0</v>
      </c>
      <c r="Z4588">
        <v>0</v>
      </c>
      <c r="AA4588">
        <v>0</v>
      </c>
      <c r="AB4588">
        <v>21.496659415866453</v>
      </c>
      <c r="AC4588">
        <v>0</v>
      </c>
      <c r="AD4588">
        <v>0</v>
      </c>
      <c r="AE4588">
        <v>112.80581681192919</v>
      </c>
    </row>
    <row r="4589" spans="1:31" x14ac:dyDescent="0.25">
      <c r="A4589">
        <v>2345739</v>
      </c>
      <c r="B4589">
        <v>1</v>
      </c>
      <c r="C4589" t="s">
        <v>81</v>
      </c>
      <c r="D4589" t="s">
        <v>123</v>
      </c>
      <c r="E4589" t="s">
        <v>151</v>
      </c>
      <c r="F4589" t="s">
        <v>13249</v>
      </c>
      <c r="G4589" t="s">
        <v>153</v>
      </c>
      <c r="H4589" t="s">
        <v>154</v>
      </c>
      <c r="I4589" t="s">
        <v>144</v>
      </c>
      <c r="J4589" t="s">
        <v>137</v>
      </c>
      <c r="K4589" t="s">
        <v>138</v>
      </c>
      <c r="L4589" t="s">
        <v>13250</v>
      </c>
      <c r="M4589" t="s">
        <v>13251</v>
      </c>
      <c r="N4589">
        <v>5.1583333329999999</v>
      </c>
      <c r="O4589">
        <v>0</v>
      </c>
      <c r="P4589">
        <v>239</v>
      </c>
      <c r="Q4589">
        <v>0</v>
      </c>
      <c r="R4589">
        <v>0</v>
      </c>
      <c r="S4589">
        <v>0</v>
      </c>
      <c r="T4589">
        <v>20</v>
      </c>
      <c r="U4589">
        <v>0</v>
      </c>
      <c r="V4589">
        <v>0</v>
      </c>
      <c r="W4589">
        <v>0</v>
      </c>
      <c r="X4589">
        <v>279.58998177328283</v>
      </c>
      <c r="Y4589">
        <v>0</v>
      </c>
      <c r="Z4589">
        <v>0</v>
      </c>
      <c r="AA4589">
        <v>0</v>
      </c>
      <c r="AB4589">
        <v>66.570358677877465</v>
      </c>
      <c r="AC4589">
        <v>0</v>
      </c>
      <c r="AD4589">
        <v>0</v>
      </c>
      <c r="AE4589">
        <v>346.16034045116032</v>
      </c>
    </row>
    <row r="4590" spans="1:31" x14ac:dyDescent="0.25">
      <c r="A4590">
        <v>2345656</v>
      </c>
      <c r="B4590">
        <v>1</v>
      </c>
      <c r="C4590" t="s">
        <v>81</v>
      </c>
      <c r="D4590" t="s">
        <v>123</v>
      </c>
      <c r="E4590" t="s">
        <v>141</v>
      </c>
      <c r="F4590" t="s">
        <v>13252</v>
      </c>
      <c r="G4590" t="s">
        <v>134</v>
      </c>
      <c r="H4590" t="s">
        <v>135</v>
      </c>
      <c r="I4590" t="s">
        <v>144</v>
      </c>
      <c r="J4590" t="s">
        <v>137</v>
      </c>
      <c r="K4590" t="s">
        <v>138</v>
      </c>
      <c r="L4590" t="s">
        <v>13253</v>
      </c>
      <c r="M4590" t="s">
        <v>13254</v>
      </c>
      <c r="N4590">
        <v>5.0097222219999997</v>
      </c>
      <c r="O4590">
        <v>3</v>
      </c>
      <c r="P4590">
        <v>37</v>
      </c>
      <c r="Q4590">
        <v>120</v>
      </c>
      <c r="R4590">
        <v>292</v>
      </c>
      <c r="S4590">
        <v>20</v>
      </c>
      <c r="T4590">
        <v>73</v>
      </c>
      <c r="U4590">
        <v>0</v>
      </c>
      <c r="V4590">
        <v>0</v>
      </c>
      <c r="W4590">
        <v>28.788356081045517</v>
      </c>
      <c r="X4590">
        <v>52.42204837497772</v>
      </c>
      <c r="Y4590">
        <v>995.35946150601251</v>
      </c>
      <c r="Z4590">
        <v>951.50726643304586</v>
      </c>
      <c r="AA4590">
        <v>166.16442764236055</v>
      </c>
      <c r="AB4590">
        <v>299.61788763438415</v>
      </c>
      <c r="AC4590">
        <v>0</v>
      </c>
      <c r="AD4590">
        <v>0</v>
      </c>
      <c r="AE4590">
        <v>2493.8594476718263</v>
      </c>
    </row>
    <row r="4591" spans="1:31" x14ac:dyDescent="0.25">
      <c r="A4591">
        <v>2345407</v>
      </c>
      <c r="B4591">
        <v>1</v>
      </c>
      <c r="C4591" t="s">
        <v>80</v>
      </c>
      <c r="D4591" t="s">
        <v>105</v>
      </c>
      <c r="E4591" t="s">
        <v>132</v>
      </c>
      <c r="F4591" t="s">
        <v>13255</v>
      </c>
      <c r="G4591" t="s">
        <v>134</v>
      </c>
      <c r="H4591" t="s">
        <v>135</v>
      </c>
      <c r="I4591" t="s">
        <v>144</v>
      </c>
      <c r="J4591" t="s">
        <v>137</v>
      </c>
      <c r="K4591" t="s">
        <v>138</v>
      </c>
      <c r="L4591" t="s">
        <v>13256</v>
      </c>
      <c r="M4591" t="s">
        <v>13257</v>
      </c>
      <c r="N4591">
        <v>0.79416666599999997</v>
      </c>
      <c r="O4591">
        <v>0</v>
      </c>
      <c r="P4591">
        <v>2208</v>
      </c>
      <c r="Q4591">
        <v>0</v>
      </c>
      <c r="R4591">
        <v>1</v>
      </c>
      <c r="S4591">
        <v>0</v>
      </c>
      <c r="T4591">
        <v>162</v>
      </c>
      <c r="U4591">
        <v>0</v>
      </c>
      <c r="V4591">
        <v>0</v>
      </c>
      <c r="W4591">
        <v>0</v>
      </c>
      <c r="X4591">
        <v>667.36704358789564</v>
      </c>
      <c r="Y4591">
        <v>0</v>
      </c>
      <c r="Z4591">
        <v>0.91850311423841824</v>
      </c>
      <c r="AA4591">
        <v>0</v>
      </c>
      <c r="AB4591">
        <v>129.01608009152443</v>
      </c>
      <c r="AC4591">
        <v>0</v>
      </c>
      <c r="AD4591">
        <v>0</v>
      </c>
      <c r="AE4591">
        <v>797.30162679365844</v>
      </c>
    </row>
    <row r="4592" spans="1:31" x14ac:dyDescent="0.25">
      <c r="A4592">
        <v>2345785</v>
      </c>
      <c r="B4592">
        <v>1</v>
      </c>
      <c r="C4592" t="s">
        <v>81</v>
      </c>
      <c r="D4592" t="s">
        <v>127</v>
      </c>
      <c r="E4592" t="s">
        <v>151</v>
      </c>
      <c r="F4592" t="s">
        <v>13258</v>
      </c>
      <c r="G4592" t="s">
        <v>153</v>
      </c>
      <c r="H4592" t="s">
        <v>154</v>
      </c>
      <c r="I4592" t="s">
        <v>144</v>
      </c>
      <c r="J4592" t="s">
        <v>137</v>
      </c>
      <c r="K4592" t="s">
        <v>138</v>
      </c>
      <c r="L4592" t="s">
        <v>13259</v>
      </c>
      <c r="M4592" t="s">
        <v>13260</v>
      </c>
      <c r="N4592">
        <v>2.6388888879999999</v>
      </c>
      <c r="O4592">
        <v>0</v>
      </c>
      <c r="P4592">
        <v>38</v>
      </c>
      <c r="Q4592">
        <v>0</v>
      </c>
      <c r="R4592">
        <v>0</v>
      </c>
      <c r="S4592">
        <v>0</v>
      </c>
      <c r="T4592">
        <v>5</v>
      </c>
      <c r="U4592">
        <v>0</v>
      </c>
      <c r="V4592">
        <v>0</v>
      </c>
      <c r="W4592">
        <v>0</v>
      </c>
      <c r="X4592">
        <v>25.994112792519878</v>
      </c>
      <c r="Y4592">
        <v>0</v>
      </c>
      <c r="Z4592">
        <v>0</v>
      </c>
      <c r="AA4592">
        <v>0</v>
      </c>
      <c r="AB4592">
        <v>12.283670763569205</v>
      </c>
      <c r="AC4592">
        <v>0</v>
      </c>
      <c r="AD4592">
        <v>0</v>
      </c>
      <c r="AE4592">
        <v>38.277783556089084</v>
      </c>
    </row>
    <row r="4593" spans="1:31" x14ac:dyDescent="0.25">
      <c r="A4593">
        <v>2345493</v>
      </c>
      <c r="B4593">
        <v>1</v>
      </c>
      <c r="C4593" t="s">
        <v>80</v>
      </c>
      <c r="D4593" t="s">
        <v>106</v>
      </c>
      <c r="E4593" t="s">
        <v>157</v>
      </c>
      <c r="F4593" t="s">
        <v>13261</v>
      </c>
      <c r="G4593" t="s">
        <v>159</v>
      </c>
      <c r="H4593" t="s">
        <v>154</v>
      </c>
      <c r="I4593" t="s">
        <v>144</v>
      </c>
      <c r="J4593" t="s">
        <v>137</v>
      </c>
      <c r="K4593" t="s">
        <v>138</v>
      </c>
      <c r="L4593" t="s">
        <v>13262</v>
      </c>
      <c r="M4593" t="s">
        <v>13263</v>
      </c>
      <c r="N4593">
        <v>5.7291666660000002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1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10.053432825532251</v>
      </c>
      <c r="AC4593">
        <v>0</v>
      </c>
      <c r="AD4593">
        <v>0</v>
      </c>
      <c r="AE4593">
        <v>10.053432825532251</v>
      </c>
    </row>
    <row r="4594" spans="1:31" x14ac:dyDescent="0.25">
      <c r="A4594">
        <v>2345722</v>
      </c>
      <c r="B4594">
        <v>1</v>
      </c>
      <c r="C4594" t="s">
        <v>81</v>
      </c>
      <c r="D4594" t="s">
        <v>116</v>
      </c>
      <c r="E4594" t="s">
        <v>151</v>
      </c>
      <c r="F4594" t="s">
        <v>13264</v>
      </c>
      <c r="G4594" t="s">
        <v>153</v>
      </c>
      <c r="H4594" t="s">
        <v>154</v>
      </c>
      <c r="I4594" t="s">
        <v>144</v>
      </c>
      <c r="J4594" t="s">
        <v>137</v>
      </c>
      <c r="K4594" t="s">
        <v>138</v>
      </c>
      <c r="L4594" t="s">
        <v>13265</v>
      </c>
      <c r="M4594" t="s">
        <v>13266</v>
      </c>
      <c r="N4594">
        <v>1.1555555550000001</v>
      </c>
      <c r="O4594">
        <v>0</v>
      </c>
      <c r="P4594">
        <v>14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2.5276460628043775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2.5276460628043775</v>
      </c>
    </row>
    <row r="4595" spans="1:31" x14ac:dyDescent="0.25">
      <c r="A4595">
        <v>2345487</v>
      </c>
      <c r="B4595">
        <v>1</v>
      </c>
      <c r="C4595" t="s">
        <v>81</v>
      </c>
      <c r="D4595" t="s">
        <v>117</v>
      </c>
      <c r="E4595" t="s">
        <v>174</v>
      </c>
      <c r="F4595" t="s">
        <v>13267</v>
      </c>
      <c r="G4595" t="s">
        <v>432</v>
      </c>
      <c r="H4595" t="s">
        <v>154</v>
      </c>
      <c r="I4595" t="s">
        <v>144</v>
      </c>
      <c r="J4595" t="s">
        <v>137</v>
      </c>
      <c r="K4595" t="s">
        <v>138</v>
      </c>
      <c r="L4595" t="s">
        <v>13268</v>
      </c>
      <c r="M4595" t="s">
        <v>13269</v>
      </c>
      <c r="N4595">
        <v>0.207777777</v>
      </c>
      <c r="O4595">
        <v>0</v>
      </c>
      <c r="P4595">
        <v>125</v>
      </c>
      <c r="Q4595">
        <v>0</v>
      </c>
      <c r="R4595">
        <v>2</v>
      </c>
      <c r="S4595">
        <v>0</v>
      </c>
      <c r="T4595">
        <v>3</v>
      </c>
      <c r="U4595">
        <v>0</v>
      </c>
      <c r="V4595">
        <v>0</v>
      </c>
      <c r="W4595">
        <v>0</v>
      </c>
      <c r="X4595">
        <v>2.964346163903226</v>
      </c>
      <c r="Y4595">
        <v>0</v>
      </c>
      <c r="Z4595">
        <v>1.888762870064889E-2</v>
      </c>
      <c r="AA4595">
        <v>0</v>
      </c>
      <c r="AB4595">
        <v>7.4771969844439998E-2</v>
      </c>
      <c r="AC4595">
        <v>0</v>
      </c>
      <c r="AD4595">
        <v>0</v>
      </c>
      <c r="AE4595">
        <v>3.0580057624483148</v>
      </c>
    </row>
    <row r="4596" spans="1:31" x14ac:dyDescent="0.25">
      <c r="A4596">
        <v>2345410</v>
      </c>
      <c r="B4596">
        <v>1</v>
      </c>
      <c r="C4596" t="s">
        <v>80</v>
      </c>
      <c r="D4596" t="s">
        <v>82</v>
      </c>
      <c r="E4596" t="s">
        <v>174</v>
      </c>
      <c r="F4596" t="s">
        <v>13270</v>
      </c>
      <c r="G4596" t="s">
        <v>194</v>
      </c>
      <c r="H4596" t="s">
        <v>154</v>
      </c>
      <c r="I4596" t="s">
        <v>144</v>
      </c>
      <c r="J4596" t="s">
        <v>137</v>
      </c>
      <c r="K4596" t="s">
        <v>138</v>
      </c>
      <c r="L4596" t="s">
        <v>13271</v>
      </c>
      <c r="M4596" t="s">
        <v>13272</v>
      </c>
      <c r="N4596">
        <v>0.18083333300000001</v>
      </c>
      <c r="O4596">
        <v>0</v>
      </c>
      <c r="P4596">
        <v>197</v>
      </c>
      <c r="Q4596">
        <v>0</v>
      </c>
      <c r="R4596">
        <v>0</v>
      </c>
      <c r="S4596">
        <v>0</v>
      </c>
      <c r="T4596">
        <v>17</v>
      </c>
      <c r="U4596">
        <v>0</v>
      </c>
      <c r="V4596">
        <v>0</v>
      </c>
      <c r="W4596">
        <v>0</v>
      </c>
      <c r="X4596">
        <v>7.0480290763961371</v>
      </c>
      <c r="Y4596">
        <v>0</v>
      </c>
      <c r="Z4596">
        <v>0</v>
      </c>
      <c r="AA4596">
        <v>0</v>
      </c>
      <c r="AB4596">
        <v>1.2632990333398404</v>
      </c>
      <c r="AC4596">
        <v>0</v>
      </c>
      <c r="AD4596">
        <v>0</v>
      </c>
      <c r="AE4596">
        <v>8.3113281097359781</v>
      </c>
    </row>
    <row r="4597" spans="1:31" x14ac:dyDescent="0.25">
      <c r="A4597">
        <v>2345653</v>
      </c>
      <c r="B4597">
        <v>1</v>
      </c>
      <c r="C4597" t="s">
        <v>80</v>
      </c>
      <c r="D4597" t="s">
        <v>105</v>
      </c>
      <c r="E4597" t="s">
        <v>157</v>
      </c>
      <c r="F4597" t="s">
        <v>13273</v>
      </c>
      <c r="G4597" t="s">
        <v>159</v>
      </c>
      <c r="H4597" t="s">
        <v>154</v>
      </c>
      <c r="I4597" t="s">
        <v>144</v>
      </c>
      <c r="J4597" t="s">
        <v>137</v>
      </c>
      <c r="K4597" t="s">
        <v>138</v>
      </c>
      <c r="L4597" t="s">
        <v>13274</v>
      </c>
      <c r="M4597" t="s">
        <v>13275</v>
      </c>
      <c r="N4597">
        <v>1.388055555</v>
      </c>
      <c r="O4597">
        <v>0</v>
      </c>
      <c r="P4597">
        <v>0</v>
      </c>
      <c r="Q4597">
        <v>0</v>
      </c>
      <c r="R4597">
        <v>0</v>
      </c>
      <c r="S4597">
        <v>0</v>
      </c>
      <c r="T4597">
        <v>1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</row>
    <row r="4598" spans="1:31" x14ac:dyDescent="0.25">
      <c r="A4598">
        <v>2345822</v>
      </c>
      <c r="B4598">
        <v>1</v>
      </c>
      <c r="C4598" t="s">
        <v>80</v>
      </c>
      <c r="D4598" t="s">
        <v>82</v>
      </c>
      <c r="E4598" t="s">
        <v>132</v>
      </c>
      <c r="F4598" t="s">
        <v>13276</v>
      </c>
      <c r="G4598" t="s">
        <v>134</v>
      </c>
      <c r="H4598" t="s">
        <v>135</v>
      </c>
      <c r="I4598" t="s">
        <v>144</v>
      </c>
      <c r="J4598" t="s">
        <v>137</v>
      </c>
      <c r="K4598" t="s">
        <v>138</v>
      </c>
      <c r="L4598" t="s">
        <v>13277</v>
      </c>
      <c r="M4598" t="s">
        <v>13278</v>
      </c>
      <c r="N4598">
        <v>0.76555555500000005</v>
      </c>
      <c r="O4598">
        <v>0</v>
      </c>
      <c r="P4598">
        <v>466</v>
      </c>
      <c r="Q4598">
        <v>0</v>
      </c>
      <c r="R4598">
        <v>0</v>
      </c>
      <c r="S4598">
        <v>4</v>
      </c>
      <c r="T4598">
        <v>1958</v>
      </c>
      <c r="U4598">
        <v>0</v>
      </c>
      <c r="V4598">
        <v>4</v>
      </c>
      <c r="W4598">
        <v>0</v>
      </c>
      <c r="X4598">
        <v>72.593361306435298</v>
      </c>
      <c r="Y4598">
        <v>0</v>
      </c>
      <c r="Z4598">
        <v>0</v>
      </c>
      <c r="AA4598">
        <v>87.060654488503872</v>
      </c>
      <c r="AB4598">
        <v>892.80114060761639</v>
      </c>
      <c r="AC4598">
        <v>0</v>
      </c>
      <c r="AD4598">
        <v>23.297443711740073</v>
      </c>
      <c r="AE4598">
        <v>1075.7526001142955</v>
      </c>
    </row>
    <row r="4599" spans="1:31" x14ac:dyDescent="0.25">
      <c r="A4599">
        <v>2345573</v>
      </c>
      <c r="B4599">
        <v>1</v>
      </c>
      <c r="C4599" t="s">
        <v>80</v>
      </c>
      <c r="D4599" t="s">
        <v>105</v>
      </c>
      <c r="E4599" t="s">
        <v>151</v>
      </c>
      <c r="F4599" t="s">
        <v>13279</v>
      </c>
      <c r="G4599" t="s">
        <v>153</v>
      </c>
      <c r="H4599" t="s">
        <v>154</v>
      </c>
      <c r="I4599" t="s">
        <v>144</v>
      </c>
      <c r="J4599" t="s">
        <v>137</v>
      </c>
      <c r="K4599" t="s">
        <v>138</v>
      </c>
      <c r="L4599" t="s">
        <v>13280</v>
      </c>
      <c r="M4599" t="s">
        <v>13281</v>
      </c>
      <c r="N4599">
        <v>0.63888888799999999</v>
      </c>
      <c r="O4599">
        <v>0</v>
      </c>
      <c r="P4599">
        <v>129</v>
      </c>
      <c r="Q4599">
        <v>0</v>
      </c>
      <c r="R4599">
        <v>0</v>
      </c>
      <c r="S4599">
        <v>0</v>
      </c>
      <c r="T4599">
        <v>10</v>
      </c>
      <c r="U4599">
        <v>0</v>
      </c>
      <c r="V4599">
        <v>0</v>
      </c>
      <c r="W4599">
        <v>0</v>
      </c>
      <c r="X4599">
        <v>27.046744460394176</v>
      </c>
      <c r="Y4599">
        <v>0</v>
      </c>
      <c r="Z4599">
        <v>0</v>
      </c>
      <c r="AA4599">
        <v>0</v>
      </c>
      <c r="AB4599">
        <v>5.3796349892268518</v>
      </c>
      <c r="AC4599">
        <v>0</v>
      </c>
      <c r="AD4599">
        <v>0</v>
      </c>
      <c r="AE4599">
        <v>32.426379449621031</v>
      </c>
    </row>
    <row r="4600" spans="1:31" x14ac:dyDescent="0.25">
      <c r="A4600">
        <v>2345716</v>
      </c>
      <c r="B4600">
        <v>1</v>
      </c>
      <c r="C4600" t="s">
        <v>80</v>
      </c>
      <c r="D4600" t="s">
        <v>92</v>
      </c>
      <c r="E4600" t="s">
        <v>157</v>
      </c>
      <c r="F4600" t="s">
        <v>13282</v>
      </c>
      <c r="G4600" t="s">
        <v>194</v>
      </c>
      <c r="H4600" t="s">
        <v>154</v>
      </c>
      <c r="I4600" t="s">
        <v>144</v>
      </c>
      <c r="J4600" t="s">
        <v>137</v>
      </c>
      <c r="K4600" t="s">
        <v>138</v>
      </c>
      <c r="L4600" t="s">
        <v>13283</v>
      </c>
      <c r="M4600" t="s">
        <v>13284</v>
      </c>
      <c r="N4600">
        <v>1.5605555550000001</v>
      </c>
      <c r="O4600">
        <v>0</v>
      </c>
      <c r="P4600">
        <v>1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0.30154062325230668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0.30154062325230668</v>
      </c>
    </row>
    <row r="4601" spans="1:31" x14ac:dyDescent="0.25">
      <c r="A4601">
        <v>2345467</v>
      </c>
      <c r="B4601">
        <v>1</v>
      </c>
      <c r="C4601" t="s">
        <v>81</v>
      </c>
      <c r="D4601" t="s">
        <v>115</v>
      </c>
      <c r="E4601" t="s">
        <v>141</v>
      </c>
      <c r="F4601" t="s">
        <v>13285</v>
      </c>
      <c r="G4601" t="s">
        <v>208</v>
      </c>
      <c r="H4601" t="s">
        <v>135</v>
      </c>
      <c r="I4601" t="s">
        <v>144</v>
      </c>
      <c r="J4601" t="s">
        <v>137</v>
      </c>
      <c r="K4601" t="s">
        <v>209</v>
      </c>
      <c r="L4601" t="s">
        <v>13286</v>
      </c>
      <c r="M4601" t="s">
        <v>13287</v>
      </c>
      <c r="N4601">
        <v>8.1830555549999993</v>
      </c>
      <c r="O4601">
        <v>0</v>
      </c>
      <c r="P4601">
        <v>613</v>
      </c>
      <c r="Q4601">
        <v>1</v>
      </c>
      <c r="R4601">
        <v>8</v>
      </c>
      <c r="S4601">
        <v>2</v>
      </c>
      <c r="T4601">
        <v>58</v>
      </c>
      <c r="U4601">
        <v>1</v>
      </c>
      <c r="V4601">
        <v>0</v>
      </c>
      <c r="W4601">
        <v>0</v>
      </c>
      <c r="X4601">
        <v>527.46505251185647</v>
      </c>
      <c r="Y4601">
        <v>35.483371962642146</v>
      </c>
      <c r="Z4601">
        <v>10.32474825271424</v>
      </c>
      <c r="AA4601">
        <v>26.757806653855944</v>
      </c>
      <c r="AB4601">
        <v>104.17193730950433</v>
      </c>
      <c r="AC4601">
        <v>58.124363470691712</v>
      </c>
      <c r="AD4601">
        <v>0</v>
      </c>
      <c r="AE4601">
        <v>762.32728016126487</v>
      </c>
    </row>
    <row r="4602" spans="1:31" x14ac:dyDescent="0.25">
      <c r="A4602">
        <v>2345430</v>
      </c>
      <c r="B4602">
        <v>1</v>
      </c>
      <c r="C4602" t="s">
        <v>80</v>
      </c>
      <c r="D4602" t="s">
        <v>93</v>
      </c>
      <c r="E4602" t="s">
        <v>147</v>
      </c>
      <c r="F4602" t="s">
        <v>13288</v>
      </c>
      <c r="G4602" t="s">
        <v>134</v>
      </c>
      <c r="H4602" t="s">
        <v>135</v>
      </c>
      <c r="I4602" t="s">
        <v>144</v>
      </c>
      <c r="J4602" t="s">
        <v>137</v>
      </c>
      <c r="K4602" t="s">
        <v>138</v>
      </c>
      <c r="L4602" t="s">
        <v>13289</v>
      </c>
      <c r="M4602" t="s">
        <v>13290</v>
      </c>
      <c r="N4602">
        <v>0.241388888</v>
      </c>
      <c r="O4602">
        <v>0</v>
      </c>
      <c r="P4602">
        <v>3751</v>
      </c>
      <c r="Q4602">
        <v>0</v>
      </c>
      <c r="R4602">
        <v>0</v>
      </c>
      <c r="S4602">
        <v>4</v>
      </c>
      <c r="T4602">
        <v>307</v>
      </c>
      <c r="U4602">
        <v>0</v>
      </c>
      <c r="V4602">
        <v>0</v>
      </c>
      <c r="W4602">
        <v>0</v>
      </c>
      <c r="X4602">
        <v>148.4388561133041</v>
      </c>
      <c r="Y4602">
        <v>0</v>
      </c>
      <c r="Z4602">
        <v>0</v>
      </c>
      <c r="AA4602">
        <v>8.131588674512404</v>
      </c>
      <c r="AB4602">
        <v>53.16840320952695</v>
      </c>
      <c r="AC4602">
        <v>0</v>
      </c>
      <c r="AD4602">
        <v>0</v>
      </c>
      <c r="AE4602">
        <v>209.73884799734347</v>
      </c>
    </row>
    <row r="4603" spans="1:31" x14ac:dyDescent="0.25">
      <c r="A4603">
        <v>2345865</v>
      </c>
      <c r="B4603">
        <v>1</v>
      </c>
      <c r="C4603" t="s">
        <v>80</v>
      </c>
      <c r="D4603" t="s">
        <v>83</v>
      </c>
      <c r="E4603" t="s">
        <v>151</v>
      </c>
      <c r="F4603" t="s">
        <v>13291</v>
      </c>
      <c r="G4603" t="s">
        <v>153</v>
      </c>
      <c r="H4603" t="s">
        <v>154</v>
      </c>
      <c r="I4603" t="s">
        <v>144</v>
      </c>
      <c r="J4603" t="s">
        <v>137</v>
      </c>
      <c r="K4603" t="s">
        <v>138</v>
      </c>
      <c r="L4603" t="s">
        <v>13292</v>
      </c>
      <c r="M4603" t="s">
        <v>13293</v>
      </c>
      <c r="N4603">
        <v>1.1458333329999999</v>
      </c>
      <c r="O4603">
        <v>0</v>
      </c>
      <c r="P4603">
        <v>43</v>
      </c>
      <c r="Q4603">
        <v>0</v>
      </c>
      <c r="R4603">
        <v>0</v>
      </c>
      <c r="S4603">
        <v>0</v>
      </c>
      <c r="T4603">
        <v>5</v>
      </c>
      <c r="U4603">
        <v>0</v>
      </c>
      <c r="V4603">
        <v>0</v>
      </c>
      <c r="W4603">
        <v>0</v>
      </c>
      <c r="X4603">
        <v>11.512322397251442</v>
      </c>
      <c r="Y4603">
        <v>0</v>
      </c>
      <c r="Z4603">
        <v>0</v>
      </c>
      <c r="AA4603">
        <v>0</v>
      </c>
      <c r="AB4603">
        <v>0.41744266812787917</v>
      </c>
      <c r="AC4603">
        <v>0</v>
      </c>
      <c r="AD4603">
        <v>0</v>
      </c>
      <c r="AE4603">
        <v>11.929765065379321</v>
      </c>
    </row>
    <row r="4604" spans="1:31" x14ac:dyDescent="0.25">
      <c r="A4604">
        <v>2345473</v>
      </c>
      <c r="B4604">
        <v>1</v>
      </c>
      <c r="C4604" t="s">
        <v>80</v>
      </c>
      <c r="D4604" t="s">
        <v>103</v>
      </c>
      <c r="E4604" t="s">
        <v>132</v>
      </c>
      <c r="F4604" t="s">
        <v>13294</v>
      </c>
      <c r="G4604" t="s">
        <v>134</v>
      </c>
      <c r="H4604" t="s">
        <v>135</v>
      </c>
      <c r="I4604" t="s">
        <v>144</v>
      </c>
      <c r="J4604" t="s">
        <v>137</v>
      </c>
      <c r="K4604" t="s">
        <v>138</v>
      </c>
      <c r="L4604" t="s">
        <v>13295</v>
      </c>
      <c r="M4604" t="s">
        <v>13296</v>
      </c>
      <c r="N4604">
        <v>0.53777777699999996</v>
      </c>
      <c r="O4604">
        <v>1</v>
      </c>
      <c r="P4604">
        <v>1399</v>
      </c>
      <c r="Q4604">
        <v>4</v>
      </c>
      <c r="R4604">
        <v>39</v>
      </c>
      <c r="S4604">
        <v>4</v>
      </c>
      <c r="T4604">
        <v>103</v>
      </c>
      <c r="U4604">
        <v>0</v>
      </c>
      <c r="V4604">
        <v>0</v>
      </c>
      <c r="W4604">
        <v>3.3374496243000006E-2</v>
      </c>
      <c r="X4604">
        <v>217.09261657280595</v>
      </c>
      <c r="Y4604">
        <v>6.0573797968803298</v>
      </c>
      <c r="Z4604">
        <v>47.636948595228809</v>
      </c>
      <c r="AA4604">
        <v>8.6212754681864805</v>
      </c>
      <c r="AB4604">
        <v>52.79125925069895</v>
      </c>
      <c r="AC4604">
        <v>0</v>
      </c>
      <c r="AD4604">
        <v>0</v>
      </c>
      <c r="AE4604">
        <v>332.23285418004349</v>
      </c>
    </row>
    <row r="4605" spans="1:31" x14ac:dyDescent="0.25">
      <c r="A4605">
        <v>2345424</v>
      </c>
      <c r="B4605">
        <v>1</v>
      </c>
      <c r="C4605" t="s">
        <v>80</v>
      </c>
      <c r="D4605" t="s">
        <v>95</v>
      </c>
      <c r="E4605" t="s">
        <v>240</v>
      </c>
      <c r="F4605" t="s">
        <v>13297</v>
      </c>
      <c r="G4605" t="s">
        <v>134</v>
      </c>
      <c r="H4605" t="s">
        <v>135</v>
      </c>
      <c r="I4605" t="s">
        <v>144</v>
      </c>
      <c r="J4605" t="s">
        <v>137</v>
      </c>
      <c r="K4605" t="s">
        <v>138</v>
      </c>
      <c r="L4605" t="s">
        <v>13298</v>
      </c>
      <c r="M4605" t="s">
        <v>13299</v>
      </c>
      <c r="N4605">
        <v>0.17180000000000001</v>
      </c>
      <c r="O4605">
        <v>1</v>
      </c>
      <c r="P4605">
        <v>384</v>
      </c>
      <c r="Q4605">
        <v>1</v>
      </c>
      <c r="R4605">
        <v>2</v>
      </c>
      <c r="S4605">
        <v>6</v>
      </c>
      <c r="T4605">
        <v>44</v>
      </c>
      <c r="U4605">
        <v>0</v>
      </c>
      <c r="V4605">
        <v>0</v>
      </c>
      <c r="W4605">
        <v>5.4339339707446664E-2</v>
      </c>
      <c r="X4605">
        <v>13.08826003623988</v>
      </c>
      <c r="Y4605">
        <v>1.3831774774189367</v>
      </c>
      <c r="Z4605">
        <v>2.0560252487975002E-2</v>
      </c>
      <c r="AA4605">
        <v>3.3491319469899334</v>
      </c>
      <c r="AB4605">
        <v>4.9530988584321411</v>
      </c>
      <c r="AC4605">
        <v>0</v>
      </c>
      <c r="AD4605">
        <v>0</v>
      </c>
      <c r="AE4605">
        <v>22.848567911276312</v>
      </c>
    </row>
    <row r="4606" spans="1:31" x14ac:dyDescent="0.25">
      <c r="A4606">
        <v>2345613</v>
      </c>
      <c r="B4606">
        <v>1</v>
      </c>
      <c r="C4606" t="s">
        <v>81</v>
      </c>
      <c r="D4606" t="s">
        <v>112</v>
      </c>
      <c r="E4606" t="s">
        <v>174</v>
      </c>
      <c r="F4606" t="s">
        <v>10623</v>
      </c>
      <c r="G4606" t="s">
        <v>176</v>
      </c>
      <c r="H4606" t="s">
        <v>154</v>
      </c>
      <c r="I4606" t="s">
        <v>144</v>
      </c>
      <c r="J4606" t="s">
        <v>137</v>
      </c>
      <c r="K4606" t="s">
        <v>138</v>
      </c>
      <c r="L4606" t="s">
        <v>13300</v>
      </c>
      <c r="M4606" t="s">
        <v>13301</v>
      </c>
      <c r="N4606">
        <v>2.5588888879999998</v>
      </c>
      <c r="O4606">
        <v>0</v>
      </c>
      <c r="P4606">
        <v>28</v>
      </c>
      <c r="Q4606">
        <v>0</v>
      </c>
      <c r="R4606">
        <v>13</v>
      </c>
      <c r="S4606">
        <v>0</v>
      </c>
      <c r="T4606">
        <v>5</v>
      </c>
      <c r="U4606">
        <v>0</v>
      </c>
      <c r="V4606">
        <v>0</v>
      </c>
      <c r="W4606">
        <v>0</v>
      </c>
      <c r="X4606">
        <v>14.225323849351032</v>
      </c>
      <c r="Y4606">
        <v>0</v>
      </c>
      <c r="Z4606">
        <v>28.408203985458343</v>
      </c>
      <c r="AA4606">
        <v>0</v>
      </c>
      <c r="AB4606">
        <v>18.605405079344532</v>
      </c>
      <c r="AC4606">
        <v>0</v>
      </c>
      <c r="AD4606">
        <v>0</v>
      </c>
      <c r="AE4606">
        <v>61.238932914153906</v>
      </c>
    </row>
    <row r="4607" spans="1:31" x14ac:dyDescent="0.25">
      <c r="A4607">
        <v>2345759</v>
      </c>
      <c r="B4607">
        <v>1</v>
      </c>
      <c r="C4607" t="s">
        <v>80</v>
      </c>
      <c r="D4607" t="s">
        <v>103</v>
      </c>
      <c r="E4607" t="s">
        <v>151</v>
      </c>
      <c r="F4607" t="s">
        <v>13302</v>
      </c>
      <c r="G4607" t="s">
        <v>153</v>
      </c>
      <c r="H4607" t="s">
        <v>154</v>
      </c>
      <c r="I4607" t="s">
        <v>144</v>
      </c>
      <c r="J4607" t="s">
        <v>137</v>
      </c>
      <c r="K4607" t="s">
        <v>138</v>
      </c>
      <c r="L4607" t="s">
        <v>13303</v>
      </c>
      <c r="M4607" t="s">
        <v>13304</v>
      </c>
      <c r="N4607">
        <v>1.2919444440000001</v>
      </c>
      <c r="O4607">
        <v>0</v>
      </c>
      <c r="P4607">
        <v>0</v>
      </c>
      <c r="Q4607">
        <v>0</v>
      </c>
      <c r="R4607">
        <v>5</v>
      </c>
      <c r="S4607">
        <v>0</v>
      </c>
      <c r="T4607">
        <v>1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9.3822310898192196</v>
      </c>
      <c r="AA4607">
        <v>0</v>
      </c>
      <c r="AB4607">
        <v>19.747132863069986</v>
      </c>
      <c r="AC4607">
        <v>0</v>
      </c>
      <c r="AD4607">
        <v>0</v>
      </c>
      <c r="AE4607">
        <v>29.129363952889207</v>
      </c>
    </row>
    <row r="4608" spans="1:31" x14ac:dyDescent="0.25">
      <c r="A4608">
        <v>2345782</v>
      </c>
      <c r="B4608">
        <v>1</v>
      </c>
      <c r="C4608" t="s">
        <v>81</v>
      </c>
      <c r="D4608" t="s">
        <v>128</v>
      </c>
      <c r="E4608" t="s">
        <v>147</v>
      </c>
      <c r="F4608" t="s">
        <v>13305</v>
      </c>
      <c r="G4608" t="s">
        <v>134</v>
      </c>
      <c r="H4608" t="s">
        <v>135</v>
      </c>
      <c r="I4608" t="s">
        <v>144</v>
      </c>
      <c r="J4608" t="s">
        <v>137</v>
      </c>
      <c r="K4608" t="s">
        <v>138</v>
      </c>
      <c r="L4608" t="s">
        <v>13306</v>
      </c>
      <c r="M4608" t="s">
        <v>13307</v>
      </c>
      <c r="N4608">
        <v>0.818333333</v>
      </c>
      <c r="O4608">
        <v>0</v>
      </c>
      <c r="P4608">
        <v>309</v>
      </c>
      <c r="Q4608">
        <v>0</v>
      </c>
      <c r="R4608">
        <v>0</v>
      </c>
      <c r="S4608">
        <v>0</v>
      </c>
      <c r="T4608">
        <v>19</v>
      </c>
      <c r="U4608">
        <v>0</v>
      </c>
      <c r="V4608">
        <v>0</v>
      </c>
      <c r="W4608">
        <v>0</v>
      </c>
      <c r="X4608">
        <v>62.060964827647823</v>
      </c>
      <c r="Y4608">
        <v>0</v>
      </c>
      <c r="Z4608">
        <v>0</v>
      </c>
      <c r="AA4608">
        <v>0</v>
      </c>
      <c r="AB4608">
        <v>21.315420246565868</v>
      </c>
      <c r="AC4608">
        <v>0</v>
      </c>
      <c r="AD4608">
        <v>0</v>
      </c>
      <c r="AE4608">
        <v>83.376385074213687</v>
      </c>
    </row>
    <row r="4609" spans="1:31" x14ac:dyDescent="0.25">
      <c r="A4609">
        <v>2345805</v>
      </c>
      <c r="B4609">
        <v>1</v>
      </c>
      <c r="C4609" t="s">
        <v>81</v>
      </c>
      <c r="D4609" t="s">
        <v>120</v>
      </c>
      <c r="E4609" t="s">
        <v>141</v>
      </c>
      <c r="F4609" t="s">
        <v>13308</v>
      </c>
      <c r="G4609" t="s">
        <v>134</v>
      </c>
      <c r="H4609" t="s">
        <v>135</v>
      </c>
      <c r="I4609" t="s">
        <v>144</v>
      </c>
      <c r="J4609" t="s">
        <v>137</v>
      </c>
      <c r="K4609" t="s">
        <v>138</v>
      </c>
      <c r="L4609" t="s">
        <v>13309</v>
      </c>
      <c r="M4609" t="s">
        <v>13310</v>
      </c>
      <c r="N4609">
        <v>0.76388888799999999</v>
      </c>
      <c r="O4609">
        <v>0</v>
      </c>
      <c r="P4609">
        <v>899</v>
      </c>
      <c r="Q4609">
        <v>35</v>
      </c>
      <c r="R4609">
        <v>64</v>
      </c>
      <c r="S4609">
        <v>7</v>
      </c>
      <c r="T4609">
        <v>63</v>
      </c>
      <c r="U4609">
        <v>0</v>
      </c>
      <c r="V4609">
        <v>0</v>
      </c>
      <c r="W4609">
        <v>0</v>
      </c>
      <c r="X4609">
        <v>154.16074052341628</v>
      </c>
      <c r="Y4609">
        <v>113.49734720633464</v>
      </c>
      <c r="Z4609">
        <v>141.01927636668913</v>
      </c>
      <c r="AA4609">
        <v>9.9413740661158378</v>
      </c>
      <c r="AB4609">
        <v>30.948040545951905</v>
      </c>
      <c r="AC4609">
        <v>0</v>
      </c>
      <c r="AD4609">
        <v>0</v>
      </c>
      <c r="AE4609">
        <v>449.56677870850785</v>
      </c>
    </row>
    <row r="4610" spans="1:31" x14ac:dyDescent="0.25">
      <c r="A4610">
        <v>2345550</v>
      </c>
      <c r="B4610">
        <v>1</v>
      </c>
      <c r="C4610" t="s">
        <v>80</v>
      </c>
      <c r="D4610" t="s">
        <v>107</v>
      </c>
      <c r="E4610" t="s">
        <v>132</v>
      </c>
      <c r="F4610" t="s">
        <v>11811</v>
      </c>
      <c r="G4610" t="s">
        <v>134</v>
      </c>
      <c r="H4610" t="s">
        <v>135</v>
      </c>
      <c r="I4610" t="s">
        <v>144</v>
      </c>
      <c r="J4610" t="s">
        <v>137</v>
      </c>
      <c r="K4610" t="s">
        <v>138</v>
      </c>
      <c r="L4610" t="s">
        <v>13311</v>
      </c>
      <c r="M4610" t="s">
        <v>13312</v>
      </c>
      <c r="N4610">
        <v>0.211666666</v>
      </c>
      <c r="O4610">
        <v>2</v>
      </c>
      <c r="P4610">
        <v>237</v>
      </c>
      <c r="Q4610">
        <v>67</v>
      </c>
      <c r="R4610">
        <v>107</v>
      </c>
      <c r="S4610">
        <v>26</v>
      </c>
      <c r="T4610">
        <v>32</v>
      </c>
      <c r="U4610">
        <v>2</v>
      </c>
      <c r="V4610">
        <v>0</v>
      </c>
      <c r="W4610">
        <v>8.6762404750603331E-2</v>
      </c>
      <c r="X4610">
        <v>6.348270343132083</v>
      </c>
      <c r="Y4610">
        <v>97.058168054831455</v>
      </c>
      <c r="Z4610">
        <v>25.542709019234699</v>
      </c>
      <c r="AA4610">
        <v>16.481211963003336</v>
      </c>
      <c r="AB4610">
        <v>7.9890305588402937</v>
      </c>
      <c r="AC4610">
        <v>0.41924837140971666</v>
      </c>
      <c r="AD4610">
        <v>0</v>
      </c>
      <c r="AE4610">
        <v>153.92540071520219</v>
      </c>
    </row>
    <row r="4611" spans="1:31" x14ac:dyDescent="0.25">
      <c r="A4611">
        <v>2345845</v>
      </c>
      <c r="B4611">
        <v>1</v>
      </c>
      <c r="C4611" t="s">
        <v>80</v>
      </c>
      <c r="D4611" t="s">
        <v>98</v>
      </c>
      <c r="E4611" t="s">
        <v>151</v>
      </c>
      <c r="F4611" t="s">
        <v>13313</v>
      </c>
      <c r="G4611" t="s">
        <v>153</v>
      </c>
      <c r="H4611" t="s">
        <v>154</v>
      </c>
      <c r="I4611" t="s">
        <v>144</v>
      </c>
      <c r="J4611" t="s">
        <v>137</v>
      </c>
      <c r="K4611" t="s">
        <v>138</v>
      </c>
      <c r="L4611" t="s">
        <v>13314</v>
      </c>
      <c r="M4611" t="s">
        <v>13315</v>
      </c>
      <c r="N4611">
        <v>4.2044444439999999</v>
      </c>
      <c r="O4611">
        <v>0</v>
      </c>
      <c r="P4611">
        <v>8</v>
      </c>
      <c r="Q4611">
        <v>0</v>
      </c>
      <c r="R4611">
        <v>4</v>
      </c>
      <c r="S4611">
        <v>0</v>
      </c>
      <c r="T4611">
        <v>1</v>
      </c>
      <c r="U4611">
        <v>0</v>
      </c>
      <c r="V4611">
        <v>0</v>
      </c>
      <c r="W4611">
        <v>0</v>
      </c>
      <c r="X4611">
        <v>8.2987915097933183</v>
      </c>
      <c r="Y4611">
        <v>0</v>
      </c>
      <c r="Z4611">
        <v>27.718655110536773</v>
      </c>
      <c r="AA4611">
        <v>0</v>
      </c>
      <c r="AB4611">
        <v>16.498855258653073</v>
      </c>
      <c r="AC4611">
        <v>0</v>
      </c>
      <c r="AD4611">
        <v>0</v>
      </c>
      <c r="AE4611">
        <v>52.516301878983164</v>
      </c>
    </row>
    <row r="4612" spans="1:31" x14ac:dyDescent="0.25">
      <c r="A4612">
        <v>2345799</v>
      </c>
      <c r="B4612">
        <v>1</v>
      </c>
      <c r="C4612" t="s">
        <v>81</v>
      </c>
      <c r="D4612" t="s">
        <v>122</v>
      </c>
      <c r="E4612" t="s">
        <v>151</v>
      </c>
      <c r="F4612" t="s">
        <v>11271</v>
      </c>
      <c r="G4612" t="s">
        <v>194</v>
      </c>
      <c r="H4612" t="s">
        <v>154</v>
      </c>
      <c r="I4612" t="s">
        <v>144</v>
      </c>
      <c r="J4612" t="s">
        <v>137</v>
      </c>
      <c r="K4612" t="s">
        <v>138</v>
      </c>
      <c r="L4612" t="s">
        <v>13316</v>
      </c>
      <c r="M4612" t="s">
        <v>13317</v>
      </c>
      <c r="N4612">
        <v>0.60444444399999997</v>
      </c>
      <c r="O4612">
        <v>0</v>
      </c>
      <c r="P4612">
        <v>120</v>
      </c>
      <c r="Q4612">
        <v>0</v>
      </c>
      <c r="R4612">
        <v>1</v>
      </c>
      <c r="S4612">
        <v>0</v>
      </c>
      <c r="T4612">
        <v>13</v>
      </c>
      <c r="U4612">
        <v>0</v>
      </c>
      <c r="V4612">
        <v>0</v>
      </c>
      <c r="W4612">
        <v>0</v>
      </c>
      <c r="X4612">
        <v>16.782889576685363</v>
      </c>
      <c r="Y4612">
        <v>0</v>
      </c>
      <c r="Z4612">
        <v>0</v>
      </c>
      <c r="AA4612">
        <v>0</v>
      </c>
      <c r="AB4612">
        <v>4.8944119621329785</v>
      </c>
      <c r="AC4612">
        <v>0</v>
      </c>
      <c r="AD4612">
        <v>0</v>
      </c>
      <c r="AE4612">
        <v>21.677301538818341</v>
      </c>
    </row>
    <row r="4613" spans="1:31" x14ac:dyDescent="0.25">
      <c r="A4613">
        <v>2345404</v>
      </c>
      <c r="B4613">
        <v>1</v>
      </c>
      <c r="C4613" t="s">
        <v>80</v>
      </c>
      <c r="D4613" t="s">
        <v>101</v>
      </c>
      <c r="E4613" t="s">
        <v>147</v>
      </c>
      <c r="F4613" t="s">
        <v>13318</v>
      </c>
      <c r="G4613" t="s">
        <v>5547</v>
      </c>
      <c r="H4613" t="s">
        <v>135</v>
      </c>
      <c r="I4613" t="s">
        <v>144</v>
      </c>
      <c r="J4613" t="s">
        <v>137</v>
      </c>
      <c r="K4613" t="s">
        <v>138</v>
      </c>
      <c r="L4613" t="s">
        <v>13319</v>
      </c>
      <c r="M4613" t="s">
        <v>13320</v>
      </c>
      <c r="N4613">
        <v>2.023055555</v>
      </c>
      <c r="O4613">
        <v>0</v>
      </c>
      <c r="P4613">
        <v>156</v>
      </c>
      <c r="Q4613">
        <v>0</v>
      </c>
      <c r="R4613">
        <v>2</v>
      </c>
      <c r="S4613">
        <v>0</v>
      </c>
      <c r="T4613">
        <v>16</v>
      </c>
      <c r="U4613">
        <v>0</v>
      </c>
      <c r="V4613">
        <v>0</v>
      </c>
      <c r="W4613">
        <v>0</v>
      </c>
      <c r="X4613">
        <v>58.283926730073226</v>
      </c>
      <c r="Y4613">
        <v>0</v>
      </c>
      <c r="Z4613">
        <v>4.3072732401636626</v>
      </c>
      <c r="AA4613">
        <v>0</v>
      </c>
      <c r="AB4613">
        <v>22.979881872526889</v>
      </c>
      <c r="AC4613">
        <v>0</v>
      </c>
      <c r="AD4613">
        <v>0</v>
      </c>
      <c r="AE4613">
        <v>85.571081842763775</v>
      </c>
    </row>
    <row r="4614" spans="1:31" x14ac:dyDescent="0.25">
      <c r="A4614">
        <v>2345742</v>
      </c>
      <c r="B4614">
        <v>1</v>
      </c>
      <c r="C4614" t="s">
        <v>80</v>
      </c>
      <c r="D4614" t="s">
        <v>83</v>
      </c>
      <c r="E4614" t="s">
        <v>151</v>
      </c>
      <c r="F4614" t="s">
        <v>13321</v>
      </c>
      <c r="G4614" t="s">
        <v>153</v>
      </c>
      <c r="H4614" t="s">
        <v>154</v>
      </c>
      <c r="I4614" t="s">
        <v>144</v>
      </c>
      <c r="J4614" t="s">
        <v>137</v>
      </c>
      <c r="K4614" t="s">
        <v>138</v>
      </c>
      <c r="L4614" t="s">
        <v>13322</v>
      </c>
      <c r="M4614" t="s">
        <v>13323</v>
      </c>
      <c r="N4614">
        <v>4.0102777769999998</v>
      </c>
      <c r="O4614">
        <v>0</v>
      </c>
      <c r="P4614">
        <v>169</v>
      </c>
      <c r="Q4614">
        <v>0</v>
      </c>
      <c r="R4614">
        <v>0</v>
      </c>
      <c r="S4614">
        <v>0</v>
      </c>
      <c r="T4614">
        <v>14</v>
      </c>
      <c r="U4614">
        <v>0</v>
      </c>
      <c r="V4614">
        <v>0</v>
      </c>
      <c r="W4614">
        <v>0</v>
      </c>
      <c r="X4614">
        <v>190.70418908180037</v>
      </c>
      <c r="Y4614">
        <v>0</v>
      </c>
      <c r="Z4614">
        <v>0</v>
      </c>
      <c r="AA4614">
        <v>0</v>
      </c>
      <c r="AB4614">
        <v>44.472006890981156</v>
      </c>
      <c r="AC4614">
        <v>0</v>
      </c>
      <c r="AD4614">
        <v>0</v>
      </c>
      <c r="AE4614">
        <v>235.17619597278153</v>
      </c>
    </row>
    <row r="4615" spans="1:31" x14ac:dyDescent="0.25">
      <c r="A4615">
        <v>2345450</v>
      </c>
      <c r="B4615">
        <v>1</v>
      </c>
      <c r="C4615" t="s">
        <v>81</v>
      </c>
      <c r="D4615" t="s">
        <v>123</v>
      </c>
      <c r="E4615" t="s">
        <v>147</v>
      </c>
      <c r="F4615" t="s">
        <v>5027</v>
      </c>
      <c r="G4615" t="s">
        <v>134</v>
      </c>
      <c r="H4615" t="s">
        <v>135</v>
      </c>
      <c r="I4615" t="s">
        <v>144</v>
      </c>
      <c r="J4615" t="s">
        <v>137</v>
      </c>
      <c r="K4615" t="s">
        <v>138</v>
      </c>
      <c r="L4615" t="s">
        <v>13324</v>
      </c>
      <c r="M4615" t="s">
        <v>13325</v>
      </c>
      <c r="N4615">
        <v>1.2466666660000001</v>
      </c>
      <c r="O4615">
        <v>9</v>
      </c>
      <c r="P4615">
        <v>12</v>
      </c>
      <c r="Q4615">
        <v>199</v>
      </c>
      <c r="R4615">
        <v>143</v>
      </c>
      <c r="S4615">
        <v>48</v>
      </c>
      <c r="T4615">
        <v>22</v>
      </c>
      <c r="U4615">
        <v>0</v>
      </c>
      <c r="V4615">
        <v>0</v>
      </c>
      <c r="W4615">
        <v>15.033239544668067</v>
      </c>
      <c r="X4615">
        <v>11.875063962551332</v>
      </c>
      <c r="Y4615">
        <v>472.65411482013701</v>
      </c>
      <c r="Z4615">
        <v>386.4999836140027</v>
      </c>
      <c r="AA4615">
        <v>71.173373662824716</v>
      </c>
      <c r="AB4615">
        <v>27.129579782533284</v>
      </c>
      <c r="AC4615">
        <v>0</v>
      </c>
      <c r="AD4615">
        <v>0</v>
      </c>
      <c r="AE4615">
        <v>984.36535538671706</v>
      </c>
    </row>
    <row r="4616" spans="1:31" x14ac:dyDescent="0.25">
      <c r="A4616">
        <v>2345888</v>
      </c>
      <c r="B4616">
        <v>1</v>
      </c>
      <c r="C4616" t="s">
        <v>80</v>
      </c>
      <c r="D4616" t="s">
        <v>103</v>
      </c>
      <c r="E4616" t="s">
        <v>132</v>
      </c>
      <c r="F4616" t="s">
        <v>13326</v>
      </c>
      <c r="G4616" t="s">
        <v>134</v>
      </c>
      <c r="H4616" t="s">
        <v>135</v>
      </c>
      <c r="I4616" t="s">
        <v>144</v>
      </c>
      <c r="J4616" t="s">
        <v>137</v>
      </c>
      <c r="K4616" t="s">
        <v>138</v>
      </c>
      <c r="L4616" t="s">
        <v>13327</v>
      </c>
      <c r="M4616" t="s">
        <v>13328</v>
      </c>
      <c r="N4616">
        <v>0.117222222</v>
      </c>
      <c r="O4616">
        <v>1</v>
      </c>
      <c r="P4616">
        <v>256</v>
      </c>
      <c r="Q4616">
        <v>23</v>
      </c>
      <c r="R4616">
        <v>15</v>
      </c>
      <c r="S4616">
        <v>9</v>
      </c>
      <c r="T4616">
        <v>4</v>
      </c>
      <c r="U4616">
        <v>1</v>
      </c>
      <c r="V4616">
        <v>0</v>
      </c>
      <c r="W4616">
        <v>4.5165279364151115E-2</v>
      </c>
      <c r="X4616">
        <v>8.3677563154868722</v>
      </c>
      <c r="Y4616">
        <v>39.062630780375819</v>
      </c>
      <c r="Z4616">
        <v>9.1337188305526489</v>
      </c>
      <c r="AA4616">
        <v>3.4648167270498251</v>
      </c>
      <c r="AB4616">
        <v>0.18915802746101448</v>
      </c>
      <c r="AC4616">
        <v>1.6187559145256332</v>
      </c>
      <c r="AD4616">
        <v>0</v>
      </c>
      <c r="AE4616">
        <v>61.882001874815963</v>
      </c>
    </row>
    <row r="4617" spans="1:31" x14ac:dyDescent="0.25">
      <c r="A4617">
        <v>2345862</v>
      </c>
      <c r="B4617">
        <v>1</v>
      </c>
      <c r="C4617" t="s">
        <v>80</v>
      </c>
      <c r="D4617" t="s">
        <v>98</v>
      </c>
      <c r="E4617" t="s">
        <v>151</v>
      </c>
      <c r="F4617" t="s">
        <v>13329</v>
      </c>
      <c r="G4617" t="s">
        <v>153</v>
      </c>
      <c r="H4617" t="s">
        <v>154</v>
      </c>
      <c r="I4617" t="s">
        <v>144</v>
      </c>
      <c r="J4617" t="s">
        <v>137</v>
      </c>
      <c r="K4617" t="s">
        <v>138</v>
      </c>
      <c r="L4617" t="s">
        <v>13330</v>
      </c>
      <c r="M4617" t="s">
        <v>13331</v>
      </c>
      <c r="N4617">
        <v>0.71333333300000001</v>
      </c>
      <c r="O4617">
        <v>0</v>
      </c>
      <c r="P4617">
        <v>18</v>
      </c>
      <c r="Q4617">
        <v>0</v>
      </c>
      <c r="R4617">
        <v>7</v>
      </c>
      <c r="S4617">
        <v>0</v>
      </c>
      <c r="T4617">
        <v>6</v>
      </c>
      <c r="U4617">
        <v>0</v>
      </c>
      <c r="V4617">
        <v>0</v>
      </c>
      <c r="W4617">
        <v>0</v>
      </c>
      <c r="X4617">
        <v>3.0816308109346204</v>
      </c>
      <c r="Y4617">
        <v>0</v>
      </c>
      <c r="Z4617">
        <v>1.8177736771901203</v>
      </c>
      <c r="AA4617">
        <v>0</v>
      </c>
      <c r="AB4617">
        <v>1.4623892464451267</v>
      </c>
      <c r="AC4617">
        <v>0</v>
      </c>
      <c r="AD4617">
        <v>0</v>
      </c>
      <c r="AE4617">
        <v>6.3617937345698676</v>
      </c>
    </row>
    <row r="4618" spans="1:31" x14ac:dyDescent="0.25">
      <c r="A4618">
        <v>2345699</v>
      </c>
      <c r="B4618">
        <v>1</v>
      </c>
      <c r="C4618" t="s">
        <v>80</v>
      </c>
      <c r="D4618" t="s">
        <v>82</v>
      </c>
      <c r="E4618" t="s">
        <v>326</v>
      </c>
      <c r="F4618" t="s">
        <v>13332</v>
      </c>
      <c r="G4618" t="s">
        <v>352</v>
      </c>
      <c r="H4618" t="s">
        <v>154</v>
      </c>
      <c r="I4618" t="s">
        <v>144</v>
      </c>
      <c r="J4618" t="s">
        <v>137</v>
      </c>
      <c r="K4618" t="s">
        <v>138</v>
      </c>
      <c r="L4618" t="s">
        <v>13333</v>
      </c>
      <c r="M4618" t="s">
        <v>13334</v>
      </c>
      <c r="N4618">
        <v>4.1891666660000002</v>
      </c>
      <c r="O4618">
        <v>0</v>
      </c>
      <c r="P4618">
        <v>98</v>
      </c>
      <c r="Q4618">
        <v>0</v>
      </c>
      <c r="R4618">
        <v>0</v>
      </c>
      <c r="S4618">
        <v>0</v>
      </c>
      <c r="T4618">
        <v>14</v>
      </c>
      <c r="U4618">
        <v>0</v>
      </c>
      <c r="V4618">
        <v>0</v>
      </c>
      <c r="W4618">
        <v>0</v>
      </c>
      <c r="X4618">
        <v>100.76441188107911</v>
      </c>
      <c r="Y4618">
        <v>0</v>
      </c>
      <c r="Z4618">
        <v>0</v>
      </c>
      <c r="AA4618">
        <v>0</v>
      </c>
      <c r="AB4618">
        <v>29.531148764737043</v>
      </c>
      <c r="AC4618">
        <v>0</v>
      </c>
      <c r="AD4618">
        <v>0</v>
      </c>
      <c r="AE4618">
        <v>130.29556064581615</v>
      </c>
    </row>
    <row r="4619" spans="1:31" x14ac:dyDescent="0.25">
      <c r="A4619">
        <v>2345676</v>
      </c>
      <c r="B4619">
        <v>1</v>
      </c>
      <c r="C4619" t="s">
        <v>80</v>
      </c>
      <c r="D4619" t="s">
        <v>100</v>
      </c>
      <c r="E4619" t="s">
        <v>141</v>
      </c>
      <c r="F4619" t="s">
        <v>13335</v>
      </c>
      <c r="G4619" t="s">
        <v>143</v>
      </c>
      <c r="H4619" t="s">
        <v>135</v>
      </c>
      <c r="I4619" t="s">
        <v>144</v>
      </c>
      <c r="J4619" t="s">
        <v>137</v>
      </c>
      <c r="K4619" t="s">
        <v>138</v>
      </c>
      <c r="L4619" t="s">
        <v>13336</v>
      </c>
      <c r="M4619" t="s">
        <v>13337</v>
      </c>
      <c r="N4619">
        <v>4.3630555549999999</v>
      </c>
      <c r="O4619">
        <v>0</v>
      </c>
      <c r="P4619">
        <v>253</v>
      </c>
      <c r="Q4619">
        <v>0</v>
      </c>
      <c r="R4619">
        <v>23</v>
      </c>
      <c r="S4619">
        <v>9</v>
      </c>
      <c r="T4619">
        <v>62</v>
      </c>
      <c r="U4619">
        <v>2</v>
      </c>
      <c r="V4619">
        <v>2</v>
      </c>
      <c r="W4619">
        <v>0</v>
      </c>
      <c r="X4619">
        <v>339.45445518397906</v>
      </c>
      <c r="Y4619">
        <v>0</v>
      </c>
      <c r="Z4619">
        <v>66.879917946917459</v>
      </c>
      <c r="AA4619">
        <v>426.96255377682161</v>
      </c>
      <c r="AB4619">
        <v>253.58792874946846</v>
      </c>
      <c r="AC4619">
        <v>226.02432278189735</v>
      </c>
      <c r="AD4619">
        <v>33.180454421257224</v>
      </c>
      <c r="AE4619">
        <v>1346.0896328603412</v>
      </c>
    </row>
    <row r="4620" spans="1:31" x14ac:dyDescent="0.25">
      <c r="A4620">
        <v>2345533</v>
      </c>
      <c r="B4620">
        <v>1</v>
      </c>
      <c r="C4620" t="s">
        <v>80</v>
      </c>
      <c r="D4620" t="s">
        <v>92</v>
      </c>
      <c r="E4620" t="s">
        <v>132</v>
      </c>
      <c r="F4620" t="s">
        <v>13338</v>
      </c>
      <c r="G4620" t="s">
        <v>356</v>
      </c>
      <c r="H4620" t="s">
        <v>135</v>
      </c>
      <c r="I4620" t="s">
        <v>144</v>
      </c>
      <c r="J4620" t="s">
        <v>137</v>
      </c>
      <c r="K4620" t="s">
        <v>138</v>
      </c>
      <c r="L4620" t="s">
        <v>13339</v>
      </c>
      <c r="M4620" t="s">
        <v>13340</v>
      </c>
      <c r="N4620">
        <v>1.919166666</v>
      </c>
      <c r="O4620">
        <v>0</v>
      </c>
      <c r="P4620">
        <v>908</v>
      </c>
      <c r="Q4620">
        <v>2</v>
      </c>
      <c r="R4620">
        <v>318</v>
      </c>
      <c r="S4620">
        <v>7</v>
      </c>
      <c r="T4620">
        <v>90</v>
      </c>
      <c r="U4620">
        <v>0</v>
      </c>
      <c r="V4620">
        <v>1</v>
      </c>
      <c r="W4620">
        <v>0</v>
      </c>
      <c r="X4620">
        <v>396.46635860328206</v>
      </c>
      <c r="Y4620">
        <v>1.4096845742797068</v>
      </c>
      <c r="Z4620">
        <v>346.5851481602524</v>
      </c>
      <c r="AA4620">
        <v>25.897499159463731</v>
      </c>
      <c r="AB4620">
        <v>116.81419160623375</v>
      </c>
      <c r="AC4620">
        <v>0</v>
      </c>
      <c r="AD4620">
        <v>4.6151925004540004E-2</v>
      </c>
      <c r="AE4620">
        <v>887.21903402851615</v>
      </c>
    </row>
    <row r="4621" spans="1:31" x14ac:dyDescent="0.25">
      <c r="A4621">
        <v>2345513</v>
      </c>
      <c r="B4621">
        <v>1</v>
      </c>
      <c r="C4621" t="s">
        <v>80</v>
      </c>
      <c r="D4621" t="s">
        <v>94</v>
      </c>
      <c r="E4621" t="s">
        <v>147</v>
      </c>
      <c r="F4621" t="s">
        <v>13341</v>
      </c>
      <c r="G4621" t="s">
        <v>184</v>
      </c>
      <c r="H4621" t="s">
        <v>135</v>
      </c>
      <c r="I4621" t="s">
        <v>144</v>
      </c>
      <c r="J4621" t="s">
        <v>137</v>
      </c>
      <c r="K4621" t="s">
        <v>138</v>
      </c>
      <c r="L4621" t="s">
        <v>13342</v>
      </c>
      <c r="M4621" t="s">
        <v>13343</v>
      </c>
      <c r="N4621">
        <v>2.0508333329999999</v>
      </c>
      <c r="O4621">
        <v>0</v>
      </c>
      <c r="P4621">
        <v>0</v>
      </c>
      <c r="Q4621">
        <v>7</v>
      </c>
      <c r="R4621">
        <v>34</v>
      </c>
      <c r="S4621">
        <v>7</v>
      </c>
      <c r="T4621">
        <v>9</v>
      </c>
      <c r="U4621">
        <v>0</v>
      </c>
      <c r="V4621">
        <v>0</v>
      </c>
      <c r="W4621">
        <v>0</v>
      </c>
      <c r="X4621">
        <v>0</v>
      </c>
      <c r="Y4621">
        <v>13.186779982020001</v>
      </c>
      <c r="Z4621">
        <v>108.23652171932601</v>
      </c>
      <c r="AA4621">
        <v>17.998019699308131</v>
      </c>
      <c r="AB4621">
        <v>23.008133160911996</v>
      </c>
      <c r="AC4621">
        <v>0</v>
      </c>
      <c r="AD4621">
        <v>0</v>
      </c>
      <c r="AE4621">
        <v>162.42945456156613</v>
      </c>
    </row>
    <row r="4622" spans="1:31" x14ac:dyDescent="0.25">
      <c r="A4622">
        <v>2345570</v>
      </c>
      <c r="B4622">
        <v>1</v>
      </c>
      <c r="C4622" t="s">
        <v>80</v>
      </c>
      <c r="D4622" t="s">
        <v>100</v>
      </c>
      <c r="E4622" t="s">
        <v>147</v>
      </c>
      <c r="F4622" t="s">
        <v>13344</v>
      </c>
      <c r="G4622" t="s">
        <v>1209</v>
      </c>
      <c r="H4622" t="s">
        <v>135</v>
      </c>
      <c r="I4622" t="s">
        <v>144</v>
      </c>
      <c r="J4622" t="s">
        <v>137</v>
      </c>
      <c r="K4622" t="s">
        <v>138</v>
      </c>
      <c r="L4622" t="s">
        <v>13345</v>
      </c>
      <c r="M4622" t="s">
        <v>13346</v>
      </c>
      <c r="N4622">
        <v>0.576944444</v>
      </c>
      <c r="O4622">
        <v>0</v>
      </c>
      <c r="P4622">
        <v>1483</v>
      </c>
      <c r="Q4622">
        <v>0</v>
      </c>
      <c r="R4622">
        <v>6</v>
      </c>
      <c r="S4622">
        <v>2</v>
      </c>
      <c r="T4622">
        <v>153</v>
      </c>
      <c r="U4622">
        <v>0</v>
      </c>
      <c r="V4622">
        <v>0</v>
      </c>
      <c r="W4622">
        <v>0</v>
      </c>
      <c r="X4622">
        <v>214.42218771173955</v>
      </c>
      <c r="Y4622">
        <v>0</v>
      </c>
      <c r="Z4622">
        <v>0.53109517423604446</v>
      </c>
      <c r="AA4622">
        <v>2.2065476793601779</v>
      </c>
      <c r="AB4622">
        <v>137.13584057039162</v>
      </c>
      <c r="AC4622">
        <v>0</v>
      </c>
      <c r="AD4622">
        <v>0</v>
      </c>
      <c r="AE4622">
        <v>354.29567113572739</v>
      </c>
    </row>
    <row r="4623" spans="1:31" x14ac:dyDescent="0.25">
      <c r="A4623">
        <v>2345576</v>
      </c>
      <c r="B4623">
        <v>1</v>
      </c>
      <c r="C4623" t="s">
        <v>80</v>
      </c>
      <c r="D4623" t="s">
        <v>83</v>
      </c>
      <c r="E4623" t="s">
        <v>151</v>
      </c>
      <c r="F4623" t="s">
        <v>13347</v>
      </c>
      <c r="G4623" t="s">
        <v>498</v>
      </c>
      <c r="H4623" t="s">
        <v>154</v>
      </c>
      <c r="I4623" t="s">
        <v>144</v>
      </c>
      <c r="J4623" t="s">
        <v>137</v>
      </c>
      <c r="K4623" t="s">
        <v>138</v>
      </c>
      <c r="L4623" t="s">
        <v>13348</v>
      </c>
      <c r="M4623" t="s">
        <v>13349</v>
      </c>
      <c r="N4623">
        <v>2.3902777770000001</v>
      </c>
      <c r="O4623">
        <v>0</v>
      </c>
      <c r="P4623">
        <v>60</v>
      </c>
      <c r="Q4623">
        <v>0</v>
      </c>
      <c r="R4623">
        <v>0</v>
      </c>
      <c r="S4623">
        <v>0</v>
      </c>
      <c r="T4623">
        <v>16</v>
      </c>
      <c r="U4623">
        <v>0</v>
      </c>
      <c r="V4623">
        <v>0</v>
      </c>
      <c r="W4623">
        <v>0</v>
      </c>
      <c r="X4623">
        <v>35.001849966181183</v>
      </c>
      <c r="Y4623">
        <v>0</v>
      </c>
      <c r="Z4623">
        <v>0</v>
      </c>
      <c r="AA4623">
        <v>0</v>
      </c>
      <c r="AB4623">
        <v>33.072836805160854</v>
      </c>
      <c r="AC4623">
        <v>0</v>
      </c>
      <c r="AD4623">
        <v>0</v>
      </c>
      <c r="AE4623">
        <v>68.074686771342044</v>
      </c>
    </row>
    <row r="4624" spans="1:31" x14ac:dyDescent="0.25">
      <c r="A4624">
        <v>2345868</v>
      </c>
      <c r="B4624">
        <v>1</v>
      </c>
      <c r="C4624" t="s">
        <v>80</v>
      </c>
      <c r="D4624" t="s">
        <v>82</v>
      </c>
      <c r="E4624" t="s">
        <v>157</v>
      </c>
      <c r="F4624" t="s">
        <v>13350</v>
      </c>
      <c r="G4624" t="s">
        <v>159</v>
      </c>
      <c r="H4624" t="s">
        <v>154</v>
      </c>
      <c r="I4624" t="s">
        <v>144</v>
      </c>
      <c r="J4624" t="s">
        <v>137</v>
      </c>
      <c r="K4624" t="s">
        <v>138</v>
      </c>
      <c r="L4624" t="s">
        <v>13351</v>
      </c>
      <c r="M4624" t="s">
        <v>13352</v>
      </c>
      <c r="N4624">
        <v>1.189444444</v>
      </c>
      <c r="O4624">
        <v>0</v>
      </c>
      <c r="P4624">
        <v>3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0.88547682805984174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0.88547682805984174</v>
      </c>
    </row>
    <row r="4625" spans="1:31" x14ac:dyDescent="0.25">
      <c r="A4625">
        <v>2345719</v>
      </c>
      <c r="B4625">
        <v>1</v>
      </c>
      <c r="C4625" t="s">
        <v>81</v>
      </c>
      <c r="D4625" t="s">
        <v>123</v>
      </c>
      <c r="E4625" t="s">
        <v>174</v>
      </c>
      <c r="F4625" t="s">
        <v>13353</v>
      </c>
      <c r="G4625" t="s">
        <v>176</v>
      </c>
      <c r="H4625" t="s">
        <v>154</v>
      </c>
      <c r="I4625" t="s">
        <v>144</v>
      </c>
      <c r="J4625" t="s">
        <v>137</v>
      </c>
      <c r="K4625" t="s">
        <v>138</v>
      </c>
      <c r="L4625" t="s">
        <v>13354</v>
      </c>
      <c r="M4625" t="s">
        <v>13355</v>
      </c>
      <c r="N4625">
        <v>5.5072222220000002</v>
      </c>
      <c r="O4625">
        <v>0</v>
      </c>
      <c r="P4625">
        <v>235</v>
      </c>
      <c r="Q4625">
        <v>0</v>
      </c>
      <c r="R4625">
        <v>3</v>
      </c>
      <c r="S4625">
        <v>0</v>
      </c>
      <c r="T4625">
        <v>35</v>
      </c>
      <c r="U4625">
        <v>0</v>
      </c>
      <c r="V4625">
        <v>0</v>
      </c>
      <c r="W4625">
        <v>0</v>
      </c>
      <c r="X4625">
        <v>291.72677542973969</v>
      </c>
      <c r="Y4625">
        <v>0</v>
      </c>
      <c r="Z4625">
        <v>11.909674042011336</v>
      </c>
      <c r="AA4625">
        <v>0</v>
      </c>
      <c r="AB4625">
        <v>113.72422894969927</v>
      </c>
      <c r="AC4625">
        <v>0</v>
      </c>
      <c r="AD4625">
        <v>0</v>
      </c>
      <c r="AE4625">
        <v>417.3606784214503</v>
      </c>
    </row>
    <row r="4626" spans="1:31" x14ac:dyDescent="0.25">
      <c r="A4626">
        <v>2345831</v>
      </c>
      <c r="B4626">
        <v>1</v>
      </c>
      <c r="C4626" t="s">
        <v>80</v>
      </c>
      <c r="D4626" t="s">
        <v>103</v>
      </c>
      <c r="E4626" t="s">
        <v>141</v>
      </c>
      <c r="F4626" t="s">
        <v>13356</v>
      </c>
      <c r="G4626" t="s">
        <v>134</v>
      </c>
      <c r="H4626" t="s">
        <v>135</v>
      </c>
      <c r="I4626" t="s">
        <v>144</v>
      </c>
      <c r="J4626" t="s">
        <v>137</v>
      </c>
      <c r="K4626" t="s">
        <v>138</v>
      </c>
      <c r="L4626" t="s">
        <v>13357</v>
      </c>
      <c r="M4626" t="s">
        <v>13358</v>
      </c>
      <c r="N4626">
        <v>1.521666666</v>
      </c>
      <c r="O4626">
        <v>0</v>
      </c>
      <c r="P4626">
        <v>0</v>
      </c>
      <c r="Q4626">
        <v>0</v>
      </c>
      <c r="R4626">
        <v>0</v>
      </c>
      <c r="S4626">
        <v>34</v>
      </c>
      <c r="T4626">
        <v>1</v>
      </c>
      <c r="U4626">
        <v>43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365.50783162074578</v>
      </c>
      <c r="AB4626">
        <v>1.2897202187847823</v>
      </c>
      <c r="AC4626">
        <v>2272.3659820443249</v>
      </c>
      <c r="AD4626">
        <v>0</v>
      </c>
      <c r="AE4626">
        <v>2639.1635338838555</v>
      </c>
    </row>
    <row r="4627" spans="1:31" x14ac:dyDescent="0.25">
      <c r="A4627">
        <v>2345894</v>
      </c>
      <c r="B4627">
        <v>1</v>
      </c>
      <c r="C4627" t="s">
        <v>81</v>
      </c>
      <c r="D4627" t="s">
        <v>113</v>
      </c>
      <c r="E4627" t="s">
        <v>151</v>
      </c>
      <c r="F4627" t="s">
        <v>13359</v>
      </c>
      <c r="G4627" t="s">
        <v>410</v>
      </c>
      <c r="H4627" t="s">
        <v>154</v>
      </c>
      <c r="I4627" t="s">
        <v>144</v>
      </c>
      <c r="J4627" t="s">
        <v>137</v>
      </c>
      <c r="K4627" t="s">
        <v>138</v>
      </c>
      <c r="L4627" t="s">
        <v>13360</v>
      </c>
      <c r="M4627" t="s">
        <v>13361</v>
      </c>
      <c r="N4627">
        <v>0.60666666599999997</v>
      </c>
      <c r="O4627">
        <v>0</v>
      </c>
      <c r="P4627">
        <v>78</v>
      </c>
      <c r="Q4627">
        <v>0</v>
      </c>
      <c r="R4627">
        <v>2</v>
      </c>
      <c r="S4627">
        <v>0</v>
      </c>
      <c r="T4627">
        <v>6</v>
      </c>
      <c r="U4627">
        <v>0</v>
      </c>
      <c r="V4627">
        <v>0</v>
      </c>
      <c r="W4627">
        <v>0</v>
      </c>
      <c r="X4627">
        <v>12.275140391225861</v>
      </c>
      <c r="Y4627">
        <v>0</v>
      </c>
      <c r="Z4627">
        <v>4.5161845157250004E-2</v>
      </c>
      <c r="AA4627">
        <v>0</v>
      </c>
      <c r="AB4627">
        <v>1.5595637367682864</v>
      </c>
      <c r="AC4627">
        <v>0</v>
      </c>
      <c r="AD4627">
        <v>0</v>
      </c>
      <c r="AE4627">
        <v>13.879865973151396</v>
      </c>
    </row>
    <row r="4628" spans="1:31" x14ac:dyDescent="0.25">
      <c r="A4628">
        <v>2345539</v>
      </c>
      <c r="B4628">
        <v>1</v>
      </c>
      <c r="C4628" t="s">
        <v>81</v>
      </c>
      <c r="D4628" t="s">
        <v>112</v>
      </c>
      <c r="E4628" t="s">
        <v>147</v>
      </c>
      <c r="F4628" t="s">
        <v>2437</v>
      </c>
      <c r="G4628" t="s">
        <v>184</v>
      </c>
      <c r="H4628" t="s">
        <v>135</v>
      </c>
      <c r="I4628" t="s">
        <v>144</v>
      </c>
      <c r="J4628" t="s">
        <v>137</v>
      </c>
      <c r="K4628" t="s">
        <v>138</v>
      </c>
      <c r="L4628" t="s">
        <v>13362</v>
      </c>
      <c r="M4628" t="s">
        <v>13363</v>
      </c>
      <c r="N4628">
        <v>0.82250000000000001</v>
      </c>
      <c r="O4628">
        <v>0</v>
      </c>
      <c r="P4628">
        <v>420</v>
      </c>
      <c r="Q4628">
        <v>7</v>
      </c>
      <c r="R4628">
        <v>53</v>
      </c>
      <c r="S4628">
        <v>2</v>
      </c>
      <c r="T4628">
        <v>18</v>
      </c>
      <c r="U4628">
        <v>0</v>
      </c>
      <c r="V4628">
        <v>0</v>
      </c>
      <c r="W4628">
        <v>0</v>
      </c>
      <c r="X4628">
        <v>33.852659934668488</v>
      </c>
      <c r="Y4628">
        <v>43.547443144298903</v>
      </c>
      <c r="Z4628">
        <v>7.8768605657357815</v>
      </c>
      <c r="AA4628">
        <v>7.00128963178474</v>
      </c>
      <c r="AB4628">
        <v>10.582330776217923</v>
      </c>
      <c r="AC4628">
        <v>0</v>
      </c>
      <c r="AD4628">
        <v>0</v>
      </c>
      <c r="AE4628">
        <v>102.86058405270583</v>
      </c>
    </row>
    <row r="4629" spans="1:31" x14ac:dyDescent="0.25">
      <c r="A4629">
        <v>2345702</v>
      </c>
      <c r="B4629">
        <v>1</v>
      </c>
      <c r="C4629" t="s">
        <v>80</v>
      </c>
      <c r="D4629" t="s">
        <v>93</v>
      </c>
      <c r="E4629" t="s">
        <v>147</v>
      </c>
      <c r="F4629" t="s">
        <v>13364</v>
      </c>
      <c r="G4629" t="s">
        <v>184</v>
      </c>
      <c r="H4629" t="s">
        <v>135</v>
      </c>
      <c r="I4629" t="s">
        <v>144</v>
      </c>
      <c r="J4629" t="s">
        <v>137</v>
      </c>
      <c r="K4629" t="s">
        <v>138</v>
      </c>
      <c r="L4629" t="s">
        <v>13365</v>
      </c>
      <c r="M4629" t="s">
        <v>13366</v>
      </c>
      <c r="N4629">
        <v>4.3136111110000002</v>
      </c>
      <c r="O4629">
        <v>0</v>
      </c>
      <c r="P4629">
        <v>377</v>
      </c>
      <c r="Q4629">
        <v>4</v>
      </c>
      <c r="R4629">
        <v>109</v>
      </c>
      <c r="S4629">
        <v>4</v>
      </c>
      <c r="T4629">
        <v>101</v>
      </c>
      <c r="U4629">
        <v>0</v>
      </c>
      <c r="V4629">
        <v>1</v>
      </c>
      <c r="W4629">
        <v>0</v>
      </c>
      <c r="X4629">
        <v>430.95481146580994</v>
      </c>
      <c r="Y4629">
        <v>42.554430117887676</v>
      </c>
      <c r="Z4629">
        <v>1132.4289713475002</v>
      </c>
      <c r="AA4629">
        <v>26.600292117224143</v>
      </c>
      <c r="AB4629">
        <v>646.17402235034274</v>
      </c>
      <c r="AC4629">
        <v>0</v>
      </c>
      <c r="AD4629">
        <v>132.85031208439543</v>
      </c>
      <c r="AE4629">
        <v>2411.5628394831601</v>
      </c>
    </row>
    <row r="4630" spans="1:31" x14ac:dyDescent="0.25">
      <c r="A4630">
        <v>2345453</v>
      </c>
      <c r="B4630">
        <v>1</v>
      </c>
      <c r="C4630" t="s">
        <v>80</v>
      </c>
      <c r="D4630" t="s">
        <v>100</v>
      </c>
      <c r="E4630" t="s">
        <v>141</v>
      </c>
      <c r="F4630" t="s">
        <v>13367</v>
      </c>
      <c r="G4630" t="s">
        <v>134</v>
      </c>
      <c r="H4630" t="s">
        <v>135</v>
      </c>
      <c r="I4630" t="s">
        <v>144</v>
      </c>
      <c r="J4630" t="s">
        <v>137</v>
      </c>
      <c r="K4630" t="s">
        <v>138</v>
      </c>
      <c r="L4630" t="s">
        <v>13368</v>
      </c>
      <c r="M4630" t="s">
        <v>13369</v>
      </c>
      <c r="N4630">
        <v>0.82805555500000005</v>
      </c>
      <c r="O4630">
        <v>6</v>
      </c>
      <c r="P4630">
        <v>308</v>
      </c>
      <c r="Q4630">
        <v>26</v>
      </c>
      <c r="R4630">
        <v>71</v>
      </c>
      <c r="S4630">
        <v>11</v>
      </c>
      <c r="T4630">
        <v>53</v>
      </c>
      <c r="U4630">
        <v>0</v>
      </c>
      <c r="V4630">
        <v>0</v>
      </c>
      <c r="W4630">
        <v>7.9363633485930452</v>
      </c>
      <c r="X4630">
        <v>65.36527494863661</v>
      </c>
      <c r="Y4630">
        <v>154.61441334235732</v>
      </c>
      <c r="Z4630">
        <v>183.11805800537348</v>
      </c>
      <c r="AA4630">
        <v>15.576912311418099</v>
      </c>
      <c r="AB4630">
        <v>23.166986763086648</v>
      </c>
      <c r="AC4630">
        <v>0</v>
      </c>
      <c r="AD4630">
        <v>0</v>
      </c>
      <c r="AE4630">
        <v>449.77800871946522</v>
      </c>
    </row>
    <row r="4631" spans="1:31" x14ac:dyDescent="0.25">
      <c r="A4631">
        <v>2345748</v>
      </c>
      <c r="B4631">
        <v>1</v>
      </c>
      <c r="C4631" t="s">
        <v>81</v>
      </c>
      <c r="D4631" t="s">
        <v>112</v>
      </c>
      <c r="E4631" t="s">
        <v>151</v>
      </c>
      <c r="F4631" t="s">
        <v>13370</v>
      </c>
      <c r="G4631" t="s">
        <v>292</v>
      </c>
      <c r="H4631" t="s">
        <v>154</v>
      </c>
      <c r="I4631" t="s">
        <v>144</v>
      </c>
      <c r="J4631" t="s">
        <v>137</v>
      </c>
      <c r="K4631" t="s">
        <v>138</v>
      </c>
      <c r="L4631" t="s">
        <v>13371</v>
      </c>
      <c r="M4631" t="s">
        <v>13372</v>
      </c>
      <c r="N4631">
        <v>3.1886111110000002</v>
      </c>
      <c r="O4631">
        <v>0</v>
      </c>
      <c r="P4631">
        <v>2</v>
      </c>
      <c r="Q4631">
        <v>0</v>
      </c>
      <c r="R4631">
        <v>8</v>
      </c>
      <c r="S4631">
        <v>0</v>
      </c>
      <c r="T4631">
        <v>4</v>
      </c>
      <c r="U4631">
        <v>0</v>
      </c>
      <c r="V4631">
        <v>0</v>
      </c>
      <c r="W4631">
        <v>0</v>
      </c>
      <c r="X4631">
        <v>0.5604303175194969</v>
      </c>
      <c r="Y4631">
        <v>0</v>
      </c>
      <c r="Z4631">
        <v>3.5482987146095741</v>
      </c>
      <c r="AA4631">
        <v>0</v>
      </c>
      <c r="AB4631">
        <v>0.81831964182807226</v>
      </c>
      <c r="AC4631">
        <v>0</v>
      </c>
      <c r="AD4631">
        <v>0</v>
      </c>
      <c r="AE4631">
        <v>4.9270486739571435</v>
      </c>
    </row>
    <row r="4632" spans="1:31" x14ac:dyDescent="0.25">
      <c r="A4632">
        <v>2345499</v>
      </c>
      <c r="B4632">
        <v>1</v>
      </c>
      <c r="C4632" t="s">
        <v>81</v>
      </c>
      <c r="D4632" t="s">
        <v>118</v>
      </c>
      <c r="E4632" t="s">
        <v>151</v>
      </c>
      <c r="F4632" t="s">
        <v>13373</v>
      </c>
      <c r="G4632" t="s">
        <v>292</v>
      </c>
      <c r="H4632" t="s">
        <v>154</v>
      </c>
      <c r="I4632" t="s">
        <v>144</v>
      </c>
      <c r="J4632" t="s">
        <v>137</v>
      </c>
      <c r="K4632" t="s">
        <v>138</v>
      </c>
      <c r="L4632" t="s">
        <v>13374</v>
      </c>
      <c r="M4632" t="s">
        <v>13375</v>
      </c>
      <c r="N4632">
        <v>1.545555555</v>
      </c>
      <c r="O4632">
        <v>0</v>
      </c>
      <c r="P4632">
        <v>217</v>
      </c>
      <c r="Q4632">
        <v>0</v>
      </c>
      <c r="R4632">
        <v>0</v>
      </c>
      <c r="S4632">
        <v>0</v>
      </c>
      <c r="T4632">
        <v>3</v>
      </c>
      <c r="U4632">
        <v>0</v>
      </c>
      <c r="V4632">
        <v>0</v>
      </c>
      <c r="W4632">
        <v>0</v>
      </c>
      <c r="X4632">
        <v>81.056560695030527</v>
      </c>
      <c r="Y4632">
        <v>0</v>
      </c>
      <c r="Z4632">
        <v>0</v>
      </c>
      <c r="AA4632">
        <v>0</v>
      </c>
      <c r="AB4632">
        <v>2.7583056970175095</v>
      </c>
      <c r="AC4632">
        <v>0</v>
      </c>
      <c r="AD4632">
        <v>0</v>
      </c>
      <c r="AE4632">
        <v>83.814866392048032</v>
      </c>
    </row>
    <row r="4633" spans="1:31" x14ac:dyDescent="0.25">
      <c r="A4633">
        <v>2345599</v>
      </c>
      <c r="B4633">
        <v>1</v>
      </c>
      <c r="C4633" t="s">
        <v>80</v>
      </c>
      <c r="D4633" t="s">
        <v>103</v>
      </c>
      <c r="E4633" t="s">
        <v>151</v>
      </c>
      <c r="F4633" t="s">
        <v>13376</v>
      </c>
      <c r="G4633" t="s">
        <v>153</v>
      </c>
      <c r="H4633" t="s">
        <v>154</v>
      </c>
      <c r="I4633" t="s">
        <v>144</v>
      </c>
      <c r="J4633" t="s">
        <v>137</v>
      </c>
      <c r="K4633" t="s">
        <v>138</v>
      </c>
      <c r="L4633" t="s">
        <v>13377</v>
      </c>
      <c r="M4633" t="s">
        <v>13378</v>
      </c>
      <c r="N4633">
        <v>2.653333333</v>
      </c>
      <c r="O4633">
        <v>0</v>
      </c>
      <c r="P4633">
        <v>27</v>
      </c>
      <c r="Q4633">
        <v>0</v>
      </c>
      <c r="R4633">
        <v>3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11.532518215162856</v>
      </c>
      <c r="Y4633">
        <v>0</v>
      </c>
      <c r="Z4633">
        <v>1.5410057541341866</v>
      </c>
      <c r="AA4633">
        <v>0</v>
      </c>
      <c r="AB4633">
        <v>0</v>
      </c>
      <c r="AC4633">
        <v>0</v>
      </c>
      <c r="AD4633">
        <v>0</v>
      </c>
      <c r="AE4633">
        <v>13.073523969297042</v>
      </c>
    </row>
    <row r="4634" spans="1:31" x14ac:dyDescent="0.25">
      <c r="A4634">
        <v>2345416</v>
      </c>
      <c r="B4634">
        <v>1</v>
      </c>
      <c r="C4634" t="s">
        <v>81</v>
      </c>
      <c r="D4634" t="s">
        <v>118</v>
      </c>
      <c r="E4634" t="s">
        <v>151</v>
      </c>
      <c r="F4634" t="s">
        <v>13373</v>
      </c>
      <c r="G4634" t="s">
        <v>352</v>
      </c>
      <c r="H4634" t="s">
        <v>154</v>
      </c>
      <c r="I4634" t="s">
        <v>144</v>
      </c>
      <c r="J4634" t="s">
        <v>3</v>
      </c>
      <c r="K4634" t="s">
        <v>138</v>
      </c>
      <c r="L4634" t="s">
        <v>13379</v>
      </c>
      <c r="M4634" t="s">
        <v>13380</v>
      </c>
      <c r="N4634">
        <v>1.659444444</v>
      </c>
      <c r="O4634">
        <v>0</v>
      </c>
      <c r="P4634">
        <v>217</v>
      </c>
      <c r="Q4634">
        <v>0</v>
      </c>
      <c r="R4634">
        <v>0</v>
      </c>
      <c r="S4634">
        <v>0</v>
      </c>
      <c r="T4634">
        <v>3</v>
      </c>
      <c r="U4634">
        <v>0</v>
      </c>
      <c r="V4634">
        <v>0</v>
      </c>
      <c r="W4634">
        <v>0</v>
      </c>
      <c r="X4634">
        <v>74.948547109135603</v>
      </c>
      <c r="Y4634">
        <v>0</v>
      </c>
      <c r="Z4634">
        <v>0</v>
      </c>
      <c r="AA4634">
        <v>0</v>
      </c>
      <c r="AB4634">
        <v>1.7722982565491061</v>
      </c>
      <c r="AC4634">
        <v>0</v>
      </c>
      <c r="AD4634">
        <v>0</v>
      </c>
      <c r="AE4634">
        <v>76.72084536568471</v>
      </c>
    </row>
    <row r="4635" spans="1:31" x14ac:dyDescent="0.25">
      <c r="A4635">
        <v>2345536</v>
      </c>
      <c r="B4635">
        <v>1</v>
      </c>
      <c r="C4635" t="s">
        <v>80</v>
      </c>
      <c r="D4635" t="s">
        <v>108</v>
      </c>
      <c r="E4635" t="s">
        <v>157</v>
      </c>
      <c r="F4635" t="s">
        <v>13381</v>
      </c>
      <c r="G4635" t="s">
        <v>159</v>
      </c>
      <c r="H4635" t="s">
        <v>154</v>
      </c>
      <c r="I4635" t="s">
        <v>144</v>
      </c>
      <c r="J4635" t="s">
        <v>137</v>
      </c>
      <c r="K4635" t="s">
        <v>138</v>
      </c>
      <c r="L4635" t="s">
        <v>13382</v>
      </c>
      <c r="M4635" t="s">
        <v>13383</v>
      </c>
      <c r="N4635">
        <v>6.6147222220000002</v>
      </c>
      <c r="O4635">
        <v>0</v>
      </c>
      <c r="P4635">
        <v>1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0.86686498921810451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0.86686498921810451</v>
      </c>
    </row>
    <row r="4636" spans="1:31" x14ac:dyDescent="0.25">
      <c r="A4636">
        <v>2345459</v>
      </c>
      <c r="B4636">
        <v>1</v>
      </c>
      <c r="C4636" t="s">
        <v>81</v>
      </c>
      <c r="D4636" t="s">
        <v>128</v>
      </c>
      <c r="E4636" t="s">
        <v>132</v>
      </c>
      <c r="F4636" t="s">
        <v>9307</v>
      </c>
      <c r="G4636" t="s">
        <v>134</v>
      </c>
      <c r="H4636" t="s">
        <v>135</v>
      </c>
      <c r="I4636" t="s">
        <v>144</v>
      </c>
      <c r="J4636" t="s">
        <v>137</v>
      </c>
      <c r="K4636" t="s">
        <v>138</v>
      </c>
      <c r="L4636" t="s">
        <v>13384</v>
      </c>
      <c r="M4636" t="s">
        <v>13385</v>
      </c>
      <c r="N4636">
        <v>1.32</v>
      </c>
      <c r="O4636">
        <v>0</v>
      </c>
      <c r="P4636">
        <v>8</v>
      </c>
      <c r="Q4636">
        <v>0</v>
      </c>
      <c r="R4636">
        <v>0</v>
      </c>
      <c r="S4636">
        <v>0</v>
      </c>
      <c r="T4636">
        <v>0</v>
      </c>
      <c r="U4636">
        <v>1</v>
      </c>
      <c r="V4636">
        <v>0</v>
      </c>
      <c r="W4636">
        <v>0</v>
      </c>
      <c r="X4636">
        <v>2.435792650655646</v>
      </c>
      <c r="Y4636">
        <v>0</v>
      </c>
      <c r="Z4636">
        <v>0</v>
      </c>
      <c r="AA4636">
        <v>0</v>
      </c>
      <c r="AB4636">
        <v>0</v>
      </c>
      <c r="AC4636">
        <v>23.405436515669848</v>
      </c>
      <c r="AD4636">
        <v>0</v>
      </c>
      <c r="AE4636">
        <v>25.841229166325494</v>
      </c>
    </row>
    <row r="4637" spans="1:31" x14ac:dyDescent="0.25">
      <c r="A4637">
        <v>2345436</v>
      </c>
      <c r="B4637">
        <v>1</v>
      </c>
      <c r="C4637" t="s">
        <v>80</v>
      </c>
      <c r="D4637" t="s">
        <v>106</v>
      </c>
      <c r="E4637" t="s">
        <v>151</v>
      </c>
      <c r="F4637" t="s">
        <v>13386</v>
      </c>
      <c r="G4637" t="s">
        <v>153</v>
      </c>
      <c r="H4637" t="s">
        <v>154</v>
      </c>
      <c r="I4637" t="s">
        <v>144</v>
      </c>
      <c r="J4637" t="s">
        <v>137</v>
      </c>
      <c r="K4637" t="s">
        <v>138</v>
      </c>
      <c r="L4637" t="s">
        <v>13387</v>
      </c>
      <c r="M4637" t="s">
        <v>13388</v>
      </c>
      <c r="N4637">
        <v>1.381388888</v>
      </c>
      <c r="O4637">
        <v>0</v>
      </c>
      <c r="P4637">
        <v>0</v>
      </c>
      <c r="Q4637">
        <v>0</v>
      </c>
      <c r="R4637">
        <v>1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21.729050904868153</v>
      </c>
      <c r="AA4637">
        <v>0</v>
      </c>
      <c r="AB4637">
        <v>0</v>
      </c>
      <c r="AC4637">
        <v>0</v>
      </c>
      <c r="AD4637">
        <v>0</v>
      </c>
      <c r="AE4637">
        <v>21.729050904868153</v>
      </c>
    </row>
    <row r="4638" spans="1:31" x14ac:dyDescent="0.25">
      <c r="A4638">
        <v>2345559</v>
      </c>
      <c r="B4638">
        <v>1</v>
      </c>
      <c r="C4638" t="s">
        <v>80</v>
      </c>
      <c r="D4638" t="s">
        <v>108</v>
      </c>
      <c r="E4638" t="s">
        <v>147</v>
      </c>
      <c r="F4638" t="s">
        <v>11482</v>
      </c>
      <c r="G4638" t="s">
        <v>184</v>
      </c>
      <c r="H4638" t="s">
        <v>135</v>
      </c>
      <c r="I4638" t="s">
        <v>144</v>
      </c>
      <c r="J4638" t="s">
        <v>137</v>
      </c>
      <c r="K4638" t="s">
        <v>138</v>
      </c>
      <c r="L4638" t="s">
        <v>13389</v>
      </c>
      <c r="M4638" t="s">
        <v>13390</v>
      </c>
      <c r="N4638">
        <v>0.263333333</v>
      </c>
      <c r="O4638">
        <v>0</v>
      </c>
      <c r="P4638">
        <v>55</v>
      </c>
      <c r="Q4638">
        <v>0</v>
      </c>
      <c r="R4638">
        <v>34</v>
      </c>
      <c r="S4638">
        <v>0</v>
      </c>
      <c r="T4638">
        <v>12</v>
      </c>
      <c r="U4638">
        <v>0</v>
      </c>
      <c r="V4638">
        <v>0</v>
      </c>
      <c r="W4638">
        <v>0</v>
      </c>
      <c r="X4638">
        <v>2.5661495840330009</v>
      </c>
      <c r="Y4638">
        <v>0</v>
      </c>
      <c r="Z4638">
        <v>44.46543538444007</v>
      </c>
      <c r="AA4638">
        <v>0</v>
      </c>
      <c r="AB4638">
        <v>8.0945358871654918</v>
      </c>
      <c r="AC4638">
        <v>0</v>
      </c>
      <c r="AD4638">
        <v>0</v>
      </c>
      <c r="AE4638">
        <v>55.126120855638561</v>
      </c>
    </row>
    <row r="4639" spans="1:31" x14ac:dyDescent="0.25">
      <c r="A4639">
        <v>2345728</v>
      </c>
      <c r="B4639">
        <v>1</v>
      </c>
      <c r="C4639" t="s">
        <v>80</v>
      </c>
      <c r="D4639" t="s">
        <v>83</v>
      </c>
      <c r="E4639" t="s">
        <v>141</v>
      </c>
      <c r="F4639" t="s">
        <v>13391</v>
      </c>
      <c r="G4639" t="s">
        <v>134</v>
      </c>
      <c r="H4639" t="s">
        <v>135</v>
      </c>
      <c r="I4639" t="s">
        <v>144</v>
      </c>
      <c r="J4639" t="s">
        <v>137</v>
      </c>
      <c r="K4639" t="s">
        <v>138</v>
      </c>
      <c r="L4639" t="s">
        <v>13392</v>
      </c>
      <c r="M4639" t="s">
        <v>13393</v>
      </c>
      <c r="N4639">
        <v>0.70277777699999999</v>
      </c>
      <c r="O4639">
        <v>0</v>
      </c>
      <c r="P4639">
        <v>1461</v>
      </c>
      <c r="Q4639">
        <v>0</v>
      </c>
      <c r="R4639">
        <v>0</v>
      </c>
      <c r="S4639">
        <v>0</v>
      </c>
      <c r="T4639">
        <v>172</v>
      </c>
      <c r="U4639">
        <v>1</v>
      </c>
      <c r="V4639">
        <v>0</v>
      </c>
      <c r="W4639">
        <v>0</v>
      </c>
      <c r="X4639">
        <v>275.60744895348694</v>
      </c>
      <c r="Y4639">
        <v>0</v>
      </c>
      <c r="Z4639">
        <v>0</v>
      </c>
      <c r="AA4639">
        <v>0</v>
      </c>
      <c r="AB4639">
        <v>84.265805427772179</v>
      </c>
      <c r="AC4639">
        <v>3.3035497213561644</v>
      </c>
      <c r="AD4639">
        <v>0</v>
      </c>
      <c r="AE4639">
        <v>363.17680410261528</v>
      </c>
    </row>
    <row r="4640" spans="1:31" x14ac:dyDescent="0.25">
      <c r="A4640">
        <v>2345871</v>
      </c>
      <c r="B4640">
        <v>1</v>
      </c>
      <c r="C4640" t="s">
        <v>80</v>
      </c>
      <c r="D4640" t="s">
        <v>103</v>
      </c>
      <c r="E4640" t="s">
        <v>151</v>
      </c>
      <c r="F4640" t="s">
        <v>13394</v>
      </c>
      <c r="G4640" t="s">
        <v>153</v>
      </c>
      <c r="H4640" t="s">
        <v>154</v>
      </c>
      <c r="I4640" t="s">
        <v>144</v>
      </c>
      <c r="J4640" t="s">
        <v>137</v>
      </c>
      <c r="K4640" t="s">
        <v>138</v>
      </c>
      <c r="L4640" t="s">
        <v>13395</v>
      </c>
      <c r="M4640" t="s">
        <v>13396</v>
      </c>
      <c r="N4640">
        <v>6.7658333329999998</v>
      </c>
      <c r="O4640">
        <v>0</v>
      </c>
      <c r="P4640">
        <v>51</v>
      </c>
      <c r="Q4640">
        <v>0</v>
      </c>
      <c r="R4640">
        <v>0</v>
      </c>
      <c r="S4640">
        <v>0</v>
      </c>
      <c r="T4640">
        <v>1</v>
      </c>
      <c r="U4640">
        <v>0</v>
      </c>
      <c r="V4640">
        <v>0</v>
      </c>
      <c r="W4640">
        <v>0</v>
      </c>
      <c r="X4640">
        <v>67.606134137353067</v>
      </c>
      <c r="Y4640">
        <v>0</v>
      </c>
      <c r="Z4640">
        <v>0</v>
      </c>
      <c r="AA4640">
        <v>0</v>
      </c>
      <c r="AB4640">
        <v>5.3015215298639992E-2</v>
      </c>
      <c r="AC4640">
        <v>0</v>
      </c>
      <c r="AD4640">
        <v>0</v>
      </c>
      <c r="AE4640">
        <v>67.65914935265171</v>
      </c>
    </row>
    <row r="4641" spans="1:31" x14ac:dyDescent="0.25">
      <c r="A4641">
        <v>2345479</v>
      </c>
      <c r="B4641">
        <v>1</v>
      </c>
      <c r="C4641" t="s">
        <v>80</v>
      </c>
      <c r="D4641" t="s">
        <v>96</v>
      </c>
      <c r="E4641" t="s">
        <v>157</v>
      </c>
      <c r="F4641" t="s">
        <v>13397</v>
      </c>
      <c r="G4641" t="s">
        <v>204</v>
      </c>
      <c r="H4641" t="s">
        <v>154</v>
      </c>
      <c r="I4641" t="s">
        <v>144</v>
      </c>
      <c r="J4641" t="s">
        <v>137</v>
      </c>
      <c r="K4641" t="s">
        <v>138</v>
      </c>
      <c r="L4641" t="s">
        <v>13398</v>
      </c>
      <c r="M4641" t="s">
        <v>13399</v>
      </c>
      <c r="N4641">
        <v>1.0705555550000001</v>
      </c>
      <c r="O4641">
        <v>0</v>
      </c>
      <c r="P4641">
        <v>1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3.0083324030674444E-2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3.0083324030674444E-2</v>
      </c>
    </row>
    <row r="4642" spans="1:31" x14ac:dyDescent="0.25">
      <c r="A4642">
        <v>2345914</v>
      </c>
      <c r="B4642">
        <v>1</v>
      </c>
      <c r="C4642" t="s">
        <v>80</v>
      </c>
      <c r="D4642" t="s">
        <v>103</v>
      </c>
      <c r="E4642" t="s">
        <v>151</v>
      </c>
      <c r="F4642" t="s">
        <v>13400</v>
      </c>
      <c r="G4642" t="s">
        <v>153</v>
      </c>
      <c r="H4642" t="s">
        <v>154</v>
      </c>
      <c r="I4642" t="s">
        <v>144</v>
      </c>
      <c r="J4642" t="s">
        <v>137</v>
      </c>
      <c r="K4642" t="s">
        <v>138</v>
      </c>
      <c r="L4642" t="s">
        <v>13401</v>
      </c>
      <c r="M4642" t="s">
        <v>13402</v>
      </c>
      <c r="N4642">
        <v>7.0449999999999999</v>
      </c>
      <c r="O4642">
        <v>0</v>
      </c>
      <c r="P4642">
        <v>15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20.310636919517847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20.310636919517847</v>
      </c>
    </row>
    <row r="4643" spans="1:31" x14ac:dyDescent="0.25">
      <c r="A4643">
        <v>2345665</v>
      </c>
      <c r="B4643">
        <v>1</v>
      </c>
      <c r="C4643" t="s">
        <v>80</v>
      </c>
      <c r="D4643" t="s">
        <v>100</v>
      </c>
      <c r="E4643" t="s">
        <v>157</v>
      </c>
      <c r="F4643" t="s">
        <v>13403</v>
      </c>
      <c r="G4643" t="s">
        <v>159</v>
      </c>
      <c r="H4643" t="s">
        <v>154</v>
      </c>
      <c r="I4643" t="s">
        <v>144</v>
      </c>
      <c r="J4643" t="s">
        <v>137</v>
      </c>
      <c r="K4643" t="s">
        <v>138</v>
      </c>
      <c r="L4643" t="s">
        <v>13404</v>
      </c>
      <c r="M4643" t="s">
        <v>13405</v>
      </c>
      <c r="N4643">
        <v>3.625555555</v>
      </c>
      <c r="O4643">
        <v>0</v>
      </c>
      <c r="P4643">
        <v>2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2.5898520994735064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2.5898520994735064</v>
      </c>
    </row>
    <row r="4644" spans="1:31" x14ac:dyDescent="0.25">
      <c r="A4644">
        <v>2345771</v>
      </c>
      <c r="B4644">
        <v>1</v>
      </c>
      <c r="C4644" t="s">
        <v>80</v>
      </c>
      <c r="D4644" t="s">
        <v>104</v>
      </c>
      <c r="E4644" t="s">
        <v>174</v>
      </c>
      <c r="F4644" t="s">
        <v>13406</v>
      </c>
      <c r="G4644" t="s">
        <v>176</v>
      </c>
      <c r="H4644" t="s">
        <v>154</v>
      </c>
      <c r="I4644" t="s">
        <v>144</v>
      </c>
      <c r="J4644" t="s">
        <v>137</v>
      </c>
      <c r="K4644" t="s">
        <v>138</v>
      </c>
      <c r="L4644" t="s">
        <v>13407</v>
      </c>
      <c r="M4644" t="s">
        <v>13408</v>
      </c>
      <c r="N4644">
        <v>1.098055555</v>
      </c>
      <c r="O4644">
        <v>0</v>
      </c>
      <c r="P4644">
        <v>0</v>
      </c>
      <c r="Q4644">
        <v>0</v>
      </c>
      <c r="R4644">
        <v>5</v>
      </c>
      <c r="S4644">
        <v>0</v>
      </c>
      <c r="T4644">
        <v>2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3.2684328713484962</v>
      </c>
      <c r="AA4644">
        <v>0</v>
      </c>
      <c r="AB4644">
        <v>0.45075326039363328</v>
      </c>
      <c r="AC4644">
        <v>0</v>
      </c>
      <c r="AD4644">
        <v>0</v>
      </c>
      <c r="AE4644">
        <v>3.7191861317421298</v>
      </c>
    </row>
    <row r="4645" spans="1:31" x14ac:dyDescent="0.25">
      <c r="A4645">
        <v>2345765</v>
      </c>
      <c r="B4645">
        <v>1</v>
      </c>
      <c r="C4645" t="s">
        <v>80</v>
      </c>
      <c r="D4645" t="s">
        <v>93</v>
      </c>
      <c r="E4645" t="s">
        <v>141</v>
      </c>
      <c r="F4645" t="s">
        <v>13409</v>
      </c>
      <c r="G4645" t="s">
        <v>134</v>
      </c>
      <c r="H4645" t="s">
        <v>135</v>
      </c>
      <c r="I4645" t="s">
        <v>144</v>
      </c>
      <c r="J4645" t="s">
        <v>137</v>
      </c>
      <c r="K4645" t="s">
        <v>138</v>
      </c>
      <c r="L4645" t="s">
        <v>13410</v>
      </c>
      <c r="M4645" t="s">
        <v>13411</v>
      </c>
      <c r="N4645">
        <v>4.9811111109999997</v>
      </c>
      <c r="O4645">
        <v>0</v>
      </c>
      <c r="P4645">
        <v>163</v>
      </c>
      <c r="Q4645">
        <v>0</v>
      </c>
      <c r="R4645">
        <v>14</v>
      </c>
      <c r="S4645">
        <v>0</v>
      </c>
      <c r="T4645">
        <v>31</v>
      </c>
      <c r="U4645">
        <v>0</v>
      </c>
      <c r="V4645">
        <v>0</v>
      </c>
      <c r="W4645">
        <v>0</v>
      </c>
      <c r="X4645">
        <v>218.97016988048091</v>
      </c>
      <c r="Y4645">
        <v>0</v>
      </c>
      <c r="Z4645">
        <v>118.33397731436109</v>
      </c>
      <c r="AA4645">
        <v>0</v>
      </c>
      <c r="AB4645">
        <v>61.074361540296415</v>
      </c>
      <c r="AC4645">
        <v>0</v>
      </c>
      <c r="AD4645">
        <v>0</v>
      </c>
      <c r="AE4645">
        <v>398.37850873513844</v>
      </c>
    </row>
    <row r="4646" spans="1:31" x14ac:dyDescent="0.25">
      <c r="A4646">
        <v>2345622</v>
      </c>
      <c r="B4646">
        <v>1</v>
      </c>
      <c r="C4646" t="s">
        <v>80</v>
      </c>
      <c r="D4646" t="s">
        <v>83</v>
      </c>
      <c r="E4646" t="s">
        <v>151</v>
      </c>
      <c r="F4646" t="s">
        <v>13412</v>
      </c>
      <c r="G4646" t="s">
        <v>153</v>
      </c>
      <c r="H4646" t="s">
        <v>154</v>
      </c>
      <c r="I4646" t="s">
        <v>144</v>
      </c>
      <c r="J4646" t="s">
        <v>137</v>
      </c>
      <c r="K4646" t="s">
        <v>138</v>
      </c>
      <c r="L4646" t="s">
        <v>13413</v>
      </c>
      <c r="M4646" t="s">
        <v>13414</v>
      </c>
      <c r="N4646">
        <v>6.880833333</v>
      </c>
      <c r="O4646">
        <v>0</v>
      </c>
      <c r="P4646">
        <v>57</v>
      </c>
      <c r="Q4646">
        <v>0</v>
      </c>
      <c r="R4646">
        <v>0</v>
      </c>
      <c r="S4646">
        <v>0</v>
      </c>
      <c r="T4646">
        <v>20</v>
      </c>
      <c r="U4646">
        <v>0</v>
      </c>
      <c r="V4646">
        <v>0</v>
      </c>
      <c r="W4646">
        <v>0</v>
      </c>
      <c r="X4646">
        <v>110.01169272416705</v>
      </c>
      <c r="Y4646">
        <v>0</v>
      </c>
      <c r="Z4646">
        <v>0</v>
      </c>
      <c r="AA4646">
        <v>0</v>
      </c>
      <c r="AB4646">
        <v>164.04658974129927</v>
      </c>
      <c r="AC4646">
        <v>0</v>
      </c>
      <c r="AD4646">
        <v>0</v>
      </c>
      <c r="AE4646">
        <v>274.05828246546633</v>
      </c>
    </row>
    <row r="4647" spans="1:31" x14ac:dyDescent="0.25">
      <c r="A4647">
        <v>2345522</v>
      </c>
      <c r="B4647">
        <v>1</v>
      </c>
      <c r="C4647" t="s">
        <v>81</v>
      </c>
      <c r="D4647" t="s">
        <v>123</v>
      </c>
      <c r="E4647" t="s">
        <v>147</v>
      </c>
      <c r="F4647" t="s">
        <v>702</v>
      </c>
      <c r="G4647" t="s">
        <v>134</v>
      </c>
      <c r="H4647" t="s">
        <v>135</v>
      </c>
      <c r="I4647" t="s">
        <v>144</v>
      </c>
      <c r="J4647" t="s">
        <v>137</v>
      </c>
      <c r="K4647" t="s">
        <v>138</v>
      </c>
      <c r="L4647" t="s">
        <v>13415</v>
      </c>
      <c r="M4647" t="s">
        <v>13416</v>
      </c>
      <c r="N4647">
        <v>0.82222222199999995</v>
      </c>
      <c r="O4647">
        <v>2</v>
      </c>
      <c r="P4647">
        <v>19</v>
      </c>
      <c r="Q4647">
        <v>93</v>
      </c>
      <c r="R4647">
        <v>18</v>
      </c>
      <c r="S4647">
        <v>7</v>
      </c>
      <c r="T4647">
        <v>25</v>
      </c>
      <c r="U4647">
        <v>0</v>
      </c>
      <c r="V4647">
        <v>0</v>
      </c>
      <c r="W4647">
        <v>0.46469509227473327</v>
      </c>
      <c r="X4647">
        <v>3.6082449409450179</v>
      </c>
      <c r="Y4647">
        <v>159.9639633208983</v>
      </c>
      <c r="Z4647">
        <v>20.590365461581715</v>
      </c>
      <c r="AA4647">
        <v>16.159997869240904</v>
      </c>
      <c r="AB4647">
        <v>5.1641138751203721</v>
      </c>
      <c r="AC4647">
        <v>0</v>
      </c>
      <c r="AD4647">
        <v>0</v>
      </c>
      <c r="AE4647">
        <v>205.95138056006104</v>
      </c>
    </row>
    <row r="4648" spans="1:31" x14ac:dyDescent="0.25">
      <c r="A4648">
        <v>2345828</v>
      </c>
      <c r="B4648">
        <v>1</v>
      </c>
      <c r="C4648" t="s">
        <v>80</v>
      </c>
      <c r="D4648" t="s">
        <v>103</v>
      </c>
      <c r="E4648" t="s">
        <v>151</v>
      </c>
      <c r="F4648" t="s">
        <v>13417</v>
      </c>
      <c r="G4648" t="s">
        <v>410</v>
      </c>
      <c r="H4648" t="s">
        <v>154</v>
      </c>
      <c r="I4648" t="s">
        <v>144</v>
      </c>
      <c r="J4648" t="s">
        <v>137</v>
      </c>
      <c r="K4648" t="s">
        <v>138</v>
      </c>
      <c r="L4648" t="s">
        <v>13418</v>
      </c>
      <c r="M4648" t="s">
        <v>13419</v>
      </c>
      <c r="N4648">
        <v>3.3822222219999998</v>
      </c>
      <c r="O4648">
        <v>0</v>
      </c>
      <c r="P4648">
        <v>26</v>
      </c>
      <c r="Q4648">
        <v>0</v>
      </c>
      <c r="R4648">
        <v>0</v>
      </c>
      <c r="S4648">
        <v>0</v>
      </c>
      <c r="T4648">
        <v>9</v>
      </c>
      <c r="U4648">
        <v>0</v>
      </c>
      <c r="V4648">
        <v>0</v>
      </c>
      <c r="W4648">
        <v>0</v>
      </c>
      <c r="X4648">
        <v>22.1144160840377</v>
      </c>
      <c r="Y4648">
        <v>0</v>
      </c>
      <c r="Z4648">
        <v>0</v>
      </c>
      <c r="AA4648">
        <v>0</v>
      </c>
      <c r="AB4648">
        <v>19.513668959801365</v>
      </c>
      <c r="AC4648">
        <v>0</v>
      </c>
      <c r="AD4648">
        <v>0</v>
      </c>
      <c r="AE4648">
        <v>41.628085043839064</v>
      </c>
    </row>
    <row r="4649" spans="1:31" x14ac:dyDescent="0.25">
      <c r="A4649">
        <v>2345496</v>
      </c>
      <c r="B4649">
        <v>1</v>
      </c>
      <c r="C4649" t="s">
        <v>80</v>
      </c>
      <c r="D4649" t="s">
        <v>98</v>
      </c>
      <c r="E4649" t="s">
        <v>151</v>
      </c>
      <c r="F4649" t="s">
        <v>257</v>
      </c>
      <c r="G4649" t="s">
        <v>153</v>
      </c>
      <c r="H4649" t="s">
        <v>154</v>
      </c>
      <c r="I4649" t="s">
        <v>144</v>
      </c>
      <c r="J4649" t="s">
        <v>137</v>
      </c>
      <c r="K4649" t="s">
        <v>138</v>
      </c>
      <c r="L4649" t="s">
        <v>13420</v>
      </c>
      <c r="M4649" t="s">
        <v>13421</v>
      </c>
      <c r="N4649">
        <v>1.058888888</v>
      </c>
      <c r="O4649">
        <v>0</v>
      </c>
      <c r="P4649">
        <v>0</v>
      </c>
      <c r="Q4649">
        <v>0</v>
      </c>
      <c r="R4649">
        <v>5</v>
      </c>
      <c r="S4649">
        <v>0</v>
      </c>
      <c r="T4649">
        <v>2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9.3190393261399684</v>
      </c>
      <c r="AA4649">
        <v>0</v>
      </c>
      <c r="AB4649">
        <v>3.8506407791312536</v>
      </c>
      <c r="AC4649">
        <v>0</v>
      </c>
      <c r="AD4649">
        <v>0</v>
      </c>
      <c r="AE4649">
        <v>13.169680105271222</v>
      </c>
    </row>
    <row r="4650" spans="1:31" x14ac:dyDescent="0.25">
      <c r="A4650">
        <v>2345519</v>
      </c>
      <c r="B4650">
        <v>1</v>
      </c>
      <c r="C4650" t="s">
        <v>80</v>
      </c>
      <c r="D4650" t="s">
        <v>108</v>
      </c>
      <c r="E4650" t="s">
        <v>141</v>
      </c>
      <c r="F4650" t="s">
        <v>670</v>
      </c>
      <c r="G4650" t="s">
        <v>134</v>
      </c>
      <c r="H4650" t="s">
        <v>135</v>
      </c>
      <c r="I4650" t="s">
        <v>144</v>
      </c>
      <c r="J4650" t="s">
        <v>137</v>
      </c>
      <c r="K4650" t="s">
        <v>138</v>
      </c>
      <c r="L4650" t="s">
        <v>13422</v>
      </c>
      <c r="M4650" t="s">
        <v>13423</v>
      </c>
      <c r="N4650">
        <v>1.7566666660000001</v>
      </c>
      <c r="O4650">
        <v>0</v>
      </c>
      <c r="P4650">
        <v>516</v>
      </c>
      <c r="Q4650">
        <v>2</v>
      </c>
      <c r="R4650">
        <v>205</v>
      </c>
      <c r="S4650">
        <v>3</v>
      </c>
      <c r="T4650">
        <v>115</v>
      </c>
      <c r="U4650">
        <v>0</v>
      </c>
      <c r="V4650">
        <v>0</v>
      </c>
      <c r="W4650">
        <v>0</v>
      </c>
      <c r="X4650">
        <v>182.5135478265708</v>
      </c>
      <c r="Y4650">
        <v>45.593859890003898</v>
      </c>
      <c r="Z4650">
        <v>1627.2141649187013</v>
      </c>
      <c r="AA4650">
        <v>19.245603129695326</v>
      </c>
      <c r="AB4650">
        <v>344.03767372546281</v>
      </c>
      <c r="AC4650">
        <v>0</v>
      </c>
      <c r="AD4650">
        <v>0</v>
      </c>
      <c r="AE4650">
        <v>2218.6048494904344</v>
      </c>
    </row>
    <row r="4651" spans="1:31" x14ac:dyDescent="0.25">
      <c r="A4651">
        <v>2345851</v>
      </c>
      <c r="B4651">
        <v>1</v>
      </c>
      <c r="C4651" t="s">
        <v>80</v>
      </c>
      <c r="D4651" t="s">
        <v>103</v>
      </c>
      <c r="E4651" t="s">
        <v>151</v>
      </c>
      <c r="F4651" t="s">
        <v>13424</v>
      </c>
      <c r="G4651" t="s">
        <v>153</v>
      </c>
      <c r="H4651" t="s">
        <v>154</v>
      </c>
      <c r="I4651" t="s">
        <v>144</v>
      </c>
      <c r="J4651" t="s">
        <v>137</v>
      </c>
      <c r="K4651" t="s">
        <v>138</v>
      </c>
      <c r="L4651" t="s">
        <v>13425</v>
      </c>
      <c r="M4651" t="s">
        <v>13426</v>
      </c>
      <c r="N4651">
        <v>3.3602777769999999</v>
      </c>
      <c r="O4651">
        <v>0</v>
      </c>
      <c r="P4651">
        <v>249</v>
      </c>
      <c r="Q4651">
        <v>0</v>
      </c>
      <c r="R4651">
        <v>1</v>
      </c>
      <c r="S4651">
        <v>0</v>
      </c>
      <c r="T4651">
        <v>13</v>
      </c>
      <c r="U4651">
        <v>0</v>
      </c>
      <c r="V4651">
        <v>0</v>
      </c>
      <c r="W4651">
        <v>0</v>
      </c>
      <c r="X4651">
        <v>229.23639778534056</v>
      </c>
      <c r="Y4651">
        <v>0</v>
      </c>
      <c r="Z4651">
        <v>0</v>
      </c>
      <c r="AA4651">
        <v>0</v>
      </c>
      <c r="AB4651">
        <v>25.579029058152503</v>
      </c>
      <c r="AC4651">
        <v>0</v>
      </c>
      <c r="AD4651">
        <v>0</v>
      </c>
      <c r="AE4651">
        <v>254.81542684349307</v>
      </c>
    </row>
    <row r="4652" spans="1:31" x14ac:dyDescent="0.25">
      <c r="A4652">
        <v>2345874</v>
      </c>
      <c r="B4652">
        <v>1</v>
      </c>
      <c r="C4652" t="s">
        <v>81</v>
      </c>
      <c r="D4652" t="s">
        <v>113</v>
      </c>
      <c r="E4652" t="s">
        <v>151</v>
      </c>
      <c r="F4652" t="s">
        <v>13427</v>
      </c>
      <c r="G4652" t="s">
        <v>153</v>
      </c>
      <c r="H4652" t="s">
        <v>154</v>
      </c>
      <c r="I4652" t="s">
        <v>144</v>
      </c>
      <c r="J4652" t="s">
        <v>137</v>
      </c>
      <c r="K4652" t="s">
        <v>138</v>
      </c>
      <c r="L4652" t="s">
        <v>13428</v>
      </c>
      <c r="M4652" t="s">
        <v>13429</v>
      </c>
      <c r="N4652">
        <v>0.52333333299999996</v>
      </c>
      <c r="O4652">
        <v>0</v>
      </c>
      <c r="P4652">
        <v>12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1.9852661855211302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1.9852661855211302</v>
      </c>
    </row>
    <row r="4653" spans="1:31" x14ac:dyDescent="0.25">
      <c r="A4653">
        <v>2345688</v>
      </c>
      <c r="B4653">
        <v>1</v>
      </c>
      <c r="C4653" t="s">
        <v>80</v>
      </c>
      <c r="D4653" t="s">
        <v>94</v>
      </c>
      <c r="E4653" t="s">
        <v>151</v>
      </c>
      <c r="F4653" t="s">
        <v>13430</v>
      </c>
      <c r="G4653" t="s">
        <v>153</v>
      </c>
      <c r="H4653" t="s">
        <v>154</v>
      </c>
      <c r="I4653" t="s">
        <v>144</v>
      </c>
      <c r="J4653" t="s">
        <v>137</v>
      </c>
      <c r="K4653" t="s">
        <v>138</v>
      </c>
      <c r="L4653" t="s">
        <v>13431</v>
      </c>
      <c r="M4653" t="s">
        <v>13432</v>
      </c>
      <c r="N4653">
        <v>1.4469444440000001</v>
      </c>
      <c r="O4653">
        <v>0</v>
      </c>
      <c r="P4653">
        <v>59</v>
      </c>
      <c r="Q4653">
        <v>0</v>
      </c>
      <c r="R4653">
        <v>0</v>
      </c>
      <c r="S4653">
        <v>0</v>
      </c>
      <c r="T4653">
        <v>35</v>
      </c>
      <c r="U4653">
        <v>0</v>
      </c>
      <c r="V4653">
        <v>0</v>
      </c>
      <c r="W4653">
        <v>0</v>
      </c>
      <c r="X4653">
        <v>13.339518834271848</v>
      </c>
      <c r="Y4653">
        <v>0</v>
      </c>
      <c r="Z4653">
        <v>0</v>
      </c>
      <c r="AA4653">
        <v>0</v>
      </c>
      <c r="AB4653">
        <v>54.196967578489186</v>
      </c>
      <c r="AC4653">
        <v>0</v>
      </c>
      <c r="AD4653">
        <v>0</v>
      </c>
      <c r="AE4653">
        <v>67.536486412761036</v>
      </c>
    </row>
    <row r="4654" spans="1:31" x14ac:dyDescent="0.25">
      <c r="A4654">
        <v>2345705</v>
      </c>
      <c r="B4654">
        <v>1</v>
      </c>
      <c r="C4654" t="s">
        <v>80</v>
      </c>
      <c r="D4654" t="s">
        <v>98</v>
      </c>
      <c r="E4654" t="s">
        <v>151</v>
      </c>
      <c r="F4654" t="s">
        <v>13433</v>
      </c>
      <c r="G4654" t="s">
        <v>153</v>
      </c>
      <c r="H4654" t="s">
        <v>154</v>
      </c>
      <c r="I4654" t="s">
        <v>144</v>
      </c>
      <c r="J4654" t="s">
        <v>137</v>
      </c>
      <c r="K4654" t="s">
        <v>138</v>
      </c>
      <c r="L4654" t="s">
        <v>13434</v>
      </c>
      <c r="M4654" t="s">
        <v>13435</v>
      </c>
      <c r="N4654">
        <v>2.3930555550000001</v>
      </c>
      <c r="O4654">
        <v>0</v>
      </c>
      <c r="P4654">
        <v>6</v>
      </c>
      <c r="Q4654">
        <v>0</v>
      </c>
      <c r="R4654">
        <v>12</v>
      </c>
      <c r="S4654">
        <v>0</v>
      </c>
      <c r="T4654">
        <v>5</v>
      </c>
      <c r="U4654">
        <v>0</v>
      </c>
      <c r="V4654">
        <v>0</v>
      </c>
      <c r="W4654">
        <v>0</v>
      </c>
      <c r="X4654">
        <v>5.8033997978818821</v>
      </c>
      <c r="Y4654">
        <v>0</v>
      </c>
      <c r="Z4654">
        <v>39.407482397174206</v>
      </c>
      <c r="AA4654">
        <v>0</v>
      </c>
      <c r="AB4654">
        <v>16.385889192786628</v>
      </c>
      <c r="AC4654">
        <v>0</v>
      </c>
      <c r="AD4654">
        <v>0</v>
      </c>
      <c r="AE4654">
        <v>61.596771387842715</v>
      </c>
    </row>
    <row r="4655" spans="1:31" x14ac:dyDescent="0.25">
      <c r="A4655">
        <v>2345751</v>
      </c>
      <c r="B4655">
        <v>1</v>
      </c>
      <c r="C4655" t="s">
        <v>81</v>
      </c>
      <c r="D4655" t="s">
        <v>123</v>
      </c>
      <c r="E4655" t="s">
        <v>132</v>
      </c>
      <c r="F4655" t="s">
        <v>3402</v>
      </c>
      <c r="G4655" t="s">
        <v>134</v>
      </c>
      <c r="H4655" t="s">
        <v>135</v>
      </c>
      <c r="I4655" t="s">
        <v>144</v>
      </c>
      <c r="J4655" t="s">
        <v>137</v>
      </c>
      <c r="K4655" t="s">
        <v>138</v>
      </c>
      <c r="L4655" t="s">
        <v>13436</v>
      </c>
      <c r="M4655" t="s">
        <v>13437</v>
      </c>
      <c r="N4655">
        <v>1.289722222</v>
      </c>
      <c r="O4655">
        <v>0</v>
      </c>
      <c r="P4655">
        <v>9711</v>
      </c>
      <c r="Q4655">
        <v>0</v>
      </c>
      <c r="R4655">
        <v>2</v>
      </c>
      <c r="S4655">
        <v>5</v>
      </c>
      <c r="T4655">
        <v>1620</v>
      </c>
      <c r="U4655">
        <v>3</v>
      </c>
      <c r="V4655">
        <v>6</v>
      </c>
      <c r="W4655">
        <v>0</v>
      </c>
      <c r="X4655">
        <v>3039.0101177404622</v>
      </c>
      <c r="Y4655">
        <v>0</v>
      </c>
      <c r="Z4655">
        <v>0.60404815576388005</v>
      </c>
      <c r="AA4655">
        <v>74.652245889610953</v>
      </c>
      <c r="AB4655">
        <v>1376.6053210353396</v>
      </c>
      <c r="AC4655">
        <v>25.907175287895861</v>
      </c>
      <c r="AD4655">
        <v>56.230757929680642</v>
      </c>
      <c r="AE4655">
        <v>4573.0096660387535</v>
      </c>
    </row>
    <row r="4656" spans="1:31" x14ac:dyDescent="0.25">
      <c r="A4656">
        <v>2345834</v>
      </c>
      <c r="B4656">
        <v>1</v>
      </c>
      <c r="C4656" t="s">
        <v>81</v>
      </c>
      <c r="D4656" t="s">
        <v>119</v>
      </c>
      <c r="E4656" t="s">
        <v>174</v>
      </c>
      <c r="F4656" t="s">
        <v>10070</v>
      </c>
      <c r="G4656" t="s">
        <v>176</v>
      </c>
      <c r="H4656" t="s">
        <v>154</v>
      </c>
      <c r="I4656" t="s">
        <v>144</v>
      </c>
      <c r="J4656" t="s">
        <v>137</v>
      </c>
      <c r="K4656" t="s">
        <v>138</v>
      </c>
      <c r="L4656" t="s">
        <v>13438</v>
      </c>
      <c r="M4656" t="s">
        <v>13439</v>
      </c>
      <c r="N4656">
        <v>1.6936111110000001</v>
      </c>
      <c r="O4656">
        <v>0</v>
      </c>
      <c r="P4656">
        <v>39</v>
      </c>
      <c r="Q4656">
        <v>0</v>
      </c>
      <c r="R4656">
        <v>9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7.7271752141788728</v>
      </c>
      <c r="Y4656">
        <v>0</v>
      </c>
      <c r="Z4656">
        <v>38.987685068444641</v>
      </c>
      <c r="AA4656">
        <v>0</v>
      </c>
      <c r="AB4656">
        <v>0</v>
      </c>
      <c r="AC4656">
        <v>0</v>
      </c>
      <c r="AD4656">
        <v>0</v>
      </c>
      <c r="AE4656">
        <v>46.714860282623512</v>
      </c>
    </row>
    <row r="4657" spans="1:31" x14ac:dyDescent="0.25">
      <c r="A4657">
        <v>2345456</v>
      </c>
      <c r="B4657">
        <v>1</v>
      </c>
      <c r="C4657" t="s">
        <v>80</v>
      </c>
      <c r="D4657" t="s">
        <v>104</v>
      </c>
      <c r="E4657" t="s">
        <v>147</v>
      </c>
      <c r="F4657" t="s">
        <v>13440</v>
      </c>
      <c r="G4657" t="s">
        <v>134</v>
      </c>
      <c r="H4657" t="s">
        <v>135</v>
      </c>
      <c r="I4657" t="s">
        <v>144</v>
      </c>
      <c r="J4657" t="s">
        <v>137</v>
      </c>
      <c r="K4657" t="s">
        <v>138</v>
      </c>
      <c r="L4657" t="s">
        <v>13441</v>
      </c>
      <c r="M4657" t="s">
        <v>13442</v>
      </c>
      <c r="N4657">
        <v>1.054444444</v>
      </c>
      <c r="O4657">
        <v>3</v>
      </c>
      <c r="P4657">
        <v>1536</v>
      </c>
      <c r="Q4657">
        <v>8</v>
      </c>
      <c r="R4657">
        <v>32</v>
      </c>
      <c r="S4657">
        <v>0</v>
      </c>
      <c r="T4657">
        <v>91</v>
      </c>
      <c r="U4657">
        <v>1</v>
      </c>
      <c r="V4657">
        <v>0</v>
      </c>
      <c r="W4657">
        <v>1.9629363067026555</v>
      </c>
      <c r="X4657">
        <v>308.20634359918404</v>
      </c>
      <c r="Y4657">
        <v>4.2836429278467145</v>
      </c>
      <c r="Z4657">
        <v>22.701386522550418</v>
      </c>
      <c r="AA4657">
        <v>0</v>
      </c>
      <c r="AB4657">
        <v>45.98552942805572</v>
      </c>
      <c r="AC4657">
        <v>57.680493010050739</v>
      </c>
      <c r="AD4657">
        <v>0</v>
      </c>
      <c r="AE4657">
        <v>440.82033179439026</v>
      </c>
    </row>
    <row r="4658" spans="1:31" x14ac:dyDescent="0.25">
      <c r="A4658">
        <v>2345891</v>
      </c>
      <c r="B4658">
        <v>1</v>
      </c>
      <c r="C4658" t="s">
        <v>81</v>
      </c>
      <c r="D4658" t="s">
        <v>123</v>
      </c>
      <c r="E4658" t="s">
        <v>151</v>
      </c>
      <c r="F4658" t="s">
        <v>13443</v>
      </c>
      <c r="G4658" t="s">
        <v>153</v>
      </c>
      <c r="H4658" t="s">
        <v>154</v>
      </c>
      <c r="I4658" t="s">
        <v>144</v>
      </c>
      <c r="J4658" t="s">
        <v>137</v>
      </c>
      <c r="K4658" t="s">
        <v>138</v>
      </c>
      <c r="L4658" t="s">
        <v>13444</v>
      </c>
      <c r="M4658" t="s">
        <v>13445</v>
      </c>
      <c r="N4658">
        <v>1.143888888</v>
      </c>
      <c r="O4658">
        <v>0</v>
      </c>
      <c r="P4658">
        <v>1</v>
      </c>
      <c r="Q4658">
        <v>0</v>
      </c>
      <c r="R4658">
        <v>2</v>
      </c>
      <c r="S4658">
        <v>0</v>
      </c>
      <c r="T4658">
        <v>1</v>
      </c>
      <c r="U4658">
        <v>0</v>
      </c>
      <c r="V4658">
        <v>0</v>
      </c>
      <c r="W4658">
        <v>0</v>
      </c>
      <c r="X4658">
        <v>0.11431183785048836</v>
      </c>
      <c r="Y4658">
        <v>0</v>
      </c>
      <c r="Z4658">
        <v>4.2726028431417333</v>
      </c>
      <c r="AA4658">
        <v>0</v>
      </c>
      <c r="AB4658">
        <v>0.53421124135431564</v>
      </c>
      <c r="AC4658">
        <v>0</v>
      </c>
      <c r="AD4658">
        <v>0</v>
      </c>
      <c r="AE4658">
        <v>4.9211259223465369</v>
      </c>
    </row>
    <row r="4659" spans="1:31" x14ac:dyDescent="0.25">
      <c r="A4659">
        <v>2345931</v>
      </c>
      <c r="B4659">
        <v>1</v>
      </c>
      <c r="C4659" t="s">
        <v>81</v>
      </c>
      <c r="D4659" t="s">
        <v>120</v>
      </c>
      <c r="E4659" t="s">
        <v>151</v>
      </c>
      <c r="F4659" t="s">
        <v>3317</v>
      </c>
      <c r="G4659" t="s">
        <v>153</v>
      </c>
      <c r="H4659" t="s">
        <v>154</v>
      </c>
      <c r="I4659" t="s">
        <v>144</v>
      </c>
      <c r="J4659" t="s">
        <v>137</v>
      </c>
      <c r="K4659" t="s">
        <v>138</v>
      </c>
      <c r="L4659" t="s">
        <v>13446</v>
      </c>
      <c r="M4659" t="s">
        <v>13447</v>
      </c>
      <c r="N4659">
        <v>1.8325</v>
      </c>
      <c r="O4659">
        <v>0</v>
      </c>
      <c r="P4659">
        <v>5</v>
      </c>
      <c r="Q4659">
        <v>0</v>
      </c>
      <c r="R4659">
        <v>2</v>
      </c>
      <c r="S4659">
        <v>0</v>
      </c>
      <c r="T4659">
        <v>1</v>
      </c>
      <c r="U4659">
        <v>0</v>
      </c>
      <c r="V4659">
        <v>0</v>
      </c>
      <c r="W4659">
        <v>0</v>
      </c>
      <c r="X4659">
        <v>3.60006822139403</v>
      </c>
      <c r="Y4659">
        <v>0</v>
      </c>
      <c r="Z4659">
        <v>0.38085961493237663</v>
      </c>
      <c r="AA4659">
        <v>0</v>
      </c>
      <c r="AB4659">
        <v>2.0663215300852224E-2</v>
      </c>
      <c r="AC4659">
        <v>0</v>
      </c>
      <c r="AD4659">
        <v>0</v>
      </c>
      <c r="AE4659">
        <v>4.0015910516272593</v>
      </c>
    </row>
    <row r="4660" spans="1:31" x14ac:dyDescent="0.25">
      <c r="A4660">
        <v>2345433</v>
      </c>
      <c r="B4660">
        <v>1</v>
      </c>
      <c r="C4660" t="s">
        <v>81</v>
      </c>
      <c r="D4660" t="s">
        <v>115</v>
      </c>
      <c r="E4660" t="s">
        <v>174</v>
      </c>
      <c r="F4660" t="s">
        <v>13448</v>
      </c>
      <c r="G4660" t="s">
        <v>153</v>
      </c>
      <c r="H4660" t="s">
        <v>154</v>
      </c>
      <c r="I4660" t="s">
        <v>144</v>
      </c>
      <c r="J4660" t="s">
        <v>137</v>
      </c>
      <c r="K4660" t="s">
        <v>138</v>
      </c>
      <c r="L4660" t="s">
        <v>13449</v>
      </c>
      <c r="M4660" t="s">
        <v>13450</v>
      </c>
      <c r="N4660">
        <v>2.9430555549999999</v>
      </c>
      <c r="O4660">
        <v>0</v>
      </c>
      <c r="P4660">
        <v>22</v>
      </c>
      <c r="Q4660">
        <v>0</v>
      </c>
      <c r="R4660">
        <v>2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2.4605842831258204</v>
      </c>
      <c r="Y4660">
        <v>0</v>
      </c>
      <c r="Z4660">
        <v>2.3732697258466713</v>
      </c>
      <c r="AA4660">
        <v>0</v>
      </c>
      <c r="AB4660">
        <v>0</v>
      </c>
      <c r="AC4660">
        <v>0</v>
      </c>
      <c r="AD4660">
        <v>0</v>
      </c>
      <c r="AE4660">
        <v>4.8338540089724917</v>
      </c>
    </row>
    <row r="4661" spans="1:31" x14ac:dyDescent="0.25">
      <c r="A4661">
        <v>2345668</v>
      </c>
      <c r="B4661">
        <v>1</v>
      </c>
      <c r="C4661" t="s">
        <v>81</v>
      </c>
      <c r="D4661" t="s">
        <v>123</v>
      </c>
      <c r="E4661" t="s">
        <v>147</v>
      </c>
      <c r="F4661" t="s">
        <v>13451</v>
      </c>
      <c r="G4661" t="s">
        <v>143</v>
      </c>
      <c r="H4661" t="s">
        <v>135</v>
      </c>
      <c r="I4661" t="s">
        <v>144</v>
      </c>
      <c r="J4661" t="s">
        <v>137</v>
      </c>
      <c r="K4661" t="s">
        <v>138</v>
      </c>
      <c r="L4661" t="s">
        <v>13452</v>
      </c>
      <c r="M4661" t="s">
        <v>13453</v>
      </c>
      <c r="N4661">
        <v>0.91361111100000003</v>
      </c>
      <c r="O4661">
        <v>13</v>
      </c>
      <c r="P4661">
        <v>652</v>
      </c>
      <c r="Q4661">
        <v>37</v>
      </c>
      <c r="R4661">
        <v>82</v>
      </c>
      <c r="S4661">
        <v>13</v>
      </c>
      <c r="T4661">
        <v>106</v>
      </c>
      <c r="U4661">
        <v>1</v>
      </c>
      <c r="V4661">
        <v>1</v>
      </c>
      <c r="W4661">
        <v>3.7200718822060437</v>
      </c>
      <c r="X4661">
        <v>83.825716698601866</v>
      </c>
      <c r="Y4661">
        <v>52.598455190714773</v>
      </c>
      <c r="Z4661">
        <v>64.882730555934756</v>
      </c>
      <c r="AA4661">
        <v>37.283372997211224</v>
      </c>
      <c r="AB4661">
        <v>45.953629756929502</v>
      </c>
      <c r="AC4661">
        <v>11.13151614985132</v>
      </c>
      <c r="AD4661">
        <v>31.913414252676308</v>
      </c>
      <c r="AE4661">
        <v>331.30890748412577</v>
      </c>
    </row>
    <row r="4662" spans="1:31" x14ac:dyDescent="0.25">
      <c r="A4662">
        <v>2345917</v>
      </c>
      <c r="B4662">
        <v>1</v>
      </c>
      <c r="C4662" t="s">
        <v>81</v>
      </c>
      <c r="D4662" t="s">
        <v>120</v>
      </c>
      <c r="E4662" t="s">
        <v>141</v>
      </c>
      <c r="F4662" t="s">
        <v>13308</v>
      </c>
      <c r="G4662" t="s">
        <v>134</v>
      </c>
      <c r="H4662" t="s">
        <v>135</v>
      </c>
      <c r="I4662" t="s">
        <v>144</v>
      </c>
      <c r="J4662" t="s">
        <v>137</v>
      </c>
      <c r="K4662" t="s">
        <v>138</v>
      </c>
      <c r="L4662" t="s">
        <v>13454</v>
      </c>
      <c r="M4662" t="s">
        <v>13455</v>
      </c>
      <c r="N4662">
        <v>0.508611111</v>
      </c>
      <c r="O4662">
        <v>0</v>
      </c>
      <c r="P4662">
        <v>899</v>
      </c>
      <c r="Q4662">
        <v>35</v>
      </c>
      <c r="R4662">
        <v>64</v>
      </c>
      <c r="S4662">
        <v>7</v>
      </c>
      <c r="T4662">
        <v>63</v>
      </c>
      <c r="U4662">
        <v>0</v>
      </c>
      <c r="V4662">
        <v>0</v>
      </c>
      <c r="W4662">
        <v>0</v>
      </c>
      <c r="X4662">
        <v>102.81117301700249</v>
      </c>
      <c r="Y4662">
        <v>69.376114189577493</v>
      </c>
      <c r="Z4662">
        <v>85.9196718648153</v>
      </c>
      <c r="AA4662">
        <v>6.0485790437326727</v>
      </c>
      <c r="AB4662">
        <v>16.979897889022954</v>
      </c>
      <c r="AC4662">
        <v>0</v>
      </c>
      <c r="AD4662">
        <v>0</v>
      </c>
      <c r="AE4662">
        <v>281.1354360041509</v>
      </c>
    </row>
    <row r="4663" spans="1:31" x14ac:dyDescent="0.25">
      <c r="A4663">
        <v>2345562</v>
      </c>
      <c r="B4663">
        <v>1</v>
      </c>
      <c r="C4663" t="s">
        <v>80</v>
      </c>
      <c r="D4663" t="s">
        <v>108</v>
      </c>
      <c r="E4663" t="s">
        <v>157</v>
      </c>
      <c r="F4663" t="s">
        <v>13456</v>
      </c>
      <c r="G4663" t="s">
        <v>159</v>
      </c>
      <c r="H4663" t="s">
        <v>154</v>
      </c>
      <c r="I4663" t="s">
        <v>144</v>
      </c>
      <c r="J4663" t="s">
        <v>137</v>
      </c>
      <c r="K4663" t="s">
        <v>138</v>
      </c>
      <c r="L4663" t="s">
        <v>13457</v>
      </c>
      <c r="M4663" t="s">
        <v>13458</v>
      </c>
      <c r="N4663">
        <v>7.3244444440000001</v>
      </c>
      <c r="O4663">
        <v>0</v>
      </c>
      <c r="P4663">
        <v>0</v>
      </c>
      <c r="Q4663">
        <v>0</v>
      </c>
      <c r="R4663">
        <v>0</v>
      </c>
      <c r="S4663">
        <v>0</v>
      </c>
      <c r="T4663">
        <v>1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12.147744607019975</v>
      </c>
      <c r="AC4663">
        <v>0</v>
      </c>
      <c r="AD4663">
        <v>0</v>
      </c>
      <c r="AE4663">
        <v>12.147744607019975</v>
      </c>
    </row>
    <row r="4664" spans="1:31" x14ac:dyDescent="0.25">
      <c r="A4664">
        <v>2345811</v>
      </c>
      <c r="B4664">
        <v>1</v>
      </c>
      <c r="C4664" t="s">
        <v>81</v>
      </c>
      <c r="D4664" t="s">
        <v>112</v>
      </c>
      <c r="E4664" t="s">
        <v>157</v>
      </c>
      <c r="F4664" t="s">
        <v>13459</v>
      </c>
      <c r="G4664" t="s">
        <v>159</v>
      </c>
      <c r="H4664" t="s">
        <v>154</v>
      </c>
      <c r="I4664" t="s">
        <v>144</v>
      </c>
      <c r="J4664" t="s">
        <v>137</v>
      </c>
      <c r="K4664" t="s">
        <v>138</v>
      </c>
      <c r="L4664" t="s">
        <v>13460</v>
      </c>
      <c r="M4664" t="s">
        <v>13461</v>
      </c>
      <c r="N4664">
        <v>1.06</v>
      </c>
      <c r="O4664">
        <v>0</v>
      </c>
      <c r="P4664">
        <v>1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5.4582992043402785E-2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5.4582992043402785E-2</v>
      </c>
    </row>
    <row r="4665" spans="1:31" x14ac:dyDescent="0.25">
      <c r="A4665">
        <v>2345619</v>
      </c>
      <c r="B4665">
        <v>1</v>
      </c>
      <c r="C4665" t="s">
        <v>81</v>
      </c>
      <c r="D4665" t="s">
        <v>112</v>
      </c>
      <c r="E4665" t="s">
        <v>174</v>
      </c>
      <c r="F4665" t="s">
        <v>9970</v>
      </c>
      <c r="G4665" t="s">
        <v>176</v>
      </c>
      <c r="H4665" t="s">
        <v>154</v>
      </c>
      <c r="I4665" t="s">
        <v>144</v>
      </c>
      <c r="J4665" t="s">
        <v>137</v>
      </c>
      <c r="K4665" t="s">
        <v>138</v>
      </c>
      <c r="L4665" t="s">
        <v>13462</v>
      </c>
      <c r="M4665" t="s">
        <v>13463</v>
      </c>
      <c r="N4665">
        <v>3.0724999999999998</v>
      </c>
      <c r="O4665">
        <v>0</v>
      </c>
      <c r="P4665">
        <v>59</v>
      </c>
      <c r="Q4665">
        <v>0</v>
      </c>
      <c r="R4665">
        <v>24</v>
      </c>
      <c r="S4665">
        <v>0</v>
      </c>
      <c r="T4665">
        <v>5</v>
      </c>
      <c r="U4665">
        <v>0</v>
      </c>
      <c r="V4665">
        <v>0</v>
      </c>
      <c r="W4665">
        <v>0</v>
      </c>
      <c r="X4665">
        <v>29.019246227266287</v>
      </c>
      <c r="Y4665">
        <v>0</v>
      </c>
      <c r="Z4665">
        <v>26.560845705370838</v>
      </c>
      <c r="AA4665">
        <v>0</v>
      </c>
      <c r="AB4665">
        <v>11.060135903751551</v>
      </c>
      <c r="AC4665">
        <v>0</v>
      </c>
      <c r="AD4665">
        <v>0</v>
      </c>
      <c r="AE4665">
        <v>66.640227836388675</v>
      </c>
    </row>
    <row r="4666" spans="1:31" x14ac:dyDescent="0.25">
      <c r="A4666">
        <v>2345768</v>
      </c>
      <c r="B4666">
        <v>1</v>
      </c>
      <c r="C4666" t="s">
        <v>80</v>
      </c>
      <c r="D4666" t="s">
        <v>93</v>
      </c>
      <c r="E4666" t="s">
        <v>174</v>
      </c>
      <c r="F4666" t="s">
        <v>11245</v>
      </c>
      <c r="G4666" t="s">
        <v>176</v>
      </c>
      <c r="H4666" t="s">
        <v>154</v>
      </c>
      <c r="I4666" t="s">
        <v>144</v>
      </c>
      <c r="J4666" t="s">
        <v>137</v>
      </c>
      <c r="K4666" t="s">
        <v>138</v>
      </c>
      <c r="L4666" t="s">
        <v>13464</v>
      </c>
      <c r="M4666" t="s">
        <v>13465</v>
      </c>
      <c r="N4666">
        <v>2.494444444</v>
      </c>
      <c r="O4666">
        <v>0</v>
      </c>
      <c r="P4666">
        <v>4</v>
      </c>
      <c r="Q4666">
        <v>0</v>
      </c>
      <c r="R4666">
        <v>12</v>
      </c>
      <c r="S4666">
        <v>0</v>
      </c>
      <c r="T4666">
        <v>1</v>
      </c>
      <c r="U4666">
        <v>0</v>
      </c>
      <c r="V4666">
        <v>0</v>
      </c>
      <c r="W4666">
        <v>0</v>
      </c>
      <c r="X4666">
        <v>13.785485635773554</v>
      </c>
      <c r="Y4666">
        <v>0</v>
      </c>
      <c r="Z4666">
        <v>171.59840832776999</v>
      </c>
      <c r="AA4666">
        <v>0</v>
      </c>
      <c r="AB4666">
        <v>3.7707046437384495</v>
      </c>
      <c r="AC4666">
        <v>0</v>
      </c>
      <c r="AD4666">
        <v>0</v>
      </c>
      <c r="AE4666">
        <v>189.15459860728197</v>
      </c>
    </row>
    <row r="4667" spans="1:31" x14ac:dyDescent="0.25">
      <c r="A4667">
        <v>2346610</v>
      </c>
      <c r="B4667">
        <v>1</v>
      </c>
      <c r="C4667" t="s">
        <v>80</v>
      </c>
      <c r="D4667" t="s">
        <v>93</v>
      </c>
      <c r="E4667" t="s">
        <v>157</v>
      </c>
      <c r="F4667" t="s">
        <v>13466</v>
      </c>
      <c r="G4667" t="s">
        <v>159</v>
      </c>
      <c r="H4667" t="s">
        <v>154</v>
      </c>
      <c r="I4667" t="s">
        <v>144</v>
      </c>
      <c r="J4667" t="s">
        <v>137</v>
      </c>
      <c r="K4667" t="s">
        <v>138</v>
      </c>
      <c r="L4667" t="s">
        <v>13467</v>
      </c>
      <c r="M4667" t="s">
        <v>13468</v>
      </c>
      <c r="N4667">
        <v>6.9638888879999996</v>
      </c>
      <c r="O4667">
        <v>0</v>
      </c>
      <c r="P4667">
        <v>0</v>
      </c>
      <c r="Q4667">
        <v>0</v>
      </c>
      <c r="R4667">
        <v>0</v>
      </c>
      <c r="S4667">
        <v>0</v>
      </c>
      <c r="T4667">
        <v>1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</v>
      </c>
    </row>
    <row r="4668" spans="1:31" x14ac:dyDescent="0.25">
      <c r="A4668">
        <v>2346633</v>
      </c>
      <c r="B4668">
        <v>1</v>
      </c>
      <c r="C4668" t="s">
        <v>81</v>
      </c>
      <c r="D4668" t="s">
        <v>121</v>
      </c>
      <c r="E4668" t="s">
        <v>151</v>
      </c>
      <c r="F4668" t="s">
        <v>13469</v>
      </c>
      <c r="G4668" t="s">
        <v>153</v>
      </c>
      <c r="H4668" t="s">
        <v>154</v>
      </c>
      <c r="I4668" t="s">
        <v>144</v>
      </c>
      <c r="J4668" t="s">
        <v>137</v>
      </c>
      <c r="K4668" t="s">
        <v>138</v>
      </c>
      <c r="L4668" t="s">
        <v>13470</v>
      </c>
      <c r="M4668" t="s">
        <v>13471</v>
      </c>
      <c r="N4668">
        <v>1.163611111</v>
      </c>
      <c r="O4668">
        <v>0</v>
      </c>
      <c r="P4668">
        <v>8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1.1945268097408668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1.1945268097408668</v>
      </c>
    </row>
    <row r="4669" spans="1:31" x14ac:dyDescent="0.25">
      <c r="A4669">
        <v>2346255</v>
      </c>
      <c r="B4669">
        <v>1</v>
      </c>
      <c r="C4669" t="s">
        <v>80</v>
      </c>
      <c r="D4669" t="s">
        <v>90</v>
      </c>
      <c r="E4669" t="s">
        <v>157</v>
      </c>
      <c r="F4669" t="s">
        <v>13472</v>
      </c>
      <c r="G4669" t="s">
        <v>159</v>
      </c>
      <c r="H4669" t="s">
        <v>154</v>
      </c>
      <c r="I4669" t="s">
        <v>144</v>
      </c>
      <c r="J4669" t="s">
        <v>137</v>
      </c>
      <c r="K4669" t="s">
        <v>138</v>
      </c>
      <c r="L4669" t="s">
        <v>13473</v>
      </c>
      <c r="M4669" t="s">
        <v>13474</v>
      </c>
      <c r="N4669">
        <v>1.1077777769999999</v>
      </c>
      <c r="O4669">
        <v>0</v>
      </c>
      <c r="P4669">
        <v>4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0.98632115238953788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0.98632115238953788</v>
      </c>
    </row>
    <row r="4670" spans="1:31" x14ac:dyDescent="0.25">
      <c r="A4670">
        <v>2346295</v>
      </c>
      <c r="B4670">
        <v>1</v>
      </c>
      <c r="C4670" t="s">
        <v>80</v>
      </c>
      <c r="D4670" t="s">
        <v>109</v>
      </c>
      <c r="E4670" t="s">
        <v>174</v>
      </c>
      <c r="F4670" t="s">
        <v>13475</v>
      </c>
      <c r="G4670" t="s">
        <v>176</v>
      </c>
      <c r="H4670" t="s">
        <v>154</v>
      </c>
      <c r="I4670" t="s">
        <v>144</v>
      </c>
      <c r="J4670" t="s">
        <v>137</v>
      </c>
      <c r="K4670" t="s">
        <v>138</v>
      </c>
      <c r="L4670" t="s">
        <v>13476</v>
      </c>
      <c r="M4670" t="s">
        <v>13477</v>
      </c>
      <c r="N4670">
        <v>1.345277777</v>
      </c>
      <c r="O4670">
        <v>0</v>
      </c>
      <c r="P4670">
        <v>89</v>
      </c>
      <c r="Q4670">
        <v>0</v>
      </c>
      <c r="R4670">
        <v>23</v>
      </c>
      <c r="S4670">
        <v>0</v>
      </c>
      <c r="T4670">
        <v>32</v>
      </c>
      <c r="U4670">
        <v>0</v>
      </c>
      <c r="V4670">
        <v>0</v>
      </c>
      <c r="W4670">
        <v>0</v>
      </c>
      <c r="X4670">
        <v>25.086494099955178</v>
      </c>
      <c r="Y4670">
        <v>0</v>
      </c>
      <c r="Z4670">
        <v>38.598686254536396</v>
      </c>
      <c r="AA4670">
        <v>0</v>
      </c>
      <c r="AB4670">
        <v>36.196088209858111</v>
      </c>
      <c r="AC4670">
        <v>0</v>
      </c>
      <c r="AD4670">
        <v>0</v>
      </c>
      <c r="AE4670">
        <v>99.881268564349682</v>
      </c>
    </row>
    <row r="4671" spans="1:31" x14ac:dyDescent="0.25">
      <c r="A4671">
        <v>2346627</v>
      </c>
      <c r="B4671">
        <v>1</v>
      </c>
      <c r="C4671" t="s">
        <v>80</v>
      </c>
      <c r="D4671" t="s">
        <v>83</v>
      </c>
      <c r="E4671" t="s">
        <v>157</v>
      </c>
      <c r="F4671" t="s">
        <v>13478</v>
      </c>
      <c r="G4671" t="s">
        <v>204</v>
      </c>
      <c r="H4671" t="s">
        <v>154</v>
      </c>
      <c r="I4671" t="s">
        <v>144</v>
      </c>
      <c r="J4671" t="s">
        <v>137</v>
      </c>
      <c r="K4671" t="s">
        <v>138</v>
      </c>
      <c r="L4671" t="s">
        <v>13479</v>
      </c>
      <c r="M4671" t="s">
        <v>13480</v>
      </c>
      <c r="N4671">
        <v>1.438055555</v>
      </c>
      <c r="O4671">
        <v>0</v>
      </c>
      <c r="P4671">
        <v>6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1.1219134467359373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1.1219134467359373</v>
      </c>
    </row>
    <row r="4672" spans="1:31" x14ac:dyDescent="0.25">
      <c r="A4672">
        <v>2346487</v>
      </c>
      <c r="B4672">
        <v>1</v>
      </c>
      <c r="C4672" t="s">
        <v>80</v>
      </c>
      <c r="D4672" t="s">
        <v>97</v>
      </c>
      <c r="E4672" t="s">
        <v>151</v>
      </c>
      <c r="F4672" t="s">
        <v>13481</v>
      </c>
      <c r="G4672" t="s">
        <v>410</v>
      </c>
      <c r="H4672" t="s">
        <v>154</v>
      </c>
      <c r="I4672" t="s">
        <v>144</v>
      </c>
      <c r="J4672" t="s">
        <v>137</v>
      </c>
      <c r="K4672" t="s">
        <v>138</v>
      </c>
      <c r="L4672" t="s">
        <v>13482</v>
      </c>
      <c r="M4672" t="s">
        <v>13483</v>
      </c>
      <c r="N4672">
        <v>1.0522222219999999</v>
      </c>
      <c r="O4672">
        <v>0</v>
      </c>
      <c r="P4672">
        <v>9</v>
      </c>
      <c r="Q4672">
        <v>0</v>
      </c>
      <c r="R4672">
        <v>0</v>
      </c>
      <c r="S4672">
        <v>0</v>
      </c>
      <c r="T4672">
        <v>3</v>
      </c>
      <c r="U4672">
        <v>0</v>
      </c>
      <c r="V4672">
        <v>0</v>
      </c>
      <c r="W4672">
        <v>0</v>
      </c>
      <c r="X4672">
        <v>2.1871826693281986</v>
      </c>
      <c r="Y4672">
        <v>0</v>
      </c>
      <c r="Z4672">
        <v>0</v>
      </c>
      <c r="AA4672">
        <v>0</v>
      </c>
      <c r="AB4672">
        <v>2.1696336089101869</v>
      </c>
      <c r="AC4672">
        <v>0</v>
      </c>
      <c r="AD4672">
        <v>0</v>
      </c>
      <c r="AE4672">
        <v>4.3568162782383855</v>
      </c>
    </row>
    <row r="4673" spans="1:31" x14ac:dyDescent="0.25">
      <c r="A4673">
        <v>2345986</v>
      </c>
      <c r="B4673">
        <v>1</v>
      </c>
      <c r="C4673" t="s">
        <v>81</v>
      </c>
      <c r="D4673" t="s">
        <v>113</v>
      </c>
      <c r="E4673" t="s">
        <v>240</v>
      </c>
      <c r="F4673" t="s">
        <v>13484</v>
      </c>
      <c r="G4673" t="s">
        <v>134</v>
      </c>
      <c r="H4673" t="s">
        <v>135</v>
      </c>
      <c r="I4673" t="s">
        <v>144</v>
      </c>
      <c r="J4673" t="s">
        <v>137</v>
      </c>
      <c r="K4673" t="s">
        <v>138</v>
      </c>
      <c r="L4673" t="s">
        <v>13485</v>
      </c>
      <c r="M4673" t="s">
        <v>13486</v>
      </c>
      <c r="N4673">
        <v>0.50111111100000005</v>
      </c>
      <c r="O4673">
        <v>23</v>
      </c>
      <c r="P4673">
        <v>3883</v>
      </c>
      <c r="Q4673">
        <v>282</v>
      </c>
      <c r="R4673">
        <v>1192</v>
      </c>
      <c r="S4673">
        <v>56</v>
      </c>
      <c r="T4673">
        <v>320</v>
      </c>
      <c r="U4673">
        <v>4</v>
      </c>
      <c r="V4673">
        <v>0</v>
      </c>
      <c r="W4673">
        <v>4.4537494279783996</v>
      </c>
      <c r="X4673">
        <v>295.31275728526845</v>
      </c>
      <c r="Y4673">
        <v>583.93994872300641</v>
      </c>
      <c r="Z4673">
        <v>1528.931541853349</v>
      </c>
      <c r="AA4673">
        <v>75.741980438189032</v>
      </c>
      <c r="AB4673">
        <v>88.345001377197278</v>
      </c>
      <c r="AC4673">
        <v>73.220534780881707</v>
      </c>
      <c r="AD4673">
        <v>0</v>
      </c>
      <c r="AE4673">
        <v>2649.9455138858698</v>
      </c>
    </row>
    <row r="4674" spans="1:31" x14ac:dyDescent="0.25">
      <c r="A4674">
        <v>2346819</v>
      </c>
      <c r="B4674">
        <v>1</v>
      </c>
      <c r="C4674" t="s">
        <v>80</v>
      </c>
      <c r="D4674" t="s">
        <v>103</v>
      </c>
      <c r="E4674" t="s">
        <v>174</v>
      </c>
      <c r="F4674" t="s">
        <v>13487</v>
      </c>
      <c r="G4674" t="s">
        <v>153</v>
      </c>
      <c r="H4674" t="s">
        <v>154</v>
      </c>
      <c r="I4674" t="s">
        <v>144</v>
      </c>
      <c r="J4674" t="s">
        <v>137</v>
      </c>
      <c r="K4674" t="s">
        <v>138</v>
      </c>
      <c r="L4674" t="s">
        <v>13488</v>
      </c>
      <c r="M4674" t="s">
        <v>13489</v>
      </c>
      <c r="N4674">
        <v>5.1452777770000004</v>
      </c>
      <c r="O4674">
        <v>0</v>
      </c>
      <c r="P4674">
        <v>1</v>
      </c>
      <c r="Q4674">
        <v>0</v>
      </c>
      <c r="R4674">
        <v>3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0.95968872427799445</v>
      </c>
      <c r="Y4674">
        <v>0</v>
      </c>
      <c r="Z4674">
        <v>108.09019079097823</v>
      </c>
      <c r="AA4674">
        <v>0</v>
      </c>
      <c r="AB4674">
        <v>0</v>
      </c>
      <c r="AC4674">
        <v>0</v>
      </c>
      <c r="AD4674">
        <v>0</v>
      </c>
      <c r="AE4674">
        <v>109.04987951525622</v>
      </c>
    </row>
    <row r="4675" spans="1:31" x14ac:dyDescent="0.25">
      <c r="A4675">
        <v>2346733</v>
      </c>
      <c r="B4675">
        <v>1</v>
      </c>
      <c r="C4675" t="s">
        <v>81</v>
      </c>
      <c r="D4675" t="s">
        <v>113</v>
      </c>
      <c r="E4675" t="s">
        <v>151</v>
      </c>
      <c r="F4675" t="s">
        <v>13490</v>
      </c>
      <c r="G4675" t="s">
        <v>153</v>
      </c>
      <c r="H4675" t="s">
        <v>154</v>
      </c>
      <c r="I4675" t="s">
        <v>144</v>
      </c>
      <c r="J4675" t="s">
        <v>137</v>
      </c>
      <c r="K4675" t="s">
        <v>138</v>
      </c>
      <c r="L4675" t="s">
        <v>13491</v>
      </c>
      <c r="M4675" t="s">
        <v>13492</v>
      </c>
      <c r="N4675">
        <v>1.655</v>
      </c>
      <c r="O4675">
        <v>0</v>
      </c>
      <c r="P4675">
        <v>11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2.4914850779444553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2.4914850779444553</v>
      </c>
    </row>
    <row r="4676" spans="1:31" x14ac:dyDescent="0.25">
      <c r="A4676">
        <v>2346046</v>
      </c>
      <c r="B4676">
        <v>1</v>
      </c>
      <c r="C4676" t="s">
        <v>80</v>
      </c>
      <c r="D4676" t="s">
        <v>103</v>
      </c>
      <c r="E4676" t="s">
        <v>326</v>
      </c>
      <c r="F4676" t="s">
        <v>13493</v>
      </c>
      <c r="G4676" t="s">
        <v>153</v>
      </c>
      <c r="H4676" t="s">
        <v>154</v>
      </c>
      <c r="I4676" t="s">
        <v>144</v>
      </c>
      <c r="J4676" t="s">
        <v>137</v>
      </c>
      <c r="K4676" t="s">
        <v>138</v>
      </c>
      <c r="L4676" t="s">
        <v>13494</v>
      </c>
      <c r="M4676" t="s">
        <v>13495</v>
      </c>
      <c r="N4676">
        <v>1.5963888879999999</v>
      </c>
      <c r="O4676">
        <v>0</v>
      </c>
      <c r="P4676">
        <v>84</v>
      </c>
      <c r="Q4676">
        <v>0</v>
      </c>
      <c r="R4676">
        <v>0</v>
      </c>
      <c r="S4676">
        <v>0</v>
      </c>
      <c r="T4676">
        <v>6</v>
      </c>
      <c r="U4676">
        <v>0</v>
      </c>
      <c r="V4676">
        <v>0</v>
      </c>
      <c r="W4676">
        <v>0</v>
      </c>
      <c r="X4676">
        <v>29.426916404092889</v>
      </c>
      <c r="Y4676">
        <v>0</v>
      </c>
      <c r="Z4676">
        <v>0</v>
      </c>
      <c r="AA4676">
        <v>0</v>
      </c>
      <c r="AB4676">
        <v>8.5348469044627411</v>
      </c>
      <c r="AC4676">
        <v>0</v>
      </c>
      <c r="AD4676">
        <v>0</v>
      </c>
      <c r="AE4676">
        <v>37.961763308555632</v>
      </c>
    </row>
    <row r="4677" spans="1:31" x14ac:dyDescent="0.25">
      <c r="A4677">
        <v>2346673</v>
      </c>
      <c r="B4677">
        <v>1</v>
      </c>
      <c r="C4677" t="s">
        <v>80</v>
      </c>
      <c r="D4677" t="s">
        <v>103</v>
      </c>
      <c r="E4677" t="s">
        <v>151</v>
      </c>
      <c r="F4677" t="s">
        <v>13496</v>
      </c>
      <c r="G4677" t="s">
        <v>153</v>
      </c>
      <c r="H4677" t="s">
        <v>154</v>
      </c>
      <c r="I4677" t="s">
        <v>144</v>
      </c>
      <c r="J4677" t="s">
        <v>137</v>
      </c>
      <c r="K4677" t="s">
        <v>138</v>
      </c>
      <c r="L4677" t="s">
        <v>13497</v>
      </c>
      <c r="M4677" t="s">
        <v>13498</v>
      </c>
      <c r="N4677">
        <v>0.86388888799999997</v>
      </c>
      <c r="O4677">
        <v>0</v>
      </c>
      <c r="P4677">
        <v>35</v>
      </c>
      <c r="Q4677">
        <v>0</v>
      </c>
      <c r="R4677">
        <v>0</v>
      </c>
      <c r="S4677">
        <v>0</v>
      </c>
      <c r="T4677">
        <v>5</v>
      </c>
      <c r="U4677">
        <v>0</v>
      </c>
      <c r="V4677">
        <v>0</v>
      </c>
      <c r="W4677">
        <v>0</v>
      </c>
      <c r="X4677">
        <v>12.395893702801454</v>
      </c>
      <c r="Y4677">
        <v>0</v>
      </c>
      <c r="Z4677">
        <v>0</v>
      </c>
      <c r="AA4677">
        <v>0</v>
      </c>
      <c r="AB4677">
        <v>2.1580662638800923</v>
      </c>
      <c r="AC4677">
        <v>0</v>
      </c>
      <c r="AD4677">
        <v>0</v>
      </c>
      <c r="AE4677">
        <v>14.553959966681546</v>
      </c>
    </row>
    <row r="4678" spans="1:31" x14ac:dyDescent="0.25">
      <c r="A4678">
        <v>2346773</v>
      </c>
      <c r="B4678">
        <v>1</v>
      </c>
      <c r="C4678" t="s">
        <v>80</v>
      </c>
      <c r="D4678" t="s">
        <v>95</v>
      </c>
      <c r="E4678" t="s">
        <v>147</v>
      </c>
      <c r="F4678" t="s">
        <v>13499</v>
      </c>
      <c r="G4678" t="s">
        <v>494</v>
      </c>
      <c r="H4678" t="s">
        <v>135</v>
      </c>
      <c r="I4678" t="s">
        <v>144</v>
      </c>
      <c r="J4678" t="s">
        <v>137</v>
      </c>
      <c r="K4678" t="s">
        <v>138</v>
      </c>
      <c r="L4678" t="s">
        <v>13500</v>
      </c>
      <c r="M4678" t="s">
        <v>13501</v>
      </c>
      <c r="N4678">
        <v>1.179166666</v>
      </c>
      <c r="O4678">
        <v>0</v>
      </c>
      <c r="P4678">
        <v>385</v>
      </c>
      <c r="Q4678">
        <v>0</v>
      </c>
      <c r="R4678">
        <v>4</v>
      </c>
      <c r="S4678">
        <v>1</v>
      </c>
      <c r="T4678">
        <v>16</v>
      </c>
      <c r="U4678">
        <v>0</v>
      </c>
      <c r="V4678">
        <v>0</v>
      </c>
      <c r="W4678">
        <v>0</v>
      </c>
      <c r="X4678">
        <v>140.96814606011304</v>
      </c>
      <c r="Y4678">
        <v>0</v>
      </c>
      <c r="Z4678">
        <v>4.2915863177977913</v>
      </c>
      <c r="AA4678">
        <v>9.5263940500738347</v>
      </c>
      <c r="AB4678">
        <v>12.562702438890401</v>
      </c>
      <c r="AC4678">
        <v>0</v>
      </c>
      <c r="AD4678">
        <v>0</v>
      </c>
      <c r="AE4678">
        <v>167.34882886687507</v>
      </c>
    </row>
    <row r="4679" spans="1:31" x14ac:dyDescent="0.25">
      <c r="A4679">
        <v>2346192</v>
      </c>
      <c r="B4679">
        <v>1</v>
      </c>
      <c r="C4679" t="s">
        <v>81</v>
      </c>
      <c r="D4679" t="s">
        <v>113</v>
      </c>
      <c r="E4679" t="s">
        <v>157</v>
      </c>
      <c r="F4679" t="s">
        <v>13502</v>
      </c>
      <c r="G4679" t="s">
        <v>159</v>
      </c>
      <c r="H4679" t="s">
        <v>154</v>
      </c>
      <c r="I4679" t="s">
        <v>144</v>
      </c>
      <c r="J4679" t="s">
        <v>137</v>
      </c>
      <c r="K4679" t="s">
        <v>138</v>
      </c>
      <c r="L4679" t="s">
        <v>13503</v>
      </c>
      <c r="M4679" t="s">
        <v>13504</v>
      </c>
      <c r="N4679">
        <v>2.6711111110000001</v>
      </c>
      <c r="O4679">
        <v>0</v>
      </c>
      <c r="P4679">
        <v>0</v>
      </c>
      <c r="Q4679">
        <v>0</v>
      </c>
      <c r="R4679">
        <v>0</v>
      </c>
      <c r="S4679">
        <v>0</v>
      </c>
      <c r="T4679">
        <v>1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2.1866512562943337</v>
      </c>
      <c r="AC4679">
        <v>0</v>
      </c>
      <c r="AD4679">
        <v>0</v>
      </c>
      <c r="AE4679">
        <v>2.1866512562943337</v>
      </c>
    </row>
    <row r="4680" spans="1:31" x14ac:dyDescent="0.25">
      <c r="A4680">
        <v>2346092</v>
      </c>
      <c r="B4680">
        <v>1</v>
      </c>
      <c r="C4680" t="s">
        <v>81</v>
      </c>
      <c r="D4680" t="s">
        <v>125</v>
      </c>
      <c r="E4680" t="s">
        <v>132</v>
      </c>
      <c r="F4680" t="s">
        <v>13505</v>
      </c>
      <c r="G4680" t="s">
        <v>356</v>
      </c>
      <c r="H4680" t="s">
        <v>135</v>
      </c>
      <c r="I4680" t="s">
        <v>144</v>
      </c>
      <c r="J4680" t="s">
        <v>137</v>
      </c>
      <c r="K4680" t="s">
        <v>138</v>
      </c>
      <c r="L4680" t="s">
        <v>13506</v>
      </c>
      <c r="M4680" t="s">
        <v>13507</v>
      </c>
      <c r="N4680">
        <v>1.8844444440000001</v>
      </c>
      <c r="O4680">
        <v>0</v>
      </c>
      <c r="P4680">
        <v>93</v>
      </c>
      <c r="Q4680">
        <v>35</v>
      </c>
      <c r="R4680">
        <v>141</v>
      </c>
      <c r="S4680">
        <v>4</v>
      </c>
      <c r="T4680">
        <v>13</v>
      </c>
      <c r="U4680">
        <v>1</v>
      </c>
      <c r="V4680">
        <v>0</v>
      </c>
      <c r="W4680">
        <v>0</v>
      </c>
      <c r="X4680">
        <v>21.474612182365068</v>
      </c>
      <c r="Y4680">
        <v>195.52343310486472</v>
      </c>
      <c r="Z4680">
        <v>666.72971541236586</v>
      </c>
      <c r="AA4680">
        <v>40.839194764253442</v>
      </c>
      <c r="AB4680">
        <v>38.376813538578055</v>
      </c>
      <c r="AC4680">
        <v>344.47938590032919</v>
      </c>
      <c r="AD4680">
        <v>0</v>
      </c>
      <c r="AE4680">
        <v>1307.4231549027563</v>
      </c>
    </row>
    <row r="4681" spans="1:31" x14ac:dyDescent="0.25">
      <c r="A4681">
        <v>2346086</v>
      </c>
      <c r="B4681">
        <v>1</v>
      </c>
      <c r="C4681" t="s">
        <v>81</v>
      </c>
      <c r="D4681" t="s">
        <v>127</v>
      </c>
      <c r="E4681" t="s">
        <v>132</v>
      </c>
      <c r="F4681" t="s">
        <v>13508</v>
      </c>
      <c r="G4681" t="s">
        <v>208</v>
      </c>
      <c r="H4681" t="s">
        <v>135</v>
      </c>
      <c r="I4681" t="s">
        <v>144</v>
      </c>
      <c r="J4681" t="s">
        <v>137</v>
      </c>
      <c r="K4681" t="s">
        <v>209</v>
      </c>
      <c r="L4681" t="s">
        <v>13509</v>
      </c>
      <c r="M4681" t="s">
        <v>13510</v>
      </c>
      <c r="N4681">
        <v>0.89611111099999996</v>
      </c>
      <c r="O4681">
        <v>0</v>
      </c>
      <c r="P4681">
        <v>2147</v>
      </c>
      <c r="Q4681">
        <v>0</v>
      </c>
      <c r="R4681">
        <v>0</v>
      </c>
      <c r="S4681">
        <v>1</v>
      </c>
      <c r="T4681">
        <v>206</v>
      </c>
      <c r="U4681">
        <v>0</v>
      </c>
      <c r="V4681">
        <v>0</v>
      </c>
      <c r="W4681">
        <v>0</v>
      </c>
      <c r="X4681">
        <v>420.11250743208916</v>
      </c>
      <c r="Y4681">
        <v>0</v>
      </c>
      <c r="Z4681">
        <v>0</v>
      </c>
      <c r="AA4681">
        <v>60.198668879180545</v>
      </c>
      <c r="AB4681">
        <v>183.98414479991072</v>
      </c>
      <c r="AC4681">
        <v>0</v>
      </c>
      <c r="AD4681">
        <v>0</v>
      </c>
      <c r="AE4681">
        <v>664.29532111118044</v>
      </c>
    </row>
    <row r="4682" spans="1:31" x14ac:dyDescent="0.25">
      <c r="A4682">
        <v>2346481</v>
      </c>
      <c r="B4682">
        <v>1</v>
      </c>
      <c r="C4682" t="s">
        <v>81</v>
      </c>
      <c r="D4682" t="s">
        <v>120</v>
      </c>
      <c r="E4682" t="s">
        <v>174</v>
      </c>
      <c r="F4682" t="s">
        <v>13511</v>
      </c>
      <c r="G4682" t="s">
        <v>344</v>
      </c>
      <c r="H4682" t="s">
        <v>154</v>
      </c>
      <c r="I4682" t="s">
        <v>144</v>
      </c>
      <c r="J4682" t="s">
        <v>137</v>
      </c>
      <c r="K4682" t="s">
        <v>138</v>
      </c>
      <c r="L4682" t="s">
        <v>13512</v>
      </c>
      <c r="M4682" t="s">
        <v>13513</v>
      </c>
      <c r="N4682">
        <v>1.6277777769999999</v>
      </c>
      <c r="O4682">
        <v>0</v>
      </c>
      <c r="P4682">
        <v>54</v>
      </c>
      <c r="Q4682">
        <v>0</v>
      </c>
      <c r="R4682">
        <v>1</v>
      </c>
      <c r="S4682">
        <v>0</v>
      </c>
      <c r="T4682">
        <v>2</v>
      </c>
      <c r="U4682">
        <v>0</v>
      </c>
      <c r="V4682">
        <v>0</v>
      </c>
      <c r="W4682">
        <v>0</v>
      </c>
      <c r="X4682">
        <v>26.071032006231356</v>
      </c>
      <c r="Y4682">
        <v>0</v>
      </c>
      <c r="Z4682">
        <v>13.998649774578791</v>
      </c>
      <c r="AA4682">
        <v>0</v>
      </c>
      <c r="AB4682">
        <v>5.7317207195031674</v>
      </c>
      <c r="AC4682">
        <v>0</v>
      </c>
      <c r="AD4682">
        <v>0</v>
      </c>
      <c r="AE4682">
        <v>45.801402500313309</v>
      </c>
    </row>
    <row r="4683" spans="1:31" x14ac:dyDescent="0.25">
      <c r="A4683">
        <v>2346006</v>
      </c>
      <c r="B4683">
        <v>1</v>
      </c>
      <c r="C4683" t="s">
        <v>80</v>
      </c>
      <c r="D4683" t="s">
        <v>84</v>
      </c>
      <c r="E4683" t="s">
        <v>151</v>
      </c>
      <c r="F4683" t="s">
        <v>13514</v>
      </c>
      <c r="G4683" t="s">
        <v>153</v>
      </c>
      <c r="H4683" t="s">
        <v>154</v>
      </c>
      <c r="I4683" t="s">
        <v>144</v>
      </c>
      <c r="J4683" t="s">
        <v>137</v>
      </c>
      <c r="K4683" t="s">
        <v>138</v>
      </c>
      <c r="L4683" t="s">
        <v>13515</v>
      </c>
      <c r="M4683" t="s">
        <v>13516</v>
      </c>
      <c r="N4683">
        <v>2.3830555549999999</v>
      </c>
      <c r="O4683">
        <v>0</v>
      </c>
      <c r="P4683">
        <v>81</v>
      </c>
      <c r="Q4683">
        <v>0</v>
      </c>
      <c r="R4683">
        <v>0</v>
      </c>
      <c r="S4683">
        <v>0</v>
      </c>
      <c r="T4683">
        <v>5</v>
      </c>
      <c r="U4683">
        <v>0</v>
      </c>
      <c r="V4683">
        <v>0</v>
      </c>
      <c r="W4683">
        <v>0</v>
      </c>
      <c r="X4683">
        <v>49.162331577256388</v>
      </c>
      <c r="Y4683">
        <v>0</v>
      </c>
      <c r="Z4683">
        <v>0</v>
      </c>
      <c r="AA4683">
        <v>0</v>
      </c>
      <c r="AB4683">
        <v>11.583174966505508</v>
      </c>
      <c r="AC4683">
        <v>0</v>
      </c>
      <c r="AD4683">
        <v>0</v>
      </c>
      <c r="AE4683">
        <v>60.745506543761898</v>
      </c>
    </row>
    <row r="4684" spans="1:31" x14ac:dyDescent="0.25">
      <c r="A4684">
        <v>2345983</v>
      </c>
      <c r="B4684">
        <v>1</v>
      </c>
      <c r="C4684" t="s">
        <v>80</v>
      </c>
      <c r="D4684" t="s">
        <v>103</v>
      </c>
      <c r="E4684" t="s">
        <v>240</v>
      </c>
      <c r="F4684" t="s">
        <v>4727</v>
      </c>
      <c r="G4684" t="s">
        <v>134</v>
      </c>
      <c r="H4684" t="s">
        <v>135</v>
      </c>
      <c r="I4684" t="s">
        <v>144</v>
      </c>
      <c r="J4684" t="s">
        <v>137</v>
      </c>
      <c r="K4684" t="s">
        <v>138</v>
      </c>
      <c r="L4684" t="s">
        <v>13517</v>
      </c>
      <c r="M4684" t="s">
        <v>13518</v>
      </c>
      <c r="N4684">
        <v>0.28153138799999999</v>
      </c>
      <c r="O4684">
        <v>0</v>
      </c>
      <c r="P4684">
        <v>7</v>
      </c>
      <c r="Q4684">
        <v>44</v>
      </c>
      <c r="R4684">
        <v>72</v>
      </c>
      <c r="S4684">
        <v>16</v>
      </c>
      <c r="T4684">
        <v>19</v>
      </c>
      <c r="U4684">
        <v>5</v>
      </c>
      <c r="V4684">
        <v>0</v>
      </c>
      <c r="W4684">
        <v>0</v>
      </c>
      <c r="X4684">
        <v>0.29263672261079415</v>
      </c>
      <c r="Y4684">
        <v>40.868216907251707</v>
      </c>
      <c r="Z4684">
        <v>67.586505534762253</v>
      </c>
      <c r="AA4684">
        <v>45.109019830638786</v>
      </c>
      <c r="AB4684">
        <v>11.594321237254881</v>
      </c>
      <c r="AC4684">
        <v>103.00082234255355</v>
      </c>
      <c r="AD4684">
        <v>0</v>
      </c>
      <c r="AE4684">
        <v>268.45152257507198</v>
      </c>
    </row>
    <row r="4685" spans="1:31" x14ac:dyDescent="0.25">
      <c r="A4685">
        <v>2346026</v>
      </c>
      <c r="B4685">
        <v>1</v>
      </c>
      <c r="C4685" t="s">
        <v>80</v>
      </c>
      <c r="D4685" t="s">
        <v>103</v>
      </c>
      <c r="E4685" t="s">
        <v>151</v>
      </c>
      <c r="F4685" t="s">
        <v>13302</v>
      </c>
      <c r="G4685" t="s">
        <v>153</v>
      </c>
      <c r="H4685" t="s">
        <v>154</v>
      </c>
      <c r="I4685" t="s">
        <v>144</v>
      </c>
      <c r="J4685" t="s">
        <v>137</v>
      </c>
      <c r="K4685" t="s">
        <v>138</v>
      </c>
      <c r="L4685" t="s">
        <v>13519</v>
      </c>
      <c r="M4685" t="s">
        <v>13520</v>
      </c>
      <c r="N4685">
        <v>2.1583333329999999</v>
      </c>
      <c r="O4685">
        <v>0</v>
      </c>
      <c r="P4685">
        <v>0</v>
      </c>
      <c r="Q4685">
        <v>0</v>
      </c>
      <c r="R4685">
        <v>5</v>
      </c>
      <c r="S4685">
        <v>0</v>
      </c>
      <c r="T4685">
        <v>1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14.422169525659369</v>
      </c>
      <c r="AA4685">
        <v>0</v>
      </c>
      <c r="AB4685">
        <v>35.863724018471494</v>
      </c>
      <c r="AC4685">
        <v>0</v>
      </c>
      <c r="AD4685">
        <v>0</v>
      </c>
      <c r="AE4685">
        <v>50.285893544130865</v>
      </c>
    </row>
    <row r="4686" spans="1:31" x14ac:dyDescent="0.25">
      <c r="A4686">
        <v>2346690</v>
      </c>
      <c r="B4686">
        <v>1</v>
      </c>
      <c r="C4686" t="s">
        <v>80</v>
      </c>
      <c r="D4686" t="s">
        <v>103</v>
      </c>
      <c r="E4686" t="s">
        <v>174</v>
      </c>
      <c r="F4686" t="s">
        <v>13521</v>
      </c>
      <c r="G4686" t="s">
        <v>176</v>
      </c>
      <c r="H4686" t="s">
        <v>154</v>
      </c>
      <c r="I4686" t="s">
        <v>144</v>
      </c>
      <c r="J4686" t="s">
        <v>137</v>
      </c>
      <c r="K4686" t="s">
        <v>138</v>
      </c>
      <c r="L4686" t="s">
        <v>13522</v>
      </c>
      <c r="M4686" t="s">
        <v>13523</v>
      </c>
      <c r="N4686">
        <v>0.80472222199999999</v>
      </c>
      <c r="O4686">
        <v>0</v>
      </c>
      <c r="P4686">
        <v>429</v>
      </c>
      <c r="Q4686">
        <v>0</v>
      </c>
      <c r="R4686">
        <v>0</v>
      </c>
      <c r="S4686">
        <v>0</v>
      </c>
      <c r="T4686">
        <v>28</v>
      </c>
      <c r="U4686">
        <v>0</v>
      </c>
      <c r="V4686">
        <v>0</v>
      </c>
      <c r="W4686">
        <v>0</v>
      </c>
      <c r="X4686">
        <v>124.40364016700728</v>
      </c>
      <c r="Y4686">
        <v>0</v>
      </c>
      <c r="Z4686">
        <v>0</v>
      </c>
      <c r="AA4686">
        <v>0</v>
      </c>
      <c r="AB4686">
        <v>20.508795008022616</v>
      </c>
      <c r="AC4686">
        <v>0</v>
      </c>
      <c r="AD4686">
        <v>0</v>
      </c>
      <c r="AE4686">
        <v>144.91243517502988</v>
      </c>
    </row>
    <row r="4687" spans="1:31" x14ac:dyDescent="0.25">
      <c r="A4687">
        <v>2346524</v>
      </c>
      <c r="B4687">
        <v>1</v>
      </c>
      <c r="C4687" t="s">
        <v>80</v>
      </c>
      <c r="D4687" t="s">
        <v>85</v>
      </c>
      <c r="E4687" t="s">
        <v>326</v>
      </c>
      <c r="F4687" t="s">
        <v>13524</v>
      </c>
      <c r="G4687" t="s">
        <v>667</v>
      </c>
      <c r="H4687" t="s">
        <v>154</v>
      </c>
      <c r="I4687" t="s">
        <v>144</v>
      </c>
      <c r="J4687" t="s">
        <v>137</v>
      </c>
      <c r="K4687" t="s">
        <v>138</v>
      </c>
      <c r="L4687" t="s">
        <v>13525</v>
      </c>
      <c r="M4687" t="s">
        <v>13526</v>
      </c>
      <c r="N4687">
        <v>2.7005555550000002</v>
      </c>
      <c r="O4687">
        <v>0</v>
      </c>
      <c r="P4687">
        <v>147</v>
      </c>
      <c r="Q4687">
        <v>0</v>
      </c>
      <c r="R4687">
        <v>0</v>
      </c>
      <c r="S4687">
        <v>0</v>
      </c>
      <c r="T4687">
        <v>12</v>
      </c>
      <c r="U4687">
        <v>0</v>
      </c>
      <c r="V4687">
        <v>0</v>
      </c>
      <c r="W4687">
        <v>0</v>
      </c>
      <c r="X4687">
        <v>95.642369034052749</v>
      </c>
      <c r="Y4687">
        <v>0</v>
      </c>
      <c r="Z4687">
        <v>0</v>
      </c>
      <c r="AA4687">
        <v>0</v>
      </c>
      <c r="AB4687">
        <v>22.339359265574636</v>
      </c>
      <c r="AC4687">
        <v>0</v>
      </c>
      <c r="AD4687">
        <v>0</v>
      </c>
      <c r="AE4687">
        <v>117.98172829962738</v>
      </c>
    </row>
    <row r="4688" spans="1:31" x14ac:dyDescent="0.25">
      <c r="A4688">
        <v>2346547</v>
      </c>
      <c r="B4688">
        <v>1</v>
      </c>
      <c r="C4688" t="s">
        <v>81</v>
      </c>
      <c r="D4688" t="s">
        <v>122</v>
      </c>
      <c r="E4688" t="s">
        <v>157</v>
      </c>
      <c r="F4688" t="s">
        <v>13527</v>
      </c>
      <c r="G4688" t="s">
        <v>204</v>
      </c>
      <c r="H4688" t="s">
        <v>154</v>
      </c>
      <c r="I4688" t="s">
        <v>144</v>
      </c>
      <c r="J4688" t="s">
        <v>137</v>
      </c>
      <c r="K4688" t="s">
        <v>138</v>
      </c>
      <c r="L4688" t="s">
        <v>13528</v>
      </c>
      <c r="M4688" t="s">
        <v>13529</v>
      </c>
      <c r="N4688">
        <v>1.240277777</v>
      </c>
      <c r="O4688">
        <v>0</v>
      </c>
      <c r="P4688">
        <v>10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3.1174229154629733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3.1174229154629733</v>
      </c>
    </row>
    <row r="4689" spans="1:31" x14ac:dyDescent="0.25">
      <c r="A4689">
        <v>2346816</v>
      </c>
      <c r="B4689">
        <v>1</v>
      </c>
      <c r="C4689" t="s">
        <v>80</v>
      </c>
      <c r="D4689" t="s">
        <v>107</v>
      </c>
      <c r="E4689" t="s">
        <v>151</v>
      </c>
      <c r="F4689" t="s">
        <v>13530</v>
      </c>
      <c r="G4689" t="s">
        <v>153</v>
      </c>
      <c r="H4689" t="s">
        <v>154</v>
      </c>
      <c r="I4689" t="s">
        <v>144</v>
      </c>
      <c r="J4689" t="s">
        <v>137</v>
      </c>
      <c r="K4689" t="s">
        <v>138</v>
      </c>
      <c r="L4689" t="s">
        <v>13531</v>
      </c>
      <c r="M4689" t="s">
        <v>13532</v>
      </c>
      <c r="N4689">
        <v>1.984444444</v>
      </c>
      <c r="O4689">
        <v>0</v>
      </c>
      <c r="P4689">
        <v>57</v>
      </c>
      <c r="Q4689">
        <v>0</v>
      </c>
      <c r="R4689">
        <v>0</v>
      </c>
      <c r="S4689">
        <v>0</v>
      </c>
      <c r="T4689">
        <v>4</v>
      </c>
      <c r="U4689">
        <v>0</v>
      </c>
      <c r="V4689">
        <v>0</v>
      </c>
      <c r="W4689">
        <v>0</v>
      </c>
      <c r="X4689">
        <v>22.557113123495423</v>
      </c>
      <c r="Y4689">
        <v>0</v>
      </c>
      <c r="Z4689">
        <v>0</v>
      </c>
      <c r="AA4689">
        <v>0</v>
      </c>
      <c r="AB4689">
        <v>8.7145302115248384</v>
      </c>
      <c r="AC4689">
        <v>0</v>
      </c>
      <c r="AD4689">
        <v>0</v>
      </c>
      <c r="AE4689">
        <v>31.271643335020261</v>
      </c>
    </row>
    <row r="4690" spans="1:31" x14ac:dyDescent="0.25">
      <c r="A4690">
        <v>2346716</v>
      </c>
      <c r="B4690">
        <v>1</v>
      </c>
      <c r="C4690" t="s">
        <v>80</v>
      </c>
      <c r="D4690" t="s">
        <v>107</v>
      </c>
      <c r="E4690" t="s">
        <v>132</v>
      </c>
      <c r="F4690" t="s">
        <v>13533</v>
      </c>
      <c r="G4690" t="s">
        <v>134</v>
      </c>
      <c r="H4690" t="s">
        <v>135</v>
      </c>
      <c r="I4690" t="s">
        <v>144</v>
      </c>
      <c r="J4690" t="s">
        <v>137</v>
      </c>
      <c r="K4690" t="s">
        <v>138</v>
      </c>
      <c r="L4690" t="s">
        <v>13534</v>
      </c>
      <c r="M4690" t="s">
        <v>13535</v>
      </c>
      <c r="N4690">
        <v>0.76388888799999999</v>
      </c>
      <c r="O4690">
        <v>1</v>
      </c>
      <c r="P4690">
        <v>1260</v>
      </c>
      <c r="Q4690">
        <v>14</v>
      </c>
      <c r="R4690">
        <v>199</v>
      </c>
      <c r="S4690">
        <v>14</v>
      </c>
      <c r="T4690">
        <v>147</v>
      </c>
      <c r="U4690">
        <v>9</v>
      </c>
      <c r="V4690">
        <v>0</v>
      </c>
      <c r="W4690">
        <v>0.60165993957895836</v>
      </c>
      <c r="X4690">
        <v>192.99925787191509</v>
      </c>
      <c r="Y4690">
        <v>124.59195194486563</v>
      </c>
      <c r="Z4690">
        <v>451.28981974981178</v>
      </c>
      <c r="AA4690">
        <v>113.76349487330054</v>
      </c>
      <c r="AB4690">
        <v>86.118397887089813</v>
      </c>
      <c r="AC4690">
        <v>885.33579467527329</v>
      </c>
      <c r="AD4690">
        <v>0</v>
      </c>
      <c r="AE4690">
        <v>1854.7003769418352</v>
      </c>
    </row>
    <row r="4691" spans="1:31" x14ac:dyDescent="0.25">
      <c r="A4691">
        <v>2346461</v>
      </c>
      <c r="B4691">
        <v>1</v>
      </c>
      <c r="C4691" t="s">
        <v>80</v>
      </c>
      <c r="D4691" t="s">
        <v>108</v>
      </c>
      <c r="E4691" t="s">
        <v>151</v>
      </c>
      <c r="F4691" t="s">
        <v>3878</v>
      </c>
      <c r="G4691" t="s">
        <v>153</v>
      </c>
      <c r="H4691" t="s">
        <v>154</v>
      </c>
      <c r="I4691" t="s">
        <v>144</v>
      </c>
      <c r="J4691" t="s">
        <v>137</v>
      </c>
      <c r="K4691" t="s">
        <v>138</v>
      </c>
      <c r="L4691" t="s">
        <v>13536</v>
      </c>
      <c r="M4691" t="s">
        <v>13537</v>
      </c>
      <c r="N4691">
        <v>6.4175000000000004</v>
      </c>
      <c r="O4691">
        <v>0</v>
      </c>
      <c r="P4691">
        <v>11</v>
      </c>
      <c r="Q4691">
        <v>0</v>
      </c>
      <c r="R4691">
        <v>2</v>
      </c>
      <c r="S4691">
        <v>0</v>
      </c>
      <c r="T4691">
        <v>2</v>
      </c>
      <c r="U4691">
        <v>0</v>
      </c>
      <c r="V4691">
        <v>0</v>
      </c>
      <c r="W4691">
        <v>0</v>
      </c>
      <c r="X4691">
        <v>15.641497102674002</v>
      </c>
      <c r="Y4691">
        <v>0</v>
      </c>
      <c r="Z4691">
        <v>1.0950142798246667</v>
      </c>
      <c r="AA4691">
        <v>0</v>
      </c>
      <c r="AB4691">
        <v>1.0260681814678367</v>
      </c>
      <c r="AC4691">
        <v>0</v>
      </c>
      <c r="AD4691">
        <v>0</v>
      </c>
      <c r="AE4691">
        <v>17.762579563966504</v>
      </c>
    </row>
    <row r="4692" spans="1:31" x14ac:dyDescent="0.25">
      <c r="A4692">
        <v>2345963</v>
      </c>
      <c r="B4692">
        <v>1</v>
      </c>
      <c r="C4692" t="s">
        <v>80</v>
      </c>
      <c r="D4692" t="s">
        <v>100</v>
      </c>
      <c r="E4692" t="s">
        <v>151</v>
      </c>
      <c r="F4692" t="s">
        <v>13538</v>
      </c>
      <c r="G4692" t="s">
        <v>153</v>
      </c>
      <c r="H4692" t="s">
        <v>154</v>
      </c>
      <c r="I4692" t="s">
        <v>144</v>
      </c>
      <c r="J4692" t="s">
        <v>137</v>
      </c>
      <c r="K4692" t="s">
        <v>138</v>
      </c>
      <c r="L4692" t="s">
        <v>13539</v>
      </c>
      <c r="M4692" t="s">
        <v>13540</v>
      </c>
      <c r="N4692">
        <v>1.4313888880000001</v>
      </c>
      <c r="O4692">
        <v>0</v>
      </c>
      <c r="P4692">
        <v>27</v>
      </c>
      <c r="Q4692">
        <v>0</v>
      </c>
      <c r="R4692">
        <v>0</v>
      </c>
      <c r="S4692">
        <v>0</v>
      </c>
      <c r="T4692">
        <v>1</v>
      </c>
      <c r="U4692">
        <v>0</v>
      </c>
      <c r="V4692">
        <v>0</v>
      </c>
      <c r="W4692">
        <v>0</v>
      </c>
      <c r="X4692">
        <v>9.465043028259176</v>
      </c>
      <c r="Y4692">
        <v>0</v>
      </c>
      <c r="Z4692">
        <v>0</v>
      </c>
      <c r="AA4692">
        <v>0</v>
      </c>
      <c r="AB4692">
        <v>0.25467161106985114</v>
      </c>
      <c r="AC4692">
        <v>0</v>
      </c>
      <c r="AD4692">
        <v>0</v>
      </c>
      <c r="AE4692">
        <v>9.7197146393290268</v>
      </c>
    </row>
    <row r="4693" spans="1:31" x14ac:dyDescent="0.25">
      <c r="A4693">
        <v>2346404</v>
      </c>
      <c r="B4693">
        <v>1</v>
      </c>
      <c r="C4693" t="s">
        <v>80</v>
      </c>
      <c r="D4693" t="s">
        <v>97</v>
      </c>
      <c r="E4693" t="s">
        <v>326</v>
      </c>
      <c r="F4693" t="s">
        <v>13541</v>
      </c>
      <c r="G4693" t="s">
        <v>451</v>
      </c>
      <c r="H4693" t="s">
        <v>154</v>
      </c>
      <c r="I4693" t="s">
        <v>144</v>
      </c>
      <c r="J4693" t="s">
        <v>137</v>
      </c>
      <c r="K4693" t="s">
        <v>138</v>
      </c>
      <c r="L4693" t="s">
        <v>13542</v>
      </c>
      <c r="M4693" t="s">
        <v>13543</v>
      </c>
      <c r="N4693">
        <v>2.1727777769999999</v>
      </c>
      <c r="O4693">
        <v>0</v>
      </c>
      <c r="P4693">
        <v>87</v>
      </c>
      <c r="Q4693">
        <v>0</v>
      </c>
      <c r="R4693">
        <v>0</v>
      </c>
      <c r="S4693">
        <v>0</v>
      </c>
      <c r="T4693">
        <v>13</v>
      </c>
      <c r="U4693">
        <v>0</v>
      </c>
      <c r="V4693">
        <v>0</v>
      </c>
      <c r="W4693">
        <v>0</v>
      </c>
      <c r="X4693">
        <v>90.500472426435493</v>
      </c>
      <c r="Y4693">
        <v>0</v>
      </c>
      <c r="Z4693">
        <v>0</v>
      </c>
      <c r="AA4693">
        <v>0</v>
      </c>
      <c r="AB4693">
        <v>32.047791599998298</v>
      </c>
      <c r="AC4693">
        <v>0</v>
      </c>
      <c r="AD4693">
        <v>0</v>
      </c>
      <c r="AE4693">
        <v>122.5482640264338</v>
      </c>
    </row>
    <row r="4694" spans="1:31" x14ac:dyDescent="0.25">
      <c r="A4694">
        <v>2346653</v>
      </c>
      <c r="B4694">
        <v>1</v>
      </c>
      <c r="C4694" t="s">
        <v>80</v>
      </c>
      <c r="D4694" t="s">
        <v>106</v>
      </c>
      <c r="E4694" t="s">
        <v>151</v>
      </c>
      <c r="F4694" t="s">
        <v>13544</v>
      </c>
      <c r="G4694" t="s">
        <v>410</v>
      </c>
      <c r="H4694" t="s">
        <v>154</v>
      </c>
      <c r="I4694" t="s">
        <v>144</v>
      </c>
      <c r="J4694" t="s">
        <v>137</v>
      </c>
      <c r="K4694" t="s">
        <v>138</v>
      </c>
      <c r="L4694" t="s">
        <v>13545</v>
      </c>
      <c r="M4694" t="s">
        <v>13546</v>
      </c>
      <c r="N4694">
        <v>1.7738888880000001</v>
      </c>
      <c r="O4694">
        <v>0</v>
      </c>
      <c r="P4694">
        <v>26</v>
      </c>
      <c r="Q4694">
        <v>0</v>
      </c>
      <c r="R4694">
        <v>2</v>
      </c>
      <c r="S4694">
        <v>0</v>
      </c>
      <c r="T4694">
        <v>4</v>
      </c>
      <c r="U4694">
        <v>0</v>
      </c>
      <c r="V4694">
        <v>0</v>
      </c>
      <c r="W4694">
        <v>0</v>
      </c>
      <c r="X4694">
        <v>5.4747269586055198</v>
      </c>
      <c r="Y4694">
        <v>0</v>
      </c>
      <c r="Z4694">
        <v>4.7892464007680857</v>
      </c>
      <c r="AA4694">
        <v>0</v>
      </c>
      <c r="AB4694">
        <v>4.130399956531666</v>
      </c>
      <c r="AC4694">
        <v>0</v>
      </c>
      <c r="AD4694">
        <v>0</v>
      </c>
      <c r="AE4694">
        <v>14.39437331590527</v>
      </c>
    </row>
    <row r="4695" spans="1:31" x14ac:dyDescent="0.25">
      <c r="A4695">
        <v>2346444</v>
      </c>
      <c r="B4695">
        <v>1</v>
      </c>
      <c r="C4695" t="s">
        <v>81</v>
      </c>
      <c r="D4695" t="s">
        <v>112</v>
      </c>
      <c r="E4695" t="s">
        <v>132</v>
      </c>
      <c r="F4695" t="s">
        <v>13547</v>
      </c>
      <c r="G4695" t="s">
        <v>134</v>
      </c>
      <c r="H4695" t="s">
        <v>135</v>
      </c>
      <c r="I4695" t="s">
        <v>144</v>
      </c>
      <c r="J4695" t="s">
        <v>137</v>
      </c>
      <c r="K4695" t="s">
        <v>138</v>
      </c>
      <c r="L4695" t="s">
        <v>13548</v>
      </c>
      <c r="M4695" t="s">
        <v>13549</v>
      </c>
      <c r="N4695">
        <v>0.72444444399999997</v>
      </c>
      <c r="O4695">
        <v>1</v>
      </c>
      <c r="P4695">
        <v>5015</v>
      </c>
      <c r="Q4695">
        <v>675</v>
      </c>
      <c r="R4695">
        <v>764</v>
      </c>
      <c r="S4695">
        <v>89</v>
      </c>
      <c r="T4695">
        <v>897</v>
      </c>
      <c r="U4695">
        <v>13</v>
      </c>
      <c r="V4695">
        <v>9</v>
      </c>
      <c r="W4695">
        <v>0.47736761738236444</v>
      </c>
      <c r="X4695">
        <v>618.14318016532241</v>
      </c>
      <c r="Y4695">
        <v>737.51155091575129</v>
      </c>
      <c r="Z4695">
        <v>267.01414940278141</v>
      </c>
      <c r="AA4695">
        <v>166.26761717743454</v>
      </c>
      <c r="AB4695">
        <v>312.35502491127909</v>
      </c>
      <c r="AC4695">
        <v>615.31385941014275</v>
      </c>
      <c r="AD4695">
        <v>516.54573286089237</v>
      </c>
      <c r="AE4695">
        <v>3233.6284824609861</v>
      </c>
    </row>
    <row r="4696" spans="1:31" x14ac:dyDescent="0.25">
      <c r="A4696">
        <v>2346799</v>
      </c>
      <c r="B4696">
        <v>1</v>
      </c>
      <c r="C4696" t="s">
        <v>80</v>
      </c>
      <c r="D4696" t="s">
        <v>103</v>
      </c>
      <c r="E4696" t="s">
        <v>151</v>
      </c>
      <c r="F4696" t="s">
        <v>13550</v>
      </c>
      <c r="G4696" t="s">
        <v>153</v>
      </c>
      <c r="H4696" t="s">
        <v>154</v>
      </c>
      <c r="I4696" t="s">
        <v>144</v>
      </c>
      <c r="J4696" t="s">
        <v>137</v>
      </c>
      <c r="K4696" t="s">
        <v>138</v>
      </c>
      <c r="L4696" t="s">
        <v>13551</v>
      </c>
      <c r="M4696" t="s">
        <v>13552</v>
      </c>
      <c r="N4696">
        <v>3.9647222219999998</v>
      </c>
      <c r="O4696">
        <v>0</v>
      </c>
      <c r="P4696">
        <v>175</v>
      </c>
      <c r="Q4696">
        <v>0</v>
      </c>
      <c r="R4696">
        <v>4</v>
      </c>
      <c r="S4696">
        <v>0</v>
      </c>
      <c r="T4696">
        <v>26</v>
      </c>
      <c r="U4696">
        <v>0</v>
      </c>
      <c r="V4696">
        <v>0</v>
      </c>
      <c r="W4696">
        <v>0</v>
      </c>
      <c r="X4696">
        <v>160.16894510599045</v>
      </c>
      <c r="Y4696">
        <v>0</v>
      </c>
      <c r="Z4696">
        <v>12.734609029703009</v>
      </c>
      <c r="AA4696">
        <v>0</v>
      </c>
      <c r="AB4696">
        <v>41.587934263273048</v>
      </c>
      <c r="AC4696">
        <v>0</v>
      </c>
      <c r="AD4696">
        <v>0</v>
      </c>
      <c r="AE4696">
        <v>214.49148839896651</v>
      </c>
    </row>
    <row r="4697" spans="1:31" x14ac:dyDescent="0.25">
      <c r="A4697">
        <v>2346252</v>
      </c>
      <c r="B4697">
        <v>1</v>
      </c>
      <c r="C4697" t="s">
        <v>81</v>
      </c>
      <c r="D4697" t="s">
        <v>118</v>
      </c>
      <c r="E4697" t="s">
        <v>151</v>
      </c>
      <c r="F4697" t="s">
        <v>13553</v>
      </c>
      <c r="G4697" t="s">
        <v>352</v>
      </c>
      <c r="H4697" t="s">
        <v>154</v>
      </c>
      <c r="I4697" t="s">
        <v>144</v>
      </c>
      <c r="J4697" t="s">
        <v>3</v>
      </c>
      <c r="K4697" t="s">
        <v>138</v>
      </c>
      <c r="L4697" t="s">
        <v>13554</v>
      </c>
      <c r="M4697" t="s">
        <v>13555</v>
      </c>
      <c r="N4697">
        <v>2.1163888879999999</v>
      </c>
      <c r="O4697">
        <v>0</v>
      </c>
      <c r="P4697">
        <v>190</v>
      </c>
      <c r="Q4697">
        <v>0</v>
      </c>
      <c r="R4697">
        <v>0</v>
      </c>
      <c r="S4697">
        <v>0</v>
      </c>
      <c r="T4697">
        <v>7</v>
      </c>
      <c r="U4697">
        <v>0</v>
      </c>
      <c r="V4697">
        <v>0</v>
      </c>
      <c r="W4697">
        <v>0</v>
      </c>
      <c r="X4697">
        <v>112.34195141152586</v>
      </c>
      <c r="Y4697">
        <v>0</v>
      </c>
      <c r="Z4697">
        <v>0</v>
      </c>
      <c r="AA4697">
        <v>0</v>
      </c>
      <c r="AB4697">
        <v>11.191591503306739</v>
      </c>
      <c r="AC4697">
        <v>0</v>
      </c>
      <c r="AD4697">
        <v>0</v>
      </c>
      <c r="AE4697">
        <v>123.53354291483259</v>
      </c>
    </row>
    <row r="4698" spans="1:31" x14ac:dyDescent="0.25">
      <c r="A4698">
        <v>2346590</v>
      </c>
      <c r="B4698">
        <v>1</v>
      </c>
      <c r="C4698" t="s">
        <v>80</v>
      </c>
      <c r="D4698" t="s">
        <v>84</v>
      </c>
      <c r="E4698" t="s">
        <v>157</v>
      </c>
      <c r="F4698" t="s">
        <v>13556</v>
      </c>
      <c r="G4698" t="s">
        <v>159</v>
      </c>
      <c r="H4698" t="s">
        <v>154</v>
      </c>
      <c r="I4698" t="s">
        <v>144</v>
      </c>
      <c r="J4698" t="s">
        <v>137</v>
      </c>
      <c r="K4698" t="s">
        <v>138</v>
      </c>
      <c r="L4698" t="s">
        <v>13557</v>
      </c>
      <c r="M4698" t="s">
        <v>13558</v>
      </c>
      <c r="N4698">
        <v>1.0594444439999999</v>
      </c>
      <c r="O4698">
        <v>0</v>
      </c>
      <c r="P4698">
        <v>11</v>
      </c>
      <c r="Q4698">
        <v>0</v>
      </c>
      <c r="R4698">
        <v>0</v>
      </c>
      <c r="S4698">
        <v>0</v>
      </c>
      <c r="T4698">
        <v>4</v>
      </c>
      <c r="U4698">
        <v>0</v>
      </c>
      <c r="V4698">
        <v>0</v>
      </c>
      <c r="W4698">
        <v>0</v>
      </c>
      <c r="X4698">
        <v>3.8218760223558275</v>
      </c>
      <c r="Y4698">
        <v>0</v>
      </c>
      <c r="Z4698">
        <v>0</v>
      </c>
      <c r="AA4698">
        <v>0</v>
      </c>
      <c r="AB4698">
        <v>20.020143895206274</v>
      </c>
      <c r="AC4698">
        <v>0</v>
      </c>
      <c r="AD4698">
        <v>0</v>
      </c>
      <c r="AE4698">
        <v>23.842019917562101</v>
      </c>
    </row>
    <row r="4699" spans="1:31" x14ac:dyDescent="0.25">
      <c r="A4699">
        <v>2346421</v>
      </c>
      <c r="B4699">
        <v>1</v>
      </c>
      <c r="C4699" t="s">
        <v>80</v>
      </c>
      <c r="D4699" t="s">
        <v>97</v>
      </c>
      <c r="E4699" t="s">
        <v>151</v>
      </c>
      <c r="F4699" t="s">
        <v>13559</v>
      </c>
      <c r="G4699" t="s">
        <v>153</v>
      </c>
      <c r="H4699" t="s">
        <v>154</v>
      </c>
      <c r="I4699" t="s">
        <v>144</v>
      </c>
      <c r="J4699" t="s">
        <v>137</v>
      </c>
      <c r="K4699" t="s">
        <v>138</v>
      </c>
      <c r="L4699" t="s">
        <v>13560</v>
      </c>
      <c r="M4699" t="s">
        <v>13561</v>
      </c>
      <c r="N4699">
        <v>1.0047222220000001</v>
      </c>
      <c r="O4699">
        <v>0</v>
      </c>
      <c r="P4699">
        <v>0</v>
      </c>
      <c r="Q4699">
        <v>0</v>
      </c>
      <c r="R4699">
        <v>2</v>
      </c>
      <c r="S4699">
        <v>0</v>
      </c>
      <c r="T4699">
        <v>7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0.77066990614522179</v>
      </c>
      <c r="AA4699">
        <v>0</v>
      </c>
      <c r="AB4699">
        <v>7.6879247972503855</v>
      </c>
      <c r="AC4699">
        <v>0</v>
      </c>
      <c r="AD4699">
        <v>0</v>
      </c>
      <c r="AE4699">
        <v>8.4585947033956081</v>
      </c>
    </row>
    <row r="4700" spans="1:31" x14ac:dyDescent="0.25">
      <c r="A4700">
        <v>2346584</v>
      </c>
      <c r="B4700">
        <v>1</v>
      </c>
      <c r="C4700" t="s">
        <v>81</v>
      </c>
      <c r="D4700" t="s">
        <v>116</v>
      </c>
      <c r="E4700" t="s">
        <v>151</v>
      </c>
      <c r="F4700" t="s">
        <v>13562</v>
      </c>
      <c r="G4700" t="s">
        <v>153</v>
      </c>
      <c r="H4700" t="s">
        <v>154</v>
      </c>
      <c r="I4700" t="s">
        <v>144</v>
      </c>
      <c r="J4700" t="s">
        <v>137</v>
      </c>
      <c r="K4700" t="s">
        <v>138</v>
      </c>
      <c r="L4700" t="s">
        <v>13563</v>
      </c>
      <c r="M4700" t="s">
        <v>13564</v>
      </c>
      <c r="N4700">
        <v>1.0825</v>
      </c>
      <c r="O4700">
        <v>0</v>
      </c>
      <c r="P4700">
        <v>29</v>
      </c>
      <c r="Q4700">
        <v>0</v>
      </c>
      <c r="R4700">
        <v>0</v>
      </c>
      <c r="S4700">
        <v>0</v>
      </c>
      <c r="T4700">
        <v>6</v>
      </c>
      <c r="U4700">
        <v>0</v>
      </c>
      <c r="V4700">
        <v>0</v>
      </c>
      <c r="W4700">
        <v>0</v>
      </c>
      <c r="X4700">
        <v>5.1236622719670262</v>
      </c>
      <c r="Y4700">
        <v>0</v>
      </c>
      <c r="Z4700">
        <v>0</v>
      </c>
      <c r="AA4700">
        <v>0</v>
      </c>
      <c r="AB4700">
        <v>1.6698772362537213</v>
      </c>
      <c r="AC4700">
        <v>0</v>
      </c>
      <c r="AD4700">
        <v>0</v>
      </c>
      <c r="AE4700">
        <v>6.7935395082207473</v>
      </c>
    </row>
    <row r="4701" spans="1:31" x14ac:dyDescent="0.25">
      <c r="A4701">
        <v>2346043</v>
      </c>
      <c r="B4701">
        <v>1</v>
      </c>
      <c r="C4701" t="s">
        <v>81</v>
      </c>
      <c r="D4701" t="s">
        <v>123</v>
      </c>
      <c r="E4701" t="s">
        <v>157</v>
      </c>
      <c r="F4701" t="s">
        <v>13565</v>
      </c>
      <c r="G4701" t="s">
        <v>159</v>
      </c>
      <c r="H4701" t="s">
        <v>154</v>
      </c>
      <c r="I4701" t="s">
        <v>144</v>
      </c>
      <c r="J4701" t="s">
        <v>137</v>
      </c>
      <c r="K4701" t="s">
        <v>138</v>
      </c>
      <c r="L4701" t="s">
        <v>13566</v>
      </c>
      <c r="M4701" t="s">
        <v>13567</v>
      </c>
      <c r="N4701">
        <v>2.4983333330000002</v>
      </c>
      <c r="O4701">
        <v>0</v>
      </c>
      <c r="P4701">
        <v>4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1.1847801729035536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1.1847801729035536</v>
      </c>
    </row>
    <row r="4702" spans="1:31" x14ac:dyDescent="0.25">
      <c r="A4702">
        <v>2346335</v>
      </c>
      <c r="B4702">
        <v>1</v>
      </c>
      <c r="C4702" t="s">
        <v>81</v>
      </c>
      <c r="D4702" t="s">
        <v>119</v>
      </c>
      <c r="E4702" t="s">
        <v>151</v>
      </c>
      <c r="F4702" t="s">
        <v>13568</v>
      </c>
      <c r="G4702" t="s">
        <v>153</v>
      </c>
      <c r="H4702" t="s">
        <v>154</v>
      </c>
      <c r="I4702" t="s">
        <v>144</v>
      </c>
      <c r="J4702" t="s">
        <v>137</v>
      </c>
      <c r="K4702" t="s">
        <v>138</v>
      </c>
      <c r="L4702" t="s">
        <v>13569</v>
      </c>
      <c r="M4702" t="s">
        <v>13570</v>
      </c>
      <c r="N4702">
        <v>3.7063888880000002</v>
      </c>
      <c r="O4702">
        <v>0</v>
      </c>
      <c r="P4702">
        <v>4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2.6839148156511525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2.6839148156511525</v>
      </c>
    </row>
    <row r="4703" spans="1:31" x14ac:dyDescent="0.25">
      <c r="A4703">
        <v>2346089</v>
      </c>
      <c r="B4703">
        <v>1</v>
      </c>
      <c r="C4703" t="s">
        <v>81</v>
      </c>
      <c r="D4703" t="s">
        <v>118</v>
      </c>
      <c r="E4703" t="s">
        <v>151</v>
      </c>
      <c r="F4703" t="s">
        <v>13571</v>
      </c>
      <c r="G4703" t="s">
        <v>352</v>
      </c>
      <c r="H4703" t="s">
        <v>154</v>
      </c>
      <c r="I4703" t="s">
        <v>144</v>
      </c>
      <c r="J4703" t="s">
        <v>3</v>
      </c>
      <c r="K4703" t="s">
        <v>138</v>
      </c>
      <c r="L4703" t="s">
        <v>13572</v>
      </c>
      <c r="M4703" t="s">
        <v>13573</v>
      </c>
      <c r="N4703">
        <v>1.622222222</v>
      </c>
      <c r="O4703">
        <v>0</v>
      </c>
      <c r="P4703">
        <v>278</v>
      </c>
      <c r="Q4703">
        <v>0</v>
      </c>
      <c r="R4703">
        <v>0</v>
      </c>
      <c r="S4703">
        <v>0</v>
      </c>
      <c r="T4703">
        <v>36</v>
      </c>
      <c r="U4703">
        <v>0</v>
      </c>
      <c r="V4703">
        <v>0</v>
      </c>
      <c r="W4703">
        <v>0</v>
      </c>
      <c r="X4703">
        <v>123.95768860354826</v>
      </c>
      <c r="Y4703">
        <v>0</v>
      </c>
      <c r="Z4703">
        <v>0</v>
      </c>
      <c r="AA4703">
        <v>0</v>
      </c>
      <c r="AB4703">
        <v>87.60620821194847</v>
      </c>
      <c r="AC4703">
        <v>0</v>
      </c>
      <c r="AD4703">
        <v>0</v>
      </c>
      <c r="AE4703">
        <v>211.56389681549672</v>
      </c>
    </row>
    <row r="4704" spans="1:31" x14ac:dyDescent="0.25">
      <c r="A4704">
        <v>2346029</v>
      </c>
      <c r="B4704">
        <v>1</v>
      </c>
      <c r="C4704" t="s">
        <v>81</v>
      </c>
      <c r="D4704" t="s">
        <v>120</v>
      </c>
      <c r="E4704" t="s">
        <v>174</v>
      </c>
      <c r="F4704" t="s">
        <v>13574</v>
      </c>
      <c r="G4704" t="s">
        <v>344</v>
      </c>
      <c r="H4704" t="s">
        <v>154</v>
      </c>
      <c r="I4704" t="s">
        <v>144</v>
      </c>
      <c r="J4704" t="s">
        <v>137</v>
      </c>
      <c r="K4704" t="s">
        <v>138</v>
      </c>
      <c r="L4704" t="s">
        <v>13575</v>
      </c>
      <c r="M4704" t="s">
        <v>13576</v>
      </c>
      <c r="N4704">
        <v>3.528333333</v>
      </c>
      <c r="O4704">
        <v>0</v>
      </c>
      <c r="P4704">
        <v>0</v>
      </c>
      <c r="Q4704">
        <v>0</v>
      </c>
      <c r="R4704">
        <v>10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104.47959611005879</v>
      </c>
      <c r="AA4704">
        <v>0</v>
      </c>
      <c r="AB4704">
        <v>0</v>
      </c>
      <c r="AC4704">
        <v>0</v>
      </c>
      <c r="AD4704">
        <v>0</v>
      </c>
      <c r="AE4704">
        <v>104.47959611005879</v>
      </c>
    </row>
    <row r="4705" spans="1:31" x14ac:dyDescent="0.25">
      <c r="A4705">
        <v>2346693</v>
      </c>
      <c r="B4705">
        <v>1</v>
      </c>
      <c r="C4705" t="s">
        <v>81</v>
      </c>
      <c r="D4705" t="s">
        <v>117</v>
      </c>
      <c r="E4705" t="s">
        <v>157</v>
      </c>
      <c r="F4705" t="s">
        <v>13577</v>
      </c>
      <c r="G4705" t="s">
        <v>159</v>
      </c>
      <c r="H4705" t="s">
        <v>154</v>
      </c>
      <c r="I4705" t="s">
        <v>144</v>
      </c>
      <c r="J4705" t="s">
        <v>137</v>
      </c>
      <c r="K4705" t="s">
        <v>138</v>
      </c>
      <c r="L4705" t="s">
        <v>13578</v>
      </c>
      <c r="M4705" t="s">
        <v>13579</v>
      </c>
      <c r="N4705">
        <v>2.6638888879999998</v>
      </c>
      <c r="O4705">
        <v>0</v>
      </c>
      <c r="P4705">
        <v>1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1.0646083542501099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1.0646083542501099</v>
      </c>
    </row>
    <row r="4706" spans="1:31" x14ac:dyDescent="0.25">
      <c r="A4706">
        <v>2346338</v>
      </c>
      <c r="B4706">
        <v>1</v>
      </c>
      <c r="C4706" t="s">
        <v>81</v>
      </c>
      <c r="D4706" t="s">
        <v>123</v>
      </c>
      <c r="E4706" t="s">
        <v>141</v>
      </c>
      <c r="F4706" t="s">
        <v>13252</v>
      </c>
      <c r="G4706" t="s">
        <v>134</v>
      </c>
      <c r="H4706" t="s">
        <v>135</v>
      </c>
      <c r="I4706" t="s">
        <v>144</v>
      </c>
      <c r="J4706" t="s">
        <v>137</v>
      </c>
      <c r="K4706" t="s">
        <v>138</v>
      </c>
      <c r="L4706" t="s">
        <v>13580</v>
      </c>
      <c r="M4706" t="s">
        <v>13581</v>
      </c>
      <c r="N4706">
        <v>5.4702777769999997</v>
      </c>
      <c r="O4706">
        <v>3</v>
      </c>
      <c r="P4706">
        <v>37</v>
      </c>
      <c r="Q4706">
        <v>120</v>
      </c>
      <c r="R4706">
        <v>292</v>
      </c>
      <c r="S4706">
        <v>20</v>
      </c>
      <c r="T4706">
        <v>73</v>
      </c>
      <c r="U4706">
        <v>0</v>
      </c>
      <c r="V4706">
        <v>0</v>
      </c>
      <c r="W4706">
        <v>27.720113936022461</v>
      </c>
      <c r="X4706">
        <v>62.147439761397109</v>
      </c>
      <c r="Y4706">
        <v>1139.091277960443</v>
      </c>
      <c r="Z4706">
        <v>997.43685154591083</v>
      </c>
      <c r="AA4706">
        <v>234.23583741585412</v>
      </c>
      <c r="AB4706">
        <v>438.09509635981567</v>
      </c>
      <c r="AC4706">
        <v>0</v>
      </c>
      <c r="AD4706">
        <v>0</v>
      </c>
      <c r="AE4706">
        <v>2898.7266169794434</v>
      </c>
    </row>
    <row r="4707" spans="1:31" x14ac:dyDescent="0.25">
      <c r="A4707">
        <v>2346315</v>
      </c>
      <c r="B4707">
        <v>1</v>
      </c>
      <c r="C4707" t="s">
        <v>80</v>
      </c>
      <c r="D4707" t="s">
        <v>107</v>
      </c>
      <c r="E4707" t="s">
        <v>141</v>
      </c>
      <c r="F4707" t="s">
        <v>13582</v>
      </c>
      <c r="G4707" t="s">
        <v>134</v>
      </c>
      <c r="H4707" t="s">
        <v>135</v>
      </c>
      <c r="I4707" t="s">
        <v>144</v>
      </c>
      <c r="J4707" t="s">
        <v>137</v>
      </c>
      <c r="K4707" t="s">
        <v>138</v>
      </c>
      <c r="L4707" t="s">
        <v>13583</v>
      </c>
      <c r="M4707" t="s">
        <v>13584</v>
      </c>
      <c r="N4707">
        <v>1.6625000000000001</v>
      </c>
      <c r="O4707">
        <v>1</v>
      </c>
      <c r="P4707">
        <v>1847</v>
      </c>
      <c r="Q4707">
        <v>0</v>
      </c>
      <c r="R4707">
        <v>1</v>
      </c>
      <c r="S4707">
        <v>0</v>
      </c>
      <c r="T4707">
        <v>121</v>
      </c>
      <c r="U4707">
        <v>0</v>
      </c>
      <c r="V4707">
        <v>2</v>
      </c>
      <c r="W4707">
        <v>46.795682177344162</v>
      </c>
      <c r="X4707">
        <v>841.278846432264</v>
      </c>
      <c r="Y4707">
        <v>0</v>
      </c>
      <c r="Z4707">
        <v>4.4376657844153122</v>
      </c>
      <c r="AA4707">
        <v>0</v>
      </c>
      <c r="AB4707">
        <v>403.21662892436285</v>
      </c>
      <c r="AC4707">
        <v>0</v>
      </c>
      <c r="AD4707">
        <v>15.602654835681301</v>
      </c>
      <c r="AE4707">
        <v>1311.3314781540676</v>
      </c>
    </row>
    <row r="4708" spans="1:31" x14ac:dyDescent="0.25">
      <c r="A4708">
        <v>2346713</v>
      </c>
      <c r="B4708">
        <v>1</v>
      </c>
      <c r="C4708" t="s">
        <v>80</v>
      </c>
      <c r="D4708" t="s">
        <v>84</v>
      </c>
      <c r="E4708" t="s">
        <v>157</v>
      </c>
      <c r="F4708" t="s">
        <v>13585</v>
      </c>
      <c r="G4708" t="s">
        <v>159</v>
      </c>
      <c r="H4708" t="s">
        <v>154</v>
      </c>
      <c r="I4708" t="s">
        <v>144</v>
      </c>
      <c r="J4708" t="s">
        <v>137</v>
      </c>
      <c r="K4708" t="s">
        <v>138</v>
      </c>
      <c r="L4708" t="s">
        <v>13586</v>
      </c>
      <c r="M4708" t="s">
        <v>13587</v>
      </c>
      <c r="N4708">
        <v>3.9877777769999998</v>
      </c>
      <c r="O4708">
        <v>0</v>
      </c>
      <c r="P4708">
        <v>3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4.9498682784019712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4.9498682784019712</v>
      </c>
    </row>
    <row r="4709" spans="1:31" x14ac:dyDescent="0.25">
      <c r="A4709">
        <v>2346003</v>
      </c>
      <c r="B4709">
        <v>1</v>
      </c>
      <c r="C4709" t="s">
        <v>81</v>
      </c>
      <c r="D4709" t="s">
        <v>120</v>
      </c>
      <c r="E4709" t="s">
        <v>151</v>
      </c>
      <c r="F4709" t="s">
        <v>13588</v>
      </c>
      <c r="G4709" t="s">
        <v>153</v>
      </c>
      <c r="H4709" t="s">
        <v>154</v>
      </c>
      <c r="I4709" t="s">
        <v>144</v>
      </c>
      <c r="J4709" t="s">
        <v>137</v>
      </c>
      <c r="K4709" t="s">
        <v>138</v>
      </c>
      <c r="L4709" t="s">
        <v>13589</v>
      </c>
      <c r="M4709" t="s">
        <v>13590</v>
      </c>
      <c r="N4709">
        <v>2.0491666660000001</v>
      </c>
      <c r="O4709">
        <v>0</v>
      </c>
      <c r="P4709">
        <v>73</v>
      </c>
      <c r="Q4709">
        <v>0</v>
      </c>
      <c r="R4709">
        <v>1</v>
      </c>
      <c r="S4709">
        <v>0</v>
      </c>
      <c r="T4709">
        <v>8</v>
      </c>
      <c r="U4709">
        <v>0</v>
      </c>
      <c r="V4709">
        <v>0</v>
      </c>
      <c r="W4709">
        <v>0</v>
      </c>
      <c r="X4709">
        <v>22.85636829583024</v>
      </c>
      <c r="Y4709">
        <v>0</v>
      </c>
      <c r="Z4709">
        <v>0.60733671375908771</v>
      </c>
      <c r="AA4709">
        <v>0</v>
      </c>
      <c r="AB4709">
        <v>7.6487089672453124</v>
      </c>
      <c r="AC4709">
        <v>0</v>
      </c>
      <c r="AD4709">
        <v>0</v>
      </c>
      <c r="AE4709">
        <v>31.112413976834642</v>
      </c>
    </row>
    <row r="4710" spans="1:31" x14ac:dyDescent="0.25">
      <c r="A4710">
        <v>2346272</v>
      </c>
      <c r="B4710">
        <v>1</v>
      </c>
      <c r="C4710" t="s">
        <v>80</v>
      </c>
      <c r="D4710" t="s">
        <v>103</v>
      </c>
      <c r="E4710" t="s">
        <v>151</v>
      </c>
      <c r="F4710" t="s">
        <v>13591</v>
      </c>
      <c r="G4710" t="s">
        <v>153</v>
      </c>
      <c r="H4710" t="s">
        <v>154</v>
      </c>
      <c r="I4710" t="s">
        <v>144</v>
      </c>
      <c r="J4710" t="s">
        <v>137</v>
      </c>
      <c r="K4710" t="s">
        <v>138</v>
      </c>
      <c r="L4710" t="s">
        <v>13592</v>
      </c>
      <c r="M4710" t="s">
        <v>13593</v>
      </c>
      <c r="N4710">
        <v>0.61472222200000004</v>
      </c>
      <c r="O4710">
        <v>0</v>
      </c>
      <c r="P4710">
        <v>59</v>
      </c>
      <c r="Q4710">
        <v>0</v>
      </c>
      <c r="R4710">
        <v>0</v>
      </c>
      <c r="S4710">
        <v>0</v>
      </c>
      <c r="T4710">
        <v>3</v>
      </c>
      <c r="U4710">
        <v>0</v>
      </c>
      <c r="V4710">
        <v>0</v>
      </c>
      <c r="W4710">
        <v>0</v>
      </c>
      <c r="X4710">
        <v>8.3610011550181902</v>
      </c>
      <c r="Y4710">
        <v>0</v>
      </c>
      <c r="Z4710">
        <v>0</v>
      </c>
      <c r="AA4710">
        <v>0</v>
      </c>
      <c r="AB4710">
        <v>3.2204335149033305</v>
      </c>
      <c r="AC4710">
        <v>0</v>
      </c>
      <c r="AD4710">
        <v>0</v>
      </c>
      <c r="AE4710">
        <v>11.581434669921521</v>
      </c>
    </row>
    <row r="4711" spans="1:31" x14ac:dyDescent="0.25">
      <c r="A4711">
        <v>2346023</v>
      </c>
      <c r="B4711">
        <v>1</v>
      </c>
      <c r="C4711" t="s">
        <v>80</v>
      </c>
      <c r="D4711" t="s">
        <v>82</v>
      </c>
      <c r="E4711" t="s">
        <v>151</v>
      </c>
      <c r="F4711" t="s">
        <v>9025</v>
      </c>
      <c r="G4711" t="s">
        <v>410</v>
      </c>
      <c r="H4711" t="s">
        <v>154</v>
      </c>
      <c r="I4711" t="s">
        <v>144</v>
      </c>
      <c r="J4711" t="s">
        <v>137</v>
      </c>
      <c r="K4711" t="s">
        <v>138</v>
      </c>
      <c r="L4711" t="s">
        <v>13594</v>
      </c>
      <c r="M4711" t="s">
        <v>13595</v>
      </c>
      <c r="N4711">
        <v>4.5316666659999996</v>
      </c>
      <c r="O4711">
        <v>0</v>
      </c>
      <c r="P4711">
        <v>0</v>
      </c>
      <c r="Q4711">
        <v>0</v>
      </c>
      <c r="R4711">
        <v>0</v>
      </c>
      <c r="S4711">
        <v>0</v>
      </c>
      <c r="T4711">
        <v>7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41.925543354795458</v>
      </c>
      <c r="AC4711">
        <v>0</v>
      </c>
      <c r="AD4711">
        <v>0</v>
      </c>
      <c r="AE4711">
        <v>41.925543354795458</v>
      </c>
    </row>
    <row r="4712" spans="1:31" x14ac:dyDescent="0.25">
      <c r="A4712">
        <v>2346793</v>
      </c>
      <c r="B4712">
        <v>1</v>
      </c>
      <c r="C4712" t="s">
        <v>81</v>
      </c>
      <c r="D4712" t="s">
        <v>119</v>
      </c>
      <c r="E4712" t="s">
        <v>151</v>
      </c>
      <c r="F4712" t="s">
        <v>13596</v>
      </c>
      <c r="G4712" t="s">
        <v>153</v>
      </c>
      <c r="H4712" t="s">
        <v>154</v>
      </c>
      <c r="I4712" t="s">
        <v>144</v>
      </c>
      <c r="J4712" t="s">
        <v>137</v>
      </c>
      <c r="K4712" t="s">
        <v>138</v>
      </c>
      <c r="L4712" t="s">
        <v>13597</v>
      </c>
      <c r="M4712" t="s">
        <v>13598</v>
      </c>
      <c r="N4712">
        <v>1.8716666660000001</v>
      </c>
      <c r="O4712">
        <v>0</v>
      </c>
      <c r="P4712">
        <v>17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4.5867866915910662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4.5867866915910662</v>
      </c>
    </row>
    <row r="4713" spans="1:31" x14ac:dyDescent="0.25">
      <c r="A4713">
        <v>2346650</v>
      </c>
      <c r="B4713">
        <v>1</v>
      </c>
      <c r="C4713" t="s">
        <v>80</v>
      </c>
      <c r="D4713" t="s">
        <v>94</v>
      </c>
      <c r="E4713" t="s">
        <v>151</v>
      </c>
      <c r="F4713" t="s">
        <v>13599</v>
      </c>
      <c r="G4713" t="s">
        <v>153</v>
      </c>
      <c r="H4713" t="s">
        <v>154</v>
      </c>
      <c r="I4713" t="s">
        <v>144</v>
      </c>
      <c r="J4713" t="s">
        <v>137</v>
      </c>
      <c r="K4713" t="s">
        <v>138</v>
      </c>
      <c r="L4713" t="s">
        <v>13600</v>
      </c>
      <c r="M4713" t="s">
        <v>13601</v>
      </c>
      <c r="N4713">
        <v>0.81388888800000003</v>
      </c>
      <c r="O4713">
        <v>0</v>
      </c>
      <c r="P4713">
        <v>68</v>
      </c>
      <c r="Q4713">
        <v>0</v>
      </c>
      <c r="R4713">
        <v>0</v>
      </c>
      <c r="S4713">
        <v>0</v>
      </c>
      <c r="T4713">
        <v>1</v>
      </c>
      <c r="U4713">
        <v>0</v>
      </c>
      <c r="V4713">
        <v>0</v>
      </c>
      <c r="W4713">
        <v>0</v>
      </c>
      <c r="X4713">
        <v>12.857168361934939</v>
      </c>
      <c r="Y4713">
        <v>0</v>
      </c>
      <c r="Z4713">
        <v>0</v>
      </c>
      <c r="AA4713">
        <v>0</v>
      </c>
      <c r="AB4713">
        <v>1.4508994786852223</v>
      </c>
      <c r="AC4713">
        <v>0</v>
      </c>
      <c r="AD4713">
        <v>0</v>
      </c>
      <c r="AE4713">
        <v>14.308067840620161</v>
      </c>
    </row>
    <row r="4714" spans="1:31" x14ac:dyDescent="0.25">
      <c r="A4714">
        <v>2346464</v>
      </c>
      <c r="B4714">
        <v>1</v>
      </c>
      <c r="C4714" t="s">
        <v>81</v>
      </c>
      <c r="D4714" t="s">
        <v>112</v>
      </c>
      <c r="E4714" t="s">
        <v>151</v>
      </c>
      <c r="F4714" t="s">
        <v>858</v>
      </c>
      <c r="G4714" t="s">
        <v>153</v>
      </c>
      <c r="H4714" t="s">
        <v>154</v>
      </c>
      <c r="I4714" t="s">
        <v>144</v>
      </c>
      <c r="J4714" t="s">
        <v>137</v>
      </c>
      <c r="K4714" t="s">
        <v>138</v>
      </c>
      <c r="L4714" t="s">
        <v>13602</v>
      </c>
      <c r="M4714" t="s">
        <v>13603</v>
      </c>
      <c r="N4714">
        <v>2.7166666660000001</v>
      </c>
      <c r="O4714">
        <v>0</v>
      </c>
      <c r="P4714">
        <v>1</v>
      </c>
      <c r="Q4714">
        <v>0</v>
      </c>
      <c r="R4714">
        <v>2</v>
      </c>
      <c r="S4714">
        <v>0</v>
      </c>
      <c r="T4714">
        <v>1</v>
      </c>
      <c r="U4714">
        <v>0</v>
      </c>
      <c r="V4714">
        <v>0</v>
      </c>
      <c r="W4714">
        <v>0</v>
      </c>
      <c r="X4714">
        <v>0.21612391091683333</v>
      </c>
      <c r="Y4714">
        <v>0</v>
      </c>
      <c r="Z4714">
        <v>2.8648739550299336</v>
      </c>
      <c r="AA4714">
        <v>0</v>
      </c>
      <c r="AB4714">
        <v>1.3238466479270676</v>
      </c>
      <c r="AC4714">
        <v>0</v>
      </c>
      <c r="AD4714">
        <v>0</v>
      </c>
      <c r="AE4714">
        <v>4.4048445138738348</v>
      </c>
    </row>
    <row r="4715" spans="1:31" x14ac:dyDescent="0.25">
      <c r="A4715">
        <v>2346358</v>
      </c>
      <c r="B4715">
        <v>1</v>
      </c>
      <c r="C4715" t="s">
        <v>80</v>
      </c>
      <c r="D4715" t="s">
        <v>94</v>
      </c>
      <c r="E4715" t="s">
        <v>151</v>
      </c>
      <c r="F4715" t="s">
        <v>13604</v>
      </c>
      <c r="G4715" t="s">
        <v>153</v>
      </c>
      <c r="H4715" t="s">
        <v>154</v>
      </c>
      <c r="I4715" t="s">
        <v>144</v>
      </c>
      <c r="J4715" t="s">
        <v>137</v>
      </c>
      <c r="K4715" t="s">
        <v>138</v>
      </c>
      <c r="L4715" t="s">
        <v>13605</v>
      </c>
      <c r="M4715" t="s">
        <v>13606</v>
      </c>
      <c r="N4715">
        <v>3.4702777770000002</v>
      </c>
      <c r="O4715">
        <v>0</v>
      </c>
      <c r="P4715">
        <v>12</v>
      </c>
      <c r="Q4715">
        <v>0</v>
      </c>
      <c r="R4715">
        <v>0</v>
      </c>
      <c r="S4715">
        <v>0</v>
      </c>
      <c r="T4715">
        <v>4</v>
      </c>
      <c r="U4715">
        <v>0</v>
      </c>
      <c r="V4715">
        <v>0</v>
      </c>
      <c r="W4715">
        <v>0</v>
      </c>
      <c r="X4715">
        <v>8.7815278620994111</v>
      </c>
      <c r="Y4715">
        <v>0</v>
      </c>
      <c r="Z4715">
        <v>0</v>
      </c>
      <c r="AA4715">
        <v>0</v>
      </c>
      <c r="AB4715">
        <v>0.14810396111943502</v>
      </c>
      <c r="AC4715">
        <v>0</v>
      </c>
      <c r="AD4715">
        <v>0</v>
      </c>
      <c r="AE4715">
        <v>8.9296318232188465</v>
      </c>
    </row>
    <row r="4716" spans="1:31" x14ac:dyDescent="0.25">
      <c r="A4716">
        <v>2346109</v>
      </c>
      <c r="B4716">
        <v>1</v>
      </c>
      <c r="C4716" t="s">
        <v>80</v>
      </c>
      <c r="D4716" t="s">
        <v>88</v>
      </c>
      <c r="E4716" t="s">
        <v>157</v>
      </c>
      <c r="F4716" t="s">
        <v>13607</v>
      </c>
      <c r="G4716" t="s">
        <v>204</v>
      </c>
      <c r="H4716" t="s">
        <v>154</v>
      </c>
      <c r="I4716" t="s">
        <v>144</v>
      </c>
      <c r="J4716" t="s">
        <v>137</v>
      </c>
      <c r="K4716" t="s">
        <v>138</v>
      </c>
      <c r="L4716" t="s">
        <v>13608</v>
      </c>
      <c r="M4716" t="s">
        <v>13609</v>
      </c>
      <c r="N4716">
        <v>1.0947222219999999</v>
      </c>
      <c r="O4716">
        <v>0</v>
      </c>
      <c r="P4716">
        <v>21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7.057336009367754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7.057336009367754</v>
      </c>
    </row>
    <row r="4717" spans="1:31" x14ac:dyDescent="0.25">
      <c r="A4717">
        <v>2346607</v>
      </c>
      <c r="B4717">
        <v>1</v>
      </c>
      <c r="C4717" t="s">
        <v>81</v>
      </c>
      <c r="D4717" t="s">
        <v>120</v>
      </c>
      <c r="E4717" t="s">
        <v>151</v>
      </c>
      <c r="F4717" t="s">
        <v>13610</v>
      </c>
      <c r="G4717" t="s">
        <v>153</v>
      </c>
      <c r="H4717" t="s">
        <v>154</v>
      </c>
      <c r="I4717" t="s">
        <v>144</v>
      </c>
      <c r="J4717" t="s">
        <v>137</v>
      </c>
      <c r="K4717" t="s">
        <v>138</v>
      </c>
      <c r="L4717" t="s">
        <v>13611</v>
      </c>
      <c r="M4717" t="s">
        <v>13612</v>
      </c>
      <c r="N4717">
        <v>0.70722222199999996</v>
      </c>
      <c r="O4717">
        <v>0</v>
      </c>
      <c r="P4717">
        <v>0</v>
      </c>
      <c r="Q4717">
        <v>0</v>
      </c>
      <c r="R4717">
        <v>0</v>
      </c>
      <c r="S4717">
        <v>0</v>
      </c>
      <c r="T4717">
        <v>49</v>
      </c>
      <c r="U4717">
        <v>0</v>
      </c>
      <c r="V4717">
        <v>2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17.573448803885782</v>
      </c>
      <c r="AC4717">
        <v>0</v>
      </c>
      <c r="AD4717">
        <v>66.636374107034072</v>
      </c>
      <c r="AE4717">
        <v>84.209822910919854</v>
      </c>
    </row>
    <row r="4718" spans="1:31" x14ac:dyDescent="0.25">
      <c r="A4718">
        <v>2346756</v>
      </c>
      <c r="B4718">
        <v>1</v>
      </c>
      <c r="C4718" t="s">
        <v>80</v>
      </c>
      <c r="D4718" t="s">
        <v>110</v>
      </c>
      <c r="E4718" t="s">
        <v>151</v>
      </c>
      <c r="F4718" t="s">
        <v>13613</v>
      </c>
      <c r="G4718" t="s">
        <v>410</v>
      </c>
      <c r="H4718" t="s">
        <v>154</v>
      </c>
      <c r="I4718" t="s">
        <v>144</v>
      </c>
      <c r="J4718" t="s">
        <v>137</v>
      </c>
      <c r="K4718" t="s">
        <v>138</v>
      </c>
      <c r="L4718" t="s">
        <v>13614</v>
      </c>
      <c r="M4718" t="s">
        <v>13615</v>
      </c>
      <c r="N4718">
        <v>2.491666666</v>
      </c>
      <c r="O4718">
        <v>0</v>
      </c>
      <c r="P4718">
        <v>88</v>
      </c>
      <c r="Q4718">
        <v>0</v>
      </c>
      <c r="R4718">
        <v>0</v>
      </c>
      <c r="S4718">
        <v>0</v>
      </c>
      <c r="T4718">
        <v>16</v>
      </c>
      <c r="U4718">
        <v>0</v>
      </c>
      <c r="V4718">
        <v>0</v>
      </c>
      <c r="W4718">
        <v>0</v>
      </c>
      <c r="X4718">
        <v>80.731989698248057</v>
      </c>
      <c r="Y4718">
        <v>0</v>
      </c>
      <c r="Z4718">
        <v>0</v>
      </c>
      <c r="AA4718">
        <v>0</v>
      </c>
      <c r="AB4718">
        <v>12.867655479194321</v>
      </c>
      <c r="AC4718">
        <v>0</v>
      </c>
      <c r="AD4718">
        <v>0</v>
      </c>
      <c r="AE4718">
        <v>93.599645177442383</v>
      </c>
    </row>
    <row r="4719" spans="1:31" x14ac:dyDescent="0.25">
      <c r="A4719">
        <v>2346258</v>
      </c>
      <c r="B4719">
        <v>1</v>
      </c>
      <c r="C4719" t="s">
        <v>80</v>
      </c>
      <c r="D4719" t="s">
        <v>97</v>
      </c>
      <c r="E4719" t="s">
        <v>157</v>
      </c>
      <c r="F4719" t="s">
        <v>13616</v>
      </c>
      <c r="G4719" t="s">
        <v>352</v>
      </c>
      <c r="H4719" t="s">
        <v>154</v>
      </c>
      <c r="I4719" t="s">
        <v>144</v>
      </c>
      <c r="J4719" t="s">
        <v>137</v>
      </c>
      <c r="K4719" t="s">
        <v>138</v>
      </c>
      <c r="L4719" t="s">
        <v>13617</v>
      </c>
      <c r="M4719" t="s">
        <v>13618</v>
      </c>
      <c r="N4719">
        <v>0.67972222199999999</v>
      </c>
      <c r="O4719">
        <v>0</v>
      </c>
      <c r="P4719">
        <v>1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0.88367187810851344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0.88367187810851344</v>
      </c>
    </row>
    <row r="4720" spans="1:31" x14ac:dyDescent="0.25">
      <c r="A4720">
        <v>2345966</v>
      </c>
      <c r="B4720">
        <v>1</v>
      </c>
      <c r="C4720" t="s">
        <v>80</v>
      </c>
      <c r="D4720" t="s">
        <v>103</v>
      </c>
      <c r="E4720" t="s">
        <v>141</v>
      </c>
      <c r="F4720" t="s">
        <v>9396</v>
      </c>
      <c r="G4720" t="s">
        <v>134</v>
      </c>
      <c r="H4720" t="s">
        <v>135</v>
      </c>
      <c r="I4720" t="s">
        <v>144</v>
      </c>
      <c r="J4720" t="s">
        <v>137</v>
      </c>
      <c r="K4720" t="s">
        <v>138</v>
      </c>
      <c r="L4720" t="s">
        <v>13619</v>
      </c>
      <c r="M4720" t="s">
        <v>13620</v>
      </c>
      <c r="N4720">
        <v>0.81638888799999998</v>
      </c>
      <c r="O4720">
        <v>0</v>
      </c>
      <c r="P4720">
        <v>0</v>
      </c>
      <c r="Q4720">
        <v>6</v>
      </c>
      <c r="R4720">
        <v>21</v>
      </c>
      <c r="S4720">
        <v>10</v>
      </c>
      <c r="T4720">
        <v>6</v>
      </c>
      <c r="U4720">
        <v>5</v>
      </c>
      <c r="V4720">
        <v>0</v>
      </c>
      <c r="W4720">
        <v>0</v>
      </c>
      <c r="X4720">
        <v>0</v>
      </c>
      <c r="Y4720">
        <v>42.236708886770742</v>
      </c>
      <c r="Z4720">
        <v>69.918086117369867</v>
      </c>
      <c r="AA4720">
        <v>23.422689095293933</v>
      </c>
      <c r="AB4720">
        <v>10.942031508977248</v>
      </c>
      <c r="AC4720">
        <v>78.975885911832904</v>
      </c>
      <c r="AD4720">
        <v>0</v>
      </c>
      <c r="AE4720">
        <v>225.49540152024468</v>
      </c>
    </row>
    <row r="4721" spans="1:31" x14ac:dyDescent="0.25">
      <c r="A4721">
        <v>2345969</v>
      </c>
      <c r="B4721">
        <v>1</v>
      </c>
      <c r="C4721" t="s">
        <v>80</v>
      </c>
      <c r="D4721" t="s">
        <v>82</v>
      </c>
      <c r="E4721" t="s">
        <v>157</v>
      </c>
      <c r="F4721" t="s">
        <v>13621</v>
      </c>
      <c r="G4721" t="s">
        <v>159</v>
      </c>
      <c r="H4721" t="s">
        <v>154</v>
      </c>
      <c r="I4721" t="s">
        <v>144</v>
      </c>
      <c r="J4721" t="s">
        <v>137</v>
      </c>
      <c r="K4721" t="s">
        <v>138</v>
      </c>
      <c r="L4721" t="s">
        <v>13622</v>
      </c>
      <c r="M4721" t="s">
        <v>13623</v>
      </c>
      <c r="N4721">
        <v>1.0802777770000001</v>
      </c>
      <c r="O4721">
        <v>0</v>
      </c>
      <c r="P4721">
        <v>3</v>
      </c>
      <c r="Q4721">
        <v>0</v>
      </c>
      <c r="R4721">
        <v>0</v>
      </c>
      <c r="S4721">
        <v>0</v>
      </c>
      <c r="T4721">
        <v>1</v>
      </c>
      <c r="U4721">
        <v>0</v>
      </c>
      <c r="V4721">
        <v>0</v>
      </c>
      <c r="W4721">
        <v>0</v>
      </c>
      <c r="X4721">
        <v>0.40239166931630838</v>
      </c>
      <c r="Y4721">
        <v>0</v>
      </c>
      <c r="Z4721">
        <v>0</v>
      </c>
      <c r="AA4721">
        <v>0</v>
      </c>
      <c r="AB4721">
        <v>1.1087216844390169</v>
      </c>
      <c r="AC4721">
        <v>0</v>
      </c>
      <c r="AD4721">
        <v>0</v>
      </c>
      <c r="AE4721">
        <v>1.5111133537553252</v>
      </c>
    </row>
    <row r="4722" spans="1:31" x14ac:dyDescent="0.25">
      <c r="A4722">
        <v>2346493</v>
      </c>
      <c r="B4722">
        <v>1</v>
      </c>
      <c r="C4722" t="s">
        <v>80</v>
      </c>
      <c r="D4722" t="s">
        <v>85</v>
      </c>
      <c r="E4722" t="s">
        <v>157</v>
      </c>
      <c r="F4722" t="s">
        <v>13624</v>
      </c>
      <c r="G4722" t="s">
        <v>279</v>
      </c>
      <c r="H4722" t="s">
        <v>154</v>
      </c>
      <c r="I4722" t="s">
        <v>144</v>
      </c>
      <c r="J4722" t="s">
        <v>137</v>
      </c>
      <c r="K4722" t="s">
        <v>138</v>
      </c>
      <c r="L4722" t="s">
        <v>13625</v>
      </c>
      <c r="M4722" t="s">
        <v>13626</v>
      </c>
      <c r="N4722">
        <v>1.725833333</v>
      </c>
      <c r="O4722">
        <v>0</v>
      </c>
      <c r="P4722">
        <v>10</v>
      </c>
      <c r="Q4722">
        <v>0</v>
      </c>
      <c r="R4722">
        <v>0</v>
      </c>
      <c r="S4722">
        <v>0</v>
      </c>
      <c r="T4722">
        <v>1</v>
      </c>
      <c r="U4722">
        <v>0</v>
      </c>
      <c r="V4722">
        <v>0</v>
      </c>
      <c r="W4722">
        <v>0</v>
      </c>
      <c r="X4722">
        <v>7.6108574325505876</v>
      </c>
      <c r="Y4722">
        <v>0</v>
      </c>
      <c r="Z4722">
        <v>0</v>
      </c>
      <c r="AA4722">
        <v>0</v>
      </c>
      <c r="AB4722">
        <v>9.4542574044153907E-2</v>
      </c>
      <c r="AC4722">
        <v>0</v>
      </c>
      <c r="AD4722">
        <v>0</v>
      </c>
      <c r="AE4722">
        <v>7.7054000065947417</v>
      </c>
    </row>
    <row r="4723" spans="1:31" x14ac:dyDescent="0.25">
      <c r="A4723">
        <v>2346324</v>
      </c>
      <c r="B4723">
        <v>1</v>
      </c>
      <c r="C4723" t="s">
        <v>80</v>
      </c>
      <c r="D4723" t="s">
        <v>108</v>
      </c>
      <c r="E4723" t="s">
        <v>157</v>
      </c>
      <c r="F4723" t="s">
        <v>13627</v>
      </c>
      <c r="G4723" t="s">
        <v>159</v>
      </c>
      <c r="H4723" t="s">
        <v>154</v>
      </c>
      <c r="I4723" t="s">
        <v>144</v>
      </c>
      <c r="J4723" t="s">
        <v>137</v>
      </c>
      <c r="K4723" t="s">
        <v>138</v>
      </c>
      <c r="L4723" t="s">
        <v>13628</v>
      </c>
      <c r="M4723" t="s">
        <v>13629</v>
      </c>
      <c r="N4723">
        <v>5.43</v>
      </c>
      <c r="O4723">
        <v>0</v>
      </c>
      <c r="P4723">
        <v>1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0.66558739470828898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0.66558739470828898</v>
      </c>
    </row>
    <row r="4724" spans="1:31" x14ac:dyDescent="0.25">
      <c r="A4724">
        <v>2345952</v>
      </c>
      <c r="B4724">
        <v>1</v>
      </c>
      <c r="C4724" t="s">
        <v>80</v>
      </c>
      <c r="D4724" t="s">
        <v>92</v>
      </c>
      <c r="E4724" t="s">
        <v>141</v>
      </c>
      <c r="F4724" t="s">
        <v>11274</v>
      </c>
      <c r="G4724" t="s">
        <v>134</v>
      </c>
      <c r="H4724" t="s">
        <v>135</v>
      </c>
      <c r="I4724" t="s">
        <v>144</v>
      </c>
      <c r="J4724" t="s">
        <v>137</v>
      </c>
      <c r="K4724" t="s">
        <v>138</v>
      </c>
      <c r="L4724" t="s">
        <v>13630</v>
      </c>
      <c r="M4724" t="s">
        <v>13631</v>
      </c>
      <c r="N4724">
        <v>0.30277777700000003</v>
      </c>
      <c r="O4724">
        <v>0</v>
      </c>
      <c r="P4724">
        <v>2957</v>
      </c>
      <c r="Q4724">
        <v>1</v>
      </c>
      <c r="R4724">
        <v>2</v>
      </c>
      <c r="S4724">
        <v>9</v>
      </c>
      <c r="T4724">
        <v>137</v>
      </c>
      <c r="U4724">
        <v>1</v>
      </c>
      <c r="V4724">
        <v>2</v>
      </c>
      <c r="W4724">
        <v>0</v>
      </c>
      <c r="X4724">
        <v>261.94983883841803</v>
      </c>
      <c r="Y4724">
        <v>0.6769258635960167</v>
      </c>
      <c r="Z4724">
        <v>6.0416516996444451E-3</v>
      </c>
      <c r="AA4724">
        <v>42.099896692849264</v>
      </c>
      <c r="AB4724">
        <v>35.258396676078341</v>
      </c>
      <c r="AC4724">
        <v>7.5388372955291096</v>
      </c>
      <c r="AD4724">
        <v>4.2692034914083327E-2</v>
      </c>
      <c r="AE4724">
        <v>347.57262905308448</v>
      </c>
    </row>
    <row r="4725" spans="1:31" x14ac:dyDescent="0.25">
      <c r="A4725">
        <v>2346430</v>
      </c>
      <c r="B4725">
        <v>1</v>
      </c>
      <c r="C4725" t="s">
        <v>80</v>
      </c>
      <c r="D4725" t="s">
        <v>84</v>
      </c>
      <c r="E4725" t="s">
        <v>151</v>
      </c>
      <c r="F4725" t="s">
        <v>13632</v>
      </c>
      <c r="G4725" t="s">
        <v>352</v>
      </c>
      <c r="H4725" t="s">
        <v>154</v>
      </c>
      <c r="I4725" t="s">
        <v>144</v>
      </c>
      <c r="J4725" t="s">
        <v>3</v>
      </c>
      <c r="K4725" t="s">
        <v>138</v>
      </c>
      <c r="L4725" t="s">
        <v>13633</v>
      </c>
      <c r="M4725" t="s">
        <v>13634</v>
      </c>
      <c r="N4725">
        <v>2.8030555549999998</v>
      </c>
      <c r="O4725">
        <v>0</v>
      </c>
      <c r="P4725">
        <v>177</v>
      </c>
      <c r="Q4725">
        <v>0</v>
      </c>
      <c r="R4725">
        <v>0</v>
      </c>
      <c r="S4725">
        <v>0</v>
      </c>
      <c r="T4725">
        <v>34</v>
      </c>
      <c r="U4725">
        <v>0</v>
      </c>
      <c r="V4725">
        <v>0</v>
      </c>
      <c r="W4725">
        <v>0</v>
      </c>
      <c r="X4725">
        <v>117.7392812019006</v>
      </c>
      <c r="Y4725">
        <v>0</v>
      </c>
      <c r="Z4725">
        <v>0</v>
      </c>
      <c r="AA4725">
        <v>0</v>
      </c>
      <c r="AB4725">
        <v>102.381431123152</v>
      </c>
      <c r="AC4725">
        <v>0</v>
      </c>
      <c r="AD4725">
        <v>0</v>
      </c>
      <c r="AE4725">
        <v>220.12071232505258</v>
      </c>
    </row>
    <row r="4726" spans="1:31" x14ac:dyDescent="0.25">
      <c r="A4726">
        <v>2345992</v>
      </c>
      <c r="B4726">
        <v>1</v>
      </c>
      <c r="C4726" t="s">
        <v>80</v>
      </c>
      <c r="D4726" t="s">
        <v>103</v>
      </c>
      <c r="E4726" t="s">
        <v>141</v>
      </c>
      <c r="F4726" t="s">
        <v>13635</v>
      </c>
      <c r="G4726" t="s">
        <v>134</v>
      </c>
      <c r="H4726" t="s">
        <v>135</v>
      </c>
      <c r="I4726" t="s">
        <v>144</v>
      </c>
      <c r="J4726" t="s">
        <v>137</v>
      </c>
      <c r="K4726" t="s">
        <v>138</v>
      </c>
      <c r="L4726" t="s">
        <v>13636</v>
      </c>
      <c r="M4726" t="s">
        <v>13637</v>
      </c>
      <c r="N4726">
        <v>4.6272222220000003</v>
      </c>
      <c r="O4726">
        <v>0</v>
      </c>
      <c r="P4726">
        <v>0</v>
      </c>
      <c r="Q4726">
        <v>1</v>
      </c>
      <c r="R4726">
        <v>0</v>
      </c>
      <c r="S4726">
        <v>0</v>
      </c>
      <c r="T4726">
        <v>0</v>
      </c>
      <c r="U4726">
        <v>10</v>
      </c>
      <c r="V4726">
        <v>0</v>
      </c>
      <c r="W4726">
        <v>0</v>
      </c>
      <c r="X4726">
        <v>0</v>
      </c>
      <c r="Y4726">
        <v>248.90534058655911</v>
      </c>
      <c r="Z4726">
        <v>0</v>
      </c>
      <c r="AA4726">
        <v>0</v>
      </c>
      <c r="AB4726">
        <v>0</v>
      </c>
      <c r="AC4726">
        <v>2613.3184908522103</v>
      </c>
      <c r="AD4726">
        <v>0</v>
      </c>
      <c r="AE4726">
        <v>2862.2238314387696</v>
      </c>
    </row>
    <row r="4727" spans="1:31" x14ac:dyDescent="0.25">
      <c r="A4727">
        <v>2346573</v>
      </c>
      <c r="B4727">
        <v>1</v>
      </c>
      <c r="C4727" t="s">
        <v>81</v>
      </c>
      <c r="D4727" t="s">
        <v>123</v>
      </c>
      <c r="E4727" t="s">
        <v>151</v>
      </c>
      <c r="F4727" t="s">
        <v>13638</v>
      </c>
      <c r="G4727" t="s">
        <v>451</v>
      </c>
      <c r="H4727" t="s">
        <v>154</v>
      </c>
      <c r="I4727" t="s">
        <v>144</v>
      </c>
      <c r="J4727" t="s">
        <v>137</v>
      </c>
      <c r="K4727" t="s">
        <v>138</v>
      </c>
      <c r="L4727" t="s">
        <v>13639</v>
      </c>
      <c r="M4727" t="s">
        <v>13640</v>
      </c>
      <c r="N4727">
        <v>3.233055555</v>
      </c>
      <c r="O4727">
        <v>0</v>
      </c>
      <c r="P4727">
        <v>72</v>
      </c>
      <c r="Q4727">
        <v>0</v>
      </c>
      <c r="R4727">
        <v>0</v>
      </c>
      <c r="S4727">
        <v>0</v>
      </c>
      <c r="T4727">
        <v>6</v>
      </c>
      <c r="U4727">
        <v>0</v>
      </c>
      <c r="V4727">
        <v>0</v>
      </c>
      <c r="W4727">
        <v>0</v>
      </c>
      <c r="X4727">
        <v>115.45841440515497</v>
      </c>
      <c r="Y4727">
        <v>0</v>
      </c>
      <c r="Z4727">
        <v>0</v>
      </c>
      <c r="AA4727">
        <v>0</v>
      </c>
      <c r="AB4727">
        <v>16.734925697680403</v>
      </c>
      <c r="AC4727">
        <v>0</v>
      </c>
      <c r="AD4727">
        <v>0</v>
      </c>
      <c r="AE4727">
        <v>132.19334010283538</v>
      </c>
    </row>
    <row r="4728" spans="1:31" x14ac:dyDescent="0.25">
      <c r="A4728">
        <v>2346596</v>
      </c>
      <c r="B4728">
        <v>1</v>
      </c>
      <c r="C4728" t="s">
        <v>81</v>
      </c>
      <c r="D4728" t="s">
        <v>118</v>
      </c>
      <c r="E4728" t="s">
        <v>147</v>
      </c>
      <c r="F4728" t="s">
        <v>13641</v>
      </c>
      <c r="G4728" t="s">
        <v>494</v>
      </c>
      <c r="H4728" t="s">
        <v>135</v>
      </c>
      <c r="I4728" t="s">
        <v>144</v>
      </c>
      <c r="J4728" t="s">
        <v>137</v>
      </c>
      <c r="K4728" t="s">
        <v>138</v>
      </c>
      <c r="L4728" t="s">
        <v>13642</v>
      </c>
      <c r="M4728" t="s">
        <v>13643</v>
      </c>
      <c r="N4728">
        <v>1.9494444440000001</v>
      </c>
      <c r="O4728">
        <v>0</v>
      </c>
      <c r="P4728">
        <v>16</v>
      </c>
      <c r="Q4728">
        <v>0</v>
      </c>
      <c r="R4728">
        <v>11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10.266713389198859</v>
      </c>
      <c r="Y4728">
        <v>0</v>
      </c>
      <c r="Z4728">
        <v>24.236951230927225</v>
      </c>
      <c r="AA4728">
        <v>0</v>
      </c>
      <c r="AB4728">
        <v>0</v>
      </c>
      <c r="AC4728">
        <v>0</v>
      </c>
      <c r="AD4728">
        <v>0</v>
      </c>
      <c r="AE4728">
        <v>34.503664620126088</v>
      </c>
    </row>
    <row r="4729" spans="1:31" x14ac:dyDescent="0.25">
      <c r="A4729">
        <v>2346765</v>
      </c>
      <c r="B4729">
        <v>1</v>
      </c>
      <c r="C4729" t="s">
        <v>81</v>
      </c>
      <c r="D4729" t="s">
        <v>118</v>
      </c>
      <c r="E4729" t="s">
        <v>147</v>
      </c>
      <c r="F4729" t="s">
        <v>5268</v>
      </c>
      <c r="G4729" t="s">
        <v>184</v>
      </c>
      <c r="H4729" t="s">
        <v>135</v>
      </c>
      <c r="I4729" t="s">
        <v>144</v>
      </c>
      <c r="J4729" t="s">
        <v>137</v>
      </c>
      <c r="K4729" t="s">
        <v>138</v>
      </c>
      <c r="L4729" t="s">
        <v>13644</v>
      </c>
      <c r="M4729" t="s">
        <v>13645</v>
      </c>
      <c r="N4729">
        <v>1.4013888880000001</v>
      </c>
      <c r="O4729">
        <v>1</v>
      </c>
      <c r="P4729">
        <v>139</v>
      </c>
      <c r="Q4729">
        <v>21</v>
      </c>
      <c r="R4729">
        <v>27</v>
      </c>
      <c r="S4729">
        <v>6</v>
      </c>
      <c r="T4729">
        <v>10</v>
      </c>
      <c r="U4729">
        <v>0</v>
      </c>
      <c r="V4729">
        <v>0</v>
      </c>
      <c r="W4729">
        <v>3.5294903801933335E-2</v>
      </c>
      <c r="X4729">
        <v>34.794972155868834</v>
      </c>
      <c r="Y4729">
        <v>321.34152945226487</v>
      </c>
      <c r="Z4729">
        <v>46.483332266140323</v>
      </c>
      <c r="AA4729">
        <v>49.67226577072632</v>
      </c>
      <c r="AB4729">
        <v>6.6369103011679238</v>
      </c>
      <c r="AC4729">
        <v>0</v>
      </c>
      <c r="AD4729">
        <v>0</v>
      </c>
      <c r="AE4729">
        <v>458.96430484997018</v>
      </c>
    </row>
    <row r="4730" spans="1:31" x14ac:dyDescent="0.25">
      <c r="A4730">
        <v>2346367</v>
      </c>
      <c r="B4730">
        <v>1</v>
      </c>
      <c r="C4730" t="s">
        <v>81</v>
      </c>
      <c r="D4730" t="s">
        <v>123</v>
      </c>
      <c r="E4730" t="s">
        <v>147</v>
      </c>
      <c r="F4730" t="s">
        <v>2660</v>
      </c>
      <c r="G4730" t="s">
        <v>134</v>
      </c>
      <c r="H4730" t="s">
        <v>135</v>
      </c>
      <c r="I4730" t="s">
        <v>144</v>
      </c>
      <c r="J4730" t="s">
        <v>137</v>
      </c>
      <c r="K4730" t="s">
        <v>138</v>
      </c>
      <c r="L4730" t="s">
        <v>13646</v>
      </c>
      <c r="M4730" t="s">
        <v>13647</v>
      </c>
      <c r="N4730">
        <v>0.84611111100000003</v>
      </c>
      <c r="O4730">
        <v>2</v>
      </c>
      <c r="P4730">
        <v>19</v>
      </c>
      <c r="Q4730">
        <v>93</v>
      </c>
      <c r="R4730">
        <v>18</v>
      </c>
      <c r="S4730">
        <v>7</v>
      </c>
      <c r="T4730">
        <v>25</v>
      </c>
      <c r="U4730">
        <v>0</v>
      </c>
      <c r="V4730">
        <v>0</v>
      </c>
      <c r="W4730">
        <v>0.45113108325035556</v>
      </c>
      <c r="X4730">
        <v>4.5318471476786382</v>
      </c>
      <c r="Y4730">
        <v>168.87566798918766</v>
      </c>
      <c r="Z4730">
        <v>19.267151346397281</v>
      </c>
      <c r="AA4730">
        <v>23.496284382274798</v>
      </c>
      <c r="AB4730">
        <v>7.7671259725986914</v>
      </c>
      <c r="AC4730">
        <v>0</v>
      </c>
      <c r="AD4730">
        <v>0</v>
      </c>
      <c r="AE4730">
        <v>224.38920792138742</v>
      </c>
    </row>
    <row r="4731" spans="1:31" x14ac:dyDescent="0.25">
      <c r="A4731">
        <v>2346616</v>
      </c>
      <c r="B4731">
        <v>1</v>
      </c>
      <c r="C4731" t="s">
        <v>80</v>
      </c>
      <c r="D4731" t="s">
        <v>94</v>
      </c>
      <c r="E4731" t="s">
        <v>132</v>
      </c>
      <c r="F4731" t="s">
        <v>13648</v>
      </c>
      <c r="G4731" t="s">
        <v>134</v>
      </c>
      <c r="H4731" t="s">
        <v>135</v>
      </c>
      <c r="I4731" t="s">
        <v>144</v>
      </c>
      <c r="J4731" t="s">
        <v>137</v>
      </c>
      <c r="K4731" t="s">
        <v>138</v>
      </c>
      <c r="L4731" t="s">
        <v>13649</v>
      </c>
      <c r="M4731" t="s">
        <v>13650</v>
      </c>
      <c r="N4731">
        <v>0.26055555499999999</v>
      </c>
      <c r="O4731">
        <v>0</v>
      </c>
      <c r="P4731">
        <v>2100</v>
      </c>
      <c r="Q4731">
        <v>9</v>
      </c>
      <c r="R4731">
        <v>26</v>
      </c>
      <c r="S4731">
        <v>33</v>
      </c>
      <c r="T4731">
        <v>200</v>
      </c>
      <c r="U4731">
        <v>0</v>
      </c>
      <c r="V4731">
        <v>1</v>
      </c>
      <c r="W4731">
        <v>0</v>
      </c>
      <c r="X4731">
        <v>132.71520307725683</v>
      </c>
      <c r="Y4731">
        <v>5.5871902293075548</v>
      </c>
      <c r="Z4731">
        <v>5.8391579441442092</v>
      </c>
      <c r="AA4731">
        <v>49.43650056006819</v>
      </c>
      <c r="AB4731">
        <v>79.374466853297065</v>
      </c>
      <c r="AC4731">
        <v>0</v>
      </c>
      <c r="AD4731">
        <v>1.1523660320100249</v>
      </c>
      <c r="AE4731">
        <v>274.1048846960839</v>
      </c>
    </row>
    <row r="4732" spans="1:31" x14ac:dyDescent="0.25">
      <c r="A4732">
        <v>2346510</v>
      </c>
      <c r="B4732">
        <v>1</v>
      </c>
      <c r="C4732" t="s">
        <v>81</v>
      </c>
      <c r="D4732" t="s">
        <v>125</v>
      </c>
      <c r="E4732" t="s">
        <v>151</v>
      </c>
      <c r="F4732" t="s">
        <v>13651</v>
      </c>
      <c r="G4732" t="s">
        <v>331</v>
      </c>
      <c r="H4732" t="s">
        <v>154</v>
      </c>
      <c r="I4732" t="s">
        <v>144</v>
      </c>
      <c r="J4732" t="s">
        <v>137</v>
      </c>
      <c r="K4732" t="s">
        <v>138</v>
      </c>
      <c r="L4732" t="s">
        <v>13652</v>
      </c>
      <c r="M4732" t="s">
        <v>13653</v>
      </c>
      <c r="N4732">
        <v>2.5677777769999999</v>
      </c>
      <c r="O4732">
        <v>0</v>
      </c>
      <c r="P4732">
        <v>27</v>
      </c>
      <c r="Q4732">
        <v>0</v>
      </c>
      <c r="R4732">
        <v>0</v>
      </c>
      <c r="S4732">
        <v>0</v>
      </c>
      <c r="T4732">
        <v>1</v>
      </c>
      <c r="U4732">
        <v>0</v>
      </c>
      <c r="V4732">
        <v>0</v>
      </c>
      <c r="W4732">
        <v>0</v>
      </c>
      <c r="X4732">
        <v>6.8642754317744901</v>
      </c>
      <c r="Y4732">
        <v>0</v>
      </c>
      <c r="Z4732">
        <v>0</v>
      </c>
      <c r="AA4732">
        <v>0</v>
      </c>
      <c r="AB4732">
        <v>3.7646598789359997E-2</v>
      </c>
      <c r="AC4732">
        <v>0</v>
      </c>
      <c r="AD4732">
        <v>0</v>
      </c>
      <c r="AE4732">
        <v>6.90192203056385</v>
      </c>
    </row>
    <row r="4733" spans="1:31" x14ac:dyDescent="0.25">
      <c r="A4733">
        <v>2346012</v>
      </c>
      <c r="B4733">
        <v>1</v>
      </c>
      <c r="C4733" t="s">
        <v>80</v>
      </c>
      <c r="D4733" t="s">
        <v>105</v>
      </c>
      <c r="E4733" t="s">
        <v>240</v>
      </c>
      <c r="F4733" t="s">
        <v>13654</v>
      </c>
      <c r="G4733" t="s">
        <v>134</v>
      </c>
      <c r="H4733" t="s">
        <v>135</v>
      </c>
      <c r="I4733" t="s">
        <v>136</v>
      </c>
      <c r="J4733" t="s">
        <v>137</v>
      </c>
      <c r="K4733" t="s">
        <v>138</v>
      </c>
      <c r="L4733" t="s">
        <v>13655</v>
      </c>
      <c r="M4733" t="s">
        <v>13656</v>
      </c>
      <c r="N4733">
        <v>3.3348888E-2</v>
      </c>
      <c r="O4733">
        <v>0</v>
      </c>
      <c r="P4733">
        <v>0</v>
      </c>
      <c r="Q4733">
        <v>0</v>
      </c>
      <c r="R4733">
        <v>0</v>
      </c>
      <c r="S4733">
        <v>0</v>
      </c>
      <c r="T4733">
        <v>5</v>
      </c>
      <c r="U4733">
        <v>0</v>
      </c>
      <c r="V4733">
        <v>2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0.50134636664413335</v>
      </c>
      <c r="AC4733">
        <v>0</v>
      </c>
      <c r="AD4733">
        <v>0.27466319901606667</v>
      </c>
      <c r="AE4733">
        <v>0.77600956566019996</v>
      </c>
    </row>
    <row r="4734" spans="1:31" x14ac:dyDescent="0.25">
      <c r="A4734">
        <v>2345975</v>
      </c>
      <c r="B4734">
        <v>1</v>
      </c>
      <c r="C4734" t="s">
        <v>81</v>
      </c>
      <c r="D4734" t="s">
        <v>127</v>
      </c>
      <c r="E4734" t="s">
        <v>147</v>
      </c>
      <c r="F4734" t="s">
        <v>13657</v>
      </c>
      <c r="G4734" t="s">
        <v>184</v>
      </c>
      <c r="H4734" t="s">
        <v>135</v>
      </c>
      <c r="I4734" t="s">
        <v>144</v>
      </c>
      <c r="J4734" t="s">
        <v>137</v>
      </c>
      <c r="K4734" t="s">
        <v>138</v>
      </c>
      <c r="L4734" t="s">
        <v>13658</v>
      </c>
      <c r="M4734" t="s">
        <v>13659</v>
      </c>
      <c r="N4734">
        <v>2.8025000000000002</v>
      </c>
      <c r="O4734">
        <v>0</v>
      </c>
      <c r="P4734">
        <v>0</v>
      </c>
      <c r="Q4734">
        <v>5</v>
      </c>
      <c r="R4734">
        <v>0</v>
      </c>
      <c r="S4734">
        <v>1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72.54798872515083</v>
      </c>
      <c r="Z4734">
        <v>0</v>
      </c>
      <c r="AA4734">
        <v>10.163701849461116</v>
      </c>
      <c r="AB4734">
        <v>0</v>
      </c>
      <c r="AC4734">
        <v>0</v>
      </c>
      <c r="AD4734">
        <v>0</v>
      </c>
      <c r="AE4734">
        <v>82.71169057461195</v>
      </c>
    </row>
    <row r="4735" spans="1:31" x14ac:dyDescent="0.25">
      <c r="A4735">
        <v>2346745</v>
      </c>
      <c r="B4735">
        <v>1</v>
      </c>
      <c r="C4735" t="s">
        <v>81</v>
      </c>
      <c r="D4735" t="s">
        <v>120</v>
      </c>
      <c r="E4735" t="s">
        <v>147</v>
      </c>
      <c r="F4735" t="s">
        <v>13660</v>
      </c>
      <c r="G4735" t="s">
        <v>356</v>
      </c>
      <c r="H4735" t="s">
        <v>135</v>
      </c>
      <c r="I4735" t="s">
        <v>144</v>
      </c>
      <c r="J4735" t="s">
        <v>137</v>
      </c>
      <c r="K4735" t="s">
        <v>138</v>
      </c>
      <c r="L4735" t="s">
        <v>13661</v>
      </c>
      <c r="M4735" t="s">
        <v>13662</v>
      </c>
      <c r="N4735">
        <v>2.0886111110000001</v>
      </c>
      <c r="O4735">
        <v>0</v>
      </c>
      <c r="P4735">
        <v>75</v>
      </c>
      <c r="Q4735">
        <v>0</v>
      </c>
      <c r="R4735">
        <v>2</v>
      </c>
      <c r="S4735">
        <v>0</v>
      </c>
      <c r="T4735">
        <v>3</v>
      </c>
      <c r="U4735">
        <v>0</v>
      </c>
      <c r="V4735">
        <v>0</v>
      </c>
      <c r="W4735">
        <v>0</v>
      </c>
      <c r="X4735">
        <v>59.646507426028386</v>
      </c>
      <c r="Y4735">
        <v>0</v>
      </c>
      <c r="Z4735">
        <v>8.2057543871951513</v>
      </c>
      <c r="AA4735">
        <v>0</v>
      </c>
      <c r="AB4735">
        <v>0.87266779463119437</v>
      </c>
      <c r="AC4735">
        <v>0</v>
      </c>
      <c r="AD4735">
        <v>0</v>
      </c>
      <c r="AE4735">
        <v>68.724929607854733</v>
      </c>
    </row>
    <row r="4736" spans="1:31" x14ac:dyDescent="0.25">
      <c r="A4736">
        <v>2346702</v>
      </c>
      <c r="B4736">
        <v>1</v>
      </c>
      <c r="C4736" t="s">
        <v>80</v>
      </c>
      <c r="D4736" t="s">
        <v>103</v>
      </c>
      <c r="E4736" t="s">
        <v>151</v>
      </c>
      <c r="F4736" t="s">
        <v>13663</v>
      </c>
      <c r="G4736" t="s">
        <v>410</v>
      </c>
      <c r="H4736" t="s">
        <v>154</v>
      </c>
      <c r="I4736" t="s">
        <v>144</v>
      </c>
      <c r="J4736" t="s">
        <v>137</v>
      </c>
      <c r="K4736" t="s">
        <v>138</v>
      </c>
      <c r="L4736" t="s">
        <v>13664</v>
      </c>
      <c r="M4736" t="s">
        <v>13665</v>
      </c>
      <c r="N4736">
        <v>1.156111111</v>
      </c>
      <c r="O4736">
        <v>0</v>
      </c>
      <c r="P4736">
        <v>5</v>
      </c>
      <c r="Q4736">
        <v>0</v>
      </c>
      <c r="R4736">
        <v>1</v>
      </c>
      <c r="S4736">
        <v>0</v>
      </c>
      <c r="T4736">
        <v>4</v>
      </c>
      <c r="U4736">
        <v>0</v>
      </c>
      <c r="V4736">
        <v>0</v>
      </c>
      <c r="W4736">
        <v>0</v>
      </c>
      <c r="X4736">
        <v>1.7332827656892484</v>
      </c>
      <c r="Y4736">
        <v>0</v>
      </c>
      <c r="Z4736">
        <v>3.0648288596932112</v>
      </c>
      <c r="AA4736">
        <v>0</v>
      </c>
      <c r="AB4736">
        <v>17.940086792160951</v>
      </c>
      <c r="AC4736">
        <v>0</v>
      </c>
      <c r="AD4736">
        <v>0</v>
      </c>
      <c r="AE4736">
        <v>22.738198417543408</v>
      </c>
    </row>
    <row r="4737" spans="1:31" x14ac:dyDescent="0.25">
      <c r="A4737">
        <v>2346467</v>
      </c>
      <c r="B4737">
        <v>1</v>
      </c>
      <c r="C4737" t="s">
        <v>81</v>
      </c>
      <c r="D4737" t="s">
        <v>122</v>
      </c>
      <c r="E4737" t="s">
        <v>132</v>
      </c>
      <c r="F4737" t="s">
        <v>13666</v>
      </c>
      <c r="G4737" t="s">
        <v>134</v>
      </c>
      <c r="H4737" t="s">
        <v>135</v>
      </c>
      <c r="I4737" t="s">
        <v>144</v>
      </c>
      <c r="J4737" t="s">
        <v>137</v>
      </c>
      <c r="K4737" t="s">
        <v>138</v>
      </c>
      <c r="L4737" t="s">
        <v>13667</v>
      </c>
      <c r="M4737" t="s">
        <v>13668</v>
      </c>
      <c r="N4737">
        <v>4.0527777770000002</v>
      </c>
      <c r="O4737">
        <v>0</v>
      </c>
      <c r="P4737">
        <v>174</v>
      </c>
      <c r="Q4737">
        <v>0</v>
      </c>
      <c r="R4737">
        <v>0</v>
      </c>
      <c r="S4737">
        <v>7</v>
      </c>
      <c r="T4737">
        <v>25</v>
      </c>
      <c r="U4737">
        <v>5</v>
      </c>
      <c r="V4737">
        <v>0</v>
      </c>
      <c r="W4737">
        <v>0</v>
      </c>
      <c r="X4737">
        <v>95.731060463109841</v>
      </c>
      <c r="Y4737">
        <v>0</v>
      </c>
      <c r="Z4737">
        <v>0</v>
      </c>
      <c r="AA4737">
        <v>46.295326303982478</v>
      </c>
      <c r="AB4737">
        <v>96.016630414172582</v>
      </c>
      <c r="AC4737">
        <v>1285.912140481935</v>
      </c>
      <c r="AD4737">
        <v>0</v>
      </c>
      <c r="AE4737">
        <v>1523.9551576632</v>
      </c>
    </row>
    <row r="4738" spans="1:31" x14ac:dyDescent="0.25">
      <c r="A4738">
        <v>2346682</v>
      </c>
      <c r="B4738">
        <v>1</v>
      </c>
      <c r="C4738" t="s">
        <v>80</v>
      </c>
      <c r="D4738" t="s">
        <v>83</v>
      </c>
      <c r="E4738" t="s">
        <v>157</v>
      </c>
      <c r="F4738" t="s">
        <v>13669</v>
      </c>
      <c r="G4738" t="s">
        <v>279</v>
      </c>
      <c r="H4738" t="s">
        <v>154</v>
      </c>
      <c r="I4738" t="s">
        <v>144</v>
      </c>
      <c r="J4738" t="s">
        <v>137</v>
      </c>
      <c r="K4738" t="s">
        <v>138</v>
      </c>
      <c r="L4738" t="s">
        <v>13670</v>
      </c>
      <c r="M4738" t="s">
        <v>13671</v>
      </c>
      <c r="N4738">
        <v>1.284166666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1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10.892152537290261</v>
      </c>
      <c r="AE4738">
        <v>10.892152537290261</v>
      </c>
    </row>
    <row r="4739" spans="1:31" x14ac:dyDescent="0.25">
      <c r="A4739">
        <v>2346659</v>
      </c>
      <c r="B4739">
        <v>1</v>
      </c>
      <c r="C4739" t="s">
        <v>81</v>
      </c>
      <c r="D4739" t="s">
        <v>112</v>
      </c>
      <c r="E4739" t="s">
        <v>151</v>
      </c>
      <c r="F4739" t="s">
        <v>4433</v>
      </c>
      <c r="G4739" t="s">
        <v>153</v>
      </c>
      <c r="H4739" t="s">
        <v>154</v>
      </c>
      <c r="I4739" t="s">
        <v>144</v>
      </c>
      <c r="J4739" t="s">
        <v>137</v>
      </c>
      <c r="K4739" t="s">
        <v>138</v>
      </c>
      <c r="L4739" t="s">
        <v>13672</v>
      </c>
      <c r="M4739" t="s">
        <v>13673</v>
      </c>
      <c r="N4739">
        <v>0.66333333299999997</v>
      </c>
      <c r="O4739">
        <v>0</v>
      </c>
      <c r="P4739">
        <v>8</v>
      </c>
      <c r="Q4739">
        <v>0</v>
      </c>
      <c r="R4739">
        <v>5</v>
      </c>
      <c r="S4739">
        <v>0</v>
      </c>
      <c r="T4739">
        <v>4</v>
      </c>
      <c r="U4739">
        <v>0</v>
      </c>
      <c r="V4739">
        <v>0</v>
      </c>
      <c r="W4739">
        <v>0</v>
      </c>
      <c r="X4739">
        <v>1.22413542708106</v>
      </c>
      <c r="Y4739">
        <v>0</v>
      </c>
      <c r="Z4739">
        <v>1.64299275875712</v>
      </c>
      <c r="AA4739">
        <v>0</v>
      </c>
      <c r="AB4739">
        <v>1.4038649199231135</v>
      </c>
      <c r="AC4739">
        <v>0</v>
      </c>
      <c r="AD4739">
        <v>0</v>
      </c>
      <c r="AE4739">
        <v>4.2709931057612938</v>
      </c>
    </row>
    <row r="4740" spans="1:31" x14ac:dyDescent="0.25">
      <c r="A4740">
        <v>2345995</v>
      </c>
      <c r="B4740">
        <v>1</v>
      </c>
      <c r="C4740" t="s">
        <v>81</v>
      </c>
      <c r="D4740" t="s">
        <v>113</v>
      </c>
      <c r="E4740" t="s">
        <v>132</v>
      </c>
      <c r="F4740" t="s">
        <v>13674</v>
      </c>
      <c r="G4740" t="s">
        <v>134</v>
      </c>
      <c r="H4740" t="s">
        <v>135</v>
      </c>
      <c r="I4740" t="s">
        <v>144</v>
      </c>
      <c r="J4740" t="s">
        <v>137</v>
      </c>
      <c r="K4740" t="s">
        <v>138</v>
      </c>
      <c r="L4740" t="s">
        <v>13675</v>
      </c>
      <c r="M4740" t="s">
        <v>13676</v>
      </c>
      <c r="N4740">
        <v>2.4544444439999999</v>
      </c>
      <c r="O4740">
        <v>2</v>
      </c>
      <c r="P4740">
        <v>117</v>
      </c>
      <c r="Q4740">
        <v>6</v>
      </c>
      <c r="R4740">
        <v>22</v>
      </c>
      <c r="S4740">
        <v>8</v>
      </c>
      <c r="T4740">
        <v>21</v>
      </c>
      <c r="U4740">
        <v>5</v>
      </c>
      <c r="V4740">
        <v>1</v>
      </c>
      <c r="W4740">
        <v>1.9624207069684425</v>
      </c>
      <c r="X4740">
        <v>59.634099587536518</v>
      </c>
      <c r="Y4740">
        <v>108.95155600764025</v>
      </c>
      <c r="Z4740">
        <v>21.82434288200999</v>
      </c>
      <c r="AA4740">
        <v>661.06398057185527</v>
      </c>
      <c r="AB4740">
        <v>70.6496875502107</v>
      </c>
      <c r="AC4740">
        <v>1955.1242432770339</v>
      </c>
      <c r="AD4740">
        <v>6.2582309370565028</v>
      </c>
      <c r="AE4740">
        <v>2885.4685615203116</v>
      </c>
    </row>
    <row r="4741" spans="1:31" x14ac:dyDescent="0.25">
      <c r="A4741">
        <v>2345972</v>
      </c>
      <c r="B4741">
        <v>1</v>
      </c>
      <c r="C4741" t="s">
        <v>81</v>
      </c>
      <c r="D4741" t="s">
        <v>112</v>
      </c>
      <c r="E4741" t="s">
        <v>132</v>
      </c>
      <c r="F4741" t="s">
        <v>1199</v>
      </c>
      <c r="G4741" t="s">
        <v>134</v>
      </c>
      <c r="H4741" t="s">
        <v>135</v>
      </c>
      <c r="I4741" t="s">
        <v>144</v>
      </c>
      <c r="J4741" t="s">
        <v>137</v>
      </c>
      <c r="K4741" t="s">
        <v>138</v>
      </c>
      <c r="L4741" t="s">
        <v>13677</v>
      </c>
      <c r="M4741" t="s">
        <v>13678</v>
      </c>
      <c r="N4741">
        <v>0.98972222200000004</v>
      </c>
      <c r="O4741">
        <v>3</v>
      </c>
      <c r="P4741">
        <v>945</v>
      </c>
      <c r="Q4741">
        <v>102</v>
      </c>
      <c r="R4741">
        <v>323</v>
      </c>
      <c r="S4741">
        <v>14</v>
      </c>
      <c r="T4741">
        <v>114</v>
      </c>
      <c r="U4741">
        <v>1</v>
      </c>
      <c r="V4741">
        <v>0</v>
      </c>
      <c r="W4741">
        <v>0.27115584554776606</v>
      </c>
      <c r="X4741">
        <v>123.23412314563612</v>
      </c>
      <c r="Y4741">
        <v>196.23225809693537</v>
      </c>
      <c r="Z4741">
        <v>166.06942719112052</v>
      </c>
      <c r="AA4741">
        <v>44.833682727270066</v>
      </c>
      <c r="AB4741">
        <v>46.547493738621974</v>
      </c>
      <c r="AC4741">
        <v>1.5625262573380223</v>
      </c>
      <c r="AD4741">
        <v>0</v>
      </c>
      <c r="AE4741">
        <v>578.75066700246987</v>
      </c>
    </row>
    <row r="4742" spans="1:31" x14ac:dyDescent="0.25">
      <c r="A4742">
        <v>2346181</v>
      </c>
      <c r="B4742">
        <v>1</v>
      </c>
      <c r="C4742" t="s">
        <v>81</v>
      </c>
      <c r="D4742" t="s">
        <v>113</v>
      </c>
      <c r="E4742" t="s">
        <v>151</v>
      </c>
      <c r="F4742" t="s">
        <v>13679</v>
      </c>
      <c r="G4742" t="s">
        <v>331</v>
      </c>
      <c r="H4742" t="s">
        <v>154</v>
      </c>
      <c r="I4742" t="s">
        <v>144</v>
      </c>
      <c r="J4742" t="s">
        <v>137</v>
      </c>
      <c r="K4742" t="s">
        <v>138</v>
      </c>
      <c r="L4742" t="s">
        <v>13680</v>
      </c>
      <c r="M4742" t="s">
        <v>13681</v>
      </c>
      <c r="N4742">
        <v>2.7805555549999998</v>
      </c>
      <c r="O4742">
        <v>0</v>
      </c>
      <c r="P4742">
        <v>23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6.8704587125200662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6.8704587125200662</v>
      </c>
    </row>
    <row r="4743" spans="1:31" x14ac:dyDescent="0.25">
      <c r="A4743">
        <v>2345949</v>
      </c>
      <c r="B4743">
        <v>1</v>
      </c>
      <c r="C4743" t="s">
        <v>81</v>
      </c>
      <c r="D4743" t="s">
        <v>113</v>
      </c>
      <c r="E4743" t="s">
        <v>151</v>
      </c>
      <c r="F4743" t="s">
        <v>13682</v>
      </c>
      <c r="G4743" t="s">
        <v>153</v>
      </c>
      <c r="H4743" t="s">
        <v>154</v>
      </c>
      <c r="I4743" t="s">
        <v>144</v>
      </c>
      <c r="J4743" t="s">
        <v>137</v>
      </c>
      <c r="K4743" t="s">
        <v>138</v>
      </c>
      <c r="L4743" t="s">
        <v>13683</v>
      </c>
      <c r="M4743" t="s">
        <v>13684</v>
      </c>
      <c r="N4743">
        <v>0.98416666600000002</v>
      </c>
      <c r="O4743">
        <v>0</v>
      </c>
      <c r="P4743">
        <v>2</v>
      </c>
      <c r="Q4743">
        <v>0</v>
      </c>
      <c r="R4743">
        <v>4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0.14295072591602664</v>
      </c>
      <c r="Y4743">
        <v>0</v>
      </c>
      <c r="Z4743">
        <v>46.397233231855331</v>
      </c>
      <c r="AA4743">
        <v>0</v>
      </c>
      <c r="AB4743">
        <v>0</v>
      </c>
      <c r="AC4743">
        <v>0</v>
      </c>
      <c r="AD4743">
        <v>0</v>
      </c>
      <c r="AE4743">
        <v>46.540183957771355</v>
      </c>
    </row>
    <row r="4744" spans="1:31" x14ac:dyDescent="0.25">
      <c r="A4744">
        <v>2346782</v>
      </c>
      <c r="B4744">
        <v>1</v>
      </c>
      <c r="C4744" t="s">
        <v>80</v>
      </c>
      <c r="D4744" t="s">
        <v>107</v>
      </c>
      <c r="E4744" t="s">
        <v>151</v>
      </c>
      <c r="F4744" t="s">
        <v>13685</v>
      </c>
      <c r="G4744" t="s">
        <v>153</v>
      </c>
      <c r="H4744" t="s">
        <v>154</v>
      </c>
      <c r="I4744" t="s">
        <v>144</v>
      </c>
      <c r="J4744" t="s">
        <v>137</v>
      </c>
      <c r="K4744" t="s">
        <v>138</v>
      </c>
      <c r="L4744" t="s">
        <v>13686</v>
      </c>
      <c r="M4744" t="s">
        <v>13687</v>
      </c>
      <c r="N4744">
        <v>0.83916666600000001</v>
      </c>
      <c r="O4744">
        <v>0</v>
      </c>
      <c r="P4744">
        <v>3</v>
      </c>
      <c r="Q4744">
        <v>0</v>
      </c>
      <c r="R4744">
        <v>5</v>
      </c>
      <c r="S4744">
        <v>0</v>
      </c>
      <c r="T4744">
        <v>2</v>
      </c>
      <c r="U4744">
        <v>0</v>
      </c>
      <c r="V4744">
        <v>0</v>
      </c>
      <c r="W4744">
        <v>0</v>
      </c>
      <c r="X4744">
        <v>0.47110409258046659</v>
      </c>
      <c r="Y4744">
        <v>0</v>
      </c>
      <c r="Z4744">
        <v>0.92109240198839115</v>
      </c>
      <c r="AA4744">
        <v>0</v>
      </c>
      <c r="AB4744">
        <v>1.4494725546261584</v>
      </c>
      <c r="AC4744">
        <v>0</v>
      </c>
      <c r="AD4744">
        <v>0</v>
      </c>
      <c r="AE4744">
        <v>2.8416690491950161</v>
      </c>
    </row>
    <row r="4745" spans="1:31" x14ac:dyDescent="0.25">
      <c r="A4745">
        <v>2346676</v>
      </c>
      <c r="B4745">
        <v>1</v>
      </c>
      <c r="C4745" t="s">
        <v>80</v>
      </c>
      <c r="D4745" t="s">
        <v>94</v>
      </c>
      <c r="E4745" t="s">
        <v>147</v>
      </c>
      <c r="F4745" t="s">
        <v>13688</v>
      </c>
      <c r="G4745" t="s">
        <v>134</v>
      </c>
      <c r="H4745" t="s">
        <v>135</v>
      </c>
      <c r="I4745" t="s">
        <v>144</v>
      </c>
      <c r="J4745" t="s">
        <v>137</v>
      </c>
      <c r="K4745" t="s">
        <v>138</v>
      </c>
      <c r="L4745" t="s">
        <v>13689</v>
      </c>
      <c r="M4745" t="s">
        <v>13690</v>
      </c>
      <c r="N4745">
        <v>0.75249999999999995</v>
      </c>
      <c r="O4745">
        <v>0</v>
      </c>
      <c r="P4745">
        <v>28</v>
      </c>
      <c r="Q4745">
        <v>0</v>
      </c>
      <c r="R4745">
        <v>0</v>
      </c>
      <c r="S4745">
        <v>0</v>
      </c>
      <c r="T4745">
        <v>11</v>
      </c>
      <c r="U4745">
        <v>0</v>
      </c>
      <c r="V4745">
        <v>0</v>
      </c>
      <c r="W4745">
        <v>0</v>
      </c>
      <c r="X4745">
        <v>10.581620791611504</v>
      </c>
      <c r="Y4745">
        <v>0</v>
      </c>
      <c r="Z4745">
        <v>0</v>
      </c>
      <c r="AA4745">
        <v>0</v>
      </c>
      <c r="AB4745">
        <v>8.231586035534832</v>
      </c>
      <c r="AC4745">
        <v>0</v>
      </c>
      <c r="AD4745">
        <v>0</v>
      </c>
      <c r="AE4745">
        <v>18.813206827146338</v>
      </c>
    </row>
    <row r="4746" spans="1:31" x14ac:dyDescent="0.25">
      <c r="A4746">
        <v>2346427</v>
      </c>
      <c r="B4746">
        <v>1</v>
      </c>
      <c r="C4746" t="s">
        <v>80</v>
      </c>
      <c r="D4746" t="s">
        <v>93</v>
      </c>
      <c r="E4746" t="s">
        <v>132</v>
      </c>
      <c r="F4746" t="s">
        <v>13691</v>
      </c>
      <c r="G4746" t="s">
        <v>208</v>
      </c>
      <c r="H4746" t="s">
        <v>135</v>
      </c>
      <c r="I4746" t="s">
        <v>144</v>
      </c>
      <c r="J4746" t="s">
        <v>137</v>
      </c>
      <c r="K4746" t="s">
        <v>209</v>
      </c>
      <c r="L4746" t="s">
        <v>13692</v>
      </c>
      <c r="M4746" t="s">
        <v>13693</v>
      </c>
      <c r="N4746">
        <v>0.582777777</v>
      </c>
      <c r="O4746">
        <v>1</v>
      </c>
      <c r="P4746">
        <v>324</v>
      </c>
      <c r="Q4746">
        <v>37</v>
      </c>
      <c r="R4746">
        <v>188</v>
      </c>
      <c r="S4746">
        <v>6</v>
      </c>
      <c r="T4746">
        <v>94</v>
      </c>
      <c r="U4746">
        <v>0</v>
      </c>
      <c r="V4746">
        <v>0</v>
      </c>
      <c r="W4746">
        <v>1.0274706649797809</v>
      </c>
      <c r="X4746">
        <v>68.449035540573661</v>
      </c>
      <c r="Y4746">
        <v>638.71403817302166</v>
      </c>
      <c r="Z4746">
        <v>480.63741547523159</v>
      </c>
      <c r="AA4746">
        <v>6.3883896846388231</v>
      </c>
      <c r="AB4746">
        <v>194.62721889937214</v>
      </c>
      <c r="AC4746">
        <v>0</v>
      </c>
      <c r="AD4746">
        <v>0</v>
      </c>
      <c r="AE4746">
        <v>1389.8435684378178</v>
      </c>
    </row>
    <row r="4747" spans="1:31" x14ac:dyDescent="0.25">
      <c r="A4747">
        <v>2346390</v>
      </c>
      <c r="B4747">
        <v>1</v>
      </c>
      <c r="C4747" t="s">
        <v>81</v>
      </c>
      <c r="D4747" t="s">
        <v>112</v>
      </c>
      <c r="E4747" t="s">
        <v>147</v>
      </c>
      <c r="F4747" t="s">
        <v>4149</v>
      </c>
      <c r="G4747" t="s">
        <v>184</v>
      </c>
      <c r="H4747" t="s">
        <v>135</v>
      </c>
      <c r="I4747" t="s">
        <v>144</v>
      </c>
      <c r="J4747" t="s">
        <v>137</v>
      </c>
      <c r="K4747" t="s">
        <v>138</v>
      </c>
      <c r="L4747" t="s">
        <v>13694</v>
      </c>
      <c r="M4747" t="s">
        <v>13695</v>
      </c>
      <c r="N4747">
        <v>3.2977777769999999</v>
      </c>
      <c r="O4747">
        <v>0</v>
      </c>
      <c r="P4747">
        <v>15</v>
      </c>
      <c r="Q4747">
        <v>0</v>
      </c>
      <c r="R4747">
        <v>1</v>
      </c>
      <c r="S4747">
        <v>0</v>
      </c>
      <c r="T4747">
        <v>1</v>
      </c>
      <c r="U4747">
        <v>0</v>
      </c>
      <c r="V4747">
        <v>0</v>
      </c>
      <c r="W4747">
        <v>0</v>
      </c>
      <c r="X4747">
        <v>3.7278419339549584</v>
      </c>
      <c r="Y4747">
        <v>0</v>
      </c>
      <c r="Z4747">
        <v>1.2552366410499999E-2</v>
      </c>
      <c r="AA4747">
        <v>0</v>
      </c>
      <c r="AB4747">
        <v>7.6591554287667805</v>
      </c>
      <c r="AC4747">
        <v>0</v>
      </c>
      <c r="AD4747">
        <v>0</v>
      </c>
      <c r="AE4747">
        <v>11.399549729132239</v>
      </c>
    </row>
    <row r="4748" spans="1:31" x14ac:dyDescent="0.25">
      <c r="A4748">
        <v>2346530</v>
      </c>
      <c r="B4748">
        <v>1</v>
      </c>
      <c r="C4748" t="s">
        <v>81</v>
      </c>
      <c r="D4748" t="s">
        <v>128</v>
      </c>
      <c r="E4748" t="s">
        <v>157</v>
      </c>
      <c r="F4748" t="s">
        <v>13696</v>
      </c>
      <c r="G4748" t="s">
        <v>204</v>
      </c>
      <c r="H4748" t="s">
        <v>154</v>
      </c>
      <c r="I4748" t="s">
        <v>144</v>
      </c>
      <c r="J4748" t="s">
        <v>137</v>
      </c>
      <c r="K4748" t="s">
        <v>138</v>
      </c>
      <c r="L4748" t="s">
        <v>13697</v>
      </c>
      <c r="M4748" t="s">
        <v>13698</v>
      </c>
      <c r="N4748">
        <v>1.485833333</v>
      </c>
      <c r="O4748">
        <v>0</v>
      </c>
      <c r="P4748">
        <v>9</v>
      </c>
      <c r="Q4748">
        <v>0</v>
      </c>
      <c r="R4748">
        <v>0</v>
      </c>
      <c r="S4748">
        <v>0</v>
      </c>
      <c r="T4748">
        <v>2</v>
      </c>
      <c r="U4748">
        <v>0</v>
      </c>
      <c r="V4748">
        <v>0</v>
      </c>
      <c r="W4748">
        <v>0</v>
      </c>
      <c r="X4748">
        <v>3.378759544235435</v>
      </c>
      <c r="Y4748">
        <v>0</v>
      </c>
      <c r="Z4748">
        <v>0</v>
      </c>
      <c r="AA4748">
        <v>0</v>
      </c>
      <c r="AB4748">
        <v>5.4830818568432313</v>
      </c>
      <c r="AC4748">
        <v>0</v>
      </c>
      <c r="AD4748">
        <v>0</v>
      </c>
      <c r="AE4748">
        <v>8.8618414010786672</v>
      </c>
    </row>
    <row r="4749" spans="1:31" x14ac:dyDescent="0.25">
      <c r="A4749">
        <v>2346287</v>
      </c>
      <c r="B4749">
        <v>1</v>
      </c>
      <c r="C4749" t="s">
        <v>80</v>
      </c>
      <c r="D4749" t="s">
        <v>83</v>
      </c>
      <c r="E4749" t="s">
        <v>157</v>
      </c>
      <c r="F4749" t="s">
        <v>6644</v>
      </c>
      <c r="G4749" t="s">
        <v>204</v>
      </c>
      <c r="H4749" t="s">
        <v>154</v>
      </c>
      <c r="I4749" t="s">
        <v>144</v>
      </c>
      <c r="J4749" t="s">
        <v>137</v>
      </c>
      <c r="K4749" t="s">
        <v>138</v>
      </c>
      <c r="L4749" t="s">
        <v>13699</v>
      </c>
      <c r="M4749" t="s">
        <v>13700</v>
      </c>
      <c r="N4749">
        <v>1.805833333</v>
      </c>
      <c r="O4749">
        <v>0</v>
      </c>
      <c r="P4749">
        <v>0</v>
      </c>
      <c r="Q4749">
        <v>0</v>
      </c>
      <c r="R4749">
        <v>0</v>
      </c>
      <c r="S4749">
        <v>0</v>
      </c>
      <c r="T4749">
        <v>2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15.623147853113304</v>
      </c>
      <c r="AC4749">
        <v>0</v>
      </c>
      <c r="AD4749">
        <v>0</v>
      </c>
      <c r="AE4749">
        <v>15.623147853113304</v>
      </c>
    </row>
    <row r="4750" spans="1:31" x14ac:dyDescent="0.25">
      <c r="A4750">
        <v>2345989</v>
      </c>
      <c r="B4750">
        <v>1</v>
      </c>
      <c r="C4750" t="s">
        <v>80</v>
      </c>
      <c r="D4750" t="s">
        <v>92</v>
      </c>
      <c r="E4750" t="s">
        <v>132</v>
      </c>
      <c r="F4750" t="s">
        <v>2967</v>
      </c>
      <c r="G4750" t="s">
        <v>134</v>
      </c>
      <c r="H4750" t="s">
        <v>135</v>
      </c>
      <c r="I4750" t="s">
        <v>144</v>
      </c>
      <c r="J4750" t="s">
        <v>137</v>
      </c>
      <c r="K4750" t="s">
        <v>138</v>
      </c>
      <c r="L4750" t="s">
        <v>13701</v>
      </c>
      <c r="M4750" t="s">
        <v>13702</v>
      </c>
      <c r="N4750">
        <v>0.15</v>
      </c>
      <c r="O4750">
        <v>9</v>
      </c>
      <c r="P4750">
        <v>3233</v>
      </c>
      <c r="Q4750">
        <v>16</v>
      </c>
      <c r="R4750">
        <v>453</v>
      </c>
      <c r="S4750">
        <v>31</v>
      </c>
      <c r="T4750">
        <v>430</v>
      </c>
      <c r="U4750">
        <v>1</v>
      </c>
      <c r="V4750">
        <v>3</v>
      </c>
      <c r="W4750">
        <v>12.699183900240149</v>
      </c>
      <c r="X4750">
        <v>122.73947449236766</v>
      </c>
      <c r="Y4750">
        <v>5.4419863750018491</v>
      </c>
      <c r="Z4750">
        <v>52.057903462135521</v>
      </c>
      <c r="AA4750">
        <v>15.728550754296</v>
      </c>
      <c r="AB4750">
        <v>38.303553086669652</v>
      </c>
      <c r="AC4750">
        <v>9.1863895829811</v>
      </c>
      <c r="AD4750">
        <v>0.14145758610900003</v>
      </c>
      <c r="AE4750">
        <v>256.298499239801</v>
      </c>
    </row>
    <row r="4751" spans="1:31" x14ac:dyDescent="0.25">
      <c r="A4751">
        <v>2346576</v>
      </c>
      <c r="B4751">
        <v>1</v>
      </c>
      <c r="C4751" t="s">
        <v>81</v>
      </c>
      <c r="D4751" t="s">
        <v>124</v>
      </c>
      <c r="E4751" t="s">
        <v>151</v>
      </c>
      <c r="F4751" t="s">
        <v>13703</v>
      </c>
      <c r="G4751" t="s">
        <v>153</v>
      </c>
      <c r="H4751" t="s">
        <v>154</v>
      </c>
      <c r="I4751" t="s">
        <v>144</v>
      </c>
      <c r="J4751" t="s">
        <v>137</v>
      </c>
      <c r="K4751" t="s">
        <v>138</v>
      </c>
      <c r="L4751" t="s">
        <v>13704</v>
      </c>
      <c r="M4751" t="s">
        <v>13705</v>
      </c>
      <c r="N4751">
        <v>2.980555555</v>
      </c>
      <c r="O4751">
        <v>0</v>
      </c>
      <c r="P4751">
        <v>9</v>
      </c>
      <c r="Q4751">
        <v>0</v>
      </c>
      <c r="R4751">
        <v>1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1.6209043535157865</v>
      </c>
      <c r="Y4751">
        <v>0</v>
      </c>
      <c r="Z4751">
        <v>8.0475384468808997</v>
      </c>
      <c r="AA4751">
        <v>0</v>
      </c>
      <c r="AB4751">
        <v>0</v>
      </c>
      <c r="AC4751">
        <v>0</v>
      </c>
      <c r="AD4751">
        <v>0</v>
      </c>
      <c r="AE4751">
        <v>9.6684428003966865</v>
      </c>
    </row>
    <row r="4752" spans="1:31" x14ac:dyDescent="0.25">
      <c r="A4752">
        <v>2346599</v>
      </c>
      <c r="B4752">
        <v>1</v>
      </c>
      <c r="C4752" t="s">
        <v>80</v>
      </c>
      <c r="D4752" t="s">
        <v>93</v>
      </c>
      <c r="E4752" t="s">
        <v>157</v>
      </c>
      <c r="F4752" t="s">
        <v>13706</v>
      </c>
      <c r="G4752" t="s">
        <v>204</v>
      </c>
      <c r="H4752" t="s">
        <v>154</v>
      </c>
      <c r="I4752" t="s">
        <v>144</v>
      </c>
      <c r="J4752" t="s">
        <v>137</v>
      </c>
      <c r="K4752" t="s">
        <v>138</v>
      </c>
      <c r="L4752" t="s">
        <v>13707</v>
      </c>
      <c r="M4752" t="s">
        <v>13708</v>
      </c>
      <c r="N4752">
        <v>1.7252777770000001</v>
      </c>
      <c r="O4752">
        <v>0</v>
      </c>
      <c r="P4752">
        <v>9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3.6435210920130845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3.6435210920130845</v>
      </c>
    </row>
    <row r="4753" spans="1:31" x14ac:dyDescent="0.25">
      <c r="A4753">
        <v>2346785</v>
      </c>
      <c r="B4753">
        <v>1</v>
      </c>
      <c r="C4753" t="s">
        <v>80</v>
      </c>
      <c r="D4753" t="s">
        <v>83</v>
      </c>
      <c r="E4753" t="s">
        <v>151</v>
      </c>
      <c r="F4753" t="s">
        <v>13709</v>
      </c>
      <c r="G4753" t="s">
        <v>153</v>
      </c>
      <c r="H4753" t="s">
        <v>154</v>
      </c>
      <c r="I4753" t="s">
        <v>144</v>
      </c>
      <c r="J4753" t="s">
        <v>137</v>
      </c>
      <c r="K4753" t="s">
        <v>138</v>
      </c>
      <c r="L4753" t="s">
        <v>13710</v>
      </c>
      <c r="M4753" t="s">
        <v>13711</v>
      </c>
      <c r="N4753">
        <v>5.0075000000000003</v>
      </c>
      <c r="O4753">
        <v>0</v>
      </c>
      <c r="P4753">
        <v>119</v>
      </c>
      <c r="Q4753">
        <v>0</v>
      </c>
      <c r="R4753">
        <v>0</v>
      </c>
      <c r="S4753">
        <v>0</v>
      </c>
      <c r="T4753">
        <v>34</v>
      </c>
      <c r="U4753">
        <v>0</v>
      </c>
      <c r="V4753">
        <v>0</v>
      </c>
      <c r="W4753">
        <v>0</v>
      </c>
      <c r="X4753">
        <v>186.72568290446432</v>
      </c>
      <c r="Y4753">
        <v>0</v>
      </c>
      <c r="Z4753">
        <v>0</v>
      </c>
      <c r="AA4753">
        <v>0</v>
      </c>
      <c r="AB4753">
        <v>52.932277021128591</v>
      </c>
      <c r="AC4753">
        <v>0</v>
      </c>
      <c r="AD4753">
        <v>0</v>
      </c>
      <c r="AE4753">
        <v>239.65795992559291</v>
      </c>
    </row>
    <row r="4754" spans="1:31" x14ac:dyDescent="0.25">
      <c r="A4754">
        <v>2346719</v>
      </c>
      <c r="B4754">
        <v>1</v>
      </c>
      <c r="C4754" t="s">
        <v>80</v>
      </c>
      <c r="D4754" t="s">
        <v>93</v>
      </c>
      <c r="E4754" t="s">
        <v>157</v>
      </c>
      <c r="F4754" t="s">
        <v>13712</v>
      </c>
      <c r="G4754" t="s">
        <v>204</v>
      </c>
      <c r="H4754" t="s">
        <v>154</v>
      </c>
      <c r="I4754" t="s">
        <v>144</v>
      </c>
      <c r="J4754" t="s">
        <v>137</v>
      </c>
      <c r="K4754" t="s">
        <v>138</v>
      </c>
      <c r="L4754" t="s">
        <v>13713</v>
      </c>
      <c r="M4754" t="s">
        <v>13714</v>
      </c>
      <c r="N4754">
        <v>5.1122222219999998</v>
      </c>
      <c r="O4754">
        <v>0</v>
      </c>
      <c r="P4754">
        <v>1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</row>
    <row r="4755" spans="1:31" x14ac:dyDescent="0.25">
      <c r="A4755">
        <v>2346742</v>
      </c>
      <c r="B4755">
        <v>1</v>
      </c>
      <c r="C4755" t="s">
        <v>80</v>
      </c>
      <c r="D4755" t="s">
        <v>110</v>
      </c>
      <c r="E4755" t="s">
        <v>157</v>
      </c>
      <c r="F4755" t="s">
        <v>13715</v>
      </c>
      <c r="G4755" t="s">
        <v>159</v>
      </c>
      <c r="H4755" t="s">
        <v>154</v>
      </c>
      <c r="I4755" t="s">
        <v>144</v>
      </c>
      <c r="J4755" t="s">
        <v>137</v>
      </c>
      <c r="K4755" t="s">
        <v>138</v>
      </c>
      <c r="L4755" t="s">
        <v>13716</v>
      </c>
      <c r="M4755" t="s">
        <v>13717</v>
      </c>
      <c r="N4755">
        <v>1.5525</v>
      </c>
      <c r="O4755">
        <v>0</v>
      </c>
      <c r="P4755">
        <v>1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1.2083049513703634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1.2083049513703634</v>
      </c>
    </row>
    <row r="4756" spans="1:31" x14ac:dyDescent="0.25">
      <c r="A4756">
        <v>2346593</v>
      </c>
      <c r="B4756">
        <v>1</v>
      </c>
      <c r="C4756" t="s">
        <v>80</v>
      </c>
      <c r="D4756" t="s">
        <v>98</v>
      </c>
      <c r="E4756" t="s">
        <v>151</v>
      </c>
      <c r="F4756" t="s">
        <v>13718</v>
      </c>
      <c r="G4756" t="s">
        <v>153</v>
      </c>
      <c r="H4756" t="s">
        <v>154</v>
      </c>
      <c r="I4756" t="s">
        <v>144</v>
      </c>
      <c r="J4756" t="s">
        <v>137</v>
      </c>
      <c r="K4756" t="s">
        <v>138</v>
      </c>
      <c r="L4756" t="s">
        <v>13719</v>
      </c>
      <c r="M4756" t="s">
        <v>13720</v>
      </c>
      <c r="N4756">
        <v>2.6888888880000001</v>
      </c>
      <c r="O4756">
        <v>0</v>
      </c>
      <c r="P4756">
        <v>45</v>
      </c>
      <c r="Q4756">
        <v>0</v>
      </c>
      <c r="R4756">
        <v>0</v>
      </c>
      <c r="S4756">
        <v>0</v>
      </c>
      <c r="T4756">
        <v>4</v>
      </c>
      <c r="U4756">
        <v>0</v>
      </c>
      <c r="V4756">
        <v>0</v>
      </c>
      <c r="W4756">
        <v>0</v>
      </c>
      <c r="X4756">
        <v>28.380368398650766</v>
      </c>
      <c r="Y4756">
        <v>0</v>
      </c>
      <c r="Z4756">
        <v>0</v>
      </c>
      <c r="AA4756">
        <v>0</v>
      </c>
      <c r="AB4756">
        <v>1.66313824428478</v>
      </c>
      <c r="AC4756">
        <v>0</v>
      </c>
      <c r="AD4756">
        <v>0</v>
      </c>
      <c r="AE4756">
        <v>30.043506642935547</v>
      </c>
    </row>
    <row r="4757" spans="1:31" x14ac:dyDescent="0.25">
      <c r="A4757">
        <v>2346450</v>
      </c>
      <c r="B4757">
        <v>1</v>
      </c>
      <c r="C4757" t="s">
        <v>81</v>
      </c>
      <c r="D4757" t="s">
        <v>112</v>
      </c>
      <c r="E4757" t="s">
        <v>151</v>
      </c>
      <c r="F4757" t="s">
        <v>13115</v>
      </c>
      <c r="G4757" t="s">
        <v>153</v>
      </c>
      <c r="H4757" t="s">
        <v>154</v>
      </c>
      <c r="I4757" t="s">
        <v>144</v>
      </c>
      <c r="J4757" t="s">
        <v>137</v>
      </c>
      <c r="K4757" t="s">
        <v>138</v>
      </c>
      <c r="L4757" t="s">
        <v>13721</v>
      </c>
      <c r="M4757" t="s">
        <v>13722</v>
      </c>
      <c r="N4757">
        <v>5.784166666</v>
      </c>
      <c r="O4757">
        <v>0</v>
      </c>
      <c r="P4757">
        <v>41</v>
      </c>
      <c r="Q4757">
        <v>0</v>
      </c>
      <c r="R4757">
        <v>1</v>
      </c>
      <c r="S4757">
        <v>0</v>
      </c>
      <c r="T4757">
        <v>1</v>
      </c>
      <c r="U4757">
        <v>0</v>
      </c>
      <c r="V4757">
        <v>0</v>
      </c>
      <c r="W4757">
        <v>0</v>
      </c>
      <c r="X4757">
        <v>47.193939612331441</v>
      </c>
      <c r="Y4757">
        <v>0</v>
      </c>
      <c r="Z4757">
        <v>10.592118239921282</v>
      </c>
      <c r="AA4757">
        <v>0</v>
      </c>
      <c r="AB4757">
        <v>1.6623476988166668E-2</v>
      </c>
      <c r="AC4757">
        <v>0</v>
      </c>
      <c r="AD4757">
        <v>0</v>
      </c>
      <c r="AE4757">
        <v>57.80268132924089</v>
      </c>
    </row>
    <row r="4758" spans="1:31" x14ac:dyDescent="0.25">
      <c r="A4758">
        <v>2346699</v>
      </c>
      <c r="B4758">
        <v>1</v>
      </c>
      <c r="C4758" t="s">
        <v>80</v>
      </c>
      <c r="D4758" t="s">
        <v>97</v>
      </c>
      <c r="E4758" t="s">
        <v>157</v>
      </c>
      <c r="F4758" t="s">
        <v>13723</v>
      </c>
      <c r="G4758" t="s">
        <v>159</v>
      </c>
      <c r="H4758" t="s">
        <v>154</v>
      </c>
      <c r="I4758" t="s">
        <v>144</v>
      </c>
      <c r="J4758" t="s">
        <v>137</v>
      </c>
      <c r="K4758" t="s">
        <v>138</v>
      </c>
      <c r="L4758" t="s">
        <v>13724</v>
      </c>
      <c r="M4758" t="s">
        <v>13725</v>
      </c>
      <c r="N4758">
        <v>2.9019444440000002</v>
      </c>
      <c r="O4758">
        <v>0</v>
      </c>
      <c r="P4758">
        <v>1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1.4705782606212194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1.4705782606212194</v>
      </c>
    </row>
    <row r="4759" spans="1:31" x14ac:dyDescent="0.25">
      <c r="A4759">
        <v>2346307</v>
      </c>
      <c r="B4759">
        <v>1</v>
      </c>
      <c r="C4759" t="s">
        <v>80</v>
      </c>
      <c r="D4759" t="s">
        <v>83</v>
      </c>
      <c r="E4759" t="s">
        <v>151</v>
      </c>
      <c r="F4759" t="s">
        <v>13726</v>
      </c>
      <c r="G4759" t="s">
        <v>352</v>
      </c>
      <c r="H4759" t="s">
        <v>154</v>
      </c>
      <c r="I4759" t="s">
        <v>144</v>
      </c>
      <c r="J4759" t="s">
        <v>137</v>
      </c>
      <c r="K4759" t="s">
        <v>138</v>
      </c>
      <c r="L4759" t="s">
        <v>13727</v>
      </c>
      <c r="M4759" t="s">
        <v>13728</v>
      </c>
      <c r="N4759">
        <v>9.5008333329999992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4</v>
      </c>
      <c r="U4759">
        <v>0</v>
      </c>
      <c r="V4759">
        <v>1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5.6185345548244259</v>
      </c>
      <c r="AC4759">
        <v>0</v>
      </c>
      <c r="AD4759">
        <v>1225.7685431461264</v>
      </c>
      <c r="AE4759">
        <v>1231.3870777009508</v>
      </c>
    </row>
    <row r="4760" spans="1:31" x14ac:dyDescent="0.25">
      <c r="A4760">
        <v>2346072</v>
      </c>
      <c r="B4760">
        <v>1</v>
      </c>
      <c r="C4760" t="s">
        <v>80</v>
      </c>
      <c r="D4760" t="s">
        <v>100</v>
      </c>
      <c r="E4760" t="s">
        <v>151</v>
      </c>
      <c r="F4760" t="s">
        <v>13729</v>
      </c>
      <c r="G4760" t="s">
        <v>153</v>
      </c>
      <c r="H4760" t="s">
        <v>154</v>
      </c>
      <c r="I4760" t="s">
        <v>144</v>
      </c>
      <c r="J4760" t="s">
        <v>137</v>
      </c>
      <c r="K4760" t="s">
        <v>138</v>
      </c>
      <c r="L4760" t="s">
        <v>13730</v>
      </c>
      <c r="M4760" t="s">
        <v>13731</v>
      </c>
      <c r="N4760">
        <v>2.2513888880000001</v>
      </c>
      <c r="O4760">
        <v>0</v>
      </c>
      <c r="P4760">
        <v>161</v>
      </c>
      <c r="Q4760">
        <v>0</v>
      </c>
      <c r="R4760">
        <v>0</v>
      </c>
      <c r="S4760">
        <v>0</v>
      </c>
      <c r="T4760">
        <v>2</v>
      </c>
      <c r="U4760">
        <v>0</v>
      </c>
      <c r="V4760">
        <v>0</v>
      </c>
      <c r="W4760">
        <v>0</v>
      </c>
      <c r="X4760">
        <v>71.748343177133265</v>
      </c>
      <c r="Y4760">
        <v>0</v>
      </c>
      <c r="Z4760">
        <v>0</v>
      </c>
      <c r="AA4760">
        <v>0</v>
      </c>
      <c r="AB4760">
        <v>8.4514537293879499</v>
      </c>
      <c r="AC4760">
        <v>0</v>
      </c>
      <c r="AD4760">
        <v>0</v>
      </c>
      <c r="AE4760">
        <v>80.199796906521215</v>
      </c>
    </row>
    <row r="4761" spans="1:31" x14ac:dyDescent="0.25">
      <c r="A4761">
        <v>2346364</v>
      </c>
      <c r="B4761">
        <v>1</v>
      </c>
      <c r="C4761" t="s">
        <v>80</v>
      </c>
      <c r="D4761" t="s">
        <v>109</v>
      </c>
      <c r="E4761" t="s">
        <v>132</v>
      </c>
      <c r="F4761" t="s">
        <v>13732</v>
      </c>
      <c r="G4761" t="s">
        <v>134</v>
      </c>
      <c r="H4761" t="s">
        <v>135</v>
      </c>
      <c r="I4761" t="s">
        <v>136</v>
      </c>
      <c r="J4761" t="s">
        <v>137</v>
      </c>
      <c r="K4761" t="s">
        <v>138</v>
      </c>
      <c r="L4761" t="s">
        <v>13733</v>
      </c>
      <c r="M4761" t="s">
        <v>13734</v>
      </c>
      <c r="N4761">
        <v>2.2222219999999998E-3</v>
      </c>
      <c r="O4761">
        <v>0</v>
      </c>
      <c r="P4761">
        <v>5787</v>
      </c>
      <c r="Q4761">
        <v>8</v>
      </c>
      <c r="R4761">
        <v>544</v>
      </c>
      <c r="S4761">
        <v>23</v>
      </c>
      <c r="T4761">
        <v>1311</v>
      </c>
      <c r="U4761">
        <v>9</v>
      </c>
      <c r="V4761">
        <v>2</v>
      </c>
      <c r="W4761">
        <v>0</v>
      </c>
      <c r="X4761">
        <v>2.5193742399737582</v>
      </c>
      <c r="Y4761">
        <v>9.158633277546667E-2</v>
      </c>
      <c r="Z4761">
        <v>2.4386879329925777</v>
      </c>
      <c r="AA4761">
        <v>0.55452020626403986</v>
      </c>
      <c r="AB4761">
        <v>3.3051983322369254</v>
      </c>
      <c r="AC4761">
        <v>2.0144382238540399</v>
      </c>
      <c r="AD4761">
        <v>1.7439311205173332E-2</v>
      </c>
      <c r="AE4761">
        <v>10.94124457930198</v>
      </c>
    </row>
    <row r="4762" spans="1:31" x14ac:dyDescent="0.25">
      <c r="A4762">
        <v>2346115</v>
      </c>
      <c r="B4762">
        <v>1</v>
      </c>
      <c r="C4762" t="s">
        <v>81</v>
      </c>
      <c r="D4762" t="s">
        <v>116</v>
      </c>
      <c r="E4762" t="s">
        <v>147</v>
      </c>
      <c r="F4762" t="s">
        <v>13735</v>
      </c>
      <c r="G4762" t="s">
        <v>184</v>
      </c>
      <c r="H4762" t="s">
        <v>135</v>
      </c>
      <c r="I4762" t="s">
        <v>144</v>
      </c>
      <c r="J4762" t="s">
        <v>137</v>
      </c>
      <c r="K4762" t="s">
        <v>138</v>
      </c>
      <c r="L4762" t="s">
        <v>13736</v>
      </c>
      <c r="M4762" t="s">
        <v>13737</v>
      </c>
      <c r="N4762">
        <v>2.0416666659999998</v>
      </c>
      <c r="O4762">
        <v>0</v>
      </c>
      <c r="P4762">
        <v>0</v>
      </c>
      <c r="Q4762">
        <v>0</v>
      </c>
      <c r="R4762">
        <v>10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68.01124449245529</v>
      </c>
      <c r="AA4762">
        <v>0</v>
      </c>
      <c r="AB4762">
        <v>0</v>
      </c>
      <c r="AC4762">
        <v>0</v>
      </c>
      <c r="AD4762">
        <v>0</v>
      </c>
      <c r="AE4762">
        <v>68.01124449245529</v>
      </c>
    </row>
    <row r="4763" spans="1:31" x14ac:dyDescent="0.25">
      <c r="A4763">
        <v>2346264</v>
      </c>
      <c r="B4763">
        <v>1</v>
      </c>
      <c r="C4763" t="s">
        <v>81</v>
      </c>
      <c r="D4763" t="s">
        <v>112</v>
      </c>
      <c r="E4763" t="s">
        <v>132</v>
      </c>
      <c r="F4763" t="s">
        <v>3919</v>
      </c>
      <c r="G4763" t="s">
        <v>134</v>
      </c>
      <c r="H4763" t="s">
        <v>135</v>
      </c>
      <c r="I4763" t="s">
        <v>144</v>
      </c>
      <c r="J4763" t="s">
        <v>137</v>
      </c>
      <c r="K4763" t="s">
        <v>138</v>
      </c>
      <c r="L4763" t="s">
        <v>13738</v>
      </c>
      <c r="M4763" t="s">
        <v>13739</v>
      </c>
      <c r="N4763">
        <v>7.1666666000000004E-2</v>
      </c>
      <c r="O4763">
        <v>0</v>
      </c>
      <c r="P4763">
        <v>535</v>
      </c>
      <c r="Q4763">
        <v>3</v>
      </c>
      <c r="R4763">
        <v>3</v>
      </c>
      <c r="S4763">
        <v>2</v>
      </c>
      <c r="T4763">
        <v>57</v>
      </c>
      <c r="U4763">
        <v>2</v>
      </c>
      <c r="V4763">
        <v>0</v>
      </c>
      <c r="W4763">
        <v>0</v>
      </c>
      <c r="X4763">
        <v>3.5180507279604112</v>
      </c>
      <c r="Y4763">
        <v>1.3667219568981817</v>
      </c>
      <c r="Z4763">
        <v>0.18803903752524001</v>
      </c>
      <c r="AA4763">
        <v>0.38076785890488007</v>
      </c>
      <c r="AB4763">
        <v>1.5389298752903164</v>
      </c>
      <c r="AC4763">
        <v>33.924255365402495</v>
      </c>
      <c r="AD4763">
        <v>0</v>
      </c>
      <c r="AE4763">
        <v>40.916764821981523</v>
      </c>
    </row>
    <row r="4764" spans="1:31" x14ac:dyDescent="0.25">
      <c r="A4764">
        <v>2346184</v>
      </c>
      <c r="B4764">
        <v>1</v>
      </c>
      <c r="C4764" t="s">
        <v>80</v>
      </c>
      <c r="D4764" t="s">
        <v>93</v>
      </c>
      <c r="E4764" t="s">
        <v>132</v>
      </c>
      <c r="F4764" t="s">
        <v>13691</v>
      </c>
      <c r="G4764" t="s">
        <v>134</v>
      </c>
      <c r="H4764" t="s">
        <v>135</v>
      </c>
      <c r="I4764" t="s">
        <v>144</v>
      </c>
      <c r="J4764" t="s">
        <v>137</v>
      </c>
      <c r="K4764" t="s">
        <v>138</v>
      </c>
      <c r="L4764" t="s">
        <v>13740</v>
      </c>
      <c r="M4764" t="s">
        <v>13741</v>
      </c>
      <c r="N4764">
        <v>0.211666666</v>
      </c>
      <c r="O4764">
        <v>1</v>
      </c>
      <c r="P4764">
        <v>324</v>
      </c>
      <c r="Q4764">
        <v>37</v>
      </c>
      <c r="R4764">
        <v>188</v>
      </c>
      <c r="S4764">
        <v>6</v>
      </c>
      <c r="T4764">
        <v>94</v>
      </c>
      <c r="U4764">
        <v>0</v>
      </c>
      <c r="V4764">
        <v>0</v>
      </c>
      <c r="W4764">
        <v>0.35628361795627328</v>
      </c>
      <c r="X4764">
        <v>23.497857956666376</v>
      </c>
      <c r="Y4764">
        <v>223.31094881140183</v>
      </c>
      <c r="Z4764">
        <v>179.08906627439745</v>
      </c>
      <c r="AA4764">
        <v>2.2070977929270734</v>
      </c>
      <c r="AB4764">
        <v>64.972437247792143</v>
      </c>
      <c r="AC4764">
        <v>0</v>
      </c>
      <c r="AD4764">
        <v>0</v>
      </c>
      <c r="AE4764">
        <v>493.43369170114113</v>
      </c>
    </row>
    <row r="4765" spans="1:31" x14ac:dyDescent="0.25">
      <c r="A4765">
        <v>2346585</v>
      </c>
      <c r="B4765">
        <v>1</v>
      </c>
      <c r="C4765" t="s">
        <v>80</v>
      </c>
      <c r="D4765" t="s">
        <v>96</v>
      </c>
      <c r="E4765" t="s">
        <v>326</v>
      </c>
      <c r="F4765" t="s">
        <v>9776</v>
      </c>
      <c r="G4765" t="s">
        <v>153</v>
      </c>
      <c r="H4765" t="s">
        <v>154</v>
      </c>
      <c r="I4765" t="s">
        <v>144</v>
      </c>
      <c r="J4765" t="s">
        <v>137</v>
      </c>
      <c r="K4765" t="s">
        <v>138</v>
      </c>
      <c r="L4765" t="s">
        <v>13742</v>
      </c>
      <c r="M4765" t="s">
        <v>13743</v>
      </c>
      <c r="N4765">
        <v>3.2727777769999999</v>
      </c>
      <c r="O4765">
        <v>0</v>
      </c>
      <c r="P4765">
        <v>12</v>
      </c>
      <c r="Q4765">
        <v>0</v>
      </c>
      <c r="R4765">
        <v>0</v>
      </c>
      <c r="S4765">
        <v>0</v>
      </c>
      <c r="T4765">
        <v>2</v>
      </c>
      <c r="U4765">
        <v>0</v>
      </c>
      <c r="V4765">
        <v>0</v>
      </c>
      <c r="W4765">
        <v>0</v>
      </c>
      <c r="X4765">
        <v>33.170856618159569</v>
      </c>
      <c r="Y4765">
        <v>0</v>
      </c>
      <c r="Z4765">
        <v>0</v>
      </c>
      <c r="AA4765">
        <v>0</v>
      </c>
      <c r="AB4765">
        <v>14.738271970616092</v>
      </c>
      <c r="AC4765">
        <v>0</v>
      </c>
      <c r="AD4765">
        <v>0</v>
      </c>
      <c r="AE4765">
        <v>47.909128588775658</v>
      </c>
    </row>
    <row r="4766" spans="1:31" x14ac:dyDescent="0.25">
      <c r="A4766">
        <v>2346253</v>
      </c>
      <c r="B4766">
        <v>1</v>
      </c>
      <c r="C4766" t="s">
        <v>80</v>
      </c>
      <c r="D4766" t="s">
        <v>100</v>
      </c>
      <c r="E4766" t="s">
        <v>151</v>
      </c>
      <c r="F4766" t="s">
        <v>13744</v>
      </c>
      <c r="G4766" t="s">
        <v>410</v>
      </c>
      <c r="H4766" t="s">
        <v>154</v>
      </c>
      <c r="I4766" t="s">
        <v>144</v>
      </c>
      <c r="J4766" t="s">
        <v>137</v>
      </c>
      <c r="K4766" t="s">
        <v>138</v>
      </c>
      <c r="L4766" t="s">
        <v>13745</v>
      </c>
      <c r="M4766" t="s">
        <v>13746</v>
      </c>
      <c r="N4766">
        <v>2.4249999999999998</v>
      </c>
      <c r="O4766">
        <v>0</v>
      </c>
      <c r="P4766">
        <v>2</v>
      </c>
      <c r="Q4766">
        <v>0</v>
      </c>
      <c r="R4766">
        <v>2</v>
      </c>
      <c r="S4766">
        <v>0</v>
      </c>
      <c r="T4766">
        <v>2</v>
      </c>
      <c r="U4766">
        <v>0</v>
      </c>
      <c r="V4766">
        <v>0</v>
      </c>
      <c r="W4766">
        <v>0</v>
      </c>
      <c r="X4766">
        <v>1.1421899324832598</v>
      </c>
      <c r="Y4766">
        <v>0</v>
      </c>
      <c r="Z4766">
        <v>0.95409703727299999</v>
      </c>
      <c r="AA4766">
        <v>0</v>
      </c>
      <c r="AB4766">
        <v>3.5484715411888166</v>
      </c>
      <c r="AC4766">
        <v>0</v>
      </c>
      <c r="AD4766">
        <v>0</v>
      </c>
      <c r="AE4766">
        <v>5.644758510945076</v>
      </c>
    </row>
    <row r="4767" spans="1:31" x14ac:dyDescent="0.25">
      <c r="A4767">
        <v>2346393</v>
      </c>
      <c r="B4767">
        <v>1</v>
      </c>
      <c r="C4767" t="s">
        <v>81</v>
      </c>
      <c r="D4767" t="s">
        <v>119</v>
      </c>
      <c r="E4767" t="s">
        <v>151</v>
      </c>
      <c r="F4767" t="s">
        <v>13747</v>
      </c>
      <c r="G4767" t="s">
        <v>153</v>
      </c>
      <c r="H4767" t="s">
        <v>154</v>
      </c>
      <c r="I4767" t="s">
        <v>144</v>
      </c>
      <c r="J4767" t="s">
        <v>137</v>
      </c>
      <c r="K4767" t="s">
        <v>138</v>
      </c>
      <c r="L4767" t="s">
        <v>13748</v>
      </c>
      <c r="M4767" t="s">
        <v>13749</v>
      </c>
      <c r="N4767">
        <v>1.6188888880000001</v>
      </c>
      <c r="O4767">
        <v>0</v>
      </c>
      <c r="P4767">
        <v>0</v>
      </c>
      <c r="Q4767">
        <v>0</v>
      </c>
      <c r="R4767">
        <v>1</v>
      </c>
      <c r="S4767">
        <v>0</v>
      </c>
      <c r="T4767">
        <v>1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6.0965910059388611</v>
      </c>
      <c r="AA4767">
        <v>0</v>
      </c>
      <c r="AB4767">
        <v>4.0199864856054948</v>
      </c>
      <c r="AC4767">
        <v>0</v>
      </c>
      <c r="AD4767">
        <v>0</v>
      </c>
      <c r="AE4767">
        <v>10.116577491544355</v>
      </c>
    </row>
    <row r="4768" spans="1:31" x14ac:dyDescent="0.25">
      <c r="A4768">
        <v>2345998</v>
      </c>
      <c r="B4768">
        <v>1</v>
      </c>
      <c r="C4768" t="s">
        <v>80</v>
      </c>
      <c r="D4768" t="s">
        <v>94</v>
      </c>
      <c r="E4768" t="s">
        <v>174</v>
      </c>
      <c r="F4768" t="s">
        <v>13750</v>
      </c>
      <c r="G4768" t="s">
        <v>176</v>
      </c>
      <c r="H4768" t="s">
        <v>154</v>
      </c>
      <c r="I4768" t="s">
        <v>144</v>
      </c>
      <c r="J4768" t="s">
        <v>137</v>
      </c>
      <c r="K4768" t="s">
        <v>138</v>
      </c>
      <c r="L4768" t="s">
        <v>13751</v>
      </c>
      <c r="M4768" t="s">
        <v>13752</v>
      </c>
      <c r="N4768">
        <v>1.4824999999999999</v>
      </c>
      <c r="O4768">
        <v>0</v>
      </c>
      <c r="P4768">
        <v>61</v>
      </c>
      <c r="Q4768">
        <v>0</v>
      </c>
      <c r="R4768">
        <v>2</v>
      </c>
      <c r="S4768">
        <v>0</v>
      </c>
      <c r="T4768">
        <v>15</v>
      </c>
      <c r="U4768">
        <v>0</v>
      </c>
      <c r="V4768">
        <v>0</v>
      </c>
      <c r="W4768">
        <v>0</v>
      </c>
      <c r="X4768">
        <v>12.85126745473125</v>
      </c>
      <c r="Y4768">
        <v>0</v>
      </c>
      <c r="Z4768">
        <v>0.42889723257523438</v>
      </c>
      <c r="AA4768">
        <v>0</v>
      </c>
      <c r="AB4768">
        <v>5.5471875115153564</v>
      </c>
      <c r="AC4768">
        <v>0</v>
      </c>
      <c r="AD4768">
        <v>0</v>
      </c>
      <c r="AE4768">
        <v>18.827352198821842</v>
      </c>
    </row>
    <row r="4769" spans="1:31" x14ac:dyDescent="0.25">
      <c r="A4769">
        <v>2346084</v>
      </c>
      <c r="B4769">
        <v>1</v>
      </c>
      <c r="C4769" t="s">
        <v>80</v>
      </c>
      <c r="D4769" t="s">
        <v>83</v>
      </c>
      <c r="E4769" t="s">
        <v>240</v>
      </c>
      <c r="F4769" t="s">
        <v>13753</v>
      </c>
      <c r="G4769" t="s">
        <v>208</v>
      </c>
      <c r="H4769" t="s">
        <v>135</v>
      </c>
      <c r="I4769" t="s">
        <v>144</v>
      </c>
      <c r="J4769" t="s">
        <v>137</v>
      </c>
      <c r="K4769" t="s">
        <v>209</v>
      </c>
      <c r="L4769" t="s">
        <v>13754</v>
      </c>
      <c r="M4769" t="s">
        <v>13755</v>
      </c>
      <c r="N4769">
        <v>9.4527777769999997</v>
      </c>
      <c r="O4769">
        <v>0</v>
      </c>
      <c r="P4769">
        <v>5561</v>
      </c>
      <c r="Q4769">
        <v>0</v>
      </c>
      <c r="R4769">
        <v>0</v>
      </c>
      <c r="S4769">
        <v>0</v>
      </c>
      <c r="T4769">
        <v>704</v>
      </c>
      <c r="U4769">
        <v>0</v>
      </c>
      <c r="V4769">
        <v>0</v>
      </c>
      <c r="W4769">
        <v>0</v>
      </c>
      <c r="X4769">
        <v>17744.13207267028</v>
      </c>
      <c r="Y4769">
        <v>0</v>
      </c>
      <c r="Z4769">
        <v>0</v>
      </c>
      <c r="AA4769">
        <v>0</v>
      </c>
      <c r="AB4769">
        <v>8531.8977704501249</v>
      </c>
      <c r="AC4769">
        <v>0</v>
      </c>
      <c r="AD4769">
        <v>0</v>
      </c>
      <c r="AE4769">
        <v>26276.029843120406</v>
      </c>
    </row>
    <row r="4770" spans="1:31" x14ac:dyDescent="0.25">
      <c r="A4770">
        <v>2346771</v>
      </c>
      <c r="B4770">
        <v>1</v>
      </c>
      <c r="C4770" t="s">
        <v>80</v>
      </c>
      <c r="D4770" t="s">
        <v>106</v>
      </c>
      <c r="E4770" t="s">
        <v>157</v>
      </c>
      <c r="F4770" t="s">
        <v>13756</v>
      </c>
      <c r="G4770" t="s">
        <v>204</v>
      </c>
      <c r="H4770" t="s">
        <v>154</v>
      </c>
      <c r="I4770" t="s">
        <v>144</v>
      </c>
      <c r="J4770" t="s">
        <v>137</v>
      </c>
      <c r="K4770" t="s">
        <v>138</v>
      </c>
      <c r="L4770" t="s">
        <v>13757</v>
      </c>
      <c r="M4770" t="s">
        <v>13758</v>
      </c>
      <c r="N4770">
        <v>1.440555555</v>
      </c>
      <c r="O4770">
        <v>0</v>
      </c>
      <c r="P4770">
        <v>0</v>
      </c>
      <c r="Q4770">
        <v>0</v>
      </c>
      <c r="R4770">
        <v>0</v>
      </c>
      <c r="S4770">
        <v>0</v>
      </c>
      <c r="T4770">
        <v>1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</row>
    <row r="4771" spans="1:31" x14ac:dyDescent="0.25">
      <c r="A4771">
        <v>2346685</v>
      </c>
      <c r="B4771">
        <v>1</v>
      </c>
      <c r="C4771" t="s">
        <v>80</v>
      </c>
      <c r="D4771" t="s">
        <v>96</v>
      </c>
      <c r="E4771" t="s">
        <v>157</v>
      </c>
      <c r="F4771" t="s">
        <v>13759</v>
      </c>
      <c r="G4771" t="s">
        <v>159</v>
      </c>
      <c r="H4771" t="s">
        <v>154</v>
      </c>
      <c r="I4771" t="s">
        <v>144</v>
      </c>
      <c r="J4771" t="s">
        <v>137</v>
      </c>
      <c r="K4771" t="s">
        <v>138</v>
      </c>
      <c r="L4771" t="s">
        <v>13760</v>
      </c>
      <c r="M4771" t="s">
        <v>13761</v>
      </c>
      <c r="N4771">
        <v>8.0341666660000008</v>
      </c>
      <c r="O4771">
        <v>0</v>
      </c>
      <c r="P4771">
        <v>1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2.0168813511944501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2.0168813511944501</v>
      </c>
    </row>
    <row r="4772" spans="1:31" x14ac:dyDescent="0.25">
      <c r="A4772">
        <v>2346439</v>
      </c>
      <c r="B4772">
        <v>1</v>
      </c>
      <c r="C4772" t="s">
        <v>80</v>
      </c>
      <c r="D4772" t="s">
        <v>95</v>
      </c>
      <c r="E4772" t="s">
        <v>151</v>
      </c>
      <c r="F4772" t="s">
        <v>13762</v>
      </c>
      <c r="G4772" t="s">
        <v>153</v>
      </c>
      <c r="H4772" t="s">
        <v>154</v>
      </c>
      <c r="I4772" t="s">
        <v>144</v>
      </c>
      <c r="J4772" t="s">
        <v>137</v>
      </c>
      <c r="K4772" t="s">
        <v>138</v>
      </c>
      <c r="L4772" t="s">
        <v>13763</v>
      </c>
      <c r="M4772" t="s">
        <v>13764</v>
      </c>
      <c r="N4772">
        <v>0.71861111099999997</v>
      </c>
      <c r="O4772">
        <v>0</v>
      </c>
      <c r="P4772">
        <v>32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5.3339221431377188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5.3339221431377188</v>
      </c>
    </row>
    <row r="4773" spans="1:31" x14ac:dyDescent="0.25">
      <c r="A4773">
        <v>2346038</v>
      </c>
      <c r="B4773">
        <v>1</v>
      </c>
      <c r="C4773" t="s">
        <v>80</v>
      </c>
      <c r="D4773" t="s">
        <v>108</v>
      </c>
      <c r="E4773" t="s">
        <v>141</v>
      </c>
      <c r="F4773" t="s">
        <v>11080</v>
      </c>
      <c r="G4773" t="s">
        <v>134</v>
      </c>
      <c r="H4773" t="s">
        <v>135</v>
      </c>
      <c r="I4773" t="s">
        <v>144</v>
      </c>
      <c r="J4773" t="s">
        <v>137</v>
      </c>
      <c r="K4773" t="s">
        <v>138</v>
      </c>
      <c r="L4773" t="s">
        <v>13765</v>
      </c>
      <c r="M4773" t="s">
        <v>13766</v>
      </c>
      <c r="N4773">
        <v>0.32388888799999999</v>
      </c>
      <c r="O4773">
        <v>0</v>
      </c>
      <c r="P4773">
        <v>684</v>
      </c>
      <c r="Q4773">
        <v>0</v>
      </c>
      <c r="R4773">
        <v>102</v>
      </c>
      <c r="S4773">
        <v>3</v>
      </c>
      <c r="T4773">
        <v>115</v>
      </c>
      <c r="U4773">
        <v>0</v>
      </c>
      <c r="V4773">
        <v>0</v>
      </c>
      <c r="W4773">
        <v>0</v>
      </c>
      <c r="X4773">
        <v>29.578553873981146</v>
      </c>
      <c r="Y4773">
        <v>0</v>
      </c>
      <c r="Z4773">
        <v>18.621520661153223</v>
      </c>
      <c r="AA4773">
        <v>1.2832928279510289</v>
      </c>
      <c r="AB4773">
        <v>17.128263637873864</v>
      </c>
      <c r="AC4773">
        <v>0</v>
      </c>
      <c r="AD4773">
        <v>0</v>
      </c>
      <c r="AE4773">
        <v>66.611631000959264</v>
      </c>
    </row>
    <row r="4774" spans="1:31" x14ac:dyDescent="0.25">
      <c r="A4774">
        <v>2346044</v>
      </c>
      <c r="B4774">
        <v>1</v>
      </c>
      <c r="C4774" t="s">
        <v>81</v>
      </c>
      <c r="D4774" t="s">
        <v>119</v>
      </c>
      <c r="E4774" t="s">
        <v>151</v>
      </c>
      <c r="F4774" t="s">
        <v>13767</v>
      </c>
      <c r="G4774" t="s">
        <v>391</v>
      </c>
      <c r="H4774" t="s">
        <v>154</v>
      </c>
      <c r="I4774" t="s">
        <v>144</v>
      </c>
      <c r="J4774" t="s">
        <v>137</v>
      </c>
      <c r="K4774" t="s">
        <v>138</v>
      </c>
      <c r="L4774" t="s">
        <v>13768</v>
      </c>
      <c r="M4774" t="s">
        <v>13769</v>
      </c>
      <c r="N4774">
        <v>2.9441666660000001</v>
      </c>
      <c r="O4774">
        <v>0</v>
      </c>
      <c r="P4774">
        <v>2</v>
      </c>
      <c r="Q4774">
        <v>0</v>
      </c>
      <c r="R4774">
        <v>10</v>
      </c>
      <c r="S4774">
        <v>0</v>
      </c>
      <c r="T4774">
        <v>1</v>
      </c>
      <c r="U4774">
        <v>0</v>
      </c>
      <c r="V4774">
        <v>0</v>
      </c>
      <c r="W4774">
        <v>0</v>
      </c>
      <c r="X4774">
        <v>1.1767023138436639</v>
      </c>
      <c r="Y4774">
        <v>0</v>
      </c>
      <c r="Z4774">
        <v>16.112388568728846</v>
      </c>
      <c r="AA4774">
        <v>0</v>
      </c>
      <c r="AB4774">
        <v>6.306663382279031</v>
      </c>
      <c r="AC4774">
        <v>0</v>
      </c>
      <c r="AD4774">
        <v>0</v>
      </c>
      <c r="AE4774">
        <v>23.595754264851539</v>
      </c>
    </row>
    <row r="4775" spans="1:31" x14ac:dyDescent="0.25">
      <c r="A4775">
        <v>2346725</v>
      </c>
      <c r="B4775">
        <v>1</v>
      </c>
      <c r="C4775" t="s">
        <v>80</v>
      </c>
      <c r="D4775" t="s">
        <v>93</v>
      </c>
      <c r="E4775" t="s">
        <v>157</v>
      </c>
      <c r="F4775" t="s">
        <v>13770</v>
      </c>
      <c r="G4775" t="s">
        <v>159</v>
      </c>
      <c r="H4775" t="s">
        <v>154</v>
      </c>
      <c r="I4775" t="s">
        <v>144</v>
      </c>
      <c r="J4775" t="s">
        <v>137</v>
      </c>
      <c r="K4775" t="s">
        <v>138</v>
      </c>
      <c r="L4775" t="s">
        <v>13771</v>
      </c>
      <c r="M4775" t="s">
        <v>13772</v>
      </c>
      <c r="N4775">
        <v>6.6224999999999996</v>
      </c>
      <c r="O4775">
        <v>0</v>
      </c>
      <c r="P4775">
        <v>1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2.8977336587010196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2.8977336587010196</v>
      </c>
    </row>
    <row r="4776" spans="1:31" x14ac:dyDescent="0.25">
      <c r="A4776">
        <v>2346336</v>
      </c>
      <c r="B4776">
        <v>1</v>
      </c>
      <c r="C4776" t="s">
        <v>80</v>
      </c>
      <c r="D4776" t="s">
        <v>108</v>
      </c>
      <c r="E4776" t="s">
        <v>147</v>
      </c>
      <c r="F4776" t="s">
        <v>13773</v>
      </c>
      <c r="G4776" t="s">
        <v>184</v>
      </c>
      <c r="H4776" t="s">
        <v>135</v>
      </c>
      <c r="I4776" t="s">
        <v>144</v>
      </c>
      <c r="J4776" t="s">
        <v>137</v>
      </c>
      <c r="K4776" t="s">
        <v>138</v>
      </c>
      <c r="L4776" t="s">
        <v>13774</v>
      </c>
      <c r="M4776" t="s">
        <v>13775</v>
      </c>
      <c r="N4776">
        <v>1.116666666</v>
      </c>
      <c r="O4776">
        <v>0</v>
      </c>
      <c r="P4776">
        <v>100</v>
      </c>
      <c r="Q4776">
        <v>0</v>
      </c>
      <c r="R4776">
        <v>2</v>
      </c>
      <c r="S4776">
        <v>0</v>
      </c>
      <c r="T4776">
        <v>23</v>
      </c>
      <c r="U4776">
        <v>0</v>
      </c>
      <c r="V4776">
        <v>0</v>
      </c>
      <c r="W4776">
        <v>0</v>
      </c>
      <c r="X4776">
        <v>19.717806606508816</v>
      </c>
      <c r="Y4776">
        <v>0</v>
      </c>
      <c r="Z4776">
        <v>12.660201343857668</v>
      </c>
      <c r="AA4776">
        <v>0</v>
      </c>
      <c r="AB4776">
        <v>42.153785392977468</v>
      </c>
      <c r="AC4776">
        <v>0</v>
      </c>
      <c r="AD4776">
        <v>0</v>
      </c>
      <c r="AE4776">
        <v>74.531793343343949</v>
      </c>
    </row>
    <row r="4777" spans="1:31" x14ac:dyDescent="0.25">
      <c r="A4777">
        <v>2346579</v>
      </c>
      <c r="B4777">
        <v>1</v>
      </c>
      <c r="C4777" t="s">
        <v>80</v>
      </c>
      <c r="D4777" t="s">
        <v>96</v>
      </c>
      <c r="E4777" t="s">
        <v>157</v>
      </c>
      <c r="F4777" t="s">
        <v>13776</v>
      </c>
      <c r="G4777" t="s">
        <v>279</v>
      </c>
      <c r="H4777" t="s">
        <v>154</v>
      </c>
      <c r="I4777" t="s">
        <v>144</v>
      </c>
      <c r="J4777" t="s">
        <v>137</v>
      </c>
      <c r="K4777" t="s">
        <v>138</v>
      </c>
      <c r="L4777" t="s">
        <v>13777</v>
      </c>
      <c r="M4777" t="s">
        <v>13778</v>
      </c>
      <c r="N4777">
        <v>1.706388888</v>
      </c>
      <c r="O4777">
        <v>0</v>
      </c>
      <c r="P4777">
        <v>1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</row>
    <row r="4778" spans="1:31" x14ac:dyDescent="0.25">
      <c r="A4778">
        <v>2346433</v>
      </c>
      <c r="B4778">
        <v>1</v>
      </c>
      <c r="C4778" t="s">
        <v>80</v>
      </c>
      <c r="D4778" t="s">
        <v>107</v>
      </c>
      <c r="E4778" t="s">
        <v>132</v>
      </c>
      <c r="F4778" t="s">
        <v>4044</v>
      </c>
      <c r="G4778" t="s">
        <v>134</v>
      </c>
      <c r="H4778" t="s">
        <v>135</v>
      </c>
      <c r="I4778" t="s">
        <v>144</v>
      </c>
      <c r="J4778" t="s">
        <v>137</v>
      </c>
      <c r="K4778" t="s">
        <v>138</v>
      </c>
      <c r="L4778" t="s">
        <v>13779</v>
      </c>
      <c r="M4778" t="s">
        <v>13780</v>
      </c>
      <c r="N4778">
        <v>0.15888888800000001</v>
      </c>
      <c r="O4778">
        <v>0</v>
      </c>
      <c r="P4778">
        <v>1</v>
      </c>
      <c r="Q4778">
        <v>12</v>
      </c>
      <c r="R4778">
        <v>43</v>
      </c>
      <c r="S4778">
        <v>1</v>
      </c>
      <c r="T4778">
        <v>11</v>
      </c>
      <c r="U4778">
        <v>0</v>
      </c>
      <c r="V4778">
        <v>0</v>
      </c>
      <c r="W4778">
        <v>0</v>
      </c>
      <c r="X4778">
        <v>4.605237861033333E-2</v>
      </c>
      <c r="Y4778">
        <v>31.100284422131367</v>
      </c>
      <c r="Z4778">
        <v>18.051787009817517</v>
      </c>
      <c r="AA4778">
        <v>7.9599241780672907</v>
      </c>
      <c r="AB4778">
        <v>5.7864350008625483</v>
      </c>
      <c r="AC4778">
        <v>0</v>
      </c>
      <c r="AD4778">
        <v>0</v>
      </c>
      <c r="AE4778">
        <v>62.944482989489053</v>
      </c>
    </row>
    <row r="4779" spans="1:31" x14ac:dyDescent="0.25">
      <c r="A4779">
        <v>2346290</v>
      </c>
      <c r="B4779">
        <v>1</v>
      </c>
      <c r="C4779" t="s">
        <v>80</v>
      </c>
      <c r="D4779" t="s">
        <v>97</v>
      </c>
      <c r="E4779" t="s">
        <v>151</v>
      </c>
      <c r="F4779" t="s">
        <v>13781</v>
      </c>
      <c r="G4779" t="s">
        <v>451</v>
      </c>
      <c r="H4779" t="s">
        <v>154</v>
      </c>
      <c r="I4779" t="s">
        <v>144</v>
      </c>
      <c r="J4779" t="s">
        <v>137</v>
      </c>
      <c r="K4779" t="s">
        <v>138</v>
      </c>
      <c r="L4779" t="s">
        <v>13782</v>
      </c>
      <c r="M4779" t="s">
        <v>13783</v>
      </c>
      <c r="N4779">
        <v>6.2733333330000001</v>
      </c>
      <c r="O4779">
        <v>0</v>
      </c>
      <c r="P4779">
        <v>22</v>
      </c>
      <c r="Q4779">
        <v>0</v>
      </c>
      <c r="R4779">
        <v>0</v>
      </c>
      <c r="S4779">
        <v>0</v>
      </c>
      <c r="T4779">
        <v>7</v>
      </c>
      <c r="U4779">
        <v>0</v>
      </c>
      <c r="V4779">
        <v>0</v>
      </c>
      <c r="W4779">
        <v>0</v>
      </c>
      <c r="X4779">
        <v>41.678455859300847</v>
      </c>
      <c r="Y4779">
        <v>0</v>
      </c>
      <c r="Z4779">
        <v>0</v>
      </c>
      <c r="AA4779">
        <v>0</v>
      </c>
      <c r="AB4779">
        <v>19.839658317878708</v>
      </c>
      <c r="AC4779">
        <v>0</v>
      </c>
      <c r="AD4779">
        <v>0</v>
      </c>
      <c r="AE4779">
        <v>61.518114177179555</v>
      </c>
    </row>
    <row r="4780" spans="1:31" x14ac:dyDescent="0.25">
      <c r="A4780">
        <v>2346124</v>
      </c>
      <c r="B4780">
        <v>1</v>
      </c>
      <c r="C4780" t="s">
        <v>80</v>
      </c>
      <c r="D4780" t="s">
        <v>83</v>
      </c>
      <c r="E4780" t="s">
        <v>147</v>
      </c>
      <c r="F4780" t="s">
        <v>13784</v>
      </c>
      <c r="G4780" t="s">
        <v>254</v>
      </c>
      <c r="H4780" t="s">
        <v>135</v>
      </c>
      <c r="I4780" t="s">
        <v>144</v>
      </c>
      <c r="J4780" t="s">
        <v>137</v>
      </c>
      <c r="K4780" t="s">
        <v>138</v>
      </c>
      <c r="L4780" t="s">
        <v>13785</v>
      </c>
      <c r="M4780" t="s">
        <v>13786</v>
      </c>
      <c r="N4780">
        <v>3.650555555</v>
      </c>
      <c r="O4780">
        <v>0</v>
      </c>
      <c r="P4780">
        <v>0</v>
      </c>
      <c r="Q4780">
        <v>0</v>
      </c>
      <c r="R4780">
        <v>0</v>
      </c>
      <c r="S4780">
        <v>5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2983.290028251668</v>
      </c>
      <c r="AB4780">
        <v>0</v>
      </c>
      <c r="AC4780">
        <v>0</v>
      </c>
      <c r="AD4780">
        <v>0</v>
      </c>
      <c r="AE4780">
        <v>2983.290028251668</v>
      </c>
    </row>
    <row r="4781" spans="1:31" x14ac:dyDescent="0.25">
      <c r="A4781">
        <v>2345981</v>
      </c>
      <c r="B4781">
        <v>1</v>
      </c>
      <c r="C4781" t="s">
        <v>80</v>
      </c>
      <c r="D4781" t="s">
        <v>83</v>
      </c>
      <c r="E4781" t="s">
        <v>151</v>
      </c>
      <c r="F4781" t="s">
        <v>13787</v>
      </c>
      <c r="G4781" t="s">
        <v>292</v>
      </c>
      <c r="H4781" t="s">
        <v>154</v>
      </c>
      <c r="I4781" t="s">
        <v>144</v>
      </c>
      <c r="J4781" t="s">
        <v>137</v>
      </c>
      <c r="K4781" t="s">
        <v>138</v>
      </c>
      <c r="L4781" t="s">
        <v>13788</v>
      </c>
      <c r="M4781" t="s">
        <v>13789</v>
      </c>
      <c r="N4781">
        <v>1.226111111</v>
      </c>
      <c r="O4781">
        <v>0</v>
      </c>
      <c r="P4781">
        <v>132</v>
      </c>
      <c r="Q4781">
        <v>0</v>
      </c>
      <c r="R4781">
        <v>0</v>
      </c>
      <c r="S4781">
        <v>0</v>
      </c>
      <c r="T4781">
        <v>9</v>
      </c>
      <c r="U4781">
        <v>0</v>
      </c>
      <c r="V4781">
        <v>0</v>
      </c>
      <c r="W4781">
        <v>0</v>
      </c>
      <c r="X4781">
        <v>38.307160020533175</v>
      </c>
      <c r="Y4781">
        <v>0</v>
      </c>
      <c r="Z4781">
        <v>0</v>
      </c>
      <c r="AA4781">
        <v>0</v>
      </c>
      <c r="AB4781">
        <v>15.179799783764503</v>
      </c>
      <c r="AC4781">
        <v>0</v>
      </c>
      <c r="AD4781">
        <v>0</v>
      </c>
      <c r="AE4781">
        <v>53.486959804297676</v>
      </c>
    </row>
    <row r="4782" spans="1:31" x14ac:dyDescent="0.25">
      <c r="A4782">
        <v>2346645</v>
      </c>
      <c r="B4782">
        <v>1</v>
      </c>
      <c r="C4782" t="s">
        <v>81</v>
      </c>
      <c r="D4782" t="s">
        <v>127</v>
      </c>
      <c r="E4782" t="s">
        <v>141</v>
      </c>
      <c r="F4782" t="s">
        <v>13790</v>
      </c>
      <c r="G4782" t="s">
        <v>134</v>
      </c>
      <c r="H4782" t="s">
        <v>135</v>
      </c>
      <c r="I4782" t="s">
        <v>144</v>
      </c>
      <c r="J4782" t="s">
        <v>137</v>
      </c>
      <c r="K4782" t="s">
        <v>138</v>
      </c>
      <c r="L4782" t="s">
        <v>13791</v>
      </c>
      <c r="M4782" t="s">
        <v>13792</v>
      </c>
      <c r="N4782">
        <v>1.576944444</v>
      </c>
      <c r="O4782">
        <v>3</v>
      </c>
      <c r="P4782">
        <v>12</v>
      </c>
      <c r="Q4782">
        <v>198</v>
      </c>
      <c r="R4782">
        <v>105</v>
      </c>
      <c r="S4782">
        <v>20</v>
      </c>
      <c r="T4782">
        <v>5</v>
      </c>
      <c r="U4782">
        <v>0</v>
      </c>
      <c r="V4782">
        <v>0</v>
      </c>
      <c r="W4782">
        <v>6.2256749199268917</v>
      </c>
      <c r="X4782">
        <v>4.7953443468538666</v>
      </c>
      <c r="Y4782">
        <v>1280.1559871330171</v>
      </c>
      <c r="Z4782">
        <v>319.88770152773094</v>
      </c>
      <c r="AA4782">
        <v>173.31105807418325</v>
      </c>
      <c r="AB4782">
        <v>13.685739172059575</v>
      </c>
      <c r="AC4782">
        <v>0</v>
      </c>
      <c r="AD4782">
        <v>0</v>
      </c>
      <c r="AE4782">
        <v>1798.0615051737716</v>
      </c>
    </row>
    <row r="4783" spans="1:31" x14ac:dyDescent="0.25">
      <c r="A4783">
        <v>2346147</v>
      </c>
      <c r="B4783">
        <v>1</v>
      </c>
      <c r="C4783" t="s">
        <v>80</v>
      </c>
      <c r="D4783" t="s">
        <v>83</v>
      </c>
      <c r="E4783" t="s">
        <v>157</v>
      </c>
      <c r="F4783" t="s">
        <v>13793</v>
      </c>
      <c r="G4783" t="s">
        <v>204</v>
      </c>
      <c r="H4783" t="s">
        <v>154</v>
      </c>
      <c r="I4783" t="s">
        <v>144</v>
      </c>
      <c r="J4783" t="s">
        <v>137</v>
      </c>
      <c r="K4783" t="s">
        <v>138</v>
      </c>
      <c r="L4783" t="s">
        <v>13794</v>
      </c>
      <c r="M4783" t="s">
        <v>13795</v>
      </c>
      <c r="N4783">
        <v>1.2413888879999999</v>
      </c>
      <c r="O4783">
        <v>0</v>
      </c>
      <c r="P4783">
        <v>0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1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41.694241327948546</v>
      </c>
      <c r="AE4783">
        <v>41.694241327948546</v>
      </c>
    </row>
    <row r="4784" spans="1:31" x14ac:dyDescent="0.25">
      <c r="A4784">
        <v>2346267</v>
      </c>
      <c r="B4784">
        <v>1</v>
      </c>
      <c r="C4784" t="s">
        <v>80</v>
      </c>
      <c r="D4784" t="s">
        <v>93</v>
      </c>
      <c r="E4784" t="s">
        <v>132</v>
      </c>
      <c r="F4784" t="s">
        <v>608</v>
      </c>
      <c r="G4784" t="s">
        <v>143</v>
      </c>
      <c r="H4784" t="s">
        <v>135</v>
      </c>
      <c r="I4784" t="s">
        <v>144</v>
      </c>
      <c r="J4784" t="s">
        <v>137</v>
      </c>
      <c r="K4784" t="s">
        <v>138</v>
      </c>
      <c r="L4784" t="s">
        <v>13796</v>
      </c>
      <c r="M4784" t="s">
        <v>13797</v>
      </c>
      <c r="N4784">
        <v>4.227777777</v>
      </c>
      <c r="O4784">
        <v>0</v>
      </c>
      <c r="P4784">
        <v>694</v>
      </c>
      <c r="Q4784">
        <v>8</v>
      </c>
      <c r="R4784">
        <v>240</v>
      </c>
      <c r="S4784">
        <v>22</v>
      </c>
      <c r="T4784">
        <v>146</v>
      </c>
      <c r="U4784">
        <v>0</v>
      </c>
      <c r="V4784">
        <v>0</v>
      </c>
      <c r="W4784">
        <v>0</v>
      </c>
      <c r="X4784">
        <v>649.80190943464561</v>
      </c>
      <c r="Y4784">
        <v>281.76564746212085</v>
      </c>
      <c r="Z4784">
        <v>3039.6217624488932</v>
      </c>
      <c r="AA4784">
        <v>777.57002984451833</v>
      </c>
      <c r="AB4784">
        <v>1296.1508116226535</v>
      </c>
      <c r="AC4784">
        <v>0</v>
      </c>
      <c r="AD4784">
        <v>0</v>
      </c>
      <c r="AE4784">
        <v>6044.9101608128312</v>
      </c>
    </row>
    <row r="4785" spans="1:31" x14ac:dyDescent="0.25">
      <c r="A4785">
        <v>2345955</v>
      </c>
      <c r="B4785">
        <v>1</v>
      </c>
      <c r="C4785" t="s">
        <v>80</v>
      </c>
      <c r="D4785" t="s">
        <v>103</v>
      </c>
      <c r="E4785" t="s">
        <v>147</v>
      </c>
      <c r="F4785" t="s">
        <v>13798</v>
      </c>
      <c r="G4785" t="s">
        <v>184</v>
      </c>
      <c r="H4785" t="s">
        <v>135</v>
      </c>
      <c r="I4785" t="s">
        <v>144</v>
      </c>
      <c r="J4785" t="s">
        <v>137</v>
      </c>
      <c r="K4785" t="s">
        <v>138</v>
      </c>
      <c r="L4785" t="s">
        <v>13799</v>
      </c>
      <c r="M4785" t="s">
        <v>13800</v>
      </c>
      <c r="N4785">
        <v>1.9130555549999999</v>
      </c>
      <c r="O4785">
        <v>0</v>
      </c>
      <c r="P4785">
        <v>0</v>
      </c>
      <c r="Q4785">
        <v>0</v>
      </c>
      <c r="R4785">
        <v>0</v>
      </c>
      <c r="S4785">
        <v>1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2.3722642702247612</v>
      </c>
      <c r="AB4785">
        <v>0</v>
      </c>
      <c r="AC4785">
        <v>0</v>
      </c>
      <c r="AD4785">
        <v>0</v>
      </c>
      <c r="AE4785">
        <v>2.3722642702247612</v>
      </c>
    </row>
    <row r="4786" spans="1:31" x14ac:dyDescent="0.25">
      <c r="A4786">
        <v>2346104</v>
      </c>
      <c r="B4786">
        <v>1</v>
      </c>
      <c r="C4786" t="s">
        <v>80</v>
      </c>
      <c r="D4786" t="s">
        <v>93</v>
      </c>
      <c r="E4786" t="s">
        <v>157</v>
      </c>
      <c r="F4786" t="s">
        <v>13801</v>
      </c>
      <c r="G4786" t="s">
        <v>279</v>
      </c>
      <c r="H4786" t="s">
        <v>154</v>
      </c>
      <c r="I4786" t="s">
        <v>144</v>
      </c>
      <c r="J4786" t="s">
        <v>137</v>
      </c>
      <c r="K4786" t="s">
        <v>138</v>
      </c>
      <c r="L4786" t="s">
        <v>13802</v>
      </c>
      <c r="M4786" t="s">
        <v>13803</v>
      </c>
      <c r="N4786">
        <v>2.4741666659999999</v>
      </c>
      <c r="O4786">
        <v>0</v>
      </c>
      <c r="P4786">
        <v>9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3.2123840360742051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3.2123840360742051</v>
      </c>
    </row>
    <row r="4787" spans="1:31" x14ac:dyDescent="0.25">
      <c r="A4787">
        <v>2346665</v>
      </c>
      <c r="B4787">
        <v>1</v>
      </c>
      <c r="C4787" t="s">
        <v>81</v>
      </c>
      <c r="D4787" t="s">
        <v>112</v>
      </c>
      <c r="E4787" t="s">
        <v>151</v>
      </c>
      <c r="F4787" t="s">
        <v>10021</v>
      </c>
      <c r="G4787" t="s">
        <v>153</v>
      </c>
      <c r="H4787" t="s">
        <v>154</v>
      </c>
      <c r="I4787" t="s">
        <v>144</v>
      </c>
      <c r="J4787" t="s">
        <v>137</v>
      </c>
      <c r="K4787" t="s">
        <v>138</v>
      </c>
      <c r="L4787" t="s">
        <v>13804</v>
      </c>
      <c r="M4787" t="s">
        <v>13805</v>
      </c>
      <c r="N4787">
        <v>3.6072222219999999</v>
      </c>
      <c r="O4787">
        <v>0</v>
      </c>
      <c r="P4787">
        <v>9</v>
      </c>
      <c r="Q4787">
        <v>0</v>
      </c>
      <c r="R4787">
        <v>6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2.8661436211052136</v>
      </c>
      <c r="Y4787">
        <v>0</v>
      </c>
      <c r="Z4787">
        <v>0.64914293667698231</v>
      </c>
      <c r="AA4787">
        <v>0</v>
      </c>
      <c r="AB4787">
        <v>0</v>
      </c>
      <c r="AC4787">
        <v>0</v>
      </c>
      <c r="AD4787">
        <v>0</v>
      </c>
      <c r="AE4787">
        <v>3.5152865577821961</v>
      </c>
    </row>
    <row r="4788" spans="1:31" x14ac:dyDescent="0.25">
      <c r="A4788">
        <v>2346814</v>
      </c>
      <c r="B4788">
        <v>1</v>
      </c>
      <c r="C4788" t="s">
        <v>80</v>
      </c>
      <c r="D4788" t="s">
        <v>94</v>
      </c>
      <c r="E4788" t="s">
        <v>151</v>
      </c>
      <c r="F4788" t="s">
        <v>13806</v>
      </c>
      <c r="G4788" t="s">
        <v>153</v>
      </c>
      <c r="H4788" t="s">
        <v>154</v>
      </c>
      <c r="I4788" t="s">
        <v>144</v>
      </c>
      <c r="J4788" t="s">
        <v>137</v>
      </c>
      <c r="K4788" t="s">
        <v>138</v>
      </c>
      <c r="L4788" t="s">
        <v>13807</v>
      </c>
      <c r="M4788" t="s">
        <v>13808</v>
      </c>
      <c r="N4788">
        <v>2.744444444</v>
      </c>
      <c r="O4788">
        <v>0</v>
      </c>
      <c r="P4788">
        <v>0</v>
      </c>
      <c r="Q4788">
        <v>0</v>
      </c>
      <c r="R4788">
        <v>2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31.095445360480134</v>
      </c>
      <c r="AA4788">
        <v>0</v>
      </c>
      <c r="AB4788">
        <v>0</v>
      </c>
      <c r="AC4788">
        <v>0</v>
      </c>
      <c r="AD4788">
        <v>0</v>
      </c>
      <c r="AE4788">
        <v>31.095445360480134</v>
      </c>
    </row>
    <row r="4789" spans="1:31" x14ac:dyDescent="0.25">
      <c r="A4789">
        <v>2346024</v>
      </c>
      <c r="B4789">
        <v>1</v>
      </c>
      <c r="C4789" t="s">
        <v>80</v>
      </c>
      <c r="D4789" t="s">
        <v>82</v>
      </c>
      <c r="E4789" t="s">
        <v>326</v>
      </c>
      <c r="F4789" t="s">
        <v>13809</v>
      </c>
      <c r="G4789" t="s">
        <v>667</v>
      </c>
      <c r="H4789" t="s">
        <v>154</v>
      </c>
      <c r="I4789" t="s">
        <v>144</v>
      </c>
      <c r="J4789" t="s">
        <v>137</v>
      </c>
      <c r="K4789" t="s">
        <v>138</v>
      </c>
      <c r="L4789" t="s">
        <v>13810</v>
      </c>
      <c r="M4789" t="s">
        <v>13811</v>
      </c>
      <c r="N4789">
        <v>1.480555555</v>
      </c>
      <c r="O4789">
        <v>0</v>
      </c>
      <c r="P4789">
        <v>0</v>
      </c>
      <c r="Q4789">
        <v>0</v>
      </c>
      <c r="R4789">
        <v>0</v>
      </c>
      <c r="S4789">
        <v>0</v>
      </c>
      <c r="T4789">
        <v>33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6.8404767331542988</v>
      </c>
      <c r="AC4789">
        <v>0</v>
      </c>
      <c r="AD4789">
        <v>0</v>
      </c>
      <c r="AE4789">
        <v>6.8404767331542988</v>
      </c>
    </row>
    <row r="4790" spans="1:31" x14ac:dyDescent="0.25">
      <c r="A4790">
        <v>2346416</v>
      </c>
      <c r="B4790">
        <v>1</v>
      </c>
      <c r="C4790" t="s">
        <v>80</v>
      </c>
      <c r="D4790" t="s">
        <v>108</v>
      </c>
      <c r="E4790" t="s">
        <v>151</v>
      </c>
      <c r="F4790" t="s">
        <v>13812</v>
      </c>
      <c r="G4790" t="s">
        <v>797</v>
      </c>
      <c r="H4790" t="s">
        <v>154</v>
      </c>
      <c r="I4790" t="s">
        <v>144</v>
      </c>
      <c r="J4790" t="s">
        <v>137</v>
      </c>
      <c r="K4790" t="s">
        <v>138</v>
      </c>
      <c r="L4790" t="s">
        <v>13813</v>
      </c>
      <c r="M4790" t="s">
        <v>13814</v>
      </c>
      <c r="N4790">
        <v>2.7205555549999998</v>
      </c>
      <c r="O4790">
        <v>0</v>
      </c>
      <c r="P4790">
        <v>28</v>
      </c>
      <c r="Q4790">
        <v>0</v>
      </c>
      <c r="R4790">
        <v>11</v>
      </c>
      <c r="S4790">
        <v>0</v>
      </c>
      <c r="T4790">
        <v>10</v>
      </c>
      <c r="U4790">
        <v>0</v>
      </c>
      <c r="V4790">
        <v>0</v>
      </c>
      <c r="W4790">
        <v>0</v>
      </c>
      <c r="X4790">
        <v>17.425561037971239</v>
      </c>
      <c r="Y4790">
        <v>0</v>
      </c>
      <c r="Z4790">
        <v>61.979931530959888</v>
      </c>
      <c r="AA4790">
        <v>0</v>
      </c>
      <c r="AB4790">
        <v>45.704062841218075</v>
      </c>
      <c r="AC4790">
        <v>0</v>
      </c>
      <c r="AD4790">
        <v>0</v>
      </c>
      <c r="AE4790">
        <v>125.1095554101492</v>
      </c>
    </row>
    <row r="4791" spans="1:31" x14ac:dyDescent="0.25">
      <c r="A4791">
        <v>2346808</v>
      </c>
      <c r="B4791">
        <v>1</v>
      </c>
      <c r="C4791" t="s">
        <v>80</v>
      </c>
      <c r="D4791" t="s">
        <v>107</v>
      </c>
      <c r="E4791" t="s">
        <v>141</v>
      </c>
      <c r="F4791" t="s">
        <v>13815</v>
      </c>
      <c r="G4791" t="s">
        <v>134</v>
      </c>
      <c r="H4791" t="s">
        <v>135</v>
      </c>
      <c r="I4791" t="s">
        <v>144</v>
      </c>
      <c r="J4791" t="s">
        <v>137</v>
      </c>
      <c r="K4791" t="s">
        <v>138</v>
      </c>
      <c r="L4791" t="s">
        <v>13816</v>
      </c>
      <c r="M4791" t="s">
        <v>13817</v>
      </c>
      <c r="N4791">
        <v>0.68444444400000004</v>
      </c>
      <c r="O4791">
        <v>0</v>
      </c>
      <c r="P4791">
        <v>391</v>
      </c>
      <c r="Q4791">
        <v>0</v>
      </c>
      <c r="R4791">
        <v>0</v>
      </c>
      <c r="S4791">
        <v>0</v>
      </c>
      <c r="T4791">
        <v>10</v>
      </c>
      <c r="U4791">
        <v>0</v>
      </c>
      <c r="V4791">
        <v>1</v>
      </c>
      <c r="W4791">
        <v>0</v>
      </c>
      <c r="X4791">
        <v>74.351746622066059</v>
      </c>
      <c r="Y4791">
        <v>0</v>
      </c>
      <c r="Z4791">
        <v>0</v>
      </c>
      <c r="AA4791">
        <v>0</v>
      </c>
      <c r="AB4791">
        <v>13.136710381169701</v>
      </c>
      <c r="AC4791">
        <v>0</v>
      </c>
      <c r="AD4791">
        <v>3.6015205750719028</v>
      </c>
      <c r="AE4791">
        <v>91.089977578307668</v>
      </c>
    </row>
    <row r="4792" spans="1:31" x14ac:dyDescent="0.25">
      <c r="A4792">
        <v>2346210</v>
      </c>
      <c r="B4792">
        <v>1</v>
      </c>
      <c r="C4792" t="s">
        <v>80</v>
      </c>
      <c r="D4792" t="s">
        <v>84</v>
      </c>
      <c r="E4792" t="s">
        <v>151</v>
      </c>
      <c r="F4792" t="s">
        <v>13818</v>
      </c>
      <c r="G4792" t="s">
        <v>153</v>
      </c>
      <c r="H4792" t="s">
        <v>154</v>
      </c>
      <c r="I4792" t="s">
        <v>144</v>
      </c>
      <c r="J4792" t="s">
        <v>137</v>
      </c>
      <c r="K4792" t="s">
        <v>138</v>
      </c>
      <c r="L4792" t="s">
        <v>13819</v>
      </c>
      <c r="M4792" t="s">
        <v>13820</v>
      </c>
      <c r="N4792">
        <v>2.3686111109999999</v>
      </c>
      <c r="O4792">
        <v>0</v>
      </c>
      <c r="P4792">
        <v>135</v>
      </c>
      <c r="Q4792">
        <v>0</v>
      </c>
      <c r="R4792">
        <v>0</v>
      </c>
      <c r="S4792">
        <v>0</v>
      </c>
      <c r="T4792">
        <v>3</v>
      </c>
      <c r="U4792">
        <v>0</v>
      </c>
      <c r="V4792">
        <v>0</v>
      </c>
      <c r="W4792">
        <v>0</v>
      </c>
      <c r="X4792">
        <v>81.091715935772626</v>
      </c>
      <c r="Y4792">
        <v>0</v>
      </c>
      <c r="Z4792">
        <v>0</v>
      </c>
      <c r="AA4792">
        <v>0</v>
      </c>
      <c r="AB4792">
        <v>7.7057036015819511</v>
      </c>
      <c r="AC4792">
        <v>0</v>
      </c>
      <c r="AD4792">
        <v>0</v>
      </c>
      <c r="AE4792">
        <v>88.797419537354571</v>
      </c>
    </row>
    <row r="4793" spans="1:31" x14ac:dyDescent="0.25">
      <c r="A4793">
        <v>2346459</v>
      </c>
      <c r="B4793">
        <v>1</v>
      </c>
      <c r="C4793" t="s">
        <v>80</v>
      </c>
      <c r="D4793" t="s">
        <v>107</v>
      </c>
      <c r="E4793" t="s">
        <v>174</v>
      </c>
      <c r="F4793" t="s">
        <v>13821</v>
      </c>
      <c r="G4793" t="s">
        <v>176</v>
      </c>
      <c r="H4793" t="s">
        <v>154</v>
      </c>
      <c r="I4793" t="s">
        <v>144</v>
      </c>
      <c r="J4793" t="s">
        <v>137</v>
      </c>
      <c r="K4793" t="s">
        <v>138</v>
      </c>
      <c r="L4793" t="s">
        <v>13822</v>
      </c>
      <c r="M4793" t="s">
        <v>13823</v>
      </c>
      <c r="N4793">
        <v>1.5549999999999999</v>
      </c>
      <c r="O4793">
        <v>0</v>
      </c>
      <c r="P4793">
        <v>0</v>
      </c>
      <c r="Q4793">
        <v>0</v>
      </c>
      <c r="R4793">
        <v>4</v>
      </c>
      <c r="S4793">
        <v>0</v>
      </c>
      <c r="T4793">
        <v>2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25.672448849039199</v>
      </c>
      <c r="AA4793">
        <v>0</v>
      </c>
      <c r="AB4793">
        <v>7.2701751784129742E-2</v>
      </c>
      <c r="AC4793">
        <v>0</v>
      </c>
      <c r="AD4793">
        <v>0</v>
      </c>
      <c r="AE4793">
        <v>25.74515060082333</v>
      </c>
    </row>
    <row r="4794" spans="1:31" x14ac:dyDescent="0.25">
      <c r="A4794">
        <v>2345961</v>
      </c>
      <c r="B4794">
        <v>1</v>
      </c>
      <c r="C4794" t="s">
        <v>80</v>
      </c>
      <c r="D4794" t="s">
        <v>83</v>
      </c>
      <c r="E4794" t="s">
        <v>151</v>
      </c>
      <c r="F4794" t="s">
        <v>13824</v>
      </c>
      <c r="G4794" t="s">
        <v>498</v>
      </c>
      <c r="H4794" t="s">
        <v>154</v>
      </c>
      <c r="I4794" t="s">
        <v>144</v>
      </c>
      <c r="J4794" t="s">
        <v>137</v>
      </c>
      <c r="K4794" t="s">
        <v>138</v>
      </c>
      <c r="L4794" t="s">
        <v>13825</v>
      </c>
      <c r="M4794" t="s">
        <v>13826</v>
      </c>
      <c r="N4794">
        <v>1.7322222220000001</v>
      </c>
      <c r="O4794">
        <v>0</v>
      </c>
      <c r="P4794">
        <v>2</v>
      </c>
      <c r="Q4794">
        <v>0</v>
      </c>
      <c r="R4794">
        <v>0</v>
      </c>
      <c r="S4794">
        <v>0</v>
      </c>
      <c r="T4794">
        <v>6</v>
      </c>
      <c r="U4794">
        <v>0</v>
      </c>
      <c r="V4794">
        <v>0</v>
      </c>
      <c r="W4794">
        <v>0</v>
      </c>
      <c r="X4794">
        <v>0.39963038755011226</v>
      </c>
      <c r="Y4794">
        <v>0</v>
      </c>
      <c r="Z4794">
        <v>0</v>
      </c>
      <c r="AA4794">
        <v>0</v>
      </c>
      <c r="AB4794">
        <v>16.721395464614421</v>
      </c>
      <c r="AC4794">
        <v>0</v>
      </c>
      <c r="AD4794">
        <v>0</v>
      </c>
      <c r="AE4794">
        <v>17.121025852164532</v>
      </c>
    </row>
    <row r="4795" spans="1:31" x14ac:dyDescent="0.25">
      <c r="A4795">
        <v>2346708</v>
      </c>
      <c r="B4795">
        <v>1</v>
      </c>
      <c r="C4795" t="s">
        <v>80</v>
      </c>
      <c r="D4795" t="s">
        <v>103</v>
      </c>
      <c r="E4795" t="s">
        <v>326</v>
      </c>
      <c r="F4795" t="s">
        <v>13827</v>
      </c>
      <c r="G4795" t="s">
        <v>667</v>
      </c>
      <c r="H4795" t="s">
        <v>154</v>
      </c>
      <c r="I4795" t="s">
        <v>144</v>
      </c>
      <c r="J4795" t="s">
        <v>137</v>
      </c>
      <c r="K4795" t="s">
        <v>138</v>
      </c>
      <c r="L4795" t="s">
        <v>13828</v>
      </c>
      <c r="M4795" t="s">
        <v>13829</v>
      </c>
      <c r="N4795">
        <v>2.0383333330000002</v>
      </c>
      <c r="O4795">
        <v>0</v>
      </c>
      <c r="P4795">
        <v>4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1.0270961530856033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1.0270961530856033</v>
      </c>
    </row>
    <row r="4796" spans="1:31" x14ac:dyDescent="0.25">
      <c r="A4796">
        <v>2346559</v>
      </c>
      <c r="B4796">
        <v>1</v>
      </c>
      <c r="C4796" t="s">
        <v>81</v>
      </c>
      <c r="D4796" t="s">
        <v>116</v>
      </c>
      <c r="E4796" t="s">
        <v>151</v>
      </c>
      <c r="F4796" t="s">
        <v>13830</v>
      </c>
      <c r="G4796" t="s">
        <v>153</v>
      </c>
      <c r="H4796" t="s">
        <v>154</v>
      </c>
      <c r="I4796" t="s">
        <v>144</v>
      </c>
      <c r="J4796" t="s">
        <v>137</v>
      </c>
      <c r="K4796" t="s">
        <v>138</v>
      </c>
      <c r="L4796" t="s">
        <v>13831</v>
      </c>
      <c r="M4796" t="s">
        <v>13832</v>
      </c>
      <c r="N4796">
        <v>2.193888888</v>
      </c>
      <c r="O4796">
        <v>0</v>
      </c>
      <c r="P4796">
        <v>12</v>
      </c>
      <c r="Q4796">
        <v>0</v>
      </c>
      <c r="R4796">
        <v>0</v>
      </c>
      <c r="S4796">
        <v>0</v>
      </c>
      <c r="T4796">
        <v>4</v>
      </c>
      <c r="U4796">
        <v>0</v>
      </c>
      <c r="V4796">
        <v>0</v>
      </c>
      <c r="W4796">
        <v>0</v>
      </c>
      <c r="X4796">
        <v>2.4844455233005545</v>
      </c>
      <c r="Y4796">
        <v>0</v>
      </c>
      <c r="Z4796">
        <v>0</v>
      </c>
      <c r="AA4796">
        <v>0</v>
      </c>
      <c r="AB4796">
        <v>2.922903074689148</v>
      </c>
      <c r="AC4796">
        <v>0</v>
      </c>
      <c r="AD4796">
        <v>0</v>
      </c>
      <c r="AE4796">
        <v>5.4073485979897029</v>
      </c>
    </row>
    <row r="4797" spans="1:31" x14ac:dyDescent="0.25">
      <c r="A4797">
        <v>2346751</v>
      </c>
      <c r="B4797">
        <v>1</v>
      </c>
      <c r="C4797" t="s">
        <v>81</v>
      </c>
      <c r="D4797" t="s">
        <v>119</v>
      </c>
      <c r="E4797" t="s">
        <v>151</v>
      </c>
      <c r="F4797" t="s">
        <v>13833</v>
      </c>
      <c r="G4797" t="s">
        <v>153</v>
      </c>
      <c r="H4797" t="s">
        <v>154</v>
      </c>
      <c r="I4797" t="s">
        <v>144</v>
      </c>
      <c r="J4797" t="s">
        <v>137</v>
      </c>
      <c r="K4797" t="s">
        <v>138</v>
      </c>
      <c r="L4797" t="s">
        <v>13834</v>
      </c>
      <c r="M4797" t="s">
        <v>13835</v>
      </c>
      <c r="N4797">
        <v>1.239166666</v>
      </c>
      <c r="O4797">
        <v>0</v>
      </c>
      <c r="P4797">
        <v>0</v>
      </c>
      <c r="Q4797">
        <v>0</v>
      </c>
      <c r="R4797">
        <v>7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26.115237993647337</v>
      </c>
      <c r="AA4797">
        <v>0</v>
      </c>
      <c r="AB4797">
        <v>0</v>
      </c>
      <c r="AC4797">
        <v>0</v>
      </c>
      <c r="AD4797">
        <v>0</v>
      </c>
      <c r="AE4797">
        <v>26.115237993647337</v>
      </c>
    </row>
    <row r="4798" spans="1:31" x14ac:dyDescent="0.25">
      <c r="A4798">
        <v>2346373</v>
      </c>
      <c r="B4798">
        <v>1</v>
      </c>
      <c r="C4798" t="s">
        <v>80</v>
      </c>
      <c r="D4798" t="s">
        <v>93</v>
      </c>
      <c r="E4798" t="s">
        <v>240</v>
      </c>
      <c r="F4798" t="s">
        <v>1640</v>
      </c>
      <c r="G4798" t="s">
        <v>363</v>
      </c>
      <c r="H4798" t="s">
        <v>135</v>
      </c>
      <c r="I4798" t="s">
        <v>144</v>
      </c>
      <c r="J4798" t="s">
        <v>137</v>
      </c>
      <c r="K4798" t="s">
        <v>209</v>
      </c>
      <c r="L4798" t="s">
        <v>13836</v>
      </c>
      <c r="M4798" t="s">
        <v>13837</v>
      </c>
      <c r="N4798">
        <v>0.33861111100000002</v>
      </c>
      <c r="O4798">
        <v>9</v>
      </c>
      <c r="P4798">
        <v>4596</v>
      </c>
      <c r="Q4798">
        <v>238</v>
      </c>
      <c r="R4798">
        <v>1369</v>
      </c>
      <c r="S4798">
        <v>59</v>
      </c>
      <c r="T4798">
        <v>1228</v>
      </c>
      <c r="U4798">
        <v>7</v>
      </c>
      <c r="V4798">
        <v>0</v>
      </c>
      <c r="W4798">
        <v>5.9861147289581318</v>
      </c>
      <c r="X4798">
        <v>349.01203205915704</v>
      </c>
      <c r="Y4798">
        <v>1072.9418985130271</v>
      </c>
      <c r="Z4798">
        <v>1243.033771815994</v>
      </c>
      <c r="AA4798">
        <v>210.79232553580391</v>
      </c>
      <c r="AB4798">
        <v>666.5471063275138</v>
      </c>
      <c r="AC4798">
        <v>266.31297986929133</v>
      </c>
      <c r="AD4798">
        <v>0</v>
      </c>
      <c r="AE4798">
        <v>3814.6262288497451</v>
      </c>
    </row>
    <row r="4799" spans="1:31" x14ac:dyDescent="0.25">
      <c r="A4799">
        <v>2346705</v>
      </c>
      <c r="B4799">
        <v>1</v>
      </c>
      <c r="C4799" t="s">
        <v>80</v>
      </c>
      <c r="D4799" t="s">
        <v>103</v>
      </c>
      <c r="E4799" t="s">
        <v>174</v>
      </c>
      <c r="F4799" t="s">
        <v>13838</v>
      </c>
      <c r="G4799" t="s">
        <v>176</v>
      </c>
      <c r="H4799" t="s">
        <v>154</v>
      </c>
      <c r="I4799" t="s">
        <v>144</v>
      </c>
      <c r="J4799" t="s">
        <v>137</v>
      </c>
      <c r="K4799" t="s">
        <v>138</v>
      </c>
      <c r="L4799" t="s">
        <v>13839</v>
      </c>
      <c r="M4799" t="s">
        <v>13840</v>
      </c>
      <c r="N4799">
        <v>0.99277777700000003</v>
      </c>
      <c r="O4799">
        <v>0</v>
      </c>
      <c r="P4799">
        <v>5</v>
      </c>
      <c r="Q4799">
        <v>0</v>
      </c>
      <c r="R4799">
        <v>15</v>
      </c>
      <c r="S4799">
        <v>0</v>
      </c>
      <c r="T4799">
        <v>5</v>
      </c>
      <c r="U4799">
        <v>0</v>
      </c>
      <c r="V4799">
        <v>0</v>
      </c>
      <c r="W4799">
        <v>0</v>
      </c>
      <c r="X4799">
        <v>3.7767040805159096</v>
      </c>
      <c r="Y4799">
        <v>0</v>
      </c>
      <c r="Z4799">
        <v>65.466435662649147</v>
      </c>
      <c r="AA4799">
        <v>0</v>
      </c>
      <c r="AB4799">
        <v>14.501577481508003</v>
      </c>
      <c r="AC4799">
        <v>0</v>
      </c>
      <c r="AD4799">
        <v>0</v>
      </c>
      <c r="AE4799">
        <v>83.744717224673067</v>
      </c>
    </row>
    <row r="4800" spans="1:31" x14ac:dyDescent="0.25">
      <c r="A4800">
        <v>2346041</v>
      </c>
      <c r="B4800">
        <v>1</v>
      </c>
      <c r="C4800" t="s">
        <v>80</v>
      </c>
      <c r="D4800" t="s">
        <v>100</v>
      </c>
      <c r="E4800" t="s">
        <v>174</v>
      </c>
      <c r="F4800" t="s">
        <v>13841</v>
      </c>
      <c r="G4800" t="s">
        <v>410</v>
      </c>
      <c r="H4800" t="s">
        <v>154</v>
      </c>
      <c r="I4800" t="s">
        <v>144</v>
      </c>
      <c r="J4800" t="s">
        <v>137</v>
      </c>
      <c r="K4800" t="s">
        <v>138</v>
      </c>
      <c r="L4800" t="s">
        <v>13842</v>
      </c>
      <c r="M4800" t="s">
        <v>13843</v>
      </c>
      <c r="N4800">
        <v>3.355277777</v>
      </c>
      <c r="O4800">
        <v>0</v>
      </c>
      <c r="P4800">
        <v>30</v>
      </c>
      <c r="Q4800">
        <v>0</v>
      </c>
      <c r="R4800">
        <v>47</v>
      </c>
      <c r="S4800">
        <v>0</v>
      </c>
      <c r="T4800">
        <v>7</v>
      </c>
      <c r="U4800">
        <v>0</v>
      </c>
      <c r="V4800">
        <v>0</v>
      </c>
      <c r="W4800">
        <v>0</v>
      </c>
      <c r="X4800">
        <v>17.207155105624533</v>
      </c>
      <c r="Y4800">
        <v>0</v>
      </c>
      <c r="Z4800">
        <v>46.120136090399654</v>
      </c>
      <c r="AA4800">
        <v>0</v>
      </c>
      <c r="AB4800">
        <v>8.1765708897541565</v>
      </c>
      <c r="AC4800">
        <v>0</v>
      </c>
      <c r="AD4800">
        <v>0</v>
      </c>
      <c r="AE4800">
        <v>71.503862085778351</v>
      </c>
    </row>
    <row r="4801" spans="1:31" x14ac:dyDescent="0.25">
      <c r="A4801">
        <v>2346018</v>
      </c>
      <c r="B4801">
        <v>1</v>
      </c>
      <c r="C4801" t="s">
        <v>80</v>
      </c>
      <c r="D4801" t="s">
        <v>105</v>
      </c>
      <c r="E4801" t="s">
        <v>132</v>
      </c>
      <c r="F4801" t="s">
        <v>11355</v>
      </c>
      <c r="G4801" t="s">
        <v>134</v>
      </c>
      <c r="H4801" t="s">
        <v>135</v>
      </c>
      <c r="I4801" t="s">
        <v>144</v>
      </c>
      <c r="J4801" t="s">
        <v>137</v>
      </c>
      <c r="K4801" t="s">
        <v>138</v>
      </c>
      <c r="L4801" t="s">
        <v>13844</v>
      </c>
      <c r="M4801" t="s">
        <v>13845</v>
      </c>
      <c r="N4801">
        <v>0.83833333300000001</v>
      </c>
      <c r="O4801">
        <v>18</v>
      </c>
      <c r="P4801">
        <v>823</v>
      </c>
      <c r="Q4801">
        <v>10</v>
      </c>
      <c r="R4801">
        <v>46</v>
      </c>
      <c r="S4801">
        <v>39</v>
      </c>
      <c r="T4801">
        <v>125</v>
      </c>
      <c r="U4801">
        <v>11</v>
      </c>
      <c r="V4801">
        <v>0</v>
      </c>
      <c r="W4801">
        <v>4.9927258053298207</v>
      </c>
      <c r="X4801">
        <v>158.66534400145238</v>
      </c>
      <c r="Y4801">
        <v>39.610072815618473</v>
      </c>
      <c r="Z4801">
        <v>21.969155787143475</v>
      </c>
      <c r="AA4801">
        <v>234.68284297458749</v>
      </c>
      <c r="AB4801">
        <v>86.34207557893312</v>
      </c>
      <c r="AC4801">
        <v>161.54434852666819</v>
      </c>
      <c r="AD4801">
        <v>0</v>
      </c>
      <c r="AE4801">
        <v>707.80656548973286</v>
      </c>
    </row>
    <row r="4802" spans="1:31" x14ac:dyDescent="0.25">
      <c r="A4802">
        <v>2346350</v>
      </c>
      <c r="B4802">
        <v>1</v>
      </c>
      <c r="C4802" t="s">
        <v>80</v>
      </c>
      <c r="D4802" t="s">
        <v>93</v>
      </c>
      <c r="E4802" t="s">
        <v>132</v>
      </c>
      <c r="F4802" t="s">
        <v>13846</v>
      </c>
      <c r="G4802" t="s">
        <v>363</v>
      </c>
      <c r="H4802" t="s">
        <v>135</v>
      </c>
      <c r="I4802" t="s">
        <v>144</v>
      </c>
      <c r="J4802" t="s">
        <v>137</v>
      </c>
      <c r="K4802" t="s">
        <v>209</v>
      </c>
      <c r="L4802" t="s">
        <v>13847</v>
      </c>
      <c r="M4802" t="s">
        <v>13848</v>
      </c>
      <c r="N4802">
        <v>0.2</v>
      </c>
      <c r="O4802">
        <v>1</v>
      </c>
      <c r="P4802">
        <v>491</v>
      </c>
      <c r="Q4802">
        <v>51</v>
      </c>
      <c r="R4802">
        <v>352</v>
      </c>
      <c r="S4802">
        <v>16</v>
      </c>
      <c r="T4802">
        <v>244</v>
      </c>
      <c r="U4802">
        <v>0</v>
      </c>
      <c r="V4802">
        <v>1</v>
      </c>
      <c r="W4802">
        <v>6.4583060616000013E-2</v>
      </c>
      <c r="X4802">
        <v>28.307599460426797</v>
      </c>
      <c r="Y4802">
        <v>41.534877666288622</v>
      </c>
      <c r="Z4802">
        <v>169.70027706998511</v>
      </c>
      <c r="AA4802">
        <v>33.370760729367404</v>
      </c>
      <c r="AB4802">
        <v>126.70367228010015</v>
      </c>
      <c r="AC4802">
        <v>0</v>
      </c>
      <c r="AD4802">
        <v>36.171446785092002</v>
      </c>
      <c r="AE4802">
        <v>435.85321705187607</v>
      </c>
    </row>
    <row r="4803" spans="1:31" x14ac:dyDescent="0.25">
      <c r="A4803">
        <v>2346542</v>
      </c>
      <c r="B4803">
        <v>1</v>
      </c>
      <c r="C4803" t="s">
        <v>81</v>
      </c>
      <c r="D4803" t="s">
        <v>120</v>
      </c>
      <c r="E4803" t="s">
        <v>151</v>
      </c>
      <c r="F4803" t="s">
        <v>13849</v>
      </c>
      <c r="G4803" t="s">
        <v>153</v>
      </c>
      <c r="H4803" t="s">
        <v>154</v>
      </c>
      <c r="I4803" t="s">
        <v>144</v>
      </c>
      <c r="J4803" t="s">
        <v>137</v>
      </c>
      <c r="K4803" t="s">
        <v>138</v>
      </c>
      <c r="L4803" t="s">
        <v>13850</v>
      </c>
      <c r="M4803" t="s">
        <v>13851</v>
      </c>
      <c r="N4803">
        <v>1.518611111</v>
      </c>
      <c r="O4803">
        <v>0</v>
      </c>
      <c r="P4803">
        <v>38</v>
      </c>
      <c r="Q4803">
        <v>0</v>
      </c>
      <c r="R4803">
        <v>7</v>
      </c>
      <c r="S4803">
        <v>0</v>
      </c>
      <c r="T4803">
        <v>5</v>
      </c>
      <c r="U4803">
        <v>0</v>
      </c>
      <c r="V4803">
        <v>0</v>
      </c>
      <c r="W4803">
        <v>0</v>
      </c>
      <c r="X4803">
        <v>13.832432201454157</v>
      </c>
      <c r="Y4803">
        <v>0</v>
      </c>
      <c r="Z4803">
        <v>19.810331942911429</v>
      </c>
      <c r="AA4803">
        <v>0</v>
      </c>
      <c r="AB4803">
        <v>0.40905870863002169</v>
      </c>
      <c r="AC4803">
        <v>0</v>
      </c>
      <c r="AD4803">
        <v>0</v>
      </c>
      <c r="AE4803">
        <v>34.051822852995606</v>
      </c>
    </row>
    <row r="4804" spans="1:31" x14ac:dyDescent="0.25">
      <c r="A4804">
        <v>2346565</v>
      </c>
      <c r="B4804">
        <v>1</v>
      </c>
      <c r="C4804" t="s">
        <v>81</v>
      </c>
      <c r="D4804" t="s">
        <v>115</v>
      </c>
      <c r="E4804" t="s">
        <v>147</v>
      </c>
      <c r="F4804" t="s">
        <v>13852</v>
      </c>
      <c r="G4804" t="s">
        <v>494</v>
      </c>
      <c r="H4804" t="s">
        <v>135</v>
      </c>
      <c r="I4804" t="s">
        <v>144</v>
      </c>
      <c r="J4804" t="s">
        <v>137</v>
      </c>
      <c r="K4804" t="s">
        <v>138</v>
      </c>
      <c r="L4804" t="s">
        <v>13853</v>
      </c>
      <c r="M4804" t="s">
        <v>13854</v>
      </c>
      <c r="N4804">
        <v>1.0819444439999999</v>
      </c>
      <c r="O4804">
        <v>0</v>
      </c>
      <c r="P4804">
        <v>303</v>
      </c>
      <c r="Q4804">
        <v>0</v>
      </c>
      <c r="R4804">
        <v>17</v>
      </c>
      <c r="S4804">
        <v>3</v>
      </c>
      <c r="T4804">
        <v>10</v>
      </c>
      <c r="U4804">
        <v>1</v>
      </c>
      <c r="V4804">
        <v>0</v>
      </c>
      <c r="W4804">
        <v>0</v>
      </c>
      <c r="X4804">
        <v>62.598435183949832</v>
      </c>
      <c r="Y4804">
        <v>0</v>
      </c>
      <c r="Z4804">
        <v>15.566182068737032</v>
      </c>
      <c r="AA4804">
        <v>7.6055523750218823</v>
      </c>
      <c r="AB4804">
        <v>7.7033634757272527</v>
      </c>
      <c r="AC4804">
        <v>20.329118165150778</v>
      </c>
      <c r="AD4804">
        <v>0</v>
      </c>
      <c r="AE4804">
        <v>113.80265126858679</v>
      </c>
    </row>
    <row r="4805" spans="1:31" x14ac:dyDescent="0.25">
      <c r="A4805">
        <v>2346250</v>
      </c>
      <c r="B4805">
        <v>1</v>
      </c>
      <c r="C4805" t="s">
        <v>80</v>
      </c>
      <c r="D4805" t="s">
        <v>100</v>
      </c>
      <c r="E4805" t="s">
        <v>151</v>
      </c>
      <c r="F4805" t="s">
        <v>13855</v>
      </c>
      <c r="G4805" t="s">
        <v>331</v>
      </c>
      <c r="H4805" t="s">
        <v>154</v>
      </c>
      <c r="I4805" t="s">
        <v>144</v>
      </c>
      <c r="J4805" t="s">
        <v>137</v>
      </c>
      <c r="K4805" t="s">
        <v>138</v>
      </c>
      <c r="L4805" t="s">
        <v>13856</v>
      </c>
      <c r="M4805" t="s">
        <v>13857</v>
      </c>
      <c r="N4805">
        <v>4.0133333330000003</v>
      </c>
      <c r="O4805">
        <v>0</v>
      </c>
      <c r="P4805">
        <v>13</v>
      </c>
      <c r="Q4805">
        <v>0</v>
      </c>
      <c r="R4805">
        <v>12</v>
      </c>
      <c r="S4805">
        <v>0</v>
      </c>
      <c r="T4805">
        <v>2</v>
      </c>
      <c r="U4805">
        <v>0</v>
      </c>
      <c r="V4805">
        <v>0</v>
      </c>
      <c r="W4805">
        <v>0</v>
      </c>
      <c r="X4805">
        <v>9.9413520493473975</v>
      </c>
      <c r="Y4805">
        <v>0</v>
      </c>
      <c r="Z4805">
        <v>19.439397655022407</v>
      </c>
      <c r="AA4805">
        <v>0</v>
      </c>
      <c r="AB4805">
        <v>0.12342891355804443</v>
      </c>
      <c r="AC4805">
        <v>0</v>
      </c>
      <c r="AD4805">
        <v>0</v>
      </c>
      <c r="AE4805">
        <v>29.504178617927849</v>
      </c>
    </row>
    <row r="4806" spans="1:31" x14ac:dyDescent="0.25">
      <c r="A4806">
        <v>2346419</v>
      </c>
      <c r="B4806">
        <v>1</v>
      </c>
      <c r="C4806" t="s">
        <v>80</v>
      </c>
      <c r="D4806" t="s">
        <v>108</v>
      </c>
      <c r="E4806" t="s">
        <v>151</v>
      </c>
      <c r="F4806" t="s">
        <v>13858</v>
      </c>
      <c r="G4806" t="s">
        <v>410</v>
      </c>
      <c r="H4806" t="s">
        <v>154</v>
      </c>
      <c r="I4806" t="s">
        <v>144</v>
      </c>
      <c r="J4806" t="s">
        <v>137</v>
      </c>
      <c r="K4806" t="s">
        <v>138</v>
      </c>
      <c r="L4806" t="s">
        <v>13859</v>
      </c>
      <c r="M4806" t="s">
        <v>13860</v>
      </c>
      <c r="N4806">
        <v>5.2555555549999999</v>
      </c>
      <c r="O4806">
        <v>0</v>
      </c>
      <c r="P4806">
        <v>2</v>
      </c>
      <c r="Q4806">
        <v>0</v>
      </c>
      <c r="R4806">
        <v>4</v>
      </c>
      <c r="S4806">
        <v>0</v>
      </c>
      <c r="T4806">
        <v>1</v>
      </c>
      <c r="U4806">
        <v>0</v>
      </c>
      <c r="V4806">
        <v>0</v>
      </c>
      <c r="W4806">
        <v>0</v>
      </c>
      <c r="X4806">
        <v>1.0701682119828533</v>
      </c>
      <c r="Y4806">
        <v>0</v>
      </c>
      <c r="Z4806">
        <v>21.772730307923293</v>
      </c>
      <c r="AA4806">
        <v>0</v>
      </c>
      <c r="AB4806">
        <v>28.353932687043432</v>
      </c>
      <c r="AC4806">
        <v>0</v>
      </c>
      <c r="AD4806">
        <v>0</v>
      </c>
      <c r="AE4806">
        <v>51.196831206949582</v>
      </c>
    </row>
    <row r="4807" spans="1:31" x14ac:dyDescent="0.25">
      <c r="A4807">
        <v>2346396</v>
      </c>
      <c r="B4807">
        <v>1</v>
      </c>
      <c r="C4807" t="s">
        <v>81</v>
      </c>
      <c r="D4807" t="s">
        <v>117</v>
      </c>
      <c r="E4807" t="s">
        <v>174</v>
      </c>
      <c r="F4807" t="s">
        <v>13861</v>
      </c>
      <c r="G4807" t="s">
        <v>344</v>
      </c>
      <c r="H4807" t="s">
        <v>154</v>
      </c>
      <c r="I4807" t="s">
        <v>144</v>
      </c>
      <c r="J4807" t="s">
        <v>137</v>
      </c>
      <c r="K4807" t="s">
        <v>138</v>
      </c>
      <c r="L4807" t="s">
        <v>13862</v>
      </c>
      <c r="M4807" t="s">
        <v>13863</v>
      </c>
      <c r="N4807">
        <v>3.1786111109999999</v>
      </c>
      <c r="O4807">
        <v>0</v>
      </c>
      <c r="P4807">
        <v>111</v>
      </c>
      <c r="Q4807">
        <v>0</v>
      </c>
      <c r="R4807">
        <v>43</v>
      </c>
      <c r="S4807">
        <v>1</v>
      </c>
      <c r="T4807">
        <v>12</v>
      </c>
      <c r="U4807">
        <v>0</v>
      </c>
      <c r="V4807">
        <v>0</v>
      </c>
      <c r="W4807">
        <v>0</v>
      </c>
      <c r="X4807">
        <v>40.713475846700327</v>
      </c>
      <c r="Y4807">
        <v>0</v>
      </c>
      <c r="Z4807">
        <v>7.5767435644481154</v>
      </c>
      <c r="AA4807">
        <v>0.35452605754104971</v>
      </c>
      <c r="AB4807">
        <v>17.899666923220806</v>
      </c>
      <c r="AC4807">
        <v>0</v>
      </c>
      <c r="AD4807">
        <v>0</v>
      </c>
      <c r="AE4807">
        <v>66.544412391910299</v>
      </c>
    </row>
    <row r="4808" spans="1:31" x14ac:dyDescent="0.25">
      <c r="A4808">
        <v>2346519</v>
      </c>
      <c r="B4808">
        <v>1</v>
      </c>
      <c r="C4808" t="s">
        <v>81</v>
      </c>
      <c r="D4808" t="s">
        <v>112</v>
      </c>
      <c r="E4808" t="s">
        <v>151</v>
      </c>
      <c r="F4808" t="s">
        <v>13864</v>
      </c>
      <c r="G4808" t="s">
        <v>153</v>
      </c>
      <c r="H4808" t="s">
        <v>154</v>
      </c>
      <c r="I4808" t="s">
        <v>144</v>
      </c>
      <c r="J4808" t="s">
        <v>137</v>
      </c>
      <c r="K4808" t="s">
        <v>138</v>
      </c>
      <c r="L4808" t="s">
        <v>13865</v>
      </c>
      <c r="M4808" t="s">
        <v>13866</v>
      </c>
      <c r="N4808">
        <v>5.3291666659999999</v>
      </c>
      <c r="O4808">
        <v>0</v>
      </c>
      <c r="P4808">
        <v>29</v>
      </c>
      <c r="Q4808">
        <v>0</v>
      </c>
      <c r="R4808">
        <v>4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26.845723490815807</v>
      </c>
      <c r="Y4808">
        <v>0</v>
      </c>
      <c r="Z4808">
        <v>10.384888410779036</v>
      </c>
      <c r="AA4808">
        <v>0</v>
      </c>
      <c r="AB4808">
        <v>0</v>
      </c>
      <c r="AC4808">
        <v>0</v>
      </c>
      <c r="AD4808">
        <v>0</v>
      </c>
      <c r="AE4808">
        <v>37.230611901594841</v>
      </c>
    </row>
    <row r="4809" spans="1:31" x14ac:dyDescent="0.25">
      <c r="A4809">
        <v>2346688</v>
      </c>
      <c r="B4809">
        <v>1</v>
      </c>
      <c r="C4809" t="s">
        <v>80</v>
      </c>
      <c r="D4809" t="s">
        <v>100</v>
      </c>
      <c r="E4809" t="s">
        <v>157</v>
      </c>
      <c r="F4809" t="s">
        <v>13867</v>
      </c>
      <c r="G4809" t="s">
        <v>279</v>
      </c>
      <c r="H4809" t="s">
        <v>154</v>
      </c>
      <c r="I4809" t="s">
        <v>144</v>
      </c>
      <c r="J4809" t="s">
        <v>137</v>
      </c>
      <c r="K4809" t="s">
        <v>138</v>
      </c>
      <c r="L4809" t="s">
        <v>13868</v>
      </c>
      <c r="M4809" t="s">
        <v>13869</v>
      </c>
      <c r="N4809">
        <v>1.635</v>
      </c>
      <c r="O4809">
        <v>0</v>
      </c>
      <c r="P4809">
        <v>2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1.22727063850236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1.22727063850236</v>
      </c>
    </row>
    <row r="4810" spans="1:31" x14ac:dyDescent="0.25">
      <c r="A4810">
        <v>2346081</v>
      </c>
      <c r="B4810">
        <v>1</v>
      </c>
      <c r="C4810" t="s">
        <v>81</v>
      </c>
      <c r="D4810" t="s">
        <v>117</v>
      </c>
      <c r="E4810" t="s">
        <v>157</v>
      </c>
      <c r="F4810" t="s">
        <v>13870</v>
      </c>
      <c r="G4810" t="s">
        <v>204</v>
      </c>
      <c r="H4810" t="s">
        <v>154</v>
      </c>
      <c r="I4810" t="s">
        <v>144</v>
      </c>
      <c r="J4810" t="s">
        <v>137</v>
      </c>
      <c r="K4810" t="s">
        <v>138</v>
      </c>
      <c r="L4810" t="s">
        <v>13871</v>
      </c>
      <c r="M4810" t="s">
        <v>13872</v>
      </c>
      <c r="N4810">
        <v>1.331111111</v>
      </c>
      <c r="O4810">
        <v>0</v>
      </c>
      <c r="P4810">
        <v>1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</row>
    <row r="4811" spans="1:31" x14ac:dyDescent="0.25">
      <c r="A4811">
        <v>2346436</v>
      </c>
      <c r="B4811">
        <v>1</v>
      </c>
      <c r="C4811" t="s">
        <v>80</v>
      </c>
      <c r="D4811" t="s">
        <v>84</v>
      </c>
      <c r="E4811" t="s">
        <v>151</v>
      </c>
      <c r="F4811" t="s">
        <v>13818</v>
      </c>
      <c r="G4811" t="s">
        <v>153</v>
      </c>
      <c r="H4811" t="s">
        <v>154</v>
      </c>
      <c r="I4811" t="s">
        <v>144</v>
      </c>
      <c r="J4811" t="s">
        <v>137</v>
      </c>
      <c r="K4811" t="s">
        <v>138</v>
      </c>
      <c r="L4811" t="s">
        <v>13873</v>
      </c>
      <c r="M4811" t="s">
        <v>13874</v>
      </c>
      <c r="N4811">
        <v>3.7297222219999999</v>
      </c>
      <c r="O4811">
        <v>0</v>
      </c>
      <c r="P4811">
        <v>135</v>
      </c>
      <c r="Q4811">
        <v>0</v>
      </c>
      <c r="R4811">
        <v>0</v>
      </c>
      <c r="S4811">
        <v>0</v>
      </c>
      <c r="T4811">
        <v>3</v>
      </c>
      <c r="U4811">
        <v>0</v>
      </c>
      <c r="V4811">
        <v>0</v>
      </c>
      <c r="W4811">
        <v>0</v>
      </c>
      <c r="X4811">
        <v>129.80142067018079</v>
      </c>
      <c r="Y4811">
        <v>0</v>
      </c>
      <c r="Z4811">
        <v>0</v>
      </c>
      <c r="AA4811">
        <v>0</v>
      </c>
      <c r="AB4811">
        <v>10.634716088218113</v>
      </c>
      <c r="AC4811">
        <v>0</v>
      </c>
      <c r="AD4811">
        <v>0</v>
      </c>
      <c r="AE4811">
        <v>140.4361367583989</v>
      </c>
    </row>
    <row r="4812" spans="1:31" x14ac:dyDescent="0.25">
      <c r="A4812">
        <v>2346582</v>
      </c>
      <c r="B4812">
        <v>1</v>
      </c>
      <c r="C4812" t="s">
        <v>80</v>
      </c>
      <c r="D4812" t="s">
        <v>102</v>
      </c>
      <c r="E4812" t="s">
        <v>174</v>
      </c>
      <c r="F4812" t="s">
        <v>13875</v>
      </c>
      <c r="G4812" t="s">
        <v>176</v>
      </c>
      <c r="H4812" t="s">
        <v>154</v>
      </c>
      <c r="I4812" t="s">
        <v>144</v>
      </c>
      <c r="J4812" t="s">
        <v>137</v>
      </c>
      <c r="K4812" t="s">
        <v>138</v>
      </c>
      <c r="L4812" t="s">
        <v>13876</v>
      </c>
      <c r="M4812" t="s">
        <v>13877</v>
      </c>
      <c r="N4812">
        <v>0.98472222200000004</v>
      </c>
      <c r="O4812">
        <v>0</v>
      </c>
      <c r="P4812">
        <v>0</v>
      </c>
      <c r="Q4812">
        <v>0</v>
      </c>
      <c r="R4812">
        <v>7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43.996799331297041</v>
      </c>
      <c r="AA4812">
        <v>0</v>
      </c>
      <c r="AB4812">
        <v>0</v>
      </c>
      <c r="AC4812">
        <v>0</v>
      </c>
      <c r="AD4812">
        <v>0</v>
      </c>
      <c r="AE4812">
        <v>43.996799331297041</v>
      </c>
    </row>
    <row r="4813" spans="1:31" x14ac:dyDescent="0.25">
      <c r="A4813">
        <v>2346728</v>
      </c>
      <c r="B4813">
        <v>1</v>
      </c>
      <c r="C4813" t="s">
        <v>81</v>
      </c>
      <c r="D4813" t="s">
        <v>113</v>
      </c>
      <c r="E4813" t="s">
        <v>174</v>
      </c>
      <c r="F4813" t="s">
        <v>13878</v>
      </c>
      <c r="G4813" t="s">
        <v>176</v>
      </c>
      <c r="H4813" t="s">
        <v>154</v>
      </c>
      <c r="I4813" t="s">
        <v>144</v>
      </c>
      <c r="J4813" t="s">
        <v>137</v>
      </c>
      <c r="K4813" t="s">
        <v>138</v>
      </c>
      <c r="L4813" t="s">
        <v>13879</v>
      </c>
      <c r="M4813" t="s">
        <v>13880</v>
      </c>
      <c r="N4813">
        <v>2.3202777769999998</v>
      </c>
      <c r="O4813">
        <v>0</v>
      </c>
      <c r="P4813">
        <v>34</v>
      </c>
      <c r="Q4813">
        <v>0</v>
      </c>
      <c r="R4813">
        <v>1</v>
      </c>
      <c r="S4813">
        <v>0</v>
      </c>
      <c r="T4813">
        <v>3</v>
      </c>
      <c r="U4813">
        <v>0</v>
      </c>
      <c r="V4813">
        <v>0</v>
      </c>
      <c r="W4813">
        <v>0</v>
      </c>
      <c r="X4813">
        <v>19.519877719672099</v>
      </c>
      <c r="Y4813">
        <v>0</v>
      </c>
      <c r="Z4813">
        <v>4.435290141666151</v>
      </c>
      <c r="AA4813">
        <v>0</v>
      </c>
      <c r="AB4813">
        <v>10.002841729998245</v>
      </c>
      <c r="AC4813">
        <v>0</v>
      </c>
      <c r="AD4813">
        <v>0</v>
      </c>
      <c r="AE4813">
        <v>33.958009591336491</v>
      </c>
    </row>
    <row r="4814" spans="1:31" x14ac:dyDescent="0.25">
      <c r="A4814">
        <v>2346187</v>
      </c>
      <c r="B4814">
        <v>1</v>
      </c>
      <c r="C4814" t="s">
        <v>81</v>
      </c>
      <c r="D4814" t="s">
        <v>114</v>
      </c>
      <c r="E4814" t="s">
        <v>151</v>
      </c>
      <c r="F4814" t="s">
        <v>13881</v>
      </c>
      <c r="G4814" t="s">
        <v>153</v>
      </c>
      <c r="H4814" t="s">
        <v>154</v>
      </c>
      <c r="I4814" t="s">
        <v>144</v>
      </c>
      <c r="J4814" t="s">
        <v>137</v>
      </c>
      <c r="K4814" t="s">
        <v>138</v>
      </c>
      <c r="L4814" t="s">
        <v>13882</v>
      </c>
      <c r="M4814" t="s">
        <v>13883</v>
      </c>
      <c r="N4814">
        <v>1.051388888</v>
      </c>
      <c r="O4814">
        <v>0</v>
      </c>
      <c r="P4814">
        <v>6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0.92072874306860286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0.92072874306860286</v>
      </c>
    </row>
    <row r="4815" spans="1:31" x14ac:dyDescent="0.25">
      <c r="A4815">
        <v>2345958</v>
      </c>
      <c r="B4815">
        <v>1</v>
      </c>
      <c r="C4815" t="s">
        <v>81</v>
      </c>
      <c r="D4815" t="s">
        <v>120</v>
      </c>
      <c r="E4815" t="s">
        <v>174</v>
      </c>
      <c r="F4815" t="s">
        <v>13574</v>
      </c>
      <c r="G4815" t="s">
        <v>176</v>
      </c>
      <c r="H4815" t="s">
        <v>154</v>
      </c>
      <c r="I4815" t="s">
        <v>144</v>
      </c>
      <c r="J4815" t="s">
        <v>137</v>
      </c>
      <c r="K4815" t="s">
        <v>138</v>
      </c>
      <c r="L4815" t="s">
        <v>13884</v>
      </c>
      <c r="M4815" t="s">
        <v>13885</v>
      </c>
      <c r="N4815">
        <v>1.7613888879999999</v>
      </c>
      <c r="O4815">
        <v>0</v>
      </c>
      <c r="P4815">
        <v>0</v>
      </c>
      <c r="Q4815">
        <v>0</v>
      </c>
      <c r="R4815">
        <v>10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43.047013392872771</v>
      </c>
      <c r="AA4815">
        <v>0</v>
      </c>
      <c r="AB4815">
        <v>0</v>
      </c>
      <c r="AC4815">
        <v>0</v>
      </c>
      <c r="AD4815">
        <v>0</v>
      </c>
      <c r="AE4815">
        <v>43.047013392872771</v>
      </c>
    </row>
    <row r="4816" spans="1:31" x14ac:dyDescent="0.25">
      <c r="A4816">
        <v>2346313</v>
      </c>
      <c r="B4816">
        <v>1</v>
      </c>
      <c r="C4816" t="s">
        <v>80</v>
      </c>
      <c r="D4816" t="s">
        <v>96</v>
      </c>
      <c r="E4816" t="s">
        <v>326</v>
      </c>
      <c r="F4816" t="s">
        <v>886</v>
      </c>
      <c r="G4816" t="s">
        <v>153</v>
      </c>
      <c r="H4816" t="s">
        <v>154</v>
      </c>
      <c r="I4816" t="s">
        <v>144</v>
      </c>
      <c r="J4816" t="s">
        <v>137</v>
      </c>
      <c r="K4816" t="s">
        <v>138</v>
      </c>
      <c r="L4816" t="s">
        <v>13886</v>
      </c>
      <c r="M4816" t="s">
        <v>13887</v>
      </c>
      <c r="N4816">
        <v>1.858055555</v>
      </c>
      <c r="O4816">
        <v>0</v>
      </c>
      <c r="P4816">
        <v>12</v>
      </c>
      <c r="Q4816">
        <v>0</v>
      </c>
      <c r="R4816">
        <v>0</v>
      </c>
      <c r="S4816">
        <v>0</v>
      </c>
      <c r="T4816">
        <v>64</v>
      </c>
      <c r="U4816">
        <v>0</v>
      </c>
      <c r="V4816">
        <v>0</v>
      </c>
      <c r="W4816">
        <v>0</v>
      </c>
      <c r="X4816">
        <v>23.749953195200831</v>
      </c>
      <c r="Y4816">
        <v>0</v>
      </c>
      <c r="Z4816">
        <v>0</v>
      </c>
      <c r="AA4816">
        <v>0</v>
      </c>
      <c r="AB4816">
        <v>799.71185365578435</v>
      </c>
      <c r="AC4816">
        <v>0</v>
      </c>
      <c r="AD4816">
        <v>0</v>
      </c>
      <c r="AE4816">
        <v>823.46180685098523</v>
      </c>
    </row>
    <row r="4817" spans="1:31" x14ac:dyDescent="0.25">
      <c r="A4817">
        <v>2346648</v>
      </c>
      <c r="B4817">
        <v>1</v>
      </c>
      <c r="C4817" t="s">
        <v>80</v>
      </c>
      <c r="D4817" t="s">
        <v>85</v>
      </c>
      <c r="E4817" t="s">
        <v>151</v>
      </c>
      <c r="F4817" t="s">
        <v>11475</v>
      </c>
      <c r="G4817" t="s">
        <v>153</v>
      </c>
      <c r="H4817" t="s">
        <v>154</v>
      </c>
      <c r="I4817" t="s">
        <v>144</v>
      </c>
      <c r="J4817" t="s">
        <v>137</v>
      </c>
      <c r="K4817" t="s">
        <v>138</v>
      </c>
      <c r="L4817" t="s">
        <v>13888</v>
      </c>
      <c r="M4817" t="s">
        <v>13889</v>
      </c>
      <c r="N4817">
        <v>1.8833333329999999</v>
      </c>
      <c r="O4817">
        <v>0</v>
      </c>
      <c r="P4817">
        <v>135</v>
      </c>
      <c r="Q4817">
        <v>0</v>
      </c>
      <c r="R4817">
        <v>0</v>
      </c>
      <c r="S4817">
        <v>0</v>
      </c>
      <c r="T4817">
        <v>22</v>
      </c>
      <c r="U4817">
        <v>0</v>
      </c>
      <c r="V4817">
        <v>0</v>
      </c>
      <c r="W4817">
        <v>0</v>
      </c>
      <c r="X4817">
        <v>64.030691597602356</v>
      </c>
      <c r="Y4817">
        <v>0</v>
      </c>
      <c r="Z4817">
        <v>0</v>
      </c>
      <c r="AA4817">
        <v>0</v>
      </c>
      <c r="AB4817">
        <v>94.136932460854837</v>
      </c>
      <c r="AC4817">
        <v>0</v>
      </c>
      <c r="AD4817">
        <v>0</v>
      </c>
      <c r="AE4817">
        <v>158.16762405845719</v>
      </c>
    </row>
    <row r="4818" spans="1:31" x14ac:dyDescent="0.25">
      <c r="A4818">
        <v>2346791</v>
      </c>
      <c r="B4818">
        <v>1</v>
      </c>
      <c r="C4818" t="s">
        <v>81</v>
      </c>
      <c r="D4818" t="s">
        <v>116</v>
      </c>
      <c r="E4818" t="s">
        <v>147</v>
      </c>
      <c r="F4818" t="s">
        <v>13890</v>
      </c>
      <c r="G4818" t="s">
        <v>184</v>
      </c>
      <c r="H4818" t="s">
        <v>135</v>
      </c>
      <c r="I4818" t="s">
        <v>144</v>
      </c>
      <c r="J4818" t="s">
        <v>137</v>
      </c>
      <c r="K4818" t="s">
        <v>138</v>
      </c>
      <c r="L4818" t="s">
        <v>13891</v>
      </c>
      <c r="M4818" t="s">
        <v>13892</v>
      </c>
      <c r="N4818">
        <v>0.31555555499999999</v>
      </c>
      <c r="O4818">
        <v>0</v>
      </c>
      <c r="P4818">
        <v>22</v>
      </c>
      <c r="Q4818">
        <v>0</v>
      </c>
      <c r="R4818">
        <v>2</v>
      </c>
      <c r="S4818">
        <v>0</v>
      </c>
      <c r="T4818">
        <v>10</v>
      </c>
      <c r="U4818">
        <v>0</v>
      </c>
      <c r="V4818">
        <v>1</v>
      </c>
      <c r="W4818">
        <v>0</v>
      </c>
      <c r="X4818">
        <v>1.4836868543038799</v>
      </c>
      <c r="Y4818">
        <v>0</v>
      </c>
      <c r="Z4818">
        <v>0.88863321629794179</v>
      </c>
      <c r="AA4818">
        <v>0</v>
      </c>
      <c r="AB4818">
        <v>0.45524273141619748</v>
      </c>
      <c r="AC4818">
        <v>0</v>
      </c>
      <c r="AD4818">
        <v>0.44906674046398498</v>
      </c>
      <c r="AE4818">
        <v>3.276629542482004</v>
      </c>
    </row>
    <row r="4819" spans="1:31" x14ac:dyDescent="0.25">
      <c r="A4819">
        <v>2346001</v>
      </c>
      <c r="B4819">
        <v>1</v>
      </c>
      <c r="C4819" t="s">
        <v>80</v>
      </c>
      <c r="D4819" t="s">
        <v>93</v>
      </c>
      <c r="E4819" t="s">
        <v>147</v>
      </c>
      <c r="F4819" t="s">
        <v>13893</v>
      </c>
      <c r="G4819" t="s">
        <v>3157</v>
      </c>
      <c r="H4819" t="s">
        <v>135</v>
      </c>
      <c r="I4819" t="s">
        <v>144</v>
      </c>
      <c r="J4819" t="s">
        <v>137</v>
      </c>
      <c r="K4819" t="s">
        <v>138</v>
      </c>
      <c r="L4819" t="s">
        <v>13894</v>
      </c>
      <c r="M4819" t="s">
        <v>13895</v>
      </c>
      <c r="N4819">
        <v>3.977222222</v>
      </c>
      <c r="O4819">
        <v>0</v>
      </c>
      <c r="P4819">
        <v>11</v>
      </c>
      <c r="Q4819">
        <v>0</v>
      </c>
      <c r="R4819">
        <v>32</v>
      </c>
      <c r="S4819">
        <v>0</v>
      </c>
      <c r="T4819">
        <v>13</v>
      </c>
      <c r="U4819">
        <v>0</v>
      </c>
      <c r="V4819">
        <v>0</v>
      </c>
      <c r="W4819">
        <v>0</v>
      </c>
      <c r="X4819">
        <v>37.279695570422859</v>
      </c>
      <c r="Y4819">
        <v>0</v>
      </c>
      <c r="Z4819">
        <v>531.71761637576242</v>
      </c>
      <c r="AA4819">
        <v>0</v>
      </c>
      <c r="AB4819">
        <v>179.91606911405697</v>
      </c>
      <c r="AC4819">
        <v>0</v>
      </c>
      <c r="AD4819">
        <v>0</v>
      </c>
      <c r="AE4819">
        <v>748.91338106024227</v>
      </c>
    </row>
    <row r="4820" spans="1:31" x14ac:dyDescent="0.25">
      <c r="A4820">
        <v>2346668</v>
      </c>
      <c r="B4820">
        <v>1</v>
      </c>
      <c r="C4820" t="s">
        <v>80</v>
      </c>
      <c r="D4820" t="s">
        <v>93</v>
      </c>
      <c r="E4820" t="s">
        <v>151</v>
      </c>
      <c r="F4820" t="s">
        <v>13896</v>
      </c>
      <c r="G4820" t="s">
        <v>153</v>
      </c>
      <c r="H4820" t="s">
        <v>154</v>
      </c>
      <c r="I4820" t="s">
        <v>144</v>
      </c>
      <c r="J4820" t="s">
        <v>137</v>
      </c>
      <c r="K4820" t="s">
        <v>138</v>
      </c>
      <c r="L4820" t="s">
        <v>13897</v>
      </c>
      <c r="M4820" t="s">
        <v>13898</v>
      </c>
      <c r="N4820">
        <v>3.0950000000000002</v>
      </c>
      <c r="O4820">
        <v>0</v>
      </c>
      <c r="P4820">
        <v>18</v>
      </c>
      <c r="Q4820">
        <v>0</v>
      </c>
      <c r="R4820">
        <v>12</v>
      </c>
      <c r="S4820">
        <v>0</v>
      </c>
      <c r="T4820">
        <v>7</v>
      </c>
      <c r="U4820">
        <v>0</v>
      </c>
      <c r="V4820">
        <v>0</v>
      </c>
      <c r="W4820">
        <v>0</v>
      </c>
      <c r="X4820">
        <v>9.4054887865311478</v>
      </c>
      <c r="Y4820">
        <v>0</v>
      </c>
      <c r="Z4820">
        <v>27.463538564371557</v>
      </c>
      <c r="AA4820">
        <v>0</v>
      </c>
      <c r="AB4820">
        <v>8.3639701340559842</v>
      </c>
      <c r="AC4820">
        <v>0</v>
      </c>
      <c r="AD4820">
        <v>0</v>
      </c>
      <c r="AE4820">
        <v>45.232997484958688</v>
      </c>
    </row>
    <row r="4821" spans="1:31" x14ac:dyDescent="0.25">
      <c r="A4821">
        <v>2345978</v>
      </c>
      <c r="B4821">
        <v>1</v>
      </c>
      <c r="C4821" t="s">
        <v>80</v>
      </c>
      <c r="D4821" t="s">
        <v>84</v>
      </c>
      <c r="E4821" t="s">
        <v>151</v>
      </c>
      <c r="F4821" t="s">
        <v>13514</v>
      </c>
      <c r="G4821" t="s">
        <v>153</v>
      </c>
      <c r="H4821" t="s">
        <v>154</v>
      </c>
      <c r="I4821" t="s">
        <v>144</v>
      </c>
      <c r="J4821" t="s">
        <v>137</v>
      </c>
      <c r="K4821" t="s">
        <v>138</v>
      </c>
      <c r="L4821" t="s">
        <v>13899</v>
      </c>
      <c r="M4821" t="s">
        <v>13900</v>
      </c>
      <c r="N4821">
        <v>0.83388888800000005</v>
      </c>
      <c r="O4821">
        <v>0</v>
      </c>
      <c r="P4821">
        <v>81</v>
      </c>
      <c r="Q4821">
        <v>0</v>
      </c>
      <c r="R4821">
        <v>0</v>
      </c>
      <c r="S4821">
        <v>0</v>
      </c>
      <c r="T4821">
        <v>5</v>
      </c>
      <c r="U4821">
        <v>0</v>
      </c>
      <c r="V4821">
        <v>0</v>
      </c>
      <c r="W4821">
        <v>0</v>
      </c>
      <c r="X4821">
        <v>16.606323066068054</v>
      </c>
      <c r="Y4821">
        <v>0</v>
      </c>
      <c r="Z4821">
        <v>0</v>
      </c>
      <c r="AA4821">
        <v>0</v>
      </c>
      <c r="AB4821">
        <v>2.5099037346952597</v>
      </c>
      <c r="AC4821">
        <v>0</v>
      </c>
      <c r="AD4821">
        <v>0</v>
      </c>
      <c r="AE4821">
        <v>19.116226800763314</v>
      </c>
    </row>
    <row r="4822" spans="1:31" x14ac:dyDescent="0.25">
      <c r="A4822">
        <v>2346642</v>
      </c>
      <c r="B4822">
        <v>1</v>
      </c>
      <c r="C4822" t="s">
        <v>80</v>
      </c>
      <c r="D4822" t="s">
        <v>108</v>
      </c>
      <c r="E4822" t="s">
        <v>141</v>
      </c>
      <c r="F4822" t="s">
        <v>13901</v>
      </c>
      <c r="G4822" t="s">
        <v>134</v>
      </c>
      <c r="H4822" t="s">
        <v>135</v>
      </c>
      <c r="I4822" t="s">
        <v>136</v>
      </c>
      <c r="J4822" t="s">
        <v>137</v>
      </c>
      <c r="K4822" t="s">
        <v>138</v>
      </c>
      <c r="L4822" t="s">
        <v>13902</v>
      </c>
      <c r="M4822" t="s">
        <v>13903</v>
      </c>
      <c r="N4822">
        <v>3.5277777000000003E-2</v>
      </c>
      <c r="O4822">
        <v>0</v>
      </c>
      <c r="P4822">
        <v>3611</v>
      </c>
      <c r="Q4822">
        <v>4</v>
      </c>
      <c r="R4822">
        <v>852</v>
      </c>
      <c r="S4822">
        <v>26</v>
      </c>
      <c r="T4822">
        <v>635</v>
      </c>
      <c r="U4822">
        <v>0</v>
      </c>
      <c r="V4822">
        <v>0</v>
      </c>
      <c r="W4822">
        <v>0</v>
      </c>
      <c r="X4822">
        <v>22.64661798448984</v>
      </c>
      <c r="Y4822">
        <v>2.9377118162531559</v>
      </c>
      <c r="Z4822">
        <v>55.665358794939131</v>
      </c>
      <c r="AA4822">
        <v>7.3681053430461674</v>
      </c>
      <c r="AB4822">
        <v>23.456803147414071</v>
      </c>
      <c r="AC4822">
        <v>0</v>
      </c>
      <c r="AD4822">
        <v>0</v>
      </c>
      <c r="AE4822">
        <v>112.07459708614238</v>
      </c>
    </row>
    <row r="4823" spans="1:31" x14ac:dyDescent="0.25">
      <c r="A4823">
        <v>2346711</v>
      </c>
      <c r="B4823">
        <v>1</v>
      </c>
      <c r="C4823" t="s">
        <v>80</v>
      </c>
      <c r="D4823" t="s">
        <v>110</v>
      </c>
      <c r="E4823" t="s">
        <v>326</v>
      </c>
      <c r="F4823" t="s">
        <v>13904</v>
      </c>
      <c r="G4823" t="s">
        <v>153</v>
      </c>
      <c r="H4823" t="s">
        <v>154</v>
      </c>
      <c r="I4823" t="s">
        <v>144</v>
      </c>
      <c r="J4823" t="s">
        <v>137</v>
      </c>
      <c r="K4823" t="s">
        <v>138</v>
      </c>
      <c r="L4823" t="s">
        <v>13905</v>
      </c>
      <c r="M4823" t="s">
        <v>13906</v>
      </c>
      <c r="N4823">
        <v>6.0536111110000004</v>
      </c>
      <c r="O4823">
        <v>0</v>
      </c>
      <c r="P4823">
        <v>11</v>
      </c>
      <c r="Q4823">
        <v>0</v>
      </c>
      <c r="R4823">
        <v>0</v>
      </c>
      <c r="S4823">
        <v>0</v>
      </c>
      <c r="T4823">
        <v>2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5.3503349429012239</v>
      </c>
      <c r="AC4823">
        <v>0</v>
      </c>
      <c r="AD4823">
        <v>0</v>
      </c>
      <c r="AE4823">
        <v>5.3503349429012239</v>
      </c>
    </row>
    <row r="4824" spans="1:31" x14ac:dyDescent="0.25">
      <c r="A4824">
        <v>2346356</v>
      </c>
      <c r="B4824">
        <v>1</v>
      </c>
      <c r="C4824" t="s">
        <v>80</v>
      </c>
      <c r="D4824" t="s">
        <v>108</v>
      </c>
      <c r="E4824" t="s">
        <v>147</v>
      </c>
      <c r="F4824" t="s">
        <v>13907</v>
      </c>
      <c r="G4824" t="s">
        <v>184</v>
      </c>
      <c r="H4824" t="s">
        <v>135</v>
      </c>
      <c r="I4824" t="s">
        <v>144</v>
      </c>
      <c r="J4824" t="s">
        <v>137</v>
      </c>
      <c r="K4824" t="s">
        <v>138</v>
      </c>
      <c r="L4824" t="s">
        <v>13908</v>
      </c>
      <c r="M4824" t="s">
        <v>13909</v>
      </c>
      <c r="N4824">
        <v>5.6791666660000004</v>
      </c>
      <c r="O4824">
        <v>0</v>
      </c>
      <c r="P4824">
        <v>12</v>
      </c>
      <c r="Q4824">
        <v>0</v>
      </c>
      <c r="R4824">
        <v>2</v>
      </c>
      <c r="S4824">
        <v>0</v>
      </c>
      <c r="T4824">
        <v>1</v>
      </c>
      <c r="U4824">
        <v>0</v>
      </c>
      <c r="V4824">
        <v>0</v>
      </c>
      <c r="W4824">
        <v>0</v>
      </c>
      <c r="X4824">
        <v>16.521702233424193</v>
      </c>
      <c r="Y4824">
        <v>0</v>
      </c>
      <c r="Z4824">
        <v>8.0591384922525009</v>
      </c>
      <c r="AA4824">
        <v>0</v>
      </c>
      <c r="AB4824">
        <v>0.94522498690237922</v>
      </c>
      <c r="AC4824">
        <v>0</v>
      </c>
      <c r="AD4824">
        <v>0</v>
      </c>
      <c r="AE4824">
        <v>25.526065712579072</v>
      </c>
    </row>
    <row r="4825" spans="1:31" x14ac:dyDescent="0.25">
      <c r="A4825">
        <v>2346748</v>
      </c>
      <c r="B4825">
        <v>1</v>
      </c>
      <c r="C4825" t="s">
        <v>81</v>
      </c>
      <c r="D4825" t="s">
        <v>112</v>
      </c>
      <c r="E4825" t="s">
        <v>141</v>
      </c>
      <c r="F4825" t="s">
        <v>13910</v>
      </c>
      <c r="G4825" t="s">
        <v>134</v>
      </c>
      <c r="H4825" t="s">
        <v>135</v>
      </c>
      <c r="I4825" t="s">
        <v>144</v>
      </c>
      <c r="J4825" t="s">
        <v>137</v>
      </c>
      <c r="K4825" t="s">
        <v>138</v>
      </c>
      <c r="L4825" t="s">
        <v>13911</v>
      </c>
      <c r="M4825" t="s">
        <v>13912</v>
      </c>
      <c r="N4825">
        <v>1.598333333</v>
      </c>
      <c r="O4825">
        <v>0</v>
      </c>
      <c r="P4825">
        <v>75</v>
      </c>
      <c r="Q4825">
        <v>195</v>
      </c>
      <c r="R4825">
        <v>24</v>
      </c>
      <c r="S4825">
        <v>11</v>
      </c>
      <c r="T4825">
        <v>5</v>
      </c>
      <c r="U4825">
        <v>1</v>
      </c>
      <c r="V4825">
        <v>0</v>
      </c>
      <c r="W4825">
        <v>0</v>
      </c>
      <c r="X4825">
        <v>22.619859596121341</v>
      </c>
      <c r="Y4825">
        <v>364.377979564226</v>
      </c>
      <c r="Z4825">
        <v>33.774497095763756</v>
      </c>
      <c r="AA4825">
        <v>57.686663002483442</v>
      </c>
      <c r="AB4825">
        <v>6.9911760022055205</v>
      </c>
      <c r="AC4825">
        <v>136.58865788015243</v>
      </c>
      <c r="AD4825">
        <v>0</v>
      </c>
      <c r="AE4825">
        <v>622.03883314095242</v>
      </c>
    </row>
    <row r="4826" spans="1:31" x14ac:dyDescent="0.25">
      <c r="A4826">
        <v>2346662</v>
      </c>
      <c r="B4826">
        <v>1</v>
      </c>
      <c r="C4826" t="s">
        <v>80</v>
      </c>
      <c r="D4826" t="s">
        <v>100</v>
      </c>
      <c r="E4826" t="s">
        <v>174</v>
      </c>
      <c r="F4826" t="s">
        <v>1262</v>
      </c>
      <c r="G4826" t="s">
        <v>176</v>
      </c>
      <c r="H4826" t="s">
        <v>154</v>
      </c>
      <c r="I4826" t="s">
        <v>144</v>
      </c>
      <c r="J4826" t="s">
        <v>137</v>
      </c>
      <c r="K4826" t="s">
        <v>138</v>
      </c>
      <c r="L4826" t="s">
        <v>13913</v>
      </c>
      <c r="M4826" t="s">
        <v>13914</v>
      </c>
      <c r="N4826">
        <v>1.410833333</v>
      </c>
      <c r="O4826">
        <v>0</v>
      </c>
      <c r="P4826">
        <v>38</v>
      </c>
      <c r="Q4826">
        <v>0</v>
      </c>
      <c r="R4826">
        <v>7</v>
      </c>
      <c r="S4826">
        <v>0</v>
      </c>
      <c r="T4826">
        <v>1</v>
      </c>
      <c r="U4826">
        <v>0</v>
      </c>
      <c r="V4826">
        <v>0</v>
      </c>
      <c r="W4826">
        <v>0</v>
      </c>
      <c r="X4826">
        <v>37.143366915196658</v>
      </c>
      <c r="Y4826">
        <v>0</v>
      </c>
      <c r="Z4826">
        <v>5.8582328466051621</v>
      </c>
      <c r="AA4826">
        <v>0</v>
      </c>
      <c r="AB4826">
        <v>0.40839350589205059</v>
      </c>
      <c r="AC4826">
        <v>0</v>
      </c>
      <c r="AD4826">
        <v>0</v>
      </c>
      <c r="AE4826">
        <v>43.409993267693871</v>
      </c>
    </row>
    <row r="4827" spans="1:31" x14ac:dyDescent="0.25">
      <c r="A4827">
        <v>2346413</v>
      </c>
      <c r="B4827">
        <v>1</v>
      </c>
      <c r="C4827" t="s">
        <v>80</v>
      </c>
      <c r="D4827" t="s">
        <v>103</v>
      </c>
      <c r="E4827" t="s">
        <v>326</v>
      </c>
      <c r="F4827" t="s">
        <v>13915</v>
      </c>
      <c r="G4827" t="s">
        <v>153</v>
      </c>
      <c r="H4827" t="s">
        <v>154</v>
      </c>
      <c r="I4827" t="s">
        <v>144</v>
      </c>
      <c r="J4827" t="s">
        <v>137</v>
      </c>
      <c r="K4827" t="s">
        <v>138</v>
      </c>
      <c r="L4827" t="s">
        <v>13916</v>
      </c>
      <c r="M4827" t="s">
        <v>13917</v>
      </c>
      <c r="N4827">
        <v>2.5302777769999998</v>
      </c>
      <c r="O4827">
        <v>0</v>
      </c>
      <c r="P4827">
        <v>13</v>
      </c>
      <c r="Q4827">
        <v>0</v>
      </c>
      <c r="R4827">
        <v>0</v>
      </c>
      <c r="S4827">
        <v>0</v>
      </c>
      <c r="T4827">
        <v>3</v>
      </c>
      <c r="U4827">
        <v>0</v>
      </c>
      <c r="V4827">
        <v>0</v>
      </c>
      <c r="W4827">
        <v>0</v>
      </c>
      <c r="X4827">
        <v>7.5937706372714056</v>
      </c>
      <c r="Y4827">
        <v>0</v>
      </c>
      <c r="Z4827">
        <v>0</v>
      </c>
      <c r="AA4827">
        <v>0</v>
      </c>
      <c r="AB4827">
        <v>20.836465427499846</v>
      </c>
      <c r="AC4827">
        <v>0</v>
      </c>
      <c r="AD4827">
        <v>0</v>
      </c>
      <c r="AE4827">
        <v>28.43023606477125</v>
      </c>
    </row>
    <row r="4828" spans="1:31" x14ac:dyDescent="0.25">
      <c r="A4828">
        <v>2346107</v>
      </c>
      <c r="B4828">
        <v>1</v>
      </c>
      <c r="C4828" t="s">
        <v>80</v>
      </c>
      <c r="D4828" t="s">
        <v>109</v>
      </c>
      <c r="E4828" t="s">
        <v>174</v>
      </c>
      <c r="F4828" t="s">
        <v>13918</v>
      </c>
      <c r="G4828" t="s">
        <v>208</v>
      </c>
      <c r="H4828" t="s">
        <v>154</v>
      </c>
      <c r="I4828" t="s">
        <v>144</v>
      </c>
      <c r="J4828" t="s">
        <v>137</v>
      </c>
      <c r="K4828" t="s">
        <v>209</v>
      </c>
      <c r="L4828" t="s">
        <v>13919</v>
      </c>
      <c r="M4828" t="s">
        <v>13920</v>
      </c>
      <c r="N4828">
        <v>2.9241666660000001</v>
      </c>
      <c r="O4828">
        <v>0</v>
      </c>
      <c r="P4828">
        <v>18</v>
      </c>
      <c r="Q4828">
        <v>0</v>
      </c>
      <c r="R4828">
        <v>12</v>
      </c>
      <c r="S4828">
        <v>0</v>
      </c>
      <c r="T4828">
        <v>12</v>
      </c>
      <c r="U4828">
        <v>0</v>
      </c>
      <c r="V4828">
        <v>0</v>
      </c>
      <c r="W4828">
        <v>0</v>
      </c>
      <c r="X4828">
        <v>8.9010421632093166</v>
      </c>
      <c r="Y4828">
        <v>0</v>
      </c>
      <c r="Z4828">
        <v>131.72951857293722</v>
      </c>
      <c r="AA4828">
        <v>0</v>
      </c>
      <c r="AB4828">
        <v>44.201290006901068</v>
      </c>
      <c r="AC4828">
        <v>0</v>
      </c>
      <c r="AD4828">
        <v>0</v>
      </c>
      <c r="AE4828">
        <v>184.83185074304762</v>
      </c>
    </row>
    <row r="4829" spans="1:31" x14ac:dyDescent="0.25">
      <c r="A4829">
        <v>2346164</v>
      </c>
      <c r="B4829">
        <v>1</v>
      </c>
      <c r="C4829" t="s">
        <v>81</v>
      </c>
      <c r="D4829" t="s">
        <v>112</v>
      </c>
      <c r="E4829" t="s">
        <v>132</v>
      </c>
      <c r="F4829" t="s">
        <v>7804</v>
      </c>
      <c r="G4829" t="s">
        <v>134</v>
      </c>
      <c r="H4829" t="s">
        <v>135</v>
      </c>
      <c r="I4829" t="s">
        <v>136</v>
      </c>
      <c r="J4829" t="s">
        <v>137</v>
      </c>
      <c r="K4829" t="s">
        <v>138</v>
      </c>
      <c r="L4829" t="s">
        <v>13921</v>
      </c>
      <c r="M4829" t="s">
        <v>13922</v>
      </c>
      <c r="N4829">
        <v>4.6944444000000002E-2</v>
      </c>
      <c r="O4829">
        <v>1</v>
      </c>
      <c r="P4829">
        <v>15625</v>
      </c>
      <c r="Q4829">
        <v>17</v>
      </c>
      <c r="R4829">
        <v>565</v>
      </c>
      <c r="S4829">
        <v>76</v>
      </c>
      <c r="T4829">
        <v>1979</v>
      </c>
      <c r="U4829">
        <v>6</v>
      </c>
      <c r="V4829">
        <v>6</v>
      </c>
      <c r="W4829">
        <v>0</v>
      </c>
      <c r="X4829">
        <v>89.211229094828951</v>
      </c>
      <c r="Y4829">
        <v>2.6584700546895834</v>
      </c>
      <c r="Z4829">
        <v>22.575381334659276</v>
      </c>
      <c r="AA4829">
        <v>16.430111131273762</v>
      </c>
      <c r="AB4829">
        <v>58.79780713830035</v>
      </c>
      <c r="AC4829">
        <v>13.986061988917353</v>
      </c>
      <c r="AD4829">
        <v>16.728872507003043</v>
      </c>
      <c r="AE4829">
        <v>220.38793324967233</v>
      </c>
    </row>
    <row r="4830" spans="1:31" x14ac:dyDescent="0.25">
      <c r="A4830">
        <v>2346800</v>
      </c>
      <c r="B4830">
        <v>1</v>
      </c>
      <c r="C4830" t="s">
        <v>80</v>
      </c>
      <c r="D4830" t="s">
        <v>84</v>
      </c>
      <c r="E4830" t="s">
        <v>151</v>
      </c>
      <c r="F4830" t="s">
        <v>13923</v>
      </c>
      <c r="G4830" t="s">
        <v>153</v>
      </c>
      <c r="H4830" t="s">
        <v>154</v>
      </c>
      <c r="I4830" t="s">
        <v>144</v>
      </c>
      <c r="J4830" t="s">
        <v>137</v>
      </c>
      <c r="K4830" t="s">
        <v>138</v>
      </c>
      <c r="L4830" t="s">
        <v>13924</v>
      </c>
      <c r="M4830" t="s">
        <v>13925</v>
      </c>
      <c r="N4830">
        <v>0.81444444400000005</v>
      </c>
      <c r="O4830">
        <v>0</v>
      </c>
      <c r="P4830">
        <v>127</v>
      </c>
      <c r="Q4830">
        <v>0</v>
      </c>
      <c r="R4830">
        <v>0</v>
      </c>
      <c r="S4830">
        <v>0</v>
      </c>
      <c r="T4830">
        <v>13</v>
      </c>
      <c r="U4830">
        <v>0</v>
      </c>
      <c r="V4830">
        <v>0</v>
      </c>
      <c r="W4830">
        <v>0</v>
      </c>
      <c r="X4830">
        <v>31.228517271656766</v>
      </c>
      <c r="Y4830">
        <v>0</v>
      </c>
      <c r="Z4830">
        <v>0</v>
      </c>
      <c r="AA4830">
        <v>0</v>
      </c>
      <c r="AB4830">
        <v>14.911786325934475</v>
      </c>
      <c r="AC4830">
        <v>0</v>
      </c>
      <c r="AD4830">
        <v>0</v>
      </c>
      <c r="AE4830">
        <v>46.140303597591242</v>
      </c>
    </row>
    <row r="4831" spans="1:31" x14ac:dyDescent="0.25">
      <c r="A4831">
        <v>2346468</v>
      </c>
      <c r="B4831">
        <v>1</v>
      </c>
      <c r="C4831" t="s">
        <v>81</v>
      </c>
      <c r="D4831" t="s">
        <v>116</v>
      </c>
      <c r="E4831" t="s">
        <v>151</v>
      </c>
      <c r="F4831" t="s">
        <v>13264</v>
      </c>
      <c r="G4831" t="s">
        <v>153</v>
      </c>
      <c r="H4831" t="s">
        <v>154</v>
      </c>
      <c r="I4831" t="s">
        <v>144</v>
      </c>
      <c r="J4831" t="s">
        <v>137</v>
      </c>
      <c r="K4831" t="s">
        <v>138</v>
      </c>
      <c r="L4831" t="s">
        <v>13926</v>
      </c>
      <c r="M4831" t="s">
        <v>13927</v>
      </c>
      <c r="N4831">
        <v>1.4897222219999999</v>
      </c>
      <c r="O4831">
        <v>0</v>
      </c>
      <c r="P4831">
        <v>14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3.4815447173319525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3.4815447173319525</v>
      </c>
    </row>
    <row r="4832" spans="1:31" x14ac:dyDescent="0.25">
      <c r="A4832">
        <v>2346299</v>
      </c>
      <c r="B4832">
        <v>1</v>
      </c>
      <c r="C4832" t="s">
        <v>81</v>
      </c>
      <c r="D4832" t="s">
        <v>118</v>
      </c>
      <c r="E4832" t="s">
        <v>147</v>
      </c>
      <c r="F4832" t="s">
        <v>454</v>
      </c>
      <c r="G4832" t="s">
        <v>184</v>
      </c>
      <c r="H4832" t="s">
        <v>135</v>
      </c>
      <c r="I4832" t="s">
        <v>144</v>
      </c>
      <c r="J4832" t="s">
        <v>137</v>
      </c>
      <c r="K4832" t="s">
        <v>138</v>
      </c>
      <c r="L4832" t="s">
        <v>13928</v>
      </c>
      <c r="M4832" t="s">
        <v>13929</v>
      </c>
      <c r="N4832">
        <v>1.2766666659999999</v>
      </c>
      <c r="O4832">
        <v>0</v>
      </c>
      <c r="P4832">
        <v>0</v>
      </c>
      <c r="Q4832">
        <v>9</v>
      </c>
      <c r="R4832">
        <v>0</v>
      </c>
      <c r="S4832">
        <v>7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44.982626846246404</v>
      </c>
      <c r="Z4832">
        <v>0</v>
      </c>
      <c r="AA4832">
        <v>16.94584771254312</v>
      </c>
      <c r="AB4832">
        <v>0</v>
      </c>
      <c r="AC4832">
        <v>0</v>
      </c>
      <c r="AD4832">
        <v>0</v>
      </c>
      <c r="AE4832">
        <v>61.928474558789524</v>
      </c>
    </row>
    <row r="4833" spans="1:31" x14ac:dyDescent="0.25">
      <c r="A4833">
        <v>2346614</v>
      </c>
      <c r="B4833">
        <v>1</v>
      </c>
      <c r="C4833" t="s">
        <v>81</v>
      </c>
      <c r="D4833" t="s">
        <v>128</v>
      </c>
      <c r="E4833" t="s">
        <v>151</v>
      </c>
      <c r="F4833" t="s">
        <v>10213</v>
      </c>
      <c r="G4833" t="s">
        <v>410</v>
      </c>
      <c r="H4833" t="s">
        <v>154</v>
      </c>
      <c r="I4833" t="s">
        <v>144</v>
      </c>
      <c r="J4833" t="s">
        <v>137</v>
      </c>
      <c r="K4833" t="s">
        <v>138</v>
      </c>
      <c r="L4833" t="s">
        <v>13930</v>
      </c>
      <c r="M4833" t="s">
        <v>13931</v>
      </c>
      <c r="N4833">
        <v>5.8041666660000004</v>
      </c>
      <c r="O4833">
        <v>0</v>
      </c>
      <c r="P4833">
        <v>19</v>
      </c>
      <c r="Q4833">
        <v>0</v>
      </c>
      <c r="R4833">
        <v>0</v>
      </c>
      <c r="S4833">
        <v>0</v>
      </c>
      <c r="T4833">
        <v>5</v>
      </c>
      <c r="U4833">
        <v>0</v>
      </c>
      <c r="V4833">
        <v>0</v>
      </c>
      <c r="W4833">
        <v>0</v>
      </c>
      <c r="X4833">
        <v>16.388525732665347</v>
      </c>
      <c r="Y4833">
        <v>0</v>
      </c>
      <c r="Z4833">
        <v>0</v>
      </c>
      <c r="AA4833">
        <v>0</v>
      </c>
      <c r="AB4833">
        <v>0.96073237185163207</v>
      </c>
      <c r="AC4833">
        <v>0</v>
      </c>
      <c r="AD4833">
        <v>0</v>
      </c>
      <c r="AE4833">
        <v>17.349258104516977</v>
      </c>
    </row>
    <row r="4834" spans="1:31" x14ac:dyDescent="0.25">
      <c r="A4834">
        <v>2346568</v>
      </c>
      <c r="B4834">
        <v>1</v>
      </c>
      <c r="C4834" t="s">
        <v>80</v>
      </c>
      <c r="D4834" t="s">
        <v>103</v>
      </c>
      <c r="E4834" t="s">
        <v>174</v>
      </c>
      <c r="F4834" t="s">
        <v>13932</v>
      </c>
      <c r="G4834" t="s">
        <v>176</v>
      </c>
      <c r="H4834" t="s">
        <v>154</v>
      </c>
      <c r="I4834" t="s">
        <v>144</v>
      </c>
      <c r="J4834" t="s">
        <v>137</v>
      </c>
      <c r="K4834" t="s">
        <v>138</v>
      </c>
      <c r="L4834" t="s">
        <v>13933</v>
      </c>
      <c r="M4834" t="s">
        <v>13934</v>
      </c>
      <c r="N4834">
        <v>1.7194444440000001</v>
      </c>
      <c r="O4834">
        <v>0</v>
      </c>
      <c r="P4834">
        <v>232</v>
      </c>
      <c r="Q4834">
        <v>0</v>
      </c>
      <c r="R4834">
        <v>5</v>
      </c>
      <c r="S4834">
        <v>0</v>
      </c>
      <c r="T4834">
        <v>9</v>
      </c>
      <c r="U4834">
        <v>0</v>
      </c>
      <c r="V4834">
        <v>0</v>
      </c>
      <c r="W4834">
        <v>0</v>
      </c>
      <c r="X4834">
        <v>130.93303664830069</v>
      </c>
      <c r="Y4834">
        <v>0</v>
      </c>
      <c r="Z4834">
        <v>28.816481193057417</v>
      </c>
      <c r="AA4834">
        <v>0</v>
      </c>
      <c r="AB4834">
        <v>10.20221825630988</v>
      </c>
      <c r="AC4834">
        <v>0</v>
      </c>
      <c r="AD4834">
        <v>0</v>
      </c>
      <c r="AE4834">
        <v>169.951736097668</v>
      </c>
    </row>
    <row r="4835" spans="1:31" x14ac:dyDescent="0.25">
      <c r="A4835">
        <v>2346817</v>
      </c>
      <c r="B4835">
        <v>1</v>
      </c>
      <c r="C4835" t="s">
        <v>80</v>
      </c>
      <c r="D4835" t="s">
        <v>82</v>
      </c>
      <c r="E4835" t="s">
        <v>157</v>
      </c>
      <c r="F4835" t="s">
        <v>13935</v>
      </c>
      <c r="G4835" t="s">
        <v>159</v>
      </c>
      <c r="H4835" t="s">
        <v>154</v>
      </c>
      <c r="I4835" t="s">
        <v>144</v>
      </c>
      <c r="J4835" t="s">
        <v>137</v>
      </c>
      <c r="K4835" t="s">
        <v>138</v>
      </c>
      <c r="L4835" t="s">
        <v>13936</v>
      </c>
      <c r="M4835" t="s">
        <v>13937</v>
      </c>
      <c r="N4835">
        <v>4.2230555550000002</v>
      </c>
      <c r="O4835">
        <v>0</v>
      </c>
      <c r="P4835">
        <v>1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0.97978023863095554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0.97978023863095554</v>
      </c>
    </row>
    <row r="4836" spans="1:31" x14ac:dyDescent="0.25">
      <c r="A4836">
        <v>2346631</v>
      </c>
      <c r="B4836">
        <v>1</v>
      </c>
      <c r="C4836" t="s">
        <v>80</v>
      </c>
      <c r="D4836" t="s">
        <v>93</v>
      </c>
      <c r="E4836" t="s">
        <v>151</v>
      </c>
      <c r="F4836" t="s">
        <v>13938</v>
      </c>
      <c r="G4836" t="s">
        <v>410</v>
      </c>
      <c r="H4836" t="s">
        <v>154</v>
      </c>
      <c r="I4836" t="s">
        <v>144</v>
      </c>
      <c r="J4836" t="s">
        <v>137</v>
      </c>
      <c r="K4836" t="s">
        <v>138</v>
      </c>
      <c r="L4836" t="s">
        <v>13939</v>
      </c>
      <c r="M4836" t="s">
        <v>13940</v>
      </c>
      <c r="N4836">
        <v>3.2327777769999999</v>
      </c>
      <c r="O4836">
        <v>0</v>
      </c>
      <c r="P4836">
        <v>1</v>
      </c>
      <c r="Q4836">
        <v>0</v>
      </c>
      <c r="R4836">
        <v>1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0.91851902266326113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0.91851902266326113</v>
      </c>
    </row>
    <row r="4837" spans="1:31" x14ac:dyDescent="0.25">
      <c r="A4837">
        <v>2345944</v>
      </c>
      <c r="B4837">
        <v>1</v>
      </c>
      <c r="C4837" t="s">
        <v>80</v>
      </c>
      <c r="D4837" t="s">
        <v>83</v>
      </c>
      <c r="E4837" t="s">
        <v>174</v>
      </c>
      <c r="F4837" t="s">
        <v>13941</v>
      </c>
      <c r="G4837" t="s">
        <v>410</v>
      </c>
      <c r="H4837" t="s">
        <v>154</v>
      </c>
      <c r="I4837" t="s">
        <v>144</v>
      </c>
      <c r="J4837" t="s">
        <v>137</v>
      </c>
      <c r="K4837" t="s">
        <v>138</v>
      </c>
      <c r="L4837" t="s">
        <v>13942</v>
      </c>
      <c r="M4837" t="s">
        <v>13943</v>
      </c>
      <c r="N4837">
        <v>1.671944444</v>
      </c>
      <c r="O4837">
        <v>0</v>
      </c>
      <c r="P4837">
        <v>875</v>
      </c>
      <c r="Q4837">
        <v>0</v>
      </c>
      <c r="R4837">
        <v>0</v>
      </c>
      <c r="S4837">
        <v>0</v>
      </c>
      <c r="T4837">
        <v>30</v>
      </c>
      <c r="U4837">
        <v>0</v>
      </c>
      <c r="V4837">
        <v>0</v>
      </c>
      <c r="W4837">
        <v>0</v>
      </c>
      <c r="X4837">
        <v>350.39571282124047</v>
      </c>
      <c r="Y4837">
        <v>0</v>
      </c>
      <c r="Z4837">
        <v>0</v>
      </c>
      <c r="AA4837">
        <v>0</v>
      </c>
      <c r="AB4837">
        <v>36.2547629967167</v>
      </c>
      <c r="AC4837">
        <v>0</v>
      </c>
      <c r="AD4837">
        <v>0</v>
      </c>
      <c r="AE4837">
        <v>386.65047581795716</v>
      </c>
    </row>
    <row r="4838" spans="1:31" x14ac:dyDescent="0.25">
      <c r="A4838">
        <v>2346677</v>
      </c>
      <c r="B4838">
        <v>1</v>
      </c>
      <c r="C4838" t="s">
        <v>80</v>
      </c>
      <c r="D4838" t="s">
        <v>106</v>
      </c>
      <c r="E4838" t="s">
        <v>174</v>
      </c>
      <c r="F4838" t="s">
        <v>13944</v>
      </c>
      <c r="G4838" t="s">
        <v>299</v>
      </c>
      <c r="H4838" t="s">
        <v>154</v>
      </c>
      <c r="I4838" t="s">
        <v>144</v>
      </c>
      <c r="J4838" t="s">
        <v>137</v>
      </c>
      <c r="K4838" t="s">
        <v>138</v>
      </c>
      <c r="L4838" t="s">
        <v>13945</v>
      </c>
      <c r="M4838" t="s">
        <v>13946</v>
      </c>
      <c r="N4838">
        <v>1.4302777769999999</v>
      </c>
      <c r="O4838">
        <v>0</v>
      </c>
      <c r="P4838">
        <v>21</v>
      </c>
      <c r="Q4838">
        <v>0</v>
      </c>
      <c r="R4838">
        <v>16</v>
      </c>
      <c r="S4838">
        <v>0</v>
      </c>
      <c r="T4838">
        <v>6</v>
      </c>
      <c r="U4838">
        <v>0</v>
      </c>
      <c r="V4838">
        <v>0</v>
      </c>
      <c r="W4838">
        <v>0</v>
      </c>
      <c r="X4838">
        <v>3.8891662411351935</v>
      </c>
      <c r="Y4838">
        <v>0</v>
      </c>
      <c r="Z4838">
        <v>45.95388321106136</v>
      </c>
      <c r="AA4838">
        <v>0</v>
      </c>
      <c r="AB4838">
        <v>7.5585214284197049</v>
      </c>
      <c r="AC4838">
        <v>0</v>
      </c>
      <c r="AD4838">
        <v>0</v>
      </c>
      <c r="AE4838">
        <v>57.401570880616255</v>
      </c>
    </row>
    <row r="4839" spans="1:31" x14ac:dyDescent="0.25">
      <c r="A4839">
        <v>2346090</v>
      </c>
      <c r="B4839">
        <v>1</v>
      </c>
      <c r="C4839" t="s">
        <v>81</v>
      </c>
      <c r="D4839" t="s">
        <v>127</v>
      </c>
      <c r="E4839" t="s">
        <v>157</v>
      </c>
      <c r="F4839" t="s">
        <v>13947</v>
      </c>
      <c r="G4839" t="s">
        <v>204</v>
      </c>
      <c r="H4839" t="s">
        <v>154</v>
      </c>
      <c r="I4839" t="s">
        <v>144</v>
      </c>
      <c r="J4839" t="s">
        <v>137</v>
      </c>
      <c r="K4839" t="s">
        <v>138</v>
      </c>
      <c r="L4839" t="s">
        <v>13948</v>
      </c>
      <c r="M4839" t="s">
        <v>13949</v>
      </c>
      <c r="N4839">
        <v>1.383611111</v>
      </c>
      <c r="O4839">
        <v>0</v>
      </c>
      <c r="P4839">
        <v>7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1.0719362865592321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1.0719362865592321</v>
      </c>
    </row>
    <row r="4840" spans="1:31" x14ac:dyDescent="0.25">
      <c r="A4840">
        <v>2346777</v>
      </c>
      <c r="B4840">
        <v>1</v>
      </c>
      <c r="C4840" t="s">
        <v>80</v>
      </c>
      <c r="D4840" t="s">
        <v>100</v>
      </c>
      <c r="E4840" t="s">
        <v>151</v>
      </c>
      <c r="F4840" t="s">
        <v>13950</v>
      </c>
      <c r="G4840" t="s">
        <v>451</v>
      </c>
      <c r="H4840" t="s">
        <v>154</v>
      </c>
      <c r="I4840" t="s">
        <v>144</v>
      </c>
      <c r="J4840" t="s">
        <v>137</v>
      </c>
      <c r="K4840" t="s">
        <v>138</v>
      </c>
      <c r="L4840" t="s">
        <v>13951</v>
      </c>
      <c r="M4840" t="s">
        <v>13952</v>
      </c>
      <c r="N4840">
        <v>1.395277777</v>
      </c>
      <c r="O4840">
        <v>0</v>
      </c>
      <c r="P4840">
        <v>105</v>
      </c>
      <c r="Q4840">
        <v>0</v>
      </c>
      <c r="R4840">
        <v>0</v>
      </c>
      <c r="S4840">
        <v>0</v>
      </c>
      <c r="T4840">
        <v>1</v>
      </c>
      <c r="U4840">
        <v>0</v>
      </c>
      <c r="V4840">
        <v>0</v>
      </c>
      <c r="W4840">
        <v>0</v>
      </c>
      <c r="X4840">
        <v>34.698203017499623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34.698203017499623</v>
      </c>
    </row>
    <row r="4841" spans="1:31" x14ac:dyDescent="0.25">
      <c r="A4841">
        <v>2346531</v>
      </c>
      <c r="B4841">
        <v>1</v>
      </c>
      <c r="C4841" t="s">
        <v>81</v>
      </c>
      <c r="D4841" t="s">
        <v>112</v>
      </c>
      <c r="E4841" t="s">
        <v>174</v>
      </c>
      <c r="F4841" t="s">
        <v>13953</v>
      </c>
      <c r="G4841" t="s">
        <v>176</v>
      </c>
      <c r="H4841" t="s">
        <v>154</v>
      </c>
      <c r="I4841" t="s">
        <v>144</v>
      </c>
      <c r="J4841" t="s">
        <v>137</v>
      </c>
      <c r="K4841" t="s">
        <v>138</v>
      </c>
      <c r="L4841" t="s">
        <v>13954</v>
      </c>
      <c r="M4841" t="s">
        <v>13955</v>
      </c>
      <c r="N4841">
        <v>2.7594444440000001</v>
      </c>
      <c r="O4841">
        <v>0</v>
      </c>
      <c r="P4841">
        <v>5</v>
      </c>
      <c r="Q4841">
        <v>0</v>
      </c>
      <c r="R4841">
        <v>36</v>
      </c>
      <c r="S4841">
        <v>0</v>
      </c>
      <c r="T4841">
        <v>1</v>
      </c>
      <c r="U4841">
        <v>0</v>
      </c>
      <c r="V4841">
        <v>0</v>
      </c>
      <c r="W4841">
        <v>0</v>
      </c>
      <c r="X4841">
        <v>1.5146527462156665</v>
      </c>
      <c r="Y4841">
        <v>0</v>
      </c>
      <c r="Z4841">
        <v>52.79302941044314</v>
      </c>
      <c r="AA4841">
        <v>0</v>
      </c>
      <c r="AB4841">
        <v>5.3937104289739235</v>
      </c>
      <c r="AC4841">
        <v>0</v>
      </c>
      <c r="AD4841">
        <v>0</v>
      </c>
      <c r="AE4841">
        <v>59.701392585632732</v>
      </c>
    </row>
    <row r="4842" spans="1:31" x14ac:dyDescent="0.25">
      <c r="A4842">
        <v>2345990</v>
      </c>
      <c r="B4842">
        <v>1</v>
      </c>
      <c r="C4842" t="s">
        <v>80</v>
      </c>
      <c r="D4842" t="s">
        <v>103</v>
      </c>
      <c r="E4842" t="s">
        <v>147</v>
      </c>
      <c r="F4842" t="s">
        <v>13956</v>
      </c>
      <c r="G4842" t="s">
        <v>813</v>
      </c>
      <c r="H4842" t="s">
        <v>135</v>
      </c>
      <c r="I4842" t="s">
        <v>144</v>
      </c>
      <c r="J4842" t="s">
        <v>137</v>
      </c>
      <c r="K4842" t="s">
        <v>138</v>
      </c>
      <c r="L4842" t="s">
        <v>13957</v>
      </c>
      <c r="M4842" t="s">
        <v>13958</v>
      </c>
      <c r="N4842">
        <v>1.2763888880000001</v>
      </c>
      <c r="O4842">
        <v>0</v>
      </c>
      <c r="P4842">
        <v>245</v>
      </c>
      <c r="Q4842">
        <v>0</v>
      </c>
      <c r="R4842">
        <v>4</v>
      </c>
      <c r="S4842">
        <v>0</v>
      </c>
      <c r="T4842">
        <v>59</v>
      </c>
      <c r="U4842">
        <v>0</v>
      </c>
      <c r="V4842">
        <v>0</v>
      </c>
      <c r="W4842">
        <v>0</v>
      </c>
      <c r="X4842">
        <v>61.178487640201936</v>
      </c>
      <c r="Y4842">
        <v>0</v>
      </c>
      <c r="Z4842">
        <v>4.1115021843233803</v>
      </c>
      <c r="AA4842">
        <v>0</v>
      </c>
      <c r="AB4842">
        <v>75.132604256093856</v>
      </c>
      <c r="AC4842">
        <v>0</v>
      </c>
      <c r="AD4842">
        <v>0</v>
      </c>
      <c r="AE4842">
        <v>140.42259408061918</v>
      </c>
    </row>
    <row r="4843" spans="1:31" x14ac:dyDescent="0.25">
      <c r="A4843">
        <v>2346551</v>
      </c>
      <c r="B4843">
        <v>1</v>
      </c>
      <c r="C4843" t="s">
        <v>80</v>
      </c>
      <c r="D4843" t="s">
        <v>83</v>
      </c>
      <c r="E4843" t="s">
        <v>157</v>
      </c>
      <c r="F4843" t="s">
        <v>13959</v>
      </c>
      <c r="G4843" t="s">
        <v>159</v>
      </c>
      <c r="H4843" t="s">
        <v>154</v>
      </c>
      <c r="I4843" t="s">
        <v>144</v>
      </c>
      <c r="J4843" t="s">
        <v>137</v>
      </c>
      <c r="K4843" t="s">
        <v>138</v>
      </c>
      <c r="L4843" t="s">
        <v>13960</v>
      </c>
      <c r="M4843" t="s">
        <v>13961</v>
      </c>
      <c r="N4843">
        <v>2.795833333</v>
      </c>
      <c r="O4843">
        <v>0</v>
      </c>
      <c r="P4843">
        <v>5</v>
      </c>
      <c r="Q4843">
        <v>0</v>
      </c>
      <c r="R4843">
        <v>0</v>
      </c>
      <c r="S4843">
        <v>0</v>
      </c>
      <c r="T4843">
        <v>1</v>
      </c>
      <c r="U4843">
        <v>0</v>
      </c>
      <c r="V4843">
        <v>0</v>
      </c>
      <c r="W4843">
        <v>0</v>
      </c>
      <c r="X4843">
        <v>3.7063839283239175</v>
      </c>
      <c r="Y4843">
        <v>0</v>
      </c>
      <c r="Z4843">
        <v>0</v>
      </c>
      <c r="AA4843">
        <v>0</v>
      </c>
      <c r="AB4843">
        <v>3.7781695301701004</v>
      </c>
      <c r="AC4843">
        <v>0</v>
      </c>
      <c r="AD4843">
        <v>0</v>
      </c>
      <c r="AE4843">
        <v>7.4845534584940179</v>
      </c>
    </row>
    <row r="4844" spans="1:31" x14ac:dyDescent="0.25">
      <c r="A4844">
        <v>2346694</v>
      </c>
      <c r="B4844">
        <v>1</v>
      </c>
      <c r="C4844" t="s">
        <v>81</v>
      </c>
      <c r="D4844" t="s">
        <v>128</v>
      </c>
      <c r="E4844" t="s">
        <v>151</v>
      </c>
      <c r="F4844" t="s">
        <v>13962</v>
      </c>
      <c r="G4844" t="s">
        <v>2039</v>
      </c>
      <c r="H4844" t="s">
        <v>154</v>
      </c>
      <c r="I4844" t="s">
        <v>144</v>
      </c>
      <c r="J4844" t="s">
        <v>137</v>
      </c>
      <c r="K4844" t="s">
        <v>138</v>
      </c>
      <c r="L4844" t="s">
        <v>13963</v>
      </c>
      <c r="M4844" t="s">
        <v>13964</v>
      </c>
      <c r="N4844">
        <v>1.475833333</v>
      </c>
      <c r="O4844">
        <v>0</v>
      </c>
      <c r="P4844">
        <v>17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4.753406997777784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4.753406997777784</v>
      </c>
    </row>
    <row r="4845" spans="1:31" x14ac:dyDescent="0.25">
      <c r="A4845">
        <v>2346714</v>
      </c>
      <c r="B4845">
        <v>1</v>
      </c>
      <c r="C4845" t="s">
        <v>81</v>
      </c>
      <c r="D4845" t="s">
        <v>123</v>
      </c>
      <c r="E4845" t="s">
        <v>151</v>
      </c>
      <c r="F4845" t="s">
        <v>13965</v>
      </c>
      <c r="G4845" t="s">
        <v>153</v>
      </c>
      <c r="H4845" t="s">
        <v>154</v>
      </c>
      <c r="I4845" t="s">
        <v>144</v>
      </c>
      <c r="J4845" t="s">
        <v>137</v>
      </c>
      <c r="K4845" t="s">
        <v>138</v>
      </c>
      <c r="L4845" t="s">
        <v>13966</v>
      </c>
      <c r="M4845" t="s">
        <v>13967</v>
      </c>
      <c r="N4845">
        <v>3.315833333</v>
      </c>
      <c r="O4845">
        <v>0</v>
      </c>
      <c r="P4845">
        <v>53</v>
      </c>
      <c r="Q4845">
        <v>0</v>
      </c>
      <c r="R4845">
        <v>0</v>
      </c>
      <c r="S4845">
        <v>0</v>
      </c>
      <c r="T4845">
        <v>4</v>
      </c>
      <c r="U4845">
        <v>0</v>
      </c>
      <c r="V4845">
        <v>0</v>
      </c>
      <c r="W4845">
        <v>0</v>
      </c>
      <c r="X4845">
        <v>44.148138054860027</v>
      </c>
      <c r="Y4845">
        <v>0</v>
      </c>
      <c r="Z4845">
        <v>0</v>
      </c>
      <c r="AA4845">
        <v>0</v>
      </c>
      <c r="AB4845">
        <v>20.072549990267131</v>
      </c>
      <c r="AC4845">
        <v>0</v>
      </c>
      <c r="AD4845">
        <v>0</v>
      </c>
      <c r="AE4845">
        <v>64.220688045127162</v>
      </c>
    </row>
    <row r="4846" spans="1:31" x14ac:dyDescent="0.25">
      <c r="A4846">
        <v>2346571</v>
      </c>
      <c r="B4846">
        <v>1</v>
      </c>
      <c r="C4846" t="s">
        <v>80</v>
      </c>
      <c r="D4846" t="s">
        <v>98</v>
      </c>
      <c r="E4846" t="s">
        <v>151</v>
      </c>
      <c r="F4846" t="s">
        <v>13968</v>
      </c>
      <c r="G4846" t="s">
        <v>153</v>
      </c>
      <c r="H4846" t="s">
        <v>154</v>
      </c>
      <c r="I4846" t="s">
        <v>144</v>
      </c>
      <c r="J4846" t="s">
        <v>137</v>
      </c>
      <c r="K4846" t="s">
        <v>138</v>
      </c>
      <c r="L4846" t="s">
        <v>13969</v>
      </c>
      <c r="M4846" t="s">
        <v>13970</v>
      </c>
      <c r="N4846">
        <v>2.78</v>
      </c>
      <c r="O4846">
        <v>0</v>
      </c>
      <c r="P4846">
        <v>94</v>
      </c>
      <c r="Q4846">
        <v>0</v>
      </c>
      <c r="R4846">
        <v>4</v>
      </c>
      <c r="S4846">
        <v>0</v>
      </c>
      <c r="T4846">
        <v>10</v>
      </c>
      <c r="U4846">
        <v>0</v>
      </c>
      <c r="V4846">
        <v>0</v>
      </c>
      <c r="W4846">
        <v>0</v>
      </c>
      <c r="X4846">
        <v>87.206223545496215</v>
      </c>
      <c r="Y4846">
        <v>0</v>
      </c>
      <c r="Z4846">
        <v>23.264934024955473</v>
      </c>
      <c r="AA4846">
        <v>0</v>
      </c>
      <c r="AB4846">
        <v>50.693192614004985</v>
      </c>
      <c r="AC4846">
        <v>0</v>
      </c>
      <c r="AD4846">
        <v>0</v>
      </c>
      <c r="AE4846">
        <v>161.16435018445668</v>
      </c>
    </row>
    <row r="4847" spans="1:31" x14ac:dyDescent="0.25">
      <c r="A4847">
        <v>2346737</v>
      </c>
      <c r="B4847">
        <v>1</v>
      </c>
      <c r="C4847" t="s">
        <v>81</v>
      </c>
      <c r="D4847" t="s">
        <v>119</v>
      </c>
      <c r="E4847" t="s">
        <v>151</v>
      </c>
      <c r="F4847" t="s">
        <v>13971</v>
      </c>
      <c r="G4847" t="s">
        <v>153</v>
      </c>
      <c r="H4847" t="s">
        <v>154</v>
      </c>
      <c r="I4847" t="s">
        <v>144</v>
      </c>
      <c r="J4847" t="s">
        <v>137</v>
      </c>
      <c r="K4847" t="s">
        <v>138</v>
      </c>
      <c r="L4847" t="s">
        <v>13972</v>
      </c>
      <c r="M4847" t="s">
        <v>13973</v>
      </c>
      <c r="N4847">
        <v>1.3330555550000001</v>
      </c>
      <c r="O4847">
        <v>0</v>
      </c>
      <c r="P4847">
        <v>0</v>
      </c>
      <c r="Q4847">
        <v>0</v>
      </c>
      <c r="R4847">
        <v>1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0.10856215402605751</v>
      </c>
      <c r="AA4847">
        <v>0</v>
      </c>
      <c r="AB4847">
        <v>0</v>
      </c>
      <c r="AC4847">
        <v>0</v>
      </c>
      <c r="AD4847">
        <v>0</v>
      </c>
      <c r="AE4847">
        <v>0.10856215402605751</v>
      </c>
    </row>
    <row r="4848" spans="1:31" x14ac:dyDescent="0.25">
      <c r="A4848">
        <v>2346004</v>
      </c>
      <c r="B4848">
        <v>1</v>
      </c>
      <c r="C4848" t="s">
        <v>81</v>
      </c>
      <c r="D4848" t="s">
        <v>127</v>
      </c>
      <c r="E4848" t="s">
        <v>147</v>
      </c>
      <c r="F4848" t="s">
        <v>13974</v>
      </c>
      <c r="G4848" t="s">
        <v>134</v>
      </c>
      <c r="H4848" t="s">
        <v>135</v>
      </c>
      <c r="I4848" t="s">
        <v>144</v>
      </c>
      <c r="J4848" t="s">
        <v>137</v>
      </c>
      <c r="K4848" t="s">
        <v>138</v>
      </c>
      <c r="L4848" t="s">
        <v>13975</v>
      </c>
      <c r="M4848" t="s">
        <v>13976</v>
      </c>
      <c r="N4848">
        <v>4.8661111110000004</v>
      </c>
      <c r="O4848">
        <v>1</v>
      </c>
      <c r="P4848">
        <v>1121</v>
      </c>
      <c r="Q4848">
        <v>142</v>
      </c>
      <c r="R4848">
        <v>93</v>
      </c>
      <c r="S4848">
        <v>11</v>
      </c>
      <c r="T4848">
        <v>135</v>
      </c>
      <c r="U4848">
        <v>0</v>
      </c>
      <c r="V4848">
        <v>2</v>
      </c>
      <c r="W4848">
        <v>13.411019455833333</v>
      </c>
      <c r="X4848">
        <v>1119.0612957257883</v>
      </c>
      <c r="Y4848">
        <v>6178.0872687826513</v>
      </c>
      <c r="Z4848">
        <v>803.28725159180942</v>
      </c>
      <c r="AA4848">
        <v>503.44933111433704</v>
      </c>
      <c r="AB4848">
        <v>457.15874793152665</v>
      </c>
      <c r="AC4848">
        <v>0</v>
      </c>
      <c r="AD4848">
        <v>1360.832144979197</v>
      </c>
      <c r="AE4848">
        <v>10435.287059581142</v>
      </c>
    </row>
    <row r="4849" spans="1:31" x14ac:dyDescent="0.25">
      <c r="A4849">
        <v>2346594</v>
      </c>
      <c r="B4849">
        <v>1</v>
      </c>
      <c r="C4849" t="s">
        <v>80</v>
      </c>
      <c r="D4849" t="s">
        <v>83</v>
      </c>
      <c r="E4849" t="s">
        <v>151</v>
      </c>
      <c r="F4849" t="s">
        <v>13977</v>
      </c>
      <c r="G4849" t="s">
        <v>219</v>
      </c>
      <c r="H4849" t="s">
        <v>154</v>
      </c>
      <c r="I4849" t="s">
        <v>144</v>
      </c>
      <c r="J4849" t="s">
        <v>137</v>
      </c>
      <c r="K4849" t="s">
        <v>138</v>
      </c>
      <c r="L4849" t="s">
        <v>13978</v>
      </c>
      <c r="M4849" t="s">
        <v>13979</v>
      </c>
      <c r="N4849">
        <v>3.0322222220000001</v>
      </c>
      <c r="O4849">
        <v>0</v>
      </c>
      <c r="P4849">
        <v>189</v>
      </c>
      <c r="Q4849">
        <v>0</v>
      </c>
      <c r="R4849">
        <v>0</v>
      </c>
      <c r="S4849">
        <v>0</v>
      </c>
      <c r="T4849">
        <v>36</v>
      </c>
      <c r="U4849">
        <v>0</v>
      </c>
      <c r="V4849">
        <v>0</v>
      </c>
      <c r="W4849">
        <v>0</v>
      </c>
      <c r="X4849">
        <v>206.60784262085946</v>
      </c>
      <c r="Y4849">
        <v>0</v>
      </c>
      <c r="Z4849">
        <v>0</v>
      </c>
      <c r="AA4849">
        <v>0</v>
      </c>
      <c r="AB4849">
        <v>87.761154277811514</v>
      </c>
      <c r="AC4849">
        <v>0</v>
      </c>
      <c r="AD4849">
        <v>0</v>
      </c>
      <c r="AE4849">
        <v>294.36899689867096</v>
      </c>
    </row>
    <row r="4850" spans="1:31" x14ac:dyDescent="0.25">
      <c r="A4850">
        <v>2346153</v>
      </c>
      <c r="B4850">
        <v>1</v>
      </c>
      <c r="C4850" t="s">
        <v>80</v>
      </c>
      <c r="D4850" t="s">
        <v>109</v>
      </c>
      <c r="E4850" t="s">
        <v>132</v>
      </c>
      <c r="F4850" t="s">
        <v>13980</v>
      </c>
      <c r="G4850" t="s">
        <v>208</v>
      </c>
      <c r="H4850" t="s">
        <v>135</v>
      </c>
      <c r="I4850" t="s">
        <v>144</v>
      </c>
      <c r="J4850" t="s">
        <v>137</v>
      </c>
      <c r="K4850" t="s">
        <v>209</v>
      </c>
      <c r="L4850" t="s">
        <v>13981</v>
      </c>
      <c r="M4850" t="s">
        <v>13982</v>
      </c>
      <c r="N4850">
        <v>1.369444444</v>
      </c>
      <c r="O4850">
        <v>0</v>
      </c>
      <c r="P4850">
        <v>73</v>
      </c>
      <c r="Q4850">
        <v>0</v>
      </c>
      <c r="R4850">
        <v>9</v>
      </c>
      <c r="S4850">
        <v>1</v>
      </c>
      <c r="T4850">
        <v>10</v>
      </c>
      <c r="U4850">
        <v>0</v>
      </c>
      <c r="V4850">
        <v>0</v>
      </c>
      <c r="W4850">
        <v>0</v>
      </c>
      <c r="X4850">
        <v>20.090190540087541</v>
      </c>
      <c r="Y4850">
        <v>0</v>
      </c>
      <c r="Z4850">
        <v>6.1260001897056604</v>
      </c>
      <c r="AA4850">
        <v>2.9724878715811807</v>
      </c>
      <c r="AB4850">
        <v>19.97650596293164</v>
      </c>
      <c r="AC4850">
        <v>0</v>
      </c>
      <c r="AD4850">
        <v>0</v>
      </c>
      <c r="AE4850">
        <v>49.165184564306017</v>
      </c>
    </row>
    <row r="4851" spans="1:31" x14ac:dyDescent="0.25">
      <c r="A4851">
        <v>2346010</v>
      </c>
      <c r="B4851">
        <v>1</v>
      </c>
      <c r="C4851" t="s">
        <v>80</v>
      </c>
      <c r="D4851" t="s">
        <v>93</v>
      </c>
      <c r="E4851" t="s">
        <v>147</v>
      </c>
      <c r="F4851" t="s">
        <v>13983</v>
      </c>
      <c r="G4851" t="s">
        <v>134</v>
      </c>
      <c r="H4851" t="s">
        <v>135</v>
      </c>
      <c r="I4851" t="s">
        <v>144</v>
      </c>
      <c r="J4851" t="s">
        <v>137</v>
      </c>
      <c r="K4851" t="s">
        <v>138</v>
      </c>
      <c r="L4851" t="s">
        <v>13984</v>
      </c>
      <c r="M4851" t="s">
        <v>13985</v>
      </c>
      <c r="N4851">
        <v>0.11027777699999999</v>
      </c>
      <c r="O4851">
        <v>0</v>
      </c>
      <c r="P4851">
        <v>19</v>
      </c>
      <c r="Q4851">
        <v>0</v>
      </c>
      <c r="R4851">
        <v>5</v>
      </c>
      <c r="S4851">
        <v>10</v>
      </c>
      <c r="T4851">
        <v>991</v>
      </c>
      <c r="U4851">
        <v>5</v>
      </c>
      <c r="V4851">
        <v>17</v>
      </c>
      <c r="W4851">
        <v>0</v>
      </c>
      <c r="X4851">
        <v>0.20421480871968056</v>
      </c>
      <c r="Y4851">
        <v>0</v>
      </c>
      <c r="Z4851">
        <v>1.4695813934819777</v>
      </c>
      <c r="AA4851">
        <v>11.78489370030711</v>
      </c>
      <c r="AB4851">
        <v>54.774155675864073</v>
      </c>
      <c r="AC4851">
        <v>8.3818669143458759</v>
      </c>
      <c r="AD4851">
        <v>28.683788859763197</v>
      </c>
      <c r="AE4851">
        <v>105.29850135248192</v>
      </c>
    </row>
    <row r="4852" spans="1:31" x14ac:dyDescent="0.25">
      <c r="A4852">
        <v>2346757</v>
      </c>
      <c r="B4852">
        <v>1</v>
      </c>
      <c r="C4852" t="s">
        <v>80</v>
      </c>
      <c r="D4852" t="s">
        <v>98</v>
      </c>
      <c r="E4852" t="s">
        <v>151</v>
      </c>
      <c r="F4852" t="s">
        <v>5271</v>
      </c>
      <c r="G4852" t="s">
        <v>153</v>
      </c>
      <c r="H4852" t="s">
        <v>154</v>
      </c>
      <c r="I4852" t="s">
        <v>144</v>
      </c>
      <c r="J4852" t="s">
        <v>137</v>
      </c>
      <c r="K4852" t="s">
        <v>138</v>
      </c>
      <c r="L4852" t="s">
        <v>13986</v>
      </c>
      <c r="M4852" t="s">
        <v>13987</v>
      </c>
      <c r="N4852">
        <v>2.056944444</v>
      </c>
      <c r="O4852">
        <v>0</v>
      </c>
      <c r="P4852">
        <v>112</v>
      </c>
      <c r="Q4852">
        <v>0</v>
      </c>
      <c r="R4852">
        <v>4</v>
      </c>
      <c r="S4852">
        <v>0</v>
      </c>
      <c r="T4852">
        <v>31</v>
      </c>
      <c r="U4852">
        <v>0</v>
      </c>
      <c r="V4852">
        <v>0</v>
      </c>
      <c r="W4852">
        <v>0</v>
      </c>
      <c r="X4852">
        <v>80.036606102954494</v>
      </c>
      <c r="Y4852">
        <v>0</v>
      </c>
      <c r="Z4852">
        <v>8.830542327547219</v>
      </c>
      <c r="AA4852">
        <v>0</v>
      </c>
      <c r="AB4852">
        <v>36.330284918224173</v>
      </c>
      <c r="AC4852">
        <v>0</v>
      </c>
      <c r="AD4852">
        <v>0</v>
      </c>
      <c r="AE4852">
        <v>125.19743334872589</v>
      </c>
    </row>
    <row r="4853" spans="1:31" x14ac:dyDescent="0.25">
      <c r="A4853">
        <v>2346365</v>
      </c>
      <c r="B4853">
        <v>1</v>
      </c>
      <c r="C4853" t="s">
        <v>81</v>
      </c>
      <c r="D4853" t="s">
        <v>125</v>
      </c>
      <c r="E4853" t="s">
        <v>174</v>
      </c>
      <c r="F4853" t="s">
        <v>13178</v>
      </c>
      <c r="G4853" t="s">
        <v>219</v>
      </c>
      <c r="H4853" t="s">
        <v>154</v>
      </c>
      <c r="I4853" t="s">
        <v>144</v>
      </c>
      <c r="J4853" t="s">
        <v>137</v>
      </c>
      <c r="K4853" t="s">
        <v>138</v>
      </c>
      <c r="L4853" t="s">
        <v>13988</v>
      </c>
      <c r="M4853" t="s">
        <v>13989</v>
      </c>
      <c r="N4853">
        <v>0.77138888800000005</v>
      </c>
      <c r="O4853">
        <v>0</v>
      </c>
      <c r="P4853">
        <v>61</v>
      </c>
      <c r="Q4853">
        <v>0</v>
      </c>
      <c r="R4853">
        <v>1</v>
      </c>
      <c r="S4853">
        <v>0</v>
      </c>
      <c r="T4853">
        <v>5</v>
      </c>
      <c r="U4853">
        <v>0</v>
      </c>
      <c r="V4853">
        <v>0</v>
      </c>
      <c r="W4853">
        <v>0</v>
      </c>
      <c r="X4853">
        <v>5.339589031416395</v>
      </c>
      <c r="Y4853">
        <v>0</v>
      </c>
      <c r="Z4853">
        <v>0.29135444471518335</v>
      </c>
      <c r="AA4853">
        <v>0</v>
      </c>
      <c r="AB4853">
        <v>2.3355183020941626</v>
      </c>
      <c r="AC4853">
        <v>0</v>
      </c>
      <c r="AD4853">
        <v>0</v>
      </c>
      <c r="AE4853">
        <v>7.9664617782257405</v>
      </c>
    </row>
    <row r="4854" spans="1:31" x14ac:dyDescent="0.25">
      <c r="A4854">
        <v>2345967</v>
      </c>
      <c r="B4854">
        <v>1</v>
      </c>
      <c r="C4854" t="s">
        <v>81</v>
      </c>
      <c r="D4854" t="s">
        <v>123</v>
      </c>
      <c r="E4854" t="s">
        <v>151</v>
      </c>
      <c r="F4854" t="s">
        <v>13990</v>
      </c>
      <c r="G4854" t="s">
        <v>153</v>
      </c>
      <c r="H4854" t="s">
        <v>154</v>
      </c>
      <c r="I4854" t="s">
        <v>144</v>
      </c>
      <c r="J4854" t="s">
        <v>137</v>
      </c>
      <c r="K4854" t="s">
        <v>138</v>
      </c>
      <c r="L4854" t="s">
        <v>13991</v>
      </c>
      <c r="M4854" t="s">
        <v>13992</v>
      </c>
      <c r="N4854">
        <v>0.93777777699999998</v>
      </c>
      <c r="O4854">
        <v>0</v>
      </c>
      <c r="P4854">
        <v>0</v>
      </c>
      <c r="Q4854">
        <v>0</v>
      </c>
      <c r="R4854">
        <v>6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2.7168884666484332</v>
      </c>
      <c r="AA4854">
        <v>0</v>
      </c>
      <c r="AB4854">
        <v>0</v>
      </c>
      <c r="AC4854">
        <v>0</v>
      </c>
      <c r="AD4854">
        <v>0</v>
      </c>
      <c r="AE4854">
        <v>2.7168884666484332</v>
      </c>
    </row>
    <row r="4855" spans="1:31" x14ac:dyDescent="0.25">
      <c r="A4855">
        <v>2346608</v>
      </c>
      <c r="B4855">
        <v>1</v>
      </c>
      <c r="C4855" t="s">
        <v>80</v>
      </c>
      <c r="D4855" t="s">
        <v>104</v>
      </c>
      <c r="E4855" t="s">
        <v>151</v>
      </c>
      <c r="F4855" t="s">
        <v>13993</v>
      </c>
      <c r="G4855" t="s">
        <v>153</v>
      </c>
      <c r="H4855" t="s">
        <v>154</v>
      </c>
      <c r="I4855" t="s">
        <v>144</v>
      </c>
      <c r="J4855" t="s">
        <v>137</v>
      </c>
      <c r="K4855" t="s">
        <v>138</v>
      </c>
      <c r="L4855" t="s">
        <v>13994</v>
      </c>
      <c r="M4855" t="s">
        <v>13995</v>
      </c>
      <c r="N4855">
        <v>2.2241666659999999</v>
      </c>
      <c r="O4855">
        <v>0</v>
      </c>
      <c r="P4855">
        <v>35</v>
      </c>
      <c r="Q4855">
        <v>0</v>
      </c>
      <c r="R4855">
        <v>0</v>
      </c>
      <c r="S4855">
        <v>0</v>
      </c>
      <c r="T4855">
        <v>6</v>
      </c>
      <c r="U4855">
        <v>0</v>
      </c>
      <c r="V4855">
        <v>0</v>
      </c>
      <c r="W4855">
        <v>0</v>
      </c>
      <c r="X4855">
        <v>23.344148771176474</v>
      </c>
      <c r="Y4855">
        <v>0</v>
      </c>
      <c r="Z4855">
        <v>0</v>
      </c>
      <c r="AA4855">
        <v>0</v>
      </c>
      <c r="AB4855">
        <v>7.7059033211106929</v>
      </c>
      <c r="AC4855">
        <v>0</v>
      </c>
      <c r="AD4855">
        <v>0</v>
      </c>
      <c r="AE4855">
        <v>31.050052092287167</v>
      </c>
    </row>
    <row r="4856" spans="1:31" x14ac:dyDescent="0.25">
      <c r="A4856">
        <v>2346259</v>
      </c>
      <c r="B4856">
        <v>1</v>
      </c>
      <c r="C4856" t="s">
        <v>80</v>
      </c>
      <c r="D4856" t="s">
        <v>107</v>
      </c>
      <c r="E4856" t="s">
        <v>147</v>
      </c>
      <c r="F4856" t="s">
        <v>13996</v>
      </c>
      <c r="G4856" t="s">
        <v>134</v>
      </c>
      <c r="H4856" t="s">
        <v>135</v>
      </c>
      <c r="I4856" t="s">
        <v>144</v>
      </c>
      <c r="J4856" t="s">
        <v>137</v>
      </c>
      <c r="K4856" t="s">
        <v>138</v>
      </c>
      <c r="L4856" t="s">
        <v>13997</v>
      </c>
      <c r="M4856" t="s">
        <v>13998</v>
      </c>
      <c r="N4856">
        <v>1.2938888879999999</v>
      </c>
      <c r="O4856">
        <v>0</v>
      </c>
      <c r="P4856">
        <v>560</v>
      </c>
      <c r="Q4856">
        <v>0</v>
      </c>
      <c r="R4856">
        <v>6</v>
      </c>
      <c r="S4856">
        <v>0</v>
      </c>
      <c r="T4856">
        <v>30</v>
      </c>
      <c r="U4856">
        <v>0</v>
      </c>
      <c r="V4856">
        <v>0</v>
      </c>
      <c r="W4856">
        <v>0</v>
      </c>
      <c r="X4856">
        <v>161.5396299227657</v>
      </c>
      <c r="Y4856">
        <v>0</v>
      </c>
      <c r="Z4856">
        <v>1.5158074467683833</v>
      </c>
      <c r="AA4856">
        <v>0</v>
      </c>
      <c r="AB4856">
        <v>34.010674597533779</v>
      </c>
      <c r="AC4856">
        <v>0</v>
      </c>
      <c r="AD4856">
        <v>0</v>
      </c>
      <c r="AE4856">
        <v>197.06611196706785</v>
      </c>
    </row>
    <row r="4857" spans="1:31" x14ac:dyDescent="0.25">
      <c r="A4857">
        <v>2346359</v>
      </c>
      <c r="B4857">
        <v>1</v>
      </c>
      <c r="C4857" t="s">
        <v>81</v>
      </c>
      <c r="D4857" t="s">
        <v>127</v>
      </c>
      <c r="E4857" t="s">
        <v>174</v>
      </c>
      <c r="F4857" t="s">
        <v>13999</v>
      </c>
      <c r="G4857" t="s">
        <v>208</v>
      </c>
      <c r="H4857" t="s">
        <v>154</v>
      </c>
      <c r="I4857" t="s">
        <v>144</v>
      </c>
      <c r="J4857" t="s">
        <v>137</v>
      </c>
      <c r="K4857" t="s">
        <v>209</v>
      </c>
      <c r="L4857" t="s">
        <v>14000</v>
      </c>
      <c r="M4857" t="s">
        <v>14001</v>
      </c>
      <c r="N4857">
        <v>0.73916666600000003</v>
      </c>
      <c r="O4857">
        <v>0</v>
      </c>
      <c r="P4857">
        <v>72</v>
      </c>
      <c r="Q4857">
        <v>0</v>
      </c>
      <c r="R4857">
        <v>4</v>
      </c>
      <c r="S4857">
        <v>0</v>
      </c>
      <c r="T4857">
        <v>12</v>
      </c>
      <c r="U4857">
        <v>0</v>
      </c>
      <c r="V4857">
        <v>0</v>
      </c>
      <c r="W4857">
        <v>0</v>
      </c>
      <c r="X4857">
        <v>9.8511365119819452</v>
      </c>
      <c r="Y4857">
        <v>0</v>
      </c>
      <c r="Z4857">
        <v>0.72583414377552002</v>
      </c>
      <c r="AA4857">
        <v>0</v>
      </c>
      <c r="AB4857">
        <v>6.1800596037188082</v>
      </c>
      <c r="AC4857">
        <v>0</v>
      </c>
      <c r="AD4857">
        <v>0</v>
      </c>
      <c r="AE4857">
        <v>16.757030259476274</v>
      </c>
    </row>
    <row r="4858" spans="1:31" x14ac:dyDescent="0.25">
      <c r="A4858">
        <v>2346634</v>
      </c>
      <c r="B4858">
        <v>1</v>
      </c>
      <c r="C4858" t="s">
        <v>80</v>
      </c>
      <c r="D4858" t="s">
        <v>107</v>
      </c>
      <c r="E4858" t="s">
        <v>132</v>
      </c>
      <c r="F4858" t="s">
        <v>7634</v>
      </c>
      <c r="G4858" t="s">
        <v>134</v>
      </c>
      <c r="H4858" t="s">
        <v>135</v>
      </c>
      <c r="I4858" t="s">
        <v>144</v>
      </c>
      <c r="J4858" t="s">
        <v>137</v>
      </c>
      <c r="K4858" t="s">
        <v>138</v>
      </c>
      <c r="L4858" t="s">
        <v>14002</v>
      </c>
      <c r="M4858" t="s">
        <v>14003</v>
      </c>
      <c r="N4858">
        <v>0.39472222200000001</v>
      </c>
      <c r="O4858">
        <v>15</v>
      </c>
      <c r="P4858">
        <v>8801</v>
      </c>
      <c r="Q4858">
        <v>21</v>
      </c>
      <c r="R4858">
        <v>85</v>
      </c>
      <c r="S4858">
        <v>32</v>
      </c>
      <c r="T4858">
        <v>580</v>
      </c>
      <c r="U4858">
        <v>0</v>
      </c>
      <c r="V4858">
        <v>11</v>
      </c>
      <c r="W4858">
        <v>175.20914955218149</v>
      </c>
      <c r="X4858">
        <v>897.3272474371098</v>
      </c>
      <c r="Y4858">
        <v>6.8365034131694227</v>
      </c>
      <c r="Z4858">
        <v>39.349617437457198</v>
      </c>
      <c r="AA4858">
        <v>112.79104356625656</v>
      </c>
      <c r="AB4858">
        <v>321.30842654129503</v>
      </c>
      <c r="AC4858">
        <v>0</v>
      </c>
      <c r="AD4858">
        <v>21.963324971862818</v>
      </c>
      <c r="AE4858">
        <v>1574.7853129193325</v>
      </c>
    </row>
    <row r="4859" spans="1:31" x14ac:dyDescent="0.25">
      <c r="A4859">
        <v>2346302</v>
      </c>
      <c r="B4859">
        <v>1</v>
      </c>
      <c r="C4859" t="s">
        <v>80</v>
      </c>
      <c r="D4859" t="s">
        <v>109</v>
      </c>
      <c r="E4859" t="s">
        <v>174</v>
      </c>
      <c r="F4859" t="s">
        <v>14004</v>
      </c>
      <c r="G4859" t="s">
        <v>208</v>
      </c>
      <c r="H4859" t="s">
        <v>154</v>
      </c>
      <c r="I4859" t="s">
        <v>144</v>
      </c>
      <c r="J4859" t="s">
        <v>137</v>
      </c>
      <c r="K4859" t="s">
        <v>209</v>
      </c>
      <c r="L4859" t="s">
        <v>14005</v>
      </c>
      <c r="M4859" t="s">
        <v>14006</v>
      </c>
      <c r="N4859">
        <v>3.642222222</v>
      </c>
      <c r="O4859">
        <v>0</v>
      </c>
      <c r="P4859">
        <v>13</v>
      </c>
      <c r="Q4859">
        <v>0</v>
      </c>
      <c r="R4859">
        <v>12</v>
      </c>
      <c r="S4859">
        <v>0</v>
      </c>
      <c r="T4859">
        <v>17</v>
      </c>
      <c r="U4859">
        <v>0</v>
      </c>
      <c r="V4859">
        <v>0</v>
      </c>
      <c r="W4859">
        <v>0</v>
      </c>
      <c r="X4859">
        <v>13.356572430994472</v>
      </c>
      <c r="Y4859">
        <v>0</v>
      </c>
      <c r="Z4859">
        <v>41.556811530688115</v>
      </c>
      <c r="AA4859">
        <v>0</v>
      </c>
      <c r="AB4859">
        <v>81.569684626373856</v>
      </c>
      <c r="AC4859">
        <v>0</v>
      </c>
      <c r="AD4859">
        <v>0</v>
      </c>
      <c r="AE4859">
        <v>136.48306858805643</v>
      </c>
    </row>
    <row r="4860" spans="1:31" x14ac:dyDescent="0.25">
      <c r="A4860">
        <v>2345947</v>
      </c>
      <c r="B4860">
        <v>1</v>
      </c>
      <c r="C4860" t="s">
        <v>80</v>
      </c>
      <c r="D4860" t="s">
        <v>103</v>
      </c>
      <c r="E4860" t="s">
        <v>151</v>
      </c>
      <c r="F4860" t="s">
        <v>14007</v>
      </c>
      <c r="G4860" t="s">
        <v>153</v>
      </c>
      <c r="H4860" t="s">
        <v>154</v>
      </c>
      <c r="I4860" t="s">
        <v>144</v>
      </c>
      <c r="J4860" t="s">
        <v>137</v>
      </c>
      <c r="K4860" t="s">
        <v>138</v>
      </c>
      <c r="L4860" t="s">
        <v>14008</v>
      </c>
      <c r="M4860" t="s">
        <v>14009</v>
      </c>
      <c r="N4860">
        <v>4.3397222219999998</v>
      </c>
      <c r="O4860">
        <v>0</v>
      </c>
      <c r="P4860">
        <v>101</v>
      </c>
      <c r="Q4860">
        <v>0</v>
      </c>
      <c r="R4860">
        <v>4</v>
      </c>
      <c r="S4860">
        <v>0</v>
      </c>
      <c r="T4860">
        <v>7</v>
      </c>
      <c r="U4860">
        <v>0</v>
      </c>
      <c r="V4860">
        <v>0</v>
      </c>
      <c r="W4860">
        <v>0</v>
      </c>
      <c r="X4860">
        <v>104.97567621227932</v>
      </c>
      <c r="Y4860">
        <v>0</v>
      </c>
      <c r="Z4860">
        <v>47.437094121356402</v>
      </c>
      <c r="AA4860">
        <v>0</v>
      </c>
      <c r="AB4860">
        <v>6.1557520731300546</v>
      </c>
      <c r="AC4860">
        <v>0</v>
      </c>
      <c r="AD4860">
        <v>0</v>
      </c>
      <c r="AE4860">
        <v>158.56852240676579</v>
      </c>
    </row>
    <row r="4861" spans="1:31" x14ac:dyDescent="0.25">
      <c r="A4861">
        <v>2346611</v>
      </c>
      <c r="B4861">
        <v>1</v>
      </c>
      <c r="C4861" t="s">
        <v>81</v>
      </c>
      <c r="D4861" t="s">
        <v>112</v>
      </c>
      <c r="E4861" t="s">
        <v>174</v>
      </c>
      <c r="F4861" t="s">
        <v>14010</v>
      </c>
      <c r="G4861" t="s">
        <v>176</v>
      </c>
      <c r="H4861" t="s">
        <v>154</v>
      </c>
      <c r="I4861" t="s">
        <v>144</v>
      </c>
      <c r="J4861" t="s">
        <v>137</v>
      </c>
      <c r="K4861" t="s">
        <v>138</v>
      </c>
      <c r="L4861" t="s">
        <v>14011</v>
      </c>
      <c r="M4861" t="s">
        <v>14012</v>
      </c>
      <c r="N4861">
        <v>1.3591666659999999</v>
      </c>
      <c r="O4861">
        <v>0</v>
      </c>
      <c r="P4861">
        <v>15</v>
      </c>
      <c r="Q4861">
        <v>0</v>
      </c>
      <c r="R4861">
        <v>20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6.1343536107801873</v>
      </c>
      <c r="Y4861">
        <v>0</v>
      </c>
      <c r="Z4861">
        <v>25.779663171987139</v>
      </c>
      <c r="AA4861">
        <v>0</v>
      </c>
      <c r="AB4861">
        <v>0</v>
      </c>
      <c r="AC4861">
        <v>0</v>
      </c>
      <c r="AD4861">
        <v>0</v>
      </c>
      <c r="AE4861">
        <v>31.914016782767327</v>
      </c>
    </row>
    <row r="4862" spans="1:31" x14ac:dyDescent="0.25">
      <c r="A4862">
        <v>2346448</v>
      </c>
      <c r="B4862">
        <v>1</v>
      </c>
      <c r="C4862" t="s">
        <v>80</v>
      </c>
      <c r="D4862" t="s">
        <v>107</v>
      </c>
      <c r="E4862" t="s">
        <v>174</v>
      </c>
      <c r="F4862" t="s">
        <v>14013</v>
      </c>
      <c r="G4862" t="s">
        <v>176</v>
      </c>
      <c r="H4862" t="s">
        <v>154</v>
      </c>
      <c r="I4862" t="s">
        <v>144</v>
      </c>
      <c r="J4862" t="s">
        <v>137</v>
      </c>
      <c r="K4862" t="s">
        <v>138</v>
      </c>
      <c r="L4862" t="s">
        <v>14014</v>
      </c>
      <c r="M4862" t="s">
        <v>14015</v>
      </c>
      <c r="N4862">
        <v>2.159444444</v>
      </c>
      <c r="O4862">
        <v>0</v>
      </c>
      <c r="P4862">
        <v>135</v>
      </c>
      <c r="Q4862">
        <v>0</v>
      </c>
      <c r="R4862">
        <v>1</v>
      </c>
      <c r="S4862">
        <v>0</v>
      </c>
      <c r="T4862">
        <v>6</v>
      </c>
      <c r="U4862">
        <v>0</v>
      </c>
      <c r="V4862">
        <v>0</v>
      </c>
      <c r="W4862">
        <v>0</v>
      </c>
      <c r="X4862">
        <v>45.909632285860894</v>
      </c>
      <c r="Y4862">
        <v>0</v>
      </c>
      <c r="Z4862">
        <v>0</v>
      </c>
      <c r="AA4862">
        <v>0</v>
      </c>
      <c r="AB4862">
        <v>9.7154579968619945</v>
      </c>
      <c r="AC4862">
        <v>0</v>
      </c>
      <c r="AD4862">
        <v>0</v>
      </c>
      <c r="AE4862">
        <v>55.625090282722887</v>
      </c>
    </row>
    <row r="4863" spans="1:31" x14ac:dyDescent="0.25">
      <c r="A4863">
        <v>2345987</v>
      </c>
      <c r="B4863">
        <v>1</v>
      </c>
      <c r="C4863" t="s">
        <v>80</v>
      </c>
      <c r="D4863" t="s">
        <v>103</v>
      </c>
      <c r="E4863" t="s">
        <v>240</v>
      </c>
      <c r="F4863" t="s">
        <v>4727</v>
      </c>
      <c r="G4863" t="s">
        <v>254</v>
      </c>
      <c r="H4863" t="s">
        <v>135</v>
      </c>
      <c r="I4863" t="s">
        <v>144</v>
      </c>
      <c r="J4863" t="s">
        <v>137</v>
      </c>
      <c r="K4863" t="s">
        <v>138</v>
      </c>
      <c r="L4863" t="s">
        <v>14016</v>
      </c>
      <c r="M4863" t="s">
        <v>14017</v>
      </c>
      <c r="N4863">
        <v>2.0472222219999998</v>
      </c>
      <c r="O4863">
        <v>0</v>
      </c>
      <c r="P4863">
        <v>7</v>
      </c>
      <c r="Q4863">
        <v>44</v>
      </c>
      <c r="R4863">
        <v>72</v>
      </c>
      <c r="S4863">
        <v>16</v>
      </c>
      <c r="T4863">
        <v>19</v>
      </c>
      <c r="U4863">
        <v>5</v>
      </c>
      <c r="V4863">
        <v>0</v>
      </c>
      <c r="W4863">
        <v>0</v>
      </c>
      <c r="X4863">
        <v>2.2100148975339917</v>
      </c>
      <c r="Y4863">
        <v>322.85875292491653</v>
      </c>
      <c r="Z4863">
        <v>548.51567905960917</v>
      </c>
      <c r="AA4863">
        <v>372.73069374624669</v>
      </c>
      <c r="AB4863">
        <v>101.77593165425405</v>
      </c>
      <c r="AC4863">
        <v>975.76791352278769</v>
      </c>
      <c r="AD4863">
        <v>0</v>
      </c>
      <c r="AE4863">
        <v>2323.8589858053483</v>
      </c>
    </row>
    <row r="4864" spans="1:31" x14ac:dyDescent="0.25">
      <c r="A4864">
        <v>2346093</v>
      </c>
      <c r="B4864">
        <v>1</v>
      </c>
      <c r="C4864" t="s">
        <v>80</v>
      </c>
      <c r="D4864" t="s">
        <v>103</v>
      </c>
      <c r="E4864" t="s">
        <v>157</v>
      </c>
      <c r="F4864" t="s">
        <v>14018</v>
      </c>
      <c r="G4864" t="s">
        <v>159</v>
      </c>
      <c r="H4864" t="s">
        <v>154</v>
      </c>
      <c r="I4864" t="s">
        <v>144</v>
      </c>
      <c r="J4864" t="s">
        <v>137</v>
      </c>
      <c r="K4864" t="s">
        <v>138</v>
      </c>
      <c r="L4864" t="s">
        <v>14019</v>
      </c>
      <c r="M4864" t="s">
        <v>14020</v>
      </c>
      <c r="N4864">
        <v>6.7733333330000001</v>
      </c>
      <c r="O4864">
        <v>0</v>
      </c>
      <c r="P4864">
        <v>1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</v>
      </c>
    </row>
    <row r="4865" spans="1:31" x14ac:dyDescent="0.25">
      <c r="A4865">
        <v>2346734</v>
      </c>
      <c r="B4865">
        <v>1</v>
      </c>
      <c r="C4865" t="s">
        <v>81</v>
      </c>
      <c r="D4865" t="s">
        <v>122</v>
      </c>
      <c r="E4865" t="s">
        <v>141</v>
      </c>
      <c r="F4865" t="s">
        <v>1919</v>
      </c>
      <c r="G4865" t="s">
        <v>134</v>
      </c>
      <c r="H4865" t="s">
        <v>135</v>
      </c>
      <c r="I4865" t="s">
        <v>144</v>
      </c>
      <c r="J4865" t="s">
        <v>137</v>
      </c>
      <c r="K4865" t="s">
        <v>138</v>
      </c>
      <c r="L4865" t="s">
        <v>14021</v>
      </c>
      <c r="M4865" t="s">
        <v>14022</v>
      </c>
      <c r="N4865">
        <v>3.8002777769999998</v>
      </c>
      <c r="O4865">
        <v>1</v>
      </c>
      <c r="P4865">
        <v>510</v>
      </c>
      <c r="Q4865">
        <v>4</v>
      </c>
      <c r="R4865">
        <v>0</v>
      </c>
      <c r="S4865">
        <v>3</v>
      </c>
      <c r="T4865">
        <v>22</v>
      </c>
      <c r="U4865">
        <v>1</v>
      </c>
      <c r="V4865">
        <v>0</v>
      </c>
      <c r="W4865">
        <v>0.51658305468824761</v>
      </c>
      <c r="X4865">
        <v>190.68830229023791</v>
      </c>
      <c r="Y4865">
        <v>11.293495697579235</v>
      </c>
      <c r="Z4865">
        <v>0</v>
      </c>
      <c r="AA4865">
        <v>28.36004615078237</v>
      </c>
      <c r="AB4865">
        <v>25.014354707651282</v>
      </c>
      <c r="AC4865">
        <v>315.68830531803161</v>
      </c>
      <c r="AD4865">
        <v>0</v>
      </c>
      <c r="AE4865">
        <v>571.56108721897067</v>
      </c>
    </row>
    <row r="4866" spans="1:31" x14ac:dyDescent="0.25">
      <c r="A4866">
        <v>2346820</v>
      </c>
      <c r="B4866">
        <v>1</v>
      </c>
      <c r="C4866" t="s">
        <v>80</v>
      </c>
      <c r="D4866" t="s">
        <v>82</v>
      </c>
      <c r="E4866" t="s">
        <v>151</v>
      </c>
      <c r="F4866" t="s">
        <v>14023</v>
      </c>
      <c r="G4866" t="s">
        <v>153</v>
      </c>
      <c r="H4866" t="s">
        <v>154</v>
      </c>
      <c r="I4866" t="s">
        <v>144</v>
      </c>
      <c r="J4866" t="s">
        <v>137</v>
      </c>
      <c r="K4866" t="s">
        <v>138</v>
      </c>
      <c r="L4866" t="s">
        <v>14024</v>
      </c>
      <c r="M4866" t="s">
        <v>14025</v>
      </c>
      <c r="N4866">
        <v>7.9452777770000003</v>
      </c>
      <c r="O4866">
        <v>0</v>
      </c>
      <c r="P4866">
        <v>14</v>
      </c>
      <c r="Q4866">
        <v>0</v>
      </c>
      <c r="R4866">
        <v>0</v>
      </c>
      <c r="S4866">
        <v>0</v>
      </c>
      <c r="T4866">
        <v>29</v>
      </c>
      <c r="U4866">
        <v>0</v>
      </c>
      <c r="V4866">
        <v>0</v>
      </c>
      <c r="W4866">
        <v>0</v>
      </c>
      <c r="X4866">
        <v>14.417660712090402</v>
      </c>
      <c r="Y4866">
        <v>0</v>
      </c>
      <c r="Z4866">
        <v>0</v>
      </c>
      <c r="AA4866">
        <v>0</v>
      </c>
      <c r="AB4866">
        <v>126.21949422236386</v>
      </c>
      <c r="AC4866">
        <v>0</v>
      </c>
      <c r="AD4866">
        <v>0</v>
      </c>
      <c r="AE4866">
        <v>140.63715493445426</v>
      </c>
    </row>
    <row r="4867" spans="1:31" x14ac:dyDescent="0.25">
      <c r="A4867">
        <v>2346133</v>
      </c>
      <c r="B4867">
        <v>1</v>
      </c>
      <c r="C4867" t="s">
        <v>80</v>
      </c>
      <c r="D4867" t="s">
        <v>104</v>
      </c>
      <c r="E4867" t="s">
        <v>157</v>
      </c>
      <c r="F4867" t="s">
        <v>14026</v>
      </c>
      <c r="G4867" t="s">
        <v>159</v>
      </c>
      <c r="H4867" t="s">
        <v>154</v>
      </c>
      <c r="I4867" t="s">
        <v>144</v>
      </c>
      <c r="J4867" t="s">
        <v>137</v>
      </c>
      <c r="K4867" t="s">
        <v>138</v>
      </c>
      <c r="L4867" t="s">
        <v>14027</v>
      </c>
      <c r="M4867" t="s">
        <v>14028</v>
      </c>
      <c r="N4867">
        <v>3.3022222220000002</v>
      </c>
      <c r="O4867">
        <v>0</v>
      </c>
      <c r="P4867">
        <v>1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0.19046436074341777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0.19046436074341777</v>
      </c>
    </row>
    <row r="4868" spans="1:31" x14ac:dyDescent="0.25">
      <c r="A4868">
        <v>2346239</v>
      </c>
      <c r="B4868">
        <v>1</v>
      </c>
      <c r="C4868" t="s">
        <v>80</v>
      </c>
      <c r="D4868" t="s">
        <v>84</v>
      </c>
      <c r="E4868" t="s">
        <v>157</v>
      </c>
      <c r="F4868" t="s">
        <v>14029</v>
      </c>
      <c r="G4868" t="s">
        <v>352</v>
      </c>
      <c r="H4868" t="s">
        <v>154</v>
      </c>
      <c r="I4868" t="s">
        <v>144</v>
      </c>
      <c r="J4868" t="s">
        <v>3</v>
      </c>
      <c r="K4868" t="s">
        <v>138</v>
      </c>
      <c r="L4868" t="s">
        <v>14030</v>
      </c>
      <c r="M4868" t="s">
        <v>14031</v>
      </c>
      <c r="N4868">
        <v>6.5977777770000001</v>
      </c>
      <c r="O4868">
        <v>0</v>
      </c>
      <c r="P4868">
        <v>3</v>
      </c>
      <c r="Q4868">
        <v>0</v>
      </c>
      <c r="R4868">
        <v>0</v>
      </c>
      <c r="S4868">
        <v>0</v>
      </c>
      <c r="T4868">
        <v>1</v>
      </c>
      <c r="U4868">
        <v>0</v>
      </c>
      <c r="V4868">
        <v>0</v>
      </c>
      <c r="W4868">
        <v>0</v>
      </c>
      <c r="X4868">
        <v>4.53470336744574</v>
      </c>
      <c r="Y4868">
        <v>0</v>
      </c>
      <c r="Z4868">
        <v>0</v>
      </c>
      <c r="AA4868">
        <v>0</v>
      </c>
      <c r="AB4868">
        <v>15.936064234694879</v>
      </c>
      <c r="AC4868">
        <v>0</v>
      </c>
      <c r="AD4868">
        <v>0</v>
      </c>
      <c r="AE4868">
        <v>20.470767602140619</v>
      </c>
    </row>
    <row r="4869" spans="1:31" x14ac:dyDescent="0.25">
      <c r="A4869">
        <v>2346233</v>
      </c>
      <c r="B4869">
        <v>1</v>
      </c>
      <c r="C4869" t="s">
        <v>80</v>
      </c>
      <c r="D4869" t="s">
        <v>104</v>
      </c>
      <c r="E4869" t="s">
        <v>174</v>
      </c>
      <c r="F4869" t="s">
        <v>3343</v>
      </c>
      <c r="G4869" t="s">
        <v>176</v>
      </c>
      <c r="H4869" t="s">
        <v>154</v>
      </c>
      <c r="I4869" t="s">
        <v>144</v>
      </c>
      <c r="J4869" t="s">
        <v>137</v>
      </c>
      <c r="K4869" t="s">
        <v>138</v>
      </c>
      <c r="L4869" t="s">
        <v>14032</v>
      </c>
      <c r="M4869" t="s">
        <v>14033</v>
      </c>
      <c r="N4869">
        <v>2.1152777770000002</v>
      </c>
      <c r="O4869">
        <v>0</v>
      </c>
      <c r="P4869">
        <v>4</v>
      </c>
      <c r="Q4869">
        <v>0</v>
      </c>
      <c r="R4869">
        <v>18</v>
      </c>
      <c r="S4869">
        <v>0</v>
      </c>
      <c r="T4869">
        <v>1</v>
      </c>
      <c r="U4869">
        <v>0</v>
      </c>
      <c r="V4869">
        <v>0</v>
      </c>
      <c r="W4869">
        <v>0</v>
      </c>
      <c r="X4869">
        <v>9.2879507327479474E-2</v>
      </c>
      <c r="Y4869">
        <v>0</v>
      </c>
      <c r="Z4869">
        <v>23.600821114019546</v>
      </c>
      <c r="AA4869">
        <v>0</v>
      </c>
      <c r="AB4869">
        <v>5.1025364217316813</v>
      </c>
      <c r="AC4869">
        <v>0</v>
      </c>
      <c r="AD4869">
        <v>0</v>
      </c>
      <c r="AE4869">
        <v>28.796237043078705</v>
      </c>
    </row>
    <row r="4870" spans="1:31" x14ac:dyDescent="0.25">
      <c r="A4870">
        <v>2346774</v>
      </c>
      <c r="B4870">
        <v>1</v>
      </c>
      <c r="C4870" t="s">
        <v>81</v>
      </c>
      <c r="D4870" t="s">
        <v>120</v>
      </c>
      <c r="E4870" t="s">
        <v>174</v>
      </c>
      <c r="F4870" t="s">
        <v>3376</v>
      </c>
      <c r="G4870" t="s">
        <v>176</v>
      </c>
      <c r="H4870" t="s">
        <v>154</v>
      </c>
      <c r="I4870" t="s">
        <v>144</v>
      </c>
      <c r="J4870" t="s">
        <v>137</v>
      </c>
      <c r="K4870" t="s">
        <v>138</v>
      </c>
      <c r="L4870" t="s">
        <v>14034</v>
      </c>
      <c r="M4870" t="s">
        <v>14035</v>
      </c>
      <c r="N4870">
        <v>2.6441666659999998</v>
      </c>
      <c r="O4870">
        <v>0</v>
      </c>
      <c r="P4870">
        <v>0</v>
      </c>
      <c r="Q4870">
        <v>0</v>
      </c>
      <c r="R4870">
        <v>12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174.72982013542048</v>
      </c>
      <c r="AA4870">
        <v>0</v>
      </c>
      <c r="AB4870">
        <v>0</v>
      </c>
      <c r="AC4870">
        <v>0</v>
      </c>
      <c r="AD4870">
        <v>0</v>
      </c>
      <c r="AE4870">
        <v>174.72982013542048</v>
      </c>
    </row>
    <row r="4871" spans="1:31" x14ac:dyDescent="0.25">
      <c r="A4871">
        <v>2346717</v>
      </c>
      <c r="B4871">
        <v>1</v>
      </c>
      <c r="C4871" t="s">
        <v>80</v>
      </c>
      <c r="D4871" t="s">
        <v>104</v>
      </c>
      <c r="E4871" t="s">
        <v>151</v>
      </c>
      <c r="F4871" t="s">
        <v>14036</v>
      </c>
      <c r="G4871" t="s">
        <v>153</v>
      </c>
      <c r="H4871" t="s">
        <v>154</v>
      </c>
      <c r="I4871" t="s">
        <v>144</v>
      </c>
      <c r="J4871" t="s">
        <v>137</v>
      </c>
      <c r="K4871" t="s">
        <v>138</v>
      </c>
      <c r="L4871" t="s">
        <v>14037</v>
      </c>
      <c r="M4871" t="s">
        <v>14038</v>
      </c>
      <c r="N4871">
        <v>1.2102777769999999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14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10.935748313814203</v>
      </c>
      <c r="AC4871">
        <v>0</v>
      </c>
      <c r="AD4871">
        <v>0</v>
      </c>
      <c r="AE4871">
        <v>10.935748313814203</v>
      </c>
    </row>
    <row r="4872" spans="1:31" x14ac:dyDescent="0.25">
      <c r="A4872">
        <v>2346385</v>
      </c>
      <c r="B4872">
        <v>1</v>
      </c>
      <c r="C4872" t="s">
        <v>80</v>
      </c>
      <c r="D4872" t="s">
        <v>100</v>
      </c>
      <c r="E4872" t="s">
        <v>174</v>
      </c>
      <c r="F4872" t="s">
        <v>14039</v>
      </c>
      <c r="G4872" t="s">
        <v>498</v>
      </c>
      <c r="H4872" t="s">
        <v>154</v>
      </c>
      <c r="I4872" t="s">
        <v>144</v>
      </c>
      <c r="J4872" t="s">
        <v>137</v>
      </c>
      <c r="K4872" t="s">
        <v>138</v>
      </c>
      <c r="L4872" t="s">
        <v>14040</v>
      </c>
      <c r="M4872" t="s">
        <v>14041</v>
      </c>
      <c r="N4872">
        <v>2.2719444439999998</v>
      </c>
      <c r="O4872">
        <v>0</v>
      </c>
      <c r="P4872">
        <v>121</v>
      </c>
      <c r="Q4872">
        <v>0</v>
      </c>
      <c r="R4872">
        <v>10</v>
      </c>
      <c r="S4872">
        <v>0</v>
      </c>
      <c r="T4872">
        <v>25</v>
      </c>
      <c r="U4872">
        <v>0</v>
      </c>
      <c r="V4872">
        <v>0</v>
      </c>
      <c r="W4872">
        <v>0</v>
      </c>
      <c r="X4872">
        <v>82.364416489279421</v>
      </c>
      <c r="Y4872">
        <v>0</v>
      </c>
      <c r="Z4872">
        <v>29.130631402694938</v>
      </c>
      <c r="AA4872">
        <v>0</v>
      </c>
      <c r="AB4872">
        <v>25.893217750531345</v>
      </c>
      <c r="AC4872">
        <v>0</v>
      </c>
      <c r="AD4872">
        <v>0</v>
      </c>
      <c r="AE4872">
        <v>137.3882656425057</v>
      </c>
    </row>
    <row r="4873" spans="1:31" x14ac:dyDescent="0.25">
      <c r="A4873">
        <v>2346219</v>
      </c>
      <c r="B4873">
        <v>1</v>
      </c>
      <c r="C4873" t="s">
        <v>81</v>
      </c>
      <c r="D4873" t="s">
        <v>117</v>
      </c>
      <c r="E4873" t="s">
        <v>151</v>
      </c>
      <c r="F4873" t="s">
        <v>14042</v>
      </c>
      <c r="G4873" t="s">
        <v>153</v>
      </c>
      <c r="H4873" t="s">
        <v>154</v>
      </c>
      <c r="I4873" t="s">
        <v>144</v>
      </c>
      <c r="J4873" t="s">
        <v>137</v>
      </c>
      <c r="K4873" t="s">
        <v>138</v>
      </c>
      <c r="L4873" t="s">
        <v>14043</v>
      </c>
      <c r="M4873" t="s">
        <v>14044</v>
      </c>
      <c r="N4873">
        <v>3.7694444439999999</v>
      </c>
      <c r="O4873">
        <v>0</v>
      </c>
      <c r="P4873">
        <v>18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7.0447207893644697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7.0447207893644697</v>
      </c>
    </row>
    <row r="4874" spans="1:31" x14ac:dyDescent="0.25">
      <c r="A4874">
        <v>2346362</v>
      </c>
      <c r="B4874">
        <v>1</v>
      </c>
      <c r="C4874" t="s">
        <v>81</v>
      </c>
      <c r="D4874" t="s">
        <v>127</v>
      </c>
      <c r="E4874" t="s">
        <v>157</v>
      </c>
      <c r="F4874" t="s">
        <v>14045</v>
      </c>
      <c r="G4874" t="s">
        <v>279</v>
      </c>
      <c r="H4874" t="s">
        <v>154</v>
      </c>
      <c r="I4874" t="s">
        <v>144</v>
      </c>
      <c r="J4874" t="s">
        <v>137</v>
      </c>
      <c r="K4874" t="s">
        <v>138</v>
      </c>
      <c r="L4874" t="s">
        <v>14046</v>
      </c>
      <c r="M4874" t="s">
        <v>14047</v>
      </c>
      <c r="N4874">
        <v>0.82777777699999999</v>
      </c>
      <c r="O4874">
        <v>0</v>
      </c>
      <c r="P4874">
        <v>1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0.14475620170237502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0.14475620170237502</v>
      </c>
    </row>
    <row r="4875" spans="1:31" x14ac:dyDescent="0.25">
      <c r="A4875">
        <v>2346007</v>
      </c>
      <c r="B4875">
        <v>1</v>
      </c>
      <c r="C4875" t="s">
        <v>80</v>
      </c>
      <c r="D4875" t="s">
        <v>103</v>
      </c>
      <c r="E4875" t="s">
        <v>174</v>
      </c>
      <c r="F4875" t="s">
        <v>14048</v>
      </c>
      <c r="G4875" t="s">
        <v>153</v>
      </c>
      <c r="H4875" t="s">
        <v>154</v>
      </c>
      <c r="I4875" t="s">
        <v>144</v>
      </c>
      <c r="J4875" t="s">
        <v>137</v>
      </c>
      <c r="K4875" t="s">
        <v>138</v>
      </c>
      <c r="L4875" t="s">
        <v>14049</v>
      </c>
      <c r="M4875" t="s">
        <v>14050</v>
      </c>
      <c r="N4875">
        <v>4.8988888880000001</v>
      </c>
      <c r="O4875">
        <v>0</v>
      </c>
      <c r="P4875">
        <v>0</v>
      </c>
      <c r="Q4875">
        <v>0</v>
      </c>
      <c r="R4875">
        <v>2</v>
      </c>
      <c r="S4875">
        <v>0</v>
      </c>
      <c r="T4875">
        <v>1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24.380363707854851</v>
      </c>
      <c r="AA4875">
        <v>0</v>
      </c>
      <c r="AB4875">
        <v>21.800816088113692</v>
      </c>
      <c r="AC4875">
        <v>0</v>
      </c>
      <c r="AD4875">
        <v>0</v>
      </c>
      <c r="AE4875">
        <v>46.181179795968546</v>
      </c>
    </row>
    <row r="4876" spans="1:31" x14ac:dyDescent="0.25">
      <c r="A4876">
        <v>2345984</v>
      </c>
      <c r="B4876">
        <v>1</v>
      </c>
      <c r="C4876" t="s">
        <v>80</v>
      </c>
      <c r="D4876" t="s">
        <v>100</v>
      </c>
      <c r="E4876" t="s">
        <v>174</v>
      </c>
      <c r="F4876" t="s">
        <v>14051</v>
      </c>
      <c r="G4876" t="s">
        <v>176</v>
      </c>
      <c r="H4876" t="s">
        <v>154</v>
      </c>
      <c r="I4876" t="s">
        <v>144</v>
      </c>
      <c r="J4876" t="s">
        <v>137</v>
      </c>
      <c r="K4876" t="s">
        <v>138</v>
      </c>
      <c r="L4876" t="s">
        <v>14052</v>
      </c>
      <c r="M4876" t="s">
        <v>14053</v>
      </c>
      <c r="N4876">
        <v>0.72055555500000001</v>
      </c>
      <c r="O4876">
        <v>0</v>
      </c>
      <c r="P4876">
        <v>322</v>
      </c>
      <c r="Q4876">
        <v>0</v>
      </c>
      <c r="R4876">
        <v>0</v>
      </c>
      <c r="S4876">
        <v>0</v>
      </c>
      <c r="T4876">
        <v>17</v>
      </c>
      <c r="U4876">
        <v>0</v>
      </c>
      <c r="V4876">
        <v>0</v>
      </c>
      <c r="W4876">
        <v>0</v>
      </c>
      <c r="X4876">
        <v>35.398051360341704</v>
      </c>
      <c r="Y4876">
        <v>0</v>
      </c>
      <c r="Z4876">
        <v>0</v>
      </c>
      <c r="AA4876">
        <v>0</v>
      </c>
      <c r="AB4876">
        <v>4.9664471348151773</v>
      </c>
      <c r="AC4876">
        <v>0</v>
      </c>
      <c r="AD4876">
        <v>0</v>
      </c>
      <c r="AE4876">
        <v>40.36449849515688</v>
      </c>
    </row>
    <row r="4877" spans="1:31" x14ac:dyDescent="0.25">
      <c r="A4877">
        <v>2346548</v>
      </c>
      <c r="B4877">
        <v>1</v>
      </c>
      <c r="C4877" t="s">
        <v>80</v>
      </c>
      <c r="D4877" t="s">
        <v>107</v>
      </c>
      <c r="E4877" t="s">
        <v>151</v>
      </c>
      <c r="F4877" t="s">
        <v>14054</v>
      </c>
      <c r="G4877" t="s">
        <v>153</v>
      </c>
      <c r="H4877" t="s">
        <v>154</v>
      </c>
      <c r="I4877" t="s">
        <v>144</v>
      </c>
      <c r="J4877" t="s">
        <v>137</v>
      </c>
      <c r="K4877" t="s">
        <v>138</v>
      </c>
      <c r="L4877" t="s">
        <v>14055</v>
      </c>
      <c r="M4877" t="s">
        <v>14056</v>
      </c>
      <c r="N4877">
        <v>3.6322222219999998</v>
      </c>
      <c r="O4877">
        <v>0</v>
      </c>
      <c r="P4877">
        <v>37</v>
      </c>
      <c r="Q4877">
        <v>0</v>
      </c>
      <c r="R4877">
        <v>0</v>
      </c>
      <c r="S4877">
        <v>0</v>
      </c>
      <c r="T4877">
        <v>2</v>
      </c>
      <c r="U4877">
        <v>0</v>
      </c>
      <c r="V4877">
        <v>0</v>
      </c>
      <c r="W4877">
        <v>0</v>
      </c>
      <c r="X4877">
        <v>31.258836226807226</v>
      </c>
      <c r="Y4877">
        <v>0</v>
      </c>
      <c r="Z4877">
        <v>0</v>
      </c>
      <c r="AA4877">
        <v>0</v>
      </c>
      <c r="AB4877">
        <v>6.6688797214648412</v>
      </c>
      <c r="AC4877">
        <v>0</v>
      </c>
      <c r="AD4877">
        <v>0</v>
      </c>
      <c r="AE4877">
        <v>37.927715948272066</v>
      </c>
    </row>
    <row r="4878" spans="1:31" x14ac:dyDescent="0.25">
      <c r="A4878">
        <v>2346691</v>
      </c>
      <c r="B4878">
        <v>1</v>
      </c>
      <c r="C4878" t="s">
        <v>80</v>
      </c>
      <c r="D4878" t="s">
        <v>107</v>
      </c>
      <c r="E4878" t="s">
        <v>151</v>
      </c>
      <c r="F4878" t="s">
        <v>14057</v>
      </c>
      <c r="G4878" t="s">
        <v>153</v>
      </c>
      <c r="H4878" t="s">
        <v>154</v>
      </c>
      <c r="I4878" t="s">
        <v>144</v>
      </c>
      <c r="J4878" t="s">
        <v>137</v>
      </c>
      <c r="K4878" t="s">
        <v>138</v>
      </c>
      <c r="L4878" t="s">
        <v>14058</v>
      </c>
      <c r="M4878" t="s">
        <v>14059</v>
      </c>
      <c r="N4878">
        <v>2.480555555</v>
      </c>
      <c r="O4878">
        <v>0</v>
      </c>
      <c r="P4878">
        <v>59</v>
      </c>
      <c r="Q4878">
        <v>0</v>
      </c>
      <c r="R4878">
        <v>0</v>
      </c>
      <c r="S4878">
        <v>0</v>
      </c>
      <c r="T4878">
        <v>5</v>
      </c>
      <c r="U4878">
        <v>0</v>
      </c>
      <c r="V4878">
        <v>0</v>
      </c>
      <c r="W4878">
        <v>0</v>
      </c>
      <c r="X4878">
        <v>33.936847930029757</v>
      </c>
      <c r="Y4878">
        <v>0</v>
      </c>
      <c r="Z4878">
        <v>0</v>
      </c>
      <c r="AA4878">
        <v>0</v>
      </c>
      <c r="AB4878">
        <v>28.468584416791799</v>
      </c>
      <c r="AC4878">
        <v>0</v>
      </c>
      <c r="AD4878">
        <v>0</v>
      </c>
      <c r="AE4878">
        <v>62.405432346821556</v>
      </c>
    </row>
    <row r="4879" spans="1:31" x14ac:dyDescent="0.25">
      <c r="A4879">
        <v>2346027</v>
      </c>
      <c r="B4879">
        <v>1</v>
      </c>
      <c r="C4879" t="s">
        <v>80</v>
      </c>
      <c r="D4879" t="s">
        <v>84</v>
      </c>
      <c r="E4879" t="s">
        <v>151</v>
      </c>
      <c r="F4879" t="s">
        <v>13818</v>
      </c>
      <c r="G4879" t="s">
        <v>153</v>
      </c>
      <c r="H4879" t="s">
        <v>154</v>
      </c>
      <c r="I4879" t="s">
        <v>144</v>
      </c>
      <c r="J4879" t="s">
        <v>137</v>
      </c>
      <c r="K4879" t="s">
        <v>138</v>
      </c>
      <c r="L4879" t="s">
        <v>14060</v>
      </c>
      <c r="M4879" t="s">
        <v>14061</v>
      </c>
      <c r="N4879">
        <v>2.8075000000000001</v>
      </c>
      <c r="O4879">
        <v>0</v>
      </c>
      <c r="P4879">
        <v>135</v>
      </c>
      <c r="Q4879">
        <v>0</v>
      </c>
      <c r="R4879">
        <v>0</v>
      </c>
      <c r="S4879">
        <v>0</v>
      </c>
      <c r="T4879">
        <v>3</v>
      </c>
      <c r="U4879">
        <v>0</v>
      </c>
      <c r="V4879">
        <v>0</v>
      </c>
      <c r="W4879">
        <v>0</v>
      </c>
      <c r="X4879">
        <v>85.811046685393691</v>
      </c>
      <c r="Y4879">
        <v>0</v>
      </c>
      <c r="Z4879">
        <v>0</v>
      </c>
      <c r="AA4879">
        <v>0</v>
      </c>
      <c r="AB4879">
        <v>7.608070839402389</v>
      </c>
      <c r="AC4879">
        <v>0</v>
      </c>
      <c r="AD4879">
        <v>0</v>
      </c>
      <c r="AE4879">
        <v>93.419117524796079</v>
      </c>
    </row>
    <row r="4880" spans="1:31" x14ac:dyDescent="0.25">
      <c r="A4880">
        <v>2345964</v>
      </c>
      <c r="B4880">
        <v>1</v>
      </c>
      <c r="C4880" t="s">
        <v>80</v>
      </c>
      <c r="D4880" t="s">
        <v>103</v>
      </c>
      <c r="E4880" t="s">
        <v>174</v>
      </c>
      <c r="F4880" t="s">
        <v>14062</v>
      </c>
      <c r="G4880" t="s">
        <v>176</v>
      </c>
      <c r="H4880" t="s">
        <v>154</v>
      </c>
      <c r="I4880" t="s">
        <v>144</v>
      </c>
      <c r="J4880" t="s">
        <v>137</v>
      </c>
      <c r="K4880" t="s">
        <v>138</v>
      </c>
      <c r="L4880" t="s">
        <v>14063</v>
      </c>
      <c r="M4880" t="s">
        <v>14064</v>
      </c>
      <c r="N4880">
        <v>2.500277777</v>
      </c>
      <c r="O4880">
        <v>0</v>
      </c>
      <c r="P4880">
        <v>0</v>
      </c>
      <c r="Q4880">
        <v>0</v>
      </c>
      <c r="R4880">
        <v>6</v>
      </c>
      <c r="S4880">
        <v>0</v>
      </c>
      <c r="T4880">
        <v>4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101.42448562588281</v>
      </c>
      <c r="AA4880">
        <v>0</v>
      </c>
      <c r="AB4880">
        <v>15.051670477105839</v>
      </c>
      <c r="AC4880">
        <v>0</v>
      </c>
      <c r="AD4880">
        <v>0</v>
      </c>
      <c r="AE4880">
        <v>116.47615610298865</v>
      </c>
    </row>
    <row r="4881" spans="1:31" x14ac:dyDescent="0.25">
      <c r="A4881">
        <v>2346213</v>
      </c>
      <c r="B4881">
        <v>1</v>
      </c>
      <c r="C4881" t="s">
        <v>80</v>
      </c>
      <c r="D4881" t="s">
        <v>93</v>
      </c>
      <c r="E4881" t="s">
        <v>151</v>
      </c>
      <c r="F4881" t="s">
        <v>14065</v>
      </c>
      <c r="G4881" t="s">
        <v>153</v>
      </c>
      <c r="H4881" t="s">
        <v>154</v>
      </c>
      <c r="I4881" t="s">
        <v>144</v>
      </c>
      <c r="J4881" t="s">
        <v>137</v>
      </c>
      <c r="K4881" t="s">
        <v>138</v>
      </c>
      <c r="L4881" t="s">
        <v>14066</v>
      </c>
      <c r="M4881" t="s">
        <v>14067</v>
      </c>
      <c r="N4881">
        <v>7.5991666660000003</v>
      </c>
      <c r="O4881">
        <v>0</v>
      </c>
      <c r="P4881">
        <v>7</v>
      </c>
      <c r="Q4881">
        <v>0</v>
      </c>
      <c r="R4881">
        <v>13</v>
      </c>
      <c r="S4881">
        <v>0</v>
      </c>
      <c r="T4881">
        <v>6</v>
      </c>
      <c r="U4881">
        <v>0</v>
      </c>
      <c r="V4881">
        <v>0</v>
      </c>
      <c r="W4881">
        <v>0</v>
      </c>
      <c r="X4881">
        <v>13.719625873576978</v>
      </c>
      <c r="Y4881">
        <v>0</v>
      </c>
      <c r="Z4881">
        <v>135.23589355941806</v>
      </c>
      <c r="AA4881">
        <v>0</v>
      </c>
      <c r="AB4881">
        <v>84.318749175629222</v>
      </c>
      <c r="AC4881">
        <v>0</v>
      </c>
      <c r="AD4881">
        <v>0</v>
      </c>
      <c r="AE4881">
        <v>233.27426860862425</v>
      </c>
    </row>
    <row r="4882" spans="1:31" x14ac:dyDescent="0.25">
      <c r="A4882">
        <v>2346462</v>
      </c>
      <c r="B4882">
        <v>1</v>
      </c>
      <c r="C4882" t="s">
        <v>80</v>
      </c>
      <c r="D4882" t="s">
        <v>96</v>
      </c>
      <c r="E4882" t="s">
        <v>157</v>
      </c>
      <c r="F4882" t="s">
        <v>14068</v>
      </c>
      <c r="G4882" t="s">
        <v>159</v>
      </c>
      <c r="H4882" t="s">
        <v>154</v>
      </c>
      <c r="I4882" t="s">
        <v>144</v>
      </c>
      <c r="J4882" t="s">
        <v>137</v>
      </c>
      <c r="K4882" t="s">
        <v>138</v>
      </c>
      <c r="L4882" t="s">
        <v>14069</v>
      </c>
      <c r="M4882" t="s">
        <v>14070</v>
      </c>
      <c r="N4882">
        <v>0.39388888799999999</v>
      </c>
      <c r="O4882">
        <v>0</v>
      </c>
      <c r="P4882">
        <v>1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0.25943072167476722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0.25943072167476722</v>
      </c>
    </row>
    <row r="4883" spans="1:31" x14ac:dyDescent="0.25">
      <c r="A4883">
        <v>2346319</v>
      </c>
      <c r="B4883">
        <v>1</v>
      </c>
      <c r="C4883" t="s">
        <v>80</v>
      </c>
      <c r="D4883" t="s">
        <v>110</v>
      </c>
      <c r="E4883" t="s">
        <v>157</v>
      </c>
      <c r="F4883" t="s">
        <v>14071</v>
      </c>
      <c r="G4883" t="s">
        <v>159</v>
      </c>
      <c r="H4883" t="s">
        <v>154</v>
      </c>
      <c r="I4883" t="s">
        <v>144</v>
      </c>
      <c r="J4883" t="s">
        <v>137</v>
      </c>
      <c r="K4883" t="s">
        <v>138</v>
      </c>
      <c r="L4883" t="s">
        <v>14072</v>
      </c>
      <c r="M4883" t="s">
        <v>14073</v>
      </c>
      <c r="N4883">
        <v>0.88472222199999995</v>
      </c>
      <c r="O4883">
        <v>0</v>
      </c>
      <c r="P4883">
        <v>0</v>
      </c>
      <c r="Q4883">
        <v>0</v>
      </c>
      <c r="R4883">
        <v>0</v>
      </c>
      <c r="S4883">
        <v>0</v>
      </c>
      <c r="T4883">
        <v>1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14.321965865074013</v>
      </c>
      <c r="AC4883">
        <v>0</v>
      </c>
      <c r="AD4883">
        <v>0</v>
      </c>
      <c r="AE4883">
        <v>14.321965865074013</v>
      </c>
    </row>
    <row r="4884" spans="1:31" x14ac:dyDescent="0.25">
      <c r="A4884">
        <v>2346760</v>
      </c>
      <c r="B4884">
        <v>1</v>
      </c>
      <c r="C4884" t="s">
        <v>80</v>
      </c>
      <c r="D4884" t="s">
        <v>84</v>
      </c>
      <c r="E4884" t="s">
        <v>151</v>
      </c>
      <c r="F4884" t="s">
        <v>14074</v>
      </c>
      <c r="G4884" t="s">
        <v>153</v>
      </c>
      <c r="H4884" t="s">
        <v>154</v>
      </c>
      <c r="I4884" t="s">
        <v>144</v>
      </c>
      <c r="J4884" t="s">
        <v>137</v>
      </c>
      <c r="K4884" t="s">
        <v>138</v>
      </c>
      <c r="L4884" t="s">
        <v>14075</v>
      </c>
      <c r="M4884" t="s">
        <v>14076</v>
      </c>
      <c r="N4884">
        <v>1.9683333329999999</v>
      </c>
      <c r="O4884">
        <v>0</v>
      </c>
      <c r="P4884">
        <v>126</v>
      </c>
      <c r="Q4884">
        <v>0</v>
      </c>
      <c r="R4884">
        <v>0</v>
      </c>
      <c r="S4884">
        <v>0</v>
      </c>
      <c r="T4884">
        <v>21</v>
      </c>
      <c r="U4884">
        <v>0</v>
      </c>
      <c r="V4884">
        <v>0</v>
      </c>
      <c r="W4884">
        <v>0</v>
      </c>
      <c r="X4884">
        <v>70.774044727683901</v>
      </c>
      <c r="Y4884">
        <v>0</v>
      </c>
      <c r="Z4884">
        <v>0</v>
      </c>
      <c r="AA4884">
        <v>0</v>
      </c>
      <c r="AB4884">
        <v>53.382606167873007</v>
      </c>
      <c r="AC4884">
        <v>0</v>
      </c>
      <c r="AD4884">
        <v>0</v>
      </c>
      <c r="AE4884">
        <v>124.15665089555691</v>
      </c>
    </row>
    <row r="4885" spans="1:31" x14ac:dyDescent="0.25">
      <c r="A4885">
        <v>2346156</v>
      </c>
      <c r="B4885">
        <v>1</v>
      </c>
      <c r="C4885" t="s">
        <v>81</v>
      </c>
      <c r="D4885" t="s">
        <v>115</v>
      </c>
      <c r="E4885" t="s">
        <v>132</v>
      </c>
      <c r="F4885" t="s">
        <v>14077</v>
      </c>
      <c r="G4885" t="s">
        <v>134</v>
      </c>
      <c r="H4885" t="s">
        <v>135</v>
      </c>
      <c r="I4885" t="s">
        <v>144</v>
      </c>
      <c r="J4885" t="s">
        <v>137</v>
      </c>
      <c r="K4885" t="s">
        <v>138</v>
      </c>
      <c r="L4885" t="s">
        <v>14078</v>
      </c>
      <c r="M4885" t="s">
        <v>14079</v>
      </c>
      <c r="N4885">
        <v>0.19750000000000001</v>
      </c>
      <c r="O4885">
        <v>1</v>
      </c>
      <c r="P4885">
        <v>669</v>
      </c>
      <c r="Q4885">
        <v>17</v>
      </c>
      <c r="R4885">
        <v>221</v>
      </c>
      <c r="S4885">
        <v>3</v>
      </c>
      <c r="T4885">
        <v>52</v>
      </c>
      <c r="U4885">
        <v>1</v>
      </c>
      <c r="V4885">
        <v>0</v>
      </c>
      <c r="W4885">
        <v>1.7590745674039999E-2</v>
      </c>
      <c r="X4885">
        <v>29.585631325159813</v>
      </c>
      <c r="Y4885">
        <v>40.368123240876756</v>
      </c>
      <c r="Z4885">
        <v>74.909023440178515</v>
      </c>
      <c r="AA4885">
        <v>2.5113413362588801</v>
      </c>
      <c r="AB4885">
        <v>11.097797693466569</v>
      </c>
      <c r="AC4885">
        <v>7.1436702494321853</v>
      </c>
      <c r="AD4885">
        <v>0</v>
      </c>
      <c r="AE4885">
        <v>165.63317803104675</v>
      </c>
    </row>
    <row r="4886" spans="1:31" x14ac:dyDescent="0.25">
      <c r="A4886">
        <v>2346697</v>
      </c>
      <c r="B4886">
        <v>1</v>
      </c>
      <c r="C4886" t="s">
        <v>80</v>
      </c>
      <c r="D4886" t="s">
        <v>105</v>
      </c>
      <c r="E4886" t="s">
        <v>147</v>
      </c>
      <c r="F4886" t="s">
        <v>14080</v>
      </c>
      <c r="G4886" t="s">
        <v>134</v>
      </c>
      <c r="H4886" t="s">
        <v>135</v>
      </c>
      <c r="I4886" t="s">
        <v>144</v>
      </c>
      <c r="J4886" t="s">
        <v>137</v>
      </c>
      <c r="K4886" t="s">
        <v>138</v>
      </c>
      <c r="L4886" t="s">
        <v>14081</v>
      </c>
      <c r="M4886" t="s">
        <v>14082</v>
      </c>
      <c r="N4886">
        <v>0.6875</v>
      </c>
      <c r="O4886">
        <v>0</v>
      </c>
      <c r="P4886">
        <v>226</v>
      </c>
      <c r="Q4886">
        <v>0</v>
      </c>
      <c r="R4886">
        <v>0</v>
      </c>
      <c r="S4886">
        <v>0</v>
      </c>
      <c r="T4886">
        <v>12</v>
      </c>
      <c r="U4886">
        <v>0</v>
      </c>
      <c r="V4886">
        <v>0</v>
      </c>
      <c r="W4886">
        <v>0</v>
      </c>
      <c r="X4886">
        <v>41.031198908236668</v>
      </c>
      <c r="Y4886">
        <v>0</v>
      </c>
      <c r="Z4886">
        <v>0</v>
      </c>
      <c r="AA4886">
        <v>0</v>
      </c>
      <c r="AB4886">
        <v>6.5630134757848966</v>
      </c>
      <c r="AC4886">
        <v>0</v>
      </c>
      <c r="AD4886">
        <v>0</v>
      </c>
      <c r="AE4886">
        <v>47.594212384021567</v>
      </c>
    </row>
    <row r="4887" spans="1:31" x14ac:dyDescent="0.25">
      <c r="A4887">
        <v>2346797</v>
      </c>
      <c r="B4887">
        <v>1</v>
      </c>
      <c r="C4887" t="s">
        <v>80</v>
      </c>
      <c r="D4887" t="s">
        <v>96</v>
      </c>
      <c r="E4887" t="s">
        <v>132</v>
      </c>
      <c r="F4887" t="s">
        <v>2440</v>
      </c>
      <c r="G4887" t="s">
        <v>143</v>
      </c>
      <c r="H4887" t="s">
        <v>135</v>
      </c>
      <c r="I4887" t="s">
        <v>144</v>
      </c>
      <c r="J4887" t="s">
        <v>5</v>
      </c>
      <c r="K4887" t="s">
        <v>138</v>
      </c>
      <c r="L4887" t="s">
        <v>14083</v>
      </c>
      <c r="M4887" t="s">
        <v>14084</v>
      </c>
      <c r="N4887">
        <v>3.7749999999999999</v>
      </c>
      <c r="O4887">
        <v>3</v>
      </c>
      <c r="P4887">
        <v>1614</v>
      </c>
      <c r="Q4887">
        <v>0</v>
      </c>
      <c r="R4887">
        <v>1</v>
      </c>
      <c r="S4887">
        <v>4</v>
      </c>
      <c r="T4887">
        <v>100</v>
      </c>
      <c r="U4887">
        <v>0</v>
      </c>
      <c r="V4887">
        <v>0</v>
      </c>
      <c r="W4887">
        <v>385.03001430922347</v>
      </c>
      <c r="X4887">
        <v>1800.3772982327741</v>
      </c>
      <c r="Y4887">
        <v>0</v>
      </c>
      <c r="Z4887">
        <v>7.770546574529174</v>
      </c>
      <c r="AA4887">
        <v>393.73126564413417</v>
      </c>
      <c r="AB4887">
        <v>287.90155957303637</v>
      </c>
      <c r="AC4887">
        <v>0</v>
      </c>
      <c r="AD4887">
        <v>0</v>
      </c>
      <c r="AE4887">
        <v>2874.8106843336973</v>
      </c>
    </row>
    <row r="4888" spans="1:31" x14ac:dyDescent="0.25">
      <c r="A4888">
        <v>2346754</v>
      </c>
      <c r="B4888">
        <v>1</v>
      </c>
      <c r="C4888" t="s">
        <v>80</v>
      </c>
      <c r="D4888" t="s">
        <v>103</v>
      </c>
      <c r="E4888" t="s">
        <v>147</v>
      </c>
      <c r="F4888" t="s">
        <v>14085</v>
      </c>
      <c r="G4888" t="s">
        <v>184</v>
      </c>
      <c r="H4888" t="s">
        <v>135</v>
      </c>
      <c r="I4888" t="s">
        <v>144</v>
      </c>
      <c r="J4888" t="s">
        <v>137</v>
      </c>
      <c r="K4888" t="s">
        <v>138</v>
      </c>
      <c r="L4888" t="s">
        <v>14086</v>
      </c>
      <c r="M4888" t="s">
        <v>14087</v>
      </c>
      <c r="N4888">
        <v>4.295555555</v>
      </c>
      <c r="O4888">
        <v>0</v>
      </c>
      <c r="P4888">
        <v>57</v>
      </c>
      <c r="Q4888">
        <v>0</v>
      </c>
      <c r="R4888">
        <v>40</v>
      </c>
      <c r="S4888">
        <v>1</v>
      </c>
      <c r="T4888">
        <v>50</v>
      </c>
      <c r="U4888">
        <v>2</v>
      </c>
      <c r="V4888">
        <v>0</v>
      </c>
      <c r="W4888">
        <v>0</v>
      </c>
      <c r="X4888">
        <v>97.511083239940675</v>
      </c>
      <c r="Y4888">
        <v>0</v>
      </c>
      <c r="Z4888">
        <v>853.37476170076923</v>
      </c>
      <c r="AA4888">
        <v>6.1204695668333002</v>
      </c>
      <c r="AB4888">
        <v>559.6721867714233</v>
      </c>
      <c r="AC4888">
        <v>119.35849905010862</v>
      </c>
      <c r="AD4888">
        <v>0</v>
      </c>
      <c r="AE4888">
        <v>1636.037000329075</v>
      </c>
    </row>
    <row r="4889" spans="1:31" x14ac:dyDescent="0.25">
      <c r="A4889">
        <v>2346505</v>
      </c>
      <c r="B4889">
        <v>1</v>
      </c>
      <c r="C4889" t="s">
        <v>81</v>
      </c>
      <c r="D4889" t="s">
        <v>112</v>
      </c>
      <c r="E4889" t="s">
        <v>151</v>
      </c>
      <c r="F4889" t="s">
        <v>14088</v>
      </c>
      <c r="G4889" t="s">
        <v>153</v>
      </c>
      <c r="H4889" t="s">
        <v>154</v>
      </c>
      <c r="I4889" t="s">
        <v>144</v>
      </c>
      <c r="J4889" t="s">
        <v>137</v>
      </c>
      <c r="K4889" t="s">
        <v>138</v>
      </c>
      <c r="L4889" t="s">
        <v>14089</v>
      </c>
      <c r="M4889" t="s">
        <v>14090</v>
      </c>
      <c r="N4889">
        <v>2.0938888879999999</v>
      </c>
      <c r="O4889">
        <v>0</v>
      </c>
      <c r="P4889">
        <v>7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1.8228854669495789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1.8228854669495789</v>
      </c>
    </row>
    <row r="4890" spans="1:31" x14ac:dyDescent="0.25">
      <c r="A4890">
        <v>2346654</v>
      </c>
      <c r="B4890">
        <v>1</v>
      </c>
      <c r="C4890" t="s">
        <v>81</v>
      </c>
      <c r="D4890" t="s">
        <v>122</v>
      </c>
      <c r="E4890" t="s">
        <v>147</v>
      </c>
      <c r="F4890" t="s">
        <v>14091</v>
      </c>
      <c r="G4890" t="s">
        <v>494</v>
      </c>
      <c r="H4890" t="s">
        <v>135</v>
      </c>
      <c r="I4890" t="s">
        <v>144</v>
      </c>
      <c r="J4890" t="s">
        <v>137</v>
      </c>
      <c r="K4890" t="s">
        <v>138</v>
      </c>
      <c r="L4890" t="s">
        <v>14092</v>
      </c>
      <c r="M4890" t="s">
        <v>14093</v>
      </c>
      <c r="N4890">
        <v>0.873611111</v>
      </c>
      <c r="O4890">
        <v>0</v>
      </c>
      <c r="P4890">
        <v>12</v>
      </c>
      <c r="Q4890">
        <v>0</v>
      </c>
      <c r="R4890">
        <v>0</v>
      </c>
      <c r="S4890">
        <v>0</v>
      </c>
      <c r="T4890">
        <v>1</v>
      </c>
      <c r="U4890">
        <v>0</v>
      </c>
      <c r="V4890">
        <v>0</v>
      </c>
      <c r="W4890">
        <v>0</v>
      </c>
      <c r="X4890">
        <v>0.67017116578120273</v>
      </c>
      <c r="Y4890">
        <v>0</v>
      </c>
      <c r="Z4890">
        <v>0</v>
      </c>
      <c r="AA4890">
        <v>0</v>
      </c>
      <c r="AB4890">
        <v>0.32314320495789728</v>
      </c>
      <c r="AC4890">
        <v>0</v>
      </c>
      <c r="AD4890">
        <v>0</v>
      </c>
      <c r="AE4890">
        <v>0.99331437073910001</v>
      </c>
    </row>
    <row r="4891" spans="1:31" x14ac:dyDescent="0.25">
      <c r="A4891">
        <v>2346706</v>
      </c>
      <c r="B4891">
        <v>1</v>
      </c>
      <c r="C4891" t="s">
        <v>81</v>
      </c>
      <c r="D4891" t="s">
        <v>115</v>
      </c>
      <c r="E4891" t="s">
        <v>151</v>
      </c>
      <c r="F4891" t="s">
        <v>9855</v>
      </c>
      <c r="G4891" t="s">
        <v>153</v>
      </c>
      <c r="H4891" t="s">
        <v>154</v>
      </c>
      <c r="I4891" t="s">
        <v>144</v>
      </c>
      <c r="J4891" t="s">
        <v>137</v>
      </c>
      <c r="K4891" t="s">
        <v>138</v>
      </c>
      <c r="L4891" t="s">
        <v>14094</v>
      </c>
      <c r="M4891" t="s">
        <v>14095</v>
      </c>
      <c r="N4891">
        <v>2.599444444</v>
      </c>
      <c r="O4891">
        <v>0</v>
      </c>
      <c r="P4891">
        <v>2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8.8122962481204437E-2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8.8122962481204437E-2</v>
      </c>
    </row>
    <row r="4892" spans="1:31" x14ac:dyDescent="0.25">
      <c r="A4892">
        <v>2346182</v>
      </c>
      <c r="B4892">
        <v>1</v>
      </c>
      <c r="C4892" t="s">
        <v>80</v>
      </c>
      <c r="D4892" t="s">
        <v>94</v>
      </c>
      <c r="E4892" t="s">
        <v>174</v>
      </c>
      <c r="F4892" t="s">
        <v>14096</v>
      </c>
      <c r="G4892" t="s">
        <v>1532</v>
      </c>
      <c r="H4892" t="s">
        <v>154</v>
      </c>
      <c r="I4892" t="s">
        <v>144</v>
      </c>
      <c r="J4892" t="s">
        <v>137</v>
      </c>
      <c r="K4892" t="s">
        <v>138</v>
      </c>
      <c r="L4892" t="s">
        <v>14097</v>
      </c>
      <c r="M4892" t="s">
        <v>14098</v>
      </c>
      <c r="N4892">
        <v>0.60499999999999998</v>
      </c>
      <c r="O4892">
        <v>0</v>
      </c>
      <c r="P4892">
        <v>106</v>
      </c>
      <c r="Q4892">
        <v>0</v>
      </c>
      <c r="R4892">
        <v>0</v>
      </c>
      <c r="S4892">
        <v>0</v>
      </c>
      <c r="T4892">
        <v>2</v>
      </c>
      <c r="U4892">
        <v>0</v>
      </c>
      <c r="V4892">
        <v>0</v>
      </c>
      <c r="W4892">
        <v>0</v>
      </c>
      <c r="X4892">
        <v>6.5400982958804246</v>
      </c>
      <c r="Y4892">
        <v>0</v>
      </c>
      <c r="Z4892">
        <v>0</v>
      </c>
      <c r="AA4892">
        <v>0</v>
      </c>
      <c r="AB4892">
        <v>0.10291426989433165</v>
      </c>
      <c r="AC4892">
        <v>0</v>
      </c>
      <c r="AD4892">
        <v>0</v>
      </c>
      <c r="AE4892">
        <v>6.6430125657747565</v>
      </c>
    </row>
    <row r="4893" spans="1:31" x14ac:dyDescent="0.25">
      <c r="A4893">
        <v>2346019</v>
      </c>
      <c r="B4893">
        <v>1</v>
      </c>
      <c r="C4893" t="s">
        <v>81</v>
      </c>
      <c r="D4893" t="s">
        <v>123</v>
      </c>
      <c r="E4893" t="s">
        <v>151</v>
      </c>
      <c r="F4893" t="s">
        <v>14099</v>
      </c>
      <c r="G4893" t="s">
        <v>153</v>
      </c>
      <c r="H4893" t="s">
        <v>154</v>
      </c>
      <c r="I4893" t="s">
        <v>144</v>
      </c>
      <c r="J4893" t="s">
        <v>137</v>
      </c>
      <c r="K4893" t="s">
        <v>138</v>
      </c>
      <c r="L4893" t="s">
        <v>14100</v>
      </c>
      <c r="M4893" t="s">
        <v>14101</v>
      </c>
      <c r="N4893">
        <v>2.7266666659999999</v>
      </c>
      <c r="O4893">
        <v>0</v>
      </c>
      <c r="P4893">
        <v>0</v>
      </c>
      <c r="Q4893">
        <v>0</v>
      </c>
      <c r="R4893">
        <v>1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1.1528580746244768</v>
      </c>
      <c r="AA4893">
        <v>0</v>
      </c>
      <c r="AB4893">
        <v>0</v>
      </c>
      <c r="AC4893">
        <v>0</v>
      </c>
      <c r="AD4893">
        <v>0</v>
      </c>
      <c r="AE4893">
        <v>1.1528580746244768</v>
      </c>
    </row>
    <row r="4894" spans="1:31" x14ac:dyDescent="0.25">
      <c r="A4894">
        <v>2346351</v>
      </c>
      <c r="B4894">
        <v>1</v>
      </c>
      <c r="C4894" t="s">
        <v>81</v>
      </c>
      <c r="D4894" t="s">
        <v>112</v>
      </c>
      <c r="E4894" t="s">
        <v>157</v>
      </c>
      <c r="F4894" t="s">
        <v>14102</v>
      </c>
      <c r="G4894" t="s">
        <v>159</v>
      </c>
      <c r="H4894" t="s">
        <v>154</v>
      </c>
      <c r="I4894" t="s">
        <v>144</v>
      </c>
      <c r="J4894" t="s">
        <v>137</v>
      </c>
      <c r="K4894" t="s">
        <v>138</v>
      </c>
      <c r="L4894" t="s">
        <v>14103</v>
      </c>
      <c r="M4894" t="s">
        <v>14104</v>
      </c>
      <c r="N4894">
        <v>1.795555555</v>
      </c>
      <c r="O4894">
        <v>0</v>
      </c>
      <c r="P4894">
        <v>1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4.0647836068505555E-2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4.0647836068505555E-2</v>
      </c>
    </row>
    <row r="4895" spans="1:31" x14ac:dyDescent="0.25">
      <c r="A4895">
        <v>2346205</v>
      </c>
      <c r="B4895">
        <v>1</v>
      </c>
      <c r="C4895" t="s">
        <v>80</v>
      </c>
      <c r="D4895" t="s">
        <v>93</v>
      </c>
      <c r="E4895" t="s">
        <v>240</v>
      </c>
      <c r="F4895" t="s">
        <v>14105</v>
      </c>
      <c r="G4895" t="s">
        <v>208</v>
      </c>
      <c r="H4895" t="s">
        <v>135</v>
      </c>
      <c r="I4895" t="s">
        <v>144</v>
      </c>
      <c r="J4895" t="s">
        <v>137</v>
      </c>
      <c r="K4895" t="s">
        <v>209</v>
      </c>
      <c r="L4895" t="s">
        <v>14106</v>
      </c>
      <c r="M4895" t="s">
        <v>14107</v>
      </c>
      <c r="N4895">
        <v>0.55444444400000004</v>
      </c>
      <c r="O4895">
        <v>4</v>
      </c>
      <c r="P4895">
        <v>3518</v>
      </c>
      <c r="Q4895">
        <v>111</v>
      </c>
      <c r="R4895">
        <v>903</v>
      </c>
      <c r="S4895">
        <v>57</v>
      </c>
      <c r="T4895">
        <v>752</v>
      </c>
      <c r="U4895">
        <v>2</v>
      </c>
      <c r="V4895">
        <v>1</v>
      </c>
      <c r="W4895">
        <v>2.6575678328603543</v>
      </c>
      <c r="X4895">
        <v>396.70748134399372</v>
      </c>
      <c r="Y4895">
        <v>863.13648764866014</v>
      </c>
      <c r="Z4895">
        <v>1653.4709615509153</v>
      </c>
      <c r="AA4895">
        <v>164.55138326916452</v>
      </c>
      <c r="AB4895">
        <v>732.30003371645648</v>
      </c>
      <c r="AC4895">
        <v>57.337876373182546</v>
      </c>
      <c r="AD4895">
        <v>13.41695185006675</v>
      </c>
      <c r="AE4895">
        <v>3883.5787435852999</v>
      </c>
    </row>
    <row r="4896" spans="1:31" x14ac:dyDescent="0.25">
      <c r="A4896">
        <v>2346328</v>
      </c>
      <c r="B4896">
        <v>1</v>
      </c>
      <c r="C4896" t="s">
        <v>81</v>
      </c>
      <c r="D4896" t="s">
        <v>114</v>
      </c>
      <c r="E4896" t="s">
        <v>141</v>
      </c>
      <c r="F4896" t="s">
        <v>14108</v>
      </c>
      <c r="G4896" t="s">
        <v>134</v>
      </c>
      <c r="H4896" t="s">
        <v>135</v>
      </c>
      <c r="I4896" t="s">
        <v>144</v>
      </c>
      <c r="J4896" t="s">
        <v>137</v>
      </c>
      <c r="K4896" t="s">
        <v>138</v>
      </c>
      <c r="L4896" t="s">
        <v>14109</v>
      </c>
      <c r="M4896" t="s">
        <v>14110</v>
      </c>
      <c r="N4896">
        <v>0.233333333</v>
      </c>
      <c r="O4896">
        <v>3</v>
      </c>
      <c r="P4896">
        <v>5694</v>
      </c>
      <c r="Q4896">
        <v>5</v>
      </c>
      <c r="R4896">
        <v>302</v>
      </c>
      <c r="S4896">
        <v>38</v>
      </c>
      <c r="T4896">
        <v>485</v>
      </c>
      <c r="U4896">
        <v>2</v>
      </c>
      <c r="V4896">
        <v>4</v>
      </c>
      <c r="W4896">
        <v>0.13400147960640002</v>
      </c>
      <c r="X4896">
        <v>156.32712333816039</v>
      </c>
      <c r="Y4896">
        <v>3.9796695466479011</v>
      </c>
      <c r="Z4896">
        <v>29.353899615142659</v>
      </c>
      <c r="AA4896">
        <v>25.828481458048024</v>
      </c>
      <c r="AB4896">
        <v>63.785387603024766</v>
      </c>
      <c r="AC4896">
        <v>72.658341990803322</v>
      </c>
      <c r="AD4896">
        <v>42.200021249274002</v>
      </c>
      <c r="AE4896">
        <v>394.26692628070748</v>
      </c>
    </row>
    <row r="4897" spans="1:31" x14ac:dyDescent="0.25">
      <c r="A4897">
        <v>2345996</v>
      </c>
      <c r="B4897">
        <v>1</v>
      </c>
      <c r="C4897" t="s">
        <v>80</v>
      </c>
      <c r="D4897" t="s">
        <v>98</v>
      </c>
      <c r="E4897" t="s">
        <v>151</v>
      </c>
      <c r="F4897" t="s">
        <v>14111</v>
      </c>
      <c r="G4897" t="s">
        <v>153</v>
      </c>
      <c r="H4897" t="s">
        <v>154</v>
      </c>
      <c r="I4897" t="s">
        <v>144</v>
      </c>
      <c r="J4897" t="s">
        <v>137</v>
      </c>
      <c r="K4897" t="s">
        <v>138</v>
      </c>
      <c r="L4897" t="s">
        <v>14112</v>
      </c>
      <c r="M4897" t="s">
        <v>14113</v>
      </c>
      <c r="N4897">
        <v>0.755833333</v>
      </c>
      <c r="O4897">
        <v>0</v>
      </c>
      <c r="P4897">
        <v>0</v>
      </c>
      <c r="Q4897">
        <v>0</v>
      </c>
      <c r="R4897">
        <v>1</v>
      </c>
      <c r="S4897">
        <v>0</v>
      </c>
      <c r="T4897">
        <v>4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2.4867428482634031</v>
      </c>
      <c r="AA4897">
        <v>0</v>
      </c>
      <c r="AB4897">
        <v>3.7565525630262302</v>
      </c>
      <c r="AC4897">
        <v>0</v>
      </c>
      <c r="AD4897">
        <v>0</v>
      </c>
      <c r="AE4897">
        <v>6.2432954112896333</v>
      </c>
    </row>
    <row r="4898" spans="1:31" x14ac:dyDescent="0.25">
      <c r="A4898">
        <v>2346660</v>
      </c>
      <c r="B4898">
        <v>1</v>
      </c>
      <c r="C4898" t="s">
        <v>81</v>
      </c>
      <c r="D4898" t="s">
        <v>127</v>
      </c>
      <c r="E4898" t="s">
        <v>151</v>
      </c>
      <c r="F4898" t="s">
        <v>14114</v>
      </c>
      <c r="G4898" t="s">
        <v>153</v>
      </c>
      <c r="H4898" t="s">
        <v>154</v>
      </c>
      <c r="I4898" t="s">
        <v>144</v>
      </c>
      <c r="J4898" t="s">
        <v>137</v>
      </c>
      <c r="K4898" t="s">
        <v>138</v>
      </c>
      <c r="L4898" t="s">
        <v>14115</v>
      </c>
      <c r="M4898" t="s">
        <v>14116</v>
      </c>
      <c r="N4898">
        <v>1.0752777769999999</v>
      </c>
      <c r="O4898">
        <v>0</v>
      </c>
      <c r="P4898">
        <v>6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2.8295548082676523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2.8295548082676523</v>
      </c>
    </row>
    <row r="4899" spans="1:31" x14ac:dyDescent="0.25">
      <c r="A4899">
        <v>2346391</v>
      </c>
      <c r="B4899">
        <v>1</v>
      </c>
      <c r="C4899" t="s">
        <v>81</v>
      </c>
      <c r="D4899" t="s">
        <v>127</v>
      </c>
      <c r="E4899" t="s">
        <v>174</v>
      </c>
      <c r="F4899" t="s">
        <v>14117</v>
      </c>
      <c r="G4899" t="s">
        <v>153</v>
      </c>
      <c r="H4899" t="s">
        <v>154</v>
      </c>
      <c r="I4899" t="s">
        <v>144</v>
      </c>
      <c r="J4899" t="s">
        <v>137</v>
      </c>
      <c r="K4899" t="s">
        <v>138</v>
      </c>
      <c r="L4899" t="s">
        <v>14118</v>
      </c>
      <c r="M4899" t="s">
        <v>14119</v>
      </c>
      <c r="N4899">
        <v>2.4338888879999998</v>
      </c>
      <c r="O4899">
        <v>0</v>
      </c>
      <c r="P4899">
        <v>1</v>
      </c>
      <c r="Q4899">
        <v>0</v>
      </c>
      <c r="R4899">
        <v>10</v>
      </c>
      <c r="S4899">
        <v>0</v>
      </c>
      <c r="T4899">
        <v>2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56.862632898125106</v>
      </c>
      <c r="AA4899">
        <v>0</v>
      </c>
      <c r="AB4899">
        <v>0</v>
      </c>
      <c r="AC4899">
        <v>0</v>
      </c>
      <c r="AD4899">
        <v>0</v>
      </c>
      <c r="AE4899">
        <v>56.862632898125106</v>
      </c>
    </row>
    <row r="4900" spans="1:31" x14ac:dyDescent="0.25">
      <c r="A4900">
        <v>2346474</v>
      </c>
      <c r="B4900">
        <v>1</v>
      </c>
      <c r="C4900" t="s">
        <v>81</v>
      </c>
      <c r="D4900" t="s">
        <v>122</v>
      </c>
      <c r="E4900" t="s">
        <v>174</v>
      </c>
      <c r="F4900" t="s">
        <v>7696</v>
      </c>
      <c r="G4900" t="s">
        <v>176</v>
      </c>
      <c r="H4900" t="s">
        <v>154</v>
      </c>
      <c r="I4900" t="s">
        <v>144</v>
      </c>
      <c r="J4900" t="s">
        <v>137</v>
      </c>
      <c r="K4900" t="s">
        <v>138</v>
      </c>
      <c r="L4900" t="s">
        <v>14120</v>
      </c>
      <c r="M4900" t="s">
        <v>14116</v>
      </c>
      <c r="N4900">
        <v>4.0647222220000003</v>
      </c>
      <c r="O4900">
        <v>0</v>
      </c>
      <c r="P4900">
        <v>16</v>
      </c>
      <c r="Q4900">
        <v>0</v>
      </c>
      <c r="R4900">
        <v>10</v>
      </c>
      <c r="S4900">
        <v>0</v>
      </c>
      <c r="T4900">
        <v>9</v>
      </c>
      <c r="U4900">
        <v>0</v>
      </c>
      <c r="V4900">
        <v>0</v>
      </c>
      <c r="W4900">
        <v>0</v>
      </c>
      <c r="X4900">
        <v>10.763817604667782</v>
      </c>
      <c r="Y4900">
        <v>0</v>
      </c>
      <c r="Z4900">
        <v>40.026651314502196</v>
      </c>
      <c r="AA4900">
        <v>0</v>
      </c>
      <c r="AB4900">
        <v>70.154938140146385</v>
      </c>
      <c r="AC4900">
        <v>0</v>
      </c>
      <c r="AD4900">
        <v>0</v>
      </c>
      <c r="AE4900">
        <v>120.94540705931637</v>
      </c>
    </row>
    <row r="4901" spans="1:31" x14ac:dyDescent="0.25">
      <c r="A4901">
        <v>2346723</v>
      </c>
      <c r="B4901">
        <v>1</v>
      </c>
      <c r="C4901" t="s">
        <v>80</v>
      </c>
      <c r="D4901" t="s">
        <v>83</v>
      </c>
      <c r="E4901" t="s">
        <v>151</v>
      </c>
      <c r="F4901" t="s">
        <v>14121</v>
      </c>
      <c r="G4901" t="s">
        <v>410</v>
      </c>
      <c r="H4901" t="s">
        <v>154</v>
      </c>
      <c r="I4901" t="s">
        <v>144</v>
      </c>
      <c r="J4901" t="s">
        <v>137</v>
      </c>
      <c r="K4901" t="s">
        <v>138</v>
      </c>
      <c r="L4901" t="s">
        <v>14122</v>
      </c>
      <c r="M4901" t="s">
        <v>14123</v>
      </c>
      <c r="N4901">
        <v>1.678055555</v>
      </c>
      <c r="O4901">
        <v>0</v>
      </c>
      <c r="P4901">
        <v>0</v>
      </c>
      <c r="Q4901">
        <v>0</v>
      </c>
      <c r="R4901">
        <v>0</v>
      </c>
      <c r="S4901">
        <v>0</v>
      </c>
      <c r="T4901">
        <v>4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13.155648473613153</v>
      </c>
      <c r="AC4901">
        <v>0</v>
      </c>
      <c r="AD4901">
        <v>0</v>
      </c>
      <c r="AE4901">
        <v>13.155648473613153</v>
      </c>
    </row>
    <row r="4902" spans="1:31" x14ac:dyDescent="0.25">
      <c r="A4902">
        <v>2346428</v>
      </c>
      <c r="B4902">
        <v>1</v>
      </c>
      <c r="C4902" t="s">
        <v>81</v>
      </c>
      <c r="D4902" t="s">
        <v>119</v>
      </c>
      <c r="E4902" t="s">
        <v>151</v>
      </c>
      <c r="F4902" t="s">
        <v>14124</v>
      </c>
      <c r="G4902" t="s">
        <v>153</v>
      </c>
      <c r="H4902" t="s">
        <v>154</v>
      </c>
      <c r="I4902" t="s">
        <v>144</v>
      </c>
      <c r="J4902" t="s">
        <v>137</v>
      </c>
      <c r="K4902" t="s">
        <v>138</v>
      </c>
      <c r="L4902" t="s">
        <v>14125</v>
      </c>
      <c r="M4902" t="s">
        <v>14126</v>
      </c>
      <c r="N4902">
        <v>2.1630555550000001</v>
      </c>
      <c r="O4902">
        <v>0</v>
      </c>
      <c r="P4902">
        <v>30</v>
      </c>
      <c r="Q4902">
        <v>0</v>
      </c>
      <c r="R4902">
        <v>2</v>
      </c>
      <c r="S4902">
        <v>0</v>
      </c>
      <c r="T4902">
        <v>1</v>
      </c>
      <c r="U4902">
        <v>0</v>
      </c>
      <c r="V4902">
        <v>0</v>
      </c>
      <c r="W4902">
        <v>0</v>
      </c>
      <c r="X4902">
        <v>14.127091239945742</v>
      </c>
      <c r="Y4902">
        <v>0</v>
      </c>
      <c r="Z4902">
        <v>3.7347897491101389</v>
      </c>
      <c r="AA4902">
        <v>0</v>
      </c>
      <c r="AB4902">
        <v>4.1739575094308776</v>
      </c>
      <c r="AC4902">
        <v>0</v>
      </c>
      <c r="AD4902">
        <v>0</v>
      </c>
      <c r="AE4902">
        <v>22.035838498486758</v>
      </c>
    </row>
    <row r="4903" spans="1:31" x14ac:dyDescent="0.25">
      <c r="A4903">
        <v>2346783</v>
      </c>
      <c r="B4903">
        <v>1</v>
      </c>
      <c r="C4903" t="s">
        <v>80</v>
      </c>
      <c r="D4903" t="s">
        <v>83</v>
      </c>
      <c r="E4903" t="s">
        <v>151</v>
      </c>
      <c r="F4903" t="s">
        <v>979</v>
      </c>
      <c r="G4903" t="s">
        <v>153</v>
      </c>
      <c r="H4903" t="s">
        <v>154</v>
      </c>
      <c r="I4903" t="s">
        <v>144</v>
      </c>
      <c r="J4903" t="s">
        <v>137</v>
      </c>
      <c r="K4903" t="s">
        <v>138</v>
      </c>
      <c r="L4903" t="s">
        <v>14127</v>
      </c>
      <c r="M4903" t="s">
        <v>14128</v>
      </c>
      <c r="N4903">
        <v>3.8975</v>
      </c>
      <c r="O4903">
        <v>0</v>
      </c>
      <c r="P4903">
        <v>37</v>
      </c>
      <c r="Q4903">
        <v>0</v>
      </c>
      <c r="R4903">
        <v>0</v>
      </c>
      <c r="S4903">
        <v>0</v>
      </c>
      <c r="T4903">
        <v>9</v>
      </c>
      <c r="U4903">
        <v>0</v>
      </c>
      <c r="V4903">
        <v>2</v>
      </c>
      <c r="W4903">
        <v>0</v>
      </c>
      <c r="X4903">
        <v>41.945339180681643</v>
      </c>
      <c r="Y4903">
        <v>0</v>
      </c>
      <c r="Z4903">
        <v>0</v>
      </c>
      <c r="AA4903">
        <v>0</v>
      </c>
      <c r="AB4903">
        <v>12.735722237054002</v>
      </c>
      <c r="AC4903">
        <v>0</v>
      </c>
      <c r="AD4903">
        <v>27.752960468747794</v>
      </c>
      <c r="AE4903">
        <v>82.434021886483436</v>
      </c>
    </row>
    <row r="4904" spans="1:31" x14ac:dyDescent="0.25">
      <c r="A4904">
        <v>2346577</v>
      </c>
      <c r="B4904">
        <v>1</v>
      </c>
      <c r="C4904" t="s">
        <v>80</v>
      </c>
      <c r="D4904" t="s">
        <v>95</v>
      </c>
      <c r="E4904" t="s">
        <v>132</v>
      </c>
      <c r="F4904" t="s">
        <v>14129</v>
      </c>
      <c r="G4904" t="s">
        <v>134</v>
      </c>
      <c r="H4904" t="s">
        <v>135</v>
      </c>
      <c r="I4904" t="s">
        <v>144</v>
      </c>
      <c r="J4904" t="s">
        <v>137</v>
      </c>
      <c r="K4904" t="s">
        <v>138</v>
      </c>
      <c r="L4904" t="s">
        <v>14130</v>
      </c>
      <c r="M4904" t="s">
        <v>14131</v>
      </c>
      <c r="N4904">
        <v>0.86916666600000003</v>
      </c>
      <c r="O4904">
        <v>0</v>
      </c>
      <c r="P4904">
        <v>526</v>
      </c>
      <c r="Q4904">
        <v>0</v>
      </c>
      <c r="R4904">
        <v>0</v>
      </c>
      <c r="S4904">
        <v>4</v>
      </c>
      <c r="T4904">
        <v>29</v>
      </c>
      <c r="U4904">
        <v>0</v>
      </c>
      <c r="V4904">
        <v>0</v>
      </c>
      <c r="W4904">
        <v>0</v>
      </c>
      <c r="X4904">
        <v>87.777401848400302</v>
      </c>
      <c r="Y4904">
        <v>0</v>
      </c>
      <c r="Z4904">
        <v>0</v>
      </c>
      <c r="AA4904">
        <v>4.2281089140040109</v>
      </c>
      <c r="AB4904">
        <v>21.578945370679964</v>
      </c>
      <c r="AC4904">
        <v>0</v>
      </c>
      <c r="AD4904">
        <v>0</v>
      </c>
      <c r="AE4904">
        <v>113.58445613308427</v>
      </c>
    </row>
    <row r="4905" spans="1:31" x14ac:dyDescent="0.25">
      <c r="A4905">
        <v>2346222</v>
      </c>
      <c r="B4905">
        <v>1</v>
      </c>
      <c r="C4905" t="s">
        <v>80</v>
      </c>
      <c r="D4905" t="s">
        <v>89</v>
      </c>
      <c r="E4905" t="s">
        <v>147</v>
      </c>
      <c r="F4905" t="s">
        <v>14132</v>
      </c>
      <c r="G4905" t="s">
        <v>1416</v>
      </c>
      <c r="H4905" t="s">
        <v>135</v>
      </c>
      <c r="I4905" t="s">
        <v>144</v>
      </c>
      <c r="J4905" t="s">
        <v>137</v>
      </c>
      <c r="K4905" t="s">
        <v>138</v>
      </c>
      <c r="L4905" t="s">
        <v>14133</v>
      </c>
      <c r="M4905" t="s">
        <v>14134</v>
      </c>
      <c r="N4905">
        <v>3.3438888879999999</v>
      </c>
      <c r="O4905">
        <v>4</v>
      </c>
      <c r="P4905">
        <v>930</v>
      </c>
      <c r="Q4905">
        <v>2</v>
      </c>
      <c r="R4905">
        <v>22</v>
      </c>
      <c r="S4905">
        <v>11</v>
      </c>
      <c r="T4905">
        <v>99</v>
      </c>
      <c r="U4905">
        <v>5</v>
      </c>
      <c r="V4905">
        <v>0</v>
      </c>
      <c r="W4905">
        <v>354.72309030795861</v>
      </c>
      <c r="X4905">
        <v>1587.5849863656533</v>
      </c>
      <c r="Y4905">
        <v>36.727871034268453</v>
      </c>
      <c r="Z4905">
        <v>89.658785411409028</v>
      </c>
      <c r="AA4905">
        <v>914.15317205483291</v>
      </c>
      <c r="AB4905">
        <v>804.80731811933481</v>
      </c>
      <c r="AC4905">
        <v>987.92801922024205</v>
      </c>
      <c r="AD4905">
        <v>0</v>
      </c>
      <c r="AE4905">
        <v>4775.5832425136996</v>
      </c>
    </row>
    <row r="4906" spans="1:31" x14ac:dyDescent="0.25">
      <c r="A4906">
        <v>2346643</v>
      </c>
      <c r="B4906">
        <v>1</v>
      </c>
      <c r="C4906" t="s">
        <v>81</v>
      </c>
      <c r="D4906" t="s">
        <v>125</v>
      </c>
      <c r="E4906" t="s">
        <v>147</v>
      </c>
      <c r="F4906" t="s">
        <v>14135</v>
      </c>
      <c r="G4906" t="s">
        <v>134</v>
      </c>
      <c r="H4906" t="s">
        <v>135</v>
      </c>
      <c r="I4906" t="s">
        <v>144</v>
      </c>
      <c r="J4906" t="s">
        <v>137</v>
      </c>
      <c r="K4906" t="s">
        <v>138</v>
      </c>
      <c r="L4906" t="s">
        <v>14136</v>
      </c>
      <c r="M4906" t="s">
        <v>14137</v>
      </c>
      <c r="N4906">
        <v>1.123611111</v>
      </c>
      <c r="O4906">
        <v>0</v>
      </c>
      <c r="P4906">
        <v>2464</v>
      </c>
      <c r="Q4906">
        <v>0</v>
      </c>
      <c r="R4906">
        <v>6</v>
      </c>
      <c r="S4906">
        <v>2</v>
      </c>
      <c r="T4906">
        <v>444</v>
      </c>
      <c r="U4906">
        <v>0</v>
      </c>
      <c r="V4906">
        <v>0</v>
      </c>
      <c r="W4906">
        <v>0</v>
      </c>
      <c r="X4906">
        <v>531.16976539858433</v>
      </c>
      <c r="Y4906">
        <v>0</v>
      </c>
      <c r="Z4906">
        <v>2.8960987708756898</v>
      </c>
      <c r="AA4906">
        <v>4.2269915797075983</v>
      </c>
      <c r="AB4906">
        <v>344.19058523305932</v>
      </c>
      <c r="AC4906">
        <v>0</v>
      </c>
      <c r="AD4906">
        <v>0</v>
      </c>
      <c r="AE4906">
        <v>882.48344098222697</v>
      </c>
    </row>
    <row r="4907" spans="1:31" x14ac:dyDescent="0.25">
      <c r="A4907">
        <v>2346786</v>
      </c>
      <c r="B4907">
        <v>1</v>
      </c>
      <c r="C4907" t="s">
        <v>81</v>
      </c>
      <c r="D4907" t="s">
        <v>127</v>
      </c>
      <c r="E4907" t="s">
        <v>151</v>
      </c>
      <c r="F4907" t="s">
        <v>14138</v>
      </c>
      <c r="G4907" t="s">
        <v>153</v>
      </c>
      <c r="H4907" t="s">
        <v>154</v>
      </c>
      <c r="I4907" t="s">
        <v>144</v>
      </c>
      <c r="J4907" t="s">
        <v>137</v>
      </c>
      <c r="K4907" t="s">
        <v>138</v>
      </c>
      <c r="L4907" t="s">
        <v>14139</v>
      </c>
      <c r="M4907" t="s">
        <v>14140</v>
      </c>
      <c r="N4907">
        <v>2.457222222</v>
      </c>
      <c r="O4907">
        <v>0</v>
      </c>
      <c r="P4907">
        <v>29</v>
      </c>
      <c r="Q4907">
        <v>0</v>
      </c>
      <c r="R4907">
        <v>10</v>
      </c>
      <c r="S4907">
        <v>0</v>
      </c>
      <c r="T4907">
        <v>1</v>
      </c>
      <c r="U4907">
        <v>0</v>
      </c>
      <c r="V4907">
        <v>0</v>
      </c>
      <c r="W4907">
        <v>0</v>
      </c>
      <c r="X4907">
        <v>14.4783342738603</v>
      </c>
      <c r="Y4907">
        <v>0</v>
      </c>
      <c r="Z4907">
        <v>35.206886592489759</v>
      </c>
      <c r="AA4907">
        <v>0</v>
      </c>
      <c r="AB4907">
        <v>7.7096297516336676E-2</v>
      </c>
      <c r="AC4907">
        <v>0</v>
      </c>
      <c r="AD4907">
        <v>0</v>
      </c>
      <c r="AE4907">
        <v>49.762317163866392</v>
      </c>
    </row>
    <row r="4908" spans="1:31" x14ac:dyDescent="0.25">
      <c r="A4908">
        <v>2346620</v>
      </c>
      <c r="B4908">
        <v>1</v>
      </c>
      <c r="C4908" t="s">
        <v>80</v>
      </c>
      <c r="D4908" t="s">
        <v>98</v>
      </c>
      <c r="E4908" t="s">
        <v>151</v>
      </c>
      <c r="F4908" t="s">
        <v>1009</v>
      </c>
      <c r="G4908" t="s">
        <v>153</v>
      </c>
      <c r="H4908" t="s">
        <v>154</v>
      </c>
      <c r="I4908" t="s">
        <v>144</v>
      </c>
      <c r="J4908" t="s">
        <v>137</v>
      </c>
      <c r="K4908" t="s">
        <v>138</v>
      </c>
      <c r="L4908" t="s">
        <v>14141</v>
      </c>
      <c r="M4908" t="s">
        <v>14142</v>
      </c>
      <c r="N4908">
        <v>1.555833333</v>
      </c>
      <c r="O4908">
        <v>0</v>
      </c>
      <c r="P4908">
        <v>11</v>
      </c>
      <c r="Q4908">
        <v>0</v>
      </c>
      <c r="R4908">
        <v>1</v>
      </c>
      <c r="S4908">
        <v>0</v>
      </c>
      <c r="T4908">
        <v>3</v>
      </c>
      <c r="U4908">
        <v>0</v>
      </c>
      <c r="V4908">
        <v>0</v>
      </c>
      <c r="W4908">
        <v>0</v>
      </c>
      <c r="X4908">
        <v>3.5465693304369093</v>
      </c>
      <c r="Y4908">
        <v>0</v>
      </c>
      <c r="Z4908">
        <v>1.0558749329647399</v>
      </c>
      <c r="AA4908">
        <v>0</v>
      </c>
      <c r="AB4908">
        <v>2.1670640507035803</v>
      </c>
      <c r="AC4908">
        <v>0</v>
      </c>
      <c r="AD4908">
        <v>0</v>
      </c>
      <c r="AE4908">
        <v>6.769508314105229</v>
      </c>
    </row>
    <row r="4909" spans="1:31" x14ac:dyDescent="0.25">
      <c r="A4909">
        <v>2346743</v>
      </c>
      <c r="B4909">
        <v>1</v>
      </c>
      <c r="C4909" t="s">
        <v>81</v>
      </c>
      <c r="D4909" t="s">
        <v>122</v>
      </c>
      <c r="E4909" t="s">
        <v>151</v>
      </c>
      <c r="F4909" t="s">
        <v>14143</v>
      </c>
      <c r="G4909" t="s">
        <v>331</v>
      </c>
      <c r="H4909" t="s">
        <v>154</v>
      </c>
      <c r="I4909" t="s">
        <v>144</v>
      </c>
      <c r="J4909" t="s">
        <v>137</v>
      </c>
      <c r="K4909" t="s">
        <v>138</v>
      </c>
      <c r="L4909" t="s">
        <v>14144</v>
      </c>
      <c r="M4909" t="s">
        <v>14145</v>
      </c>
      <c r="N4909">
        <v>1.119722222</v>
      </c>
      <c r="O4909">
        <v>0</v>
      </c>
      <c r="P4909">
        <v>318</v>
      </c>
      <c r="Q4909">
        <v>0</v>
      </c>
      <c r="R4909">
        <v>2</v>
      </c>
      <c r="S4909">
        <v>0</v>
      </c>
      <c r="T4909">
        <v>12</v>
      </c>
      <c r="U4909">
        <v>0</v>
      </c>
      <c r="V4909">
        <v>0</v>
      </c>
      <c r="W4909">
        <v>0</v>
      </c>
      <c r="X4909">
        <v>66.574173930185012</v>
      </c>
      <c r="Y4909">
        <v>0</v>
      </c>
      <c r="Z4909">
        <v>0.20093319984707417</v>
      </c>
      <c r="AA4909">
        <v>0</v>
      </c>
      <c r="AB4909">
        <v>7.3622610580763279</v>
      </c>
      <c r="AC4909">
        <v>0</v>
      </c>
      <c r="AD4909">
        <v>0</v>
      </c>
      <c r="AE4909">
        <v>74.137368188108411</v>
      </c>
    </row>
    <row r="4910" spans="1:31" x14ac:dyDescent="0.25">
      <c r="A4910">
        <v>2346245</v>
      </c>
      <c r="B4910">
        <v>1</v>
      </c>
      <c r="C4910" t="s">
        <v>80</v>
      </c>
      <c r="D4910" t="s">
        <v>97</v>
      </c>
      <c r="E4910" t="s">
        <v>157</v>
      </c>
      <c r="F4910" t="s">
        <v>14146</v>
      </c>
      <c r="G4910" t="s">
        <v>159</v>
      </c>
      <c r="H4910" t="s">
        <v>154</v>
      </c>
      <c r="I4910" t="s">
        <v>144</v>
      </c>
      <c r="J4910" t="s">
        <v>137</v>
      </c>
      <c r="K4910" t="s">
        <v>138</v>
      </c>
      <c r="L4910" t="s">
        <v>14147</v>
      </c>
      <c r="M4910" t="s">
        <v>14148</v>
      </c>
      <c r="N4910">
        <v>1.105</v>
      </c>
      <c r="O4910">
        <v>0</v>
      </c>
      <c r="P4910">
        <v>1</v>
      </c>
      <c r="Q4910">
        <v>0</v>
      </c>
      <c r="R4910">
        <v>0</v>
      </c>
      <c r="S4910">
        <v>0</v>
      </c>
      <c r="T4910">
        <v>1</v>
      </c>
      <c r="U4910">
        <v>0</v>
      </c>
      <c r="V4910">
        <v>0</v>
      </c>
      <c r="W4910">
        <v>0</v>
      </c>
      <c r="X4910">
        <v>0.70614818455368</v>
      </c>
      <c r="Y4910">
        <v>0</v>
      </c>
      <c r="Z4910">
        <v>0</v>
      </c>
      <c r="AA4910">
        <v>0</v>
      </c>
      <c r="AB4910">
        <v>6.5630087439989362</v>
      </c>
      <c r="AC4910">
        <v>0</v>
      </c>
      <c r="AD4910">
        <v>0</v>
      </c>
      <c r="AE4910">
        <v>7.2691569285526159</v>
      </c>
    </row>
    <row r="4911" spans="1:31" x14ac:dyDescent="0.25">
      <c r="A4911">
        <v>2346122</v>
      </c>
      <c r="B4911">
        <v>1</v>
      </c>
      <c r="C4911" t="s">
        <v>80</v>
      </c>
      <c r="D4911" t="s">
        <v>110</v>
      </c>
      <c r="E4911" t="s">
        <v>157</v>
      </c>
      <c r="F4911" t="s">
        <v>14149</v>
      </c>
      <c r="G4911" t="s">
        <v>204</v>
      </c>
      <c r="H4911" t="s">
        <v>154</v>
      </c>
      <c r="I4911" t="s">
        <v>144</v>
      </c>
      <c r="J4911" t="s">
        <v>137</v>
      </c>
      <c r="K4911" t="s">
        <v>138</v>
      </c>
      <c r="L4911" t="s">
        <v>14150</v>
      </c>
      <c r="M4911" t="s">
        <v>14151</v>
      </c>
      <c r="N4911">
        <v>1.001944444</v>
      </c>
      <c r="O4911">
        <v>0</v>
      </c>
      <c r="P4911">
        <v>0</v>
      </c>
      <c r="Q4911">
        <v>0</v>
      </c>
      <c r="R4911">
        <v>0</v>
      </c>
      <c r="S4911">
        <v>0</v>
      </c>
      <c r="T4911">
        <v>1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2.2544727644928417</v>
      </c>
      <c r="AC4911">
        <v>0</v>
      </c>
      <c r="AD4911">
        <v>0</v>
      </c>
      <c r="AE4911">
        <v>2.2544727644928417</v>
      </c>
    </row>
    <row r="4912" spans="1:31" x14ac:dyDescent="0.25">
      <c r="A4912">
        <v>2346763</v>
      </c>
      <c r="B4912">
        <v>1</v>
      </c>
      <c r="C4912" t="s">
        <v>81</v>
      </c>
      <c r="D4912" t="s">
        <v>127</v>
      </c>
      <c r="E4912" t="s">
        <v>147</v>
      </c>
      <c r="F4912" t="s">
        <v>14152</v>
      </c>
      <c r="G4912" t="s">
        <v>184</v>
      </c>
      <c r="H4912" t="s">
        <v>135</v>
      </c>
      <c r="I4912" t="s">
        <v>144</v>
      </c>
      <c r="J4912" t="s">
        <v>137</v>
      </c>
      <c r="K4912" t="s">
        <v>138</v>
      </c>
      <c r="L4912" t="s">
        <v>14153</v>
      </c>
      <c r="M4912" t="s">
        <v>14154</v>
      </c>
      <c r="N4912">
        <v>2.400555555</v>
      </c>
      <c r="O4912">
        <v>2</v>
      </c>
      <c r="P4912">
        <v>9</v>
      </c>
      <c r="Q4912">
        <v>130</v>
      </c>
      <c r="R4912">
        <v>65</v>
      </c>
      <c r="S4912">
        <v>13</v>
      </c>
      <c r="T4912">
        <v>4</v>
      </c>
      <c r="U4912">
        <v>0</v>
      </c>
      <c r="V4912">
        <v>0</v>
      </c>
      <c r="W4912">
        <v>1.1035482539296433</v>
      </c>
      <c r="X4912">
        <v>1.6524551049178038</v>
      </c>
      <c r="Y4912">
        <v>524.98661297417766</v>
      </c>
      <c r="Z4912">
        <v>213.86699949109322</v>
      </c>
      <c r="AA4912">
        <v>164.94715251531994</v>
      </c>
      <c r="AB4912">
        <v>12.683369207170658</v>
      </c>
      <c r="AC4912">
        <v>0</v>
      </c>
      <c r="AD4912">
        <v>0</v>
      </c>
      <c r="AE4912">
        <v>919.24013754660905</v>
      </c>
    </row>
    <row r="4913" spans="1:31" x14ac:dyDescent="0.25">
      <c r="A4913">
        <v>2345953</v>
      </c>
      <c r="B4913">
        <v>1</v>
      </c>
      <c r="C4913" t="s">
        <v>81</v>
      </c>
      <c r="D4913" t="s">
        <v>121</v>
      </c>
      <c r="E4913" t="s">
        <v>151</v>
      </c>
      <c r="F4913" t="s">
        <v>14155</v>
      </c>
      <c r="G4913" t="s">
        <v>153</v>
      </c>
      <c r="H4913" t="s">
        <v>154</v>
      </c>
      <c r="I4913" t="s">
        <v>144</v>
      </c>
      <c r="J4913" t="s">
        <v>137</v>
      </c>
      <c r="K4913" t="s">
        <v>138</v>
      </c>
      <c r="L4913" t="s">
        <v>14156</v>
      </c>
      <c r="M4913" t="s">
        <v>14157</v>
      </c>
      <c r="N4913">
        <v>0.50611111099999995</v>
      </c>
      <c r="O4913">
        <v>0</v>
      </c>
      <c r="P4913">
        <v>7</v>
      </c>
      <c r="Q4913">
        <v>0</v>
      </c>
      <c r="R4913">
        <v>0</v>
      </c>
      <c r="S4913">
        <v>0</v>
      </c>
      <c r="T4913">
        <v>2</v>
      </c>
      <c r="U4913">
        <v>0</v>
      </c>
      <c r="V4913">
        <v>0</v>
      </c>
      <c r="W4913">
        <v>0</v>
      </c>
      <c r="X4913">
        <v>0.38112971224451386</v>
      </c>
      <c r="Y4913">
        <v>0</v>
      </c>
      <c r="Z4913">
        <v>0</v>
      </c>
      <c r="AA4913">
        <v>0</v>
      </c>
      <c r="AB4913">
        <v>0.12077533480203442</v>
      </c>
      <c r="AC4913">
        <v>0</v>
      </c>
      <c r="AD4913">
        <v>0</v>
      </c>
      <c r="AE4913">
        <v>0.50190504704654826</v>
      </c>
    </row>
    <row r="4914" spans="1:31" x14ac:dyDescent="0.25">
      <c r="A4914">
        <v>2346059</v>
      </c>
      <c r="B4914">
        <v>1</v>
      </c>
      <c r="C4914" t="s">
        <v>81</v>
      </c>
      <c r="D4914" t="s">
        <v>114</v>
      </c>
      <c r="E4914" t="s">
        <v>151</v>
      </c>
      <c r="F4914" t="s">
        <v>14158</v>
      </c>
      <c r="G4914" t="s">
        <v>153</v>
      </c>
      <c r="H4914" t="s">
        <v>154</v>
      </c>
      <c r="I4914" t="s">
        <v>144</v>
      </c>
      <c r="J4914" t="s">
        <v>137</v>
      </c>
      <c r="K4914" t="s">
        <v>138</v>
      </c>
      <c r="L4914" t="s">
        <v>14159</v>
      </c>
      <c r="M4914" t="s">
        <v>14160</v>
      </c>
      <c r="N4914">
        <v>0.56888888800000004</v>
      </c>
      <c r="O4914">
        <v>0</v>
      </c>
      <c r="P4914">
        <v>187</v>
      </c>
      <c r="Q4914">
        <v>0</v>
      </c>
      <c r="R4914">
        <v>0</v>
      </c>
      <c r="S4914">
        <v>0</v>
      </c>
      <c r="T4914">
        <v>16</v>
      </c>
      <c r="U4914">
        <v>0</v>
      </c>
      <c r="V4914">
        <v>2</v>
      </c>
      <c r="W4914">
        <v>0</v>
      </c>
      <c r="X4914">
        <v>15.451959034449798</v>
      </c>
      <c r="Y4914">
        <v>0</v>
      </c>
      <c r="Z4914">
        <v>0</v>
      </c>
      <c r="AA4914">
        <v>0</v>
      </c>
      <c r="AB4914">
        <v>1.9198062069841602</v>
      </c>
      <c r="AC4914">
        <v>0</v>
      </c>
      <c r="AD4914">
        <v>43.501030480710661</v>
      </c>
      <c r="AE4914">
        <v>60.872795722144616</v>
      </c>
    </row>
    <row r="4915" spans="1:31" x14ac:dyDescent="0.25">
      <c r="A4915">
        <v>2346557</v>
      </c>
      <c r="B4915">
        <v>1</v>
      </c>
      <c r="C4915" t="s">
        <v>80</v>
      </c>
      <c r="D4915" t="s">
        <v>98</v>
      </c>
      <c r="E4915" t="s">
        <v>151</v>
      </c>
      <c r="F4915" t="s">
        <v>11641</v>
      </c>
      <c r="G4915" t="s">
        <v>153</v>
      </c>
      <c r="H4915" t="s">
        <v>154</v>
      </c>
      <c r="I4915" t="s">
        <v>144</v>
      </c>
      <c r="J4915" t="s">
        <v>137</v>
      </c>
      <c r="K4915" t="s">
        <v>138</v>
      </c>
      <c r="L4915" t="s">
        <v>14161</v>
      </c>
      <c r="M4915" t="s">
        <v>14162</v>
      </c>
      <c r="N4915">
        <v>1.785555555</v>
      </c>
      <c r="O4915">
        <v>0</v>
      </c>
      <c r="P4915">
        <v>0</v>
      </c>
      <c r="Q4915">
        <v>0</v>
      </c>
      <c r="R4915">
        <v>14</v>
      </c>
      <c r="S4915">
        <v>0</v>
      </c>
      <c r="T4915">
        <v>2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59.636494836101527</v>
      </c>
      <c r="AA4915">
        <v>0</v>
      </c>
      <c r="AB4915">
        <v>19.020738604440961</v>
      </c>
      <c r="AC4915">
        <v>0</v>
      </c>
      <c r="AD4915">
        <v>0</v>
      </c>
      <c r="AE4915">
        <v>78.657233440542484</v>
      </c>
    </row>
    <row r="4916" spans="1:31" x14ac:dyDescent="0.25">
      <c r="A4916">
        <v>2346806</v>
      </c>
      <c r="B4916">
        <v>1</v>
      </c>
      <c r="C4916" t="s">
        <v>80</v>
      </c>
      <c r="D4916" t="s">
        <v>101</v>
      </c>
      <c r="E4916" t="s">
        <v>151</v>
      </c>
      <c r="F4916" t="s">
        <v>14163</v>
      </c>
      <c r="G4916" t="s">
        <v>153</v>
      </c>
      <c r="H4916" t="s">
        <v>154</v>
      </c>
      <c r="I4916" t="s">
        <v>144</v>
      </c>
      <c r="J4916" t="s">
        <v>137</v>
      </c>
      <c r="K4916" t="s">
        <v>138</v>
      </c>
      <c r="L4916" t="s">
        <v>14164</v>
      </c>
      <c r="M4916" t="s">
        <v>14165</v>
      </c>
      <c r="N4916">
        <v>1.0213888879999999</v>
      </c>
      <c r="O4916">
        <v>0</v>
      </c>
      <c r="P4916">
        <v>134</v>
      </c>
      <c r="Q4916">
        <v>0</v>
      </c>
      <c r="R4916">
        <v>0</v>
      </c>
      <c r="S4916">
        <v>0</v>
      </c>
      <c r="T4916">
        <v>5</v>
      </c>
      <c r="U4916">
        <v>0</v>
      </c>
      <c r="V4916">
        <v>0</v>
      </c>
      <c r="W4916">
        <v>0</v>
      </c>
      <c r="X4916">
        <v>26.621712337633483</v>
      </c>
      <c r="Y4916">
        <v>0</v>
      </c>
      <c r="Z4916">
        <v>0</v>
      </c>
      <c r="AA4916">
        <v>0</v>
      </c>
      <c r="AB4916">
        <v>3.5674326804254854</v>
      </c>
      <c r="AC4916">
        <v>0</v>
      </c>
      <c r="AD4916">
        <v>0</v>
      </c>
      <c r="AE4916">
        <v>30.189145018058969</v>
      </c>
    </row>
    <row r="4917" spans="1:31" x14ac:dyDescent="0.25">
      <c r="A4917">
        <v>2346700</v>
      </c>
      <c r="B4917">
        <v>1</v>
      </c>
      <c r="C4917" t="s">
        <v>80</v>
      </c>
      <c r="D4917" t="s">
        <v>104</v>
      </c>
      <c r="E4917" t="s">
        <v>151</v>
      </c>
      <c r="F4917" t="s">
        <v>14166</v>
      </c>
      <c r="G4917" t="s">
        <v>451</v>
      </c>
      <c r="H4917" t="s">
        <v>154</v>
      </c>
      <c r="I4917" t="s">
        <v>144</v>
      </c>
      <c r="J4917" t="s">
        <v>137</v>
      </c>
      <c r="K4917" t="s">
        <v>138</v>
      </c>
      <c r="L4917" t="s">
        <v>14167</v>
      </c>
      <c r="M4917" t="s">
        <v>14168</v>
      </c>
      <c r="N4917">
        <v>6.49</v>
      </c>
      <c r="O4917">
        <v>0</v>
      </c>
      <c r="P4917">
        <v>67</v>
      </c>
      <c r="Q4917">
        <v>0</v>
      </c>
      <c r="R4917">
        <v>0</v>
      </c>
      <c r="S4917">
        <v>0</v>
      </c>
      <c r="T4917">
        <v>2</v>
      </c>
      <c r="U4917">
        <v>0</v>
      </c>
      <c r="V4917">
        <v>0</v>
      </c>
      <c r="W4917">
        <v>0</v>
      </c>
      <c r="X4917">
        <v>113.07074012163244</v>
      </c>
      <c r="Y4917">
        <v>0</v>
      </c>
      <c r="Z4917">
        <v>0</v>
      </c>
      <c r="AA4917">
        <v>0</v>
      </c>
      <c r="AB4917">
        <v>2.2023608309571014</v>
      </c>
      <c r="AC4917">
        <v>0</v>
      </c>
      <c r="AD4917">
        <v>0</v>
      </c>
      <c r="AE4917">
        <v>115.27310095258954</v>
      </c>
    </row>
    <row r="4918" spans="1:31" x14ac:dyDescent="0.25">
      <c r="A4918">
        <v>2346414</v>
      </c>
      <c r="B4918">
        <v>1</v>
      </c>
      <c r="C4918" t="s">
        <v>81</v>
      </c>
      <c r="D4918" t="s">
        <v>112</v>
      </c>
      <c r="E4918" t="s">
        <v>151</v>
      </c>
      <c r="F4918" t="s">
        <v>14169</v>
      </c>
      <c r="G4918" t="s">
        <v>410</v>
      </c>
      <c r="H4918" t="s">
        <v>154</v>
      </c>
      <c r="I4918" t="s">
        <v>144</v>
      </c>
      <c r="J4918" t="s">
        <v>137</v>
      </c>
      <c r="K4918" t="s">
        <v>138</v>
      </c>
      <c r="L4918" t="s">
        <v>14170</v>
      </c>
      <c r="M4918" t="s">
        <v>14171</v>
      </c>
      <c r="N4918">
        <v>2.315555555</v>
      </c>
      <c r="O4918">
        <v>0</v>
      </c>
      <c r="P4918">
        <v>0</v>
      </c>
      <c r="Q4918">
        <v>0</v>
      </c>
      <c r="R4918">
        <v>0</v>
      </c>
      <c r="S4918">
        <v>0</v>
      </c>
      <c r="T4918">
        <v>1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18.070706789345007</v>
      </c>
      <c r="AC4918">
        <v>0</v>
      </c>
      <c r="AD4918">
        <v>0</v>
      </c>
      <c r="AE4918">
        <v>18.070706789345007</v>
      </c>
    </row>
    <row r="4919" spans="1:31" x14ac:dyDescent="0.25">
      <c r="A4919">
        <v>2346016</v>
      </c>
      <c r="B4919">
        <v>1</v>
      </c>
      <c r="C4919" t="s">
        <v>80</v>
      </c>
      <c r="D4919" t="s">
        <v>105</v>
      </c>
      <c r="E4919" t="s">
        <v>240</v>
      </c>
      <c r="F4919" t="s">
        <v>2017</v>
      </c>
      <c r="G4919" t="s">
        <v>134</v>
      </c>
      <c r="H4919" t="s">
        <v>135</v>
      </c>
      <c r="I4919" t="s">
        <v>144</v>
      </c>
      <c r="J4919" t="s">
        <v>137</v>
      </c>
      <c r="K4919" t="s">
        <v>138</v>
      </c>
      <c r="L4919" t="s">
        <v>14172</v>
      </c>
      <c r="M4919" t="s">
        <v>14173</v>
      </c>
      <c r="N4919">
        <v>5.7500000000000002E-2</v>
      </c>
      <c r="O4919">
        <v>0</v>
      </c>
      <c r="P4919">
        <v>8547</v>
      </c>
      <c r="Q4919">
        <v>0</v>
      </c>
      <c r="R4919">
        <v>1</v>
      </c>
      <c r="S4919">
        <v>0</v>
      </c>
      <c r="T4919">
        <v>536</v>
      </c>
      <c r="U4919">
        <v>0</v>
      </c>
      <c r="V4919">
        <v>0</v>
      </c>
      <c r="W4919">
        <v>0</v>
      </c>
      <c r="X4919">
        <v>149.70300193408639</v>
      </c>
      <c r="Y4919">
        <v>0</v>
      </c>
      <c r="Z4919">
        <v>7.0025361108710008E-2</v>
      </c>
      <c r="AA4919">
        <v>0</v>
      </c>
      <c r="AB4919">
        <v>31.563255790039079</v>
      </c>
      <c r="AC4919">
        <v>0</v>
      </c>
      <c r="AD4919">
        <v>0</v>
      </c>
      <c r="AE4919">
        <v>181.33628308523419</v>
      </c>
    </row>
    <row r="4920" spans="1:31" x14ac:dyDescent="0.25">
      <c r="A4920">
        <v>2346408</v>
      </c>
      <c r="B4920">
        <v>1</v>
      </c>
      <c r="C4920" t="s">
        <v>81</v>
      </c>
      <c r="D4920" t="s">
        <v>116</v>
      </c>
      <c r="E4920" t="s">
        <v>151</v>
      </c>
      <c r="F4920" t="s">
        <v>14174</v>
      </c>
      <c r="G4920" t="s">
        <v>153</v>
      </c>
      <c r="H4920" t="s">
        <v>154</v>
      </c>
      <c r="I4920" t="s">
        <v>144</v>
      </c>
      <c r="J4920" t="s">
        <v>137</v>
      </c>
      <c r="K4920" t="s">
        <v>138</v>
      </c>
      <c r="L4920" t="s">
        <v>14175</v>
      </c>
      <c r="M4920" t="s">
        <v>14176</v>
      </c>
      <c r="N4920">
        <v>0.86611111100000004</v>
      </c>
      <c r="O4920">
        <v>0</v>
      </c>
      <c r="P4920">
        <v>39</v>
      </c>
      <c r="Q4920">
        <v>0</v>
      </c>
      <c r="R4920">
        <v>1</v>
      </c>
      <c r="S4920">
        <v>0</v>
      </c>
      <c r="T4920">
        <v>4</v>
      </c>
      <c r="U4920">
        <v>0</v>
      </c>
      <c r="V4920">
        <v>0</v>
      </c>
      <c r="W4920">
        <v>0</v>
      </c>
      <c r="X4920">
        <v>4.7029056374304945</v>
      </c>
      <c r="Y4920">
        <v>0</v>
      </c>
      <c r="Z4920">
        <v>2.2887251757156499</v>
      </c>
      <c r="AA4920">
        <v>0</v>
      </c>
      <c r="AB4920">
        <v>2.1931835674457303</v>
      </c>
      <c r="AC4920">
        <v>0</v>
      </c>
      <c r="AD4920">
        <v>0</v>
      </c>
      <c r="AE4920">
        <v>9.1848143805918756</v>
      </c>
    </row>
    <row r="4921" spans="1:31" x14ac:dyDescent="0.25">
      <c r="A4921">
        <v>2345970</v>
      </c>
      <c r="B4921">
        <v>1</v>
      </c>
      <c r="C4921" t="s">
        <v>81</v>
      </c>
      <c r="D4921" t="s">
        <v>123</v>
      </c>
      <c r="E4921" t="s">
        <v>151</v>
      </c>
      <c r="F4921" t="s">
        <v>14177</v>
      </c>
      <c r="G4921" t="s">
        <v>153</v>
      </c>
      <c r="H4921" t="s">
        <v>154</v>
      </c>
      <c r="I4921" t="s">
        <v>144</v>
      </c>
      <c r="J4921" t="s">
        <v>137</v>
      </c>
      <c r="K4921" t="s">
        <v>138</v>
      </c>
      <c r="L4921" t="s">
        <v>14178</v>
      </c>
      <c r="M4921" t="s">
        <v>14179</v>
      </c>
      <c r="N4921">
        <v>2.6744444440000001</v>
      </c>
      <c r="O4921">
        <v>0</v>
      </c>
      <c r="P4921">
        <v>74</v>
      </c>
      <c r="Q4921">
        <v>0</v>
      </c>
      <c r="R4921">
        <v>2</v>
      </c>
      <c r="S4921">
        <v>0</v>
      </c>
      <c r="T4921">
        <v>2</v>
      </c>
      <c r="U4921">
        <v>0</v>
      </c>
      <c r="V4921">
        <v>0</v>
      </c>
      <c r="W4921">
        <v>0</v>
      </c>
      <c r="X4921">
        <v>36.470587846648485</v>
      </c>
      <c r="Y4921">
        <v>0</v>
      </c>
      <c r="Z4921">
        <v>3.5277039492990938</v>
      </c>
      <c r="AA4921">
        <v>0</v>
      </c>
      <c r="AB4921">
        <v>0.62382686890620453</v>
      </c>
      <c r="AC4921">
        <v>0</v>
      </c>
      <c r="AD4921">
        <v>0</v>
      </c>
      <c r="AE4921">
        <v>40.622118664853787</v>
      </c>
    </row>
    <row r="4922" spans="1:31" x14ac:dyDescent="0.25">
      <c r="A4922">
        <v>2346657</v>
      </c>
      <c r="B4922">
        <v>1</v>
      </c>
      <c r="C4922" t="s">
        <v>80</v>
      </c>
      <c r="D4922" t="s">
        <v>103</v>
      </c>
      <c r="E4922" t="s">
        <v>147</v>
      </c>
      <c r="F4922" t="s">
        <v>14180</v>
      </c>
      <c r="G4922" t="s">
        <v>184</v>
      </c>
      <c r="H4922" t="s">
        <v>135</v>
      </c>
      <c r="I4922" t="s">
        <v>144</v>
      </c>
      <c r="J4922" t="s">
        <v>137</v>
      </c>
      <c r="K4922" t="s">
        <v>138</v>
      </c>
      <c r="L4922" t="s">
        <v>14181</v>
      </c>
      <c r="M4922" t="s">
        <v>14182</v>
      </c>
      <c r="N4922">
        <v>5.0197222220000004</v>
      </c>
      <c r="O4922">
        <v>0</v>
      </c>
      <c r="P4922">
        <v>299</v>
      </c>
      <c r="Q4922">
        <v>0</v>
      </c>
      <c r="R4922">
        <v>11</v>
      </c>
      <c r="S4922">
        <v>1</v>
      </c>
      <c r="T4922">
        <v>18</v>
      </c>
      <c r="U4922">
        <v>0</v>
      </c>
      <c r="V4922">
        <v>0</v>
      </c>
      <c r="W4922">
        <v>0</v>
      </c>
      <c r="X4922">
        <v>414.74216462901103</v>
      </c>
      <c r="Y4922">
        <v>0</v>
      </c>
      <c r="Z4922">
        <v>98.208616141511101</v>
      </c>
      <c r="AA4922">
        <v>7.7898341481277926</v>
      </c>
      <c r="AB4922">
        <v>148.59794219446047</v>
      </c>
      <c r="AC4922">
        <v>0</v>
      </c>
      <c r="AD4922">
        <v>0</v>
      </c>
      <c r="AE4922">
        <v>669.33855711311026</v>
      </c>
    </row>
    <row r="4923" spans="1:31" x14ac:dyDescent="0.25">
      <c r="A4923">
        <v>2345993</v>
      </c>
      <c r="B4923">
        <v>1</v>
      </c>
      <c r="C4923" t="s">
        <v>81</v>
      </c>
      <c r="D4923" t="s">
        <v>125</v>
      </c>
      <c r="E4923" t="s">
        <v>141</v>
      </c>
      <c r="F4923" t="s">
        <v>10042</v>
      </c>
      <c r="G4923" t="s">
        <v>134</v>
      </c>
      <c r="H4923" t="s">
        <v>135</v>
      </c>
      <c r="I4923" t="s">
        <v>144</v>
      </c>
      <c r="J4923" t="s">
        <v>137</v>
      </c>
      <c r="K4923" t="s">
        <v>138</v>
      </c>
      <c r="L4923" t="s">
        <v>14183</v>
      </c>
      <c r="M4923" t="s">
        <v>14184</v>
      </c>
      <c r="N4923">
        <v>2.1769444440000001</v>
      </c>
      <c r="O4923">
        <v>0</v>
      </c>
      <c r="P4923">
        <v>334</v>
      </c>
      <c r="Q4923">
        <v>2</v>
      </c>
      <c r="R4923">
        <v>3</v>
      </c>
      <c r="S4923">
        <v>3</v>
      </c>
      <c r="T4923">
        <v>16</v>
      </c>
      <c r="U4923">
        <v>0</v>
      </c>
      <c r="V4923">
        <v>0</v>
      </c>
      <c r="W4923">
        <v>0</v>
      </c>
      <c r="X4923">
        <v>51.799647974091634</v>
      </c>
      <c r="Y4923">
        <v>11.046617167733691</v>
      </c>
      <c r="Z4923">
        <v>2.1034720969849858</v>
      </c>
      <c r="AA4923">
        <v>18.206463270771476</v>
      </c>
      <c r="AB4923">
        <v>5.2931118779793067</v>
      </c>
      <c r="AC4923">
        <v>0</v>
      </c>
      <c r="AD4923">
        <v>0</v>
      </c>
      <c r="AE4923">
        <v>88.449312387561093</v>
      </c>
    </row>
    <row r="4924" spans="1:31" x14ac:dyDescent="0.25">
      <c r="A4924">
        <v>2346640</v>
      </c>
      <c r="B4924">
        <v>1</v>
      </c>
      <c r="C4924" t="s">
        <v>80</v>
      </c>
      <c r="D4924" t="s">
        <v>107</v>
      </c>
      <c r="E4924" t="s">
        <v>132</v>
      </c>
      <c r="F4924" t="s">
        <v>14185</v>
      </c>
      <c r="G4924" t="s">
        <v>134</v>
      </c>
      <c r="H4924" t="s">
        <v>135</v>
      </c>
      <c r="I4924" t="s">
        <v>144</v>
      </c>
      <c r="J4924" t="s">
        <v>137</v>
      </c>
      <c r="K4924" t="s">
        <v>138</v>
      </c>
      <c r="L4924" t="s">
        <v>14186</v>
      </c>
      <c r="M4924" t="s">
        <v>14187</v>
      </c>
      <c r="N4924">
        <v>0.88277777700000004</v>
      </c>
      <c r="O4924">
        <v>0</v>
      </c>
      <c r="P4924">
        <v>0</v>
      </c>
      <c r="Q4924">
        <v>0</v>
      </c>
      <c r="R4924">
        <v>0</v>
      </c>
      <c r="S4924">
        <v>0</v>
      </c>
      <c r="T4924">
        <v>0</v>
      </c>
      <c r="U4924">
        <v>1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3911.3364771414476</v>
      </c>
      <c r="AD4924">
        <v>0</v>
      </c>
      <c r="AE4924">
        <v>3911.3364771414476</v>
      </c>
    </row>
    <row r="4925" spans="1:31" x14ac:dyDescent="0.25">
      <c r="A4925">
        <v>2346331</v>
      </c>
      <c r="B4925">
        <v>1</v>
      </c>
      <c r="C4925" t="s">
        <v>81</v>
      </c>
      <c r="D4925" t="s">
        <v>115</v>
      </c>
      <c r="E4925" t="s">
        <v>132</v>
      </c>
      <c r="F4925" t="s">
        <v>14077</v>
      </c>
      <c r="G4925" t="s">
        <v>432</v>
      </c>
      <c r="H4925" t="s">
        <v>135</v>
      </c>
      <c r="I4925" t="s">
        <v>144</v>
      </c>
      <c r="J4925" t="s">
        <v>137</v>
      </c>
      <c r="K4925" t="s">
        <v>138</v>
      </c>
      <c r="L4925" t="s">
        <v>14188</v>
      </c>
      <c r="M4925" t="s">
        <v>14189</v>
      </c>
      <c r="N4925">
        <v>0.152777777</v>
      </c>
      <c r="O4925">
        <v>1</v>
      </c>
      <c r="P4925">
        <v>669</v>
      </c>
      <c r="Q4925">
        <v>17</v>
      </c>
      <c r="R4925">
        <v>221</v>
      </c>
      <c r="S4925">
        <v>3</v>
      </c>
      <c r="T4925">
        <v>52</v>
      </c>
      <c r="U4925">
        <v>1</v>
      </c>
      <c r="V4925">
        <v>0</v>
      </c>
      <c r="W4925">
        <v>1.3888845432E-2</v>
      </c>
      <c r="X4925">
        <v>24.436591009443877</v>
      </c>
      <c r="Y4925">
        <v>32.286802039320129</v>
      </c>
      <c r="Z4925">
        <v>57.155570622284735</v>
      </c>
      <c r="AA4925">
        <v>2.1010600536346669</v>
      </c>
      <c r="AB4925">
        <v>9.4485760647539863</v>
      </c>
      <c r="AC4925">
        <v>5.9878226550984728</v>
      </c>
      <c r="AD4925">
        <v>0</v>
      </c>
      <c r="AE4925">
        <v>131.43031128996788</v>
      </c>
    </row>
    <row r="4926" spans="1:31" x14ac:dyDescent="0.25">
      <c r="A4926">
        <v>2346179</v>
      </c>
      <c r="B4926">
        <v>1</v>
      </c>
      <c r="C4926" t="s">
        <v>81</v>
      </c>
      <c r="D4926" t="s">
        <v>120</v>
      </c>
      <c r="E4926" t="s">
        <v>151</v>
      </c>
      <c r="F4926" t="s">
        <v>13849</v>
      </c>
      <c r="G4926" t="s">
        <v>153</v>
      </c>
      <c r="H4926" t="s">
        <v>154</v>
      </c>
      <c r="I4926" t="s">
        <v>144</v>
      </c>
      <c r="J4926" t="s">
        <v>137</v>
      </c>
      <c r="K4926" t="s">
        <v>138</v>
      </c>
      <c r="L4926" t="s">
        <v>14190</v>
      </c>
      <c r="M4926" t="s">
        <v>14191</v>
      </c>
      <c r="N4926">
        <v>0.91083333300000002</v>
      </c>
      <c r="O4926">
        <v>0</v>
      </c>
      <c r="P4926">
        <v>38</v>
      </c>
      <c r="Q4926">
        <v>0</v>
      </c>
      <c r="R4926">
        <v>7</v>
      </c>
      <c r="S4926">
        <v>0</v>
      </c>
      <c r="T4926">
        <v>5</v>
      </c>
      <c r="U4926">
        <v>0</v>
      </c>
      <c r="V4926">
        <v>0</v>
      </c>
      <c r="W4926">
        <v>0</v>
      </c>
      <c r="X4926">
        <v>8.1350814303132495</v>
      </c>
      <c r="Y4926">
        <v>0</v>
      </c>
      <c r="Z4926">
        <v>11.692615825442706</v>
      </c>
      <c r="AA4926">
        <v>0</v>
      </c>
      <c r="AB4926">
        <v>0.2915226037257192</v>
      </c>
      <c r="AC4926">
        <v>0</v>
      </c>
      <c r="AD4926">
        <v>0</v>
      </c>
      <c r="AE4926">
        <v>20.119219859481678</v>
      </c>
    </row>
    <row r="4927" spans="1:31" x14ac:dyDescent="0.25">
      <c r="A4927">
        <v>2346139</v>
      </c>
      <c r="B4927">
        <v>1</v>
      </c>
      <c r="C4927" t="s">
        <v>80</v>
      </c>
      <c r="D4927" t="s">
        <v>93</v>
      </c>
      <c r="E4927" t="s">
        <v>147</v>
      </c>
      <c r="F4927" t="s">
        <v>14192</v>
      </c>
      <c r="G4927" t="s">
        <v>269</v>
      </c>
      <c r="H4927" t="s">
        <v>135</v>
      </c>
      <c r="I4927" t="s">
        <v>144</v>
      </c>
      <c r="J4927" t="s">
        <v>137</v>
      </c>
      <c r="K4927" t="s">
        <v>209</v>
      </c>
      <c r="L4927" t="s">
        <v>14193</v>
      </c>
      <c r="M4927" t="s">
        <v>14194</v>
      </c>
      <c r="N4927">
        <v>5.5669444439999998</v>
      </c>
      <c r="O4927">
        <v>0</v>
      </c>
      <c r="P4927">
        <v>665</v>
      </c>
      <c r="Q4927">
        <v>0</v>
      </c>
      <c r="R4927">
        <v>21</v>
      </c>
      <c r="S4927">
        <v>3</v>
      </c>
      <c r="T4927">
        <v>84</v>
      </c>
      <c r="U4927">
        <v>4</v>
      </c>
      <c r="V4927">
        <v>0</v>
      </c>
      <c r="W4927">
        <v>0</v>
      </c>
      <c r="X4927">
        <v>1015.401381118167</v>
      </c>
      <c r="Y4927">
        <v>0</v>
      </c>
      <c r="Z4927">
        <v>285.19280110061663</v>
      </c>
      <c r="AA4927">
        <v>203.59889353434662</v>
      </c>
      <c r="AB4927">
        <v>1212.3113491030078</v>
      </c>
      <c r="AC4927">
        <v>2334.0238917107463</v>
      </c>
      <c r="AD4927">
        <v>0</v>
      </c>
      <c r="AE4927">
        <v>5050.5283165668843</v>
      </c>
    </row>
    <row r="4928" spans="1:31" x14ac:dyDescent="0.25">
      <c r="A4928">
        <v>2346388</v>
      </c>
      <c r="B4928">
        <v>1</v>
      </c>
      <c r="C4928" t="s">
        <v>80</v>
      </c>
      <c r="D4928" t="s">
        <v>94</v>
      </c>
      <c r="E4928" t="s">
        <v>151</v>
      </c>
      <c r="F4928" t="s">
        <v>14195</v>
      </c>
      <c r="G4928" t="s">
        <v>352</v>
      </c>
      <c r="H4928" t="s">
        <v>154</v>
      </c>
      <c r="I4928" t="s">
        <v>144</v>
      </c>
      <c r="J4928" t="s">
        <v>3</v>
      </c>
      <c r="K4928" t="s">
        <v>138</v>
      </c>
      <c r="L4928" t="s">
        <v>14196</v>
      </c>
      <c r="M4928" t="s">
        <v>14197</v>
      </c>
      <c r="N4928">
        <v>2.2411111109999999</v>
      </c>
      <c r="O4928">
        <v>0</v>
      </c>
      <c r="P4928">
        <v>188</v>
      </c>
      <c r="Q4928">
        <v>0</v>
      </c>
      <c r="R4928">
        <v>0</v>
      </c>
      <c r="S4928">
        <v>0</v>
      </c>
      <c r="T4928">
        <v>12</v>
      </c>
      <c r="U4928">
        <v>0</v>
      </c>
      <c r="V4928">
        <v>0</v>
      </c>
      <c r="W4928">
        <v>0</v>
      </c>
      <c r="X4928">
        <v>118.76614761488679</v>
      </c>
      <c r="Y4928">
        <v>0</v>
      </c>
      <c r="Z4928">
        <v>0</v>
      </c>
      <c r="AA4928">
        <v>0</v>
      </c>
      <c r="AB4928">
        <v>39.675015618308969</v>
      </c>
      <c r="AC4928">
        <v>0</v>
      </c>
      <c r="AD4928">
        <v>0</v>
      </c>
      <c r="AE4928">
        <v>158.44116323319577</v>
      </c>
    </row>
    <row r="4929" spans="1:31" x14ac:dyDescent="0.25">
      <c r="A4929">
        <v>2346726</v>
      </c>
      <c r="B4929">
        <v>1</v>
      </c>
      <c r="C4929" t="s">
        <v>80</v>
      </c>
      <c r="D4929" t="s">
        <v>96</v>
      </c>
      <c r="E4929" t="s">
        <v>157</v>
      </c>
      <c r="F4929" t="s">
        <v>14198</v>
      </c>
      <c r="G4929" t="s">
        <v>159</v>
      </c>
      <c r="H4929" t="s">
        <v>154</v>
      </c>
      <c r="I4929" t="s">
        <v>144</v>
      </c>
      <c r="J4929" t="s">
        <v>137</v>
      </c>
      <c r="K4929" t="s">
        <v>138</v>
      </c>
      <c r="L4929" t="s">
        <v>14199</v>
      </c>
      <c r="M4929" t="s">
        <v>14200</v>
      </c>
      <c r="N4929">
        <v>1.040277777</v>
      </c>
      <c r="O4929">
        <v>0</v>
      </c>
      <c r="P4929">
        <v>0</v>
      </c>
      <c r="Q4929">
        <v>0</v>
      </c>
      <c r="R4929">
        <v>0</v>
      </c>
      <c r="S4929">
        <v>0</v>
      </c>
      <c r="T4929">
        <v>3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1.8144448900557975</v>
      </c>
      <c r="AC4929">
        <v>0</v>
      </c>
      <c r="AD4929">
        <v>0</v>
      </c>
      <c r="AE4929">
        <v>1.8144448900557975</v>
      </c>
    </row>
    <row r="4930" spans="1:31" x14ac:dyDescent="0.25">
      <c r="A4930">
        <v>2346680</v>
      </c>
      <c r="B4930">
        <v>1</v>
      </c>
      <c r="C4930" t="s">
        <v>81</v>
      </c>
      <c r="D4930" t="s">
        <v>112</v>
      </c>
      <c r="E4930" t="s">
        <v>151</v>
      </c>
      <c r="F4930" t="s">
        <v>14201</v>
      </c>
      <c r="G4930" t="s">
        <v>153</v>
      </c>
      <c r="H4930" t="s">
        <v>154</v>
      </c>
      <c r="I4930" t="s">
        <v>144</v>
      </c>
      <c r="J4930" t="s">
        <v>137</v>
      </c>
      <c r="K4930" t="s">
        <v>138</v>
      </c>
      <c r="L4930" t="s">
        <v>14202</v>
      </c>
      <c r="M4930" t="s">
        <v>14203</v>
      </c>
      <c r="N4930">
        <v>0.71361111099999996</v>
      </c>
      <c r="O4930">
        <v>0</v>
      </c>
      <c r="P4930">
        <v>10</v>
      </c>
      <c r="Q4930">
        <v>0</v>
      </c>
      <c r="R4930">
        <v>13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0.9981042306341168</v>
      </c>
      <c r="Y4930">
        <v>0</v>
      </c>
      <c r="Z4930">
        <v>2.3885107002752171</v>
      </c>
      <c r="AA4930">
        <v>0</v>
      </c>
      <c r="AB4930">
        <v>0</v>
      </c>
      <c r="AC4930">
        <v>0</v>
      </c>
      <c r="AD4930">
        <v>0</v>
      </c>
      <c r="AE4930">
        <v>3.3866149309093339</v>
      </c>
    </row>
    <row r="4931" spans="1:31" x14ac:dyDescent="0.25">
      <c r="A4931">
        <v>2346285</v>
      </c>
      <c r="B4931">
        <v>1</v>
      </c>
      <c r="C4931" t="s">
        <v>80</v>
      </c>
      <c r="D4931" t="s">
        <v>109</v>
      </c>
      <c r="E4931" t="s">
        <v>132</v>
      </c>
      <c r="F4931" t="s">
        <v>14204</v>
      </c>
      <c r="G4931" t="s">
        <v>363</v>
      </c>
      <c r="H4931" t="s">
        <v>135</v>
      </c>
      <c r="I4931" t="s">
        <v>144</v>
      </c>
      <c r="J4931" t="s">
        <v>137</v>
      </c>
      <c r="K4931" t="s">
        <v>209</v>
      </c>
      <c r="L4931" t="s">
        <v>14205</v>
      </c>
      <c r="M4931" t="s">
        <v>14206</v>
      </c>
      <c r="N4931">
        <v>0.23250000000000001</v>
      </c>
      <c r="O4931">
        <v>0</v>
      </c>
      <c r="P4931">
        <v>5892</v>
      </c>
      <c r="Q4931">
        <v>8</v>
      </c>
      <c r="R4931">
        <v>568</v>
      </c>
      <c r="S4931">
        <v>23</v>
      </c>
      <c r="T4931">
        <v>1351</v>
      </c>
      <c r="U4931">
        <v>9</v>
      </c>
      <c r="V4931">
        <v>2</v>
      </c>
      <c r="W4931">
        <v>0</v>
      </c>
      <c r="X4931">
        <v>255.85491525369576</v>
      </c>
      <c r="Y4931">
        <v>9.4606799729067426</v>
      </c>
      <c r="Z4931">
        <v>269.49953694433566</v>
      </c>
      <c r="AA4931">
        <v>56.050134841520226</v>
      </c>
      <c r="AB4931">
        <v>341.86304876462776</v>
      </c>
      <c r="AC4931">
        <v>190.11180820800692</v>
      </c>
      <c r="AD4931">
        <v>1.6917809878503798</v>
      </c>
      <c r="AE4931">
        <v>1124.5319049729435</v>
      </c>
    </row>
    <row r="4932" spans="1:31" x14ac:dyDescent="0.25">
      <c r="A4932">
        <v>2346580</v>
      </c>
      <c r="B4932">
        <v>1</v>
      </c>
      <c r="C4932" t="s">
        <v>80</v>
      </c>
      <c r="D4932" t="s">
        <v>104</v>
      </c>
      <c r="E4932" t="s">
        <v>157</v>
      </c>
      <c r="F4932" t="s">
        <v>14207</v>
      </c>
      <c r="G4932" t="s">
        <v>159</v>
      </c>
      <c r="H4932" t="s">
        <v>154</v>
      </c>
      <c r="I4932" t="s">
        <v>144</v>
      </c>
      <c r="J4932" t="s">
        <v>137</v>
      </c>
      <c r="K4932" t="s">
        <v>138</v>
      </c>
      <c r="L4932" t="s">
        <v>14208</v>
      </c>
      <c r="M4932" t="s">
        <v>14209</v>
      </c>
      <c r="N4932">
        <v>1.923333333</v>
      </c>
      <c r="O4932">
        <v>0</v>
      </c>
      <c r="P4932">
        <v>4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1.1646147639553754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1.1646147639553754</v>
      </c>
    </row>
    <row r="4933" spans="1:31" x14ac:dyDescent="0.25">
      <c r="A4933">
        <v>2346039</v>
      </c>
      <c r="B4933">
        <v>1</v>
      </c>
      <c r="C4933" t="s">
        <v>81</v>
      </c>
      <c r="D4933" t="s">
        <v>112</v>
      </c>
      <c r="E4933" t="s">
        <v>157</v>
      </c>
      <c r="F4933" t="s">
        <v>14210</v>
      </c>
      <c r="G4933" t="s">
        <v>159</v>
      </c>
      <c r="H4933" t="s">
        <v>154</v>
      </c>
      <c r="I4933" t="s">
        <v>144</v>
      </c>
      <c r="J4933" t="s">
        <v>137</v>
      </c>
      <c r="K4933" t="s">
        <v>138</v>
      </c>
      <c r="L4933" t="s">
        <v>14211</v>
      </c>
      <c r="M4933" t="s">
        <v>14212</v>
      </c>
      <c r="N4933">
        <v>2.625</v>
      </c>
      <c r="O4933">
        <v>0</v>
      </c>
      <c r="P4933">
        <v>1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0.19803405121333001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0.19803405121333001</v>
      </c>
    </row>
    <row r="4934" spans="1:31" x14ac:dyDescent="0.25">
      <c r="A4934">
        <v>2346597</v>
      </c>
      <c r="B4934">
        <v>1</v>
      </c>
      <c r="C4934" t="s">
        <v>80</v>
      </c>
      <c r="D4934" t="s">
        <v>93</v>
      </c>
      <c r="E4934" t="s">
        <v>174</v>
      </c>
      <c r="F4934" t="s">
        <v>14213</v>
      </c>
      <c r="G4934" t="s">
        <v>299</v>
      </c>
      <c r="H4934" t="s">
        <v>154</v>
      </c>
      <c r="I4934" t="s">
        <v>144</v>
      </c>
      <c r="J4934" t="s">
        <v>137</v>
      </c>
      <c r="K4934" t="s">
        <v>138</v>
      </c>
      <c r="L4934" t="s">
        <v>14214</v>
      </c>
      <c r="M4934" t="s">
        <v>14215</v>
      </c>
      <c r="N4934">
        <v>7.1111111000000005E-2</v>
      </c>
      <c r="O4934">
        <v>0</v>
      </c>
      <c r="P4934">
        <v>16</v>
      </c>
      <c r="Q4934">
        <v>0</v>
      </c>
      <c r="R4934">
        <v>22</v>
      </c>
      <c r="S4934">
        <v>0</v>
      </c>
      <c r="T4934">
        <v>21</v>
      </c>
      <c r="U4934">
        <v>0</v>
      </c>
      <c r="V4934">
        <v>0</v>
      </c>
      <c r="W4934">
        <v>0</v>
      </c>
      <c r="X4934">
        <v>0.17990765356800001</v>
      </c>
      <c r="Y4934">
        <v>0</v>
      </c>
      <c r="Z4934">
        <v>4.6386602481110755</v>
      </c>
      <c r="AA4934">
        <v>0</v>
      </c>
      <c r="AB4934">
        <v>4.0663205572236798</v>
      </c>
      <c r="AC4934">
        <v>0</v>
      </c>
      <c r="AD4934">
        <v>0</v>
      </c>
      <c r="AE4934">
        <v>8.8848884589027541</v>
      </c>
    </row>
    <row r="4935" spans="1:31" x14ac:dyDescent="0.25">
      <c r="A4935">
        <v>2346056</v>
      </c>
      <c r="B4935">
        <v>1</v>
      </c>
      <c r="C4935" t="s">
        <v>80</v>
      </c>
      <c r="D4935" t="s">
        <v>92</v>
      </c>
      <c r="E4935" t="s">
        <v>132</v>
      </c>
      <c r="F4935" t="s">
        <v>13338</v>
      </c>
      <c r="G4935" t="s">
        <v>134</v>
      </c>
      <c r="H4935" t="s">
        <v>135</v>
      </c>
      <c r="I4935" t="s">
        <v>144</v>
      </c>
      <c r="J4935" t="s">
        <v>137</v>
      </c>
      <c r="K4935" t="s">
        <v>138</v>
      </c>
      <c r="L4935" t="s">
        <v>14216</v>
      </c>
      <c r="M4935" t="s">
        <v>14217</v>
      </c>
      <c r="N4935">
        <v>0.650277777</v>
      </c>
      <c r="O4935">
        <v>0</v>
      </c>
      <c r="P4935">
        <v>908</v>
      </c>
      <c r="Q4935">
        <v>2</v>
      </c>
      <c r="R4935">
        <v>318</v>
      </c>
      <c r="S4935">
        <v>7</v>
      </c>
      <c r="T4935">
        <v>90</v>
      </c>
      <c r="U4935">
        <v>0</v>
      </c>
      <c r="V4935">
        <v>1</v>
      </c>
      <c r="W4935">
        <v>0</v>
      </c>
      <c r="X4935">
        <v>131.73370378187047</v>
      </c>
      <c r="Y4935">
        <v>0.44827914118394668</v>
      </c>
      <c r="Z4935">
        <v>104.1907403253478</v>
      </c>
      <c r="AA4935">
        <v>9.7863011732557972</v>
      </c>
      <c r="AB4935">
        <v>42.439164486028403</v>
      </c>
      <c r="AC4935">
        <v>0</v>
      </c>
      <c r="AD4935">
        <v>5.3209926487352496E-2</v>
      </c>
      <c r="AE4935">
        <v>288.65139883417379</v>
      </c>
    </row>
    <row r="4936" spans="1:31" x14ac:dyDescent="0.25">
      <c r="A4936">
        <v>2345956</v>
      </c>
      <c r="B4936">
        <v>1</v>
      </c>
      <c r="C4936" t="s">
        <v>80</v>
      </c>
      <c r="D4936" t="s">
        <v>107</v>
      </c>
      <c r="E4936" t="s">
        <v>157</v>
      </c>
      <c r="F4936" t="s">
        <v>12881</v>
      </c>
      <c r="G4936" t="s">
        <v>279</v>
      </c>
      <c r="H4936" t="s">
        <v>154</v>
      </c>
      <c r="I4936" t="s">
        <v>144</v>
      </c>
      <c r="J4936" t="s">
        <v>137</v>
      </c>
      <c r="K4936" t="s">
        <v>138</v>
      </c>
      <c r="L4936" t="s">
        <v>14218</v>
      </c>
      <c r="M4936" t="s">
        <v>14219</v>
      </c>
      <c r="N4936">
        <v>0.85722222199999998</v>
      </c>
      <c r="O4936">
        <v>0</v>
      </c>
      <c r="P4936">
        <v>1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</row>
    <row r="4937" spans="1:31" x14ac:dyDescent="0.25">
      <c r="A4937">
        <v>2346617</v>
      </c>
      <c r="B4937">
        <v>1</v>
      </c>
      <c r="C4937" t="s">
        <v>80</v>
      </c>
      <c r="D4937" t="s">
        <v>94</v>
      </c>
      <c r="E4937" t="s">
        <v>157</v>
      </c>
      <c r="F4937" t="s">
        <v>14220</v>
      </c>
      <c r="G4937" t="s">
        <v>204</v>
      </c>
      <c r="H4937" t="s">
        <v>154</v>
      </c>
      <c r="I4937" t="s">
        <v>144</v>
      </c>
      <c r="J4937" t="s">
        <v>137</v>
      </c>
      <c r="K4937" t="s">
        <v>138</v>
      </c>
      <c r="L4937" t="s">
        <v>14221</v>
      </c>
      <c r="M4937" t="s">
        <v>14222</v>
      </c>
      <c r="N4937">
        <v>1.227222222</v>
      </c>
      <c r="O4937">
        <v>0</v>
      </c>
      <c r="P4937">
        <v>0</v>
      </c>
      <c r="Q4937">
        <v>0</v>
      </c>
      <c r="R4937">
        <v>1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0.34316322598478</v>
      </c>
      <c r="AA4937">
        <v>0</v>
      </c>
      <c r="AB4937">
        <v>0</v>
      </c>
      <c r="AC4937">
        <v>0</v>
      </c>
      <c r="AD4937">
        <v>0</v>
      </c>
      <c r="AE4937">
        <v>0.34316322598478</v>
      </c>
    </row>
    <row r="4938" spans="1:31" x14ac:dyDescent="0.25">
      <c r="A4938">
        <v>2346497</v>
      </c>
      <c r="B4938">
        <v>1</v>
      </c>
      <c r="C4938" t="s">
        <v>81</v>
      </c>
      <c r="D4938" t="s">
        <v>113</v>
      </c>
      <c r="E4938" t="s">
        <v>174</v>
      </c>
      <c r="F4938" t="s">
        <v>14223</v>
      </c>
      <c r="G4938" t="s">
        <v>176</v>
      </c>
      <c r="H4938" t="s">
        <v>154</v>
      </c>
      <c r="I4938" t="s">
        <v>144</v>
      </c>
      <c r="J4938" t="s">
        <v>137</v>
      </c>
      <c r="K4938" t="s">
        <v>138</v>
      </c>
      <c r="L4938" t="s">
        <v>14224</v>
      </c>
      <c r="M4938" t="s">
        <v>14225</v>
      </c>
      <c r="N4938">
        <v>3.2977777769999999</v>
      </c>
      <c r="O4938">
        <v>0</v>
      </c>
      <c r="P4938">
        <v>33</v>
      </c>
      <c r="Q4938">
        <v>0</v>
      </c>
      <c r="R4938">
        <v>16</v>
      </c>
      <c r="S4938">
        <v>0</v>
      </c>
      <c r="T4938">
        <v>6</v>
      </c>
      <c r="U4938">
        <v>0</v>
      </c>
      <c r="V4938">
        <v>0</v>
      </c>
      <c r="W4938">
        <v>0</v>
      </c>
      <c r="X4938">
        <v>33.343395705785646</v>
      </c>
      <c r="Y4938">
        <v>0</v>
      </c>
      <c r="Z4938">
        <v>62.337070695635028</v>
      </c>
      <c r="AA4938">
        <v>0</v>
      </c>
      <c r="AB4938">
        <v>24.846867582504096</v>
      </c>
      <c r="AC4938">
        <v>0</v>
      </c>
      <c r="AD4938">
        <v>0</v>
      </c>
      <c r="AE4938">
        <v>120.52733398392476</v>
      </c>
    </row>
    <row r="4939" spans="1:31" x14ac:dyDescent="0.25">
      <c r="A4939">
        <v>2346511</v>
      </c>
      <c r="B4939">
        <v>1</v>
      </c>
      <c r="C4939" t="s">
        <v>80</v>
      </c>
      <c r="D4939" t="s">
        <v>83</v>
      </c>
      <c r="E4939" t="s">
        <v>157</v>
      </c>
      <c r="F4939" t="s">
        <v>14226</v>
      </c>
      <c r="G4939" t="s">
        <v>159</v>
      </c>
      <c r="H4939" t="s">
        <v>154</v>
      </c>
      <c r="I4939" t="s">
        <v>144</v>
      </c>
      <c r="J4939" t="s">
        <v>137</v>
      </c>
      <c r="K4939" t="s">
        <v>138</v>
      </c>
      <c r="L4939" t="s">
        <v>14227</v>
      </c>
      <c r="M4939" t="s">
        <v>14228</v>
      </c>
      <c r="N4939">
        <v>3.608055555</v>
      </c>
      <c r="O4939">
        <v>0</v>
      </c>
      <c r="P4939">
        <v>5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8.0333483331037812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8.0333483331037812</v>
      </c>
    </row>
    <row r="4940" spans="1:31" x14ac:dyDescent="0.25">
      <c r="A4940">
        <v>2346803</v>
      </c>
      <c r="B4940">
        <v>1</v>
      </c>
      <c r="C4940" t="s">
        <v>81</v>
      </c>
      <c r="D4940" t="s">
        <v>112</v>
      </c>
      <c r="E4940" t="s">
        <v>174</v>
      </c>
      <c r="F4940" t="s">
        <v>14229</v>
      </c>
      <c r="G4940" t="s">
        <v>344</v>
      </c>
      <c r="H4940" t="s">
        <v>154</v>
      </c>
      <c r="I4940" t="s">
        <v>144</v>
      </c>
      <c r="J4940" t="s">
        <v>137</v>
      </c>
      <c r="K4940" t="s">
        <v>138</v>
      </c>
      <c r="L4940" t="s">
        <v>14230</v>
      </c>
      <c r="M4940" t="s">
        <v>14231</v>
      </c>
      <c r="N4940">
        <v>1.203333333</v>
      </c>
      <c r="O4940">
        <v>0</v>
      </c>
      <c r="P4940">
        <v>128</v>
      </c>
      <c r="Q4940">
        <v>0</v>
      </c>
      <c r="R4940">
        <v>12</v>
      </c>
      <c r="S4940">
        <v>0</v>
      </c>
      <c r="T4940">
        <v>11</v>
      </c>
      <c r="U4940">
        <v>0</v>
      </c>
      <c r="V4940">
        <v>0</v>
      </c>
      <c r="W4940">
        <v>0</v>
      </c>
      <c r="X4940">
        <v>23.352596672653206</v>
      </c>
      <c r="Y4940">
        <v>0</v>
      </c>
      <c r="Z4940">
        <v>6.1371344443966391</v>
      </c>
      <c r="AA4940">
        <v>0</v>
      </c>
      <c r="AB4940">
        <v>1.7891337819315334</v>
      </c>
      <c r="AC4940">
        <v>0</v>
      </c>
      <c r="AD4940">
        <v>0</v>
      </c>
      <c r="AE4940">
        <v>31.278864898981379</v>
      </c>
    </row>
    <row r="4941" spans="1:31" x14ac:dyDescent="0.25">
      <c r="A4941">
        <v>2346560</v>
      </c>
      <c r="B4941">
        <v>1</v>
      </c>
      <c r="C4941" t="s">
        <v>80</v>
      </c>
      <c r="D4941" t="s">
        <v>107</v>
      </c>
      <c r="E4941" t="s">
        <v>151</v>
      </c>
      <c r="F4941" t="s">
        <v>14232</v>
      </c>
      <c r="G4941" t="s">
        <v>153</v>
      </c>
      <c r="H4941" t="s">
        <v>154</v>
      </c>
      <c r="I4941" t="s">
        <v>144</v>
      </c>
      <c r="J4941" t="s">
        <v>137</v>
      </c>
      <c r="K4941" t="s">
        <v>138</v>
      </c>
      <c r="L4941" t="s">
        <v>14233</v>
      </c>
      <c r="M4941" t="s">
        <v>14234</v>
      </c>
      <c r="N4941">
        <v>3.0525000000000002</v>
      </c>
      <c r="O4941">
        <v>0</v>
      </c>
      <c r="P4941">
        <v>54</v>
      </c>
      <c r="Q4941">
        <v>0</v>
      </c>
      <c r="R4941">
        <v>0</v>
      </c>
      <c r="S4941">
        <v>0</v>
      </c>
      <c r="T4941">
        <v>7</v>
      </c>
      <c r="U4941">
        <v>0</v>
      </c>
      <c r="V4941">
        <v>0</v>
      </c>
      <c r="W4941">
        <v>0</v>
      </c>
      <c r="X4941">
        <v>33.24835916437678</v>
      </c>
      <c r="Y4941">
        <v>0</v>
      </c>
      <c r="Z4941">
        <v>0</v>
      </c>
      <c r="AA4941">
        <v>0</v>
      </c>
      <c r="AB4941">
        <v>18.631943213751619</v>
      </c>
      <c r="AC4941">
        <v>0</v>
      </c>
      <c r="AD4941">
        <v>0</v>
      </c>
      <c r="AE4941">
        <v>51.880302378128398</v>
      </c>
    </row>
    <row r="4942" spans="1:31" x14ac:dyDescent="0.25">
      <c r="A4942">
        <v>2346411</v>
      </c>
      <c r="B4942">
        <v>1</v>
      </c>
      <c r="C4942" t="s">
        <v>80</v>
      </c>
      <c r="D4942" t="s">
        <v>93</v>
      </c>
      <c r="E4942" t="s">
        <v>151</v>
      </c>
      <c r="F4942" t="s">
        <v>14235</v>
      </c>
      <c r="G4942" t="s">
        <v>153</v>
      </c>
      <c r="H4942" t="s">
        <v>154</v>
      </c>
      <c r="I4942" t="s">
        <v>144</v>
      </c>
      <c r="J4942" t="s">
        <v>137</v>
      </c>
      <c r="K4942" t="s">
        <v>138</v>
      </c>
      <c r="L4942" t="s">
        <v>14236</v>
      </c>
      <c r="M4942" t="s">
        <v>14237</v>
      </c>
      <c r="N4942">
        <v>3.2669444439999999</v>
      </c>
      <c r="O4942">
        <v>0</v>
      </c>
      <c r="P4942">
        <v>17</v>
      </c>
      <c r="Q4942">
        <v>0</v>
      </c>
      <c r="R4942">
        <v>5</v>
      </c>
      <c r="S4942">
        <v>0</v>
      </c>
      <c r="T4942">
        <v>7</v>
      </c>
      <c r="U4942">
        <v>0</v>
      </c>
      <c r="V4942">
        <v>0</v>
      </c>
      <c r="W4942">
        <v>0</v>
      </c>
      <c r="X4942">
        <v>17.350068434592227</v>
      </c>
      <c r="Y4942">
        <v>0</v>
      </c>
      <c r="Z4942">
        <v>108.22163095050482</v>
      </c>
      <c r="AA4942">
        <v>0</v>
      </c>
      <c r="AB4942">
        <v>57.404428591001654</v>
      </c>
      <c r="AC4942">
        <v>0</v>
      </c>
      <c r="AD4942">
        <v>0</v>
      </c>
      <c r="AE4942">
        <v>182.9761279760987</v>
      </c>
    </row>
    <row r="4943" spans="1:31" x14ac:dyDescent="0.25">
      <c r="A4943">
        <v>2346454</v>
      </c>
      <c r="B4943">
        <v>1</v>
      </c>
      <c r="C4943" t="s">
        <v>81</v>
      </c>
      <c r="D4943" t="s">
        <v>118</v>
      </c>
      <c r="E4943" t="s">
        <v>147</v>
      </c>
      <c r="F4943" t="s">
        <v>14238</v>
      </c>
      <c r="G4943" t="s">
        <v>3157</v>
      </c>
      <c r="H4943" t="s">
        <v>135</v>
      </c>
      <c r="I4943" t="s">
        <v>144</v>
      </c>
      <c r="J4943" t="s">
        <v>137</v>
      </c>
      <c r="K4943" t="s">
        <v>138</v>
      </c>
      <c r="L4943" t="s">
        <v>14239</v>
      </c>
      <c r="M4943" t="s">
        <v>14240</v>
      </c>
      <c r="N4943">
        <v>1.9924999999999999</v>
      </c>
      <c r="O4943">
        <v>0</v>
      </c>
      <c r="P4943">
        <v>4</v>
      </c>
      <c r="Q4943">
        <v>0</v>
      </c>
      <c r="R4943">
        <v>10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2.2360524556766666</v>
      </c>
      <c r="Y4943">
        <v>0</v>
      </c>
      <c r="Z4943">
        <v>81.448122996606571</v>
      </c>
      <c r="AA4943">
        <v>0</v>
      </c>
      <c r="AB4943">
        <v>0</v>
      </c>
      <c r="AC4943">
        <v>0</v>
      </c>
      <c r="AD4943">
        <v>0</v>
      </c>
      <c r="AE4943">
        <v>83.684175452283242</v>
      </c>
    </row>
    <row r="4944" spans="1:31" x14ac:dyDescent="0.25">
      <c r="A4944">
        <v>2346703</v>
      </c>
      <c r="B4944">
        <v>1</v>
      </c>
      <c r="C4944" t="s">
        <v>80</v>
      </c>
      <c r="D4944" t="s">
        <v>106</v>
      </c>
      <c r="E4944" t="s">
        <v>157</v>
      </c>
      <c r="F4944" t="s">
        <v>14241</v>
      </c>
      <c r="G4944" t="s">
        <v>159</v>
      </c>
      <c r="H4944" t="s">
        <v>154</v>
      </c>
      <c r="I4944" t="s">
        <v>144</v>
      </c>
      <c r="J4944" t="s">
        <v>137</v>
      </c>
      <c r="K4944" t="s">
        <v>138</v>
      </c>
      <c r="L4944" t="s">
        <v>14242</v>
      </c>
      <c r="M4944" t="s">
        <v>14243</v>
      </c>
      <c r="N4944">
        <v>1.4494444440000001</v>
      </c>
      <c r="O4944">
        <v>0</v>
      </c>
      <c r="P4944">
        <v>1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0.9813990707904956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0.9813990707904956</v>
      </c>
    </row>
    <row r="4945" spans="1:31" x14ac:dyDescent="0.25">
      <c r="A4945">
        <v>2346729</v>
      </c>
      <c r="B4945">
        <v>1</v>
      </c>
      <c r="C4945" t="s">
        <v>80</v>
      </c>
      <c r="D4945" t="s">
        <v>83</v>
      </c>
      <c r="E4945" t="s">
        <v>151</v>
      </c>
      <c r="F4945" t="s">
        <v>14244</v>
      </c>
      <c r="G4945" t="s">
        <v>153</v>
      </c>
      <c r="H4945" t="s">
        <v>154</v>
      </c>
      <c r="I4945" t="s">
        <v>144</v>
      </c>
      <c r="J4945" t="s">
        <v>137</v>
      </c>
      <c r="K4945" t="s">
        <v>138</v>
      </c>
      <c r="L4945" t="s">
        <v>14245</v>
      </c>
      <c r="M4945" t="s">
        <v>14246</v>
      </c>
      <c r="N4945">
        <v>5.011666666</v>
      </c>
      <c r="O4945">
        <v>0</v>
      </c>
      <c r="P4945">
        <v>67</v>
      </c>
      <c r="Q4945">
        <v>0</v>
      </c>
      <c r="R4945">
        <v>0</v>
      </c>
      <c r="S4945">
        <v>0</v>
      </c>
      <c r="T4945">
        <v>3</v>
      </c>
      <c r="U4945">
        <v>0</v>
      </c>
      <c r="V4945">
        <v>0</v>
      </c>
      <c r="W4945">
        <v>0</v>
      </c>
      <c r="X4945">
        <v>92.522172680890137</v>
      </c>
      <c r="Y4945">
        <v>0</v>
      </c>
      <c r="Z4945">
        <v>0</v>
      </c>
      <c r="AA4945">
        <v>0</v>
      </c>
      <c r="AB4945">
        <v>17.920660963386446</v>
      </c>
      <c r="AC4945">
        <v>0</v>
      </c>
      <c r="AD4945">
        <v>0</v>
      </c>
      <c r="AE4945">
        <v>110.44283364427659</v>
      </c>
    </row>
    <row r="4946" spans="1:31" x14ac:dyDescent="0.25">
      <c r="A4946">
        <v>2346042</v>
      </c>
      <c r="B4946">
        <v>1</v>
      </c>
      <c r="C4946" t="s">
        <v>80</v>
      </c>
      <c r="D4946" t="s">
        <v>96</v>
      </c>
      <c r="E4946" t="s">
        <v>174</v>
      </c>
      <c r="F4946" t="s">
        <v>14247</v>
      </c>
      <c r="G4946" t="s">
        <v>194</v>
      </c>
      <c r="H4946" t="s">
        <v>154</v>
      </c>
      <c r="I4946" t="s">
        <v>144</v>
      </c>
      <c r="J4946" t="s">
        <v>137</v>
      </c>
      <c r="K4946" t="s">
        <v>138</v>
      </c>
      <c r="L4946" t="s">
        <v>14248</v>
      </c>
      <c r="M4946" t="s">
        <v>14249</v>
      </c>
      <c r="N4946">
        <v>2.6405555550000002</v>
      </c>
      <c r="O4946">
        <v>0</v>
      </c>
      <c r="P4946">
        <v>150</v>
      </c>
      <c r="Q4946">
        <v>0</v>
      </c>
      <c r="R4946">
        <v>1</v>
      </c>
      <c r="S4946">
        <v>0</v>
      </c>
      <c r="T4946">
        <v>94</v>
      </c>
      <c r="U4946">
        <v>0</v>
      </c>
      <c r="V4946">
        <v>0</v>
      </c>
      <c r="W4946">
        <v>0</v>
      </c>
      <c r="X4946">
        <v>392.64604660239377</v>
      </c>
      <c r="Y4946">
        <v>0</v>
      </c>
      <c r="Z4946">
        <v>0.30718673415972336</v>
      </c>
      <c r="AA4946">
        <v>0</v>
      </c>
      <c r="AB4946">
        <v>842.68941995486523</v>
      </c>
      <c r="AC4946">
        <v>0</v>
      </c>
      <c r="AD4946">
        <v>0</v>
      </c>
      <c r="AE4946">
        <v>1235.6426532914188</v>
      </c>
    </row>
    <row r="4947" spans="1:31" x14ac:dyDescent="0.25">
      <c r="A4947">
        <v>2346374</v>
      </c>
      <c r="B4947">
        <v>1</v>
      </c>
      <c r="C4947" t="s">
        <v>80</v>
      </c>
      <c r="D4947" t="s">
        <v>82</v>
      </c>
      <c r="E4947" t="s">
        <v>157</v>
      </c>
      <c r="F4947" t="s">
        <v>14250</v>
      </c>
      <c r="G4947" t="s">
        <v>204</v>
      </c>
      <c r="H4947" t="s">
        <v>154</v>
      </c>
      <c r="I4947" t="s">
        <v>144</v>
      </c>
      <c r="J4947" t="s">
        <v>137</v>
      </c>
      <c r="K4947" t="s">
        <v>138</v>
      </c>
      <c r="L4947" t="s">
        <v>14251</v>
      </c>
      <c r="M4947" t="s">
        <v>14252</v>
      </c>
      <c r="N4947">
        <v>0.79277777699999996</v>
      </c>
      <c r="O4947">
        <v>0</v>
      </c>
      <c r="P4947">
        <v>11</v>
      </c>
      <c r="Q4947">
        <v>0</v>
      </c>
      <c r="R4947">
        <v>0</v>
      </c>
      <c r="S4947">
        <v>0</v>
      </c>
      <c r="T4947">
        <v>3</v>
      </c>
      <c r="U4947">
        <v>0</v>
      </c>
      <c r="V4947">
        <v>0</v>
      </c>
      <c r="W4947">
        <v>0</v>
      </c>
      <c r="X4947">
        <v>7.8155457524860523</v>
      </c>
      <c r="Y4947">
        <v>0</v>
      </c>
      <c r="Z4947">
        <v>0</v>
      </c>
      <c r="AA4947">
        <v>0</v>
      </c>
      <c r="AB4947">
        <v>5.2799240312365301</v>
      </c>
      <c r="AC4947">
        <v>0</v>
      </c>
      <c r="AD4947">
        <v>0</v>
      </c>
      <c r="AE4947">
        <v>13.095469783722582</v>
      </c>
    </row>
    <row r="4948" spans="1:31" x14ac:dyDescent="0.25">
      <c r="A4948">
        <v>2346566</v>
      </c>
      <c r="B4948">
        <v>1</v>
      </c>
      <c r="C4948" t="s">
        <v>80</v>
      </c>
      <c r="D4948" t="s">
        <v>93</v>
      </c>
      <c r="E4948" t="s">
        <v>174</v>
      </c>
      <c r="F4948" t="s">
        <v>11245</v>
      </c>
      <c r="G4948" t="s">
        <v>176</v>
      </c>
      <c r="H4948" t="s">
        <v>154</v>
      </c>
      <c r="I4948" t="s">
        <v>144</v>
      </c>
      <c r="J4948" t="s">
        <v>137</v>
      </c>
      <c r="K4948" t="s">
        <v>138</v>
      </c>
      <c r="L4948" t="s">
        <v>14253</v>
      </c>
      <c r="M4948" t="s">
        <v>14254</v>
      </c>
      <c r="N4948">
        <v>1.7511111109999999</v>
      </c>
      <c r="O4948">
        <v>0</v>
      </c>
      <c r="P4948">
        <v>4</v>
      </c>
      <c r="Q4948">
        <v>0</v>
      </c>
      <c r="R4948">
        <v>12</v>
      </c>
      <c r="S4948">
        <v>0</v>
      </c>
      <c r="T4948">
        <v>1</v>
      </c>
      <c r="U4948">
        <v>0</v>
      </c>
      <c r="V4948">
        <v>0</v>
      </c>
      <c r="W4948">
        <v>0</v>
      </c>
      <c r="X4948">
        <v>10.07027642210884</v>
      </c>
      <c r="Y4948">
        <v>0</v>
      </c>
      <c r="Z4948">
        <v>121.5155416657246</v>
      </c>
      <c r="AA4948">
        <v>0</v>
      </c>
      <c r="AB4948">
        <v>3.1459022351575472</v>
      </c>
      <c r="AC4948">
        <v>0</v>
      </c>
      <c r="AD4948">
        <v>0</v>
      </c>
      <c r="AE4948">
        <v>134.73172032299098</v>
      </c>
    </row>
    <row r="4949" spans="1:31" x14ac:dyDescent="0.25">
      <c r="A4949">
        <v>2346228</v>
      </c>
      <c r="B4949">
        <v>1</v>
      </c>
      <c r="C4949" t="s">
        <v>80</v>
      </c>
      <c r="D4949" t="s">
        <v>96</v>
      </c>
      <c r="E4949" t="s">
        <v>326</v>
      </c>
      <c r="F4949" t="s">
        <v>7958</v>
      </c>
      <c r="G4949" t="s">
        <v>391</v>
      </c>
      <c r="H4949" t="s">
        <v>154</v>
      </c>
      <c r="I4949" t="s">
        <v>144</v>
      </c>
      <c r="J4949" t="s">
        <v>137</v>
      </c>
      <c r="K4949" t="s">
        <v>138</v>
      </c>
      <c r="L4949" t="s">
        <v>14255</v>
      </c>
      <c r="M4949" t="s">
        <v>14256</v>
      </c>
      <c r="N4949">
        <v>1.2933333330000001</v>
      </c>
      <c r="O4949">
        <v>0</v>
      </c>
      <c r="P4949">
        <v>25</v>
      </c>
      <c r="Q4949">
        <v>0</v>
      </c>
      <c r="R4949">
        <v>0</v>
      </c>
      <c r="S4949">
        <v>0</v>
      </c>
      <c r="T4949">
        <v>22</v>
      </c>
      <c r="U4949">
        <v>0</v>
      </c>
      <c r="V4949">
        <v>0</v>
      </c>
      <c r="W4949">
        <v>0</v>
      </c>
      <c r="X4949">
        <v>31.000267089686158</v>
      </c>
      <c r="Y4949">
        <v>0</v>
      </c>
      <c r="Z4949">
        <v>0</v>
      </c>
      <c r="AA4949">
        <v>0</v>
      </c>
      <c r="AB4949">
        <v>85.851592040691358</v>
      </c>
      <c r="AC4949">
        <v>0</v>
      </c>
      <c r="AD4949">
        <v>0</v>
      </c>
      <c r="AE4949">
        <v>116.85185913037752</v>
      </c>
    </row>
    <row r="4950" spans="1:31" x14ac:dyDescent="0.25">
      <c r="A4950">
        <v>2346251</v>
      </c>
      <c r="B4950">
        <v>1</v>
      </c>
      <c r="C4950" t="s">
        <v>80</v>
      </c>
      <c r="D4950" t="s">
        <v>83</v>
      </c>
      <c r="E4950" t="s">
        <v>240</v>
      </c>
      <c r="F4950" t="s">
        <v>14257</v>
      </c>
      <c r="G4950" t="s">
        <v>134</v>
      </c>
      <c r="H4950" t="s">
        <v>135</v>
      </c>
      <c r="I4950" t="s">
        <v>144</v>
      </c>
      <c r="J4950" t="s">
        <v>137</v>
      </c>
      <c r="K4950" t="s">
        <v>138</v>
      </c>
      <c r="L4950" t="s">
        <v>14258</v>
      </c>
      <c r="M4950" t="s">
        <v>14259</v>
      </c>
      <c r="N4950">
        <v>0.628611111</v>
      </c>
      <c r="O4950">
        <v>0</v>
      </c>
      <c r="P4950">
        <v>4836</v>
      </c>
      <c r="Q4950">
        <v>0</v>
      </c>
      <c r="R4950">
        <v>0</v>
      </c>
      <c r="S4950">
        <v>15</v>
      </c>
      <c r="T4950">
        <v>460</v>
      </c>
      <c r="U4950">
        <v>1</v>
      </c>
      <c r="V4950">
        <v>0</v>
      </c>
      <c r="W4950">
        <v>0</v>
      </c>
      <c r="X4950">
        <v>906.8198091820384</v>
      </c>
      <c r="Y4950">
        <v>0</v>
      </c>
      <c r="Z4950">
        <v>0</v>
      </c>
      <c r="AA4950">
        <v>867.02187424459248</v>
      </c>
      <c r="AB4950">
        <v>496.61699345894073</v>
      </c>
      <c r="AC4950">
        <v>30.379335111938005</v>
      </c>
      <c r="AD4950">
        <v>0</v>
      </c>
      <c r="AE4950">
        <v>2300.8380119975095</v>
      </c>
    </row>
    <row r="4951" spans="1:31" x14ac:dyDescent="0.25">
      <c r="A4951">
        <v>2346443</v>
      </c>
      <c r="B4951">
        <v>1</v>
      </c>
      <c r="C4951" t="s">
        <v>80</v>
      </c>
      <c r="D4951" t="s">
        <v>99</v>
      </c>
      <c r="E4951" t="s">
        <v>132</v>
      </c>
      <c r="F4951" t="s">
        <v>14260</v>
      </c>
      <c r="G4951" t="s">
        <v>134</v>
      </c>
      <c r="H4951" t="s">
        <v>135</v>
      </c>
      <c r="I4951" t="s">
        <v>136</v>
      </c>
      <c r="J4951" t="s">
        <v>137</v>
      </c>
      <c r="K4951" t="s">
        <v>138</v>
      </c>
      <c r="L4951" t="s">
        <v>14261</v>
      </c>
      <c r="M4951" t="s">
        <v>14262</v>
      </c>
      <c r="N4951">
        <v>8.3333300000000001E-4</v>
      </c>
      <c r="O4951">
        <v>8</v>
      </c>
      <c r="P4951">
        <v>2944</v>
      </c>
      <c r="Q4951">
        <v>14</v>
      </c>
      <c r="R4951">
        <v>166</v>
      </c>
      <c r="S4951">
        <v>24</v>
      </c>
      <c r="T4951">
        <v>409</v>
      </c>
      <c r="U4951">
        <v>0</v>
      </c>
      <c r="V4951">
        <v>9</v>
      </c>
      <c r="W4951">
        <v>4.3496475244615002E-2</v>
      </c>
      <c r="X4951">
        <v>0.71089493199479303</v>
      </c>
      <c r="Y4951">
        <v>6.0267767700525013E-2</v>
      </c>
      <c r="Z4951">
        <v>5.9064672868653342E-2</v>
      </c>
      <c r="AA4951">
        <v>6.8089227573176689E-2</v>
      </c>
      <c r="AB4951">
        <v>0.50469815688261943</v>
      </c>
      <c r="AC4951">
        <v>0</v>
      </c>
      <c r="AD4951">
        <v>0.89711113488000016</v>
      </c>
      <c r="AE4951">
        <v>2.3436223671443828</v>
      </c>
    </row>
    <row r="4952" spans="1:31" x14ac:dyDescent="0.25">
      <c r="A4952">
        <v>2346520</v>
      </c>
      <c r="B4952">
        <v>1</v>
      </c>
      <c r="C4952" t="s">
        <v>81</v>
      </c>
      <c r="D4952" t="s">
        <v>120</v>
      </c>
      <c r="E4952" t="s">
        <v>141</v>
      </c>
      <c r="F4952" t="s">
        <v>7249</v>
      </c>
      <c r="G4952" t="s">
        <v>134</v>
      </c>
      <c r="H4952" t="s">
        <v>135</v>
      </c>
      <c r="I4952" t="s">
        <v>144</v>
      </c>
      <c r="J4952" t="s">
        <v>137</v>
      </c>
      <c r="K4952" t="s">
        <v>138</v>
      </c>
      <c r="L4952" t="s">
        <v>14263</v>
      </c>
      <c r="M4952" t="s">
        <v>14264</v>
      </c>
      <c r="N4952">
        <v>3.6486111110000001</v>
      </c>
      <c r="O4952">
        <v>0</v>
      </c>
      <c r="P4952">
        <v>11</v>
      </c>
      <c r="Q4952">
        <v>8</v>
      </c>
      <c r="R4952">
        <v>27</v>
      </c>
      <c r="S4952">
        <v>1</v>
      </c>
      <c r="T4952">
        <v>0</v>
      </c>
      <c r="U4952">
        <v>0</v>
      </c>
      <c r="V4952">
        <v>0</v>
      </c>
      <c r="W4952">
        <v>0</v>
      </c>
      <c r="X4952">
        <v>9.2303762573186141</v>
      </c>
      <c r="Y4952">
        <v>92.749664309756739</v>
      </c>
      <c r="Z4952">
        <v>502.27453683543604</v>
      </c>
      <c r="AA4952">
        <v>6.6313960176473721</v>
      </c>
      <c r="AB4952">
        <v>0</v>
      </c>
      <c r="AC4952">
        <v>0</v>
      </c>
      <c r="AD4952">
        <v>0</v>
      </c>
      <c r="AE4952">
        <v>610.88597342015873</v>
      </c>
    </row>
    <row r="4953" spans="1:31" x14ac:dyDescent="0.25">
      <c r="A4953">
        <v>2346543</v>
      </c>
      <c r="B4953">
        <v>1</v>
      </c>
      <c r="C4953" t="s">
        <v>80</v>
      </c>
      <c r="D4953" t="s">
        <v>104</v>
      </c>
      <c r="E4953" t="s">
        <v>151</v>
      </c>
      <c r="F4953" t="s">
        <v>14265</v>
      </c>
      <c r="G4953" t="s">
        <v>153</v>
      </c>
      <c r="H4953" t="s">
        <v>154</v>
      </c>
      <c r="I4953" t="s">
        <v>144</v>
      </c>
      <c r="J4953" t="s">
        <v>137</v>
      </c>
      <c r="K4953" t="s">
        <v>138</v>
      </c>
      <c r="L4953" t="s">
        <v>14266</v>
      </c>
      <c r="M4953" t="s">
        <v>14267</v>
      </c>
      <c r="N4953">
        <v>2.1797222220000001</v>
      </c>
      <c r="O4953">
        <v>0</v>
      </c>
      <c r="P4953">
        <v>1</v>
      </c>
      <c r="Q4953">
        <v>0</v>
      </c>
      <c r="R4953">
        <v>3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0.50979125397829006</v>
      </c>
      <c r="Y4953">
        <v>0</v>
      </c>
      <c r="Z4953">
        <v>1.3701954990700964</v>
      </c>
      <c r="AA4953">
        <v>0</v>
      </c>
      <c r="AB4953">
        <v>0</v>
      </c>
      <c r="AC4953">
        <v>0</v>
      </c>
      <c r="AD4953">
        <v>0</v>
      </c>
      <c r="AE4953">
        <v>1.8799867530483865</v>
      </c>
    </row>
    <row r="4954" spans="1:31" x14ac:dyDescent="0.25">
      <c r="A4954">
        <v>2346769</v>
      </c>
      <c r="B4954">
        <v>1</v>
      </c>
      <c r="C4954" t="s">
        <v>80</v>
      </c>
      <c r="D4954" t="s">
        <v>110</v>
      </c>
      <c r="E4954" t="s">
        <v>151</v>
      </c>
      <c r="F4954" t="s">
        <v>14268</v>
      </c>
      <c r="G4954" t="s">
        <v>153</v>
      </c>
      <c r="H4954" t="s">
        <v>154</v>
      </c>
      <c r="I4954" t="s">
        <v>144</v>
      </c>
      <c r="J4954" t="s">
        <v>137</v>
      </c>
      <c r="K4954" t="s">
        <v>138</v>
      </c>
      <c r="L4954" t="s">
        <v>14269</v>
      </c>
      <c r="M4954" t="s">
        <v>14270</v>
      </c>
      <c r="N4954">
        <v>2.1011111109999998</v>
      </c>
      <c r="O4954">
        <v>0</v>
      </c>
      <c r="P4954">
        <v>100</v>
      </c>
      <c r="Q4954">
        <v>0</v>
      </c>
      <c r="R4954">
        <v>0</v>
      </c>
      <c r="S4954">
        <v>0</v>
      </c>
      <c r="T4954">
        <v>2</v>
      </c>
      <c r="U4954">
        <v>0</v>
      </c>
      <c r="V4954">
        <v>0</v>
      </c>
      <c r="W4954">
        <v>0</v>
      </c>
      <c r="X4954">
        <v>71.513316347284984</v>
      </c>
      <c r="Y4954">
        <v>0</v>
      </c>
      <c r="Z4954">
        <v>0</v>
      </c>
      <c r="AA4954">
        <v>0</v>
      </c>
      <c r="AB4954">
        <v>3.8616980679777781</v>
      </c>
      <c r="AC4954">
        <v>0</v>
      </c>
      <c r="AD4954">
        <v>0</v>
      </c>
      <c r="AE4954">
        <v>75.375014415262768</v>
      </c>
    </row>
    <row r="4955" spans="1:31" x14ac:dyDescent="0.25">
      <c r="A4955">
        <v>2346437</v>
      </c>
      <c r="B4955">
        <v>1</v>
      </c>
      <c r="C4955" t="s">
        <v>80</v>
      </c>
      <c r="D4955" t="s">
        <v>96</v>
      </c>
      <c r="E4955" t="s">
        <v>326</v>
      </c>
      <c r="F4955" t="s">
        <v>9776</v>
      </c>
      <c r="G4955" t="s">
        <v>153</v>
      </c>
      <c r="H4955" t="s">
        <v>154</v>
      </c>
      <c r="I4955" t="s">
        <v>144</v>
      </c>
      <c r="J4955" t="s">
        <v>137</v>
      </c>
      <c r="K4955" t="s">
        <v>138</v>
      </c>
      <c r="L4955" t="s">
        <v>14271</v>
      </c>
      <c r="M4955" t="s">
        <v>14272</v>
      </c>
      <c r="N4955">
        <v>1.5141666659999999</v>
      </c>
      <c r="O4955">
        <v>0</v>
      </c>
      <c r="P4955">
        <v>12</v>
      </c>
      <c r="Q4955">
        <v>0</v>
      </c>
      <c r="R4955">
        <v>0</v>
      </c>
      <c r="S4955">
        <v>0</v>
      </c>
      <c r="T4955">
        <v>2</v>
      </c>
      <c r="U4955">
        <v>0</v>
      </c>
      <c r="V4955">
        <v>0</v>
      </c>
      <c r="W4955">
        <v>0</v>
      </c>
      <c r="X4955">
        <v>15.52068804528693</v>
      </c>
      <c r="Y4955">
        <v>0</v>
      </c>
      <c r="Z4955">
        <v>0</v>
      </c>
      <c r="AA4955">
        <v>0</v>
      </c>
      <c r="AB4955">
        <v>9.1487179213377807</v>
      </c>
      <c r="AC4955">
        <v>0</v>
      </c>
      <c r="AD4955">
        <v>0</v>
      </c>
      <c r="AE4955">
        <v>24.669405966624709</v>
      </c>
    </row>
    <row r="4956" spans="1:31" x14ac:dyDescent="0.25">
      <c r="A4956">
        <v>2346082</v>
      </c>
      <c r="B4956">
        <v>1</v>
      </c>
      <c r="C4956" t="s">
        <v>80</v>
      </c>
      <c r="D4956" t="s">
        <v>110</v>
      </c>
      <c r="E4956" t="s">
        <v>157</v>
      </c>
      <c r="F4956" t="s">
        <v>14273</v>
      </c>
      <c r="G4956" t="s">
        <v>204</v>
      </c>
      <c r="H4956" t="s">
        <v>154</v>
      </c>
      <c r="I4956" t="s">
        <v>144</v>
      </c>
      <c r="J4956" t="s">
        <v>137</v>
      </c>
      <c r="K4956" t="s">
        <v>138</v>
      </c>
      <c r="L4956" t="s">
        <v>14274</v>
      </c>
      <c r="M4956" t="s">
        <v>14275</v>
      </c>
      <c r="N4956">
        <v>0.78333333299999997</v>
      </c>
      <c r="O4956">
        <v>0</v>
      </c>
      <c r="P4956">
        <v>1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0.48421508233259253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0.48421508233259253</v>
      </c>
    </row>
    <row r="4957" spans="1:31" x14ac:dyDescent="0.25">
      <c r="A4957">
        <v>2346775</v>
      </c>
      <c r="B4957">
        <v>1</v>
      </c>
      <c r="C4957" t="s">
        <v>80</v>
      </c>
      <c r="D4957" t="s">
        <v>94</v>
      </c>
      <c r="E4957" t="s">
        <v>151</v>
      </c>
      <c r="F4957" t="s">
        <v>14276</v>
      </c>
      <c r="G4957" t="s">
        <v>410</v>
      </c>
      <c r="H4957" t="s">
        <v>154</v>
      </c>
      <c r="I4957" t="s">
        <v>144</v>
      </c>
      <c r="J4957" t="s">
        <v>137</v>
      </c>
      <c r="K4957" t="s">
        <v>138</v>
      </c>
      <c r="L4957" t="s">
        <v>14277</v>
      </c>
      <c r="M4957" t="s">
        <v>14278</v>
      </c>
      <c r="N4957">
        <v>1.5055555549999999</v>
      </c>
      <c r="O4957">
        <v>0</v>
      </c>
      <c r="P4957">
        <v>27</v>
      </c>
      <c r="Q4957">
        <v>0</v>
      </c>
      <c r="R4957">
        <v>1</v>
      </c>
      <c r="S4957">
        <v>0</v>
      </c>
      <c r="T4957">
        <v>1</v>
      </c>
      <c r="U4957">
        <v>0</v>
      </c>
      <c r="V4957">
        <v>0</v>
      </c>
      <c r="W4957">
        <v>0</v>
      </c>
      <c r="X4957">
        <v>6.7316801499346397</v>
      </c>
      <c r="Y4957">
        <v>0</v>
      </c>
      <c r="Z4957">
        <v>0</v>
      </c>
      <c r="AA4957">
        <v>0</v>
      </c>
      <c r="AB4957">
        <v>1.7478233398599999E-3</v>
      </c>
      <c r="AC4957">
        <v>0</v>
      </c>
      <c r="AD4957">
        <v>0</v>
      </c>
      <c r="AE4957">
        <v>6.7334279732744999</v>
      </c>
    </row>
    <row r="4958" spans="1:31" x14ac:dyDescent="0.25">
      <c r="A4958">
        <v>2346629</v>
      </c>
      <c r="B4958">
        <v>1</v>
      </c>
      <c r="C4958" t="s">
        <v>80</v>
      </c>
      <c r="D4958" t="s">
        <v>103</v>
      </c>
      <c r="E4958" t="s">
        <v>151</v>
      </c>
      <c r="F4958" t="s">
        <v>14279</v>
      </c>
      <c r="G4958" t="s">
        <v>153</v>
      </c>
      <c r="H4958" t="s">
        <v>154</v>
      </c>
      <c r="I4958" t="s">
        <v>144</v>
      </c>
      <c r="J4958" t="s">
        <v>137</v>
      </c>
      <c r="K4958" t="s">
        <v>138</v>
      </c>
      <c r="L4958" t="s">
        <v>14280</v>
      </c>
      <c r="M4958" t="s">
        <v>14281</v>
      </c>
      <c r="N4958">
        <v>0.93805555500000004</v>
      </c>
      <c r="O4958">
        <v>0</v>
      </c>
      <c r="P4958">
        <v>30</v>
      </c>
      <c r="Q4958">
        <v>0</v>
      </c>
      <c r="R4958">
        <v>0</v>
      </c>
      <c r="S4958">
        <v>0</v>
      </c>
      <c r="T4958">
        <v>3</v>
      </c>
      <c r="U4958">
        <v>0</v>
      </c>
      <c r="V4958">
        <v>0</v>
      </c>
      <c r="W4958">
        <v>0</v>
      </c>
      <c r="X4958">
        <v>7.3815796192965761</v>
      </c>
      <c r="Y4958">
        <v>0</v>
      </c>
      <c r="Z4958">
        <v>0</v>
      </c>
      <c r="AA4958">
        <v>0</v>
      </c>
      <c r="AB4958">
        <v>0.51590559836567895</v>
      </c>
      <c r="AC4958">
        <v>0</v>
      </c>
      <c r="AD4958">
        <v>0</v>
      </c>
      <c r="AE4958">
        <v>7.897485217662255</v>
      </c>
    </row>
    <row r="4959" spans="1:31" x14ac:dyDescent="0.25">
      <c r="A4959">
        <v>2346812</v>
      </c>
      <c r="B4959">
        <v>1</v>
      </c>
      <c r="C4959" t="s">
        <v>80</v>
      </c>
      <c r="D4959" t="s">
        <v>83</v>
      </c>
      <c r="E4959" t="s">
        <v>151</v>
      </c>
      <c r="F4959" t="s">
        <v>14282</v>
      </c>
      <c r="G4959" t="s">
        <v>498</v>
      </c>
      <c r="H4959" t="s">
        <v>154</v>
      </c>
      <c r="I4959" t="s">
        <v>144</v>
      </c>
      <c r="J4959" t="s">
        <v>137</v>
      </c>
      <c r="K4959" t="s">
        <v>138</v>
      </c>
      <c r="L4959" t="s">
        <v>14283</v>
      </c>
      <c r="M4959" t="s">
        <v>14284</v>
      </c>
      <c r="N4959">
        <v>2.6747222220000002</v>
      </c>
      <c r="O4959">
        <v>0</v>
      </c>
      <c r="P4959">
        <v>69</v>
      </c>
      <c r="Q4959">
        <v>0</v>
      </c>
      <c r="R4959">
        <v>0</v>
      </c>
      <c r="S4959">
        <v>0</v>
      </c>
      <c r="T4959">
        <v>3</v>
      </c>
      <c r="U4959">
        <v>0</v>
      </c>
      <c r="V4959">
        <v>0</v>
      </c>
      <c r="W4959">
        <v>0</v>
      </c>
      <c r="X4959">
        <v>48.294922279980995</v>
      </c>
      <c r="Y4959">
        <v>0</v>
      </c>
      <c r="Z4959">
        <v>0</v>
      </c>
      <c r="AA4959">
        <v>0</v>
      </c>
      <c r="AB4959">
        <v>0.9391949660290384</v>
      </c>
      <c r="AC4959">
        <v>0</v>
      </c>
      <c r="AD4959">
        <v>0</v>
      </c>
      <c r="AE4959">
        <v>49.23411724601003</v>
      </c>
    </row>
    <row r="4960" spans="1:31" x14ac:dyDescent="0.25">
      <c r="A4960">
        <v>2346669</v>
      </c>
      <c r="B4960">
        <v>1</v>
      </c>
      <c r="C4960" t="s">
        <v>81</v>
      </c>
      <c r="D4960" t="s">
        <v>116</v>
      </c>
      <c r="E4960" t="s">
        <v>151</v>
      </c>
      <c r="F4960" t="s">
        <v>14285</v>
      </c>
      <c r="G4960" t="s">
        <v>153</v>
      </c>
      <c r="H4960" t="s">
        <v>154</v>
      </c>
      <c r="I4960" t="s">
        <v>144</v>
      </c>
      <c r="J4960" t="s">
        <v>137</v>
      </c>
      <c r="K4960" t="s">
        <v>138</v>
      </c>
      <c r="L4960" t="s">
        <v>14286</v>
      </c>
      <c r="M4960" t="s">
        <v>14287</v>
      </c>
      <c r="N4960">
        <v>1.216388888</v>
      </c>
      <c r="O4960">
        <v>0</v>
      </c>
      <c r="P4960">
        <v>1</v>
      </c>
      <c r="Q4960">
        <v>0</v>
      </c>
      <c r="R4960">
        <v>1</v>
      </c>
      <c r="S4960">
        <v>0</v>
      </c>
      <c r="T4960">
        <v>1</v>
      </c>
      <c r="U4960">
        <v>0</v>
      </c>
      <c r="V4960">
        <v>0</v>
      </c>
      <c r="W4960">
        <v>0</v>
      </c>
      <c r="X4960">
        <v>8.6448189873698331E-2</v>
      </c>
      <c r="Y4960">
        <v>0</v>
      </c>
      <c r="Z4960">
        <v>0.71792714458593321</v>
      </c>
      <c r="AA4960">
        <v>0</v>
      </c>
      <c r="AB4960">
        <v>0.81524943297694108</v>
      </c>
      <c r="AC4960">
        <v>0</v>
      </c>
      <c r="AD4960">
        <v>0</v>
      </c>
      <c r="AE4960">
        <v>1.6196247674365725</v>
      </c>
    </row>
    <row r="4961" spans="1:31" x14ac:dyDescent="0.25">
      <c r="A4961">
        <v>2345959</v>
      </c>
      <c r="B4961">
        <v>1</v>
      </c>
      <c r="C4961" t="s">
        <v>81</v>
      </c>
      <c r="D4961" t="s">
        <v>123</v>
      </c>
      <c r="E4961" t="s">
        <v>151</v>
      </c>
      <c r="F4961" t="s">
        <v>14288</v>
      </c>
      <c r="G4961" t="s">
        <v>498</v>
      </c>
      <c r="H4961" t="s">
        <v>154</v>
      </c>
      <c r="I4961" t="s">
        <v>144</v>
      </c>
      <c r="J4961" t="s">
        <v>137</v>
      </c>
      <c r="K4961" t="s">
        <v>138</v>
      </c>
      <c r="L4961" t="s">
        <v>14289</v>
      </c>
      <c r="M4961" t="s">
        <v>14290</v>
      </c>
      <c r="N4961">
        <v>3.7174999999999998</v>
      </c>
      <c r="O4961">
        <v>0</v>
      </c>
      <c r="P4961">
        <v>49</v>
      </c>
      <c r="Q4961">
        <v>0</v>
      </c>
      <c r="R4961">
        <v>0</v>
      </c>
      <c r="S4961">
        <v>0</v>
      </c>
      <c r="T4961">
        <v>12</v>
      </c>
      <c r="U4961">
        <v>0</v>
      </c>
      <c r="V4961">
        <v>0</v>
      </c>
      <c r="W4961">
        <v>0</v>
      </c>
      <c r="X4961">
        <v>40.875754008264245</v>
      </c>
      <c r="Y4961">
        <v>0</v>
      </c>
      <c r="Z4961">
        <v>0</v>
      </c>
      <c r="AA4961">
        <v>0</v>
      </c>
      <c r="AB4961">
        <v>8.7801355640475514</v>
      </c>
      <c r="AC4961">
        <v>0</v>
      </c>
      <c r="AD4961">
        <v>0</v>
      </c>
      <c r="AE4961">
        <v>49.655889572311793</v>
      </c>
    </row>
    <row r="4962" spans="1:31" x14ac:dyDescent="0.25">
      <c r="A4962">
        <v>2346151</v>
      </c>
      <c r="B4962">
        <v>1</v>
      </c>
      <c r="C4962" t="s">
        <v>80</v>
      </c>
      <c r="D4962" t="s">
        <v>107</v>
      </c>
      <c r="E4962" t="s">
        <v>157</v>
      </c>
      <c r="F4962" t="s">
        <v>14291</v>
      </c>
      <c r="G4962" t="s">
        <v>279</v>
      </c>
      <c r="H4962" t="s">
        <v>154</v>
      </c>
      <c r="I4962" t="s">
        <v>144</v>
      </c>
      <c r="J4962" t="s">
        <v>137</v>
      </c>
      <c r="K4962" t="s">
        <v>138</v>
      </c>
      <c r="L4962" t="s">
        <v>14292</v>
      </c>
      <c r="M4962" t="s">
        <v>14293</v>
      </c>
      <c r="N4962">
        <v>7.8352777769999999</v>
      </c>
      <c r="O4962">
        <v>0</v>
      </c>
      <c r="P4962">
        <v>1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2.8802995549651258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2.8802995549651258</v>
      </c>
    </row>
    <row r="4963" spans="1:31" x14ac:dyDescent="0.25">
      <c r="A4963">
        <v>2346145</v>
      </c>
      <c r="B4963">
        <v>1</v>
      </c>
      <c r="C4963" t="s">
        <v>80</v>
      </c>
      <c r="D4963" t="s">
        <v>95</v>
      </c>
      <c r="E4963" t="s">
        <v>132</v>
      </c>
      <c r="F4963" t="s">
        <v>3714</v>
      </c>
      <c r="G4963" t="s">
        <v>134</v>
      </c>
      <c r="H4963" t="s">
        <v>135</v>
      </c>
      <c r="I4963" t="s">
        <v>144</v>
      </c>
      <c r="J4963" t="s">
        <v>137</v>
      </c>
      <c r="K4963" t="s">
        <v>138</v>
      </c>
      <c r="L4963" t="s">
        <v>14294</v>
      </c>
      <c r="M4963" t="s">
        <v>14295</v>
      </c>
      <c r="N4963">
        <v>1.065555555</v>
      </c>
      <c r="O4963">
        <v>0</v>
      </c>
      <c r="P4963">
        <v>0</v>
      </c>
      <c r="Q4963">
        <v>0</v>
      </c>
      <c r="R4963">
        <v>0</v>
      </c>
      <c r="S4963">
        <v>2</v>
      </c>
      <c r="T4963">
        <v>0</v>
      </c>
      <c r="U4963">
        <v>3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9.4093640605536972</v>
      </c>
      <c r="AB4963">
        <v>0</v>
      </c>
      <c r="AC4963">
        <v>372.92039886277053</v>
      </c>
      <c r="AD4963">
        <v>0</v>
      </c>
      <c r="AE4963">
        <v>382.32976292332421</v>
      </c>
    </row>
    <row r="4964" spans="1:31" x14ac:dyDescent="0.25">
      <c r="A4964">
        <v>2346271</v>
      </c>
      <c r="B4964">
        <v>1</v>
      </c>
      <c r="C4964" t="s">
        <v>80</v>
      </c>
      <c r="D4964" t="s">
        <v>82</v>
      </c>
      <c r="E4964" t="s">
        <v>174</v>
      </c>
      <c r="F4964" t="s">
        <v>4004</v>
      </c>
      <c r="G4964" t="s">
        <v>410</v>
      </c>
      <c r="H4964" t="s">
        <v>154</v>
      </c>
      <c r="I4964" t="s">
        <v>144</v>
      </c>
      <c r="J4964" t="s">
        <v>137</v>
      </c>
      <c r="K4964" t="s">
        <v>138</v>
      </c>
      <c r="L4964" t="s">
        <v>14296</v>
      </c>
      <c r="M4964" t="s">
        <v>14297</v>
      </c>
      <c r="N4964">
        <v>2.3916666659999999</v>
      </c>
      <c r="O4964">
        <v>0</v>
      </c>
      <c r="P4964">
        <v>13</v>
      </c>
      <c r="Q4964">
        <v>0</v>
      </c>
      <c r="R4964">
        <v>0</v>
      </c>
      <c r="S4964">
        <v>0</v>
      </c>
      <c r="T4964">
        <v>256</v>
      </c>
      <c r="U4964">
        <v>0</v>
      </c>
      <c r="V4964">
        <v>3</v>
      </c>
      <c r="W4964">
        <v>0</v>
      </c>
      <c r="X4964">
        <v>7.7146083350046002</v>
      </c>
      <c r="Y4964">
        <v>0</v>
      </c>
      <c r="Z4964">
        <v>0</v>
      </c>
      <c r="AA4964">
        <v>0</v>
      </c>
      <c r="AB4964">
        <v>913.22550390650497</v>
      </c>
      <c r="AC4964">
        <v>0</v>
      </c>
      <c r="AD4964">
        <v>516.68598204582986</v>
      </c>
      <c r="AE4964">
        <v>1437.6260942873396</v>
      </c>
    </row>
    <row r="4965" spans="1:31" x14ac:dyDescent="0.25">
      <c r="A4965">
        <v>2346002</v>
      </c>
      <c r="B4965">
        <v>1</v>
      </c>
      <c r="C4965" t="s">
        <v>81</v>
      </c>
      <c r="D4965" t="s">
        <v>119</v>
      </c>
      <c r="E4965" t="s">
        <v>157</v>
      </c>
      <c r="F4965" t="s">
        <v>14298</v>
      </c>
      <c r="G4965" t="s">
        <v>159</v>
      </c>
      <c r="H4965" t="s">
        <v>154</v>
      </c>
      <c r="I4965" t="s">
        <v>144</v>
      </c>
      <c r="J4965" t="s">
        <v>137</v>
      </c>
      <c r="K4965" t="s">
        <v>138</v>
      </c>
      <c r="L4965" t="s">
        <v>14299</v>
      </c>
      <c r="M4965" t="s">
        <v>14300</v>
      </c>
      <c r="N4965">
        <v>0.85388888799999996</v>
      </c>
      <c r="O4965">
        <v>0</v>
      </c>
      <c r="P4965">
        <v>0</v>
      </c>
      <c r="Q4965">
        <v>0</v>
      </c>
      <c r="R4965">
        <v>1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</v>
      </c>
    </row>
    <row r="4966" spans="1:31" x14ac:dyDescent="0.25">
      <c r="A4966">
        <v>2346712</v>
      </c>
      <c r="B4966">
        <v>1</v>
      </c>
      <c r="C4966" t="s">
        <v>81</v>
      </c>
      <c r="D4966" t="s">
        <v>123</v>
      </c>
      <c r="E4966" t="s">
        <v>141</v>
      </c>
      <c r="F4966" t="s">
        <v>14301</v>
      </c>
      <c r="G4966" t="s">
        <v>134</v>
      </c>
      <c r="H4966" t="s">
        <v>135</v>
      </c>
      <c r="I4966" t="s">
        <v>144</v>
      </c>
      <c r="J4966" t="s">
        <v>137</v>
      </c>
      <c r="K4966" t="s">
        <v>138</v>
      </c>
      <c r="L4966" t="s">
        <v>14302</v>
      </c>
      <c r="M4966" t="s">
        <v>14303</v>
      </c>
      <c r="N4966">
        <v>3.1577777770000002</v>
      </c>
      <c r="O4966">
        <v>5</v>
      </c>
      <c r="P4966">
        <v>37</v>
      </c>
      <c r="Q4966">
        <v>180</v>
      </c>
      <c r="R4966">
        <v>292</v>
      </c>
      <c r="S4966">
        <v>30</v>
      </c>
      <c r="T4966">
        <v>74</v>
      </c>
      <c r="U4966">
        <v>0</v>
      </c>
      <c r="V4966">
        <v>0</v>
      </c>
      <c r="W4966">
        <v>18.673133326776085</v>
      </c>
      <c r="X4966">
        <v>34.511254715194312</v>
      </c>
      <c r="Y4966">
        <v>1012.4405407617463</v>
      </c>
      <c r="Z4966">
        <v>524.96202315928963</v>
      </c>
      <c r="AA4966">
        <v>117.46475733645505</v>
      </c>
      <c r="AB4966">
        <v>155.88291576160933</v>
      </c>
      <c r="AC4966">
        <v>0</v>
      </c>
      <c r="AD4966">
        <v>0</v>
      </c>
      <c r="AE4966">
        <v>1863.9346250610708</v>
      </c>
    </row>
    <row r="4967" spans="1:31" x14ac:dyDescent="0.25">
      <c r="A4967">
        <v>2346165</v>
      </c>
      <c r="B4967">
        <v>1</v>
      </c>
      <c r="C4967" t="s">
        <v>80</v>
      </c>
      <c r="D4967" t="s">
        <v>98</v>
      </c>
      <c r="E4967" t="s">
        <v>151</v>
      </c>
      <c r="F4967" t="s">
        <v>257</v>
      </c>
      <c r="G4967" t="s">
        <v>153</v>
      </c>
      <c r="H4967" t="s">
        <v>154</v>
      </c>
      <c r="I4967" t="s">
        <v>144</v>
      </c>
      <c r="J4967" t="s">
        <v>137</v>
      </c>
      <c r="K4967" t="s">
        <v>138</v>
      </c>
      <c r="L4967" t="s">
        <v>14304</v>
      </c>
      <c r="M4967" t="s">
        <v>14305</v>
      </c>
      <c r="N4967">
        <v>2.4494444440000001</v>
      </c>
      <c r="O4967">
        <v>0</v>
      </c>
      <c r="P4967">
        <v>0</v>
      </c>
      <c r="Q4967">
        <v>0</v>
      </c>
      <c r="R4967">
        <v>5</v>
      </c>
      <c r="S4967">
        <v>0</v>
      </c>
      <c r="T4967">
        <v>2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20.70747182935165</v>
      </c>
      <c r="AA4967">
        <v>0</v>
      </c>
      <c r="AB4967">
        <v>12.746543692162296</v>
      </c>
      <c r="AC4967">
        <v>0</v>
      </c>
      <c r="AD4967">
        <v>0</v>
      </c>
      <c r="AE4967">
        <v>33.454015521513945</v>
      </c>
    </row>
    <row r="4968" spans="1:31" x14ac:dyDescent="0.25">
      <c r="A4968">
        <v>2346214</v>
      </c>
      <c r="B4968">
        <v>1</v>
      </c>
      <c r="C4968" t="s">
        <v>80</v>
      </c>
      <c r="D4968" t="s">
        <v>110</v>
      </c>
      <c r="E4968" t="s">
        <v>132</v>
      </c>
      <c r="F4968" t="s">
        <v>14306</v>
      </c>
      <c r="G4968" t="s">
        <v>134</v>
      </c>
      <c r="H4968" t="s">
        <v>135</v>
      </c>
      <c r="I4968" t="s">
        <v>144</v>
      </c>
      <c r="J4968" t="s">
        <v>137</v>
      </c>
      <c r="K4968" t="s">
        <v>138</v>
      </c>
      <c r="L4968" t="s">
        <v>14307</v>
      </c>
      <c r="M4968" t="s">
        <v>14308</v>
      </c>
      <c r="N4968">
        <v>0.22777777699999999</v>
      </c>
      <c r="O4968">
        <v>0</v>
      </c>
      <c r="P4968">
        <v>0</v>
      </c>
      <c r="Q4968">
        <v>0</v>
      </c>
      <c r="R4968">
        <v>0</v>
      </c>
      <c r="S4968">
        <v>1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0.50551483494049998</v>
      </c>
      <c r="AB4968">
        <v>0</v>
      </c>
      <c r="AC4968">
        <v>0</v>
      </c>
      <c r="AD4968">
        <v>0</v>
      </c>
      <c r="AE4968">
        <v>0.50551483494049998</v>
      </c>
    </row>
    <row r="4969" spans="1:31" x14ac:dyDescent="0.25">
      <c r="A4969">
        <v>2346108</v>
      </c>
      <c r="B4969">
        <v>1</v>
      </c>
      <c r="C4969" t="s">
        <v>80</v>
      </c>
      <c r="D4969" t="s">
        <v>95</v>
      </c>
      <c r="E4969" t="s">
        <v>132</v>
      </c>
      <c r="F4969" t="s">
        <v>14129</v>
      </c>
      <c r="G4969" t="s">
        <v>134</v>
      </c>
      <c r="H4969" t="s">
        <v>135</v>
      </c>
      <c r="I4969" t="s">
        <v>136</v>
      </c>
      <c r="J4969" t="s">
        <v>137</v>
      </c>
      <c r="K4969" t="s">
        <v>138</v>
      </c>
      <c r="L4969" t="s">
        <v>14309</v>
      </c>
      <c r="M4969" t="s">
        <v>14310</v>
      </c>
      <c r="N4969">
        <v>4.6111111000000003E-2</v>
      </c>
      <c r="O4969">
        <v>0</v>
      </c>
      <c r="P4969">
        <v>526</v>
      </c>
      <c r="Q4969">
        <v>0</v>
      </c>
      <c r="R4969">
        <v>0</v>
      </c>
      <c r="S4969">
        <v>4</v>
      </c>
      <c r="T4969">
        <v>29</v>
      </c>
      <c r="U4969">
        <v>0</v>
      </c>
      <c r="V4969">
        <v>0</v>
      </c>
      <c r="W4969">
        <v>0</v>
      </c>
      <c r="X4969">
        <v>4.2522951348067313</v>
      </c>
      <c r="Y4969">
        <v>0</v>
      </c>
      <c r="Z4969">
        <v>0</v>
      </c>
      <c r="AA4969">
        <v>0.25210681901381665</v>
      </c>
      <c r="AB4969">
        <v>1.2756476502687217</v>
      </c>
      <c r="AC4969">
        <v>0</v>
      </c>
      <c r="AD4969">
        <v>0</v>
      </c>
      <c r="AE4969">
        <v>5.7800496040892693</v>
      </c>
    </row>
    <row r="4970" spans="1:31" x14ac:dyDescent="0.25">
      <c r="A4970">
        <v>2346022</v>
      </c>
      <c r="B4970">
        <v>1</v>
      </c>
      <c r="C4970" t="s">
        <v>80</v>
      </c>
      <c r="D4970" t="s">
        <v>96</v>
      </c>
      <c r="E4970" t="s">
        <v>326</v>
      </c>
      <c r="F4970" t="s">
        <v>886</v>
      </c>
      <c r="G4970" t="s">
        <v>391</v>
      </c>
      <c r="H4970" t="s">
        <v>154</v>
      </c>
      <c r="I4970" t="s">
        <v>144</v>
      </c>
      <c r="J4970" t="s">
        <v>137</v>
      </c>
      <c r="K4970" t="s">
        <v>138</v>
      </c>
      <c r="L4970" t="s">
        <v>14311</v>
      </c>
      <c r="M4970" t="s">
        <v>14312</v>
      </c>
      <c r="N4970">
        <v>3.3719444439999999</v>
      </c>
      <c r="O4970">
        <v>0</v>
      </c>
      <c r="P4970">
        <v>12</v>
      </c>
      <c r="Q4970">
        <v>0</v>
      </c>
      <c r="R4970">
        <v>0</v>
      </c>
      <c r="S4970">
        <v>0</v>
      </c>
      <c r="T4970">
        <v>64</v>
      </c>
      <c r="U4970">
        <v>0</v>
      </c>
      <c r="V4970">
        <v>0</v>
      </c>
      <c r="W4970">
        <v>0</v>
      </c>
      <c r="X4970">
        <v>36.891344327525722</v>
      </c>
      <c r="Y4970">
        <v>0</v>
      </c>
      <c r="Z4970">
        <v>0</v>
      </c>
      <c r="AA4970">
        <v>0</v>
      </c>
      <c r="AB4970">
        <v>1141.3645597864411</v>
      </c>
      <c r="AC4970">
        <v>0</v>
      </c>
      <c r="AD4970">
        <v>0</v>
      </c>
      <c r="AE4970">
        <v>1178.2559041139668</v>
      </c>
    </row>
    <row r="4971" spans="1:31" x14ac:dyDescent="0.25">
      <c r="A4971">
        <v>2346649</v>
      </c>
      <c r="B4971">
        <v>1</v>
      </c>
      <c r="C4971" t="s">
        <v>81</v>
      </c>
      <c r="D4971" t="s">
        <v>123</v>
      </c>
      <c r="E4971" t="s">
        <v>151</v>
      </c>
      <c r="F4971" t="s">
        <v>14313</v>
      </c>
      <c r="G4971" t="s">
        <v>153</v>
      </c>
      <c r="H4971" t="s">
        <v>154</v>
      </c>
      <c r="I4971" t="s">
        <v>144</v>
      </c>
      <c r="J4971" t="s">
        <v>137</v>
      </c>
      <c r="K4971" t="s">
        <v>138</v>
      </c>
      <c r="L4971" t="s">
        <v>14314</v>
      </c>
      <c r="M4971" t="s">
        <v>14315</v>
      </c>
      <c r="N4971">
        <v>4.1241666659999998</v>
      </c>
      <c r="O4971">
        <v>0</v>
      </c>
      <c r="P4971">
        <v>44</v>
      </c>
      <c r="Q4971">
        <v>0</v>
      </c>
      <c r="R4971">
        <v>0</v>
      </c>
      <c r="S4971">
        <v>0</v>
      </c>
      <c r="T4971">
        <v>1</v>
      </c>
      <c r="U4971">
        <v>0</v>
      </c>
      <c r="V4971">
        <v>0</v>
      </c>
      <c r="W4971">
        <v>0</v>
      </c>
      <c r="X4971">
        <v>44.641963243677793</v>
      </c>
      <c r="Y4971">
        <v>0</v>
      </c>
      <c r="Z4971">
        <v>0</v>
      </c>
      <c r="AA4971">
        <v>0</v>
      </c>
      <c r="AB4971">
        <v>0.94773541024304009</v>
      </c>
      <c r="AC4971">
        <v>0</v>
      </c>
      <c r="AD4971">
        <v>0</v>
      </c>
      <c r="AE4971">
        <v>45.589698653920834</v>
      </c>
    </row>
    <row r="4972" spans="1:31" x14ac:dyDescent="0.25">
      <c r="A4972">
        <v>2346755</v>
      </c>
      <c r="B4972">
        <v>1</v>
      </c>
      <c r="C4972" t="s">
        <v>80</v>
      </c>
      <c r="D4972" t="s">
        <v>82</v>
      </c>
      <c r="E4972" t="s">
        <v>157</v>
      </c>
      <c r="F4972" t="s">
        <v>14316</v>
      </c>
      <c r="G4972" t="s">
        <v>159</v>
      </c>
      <c r="H4972" t="s">
        <v>154</v>
      </c>
      <c r="I4972" t="s">
        <v>144</v>
      </c>
      <c r="J4972" t="s">
        <v>137</v>
      </c>
      <c r="K4972" t="s">
        <v>138</v>
      </c>
      <c r="L4972" t="s">
        <v>14317</v>
      </c>
      <c r="M4972" t="s">
        <v>14318</v>
      </c>
      <c r="N4972">
        <v>2.8897222220000001</v>
      </c>
      <c r="O4972">
        <v>0</v>
      </c>
      <c r="P4972">
        <v>1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2.0907014391400778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2.0907014391400778</v>
      </c>
    </row>
    <row r="4973" spans="1:31" x14ac:dyDescent="0.25">
      <c r="A4973">
        <v>2346749</v>
      </c>
      <c r="B4973">
        <v>1</v>
      </c>
      <c r="C4973" t="s">
        <v>81</v>
      </c>
      <c r="D4973" t="s">
        <v>113</v>
      </c>
      <c r="E4973" t="s">
        <v>151</v>
      </c>
      <c r="F4973" t="s">
        <v>162</v>
      </c>
      <c r="G4973" t="s">
        <v>153</v>
      </c>
      <c r="H4973" t="s">
        <v>154</v>
      </c>
      <c r="I4973" t="s">
        <v>144</v>
      </c>
      <c r="J4973" t="s">
        <v>137</v>
      </c>
      <c r="K4973" t="s">
        <v>138</v>
      </c>
      <c r="L4973" t="s">
        <v>14319</v>
      </c>
      <c r="M4973" t="s">
        <v>14320</v>
      </c>
      <c r="N4973">
        <v>2.142222222</v>
      </c>
      <c r="O4973">
        <v>0</v>
      </c>
      <c r="P4973">
        <v>12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0.43675316721787116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0.43675316721787116</v>
      </c>
    </row>
    <row r="4974" spans="1:31" x14ac:dyDescent="0.25">
      <c r="A4974">
        <v>2346606</v>
      </c>
      <c r="B4974">
        <v>1</v>
      </c>
      <c r="C4974" t="s">
        <v>81</v>
      </c>
      <c r="D4974" t="s">
        <v>112</v>
      </c>
      <c r="E4974" t="s">
        <v>151</v>
      </c>
      <c r="F4974" t="s">
        <v>14321</v>
      </c>
      <c r="G4974" t="s">
        <v>153</v>
      </c>
      <c r="H4974" t="s">
        <v>154</v>
      </c>
      <c r="I4974" t="s">
        <v>144</v>
      </c>
      <c r="J4974" t="s">
        <v>137</v>
      </c>
      <c r="K4974" t="s">
        <v>138</v>
      </c>
      <c r="L4974" t="s">
        <v>14322</v>
      </c>
      <c r="M4974" t="s">
        <v>14323</v>
      </c>
      <c r="N4974">
        <v>1.3788888880000001</v>
      </c>
      <c r="O4974">
        <v>0</v>
      </c>
      <c r="P4974">
        <v>1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0.3780232947688017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0.3780232947688017</v>
      </c>
    </row>
    <row r="4975" spans="1:31" x14ac:dyDescent="0.25">
      <c r="A4975">
        <v>2346563</v>
      </c>
      <c r="B4975">
        <v>1</v>
      </c>
      <c r="C4975" t="s">
        <v>80</v>
      </c>
      <c r="D4975" t="s">
        <v>92</v>
      </c>
      <c r="E4975" t="s">
        <v>157</v>
      </c>
      <c r="F4975" t="s">
        <v>14324</v>
      </c>
      <c r="G4975" t="s">
        <v>159</v>
      </c>
      <c r="H4975" t="s">
        <v>154</v>
      </c>
      <c r="I4975" t="s">
        <v>144</v>
      </c>
      <c r="J4975" t="s">
        <v>137</v>
      </c>
      <c r="K4975" t="s">
        <v>138</v>
      </c>
      <c r="L4975" t="s">
        <v>14325</v>
      </c>
      <c r="M4975" t="s">
        <v>14326</v>
      </c>
      <c r="N4975">
        <v>2.0274999999999999</v>
      </c>
      <c r="O4975">
        <v>0</v>
      </c>
      <c r="P4975">
        <v>0</v>
      </c>
      <c r="Q4975">
        <v>0</v>
      </c>
      <c r="R4975">
        <v>1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2.2316921133001388</v>
      </c>
      <c r="AA4975">
        <v>0</v>
      </c>
      <c r="AB4975">
        <v>0</v>
      </c>
      <c r="AC4975">
        <v>0</v>
      </c>
      <c r="AD4975">
        <v>0</v>
      </c>
      <c r="AE4975">
        <v>2.2316921133001388</v>
      </c>
    </row>
    <row r="4976" spans="1:31" x14ac:dyDescent="0.25">
      <c r="A4976">
        <v>2346540</v>
      </c>
      <c r="B4976">
        <v>1</v>
      </c>
      <c r="C4976" t="s">
        <v>81</v>
      </c>
      <c r="D4976" t="s">
        <v>115</v>
      </c>
      <c r="E4976" t="s">
        <v>141</v>
      </c>
      <c r="F4976" t="s">
        <v>14327</v>
      </c>
      <c r="G4976" t="s">
        <v>134</v>
      </c>
      <c r="H4976" t="s">
        <v>135</v>
      </c>
      <c r="I4976" t="s">
        <v>144</v>
      </c>
      <c r="J4976" t="s">
        <v>137</v>
      </c>
      <c r="K4976" t="s">
        <v>138</v>
      </c>
      <c r="L4976" t="s">
        <v>14328</v>
      </c>
      <c r="M4976" t="s">
        <v>14329</v>
      </c>
      <c r="N4976">
        <v>1.0536111109999999</v>
      </c>
      <c r="O4976">
        <v>0</v>
      </c>
      <c r="P4976">
        <v>186</v>
      </c>
      <c r="Q4976">
        <v>0</v>
      </c>
      <c r="R4976">
        <v>3</v>
      </c>
      <c r="S4976">
        <v>0</v>
      </c>
      <c r="T4976">
        <v>14</v>
      </c>
      <c r="U4976">
        <v>0</v>
      </c>
      <c r="V4976">
        <v>0</v>
      </c>
      <c r="W4976">
        <v>0</v>
      </c>
      <c r="X4976">
        <v>25.849228236598712</v>
      </c>
      <c r="Y4976">
        <v>0</v>
      </c>
      <c r="Z4976">
        <v>0.35565515211306531</v>
      </c>
      <c r="AA4976">
        <v>0</v>
      </c>
      <c r="AB4976">
        <v>2.62048067083207</v>
      </c>
      <c r="AC4976">
        <v>0</v>
      </c>
      <c r="AD4976">
        <v>0</v>
      </c>
      <c r="AE4976">
        <v>28.825364059543848</v>
      </c>
    </row>
    <row r="4977" spans="1:31" x14ac:dyDescent="0.25">
      <c r="A4977">
        <v>2346417</v>
      </c>
      <c r="B4977">
        <v>1</v>
      </c>
      <c r="C4977" t="s">
        <v>81</v>
      </c>
      <c r="D4977" t="s">
        <v>118</v>
      </c>
      <c r="E4977" t="s">
        <v>147</v>
      </c>
      <c r="F4977" t="s">
        <v>14330</v>
      </c>
      <c r="G4977" t="s">
        <v>134</v>
      </c>
      <c r="H4977" t="s">
        <v>135</v>
      </c>
      <c r="I4977" t="s">
        <v>144</v>
      </c>
      <c r="J4977" t="s">
        <v>137</v>
      </c>
      <c r="K4977" t="s">
        <v>138</v>
      </c>
      <c r="L4977" t="s">
        <v>14331</v>
      </c>
      <c r="M4977" t="s">
        <v>14332</v>
      </c>
      <c r="N4977">
        <v>0.89222222200000001</v>
      </c>
      <c r="O4977">
        <v>1</v>
      </c>
      <c r="P4977">
        <v>0</v>
      </c>
      <c r="Q4977">
        <v>22</v>
      </c>
      <c r="R4977">
        <v>0</v>
      </c>
      <c r="S4977">
        <v>1</v>
      </c>
      <c r="T4977">
        <v>0</v>
      </c>
      <c r="U4977">
        <v>0</v>
      </c>
      <c r="V4977">
        <v>0</v>
      </c>
      <c r="W4977">
        <v>0.47789825485809118</v>
      </c>
      <c r="X4977">
        <v>0</v>
      </c>
      <c r="Y4977">
        <v>143.81286775664611</v>
      </c>
      <c r="Z4977">
        <v>0</v>
      </c>
      <c r="AA4977">
        <v>17.429637356419445</v>
      </c>
      <c r="AB4977">
        <v>0</v>
      </c>
      <c r="AC4977">
        <v>0</v>
      </c>
      <c r="AD4977">
        <v>0</v>
      </c>
      <c r="AE4977">
        <v>161.72040336792367</v>
      </c>
    </row>
    <row r="4978" spans="1:31" x14ac:dyDescent="0.25">
      <c r="A4978">
        <v>2346440</v>
      </c>
      <c r="B4978">
        <v>1</v>
      </c>
      <c r="C4978" t="s">
        <v>80</v>
      </c>
      <c r="D4978" t="s">
        <v>103</v>
      </c>
      <c r="E4978" t="s">
        <v>157</v>
      </c>
      <c r="F4978" t="s">
        <v>14333</v>
      </c>
      <c r="G4978" t="s">
        <v>352</v>
      </c>
      <c r="H4978" t="s">
        <v>154</v>
      </c>
      <c r="I4978" t="s">
        <v>144</v>
      </c>
      <c r="J4978" t="s">
        <v>137</v>
      </c>
      <c r="K4978" t="s">
        <v>138</v>
      </c>
      <c r="L4978" t="s">
        <v>14334</v>
      </c>
      <c r="M4978" t="s">
        <v>14335</v>
      </c>
      <c r="N4978">
        <v>1.791388888</v>
      </c>
      <c r="O4978">
        <v>0</v>
      </c>
      <c r="P4978">
        <v>3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1.6623014847887045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1.6623014847887045</v>
      </c>
    </row>
    <row r="4979" spans="1:31" x14ac:dyDescent="0.25">
      <c r="A4979">
        <v>2346045</v>
      </c>
      <c r="B4979">
        <v>1</v>
      </c>
      <c r="C4979" t="s">
        <v>80</v>
      </c>
      <c r="D4979" t="s">
        <v>110</v>
      </c>
      <c r="E4979" t="s">
        <v>151</v>
      </c>
      <c r="F4979" t="s">
        <v>14336</v>
      </c>
      <c r="G4979" t="s">
        <v>153</v>
      </c>
      <c r="H4979" t="s">
        <v>154</v>
      </c>
      <c r="I4979" t="s">
        <v>144</v>
      </c>
      <c r="J4979" t="s">
        <v>137</v>
      </c>
      <c r="K4979" t="s">
        <v>138</v>
      </c>
      <c r="L4979" t="s">
        <v>14337</v>
      </c>
      <c r="M4979" t="s">
        <v>14338</v>
      </c>
      <c r="N4979">
        <v>1.275833333</v>
      </c>
      <c r="O4979">
        <v>0</v>
      </c>
      <c r="P4979">
        <v>7</v>
      </c>
      <c r="Q4979">
        <v>0</v>
      </c>
      <c r="R4979">
        <v>0</v>
      </c>
      <c r="S4979">
        <v>0</v>
      </c>
      <c r="T4979">
        <v>17</v>
      </c>
      <c r="U4979">
        <v>0</v>
      </c>
      <c r="V4979">
        <v>0</v>
      </c>
      <c r="W4979">
        <v>0</v>
      </c>
      <c r="X4979">
        <v>1.7093899539200255</v>
      </c>
      <c r="Y4979">
        <v>0</v>
      </c>
      <c r="Z4979">
        <v>0</v>
      </c>
      <c r="AA4979">
        <v>0</v>
      </c>
      <c r="AB4979">
        <v>136.61847637410884</v>
      </c>
      <c r="AC4979">
        <v>0</v>
      </c>
      <c r="AD4979">
        <v>0</v>
      </c>
      <c r="AE4979">
        <v>138.32786632802888</v>
      </c>
    </row>
    <row r="4980" spans="1:31" x14ac:dyDescent="0.25">
      <c r="A4980">
        <v>2346832</v>
      </c>
      <c r="B4980">
        <v>1</v>
      </c>
      <c r="C4980" t="s">
        <v>80</v>
      </c>
      <c r="D4980" t="s">
        <v>110</v>
      </c>
      <c r="E4980" t="s">
        <v>151</v>
      </c>
      <c r="F4980" t="s">
        <v>14339</v>
      </c>
      <c r="G4980" t="s">
        <v>498</v>
      </c>
      <c r="H4980" t="s">
        <v>154</v>
      </c>
      <c r="I4980" t="s">
        <v>144</v>
      </c>
      <c r="J4980" t="s">
        <v>137</v>
      </c>
      <c r="K4980" t="s">
        <v>138</v>
      </c>
      <c r="L4980" t="s">
        <v>14340</v>
      </c>
      <c r="M4980" t="s">
        <v>14341</v>
      </c>
      <c r="N4980">
        <v>5.699166666</v>
      </c>
      <c r="O4980">
        <v>0</v>
      </c>
      <c r="P4980">
        <v>207</v>
      </c>
      <c r="Q4980">
        <v>0</v>
      </c>
      <c r="R4980">
        <v>0</v>
      </c>
      <c r="S4980">
        <v>0</v>
      </c>
      <c r="T4980">
        <v>7</v>
      </c>
      <c r="U4980">
        <v>0</v>
      </c>
      <c r="V4980">
        <v>0</v>
      </c>
      <c r="W4980">
        <v>0</v>
      </c>
      <c r="X4980">
        <v>367.63195858923501</v>
      </c>
      <c r="Y4980">
        <v>0</v>
      </c>
      <c r="Z4980">
        <v>0</v>
      </c>
      <c r="AA4980">
        <v>0</v>
      </c>
      <c r="AB4980">
        <v>29.368770986637916</v>
      </c>
      <c r="AC4980">
        <v>0</v>
      </c>
      <c r="AD4980">
        <v>0</v>
      </c>
      <c r="AE4980">
        <v>397.00072957587292</v>
      </c>
    </row>
    <row r="4981" spans="1:31" x14ac:dyDescent="0.25">
      <c r="A4981">
        <v>2345985</v>
      </c>
      <c r="B4981">
        <v>1</v>
      </c>
      <c r="C4981" t="s">
        <v>80</v>
      </c>
      <c r="D4981" t="s">
        <v>97</v>
      </c>
      <c r="E4981" t="s">
        <v>174</v>
      </c>
      <c r="F4981" t="s">
        <v>14342</v>
      </c>
      <c r="G4981" t="s">
        <v>176</v>
      </c>
      <c r="H4981" t="s">
        <v>154</v>
      </c>
      <c r="I4981" t="s">
        <v>144</v>
      </c>
      <c r="J4981" t="s">
        <v>137</v>
      </c>
      <c r="K4981" t="s">
        <v>138</v>
      </c>
      <c r="L4981" t="s">
        <v>14343</v>
      </c>
      <c r="M4981" t="s">
        <v>14344</v>
      </c>
      <c r="N4981">
        <v>4.0272222219999998</v>
      </c>
      <c r="O4981">
        <v>0</v>
      </c>
      <c r="P4981">
        <v>25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25.763689413086439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25.763689413086439</v>
      </c>
    </row>
    <row r="4982" spans="1:31" x14ac:dyDescent="0.25">
      <c r="A4982">
        <v>2346732</v>
      </c>
      <c r="B4982">
        <v>1</v>
      </c>
      <c r="C4982" t="s">
        <v>81</v>
      </c>
      <c r="D4982" t="s">
        <v>128</v>
      </c>
      <c r="E4982" t="s">
        <v>147</v>
      </c>
      <c r="F4982" t="s">
        <v>14345</v>
      </c>
      <c r="G4982" t="s">
        <v>184</v>
      </c>
      <c r="H4982" t="s">
        <v>135</v>
      </c>
      <c r="I4982" t="s">
        <v>144</v>
      </c>
      <c r="J4982" t="s">
        <v>137</v>
      </c>
      <c r="K4982" t="s">
        <v>138</v>
      </c>
      <c r="L4982" t="s">
        <v>14346</v>
      </c>
      <c r="M4982" t="s">
        <v>14347</v>
      </c>
      <c r="N4982">
        <v>4.846666666</v>
      </c>
      <c r="O4982">
        <v>0</v>
      </c>
      <c r="P4982">
        <v>69</v>
      </c>
      <c r="Q4982">
        <v>0</v>
      </c>
      <c r="R4982">
        <v>0</v>
      </c>
      <c r="S4982">
        <v>0</v>
      </c>
      <c r="T4982">
        <v>6</v>
      </c>
      <c r="U4982">
        <v>0</v>
      </c>
      <c r="V4982">
        <v>0</v>
      </c>
      <c r="W4982">
        <v>0</v>
      </c>
      <c r="X4982">
        <v>28.682319507473068</v>
      </c>
      <c r="Y4982">
        <v>0</v>
      </c>
      <c r="Z4982">
        <v>0</v>
      </c>
      <c r="AA4982">
        <v>0</v>
      </c>
      <c r="AB4982">
        <v>6.6209055606920559</v>
      </c>
      <c r="AC4982">
        <v>0</v>
      </c>
      <c r="AD4982">
        <v>0</v>
      </c>
      <c r="AE4982">
        <v>35.303225068165126</v>
      </c>
    </row>
    <row r="4983" spans="1:31" x14ac:dyDescent="0.25">
      <c r="A4983">
        <v>2346626</v>
      </c>
      <c r="B4983">
        <v>1</v>
      </c>
      <c r="C4983" t="s">
        <v>80</v>
      </c>
      <c r="D4983" t="s">
        <v>98</v>
      </c>
      <c r="E4983" t="s">
        <v>151</v>
      </c>
      <c r="F4983" t="s">
        <v>14348</v>
      </c>
      <c r="G4983" t="s">
        <v>153</v>
      </c>
      <c r="H4983" t="s">
        <v>154</v>
      </c>
      <c r="I4983" t="s">
        <v>144</v>
      </c>
      <c r="J4983" t="s">
        <v>137</v>
      </c>
      <c r="K4983" t="s">
        <v>138</v>
      </c>
      <c r="L4983" t="s">
        <v>14349</v>
      </c>
      <c r="M4983" t="s">
        <v>14350</v>
      </c>
      <c r="N4983">
        <v>0.82027777700000004</v>
      </c>
      <c r="O4983">
        <v>0</v>
      </c>
      <c r="P4983">
        <v>0</v>
      </c>
      <c r="Q4983">
        <v>0</v>
      </c>
      <c r="R4983">
        <v>1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1.3244143905474872</v>
      </c>
      <c r="AA4983">
        <v>0</v>
      </c>
      <c r="AB4983">
        <v>0</v>
      </c>
      <c r="AC4983">
        <v>0</v>
      </c>
      <c r="AD4983">
        <v>0</v>
      </c>
      <c r="AE4983">
        <v>1.3244143905474872</v>
      </c>
    </row>
    <row r="4984" spans="1:31" x14ac:dyDescent="0.25">
      <c r="A4984">
        <v>2346085</v>
      </c>
      <c r="B4984">
        <v>1</v>
      </c>
      <c r="C4984" t="s">
        <v>81</v>
      </c>
      <c r="D4984" t="s">
        <v>119</v>
      </c>
      <c r="E4984" t="s">
        <v>151</v>
      </c>
      <c r="F4984" t="s">
        <v>14351</v>
      </c>
      <c r="G4984" t="s">
        <v>331</v>
      </c>
      <c r="H4984" t="s">
        <v>154</v>
      </c>
      <c r="I4984" t="s">
        <v>144</v>
      </c>
      <c r="J4984" t="s">
        <v>137</v>
      </c>
      <c r="K4984" t="s">
        <v>138</v>
      </c>
      <c r="L4984" t="s">
        <v>14352</v>
      </c>
      <c r="M4984" t="s">
        <v>14353</v>
      </c>
      <c r="N4984">
        <v>6.7961111110000001</v>
      </c>
      <c r="O4984">
        <v>0</v>
      </c>
      <c r="P4984">
        <v>12</v>
      </c>
      <c r="Q4984">
        <v>0</v>
      </c>
      <c r="R4984">
        <v>3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4.7100363640299614</v>
      </c>
      <c r="Y4984">
        <v>0</v>
      </c>
      <c r="Z4984">
        <v>54.152334470601737</v>
      </c>
      <c r="AA4984">
        <v>0</v>
      </c>
      <c r="AB4984">
        <v>0</v>
      </c>
      <c r="AC4984">
        <v>0</v>
      </c>
      <c r="AD4984">
        <v>0</v>
      </c>
      <c r="AE4984">
        <v>58.862370834631697</v>
      </c>
    </row>
    <row r="4985" spans="1:31" x14ac:dyDescent="0.25">
      <c r="A4985">
        <v>2346148</v>
      </c>
      <c r="B4985">
        <v>1</v>
      </c>
      <c r="C4985" t="s">
        <v>80</v>
      </c>
      <c r="D4985" t="s">
        <v>100</v>
      </c>
      <c r="E4985" t="s">
        <v>157</v>
      </c>
      <c r="F4985" t="s">
        <v>14354</v>
      </c>
      <c r="G4985" t="s">
        <v>159</v>
      </c>
      <c r="H4985" t="s">
        <v>154</v>
      </c>
      <c r="I4985" t="s">
        <v>144</v>
      </c>
      <c r="J4985" t="s">
        <v>137</v>
      </c>
      <c r="K4985" t="s">
        <v>138</v>
      </c>
      <c r="L4985" t="s">
        <v>14355</v>
      </c>
      <c r="M4985" t="s">
        <v>14356</v>
      </c>
      <c r="N4985">
        <v>1.9555555549999999</v>
      </c>
      <c r="O4985">
        <v>0</v>
      </c>
      <c r="P4985">
        <v>1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1.6737686106884946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1.6737686106884946</v>
      </c>
    </row>
    <row r="4986" spans="1:31" x14ac:dyDescent="0.25">
      <c r="A4986">
        <v>2345982</v>
      </c>
      <c r="B4986">
        <v>1</v>
      </c>
      <c r="C4986" t="s">
        <v>81</v>
      </c>
      <c r="D4986" t="s">
        <v>112</v>
      </c>
      <c r="E4986" t="s">
        <v>147</v>
      </c>
      <c r="F4986" t="s">
        <v>4149</v>
      </c>
      <c r="G4986" t="s">
        <v>184</v>
      </c>
      <c r="H4986" t="s">
        <v>135</v>
      </c>
      <c r="I4986" t="s">
        <v>144</v>
      </c>
      <c r="J4986" t="s">
        <v>137</v>
      </c>
      <c r="K4986" t="s">
        <v>138</v>
      </c>
      <c r="L4986" t="s">
        <v>14357</v>
      </c>
      <c r="M4986" t="s">
        <v>14358</v>
      </c>
      <c r="N4986">
        <v>2.7633333329999998</v>
      </c>
      <c r="O4986">
        <v>0</v>
      </c>
      <c r="P4986">
        <v>15</v>
      </c>
      <c r="Q4986">
        <v>0</v>
      </c>
      <c r="R4986">
        <v>1</v>
      </c>
      <c r="S4986">
        <v>0</v>
      </c>
      <c r="T4986">
        <v>1</v>
      </c>
      <c r="U4986">
        <v>0</v>
      </c>
      <c r="V4986">
        <v>0</v>
      </c>
      <c r="W4986">
        <v>0</v>
      </c>
      <c r="X4986">
        <v>2.253675074158267</v>
      </c>
      <c r="Y4986">
        <v>0</v>
      </c>
      <c r="Z4986">
        <v>9.1069162364999998E-3</v>
      </c>
      <c r="AA4986">
        <v>0</v>
      </c>
      <c r="AB4986">
        <v>3.1168526369976335</v>
      </c>
      <c r="AC4986">
        <v>0</v>
      </c>
      <c r="AD4986">
        <v>0</v>
      </c>
      <c r="AE4986">
        <v>5.3796346273924005</v>
      </c>
    </row>
    <row r="4987" spans="1:31" x14ac:dyDescent="0.25">
      <c r="A4987">
        <v>2346005</v>
      </c>
      <c r="B4987">
        <v>1</v>
      </c>
      <c r="C4987" t="s">
        <v>80</v>
      </c>
      <c r="D4987" t="s">
        <v>93</v>
      </c>
      <c r="E4987" t="s">
        <v>147</v>
      </c>
      <c r="F4987" t="s">
        <v>14359</v>
      </c>
      <c r="G4987" t="s">
        <v>1768</v>
      </c>
      <c r="H4987" t="s">
        <v>135</v>
      </c>
      <c r="I4987" t="s">
        <v>144</v>
      </c>
      <c r="J4987" t="s">
        <v>137</v>
      </c>
      <c r="K4987" t="s">
        <v>138</v>
      </c>
      <c r="L4987" t="s">
        <v>14360</v>
      </c>
      <c r="M4987" t="s">
        <v>14361</v>
      </c>
      <c r="N4987">
        <v>6.4752777769999996</v>
      </c>
      <c r="O4987">
        <v>0</v>
      </c>
      <c r="P4987">
        <v>0</v>
      </c>
      <c r="Q4987">
        <v>0</v>
      </c>
      <c r="R4987">
        <v>13</v>
      </c>
      <c r="S4987">
        <v>0</v>
      </c>
      <c r="T4987">
        <v>14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237.99685402517926</v>
      </c>
      <c r="AA4987">
        <v>0</v>
      </c>
      <c r="AB4987">
        <v>187.23943955780527</v>
      </c>
      <c r="AC4987">
        <v>0</v>
      </c>
      <c r="AD4987">
        <v>0</v>
      </c>
      <c r="AE4987">
        <v>425.23629358298456</v>
      </c>
    </row>
    <row r="4988" spans="1:31" x14ac:dyDescent="0.25">
      <c r="A4988">
        <v>2346672</v>
      </c>
      <c r="B4988">
        <v>1</v>
      </c>
      <c r="C4988" t="s">
        <v>81</v>
      </c>
      <c r="D4988" t="s">
        <v>112</v>
      </c>
      <c r="E4988" t="s">
        <v>151</v>
      </c>
      <c r="F4988" t="s">
        <v>14362</v>
      </c>
      <c r="G4988" t="s">
        <v>153</v>
      </c>
      <c r="H4988" t="s">
        <v>154</v>
      </c>
      <c r="I4988" t="s">
        <v>144</v>
      </c>
      <c r="J4988" t="s">
        <v>137</v>
      </c>
      <c r="K4988" t="s">
        <v>138</v>
      </c>
      <c r="L4988" t="s">
        <v>14363</v>
      </c>
      <c r="M4988" t="s">
        <v>14364</v>
      </c>
      <c r="N4988">
        <v>4.4105555550000002</v>
      </c>
      <c r="O4988">
        <v>0</v>
      </c>
      <c r="P4988">
        <v>3</v>
      </c>
      <c r="Q4988">
        <v>0</v>
      </c>
      <c r="R4988">
        <v>1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1.5893811505831383</v>
      </c>
      <c r="Y4988">
        <v>0</v>
      </c>
      <c r="Z4988">
        <v>2.988654581502912</v>
      </c>
      <c r="AA4988">
        <v>0</v>
      </c>
      <c r="AB4988">
        <v>0</v>
      </c>
      <c r="AC4988">
        <v>0</v>
      </c>
      <c r="AD4988">
        <v>0</v>
      </c>
      <c r="AE4988">
        <v>4.5780357320860503</v>
      </c>
    </row>
    <row r="4989" spans="1:31" x14ac:dyDescent="0.25">
      <c r="A4989">
        <v>2346291</v>
      </c>
      <c r="B4989">
        <v>1</v>
      </c>
      <c r="C4989" t="s">
        <v>80</v>
      </c>
      <c r="D4989" t="s">
        <v>98</v>
      </c>
      <c r="E4989" t="s">
        <v>151</v>
      </c>
      <c r="F4989" t="s">
        <v>14365</v>
      </c>
      <c r="G4989" t="s">
        <v>153</v>
      </c>
      <c r="H4989" t="s">
        <v>154</v>
      </c>
      <c r="I4989" t="s">
        <v>144</v>
      </c>
      <c r="J4989" t="s">
        <v>137</v>
      </c>
      <c r="K4989" t="s">
        <v>138</v>
      </c>
      <c r="L4989" t="s">
        <v>14366</v>
      </c>
      <c r="M4989" t="s">
        <v>14367</v>
      </c>
      <c r="N4989">
        <v>1.1100000000000001</v>
      </c>
      <c r="O4989">
        <v>0</v>
      </c>
      <c r="P4989">
        <v>0</v>
      </c>
      <c r="Q4989">
        <v>0</v>
      </c>
      <c r="R4989">
        <v>16</v>
      </c>
      <c r="S4989">
        <v>0</v>
      </c>
      <c r="T4989">
        <v>8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48.866804056444103</v>
      </c>
      <c r="AA4989">
        <v>0</v>
      </c>
      <c r="AB4989">
        <v>28.667446705122682</v>
      </c>
      <c r="AC4989">
        <v>0</v>
      </c>
      <c r="AD4989">
        <v>0</v>
      </c>
      <c r="AE4989">
        <v>77.534250761566781</v>
      </c>
    </row>
    <row r="4990" spans="1:31" x14ac:dyDescent="0.25">
      <c r="A4990">
        <v>2346623</v>
      </c>
      <c r="B4990">
        <v>1</v>
      </c>
      <c r="C4990" t="s">
        <v>81</v>
      </c>
      <c r="D4990" t="s">
        <v>122</v>
      </c>
      <c r="E4990" t="s">
        <v>151</v>
      </c>
      <c r="F4990" t="s">
        <v>14368</v>
      </c>
      <c r="G4990" t="s">
        <v>153</v>
      </c>
      <c r="H4990" t="s">
        <v>154</v>
      </c>
      <c r="I4990" t="s">
        <v>144</v>
      </c>
      <c r="J4990" t="s">
        <v>137</v>
      </c>
      <c r="K4990" t="s">
        <v>138</v>
      </c>
      <c r="L4990" t="s">
        <v>14369</v>
      </c>
      <c r="M4990" t="s">
        <v>14370</v>
      </c>
      <c r="N4990">
        <v>1.529722222</v>
      </c>
      <c r="O4990">
        <v>0</v>
      </c>
      <c r="P4990">
        <v>270</v>
      </c>
      <c r="Q4990">
        <v>0</v>
      </c>
      <c r="R4990">
        <v>0</v>
      </c>
      <c r="S4990">
        <v>0</v>
      </c>
      <c r="T4990">
        <v>8</v>
      </c>
      <c r="U4990">
        <v>0</v>
      </c>
      <c r="V4990">
        <v>0</v>
      </c>
      <c r="W4990">
        <v>0</v>
      </c>
      <c r="X4990">
        <v>77.620802586670877</v>
      </c>
      <c r="Y4990">
        <v>0</v>
      </c>
      <c r="Z4990">
        <v>0</v>
      </c>
      <c r="AA4990">
        <v>0</v>
      </c>
      <c r="AB4990">
        <v>7.8444055129955892</v>
      </c>
      <c r="AC4990">
        <v>0</v>
      </c>
      <c r="AD4990">
        <v>0</v>
      </c>
      <c r="AE4990">
        <v>85.465208099666469</v>
      </c>
    </row>
    <row r="4991" spans="1:31" x14ac:dyDescent="0.25">
      <c r="A4991">
        <v>2346815</v>
      </c>
      <c r="B4991">
        <v>1</v>
      </c>
      <c r="C4991" t="s">
        <v>81</v>
      </c>
      <c r="D4991" t="s">
        <v>128</v>
      </c>
      <c r="E4991" t="s">
        <v>157</v>
      </c>
      <c r="F4991" t="s">
        <v>14371</v>
      </c>
      <c r="G4991" t="s">
        <v>352</v>
      </c>
      <c r="H4991" t="s">
        <v>154</v>
      </c>
      <c r="I4991" t="s">
        <v>144</v>
      </c>
      <c r="J4991" t="s">
        <v>137</v>
      </c>
      <c r="K4991" t="s">
        <v>138</v>
      </c>
      <c r="L4991" t="s">
        <v>14372</v>
      </c>
      <c r="M4991" t="s">
        <v>14373</v>
      </c>
      <c r="N4991">
        <v>1.386666666</v>
      </c>
      <c r="O4991">
        <v>0</v>
      </c>
      <c r="P4991">
        <v>2</v>
      </c>
      <c r="Q4991">
        <v>0</v>
      </c>
      <c r="R4991">
        <v>0</v>
      </c>
      <c r="S4991">
        <v>0</v>
      </c>
      <c r="T4991">
        <v>1</v>
      </c>
      <c r="U4991">
        <v>0</v>
      </c>
      <c r="V4991">
        <v>0</v>
      </c>
      <c r="W4991">
        <v>0</v>
      </c>
      <c r="X4991">
        <v>0.44352277518581673</v>
      </c>
      <c r="Y4991">
        <v>0</v>
      </c>
      <c r="Z4991">
        <v>0</v>
      </c>
      <c r="AA4991">
        <v>0</v>
      </c>
      <c r="AB4991">
        <v>3.5078520649783069</v>
      </c>
      <c r="AC4991">
        <v>0</v>
      </c>
      <c r="AD4991">
        <v>0</v>
      </c>
      <c r="AE4991">
        <v>3.9513748401641235</v>
      </c>
    </row>
    <row r="4992" spans="1:31" x14ac:dyDescent="0.25">
      <c r="A4992">
        <v>2346025</v>
      </c>
      <c r="B4992">
        <v>1</v>
      </c>
      <c r="C4992" t="s">
        <v>80</v>
      </c>
      <c r="D4992" t="s">
        <v>98</v>
      </c>
      <c r="E4992" t="s">
        <v>151</v>
      </c>
      <c r="F4992" t="s">
        <v>14374</v>
      </c>
      <c r="G4992" t="s">
        <v>153</v>
      </c>
      <c r="H4992" t="s">
        <v>154</v>
      </c>
      <c r="I4992" t="s">
        <v>144</v>
      </c>
      <c r="J4992" t="s">
        <v>137</v>
      </c>
      <c r="K4992" t="s">
        <v>138</v>
      </c>
      <c r="L4992" t="s">
        <v>14375</v>
      </c>
      <c r="M4992" t="s">
        <v>14376</v>
      </c>
      <c r="N4992">
        <v>4.5994444440000004</v>
      </c>
      <c r="O4992">
        <v>0</v>
      </c>
      <c r="P4992">
        <v>0</v>
      </c>
      <c r="Q4992">
        <v>0</v>
      </c>
      <c r="R4992">
        <v>3</v>
      </c>
      <c r="S4992">
        <v>0</v>
      </c>
      <c r="T4992">
        <v>1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39.784984589193812</v>
      </c>
      <c r="AA4992">
        <v>0</v>
      </c>
      <c r="AB4992">
        <v>11.066268664594197</v>
      </c>
      <c r="AC4992">
        <v>0</v>
      </c>
      <c r="AD4992">
        <v>0</v>
      </c>
      <c r="AE4992">
        <v>50.851253253788009</v>
      </c>
    </row>
    <row r="4993" spans="1:31" x14ac:dyDescent="0.25">
      <c r="A4993">
        <v>2346354</v>
      </c>
      <c r="B4993">
        <v>1</v>
      </c>
      <c r="C4993" t="s">
        <v>81</v>
      </c>
      <c r="D4993" t="s">
        <v>112</v>
      </c>
      <c r="E4993" t="s">
        <v>151</v>
      </c>
      <c r="F4993" t="s">
        <v>14377</v>
      </c>
      <c r="G4993" t="s">
        <v>153</v>
      </c>
      <c r="H4993" t="s">
        <v>154</v>
      </c>
      <c r="I4993" t="s">
        <v>144</v>
      </c>
      <c r="J4993" t="s">
        <v>137</v>
      </c>
      <c r="K4993" t="s">
        <v>138</v>
      </c>
      <c r="L4993" t="s">
        <v>14378</v>
      </c>
      <c r="M4993" t="s">
        <v>14379</v>
      </c>
      <c r="N4993">
        <v>0.72472222200000003</v>
      </c>
      <c r="O4993">
        <v>0</v>
      </c>
      <c r="P4993">
        <v>1</v>
      </c>
      <c r="Q4993">
        <v>0</v>
      </c>
      <c r="R4993">
        <v>0</v>
      </c>
      <c r="S4993">
        <v>0</v>
      </c>
      <c r="T4993">
        <v>2</v>
      </c>
      <c r="U4993">
        <v>0</v>
      </c>
      <c r="V4993">
        <v>0</v>
      </c>
      <c r="W4993">
        <v>0</v>
      </c>
      <c r="X4993">
        <v>4.9913685733581667E-2</v>
      </c>
      <c r="Y4993">
        <v>0</v>
      </c>
      <c r="Z4993">
        <v>0</v>
      </c>
      <c r="AA4993">
        <v>0</v>
      </c>
      <c r="AB4993">
        <v>0.13554160306776278</v>
      </c>
      <c r="AC4993">
        <v>0</v>
      </c>
      <c r="AD4993">
        <v>0</v>
      </c>
      <c r="AE4993">
        <v>0.18545528880134443</v>
      </c>
    </row>
    <row r="4994" spans="1:31" x14ac:dyDescent="0.25">
      <c r="A4994">
        <v>2346709</v>
      </c>
      <c r="B4994">
        <v>1</v>
      </c>
      <c r="C4994" t="s">
        <v>80</v>
      </c>
      <c r="D4994" t="s">
        <v>103</v>
      </c>
      <c r="E4994" t="s">
        <v>141</v>
      </c>
      <c r="F4994" t="s">
        <v>14380</v>
      </c>
      <c r="G4994" t="s">
        <v>134</v>
      </c>
      <c r="H4994" t="s">
        <v>135</v>
      </c>
      <c r="I4994" t="s">
        <v>144</v>
      </c>
      <c r="J4994" t="s">
        <v>137</v>
      </c>
      <c r="K4994" t="s">
        <v>138</v>
      </c>
      <c r="L4994" t="s">
        <v>14381</v>
      </c>
      <c r="M4994" t="s">
        <v>14382</v>
      </c>
      <c r="N4994">
        <v>2.4016666660000001</v>
      </c>
      <c r="O4994">
        <v>0</v>
      </c>
      <c r="P4994">
        <v>27</v>
      </c>
      <c r="Q4994">
        <v>0</v>
      </c>
      <c r="R4994">
        <v>1</v>
      </c>
      <c r="S4994">
        <v>14</v>
      </c>
      <c r="T4994">
        <v>30</v>
      </c>
      <c r="U4994">
        <v>10</v>
      </c>
      <c r="V4994">
        <v>1</v>
      </c>
      <c r="W4994">
        <v>0</v>
      </c>
      <c r="X4994">
        <v>52.683856854883345</v>
      </c>
      <c r="Y4994">
        <v>0</v>
      </c>
      <c r="Z4994">
        <v>0</v>
      </c>
      <c r="AA4994">
        <v>279.453848593472</v>
      </c>
      <c r="AB4994">
        <v>72.886414747888665</v>
      </c>
      <c r="AC4994">
        <v>639.66847323921843</v>
      </c>
      <c r="AD4994">
        <v>38.048652010418834</v>
      </c>
      <c r="AE4994">
        <v>1082.7412454458813</v>
      </c>
    </row>
    <row r="4995" spans="1:31" x14ac:dyDescent="0.25">
      <c r="A4995">
        <v>2346168</v>
      </c>
      <c r="B4995">
        <v>1</v>
      </c>
      <c r="C4995" t="s">
        <v>80</v>
      </c>
      <c r="D4995" t="s">
        <v>106</v>
      </c>
      <c r="E4995" t="s">
        <v>141</v>
      </c>
      <c r="F4995" t="s">
        <v>14383</v>
      </c>
      <c r="G4995" t="s">
        <v>134</v>
      </c>
      <c r="H4995" t="s">
        <v>135</v>
      </c>
      <c r="I4995" t="s">
        <v>144</v>
      </c>
      <c r="J4995" t="s">
        <v>137</v>
      </c>
      <c r="K4995" t="s">
        <v>138</v>
      </c>
      <c r="L4995" t="s">
        <v>14384</v>
      </c>
      <c r="M4995" t="s">
        <v>14385</v>
      </c>
      <c r="N4995">
        <v>2.3786111110000001</v>
      </c>
      <c r="O4995">
        <v>0</v>
      </c>
      <c r="P4995">
        <v>354</v>
      </c>
      <c r="Q4995">
        <v>0</v>
      </c>
      <c r="R4995">
        <v>25</v>
      </c>
      <c r="S4995">
        <v>4</v>
      </c>
      <c r="T4995">
        <v>68</v>
      </c>
      <c r="U4995">
        <v>0</v>
      </c>
      <c r="V4995">
        <v>0</v>
      </c>
      <c r="W4995">
        <v>0</v>
      </c>
      <c r="X4995">
        <v>181.76521167678635</v>
      </c>
      <c r="Y4995">
        <v>0</v>
      </c>
      <c r="Z4995">
        <v>58.767004101319117</v>
      </c>
      <c r="AA4995">
        <v>35.428135914362755</v>
      </c>
      <c r="AB4995">
        <v>108.5626560697346</v>
      </c>
      <c r="AC4995">
        <v>0</v>
      </c>
      <c r="AD4995">
        <v>0</v>
      </c>
      <c r="AE4995">
        <v>384.52300776220284</v>
      </c>
    </row>
    <row r="4996" spans="1:31" x14ac:dyDescent="0.25">
      <c r="A4996">
        <v>2346062</v>
      </c>
      <c r="B4996">
        <v>1</v>
      </c>
      <c r="C4996" t="s">
        <v>81</v>
      </c>
      <c r="D4996" t="s">
        <v>121</v>
      </c>
      <c r="E4996" t="s">
        <v>151</v>
      </c>
      <c r="F4996" t="s">
        <v>14386</v>
      </c>
      <c r="G4996" t="s">
        <v>153</v>
      </c>
      <c r="H4996" t="s">
        <v>154</v>
      </c>
      <c r="I4996" t="s">
        <v>144</v>
      </c>
      <c r="J4996" t="s">
        <v>137</v>
      </c>
      <c r="K4996" t="s">
        <v>138</v>
      </c>
      <c r="L4996" t="s">
        <v>14387</v>
      </c>
      <c r="M4996" t="s">
        <v>14388</v>
      </c>
      <c r="N4996">
        <v>1.7008333330000001</v>
      </c>
      <c r="O4996">
        <v>0</v>
      </c>
      <c r="P4996">
        <v>11</v>
      </c>
      <c r="Q4996">
        <v>0</v>
      </c>
      <c r="R4996">
        <v>1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1.4805212361880278</v>
      </c>
      <c r="Y4996">
        <v>0</v>
      </c>
      <c r="Z4996">
        <v>0.57880389804598786</v>
      </c>
      <c r="AA4996">
        <v>0</v>
      </c>
      <c r="AB4996">
        <v>0</v>
      </c>
      <c r="AC4996">
        <v>0</v>
      </c>
      <c r="AD4996">
        <v>0</v>
      </c>
      <c r="AE4996">
        <v>2.0593251342340158</v>
      </c>
    </row>
    <row r="4997" spans="1:31" x14ac:dyDescent="0.25">
      <c r="A4997">
        <v>2346460</v>
      </c>
      <c r="B4997">
        <v>1</v>
      </c>
      <c r="C4997" t="s">
        <v>80</v>
      </c>
      <c r="D4997" t="s">
        <v>87</v>
      </c>
      <c r="E4997" t="s">
        <v>157</v>
      </c>
      <c r="F4997" t="s">
        <v>14389</v>
      </c>
      <c r="G4997" t="s">
        <v>204</v>
      </c>
      <c r="H4997" t="s">
        <v>154</v>
      </c>
      <c r="I4997" t="s">
        <v>144</v>
      </c>
      <c r="J4997" t="s">
        <v>137</v>
      </c>
      <c r="K4997" t="s">
        <v>138</v>
      </c>
      <c r="L4997" t="s">
        <v>14390</v>
      </c>
      <c r="M4997" t="s">
        <v>14391</v>
      </c>
      <c r="N4997">
        <v>0.65972222199999997</v>
      </c>
      <c r="O4997">
        <v>0</v>
      </c>
      <c r="P4997">
        <v>11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2.6216011218564108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2.6216011218564108</v>
      </c>
    </row>
    <row r="4998" spans="1:31" x14ac:dyDescent="0.25">
      <c r="A4998">
        <v>2345962</v>
      </c>
      <c r="B4998">
        <v>1</v>
      </c>
      <c r="C4998" t="s">
        <v>80</v>
      </c>
      <c r="D4998" t="s">
        <v>106</v>
      </c>
      <c r="E4998" t="s">
        <v>141</v>
      </c>
      <c r="F4998" t="s">
        <v>14392</v>
      </c>
      <c r="G4998" t="s">
        <v>134</v>
      </c>
      <c r="H4998" t="s">
        <v>135</v>
      </c>
      <c r="I4998" t="s">
        <v>144</v>
      </c>
      <c r="J4998" t="s">
        <v>137</v>
      </c>
      <c r="K4998" t="s">
        <v>138</v>
      </c>
      <c r="L4998" t="s">
        <v>14393</v>
      </c>
      <c r="M4998" t="s">
        <v>14394</v>
      </c>
      <c r="N4998">
        <v>1.0261111110000001</v>
      </c>
      <c r="O4998">
        <v>0</v>
      </c>
      <c r="P4998">
        <v>0</v>
      </c>
      <c r="Q4998">
        <v>0</v>
      </c>
      <c r="R4998">
        <v>67</v>
      </c>
      <c r="S4998">
        <v>0</v>
      </c>
      <c r="T4998">
        <v>22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227.84214171949088</v>
      </c>
      <c r="AA4998">
        <v>0</v>
      </c>
      <c r="AB4998">
        <v>27.749890659598702</v>
      </c>
      <c r="AC4998">
        <v>0</v>
      </c>
      <c r="AD4998">
        <v>0</v>
      </c>
      <c r="AE4998">
        <v>255.59203237908957</v>
      </c>
    </row>
    <row r="4999" spans="1:31" x14ac:dyDescent="0.25">
      <c r="A4999">
        <v>2346360</v>
      </c>
      <c r="B4999">
        <v>1</v>
      </c>
      <c r="C4999" t="s">
        <v>80</v>
      </c>
      <c r="D4999" t="s">
        <v>105</v>
      </c>
      <c r="E4999" t="s">
        <v>151</v>
      </c>
      <c r="F4999" t="s">
        <v>14395</v>
      </c>
      <c r="G4999" t="s">
        <v>410</v>
      </c>
      <c r="H4999" t="s">
        <v>154</v>
      </c>
      <c r="I4999" t="s">
        <v>144</v>
      </c>
      <c r="J4999" t="s">
        <v>137</v>
      </c>
      <c r="K4999" t="s">
        <v>138</v>
      </c>
      <c r="L4999" t="s">
        <v>14396</v>
      </c>
      <c r="M4999" t="s">
        <v>14397</v>
      </c>
      <c r="N4999">
        <v>2.6258333330000001</v>
      </c>
      <c r="O4999">
        <v>0</v>
      </c>
      <c r="P4999">
        <v>0</v>
      </c>
      <c r="Q4999">
        <v>0</v>
      </c>
      <c r="R4999">
        <v>0</v>
      </c>
      <c r="S4999">
        <v>0</v>
      </c>
      <c r="T4999">
        <v>27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18.969983184373234</v>
      </c>
      <c r="AC4999">
        <v>0</v>
      </c>
      <c r="AD4999">
        <v>0</v>
      </c>
      <c r="AE4999">
        <v>18.969983184373234</v>
      </c>
    </row>
    <row r="5000" spans="1:31" x14ac:dyDescent="0.25">
      <c r="A5000">
        <v>2346658</v>
      </c>
      <c r="B5000">
        <v>1</v>
      </c>
      <c r="C5000" t="s">
        <v>81</v>
      </c>
      <c r="D5000" t="s">
        <v>123</v>
      </c>
      <c r="E5000" t="s">
        <v>141</v>
      </c>
      <c r="F5000" t="s">
        <v>13252</v>
      </c>
      <c r="G5000" t="s">
        <v>134</v>
      </c>
      <c r="H5000" t="s">
        <v>135</v>
      </c>
      <c r="I5000" t="s">
        <v>144</v>
      </c>
      <c r="J5000" t="s">
        <v>137</v>
      </c>
      <c r="K5000" t="s">
        <v>138</v>
      </c>
      <c r="L5000" t="s">
        <v>14398</v>
      </c>
      <c r="M5000" t="s">
        <v>14399</v>
      </c>
      <c r="N5000">
        <v>0.62527777699999998</v>
      </c>
      <c r="O5000">
        <v>3</v>
      </c>
      <c r="P5000">
        <v>37</v>
      </c>
      <c r="Q5000">
        <v>120</v>
      </c>
      <c r="R5000">
        <v>292</v>
      </c>
      <c r="S5000">
        <v>20</v>
      </c>
      <c r="T5000">
        <v>73</v>
      </c>
      <c r="U5000">
        <v>0</v>
      </c>
      <c r="V5000">
        <v>0</v>
      </c>
      <c r="W5000">
        <v>3.4710398690833473</v>
      </c>
      <c r="X5000">
        <v>6.9035041748077219</v>
      </c>
      <c r="Y5000">
        <v>126.30850937168245</v>
      </c>
      <c r="Z5000">
        <v>114.89732142593954</v>
      </c>
      <c r="AA5000">
        <v>22.087610316062023</v>
      </c>
      <c r="AB5000">
        <v>38.739559732217742</v>
      </c>
      <c r="AC5000">
        <v>0</v>
      </c>
      <c r="AD5000">
        <v>0</v>
      </c>
      <c r="AE5000">
        <v>312.4075448897928</v>
      </c>
    </row>
    <row r="5001" spans="1:31" x14ac:dyDescent="0.25">
      <c r="A5001">
        <v>2346612</v>
      </c>
      <c r="B5001">
        <v>1</v>
      </c>
      <c r="C5001" t="s">
        <v>80</v>
      </c>
      <c r="D5001" t="s">
        <v>100</v>
      </c>
      <c r="E5001" t="s">
        <v>157</v>
      </c>
      <c r="F5001" t="s">
        <v>14400</v>
      </c>
      <c r="G5001" t="s">
        <v>204</v>
      </c>
      <c r="H5001" t="s">
        <v>154</v>
      </c>
      <c r="I5001" t="s">
        <v>144</v>
      </c>
      <c r="J5001" t="s">
        <v>137</v>
      </c>
      <c r="K5001" t="s">
        <v>138</v>
      </c>
      <c r="L5001" t="s">
        <v>14401</v>
      </c>
      <c r="M5001" t="s">
        <v>14402</v>
      </c>
      <c r="N5001">
        <v>3.5836111110000002</v>
      </c>
      <c r="O5001">
        <v>0</v>
      </c>
      <c r="P5001">
        <v>3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4.7403665106030219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4.7403665106030219</v>
      </c>
    </row>
    <row r="5002" spans="1:31" x14ac:dyDescent="0.25">
      <c r="A5002">
        <v>2346635</v>
      </c>
      <c r="B5002">
        <v>1</v>
      </c>
      <c r="C5002" t="s">
        <v>80</v>
      </c>
      <c r="D5002" t="s">
        <v>108</v>
      </c>
      <c r="E5002" t="s">
        <v>151</v>
      </c>
      <c r="F5002" t="s">
        <v>14403</v>
      </c>
      <c r="G5002" t="s">
        <v>153</v>
      </c>
      <c r="H5002" t="s">
        <v>154</v>
      </c>
      <c r="I5002" t="s">
        <v>144</v>
      </c>
      <c r="J5002" t="s">
        <v>137</v>
      </c>
      <c r="K5002" t="s">
        <v>138</v>
      </c>
      <c r="L5002" t="s">
        <v>14404</v>
      </c>
      <c r="M5002" t="s">
        <v>14405</v>
      </c>
      <c r="N5002">
        <v>2.1694444439999998</v>
      </c>
      <c r="O5002">
        <v>0</v>
      </c>
      <c r="P5002">
        <v>2</v>
      </c>
      <c r="Q5002">
        <v>0</v>
      </c>
      <c r="R5002">
        <v>1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0.36835669391733328</v>
      </c>
      <c r="Y5002">
        <v>0</v>
      </c>
      <c r="Z5002">
        <v>0.95852467877514724</v>
      </c>
      <c r="AA5002">
        <v>0</v>
      </c>
      <c r="AB5002">
        <v>0</v>
      </c>
      <c r="AC5002">
        <v>0</v>
      </c>
      <c r="AD5002">
        <v>0</v>
      </c>
      <c r="AE5002">
        <v>1.3268813726924806</v>
      </c>
    </row>
    <row r="5003" spans="1:31" x14ac:dyDescent="0.25">
      <c r="A5003">
        <v>2345971</v>
      </c>
      <c r="B5003">
        <v>1</v>
      </c>
      <c r="C5003" t="s">
        <v>80</v>
      </c>
      <c r="D5003" t="s">
        <v>110</v>
      </c>
      <c r="E5003" t="s">
        <v>174</v>
      </c>
      <c r="F5003" t="s">
        <v>14406</v>
      </c>
      <c r="G5003" t="s">
        <v>410</v>
      </c>
      <c r="H5003" t="s">
        <v>154</v>
      </c>
      <c r="I5003" t="s">
        <v>144</v>
      </c>
      <c r="J5003" t="s">
        <v>137</v>
      </c>
      <c r="K5003" t="s">
        <v>138</v>
      </c>
      <c r="L5003" t="s">
        <v>14407</v>
      </c>
      <c r="M5003" t="s">
        <v>14408</v>
      </c>
      <c r="N5003">
        <v>3.309722222</v>
      </c>
      <c r="O5003">
        <v>0</v>
      </c>
      <c r="P5003">
        <v>511</v>
      </c>
      <c r="Q5003">
        <v>0</v>
      </c>
      <c r="R5003">
        <v>0</v>
      </c>
      <c r="S5003">
        <v>0</v>
      </c>
      <c r="T5003">
        <v>20</v>
      </c>
      <c r="U5003">
        <v>0</v>
      </c>
      <c r="V5003">
        <v>0</v>
      </c>
      <c r="W5003">
        <v>0</v>
      </c>
      <c r="X5003">
        <v>452.91140740582728</v>
      </c>
      <c r="Y5003">
        <v>0</v>
      </c>
      <c r="Z5003">
        <v>0</v>
      </c>
      <c r="AA5003">
        <v>0</v>
      </c>
      <c r="AB5003">
        <v>51.872270662445509</v>
      </c>
      <c r="AC5003">
        <v>0</v>
      </c>
      <c r="AD5003">
        <v>0</v>
      </c>
      <c r="AE5003">
        <v>504.78367806827276</v>
      </c>
    </row>
    <row r="5004" spans="1:31" x14ac:dyDescent="0.25">
      <c r="A5004">
        <v>2346466</v>
      </c>
      <c r="B5004">
        <v>1</v>
      </c>
      <c r="C5004" t="s">
        <v>80</v>
      </c>
      <c r="D5004" t="s">
        <v>100</v>
      </c>
      <c r="E5004" t="s">
        <v>157</v>
      </c>
      <c r="F5004" t="s">
        <v>14409</v>
      </c>
      <c r="G5004" t="s">
        <v>159</v>
      </c>
      <c r="H5004" t="s">
        <v>154</v>
      </c>
      <c r="I5004" t="s">
        <v>144</v>
      </c>
      <c r="J5004" t="s">
        <v>137</v>
      </c>
      <c r="K5004" t="s">
        <v>138</v>
      </c>
      <c r="L5004" t="s">
        <v>14410</v>
      </c>
      <c r="M5004" t="s">
        <v>14411</v>
      </c>
      <c r="N5004">
        <v>1.9750000000000001</v>
      </c>
      <c r="O5004">
        <v>0</v>
      </c>
      <c r="P5004">
        <v>1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8.9408207034076675E-2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8.9408207034076675E-2</v>
      </c>
    </row>
    <row r="5005" spans="1:31" x14ac:dyDescent="0.25">
      <c r="A5005">
        <v>2346735</v>
      </c>
      <c r="B5005">
        <v>1</v>
      </c>
      <c r="C5005" t="s">
        <v>81</v>
      </c>
      <c r="D5005" t="s">
        <v>128</v>
      </c>
      <c r="E5005" t="s">
        <v>151</v>
      </c>
      <c r="F5005" t="s">
        <v>14412</v>
      </c>
      <c r="G5005" t="s">
        <v>153</v>
      </c>
      <c r="H5005" t="s">
        <v>154</v>
      </c>
      <c r="I5005" t="s">
        <v>144</v>
      </c>
      <c r="J5005" t="s">
        <v>137</v>
      </c>
      <c r="K5005" t="s">
        <v>138</v>
      </c>
      <c r="L5005" t="s">
        <v>14413</v>
      </c>
      <c r="M5005" t="s">
        <v>14414</v>
      </c>
      <c r="N5005">
        <v>3.7169444440000001</v>
      </c>
      <c r="O5005">
        <v>0</v>
      </c>
      <c r="P5005">
        <v>41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24.530163247403902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24.530163247403902</v>
      </c>
    </row>
    <row r="5006" spans="1:31" x14ac:dyDescent="0.25">
      <c r="A5006">
        <v>2345988</v>
      </c>
      <c r="B5006">
        <v>1</v>
      </c>
      <c r="C5006" t="s">
        <v>80</v>
      </c>
      <c r="D5006" t="s">
        <v>99</v>
      </c>
      <c r="E5006" t="s">
        <v>157</v>
      </c>
      <c r="F5006" t="s">
        <v>14415</v>
      </c>
      <c r="G5006" t="s">
        <v>204</v>
      </c>
      <c r="H5006" t="s">
        <v>154</v>
      </c>
      <c r="I5006" t="s">
        <v>144</v>
      </c>
      <c r="J5006" t="s">
        <v>137</v>
      </c>
      <c r="K5006" t="s">
        <v>138</v>
      </c>
      <c r="L5006" t="s">
        <v>14416</v>
      </c>
      <c r="M5006" t="s">
        <v>14417</v>
      </c>
      <c r="N5006">
        <v>3.8475000000000001</v>
      </c>
      <c r="O5006">
        <v>0</v>
      </c>
      <c r="P5006">
        <v>9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6.1127993702224614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6.1127993702224614</v>
      </c>
    </row>
    <row r="5007" spans="1:31" x14ac:dyDescent="0.25">
      <c r="A5007">
        <v>2346094</v>
      </c>
      <c r="B5007">
        <v>1</v>
      </c>
      <c r="C5007" t="s">
        <v>80</v>
      </c>
      <c r="D5007" t="s">
        <v>104</v>
      </c>
      <c r="E5007" t="s">
        <v>157</v>
      </c>
      <c r="F5007" t="s">
        <v>10486</v>
      </c>
      <c r="G5007" t="s">
        <v>159</v>
      </c>
      <c r="H5007" t="s">
        <v>154</v>
      </c>
      <c r="I5007" t="s">
        <v>144</v>
      </c>
      <c r="J5007" t="s">
        <v>137</v>
      </c>
      <c r="K5007" t="s">
        <v>138</v>
      </c>
      <c r="L5007" t="s">
        <v>14418</v>
      </c>
      <c r="M5007" t="s">
        <v>14419</v>
      </c>
      <c r="N5007">
        <v>2.560277777</v>
      </c>
      <c r="O5007">
        <v>0</v>
      </c>
      <c r="P5007">
        <v>0</v>
      </c>
      <c r="Q5007">
        <v>0</v>
      </c>
      <c r="R5007">
        <v>1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2.3529810599362104</v>
      </c>
      <c r="AA5007">
        <v>0</v>
      </c>
      <c r="AB5007">
        <v>0</v>
      </c>
      <c r="AC5007">
        <v>0</v>
      </c>
      <c r="AD5007">
        <v>0</v>
      </c>
      <c r="AE5007">
        <v>2.3529810599362104</v>
      </c>
    </row>
    <row r="5008" spans="1:31" x14ac:dyDescent="0.25">
      <c r="A5008">
        <v>2346821</v>
      </c>
      <c r="B5008">
        <v>1</v>
      </c>
      <c r="C5008" t="s">
        <v>80</v>
      </c>
      <c r="D5008" t="s">
        <v>106</v>
      </c>
      <c r="E5008" t="s">
        <v>151</v>
      </c>
      <c r="F5008" t="s">
        <v>14420</v>
      </c>
      <c r="G5008" t="s">
        <v>153</v>
      </c>
      <c r="H5008" t="s">
        <v>154</v>
      </c>
      <c r="I5008" t="s">
        <v>144</v>
      </c>
      <c r="J5008" t="s">
        <v>137</v>
      </c>
      <c r="K5008" t="s">
        <v>138</v>
      </c>
      <c r="L5008" t="s">
        <v>14421</v>
      </c>
      <c r="M5008" t="s">
        <v>14422</v>
      </c>
      <c r="N5008">
        <v>2.1583333329999999</v>
      </c>
      <c r="O5008">
        <v>0</v>
      </c>
      <c r="P5008">
        <v>31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11.538008086540135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11.538008086540135</v>
      </c>
    </row>
    <row r="5009" spans="1:31" x14ac:dyDescent="0.25">
      <c r="A5009">
        <v>2346240</v>
      </c>
      <c r="B5009">
        <v>1</v>
      </c>
      <c r="C5009" t="s">
        <v>81</v>
      </c>
      <c r="D5009" t="s">
        <v>112</v>
      </c>
      <c r="E5009" t="s">
        <v>151</v>
      </c>
      <c r="F5009" t="s">
        <v>14423</v>
      </c>
      <c r="G5009" t="s">
        <v>451</v>
      </c>
      <c r="H5009" t="s">
        <v>154</v>
      </c>
      <c r="I5009" t="s">
        <v>144</v>
      </c>
      <c r="J5009" t="s">
        <v>137</v>
      </c>
      <c r="K5009" t="s">
        <v>138</v>
      </c>
      <c r="L5009" t="s">
        <v>14424</v>
      </c>
      <c r="M5009" t="s">
        <v>14425</v>
      </c>
      <c r="N5009">
        <v>3.1044444439999999</v>
      </c>
      <c r="O5009">
        <v>0</v>
      </c>
      <c r="P5009">
        <v>117</v>
      </c>
      <c r="Q5009">
        <v>0</v>
      </c>
      <c r="R5009">
        <v>7</v>
      </c>
      <c r="S5009">
        <v>0</v>
      </c>
      <c r="T5009">
        <v>34</v>
      </c>
      <c r="U5009">
        <v>0</v>
      </c>
      <c r="V5009">
        <v>0</v>
      </c>
      <c r="W5009">
        <v>0</v>
      </c>
      <c r="X5009">
        <v>64.345657551341901</v>
      </c>
      <c r="Y5009">
        <v>0</v>
      </c>
      <c r="Z5009">
        <v>12.000385966593704</v>
      </c>
      <c r="AA5009">
        <v>0</v>
      </c>
      <c r="AB5009">
        <v>38.528215971843437</v>
      </c>
      <c r="AC5009">
        <v>0</v>
      </c>
      <c r="AD5009">
        <v>0</v>
      </c>
      <c r="AE5009">
        <v>114.87425948977905</v>
      </c>
    </row>
    <row r="5010" spans="1:31" x14ac:dyDescent="0.25">
      <c r="A5010">
        <v>2346741</v>
      </c>
      <c r="B5010">
        <v>1</v>
      </c>
      <c r="C5010" t="s">
        <v>81</v>
      </c>
      <c r="D5010" t="s">
        <v>122</v>
      </c>
      <c r="E5010" t="s">
        <v>174</v>
      </c>
      <c r="F5010" t="s">
        <v>7696</v>
      </c>
      <c r="G5010" t="s">
        <v>176</v>
      </c>
      <c r="H5010" t="s">
        <v>154</v>
      </c>
      <c r="I5010" t="s">
        <v>144</v>
      </c>
      <c r="J5010" t="s">
        <v>137</v>
      </c>
      <c r="K5010" t="s">
        <v>138</v>
      </c>
      <c r="L5010" t="s">
        <v>14426</v>
      </c>
      <c r="M5010" t="s">
        <v>14427</v>
      </c>
      <c r="N5010">
        <v>4.1438888880000002</v>
      </c>
      <c r="O5010">
        <v>0</v>
      </c>
      <c r="P5010">
        <v>16</v>
      </c>
      <c r="Q5010">
        <v>0</v>
      </c>
      <c r="R5010">
        <v>10</v>
      </c>
      <c r="S5010">
        <v>0</v>
      </c>
      <c r="T5010">
        <v>9</v>
      </c>
      <c r="U5010">
        <v>0</v>
      </c>
      <c r="V5010">
        <v>0</v>
      </c>
      <c r="W5010">
        <v>0</v>
      </c>
      <c r="X5010">
        <v>10.22518788463549</v>
      </c>
      <c r="Y5010">
        <v>0</v>
      </c>
      <c r="Z5010">
        <v>35.586418138137923</v>
      </c>
      <c r="AA5010">
        <v>0</v>
      </c>
      <c r="AB5010">
        <v>47.204534765667447</v>
      </c>
      <c r="AC5010">
        <v>0</v>
      </c>
      <c r="AD5010">
        <v>0</v>
      </c>
      <c r="AE5010">
        <v>93.01614078844085</v>
      </c>
    </row>
    <row r="5011" spans="1:31" x14ac:dyDescent="0.25">
      <c r="A5011">
        <v>2346243</v>
      </c>
      <c r="B5011">
        <v>1</v>
      </c>
      <c r="C5011" t="s">
        <v>80</v>
      </c>
      <c r="D5011" t="s">
        <v>107</v>
      </c>
      <c r="E5011" t="s">
        <v>147</v>
      </c>
      <c r="F5011" t="s">
        <v>14428</v>
      </c>
      <c r="G5011" t="s">
        <v>184</v>
      </c>
      <c r="H5011" t="s">
        <v>135</v>
      </c>
      <c r="I5011" t="s">
        <v>144</v>
      </c>
      <c r="J5011" t="s">
        <v>137</v>
      </c>
      <c r="K5011" t="s">
        <v>138</v>
      </c>
      <c r="L5011" t="s">
        <v>14429</v>
      </c>
      <c r="M5011" t="s">
        <v>14430</v>
      </c>
      <c r="N5011">
        <v>1.18</v>
      </c>
      <c r="O5011">
        <v>0</v>
      </c>
      <c r="P5011">
        <v>27</v>
      </c>
      <c r="Q5011">
        <v>0</v>
      </c>
      <c r="R5011">
        <v>0</v>
      </c>
      <c r="S5011">
        <v>0</v>
      </c>
      <c r="T5011">
        <v>1</v>
      </c>
      <c r="U5011">
        <v>0</v>
      </c>
      <c r="V5011">
        <v>0</v>
      </c>
      <c r="W5011">
        <v>0</v>
      </c>
      <c r="X5011">
        <v>6.5351229524860672</v>
      </c>
      <c r="Y5011">
        <v>0</v>
      </c>
      <c r="Z5011">
        <v>0</v>
      </c>
      <c r="AA5011">
        <v>0</v>
      </c>
      <c r="AB5011">
        <v>0.22641431371719775</v>
      </c>
      <c r="AC5011">
        <v>0</v>
      </c>
      <c r="AD5011">
        <v>0</v>
      </c>
      <c r="AE5011">
        <v>6.7615372662032653</v>
      </c>
    </row>
    <row r="5012" spans="1:31" x14ac:dyDescent="0.25">
      <c r="A5012">
        <v>2346386</v>
      </c>
      <c r="B5012">
        <v>1</v>
      </c>
      <c r="C5012" t="s">
        <v>80</v>
      </c>
      <c r="D5012" t="s">
        <v>100</v>
      </c>
      <c r="E5012" t="s">
        <v>157</v>
      </c>
      <c r="F5012" t="s">
        <v>14431</v>
      </c>
      <c r="G5012" t="s">
        <v>159</v>
      </c>
      <c r="H5012" t="s">
        <v>154</v>
      </c>
      <c r="I5012" t="s">
        <v>144</v>
      </c>
      <c r="J5012" t="s">
        <v>137</v>
      </c>
      <c r="K5012" t="s">
        <v>138</v>
      </c>
      <c r="L5012" t="s">
        <v>14432</v>
      </c>
      <c r="M5012" t="s">
        <v>14433</v>
      </c>
      <c r="N5012">
        <v>2.8452777770000002</v>
      </c>
      <c r="O5012">
        <v>0</v>
      </c>
      <c r="P5012">
        <v>9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4.5295211371413506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4.5295211371413506</v>
      </c>
    </row>
    <row r="5013" spans="1:31" x14ac:dyDescent="0.25">
      <c r="A5013">
        <v>2346220</v>
      </c>
      <c r="B5013">
        <v>1</v>
      </c>
      <c r="C5013" t="s">
        <v>80</v>
      </c>
      <c r="D5013" t="s">
        <v>100</v>
      </c>
      <c r="E5013" t="s">
        <v>132</v>
      </c>
      <c r="F5013" t="s">
        <v>14434</v>
      </c>
      <c r="G5013" t="s">
        <v>134</v>
      </c>
      <c r="H5013" t="s">
        <v>135</v>
      </c>
      <c r="I5013" t="s">
        <v>144</v>
      </c>
      <c r="J5013" t="s">
        <v>137</v>
      </c>
      <c r="K5013" t="s">
        <v>138</v>
      </c>
      <c r="L5013" t="s">
        <v>14435</v>
      </c>
      <c r="M5013" t="s">
        <v>14436</v>
      </c>
      <c r="N5013">
        <v>0.32750000000000001</v>
      </c>
      <c r="O5013">
        <v>0</v>
      </c>
      <c r="P5013">
        <v>253</v>
      </c>
      <c r="Q5013">
        <v>0</v>
      </c>
      <c r="R5013">
        <v>24</v>
      </c>
      <c r="S5013">
        <v>9</v>
      </c>
      <c r="T5013">
        <v>240</v>
      </c>
      <c r="U5013">
        <v>6</v>
      </c>
      <c r="V5013">
        <v>20</v>
      </c>
      <c r="W5013">
        <v>0</v>
      </c>
      <c r="X5013">
        <v>26.958747657123364</v>
      </c>
      <c r="Y5013">
        <v>0</v>
      </c>
      <c r="Z5013">
        <v>5.1587810043658662</v>
      </c>
      <c r="AA5013">
        <v>43.757659797040041</v>
      </c>
      <c r="AB5013">
        <v>140.95697040211573</v>
      </c>
      <c r="AC5013">
        <v>156.00001243547123</v>
      </c>
      <c r="AD5013">
        <v>259.12559152169365</v>
      </c>
      <c r="AE5013">
        <v>631.95776281780991</v>
      </c>
    </row>
    <row r="5014" spans="1:31" x14ac:dyDescent="0.25">
      <c r="A5014">
        <v>2346363</v>
      </c>
      <c r="B5014">
        <v>1</v>
      </c>
      <c r="C5014" t="s">
        <v>80</v>
      </c>
      <c r="D5014" t="s">
        <v>93</v>
      </c>
      <c r="E5014" t="s">
        <v>157</v>
      </c>
      <c r="F5014" t="s">
        <v>14437</v>
      </c>
      <c r="G5014" t="s">
        <v>159</v>
      </c>
      <c r="H5014" t="s">
        <v>154</v>
      </c>
      <c r="I5014" t="s">
        <v>144</v>
      </c>
      <c r="J5014" t="s">
        <v>137</v>
      </c>
      <c r="K5014" t="s">
        <v>138</v>
      </c>
      <c r="L5014" t="s">
        <v>14438</v>
      </c>
      <c r="M5014" t="s">
        <v>14439</v>
      </c>
      <c r="N5014">
        <v>2.9669444440000001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1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6.2399627886959998E-2</v>
      </c>
      <c r="AC5014">
        <v>0</v>
      </c>
      <c r="AD5014">
        <v>0</v>
      </c>
      <c r="AE5014">
        <v>6.2399627886959998E-2</v>
      </c>
    </row>
    <row r="5015" spans="1:31" x14ac:dyDescent="0.25">
      <c r="A5015">
        <v>2346008</v>
      </c>
      <c r="B5015">
        <v>1</v>
      </c>
      <c r="C5015" t="s">
        <v>80</v>
      </c>
      <c r="D5015" t="s">
        <v>103</v>
      </c>
      <c r="E5015" t="s">
        <v>132</v>
      </c>
      <c r="F5015" t="s">
        <v>14440</v>
      </c>
      <c r="G5015" t="s">
        <v>363</v>
      </c>
      <c r="H5015" t="s">
        <v>135</v>
      </c>
      <c r="I5015" t="s">
        <v>136</v>
      </c>
      <c r="J5015" t="s">
        <v>137</v>
      </c>
      <c r="K5015" t="s">
        <v>138</v>
      </c>
      <c r="L5015" t="s">
        <v>14441</v>
      </c>
      <c r="M5015" t="s">
        <v>14442</v>
      </c>
      <c r="N5015">
        <v>4.0277777000000001E-2</v>
      </c>
      <c r="O5015">
        <v>20</v>
      </c>
      <c r="P5015">
        <v>1215</v>
      </c>
      <c r="Q5015">
        <v>21</v>
      </c>
      <c r="R5015">
        <v>98</v>
      </c>
      <c r="S5015">
        <v>15</v>
      </c>
      <c r="T5015">
        <v>196</v>
      </c>
      <c r="U5015">
        <v>0</v>
      </c>
      <c r="V5015">
        <v>0</v>
      </c>
      <c r="W5015">
        <v>0.4296738350236694</v>
      </c>
      <c r="X5015">
        <v>9.495272173994314</v>
      </c>
      <c r="Y5015">
        <v>2.9157657735551545</v>
      </c>
      <c r="Z5015">
        <v>1.7673622829509417</v>
      </c>
      <c r="AA5015">
        <v>1.8397292842440813</v>
      </c>
      <c r="AB5015">
        <v>3.4779353419330872</v>
      </c>
      <c r="AC5015">
        <v>0</v>
      </c>
      <c r="AD5015">
        <v>0</v>
      </c>
      <c r="AE5015">
        <v>19.925738691701248</v>
      </c>
    </row>
    <row r="5016" spans="1:31" x14ac:dyDescent="0.25">
      <c r="A5016">
        <v>2346761</v>
      </c>
      <c r="B5016">
        <v>1</v>
      </c>
      <c r="C5016" t="s">
        <v>81</v>
      </c>
      <c r="D5016" t="s">
        <v>123</v>
      </c>
      <c r="E5016" t="s">
        <v>151</v>
      </c>
      <c r="F5016" t="s">
        <v>14443</v>
      </c>
      <c r="G5016" t="s">
        <v>153</v>
      </c>
      <c r="H5016" t="s">
        <v>154</v>
      </c>
      <c r="I5016" t="s">
        <v>144</v>
      </c>
      <c r="J5016" t="s">
        <v>137</v>
      </c>
      <c r="K5016" t="s">
        <v>138</v>
      </c>
      <c r="L5016" t="s">
        <v>14444</v>
      </c>
      <c r="M5016" t="s">
        <v>14445</v>
      </c>
      <c r="N5016">
        <v>1.4752777770000001</v>
      </c>
      <c r="O5016">
        <v>0</v>
      </c>
      <c r="P5016">
        <v>46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19.968995756347269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19.968995756347269</v>
      </c>
    </row>
    <row r="5017" spans="1:31" x14ac:dyDescent="0.25">
      <c r="A5017">
        <v>2346028</v>
      </c>
      <c r="B5017">
        <v>1</v>
      </c>
      <c r="C5017" t="s">
        <v>81</v>
      </c>
      <c r="D5017" t="s">
        <v>113</v>
      </c>
      <c r="E5017" t="s">
        <v>141</v>
      </c>
      <c r="F5017" t="s">
        <v>14446</v>
      </c>
      <c r="G5017" t="s">
        <v>134</v>
      </c>
      <c r="H5017" t="s">
        <v>135</v>
      </c>
      <c r="I5017" t="s">
        <v>136</v>
      </c>
      <c r="J5017" t="s">
        <v>137</v>
      </c>
      <c r="K5017" t="s">
        <v>138</v>
      </c>
      <c r="L5017" t="s">
        <v>14447</v>
      </c>
      <c r="M5017" t="s">
        <v>14448</v>
      </c>
      <c r="N5017">
        <v>8.3333330000000001E-3</v>
      </c>
      <c r="O5017">
        <v>4</v>
      </c>
      <c r="P5017">
        <v>2171</v>
      </c>
      <c r="Q5017">
        <v>21</v>
      </c>
      <c r="R5017">
        <v>95</v>
      </c>
      <c r="S5017">
        <v>4</v>
      </c>
      <c r="T5017">
        <v>332</v>
      </c>
      <c r="U5017">
        <v>2</v>
      </c>
      <c r="V5017">
        <v>1</v>
      </c>
      <c r="W5017">
        <v>5.014833538833334E-2</v>
      </c>
      <c r="X5017">
        <v>2.5284864924058565</v>
      </c>
      <c r="Y5017">
        <v>2.1489953162468503</v>
      </c>
      <c r="Z5017">
        <v>2.0169083371414995</v>
      </c>
      <c r="AA5017">
        <v>5.1190951908600006E-2</v>
      </c>
      <c r="AB5017">
        <v>1.1081633806314921</v>
      </c>
      <c r="AC5017">
        <v>1.0469707545942002</v>
      </c>
      <c r="AD5017">
        <v>2.2043585642833333E-2</v>
      </c>
      <c r="AE5017">
        <v>8.9729071539596656</v>
      </c>
    </row>
    <row r="5018" spans="1:31" x14ac:dyDescent="0.25">
      <c r="A5018">
        <v>2346200</v>
      </c>
      <c r="B5018">
        <v>1</v>
      </c>
      <c r="C5018" t="s">
        <v>80</v>
      </c>
      <c r="D5018" t="s">
        <v>84</v>
      </c>
      <c r="E5018" t="s">
        <v>157</v>
      </c>
      <c r="F5018" t="s">
        <v>14449</v>
      </c>
      <c r="G5018" t="s">
        <v>352</v>
      </c>
      <c r="H5018" t="s">
        <v>154</v>
      </c>
      <c r="I5018" t="s">
        <v>144</v>
      </c>
      <c r="J5018" t="s">
        <v>3</v>
      </c>
      <c r="K5018" t="s">
        <v>138</v>
      </c>
      <c r="L5018" t="s">
        <v>14450</v>
      </c>
      <c r="M5018" t="s">
        <v>14451</v>
      </c>
      <c r="N5018">
        <v>4.9577777770000004</v>
      </c>
      <c r="O5018">
        <v>0</v>
      </c>
      <c r="P5018">
        <v>7</v>
      </c>
      <c r="Q5018">
        <v>0</v>
      </c>
      <c r="R5018">
        <v>0</v>
      </c>
      <c r="S5018">
        <v>0</v>
      </c>
      <c r="T5018">
        <v>1</v>
      </c>
      <c r="U5018">
        <v>0</v>
      </c>
      <c r="V5018">
        <v>0</v>
      </c>
      <c r="W5018">
        <v>0</v>
      </c>
      <c r="X5018">
        <v>10.797422739698929</v>
      </c>
      <c r="Y5018">
        <v>0</v>
      </c>
      <c r="Z5018">
        <v>0</v>
      </c>
      <c r="AA5018">
        <v>0</v>
      </c>
      <c r="AB5018">
        <v>0.45281429038300003</v>
      </c>
      <c r="AC5018">
        <v>0</v>
      </c>
      <c r="AD5018">
        <v>0</v>
      </c>
      <c r="AE5018">
        <v>11.250237030081928</v>
      </c>
    </row>
    <row r="5019" spans="1:31" x14ac:dyDescent="0.25">
      <c r="A5019">
        <v>2346051</v>
      </c>
      <c r="B5019">
        <v>1</v>
      </c>
      <c r="C5019" t="s">
        <v>80</v>
      </c>
      <c r="D5019" t="s">
        <v>100</v>
      </c>
      <c r="E5019" t="s">
        <v>174</v>
      </c>
      <c r="F5019" t="s">
        <v>14452</v>
      </c>
      <c r="G5019" t="s">
        <v>176</v>
      </c>
      <c r="H5019" t="s">
        <v>154</v>
      </c>
      <c r="I5019" t="s">
        <v>144</v>
      </c>
      <c r="J5019" t="s">
        <v>137</v>
      </c>
      <c r="K5019" t="s">
        <v>138</v>
      </c>
      <c r="L5019" t="s">
        <v>14453</v>
      </c>
      <c r="M5019" t="s">
        <v>14454</v>
      </c>
      <c r="N5019">
        <v>8.9769444440000008</v>
      </c>
      <c r="O5019">
        <v>0</v>
      </c>
      <c r="P5019">
        <v>64</v>
      </c>
      <c r="Q5019">
        <v>0</v>
      </c>
      <c r="R5019">
        <v>12</v>
      </c>
      <c r="S5019">
        <v>0</v>
      </c>
      <c r="T5019">
        <v>24</v>
      </c>
      <c r="U5019">
        <v>0</v>
      </c>
      <c r="V5019">
        <v>1</v>
      </c>
      <c r="W5019">
        <v>0</v>
      </c>
      <c r="X5019">
        <v>149.15880554290857</v>
      </c>
      <c r="Y5019">
        <v>0</v>
      </c>
      <c r="Z5019">
        <v>67.784694604533215</v>
      </c>
      <c r="AA5019">
        <v>0</v>
      </c>
      <c r="AB5019">
        <v>157.10383347684214</v>
      </c>
      <c r="AC5019">
        <v>0</v>
      </c>
      <c r="AD5019">
        <v>95.421147892115783</v>
      </c>
      <c r="AE5019">
        <v>469.46848151639972</v>
      </c>
    </row>
    <row r="5020" spans="1:31" x14ac:dyDescent="0.25">
      <c r="A5020">
        <v>2346071</v>
      </c>
      <c r="B5020">
        <v>1</v>
      </c>
      <c r="C5020" t="s">
        <v>81</v>
      </c>
      <c r="D5020" t="s">
        <v>115</v>
      </c>
      <c r="E5020" t="s">
        <v>151</v>
      </c>
      <c r="F5020" t="s">
        <v>14455</v>
      </c>
      <c r="G5020" t="s">
        <v>153</v>
      </c>
      <c r="H5020" t="s">
        <v>154</v>
      </c>
      <c r="I5020" t="s">
        <v>144</v>
      </c>
      <c r="J5020" t="s">
        <v>137</v>
      </c>
      <c r="K5020" t="s">
        <v>138</v>
      </c>
      <c r="L5020" t="s">
        <v>14456</v>
      </c>
      <c r="M5020" t="s">
        <v>14457</v>
      </c>
      <c r="N5020">
        <v>3.1608333329999998</v>
      </c>
      <c r="O5020">
        <v>0</v>
      </c>
      <c r="P5020">
        <v>5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0.63161994194390014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0.63161994194390014</v>
      </c>
    </row>
    <row r="5021" spans="1:31" x14ac:dyDescent="0.25">
      <c r="A5021">
        <v>2346698</v>
      </c>
      <c r="B5021">
        <v>1</v>
      </c>
      <c r="C5021" t="s">
        <v>81</v>
      </c>
      <c r="D5021" t="s">
        <v>124</v>
      </c>
      <c r="E5021" t="s">
        <v>151</v>
      </c>
      <c r="F5021" t="s">
        <v>14458</v>
      </c>
      <c r="G5021" t="s">
        <v>153</v>
      </c>
      <c r="H5021" t="s">
        <v>154</v>
      </c>
      <c r="I5021" t="s">
        <v>144</v>
      </c>
      <c r="J5021" t="s">
        <v>137</v>
      </c>
      <c r="K5021" t="s">
        <v>138</v>
      </c>
      <c r="L5021" t="s">
        <v>14459</v>
      </c>
      <c r="M5021" t="s">
        <v>14460</v>
      </c>
      <c r="N5021">
        <v>1.2313888879999999</v>
      </c>
      <c r="O5021">
        <v>0</v>
      </c>
      <c r="P5021">
        <v>17</v>
      </c>
      <c r="Q5021">
        <v>0</v>
      </c>
      <c r="R5021">
        <v>1</v>
      </c>
      <c r="S5021">
        <v>0</v>
      </c>
      <c r="T5021">
        <v>3</v>
      </c>
      <c r="U5021">
        <v>0</v>
      </c>
      <c r="V5021">
        <v>0</v>
      </c>
      <c r="W5021">
        <v>0</v>
      </c>
      <c r="X5021">
        <v>4.334945669540434</v>
      </c>
      <c r="Y5021">
        <v>0</v>
      </c>
      <c r="Z5021">
        <v>11.828988218351462</v>
      </c>
      <c r="AA5021">
        <v>0</v>
      </c>
      <c r="AB5021">
        <v>6.0714243425569316</v>
      </c>
      <c r="AC5021">
        <v>0</v>
      </c>
      <c r="AD5021">
        <v>0</v>
      </c>
      <c r="AE5021">
        <v>22.235358230448828</v>
      </c>
    </row>
    <row r="5022" spans="1:31" x14ac:dyDescent="0.25">
      <c r="A5022">
        <v>2346449</v>
      </c>
      <c r="B5022">
        <v>1</v>
      </c>
      <c r="C5022" t="s">
        <v>80</v>
      </c>
      <c r="D5022" t="s">
        <v>93</v>
      </c>
      <c r="E5022" t="s">
        <v>157</v>
      </c>
      <c r="F5022" t="s">
        <v>14461</v>
      </c>
      <c r="G5022" t="s">
        <v>159</v>
      </c>
      <c r="H5022" t="s">
        <v>154</v>
      </c>
      <c r="I5022" t="s">
        <v>144</v>
      </c>
      <c r="J5022" t="s">
        <v>137</v>
      </c>
      <c r="K5022" t="s">
        <v>138</v>
      </c>
      <c r="L5022" t="s">
        <v>14462</v>
      </c>
      <c r="M5022" t="s">
        <v>14463</v>
      </c>
      <c r="N5022">
        <v>1.738611111</v>
      </c>
      <c r="O5022">
        <v>0</v>
      </c>
      <c r="P5022">
        <v>0</v>
      </c>
      <c r="Q5022">
        <v>0</v>
      </c>
      <c r="R5022">
        <v>1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4.6367883620772838</v>
      </c>
      <c r="AA5022">
        <v>0</v>
      </c>
      <c r="AB5022">
        <v>0</v>
      </c>
      <c r="AC5022">
        <v>0</v>
      </c>
      <c r="AD5022">
        <v>0</v>
      </c>
      <c r="AE5022">
        <v>4.6367883620772838</v>
      </c>
    </row>
    <row r="5023" spans="1:31" x14ac:dyDescent="0.25">
      <c r="A5023">
        <v>2346512</v>
      </c>
      <c r="B5023">
        <v>1</v>
      </c>
      <c r="C5023" t="s">
        <v>80</v>
      </c>
      <c r="D5023" t="s">
        <v>93</v>
      </c>
      <c r="E5023" t="s">
        <v>151</v>
      </c>
      <c r="F5023" t="s">
        <v>14464</v>
      </c>
      <c r="G5023" t="s">
        <v>153</v>
      </c>
      <c r="H5023" t="s">
        <v>154</v>
      </c>
      <c r="I5023" t="s">
        <v>144</v>
      </c>
      <c r="J5023" t="s">
        <v>137</v>
      </c>
      <c r="K5023" t="s">
        <v>138</v>
      </c>
      <c r="L5023" t="s">
        <v>14465</v>
      </c>
      <c r="M5023" t="s">
        <v>14466</v>
      </c>
      <c r="N5023">
        <v>3.2263888879999998</v>
      </c>
      <c r="O5023">
        <v>0</v>
      </c>
      <c r="P5023">
        <v>0</v>
      </c>
      <c r="Q5023">
        <v>0</v>
      </c>
      <c r="R5023">
        <v>2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52.763253172329229</v>
      </c>
      <c r="AA5023">
        <v>0</v>
      </c>
      <c r="AB5023">
        <v>0</v>
      </c>
      <c r="AC5023">
        <v>0</v>
      </c>
      <c r="AD5023">
        <v>0</v>
      </c>
      <c r="AE5023">
        <v>52.763253172329229</v>
      </c>
    </row>
    <row r="5024" spans="1:31" x14ac:dyDescent="0.25">
      <c r="A5024">
        <v>2346798</v>
      </c>
      <c r="B5024">
        <v>1</v>
      </c>
      <c r="C5024" t="s">
        <v>80</v>
      </c>
      <c r="D5024" t="s">
        <v>107</v>
      </c>
      <c r="E5024" t="s">
        <v>151</v>
      </c>
      <c r="F5024" t="s">
        <v>14467</v>
      </c>
      <c r="G5024" t="s">
        <v>153</v>
      </c>
      <c r="H5024" t="s">
        <v>154</v>
      </c>
      <c r="I5024" t="s">
        <v>144</v>
      </c>
      <c r="J5024" t="s">
        <v>137</v>
      </c>
      <c r="K5024" t="s">
        <v>138</v>
      </c>
      <c r="L5024" t="s">
        <v>14468</v>
      </c>
      <c r="M5024" t="s">
        <v>14469</v>
      </c>
      <c r="N5024">
        <v>2.440555555</v>
      </c>
      <c r="O5024">
        <v>0</v>
      </c>
      <c r="P5024">
        <v>2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0.63836628053863675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0.63836628053863675</v>
      </c>
    </row>
    <row r="5025" spans="1:31" x14ac:dyDescent="0.25">
      <c r="A5025">
        <v>2346114</v>
      </c>
      <c r="B5025">
        <v>1</v>
      </c>
      <c r="C5025" t="s">
        <v>80</v>
      </c>
      <c r="D5025" t="s">
        <v>100</v>
      </c>
      <c r="E5025" t="s">
        <v>141</v>
      </c>
      <c r="F5025" t="s">
        <v>14470</v>
      </c>
      <c r="G5025" t="s">
        <v>134</v>
      </c>
      <c r="H5025" t="s">
        <v>135</v>
      </c>
      <c r="I5025" t="s">
        <v>144</v>
      </c>
      <c r="J5025" t="s">
        <v>137</v>
      </c>
      <c r="K5025" t="s">
        <v>138</v>
      </c>
      <c r="L5025" t="s">
        <v>14471</v>
      </c>
      <c r="M5025" t="s">
        <v>14472</v>
      </c>
      <c r="N5025">
        <v>1.1216666660000001</v>
      </c>
      <c r="O5025">
        <v>0</v>
      </c>
      <c r="P5025">
        <v>253</v>
      </c>
      <c r="Q5025">
        <v>0</v>
      </c>
      <c r="R5025">
        <v>23</v>
      </c>
      <c r="S5025">
        <v>9</v>
      </c>
      <c r="T5025">
        <v>188</v>
      </c>
      <c r="U5025">
        <v>2</v>
      </c>
      <c r="V5025">
        <v>7</v>
      </c>
      <c r="W5025">
        <v>0</v>
      </c>
      <c r="X5025">
        <v>87.70244391053771</v>
      </c>
      <c r="Y5025">
        <v>0</v>
      </c>
      <c r="Z5025">
        <v>17.211823809054323</v>
      </c>
      <c r="AA5025">
        <v>140.85708968824093</v>
      </c>
      <c r="AB5025">
        <v>319.35487057184508</v>
      </c>
      <c r="AC5025">
        <v>273.45374246902742</v>
      </c>
      <c r="AD5025">
        <v>297.54664016642948</v>
      </c>
      <c r="AE5025">
        <v>1136.1266106151352</v>
      </c>
    </row>
    <row r="5026" spans="1:31" x14ac:dyDescent="0.25">
      <c r="A5026">
        <v>2345965</v>
      </c>
      <c r="B5026">
        <v>1</v>
      </c>
      <c r="C5026" t="s">
        <v>80</v>
      </c>
      <c r="D5026" t="s">
        <v>104</v>
      </c>
      <c r="E5026" t="s">
        <v>151</v>
      </c>
      <c r="F5026" t="s">
        <v>14473</v>
      </c>
      <c r="G5026" t="s">
        <v>153</v>
      </c>
      <c r="H5026" t="s">
        <v>154</v>
      </c>
      <c r="I5026" t="s">
        <v>144</v>
      </c>
      <c r="J5026" t="s">
        <v>137</v>
      </c>
      <c r="K5026" t="s">
        <v>138</v>
      </c>
      <c r="L5026" t="s">
        <v>14474</v>
      </c>
      <c r="M5026" t="s">
        <v>14475</v>
      </c>
      <c r="N5026">
        <v>1.3819444439999999</v>
      </c>
      <c r="O5026">
        <v>0</v>
      </c>
      <c r="P5026">
        <v>0</v>
      </c>
      <c r="Q5026">
        <v>0</v>
      </c>
      <c r="R5026">
        <v>1</v>
      </c>
      <c r="S5026">
        <v>0</v>
      </c>
      <c r="T5026">
        <v>1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1.0547703295059003</v>
      </c>
      <c r="AA5026">
        <v>0</v>
      </c>
      <c r="AB5026">
        <v>5.6334601688250007E-3</v>
      </c>
      <c r="AC5026">
        <v>0</v>
      </c>
      <c r="AD5026">
        <v>0</v>
      </c>
      <c r="AE5026">
        <v>1.0604037896747254</v>
      </c>
    </row>
    <row r="5027" spans="1:31" x14ac:dyDescent="0.25">
      <c r="A5027">
        <v>2346300</v>
      </c>
      <c r="B5027">
        <v>1</v>
      </c>
      <c r="C5027" t="s">
        <v>80</v>
      </c>
      <c r="D5027" t="s">
        <v>109</v>
      </c>
      <c r="E5027" t="s">
        <v>174</v>
      </c>
      <c r="F5027" t="s">
        <v>14476</v>
      </c>
      <c r="G5027" t="s">
        <v>208</v>
      </c>
      <c r="H5027" t="s">
        <v>154</v>
      </c>
      <c r="I5027" t="s">
        <v>144</v>
      </c>
      <c r="J5027" t="s">
        <v>137</v>
      </c>
      <c r="K5027" t="s">
        <v>209</v>
      </c>
      <c r="L5027" t="s">
        <v>14477</v>
      </c>
      <c r="M5027" t="s">
        <v>14478</v>
      </c>
      <c r="N5027">
        <v>3.8672222220000001</v>
      </c>
      <c r="O5027">
        <v>0</v>
      </c>
      <c r="P5027">
        <v>92</v>
      </c>
      <c r="Q5027">
        <v>0</v>
      </c>
      <c r="R5027">
        <v>12</v>
      </c>
      <c r="S5027">
        <v>0</v>
      </c>
      <c r="T5027">
        <v>23</v>
      </c>
      <c r="U5027">
        <v>0</v>
      </c>
      <c r="V5027">
        <v>0</v>
      </c>
      <c r="W5027">
        <v>0</v>
      </c>
      <c r="X5027">
        <v>78.978416056800867</v>
      </c>
      <c r="Y5027">
        <v>0</v>
      </c>
      <c r="Z5027">
        <v>69.301109583466911</v>
      </c>
      <c r="AA5027">
        <v>0</v>
      </c>
      <c r="AB5027">
        <v>58.960152597787022</v>
      </c>
      <c r="AC5027">
        <v>0</v>
      </c>
      <c r="AD5027">
        <v>0</v>
      </c>
      <c r="AE5027">
        <v>207.23967823805478</v>
      </c>
    </row>
    <row r="5028" spans="1:31" x14ac:dyDescent="0.25">
      <c r="A5028">
        <v>2346638</v>
      </c>
      <c r="B5028">
        <v>1</v>
      </c>
      <c r="C5028" t="s">
        <v>80</v>
      </c>
      <c r="D5028" t="s">
        <v>98</v>
      </c>
      <c r="E5028" t="s">
        <v>151</v>
      </c>
      <c r="F5028" t="s">
        <v>14479</v>
      </c>
      <c r="G5028" t="s">
        <v>153</v>
      </c>
      <c r="H5028" t="s">
        <v>154</v>
      </c>
      <c r="I5028" t="s">
        <v>144</v>
      </c>
      <c r="J5028" t="s">
        <v>137</v>
      </c>
      <c r="K5028" t="s">
        <v>138</v>
      </c>
      <c r="L5028" t="s">
        <v>14480</v>
      </c>
      <c r="M5028" t="s">
        <v>14481</v>
      </c>
      <c r="N5028">
        <v>2.739166666</v>
      </c>
      <c r="O5028">
        <v>0</v>
      </c>
      <c r="P5028">
        <v>19</v>
      </c>
      <c r="Q5028">
        <v>0</v>
      </c>
      <c r="R5028">
        <v>2</v>
      </c>
      <c r="S5028">
        <v>0</v>
      </c>
      <c r="T5028">
        <v>3</v>
      </c>
      <c r="U5028">
        <v>0</v>
      </c>
      <c r="V5028">
        <v>0</v>
      </c>
      <c r="W5028">
        <v>0</v>
      </c>
      <c r="X5028">
        <v>19.595210965822204</v>
      </c>
      <c r="Y5028">
        <v>0</v>
      </c>
      <c r="Z5028">
        <v>1.1322226711811867</v>
      </c>
      <c r="AA5028">
        <v>0</v>
      </c>
      <c r="AB5028">
        <v>4.8268095471180002E-2</v>
      </c>
      <c r="AC5028">
        <v>0</v>
      </c>
      <c r="AD5028">
        <v>0</v>
      </c>
      <c r="AE5028">
        <v>20.77570173247457</v>
      </c>
    </row>
    <row r="5029" spans="1:31" x14ac:dyDescent="0.25">
      <c r="A5029">
        <v>2346615</v>
      </c>
      <c r="B5029">
        <v>1</v>
      </c>
      <c r="C5029" t="s">
        <v>81</v>
      </c>
      <c r="D5029" t="s">
        <v>123</v>
      </c>
      <c r="E5029" t="s">
        <v>151</v>
      </c>
      <c r="F5029" t="s">
        <v>14482</v>
      </c>
      <c r="G5029" t="s">
        <v>153</v>
      </c>
      <c r="H5029" t="s">
        <v>154</v>
      </c>
      <c r="I5029" t="s">
        <v>144</v>
      </c>
      <c r="J5029" t="s">
        <v>137</v>
      </c>
      <c r="K5029" t="s">
        <v>138</v>
      </c>
      <c r="L5029" t="s">
        <v>14483</v>
      </c>
      <c r="M5029" t="s">
        <v>14484</v>
      </c>
      <c r="N5029">
        <v>0.84388888799999995</v>
      </c>
      <c r="O5029">
        <v>0</v>
      </c>
      <c r="P5029">
        <v>44</v>
      </c>
      <c r="Q5029">
        <v>0</v>
      </c>
      <c r="R5029">
        <v>5</v>
      </c>
      <c r="S5029">
        <v>0</v>
      </c>
      <c r="T5029">
        <v>2</v>
      </c>
      <c r="U5029">
        <v>0</v>
      </c>
      <c r="V5029">
        <v>0</v>
      </c>
      <c r="W5029">
        <v>0</v>
      </c>
      <c r="X5029">
        <v>4.9396552395603601</v>
      </c>
      <c r="Y5029">
        <v>0</v>
      </c>
      <c r="Z5029">
        <v>2.9877429498279167</v>
      </c>
      <c r="AA5029">
        <v>0</v>
      </c>
      <c r="AB5029">
        <v>1.6304447162425879</v>
      </c>
      <c r="AC5029">
        <v>0</v>
      </c>
      <c r="AD5029">
        <v>0</v>
      </c>
      <c r="AE5029">
        <v>9.5578429056308654</v>
      </c>
    </row>
    <row r="5030" spans="1:31" x14ac:dyDescent="0.25">
      <c r="A5030">
        <v>2346346</v>
      </c>
      <c r="B5030">
        <v>1</v>
      </c>
      <c r="C5030" t="s">
        <v>80</v>
      </c>
      <c r="D5030" t="s">
        <v>93</v>
      </c>
      <c r="E5030" t="s">
        <v>132</v>
      </c>
      <c r="F5030" t="s">
        <v>14485</v>
      </c>
      <c r="G5030" t="s">
        <v>363</v>
      </c>
      <c r="H5030" t="s">
        <v>135</v>
      </c>
      <c r="I5030" t="s">
        <v>144</v>
      </c>
      <c r="J5030" t="s">
        <v>137</v>
      </c>
      <c r="K5030" t="s">
        <v>209</v>
      </c>
      <c r="L5030" t="s">
        <v>14486</v>
      </c>
      <c r="M5030" t="s">
        <v>14487</v>
      </c>
      <c r="N5030">
        <v>0.100833333</v>
      </c>
      <c r="O5030">
        <v>0</v>
      </c>
      <c r="P5030">
        <v>1012</v>
      </c>
      <c r="Q5030">
        <v>3</v>
      </c>
      <c r="R5030">
        <v>176</v>
      </c>
      <c r="S5030">
        <v>8</v>
      </c>
      <c r="T5030">
        <v>208</v>
      </c>
      <c r="U5030">
        <v>0</v>
      </c>
      <c r="V5030">
        <v>0</v>
      </c>
      <c r="W5030">
        <v>0</v>
      </c>
      <c r="X5030">
        <v>27.881920779693075</v>
      </c>
      <c r="Y5030">
        <v>15.654148962511179</v>
      </c>
      <c r="Z5030">
        <v>61.211272625138577</v>
      </c>
      <c r="AA5030">
        <v>6.4998361703086704</v>
      </c>
      <c r="AB5030">
        <v>45.157294415257908</v>
      </c>
      <c r="AC5030">
        <v>0</v>
      </c>
      <c r="AD5030">
        <v>0</v>
      </c>
      <c r="AE5030">
        <v>156.40447295290943</v>
      </c>
    </row>
    <row r="5031" spans="1:31" x14ac:dyDescent="0.25">
      <c r="A5031">
        <v>2345991</v>
      </c>
      <c r="B5031">
        <v>1</v>
      </c>
      <c r="C5031" t="s">
        <v>81</v>
      </c>
      <c r="D5031" t="s">
        <v>123</v>
      </c>
      <c r="E5031" t="s">
        <v>132</v>
      </c>
      <c r="F5031" t="s">
        <v>14488</v>
      </c>
      <c r="G5031" t="s">
        <v>363</v>
      </c>
      <c r="H5031" t="s">
        <v>135</v>
      </c>
      <c r="I5031" t="s">
        <v>144</v>
      </c>
      <c r="J5031" t="s">
        <v>137</v>
      </c>
      <c r="K5031" t="s">
        <v>209</v>
      </c>
      <c r="L5031" t="s">
        <v>14489</v>
      </c>
      <c r="M5031" t="s">
        <v>14490</v>
      </c>
      <c r="N5031">
        <v>0.117777777</v>
      </c>
      <c r="O5031">
        <v>14</v>
      </c>
      <c r="P5031">
        <v>8720</v>
      </c>
      <c r="Q5031">
        <v>56</v>
      </c>
      <c r="R5031">
        <v>180</v>
      </c>
      <c r="S5031">
        <v>30</v>
      </c>
      <c r="T5031">
        <v>1155</v>
      </c>
      <c r="U5031">
        <v>5</v>
      </c>
      <c r="V5031">
        <v>12</v>
      </c>
      <c r="W5031">
        <v>0.27294580136720664</v>
      </c>
      <c r="X5031">
        <v>163.24582518372588</v>
      </c>
      <c r="Y5031">
        <v>14.114260307630184</v>
      </c>
      <c r="Z5031">
        <v>15.16199682549021</v>
      </c>
      <c r="AA5031">
        <v>10.113798686513391</v>
      </c>
      <c r="AB5031">
        <v>52.936551577868514</v>
      </c>
      <c r="AC5031">
        <v>4.4007844745041327</v>
      </c>
      <c r="AD5031">
        <v>11.866385563529199</v>
      </c>
      <c r="AE5031">
        <v>272.11254842062868</v>
      </c>
    </row>
    <row r="5032" spans="1:31" x14ac:dyDescent="0.25">
      <c r="A5032">
        <v>2346632</v>
      </c>
      <c r="B5032">
        <v>1</v>
      </c>
      <c r="C5032" t="s">
        <v>81</v>
      </c>
      <c r="D5032" t="s">
        <v>122</v>
      </c>
      <c r="E5032" t="s">
        <v>147</v>
      </c>
      <c r="F5032" t="s">
        <v>2381</v>
      </c>
      <c r="G5032" t="s">
        <v>184</v>
      </c>
      <c r="H5032" t="s">
        <v>135</v>
      </c>
      <c r="I5032" t="s">
        <v>144</v>
      </c>
      <c r="J5032" t="s">
        <v>137</v>
      </c>
      <c r="K5032" t="s">
        <v>138</v>
      </c>
      <c r="L5032" t="s">
        <v>14491</v>
      </c>
      <c r="M5032" t="s">
        <v>14492</v>
      </c>
      <c r="N5032">
        <v>3.5955555549999998</v>
      </c>
      <c r="O5032">
        <v>0</v>
      </c>
      <c r="P5032">
        <v>116</v>
      </c>
      <c r="Q5032">
        <v>1</v>
      </c>
      <c r="R5032">
        <v>0</v>
      </c>
      <c r="S5032">
        <v>0</v>
      </c>
      <c r="T5032">
        <v>2</v>
      </c>
      <c r="U5032">
        <v>1</v>
      </c>
      <c r="V5032">
        <v>0</v>
      </c>
      <c r="W5032">
        <v>0</v>
      </c>
      <c r="X5032">
        <v>38.333895265266982</v>
      </c>
      <c r="Y5032">
        <v>6.6108815964332335</v>
      </c>
      <c r="Z5032">
        <v>0</v>
      </c>
      <c r="AA5032">
        <v>0</v>
      </c>
      <c r="AB5032">
        <v>8.8534725800937769E-2</v>
      </c>
      <c r="AC5032">
        <v>313.68889247093955</v>
      </c>
      <c r="AD5032">
        <v>0</v>
      </c>
      <c r="AE5032">
        <v>358.7222040584407</v>
      </c>
    </row>
    <row r="5033" spans="1:31" x14ac:dyDescent="0.25">
      <c r="A5033">
        <v>2346429</v>
      </c>
      <c r="B5033">
        <v>1</v>
      </c>
      <c r="C5033" t="s">
        <v>81</v>
      </c>
      <c r="D5033" t="s">
        <v>125</v>
      </c>
      <c r="E5033" t="s">
        <v>147</v>
      </c>
      <c r="F5033" t="s">
        <v>14493</v>
      </c>
      <c r="G5033" t="s">
        <v>494</v>
      </c>
      <c r="H5033" t="s">
        <v>135</v>
      </c>
      <c r="I5033" t="s">
        <v>144</v>
      </c>
      <c r="J5033" t="s">
        <v>137</v>
      </c>
      <c r="K5033" t="s">
        <v>138</v>
      </c>
      <c r="L5033" t="s">
        <v>14494</v>
      </c>
      <c r="M5033" t="s">
        <v>14495</v>
      </c>
      <c r="N5033">
        <v>2.9086111109999999</v>
      </c>
      <c r="O5033">
        <v>0</v>
      </c>
      <c r="P5033">
        <v>0</v>
      </c>
      <c r="Q5033">
        <v>1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57.851951131114575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57.851951131114575</v>
      </c>
    </row>
    <row r="5034" spans="1:31" x14ac:dyDescent="0.25">
      <c r="A5034">
        <v>2346678</v>
      </c>
      <c r="B5034">
        <v>1</v>
      </c>
      <c r="C5034" t="s">
        <v>80</v>
      </c>
      <c r="D5034" t="s">
        <v>104</v>
      </c>
      <c r="E5034" t="s">
        <v>151</v>
      </c>
      <c r="F5034" t="s">
        <v>14496</v>
      </c>
      <c r="G5034" t="s">
        <v>410</v>
      </c>
      <c r="H5034" t="s">
        <v>154</v>
      </c>
      <c r="I5034" t="s">
        <v>144</v>
      </c>
      <c r="J5034" t="s">
        <v>137</v>
      </c>
      <c r="K5034" t="s">
        <v>138</v>
      </c>
      <c r="L5034" t="s">
        <v>14497</v>
      </c>
      <c r="M5034" t="s">
        <v>14498</v>
      </c>
      <c r="N5034">
        <v>2.951944444</v>
      </c>
      <c r="O5034">
        <v>0</v>
      </c>
      <c r="P5034">
        <v>1</v>
      </c>
      <c r="Q5034">
        <v>0</v>
      </c>
      <c r="R5034">
        <v>1</v>
      </c>
      <c r="S5034">
        <v>0</v>
      </c>
      <c r="T5034">
        <v>1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1.8486349369021602</v>
      </c>
      <c r="AA5034">
        <v>0</v>
      </c>
      <c r="AB5034">
        <v>1.0729604362940011</v>
      </c>
      <c r="AC5034">
        <v>0</v>
      </c>
      <c r="AD5034">
        <v>0</v>
      </c>
      <c r="AE5034">
        <v>2.921595373196161</v>
      </c>
    </row>
    <row r="5035" spans="1:31" x14ac:dyDescent="0.25">
      <c r="A5035">
        <v>2346409</v>
      </c>
      <c r="B5035">
        <v>1</v>
      </c>
      <c r="C5035" t="s">
        <v>81</v>
      </c>
      <c r="D5035" t="s">
        <v>120</v>
      </c>
      <c r="E5035" t="s">
        <v>141</v>
      </c>
      <c r="F5035" t="s">
        <v>7249</v>
      </c>
      <c r="G5035" t="s">
        <v>134</v>
      </c>
      <c r="H5035" t="s">
        <v>135</v>
      </c>
      <c r="I5035" t="s">
        <v>144</v>
      </c>
      <c r="J5035" t="s">
        <v>137</v>
      </c>
      <c r="K5035" t="s">
        <v>138</v>
      </c>
      <c r="L5035" t="s">
        <v>14499</v>
      </c>
      <c r="M5035" t="s">
        <v>14500</v>
      </c>
      <c r="N5035">
        <v>0.99527777699999997</v>
      </c>
      <c r="O5035">
        <v>0</v>
      </c>
      <c r="P5035">
        <v>11</v>
      </c>
      <c r="Q5035">
        <v>8</v>
      </c>
      <c r="R5035">
        <v>27</v>
      </c>
      <c r="S5035">
        <v>1</v>
      </c>
      <c r="T5035">
        <v>0</v>
      </c>
      <c r="U5035">
        <v>0</v>
      </c>
      <c r="V5035">
        <v>0</v>
      </c>
      <c r="W5035">
        <v>0</v>
      </c>
      <c r="X5035">
        <v>2.6229692869993158</v>
      </c>
      <c r="Y5035">
        <v>24.718705883733008</v>
      </c>
      <c r="Z5035">
        <v>132.99625371346221</v>
      </c>
      <c r="AA5035">
        <v>2.2580029898328196</v>
      </c>
      <c r="AB5035">
        <v>0</v>
      </c>
      <c r="AC5035">
        <v>0</v>
      </c>
      <c r="AD5035">
        <v>0</v>
      </c>
      <c r="AE5035">
        <v>162.59593187402734</v>
      </c>
    </row>
    <row r="5036" spans="1:31" x14ac:dyDescent="0.25">
      <c r="A5036">
        <v>2346552</v>
      </c>
      <c r="B5036">
        <v>1</v>
      </c>
      <c r="C5036" t="s">
        <v>81</v>
      </c>
      <c r="D5036" t="s">
        <v>122</v>
      </c>
      <c r="E5036" t="s">
        <v>147</v>
      </c>
      <c r="F5036" t="s">
        <v>14501</v>
      </c>
      <c r="G5036" t="s">
        <v>254</v>
      </c>
      <c r="H5036" t="s">
        <v>135</v>
      </c>
      <c r="I5036" t="s">
        <v>144</v>
      </c>
      <c r="J5036" t="s">
        <v>137</v>
      </c>
      <c r="K5036" t="s">
        <v>138</v>
      </c>
      <c r="L5036" t="s">
        <v>14502</v>
      </c>
      <c r="M5036" t="s">
        <v>14503</v>
      </c>
      <c r="N5036">
        <v>6.9191666659999997</v>
      </c>
      <c r="O5036">
        <v>14</v>
      </c>
      <c r="P5036">
        <v>899</v>
      </c>
      <c r="Q5036">
        <v>1</v>
      </c>
      <c r="R5036">
        <v>23</v>
      </c>
      <c r="S5036">
        <v>5</v>
      </c>
      <c r="T5036">
        <v>66</v>
      </c>
      <c r="U5036">
        <v>1</v>
      </c>
      <c r="V5036">
        <v>0</v>
      </c>
      <c r="W5036">
        <v>26.322520765312611</v>
      </c>
      <c r="X5036">
        <v>774.22581099569584</v>
      </c>
      <c r="Y5036">
        <v>0.42332500168213616</v>
      </c>
      <c r="Z5036">
        <v>75.08328313158168</v>
      </c>
      <c r="AA5036">
        <v>426.69426576550188</v>
      </c>
      <c r="AB5036">
        <v>120.41795280351647</v>
      </c>
      <c r="AC5036">
        <v>7.5867482364523759</v>
      </c>
      <c r="AD5036">
        <v>0</v>
      </c>
      <c r="AE5036">
        <v>1430.7539066997429</v>
      </c>
    </row>
    <row r="5037" spans="1:31" x14ac:dyDescent="0.25">
      <c r="A5037">
        <v>2346054</v>
      </c>
      <c r="B5037">
        <v>1</v>
      </c>
      <c r="C5037" t="s">
        <v>80</v>
      </c>
      <c r="D5037" t="s">
        <v>82</v>
      </c>
      <c r="E5037" t="s">
        <v>157</v>
      </c>
      <c r="F5037" t="s">
        <v>14504</v>
      </c>
      <c r="G5037" t="s">
        <v>204</v>
      </c>
      <c r="H5037" t="s">
        <v>154</v>
      </c>
      <c r="I5037" t="s">
        <v>144</v>
      </c>
      <c r="J5037" t="s">
        <v>137</v>
      </c>
      <c r="K5037" t="s">
        <v>138</v>
      </c>
      <c r="L5037" t="s">
        <v>14505</v>
      </c>
      <c r="M5037" t="s">
        <v>14506</v>
      </c>
      <c r="N5037">
        <v>1.933888888</v>
      </c>
      <c r="O5037">
        <v>0</v>
      </c>
      <c r="P5037">
        <v>0</v>
      </c>
      <c r="Q5037">
        <v>0</v>
      </c>
      <c r="R5037">
        <v>0</v>
      </c>
      <c r="S5037">
        <v>0</v>
      </c>
      <c r="T5037">
        <v>2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1.7007368047203753</v>
      </c>
      <c r="AC5037">
        <v>0</v>
      </c>
      <c r="AD5037">
        <v>0</v>
      </c>
      <c r="AE5037">
        <v>1.7007368047203753</v>
      </c>
    </row>
    <row r="5038" spans="1:31" x14ac:dyDescent="0.25">
      <c r="A5038">
        <v>2346695</v>
      </c>
      <c r="B5038">
        <v>1</v>
      </c>
      <c r="C5038" t="s">
        <v>81</v>
      </c>
      <c r="D5038" t="s">
        <v>115</v>
      </c>
      <c r="E5038" t="s">
        <v>151</v>
      </c>
      <c r="F5038" t="s">
        <v>9808</v>
      </c>
      <c r="G5038" t="s">
        <v>153</v>
      </c>
      <c r="H5038" t="s">
        <v>154</v>
      </c>
      <c r="I5038" t="s">
        <v>144</v>
      </c>
      <c r="J5038" t="s">
        <v>137</v>
      </c>
      <c r="K5038" t="s">
        <v>138</v>
      </c>
      <c r="L5038" t="s">
        <v>14507</v>
      </c>
      <c r="M5038" t="s">
        <v>14508</v>
      </c>
      <c r="N5038">
        <v>1.718611111</v>
      </c>
      <c r="O5038">
        <v>0</v>
      </c>
      <c r="P5038">
        <v>11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6.2857966168538457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6.2857966168538457</v>
      </c>
    </row>
    <row r="5039" spans="1:31" x14ac:dyDescent="0.25">
      <c r="A5039">
        <v>2346031</v>
      </c>
      <c r="B5039">
        <v>1</v>
      </c>
      <c r="C5039" t="s">
        <v>80</v>
      </c>
      <c r="D5039" t="s">
        <v>105</v>
      </c>
      <c r="E5039" t="s">
        <v>147</v>
      </c>
      <c r="F5039" t="s">
        <v>14509</v>
      </c>
      <c r="G5039" t="s">
        <v>184</v>
      </c>
      <c r="H5039" t="s">
        <v>135</v>
      </c>
      <c r="I5039" t="s">
        <v>144</v>
      </c>
      <c r="J5039" t="s">
        <v>137</v>
      </c>
      <c r="K5039" t="s">
        <v>138</v>
      </c>
      <c r="L5039" t="s">
        <v>13752</v>
      </c>
      <c r="M5039" t="s">
        <v>14510</v>
      </c>
      <c r="N5039">
        <v>1.802777777</v>
      </c>
      <c r="O5039">
        <v>6</v>
      </c>
      <c r="P5039">
        <v>0</v>
      </c>
      <c r="Q5039">
        <v>5</v>
      </c>
      <c r="R5039">
        <v>1</v>
      </c>
      <c r="S5039">
        <v>0</v>
      </c>
      <c r="T5039">
        <v>0</v>
      </c>
      <c r="U5039">
        <v>0</v>
      </c>
      <c r="V5039">
        <v>0</v>
      </c>
      <c r="W5039">
        <v>7.1698445291642301</v>
      </c>
      <c r="X5039">
        <v>0</v>
      </c>
      <c r="Y5039">
        <v>14.756527374478974</v>
      </c>
      <c r="Z5039">
        <v>0.13700201713108778</v>
      </c>
      <c r="AA5039">
        <v>0</v>
      </c>
      <c r="AB5039">
        <v>0</v>
      </c>
      <c r="AC5039">
        <v>0</v>
      </c>
      <c r="AD5039">
        <v>0</v>
      </c>
      <c r="AE5039">
        <v>22.063373920774293</v>
      </c>
    </row>
    <row r="5040" spans="1:31" x14ac:dyDescent="0.25">
      <c r="A5040">
        <v>2346340</v>
      </c>
      <c r="B5040">
        <v>1</v>
      </c>
      <c r="C5040" t="s">
        <v>80</v>
      </c>
      <c r="D5040" t="s">
        <v>94</v>
      </c>
      <c r="E5040" t="s">
        <v>151</v>
      </c>
      <c r="F5040" t="s">
        <v>9941</v>
      </c>
      <c r="G5040" t="s">
        <v>410</v>
      </c>
      <c r="H5040" t="s">
        <v>154</v>
      </c>
      <c r="I5040" t="s">
        <v>144</v>
      </c>
      <c r="J5040" t="s">
        <v>137</v>
      </c>
      <c r="K5040" t="s">
        <v>138</v>
      </c>
      <c r="L5040" t="s">
        <v>14511</v>
      </c>
      <c r="M5040" t="s">
        <v>14512</v>
      </c>
      <c r="N5040">
        <v>1.829722222</v>
      </c>
      <c r="O5040">
        <v>0</v>
      </c>
      <c r="P5040">
        <v>47</v>
      </c>
      <c r="Q5040">
        <v>0</v>
      </c>
      <c r="R5040">
        <v>0</v>
      </c>
      <c r="S5040">
        <v>0</v>
      </c>
      <c r="T5040">
        <v>1</v>
      </c>
      <c r="U5040">
        <v>0</v>
      </c>
      <c r="V5040">
        <v>0</v>
      </c>
      <c r="W5040">
        <v>0</v>
      </c>
      <c r="X5040">
        <v>9.7574292935034777</v>
      </c>
      <c r="Y5040">
        <v>0</v>
      </c>
      <c r="Z5040">
        <v>0</v>
      </c>
      <c r="AA5040">
        <v>0</v>
      </c>
      <c r="AB5040">
        <v>1.6230881956282778E-2</v>
      </c>
      <c r="AC5040">
        <v>0</v>
      </c>
      <c r="AD5040">
        <v>0</v>
      </c>
      <c r="AE5040">
        <v>9.7736601754597601</v>
      </c>
    </row>
    <row r="5041" spans="1:31" x14ac:dyDescent="0.25">
      <c r="A5041">
        <v>2346738</v>
      </c>
      <c r="B5041">
        <v>1</v>
      </c>
      <c r="C5041" t="s">
        <v>80</v>
      </c>
      <c r="D5041" t="s">
        <v>93</v>
      </c>
      <c r="E5041" t="s">
        <v>141</v>
      </c>
      <c r="F5041" t="s">
        <v>11626</v>
      </c>
      <c r="G5041" t="s">
        <v>363</v>
      </c>
      <c r="H5041" t="s">
        <v>135</v>
      </c>
      <c r="I5041" t="s">
        <v>144</v>
      </c>
      <c r="J5041" t="s">
        <v>137</v>
      </c>
      <c r="K5041" t="s">
        <v>138</v>
      </c>
      <c r="L5041" t="s">
        <v>14513</v>
      </c>
      <c r="M5041" t="s">
        <v>14514</v>
      </c>
      <c r="N5041">
        <v>1.531666666</v>
      </c>
      <c r="O5041">
        <v>0</v>
      </c>
      <c r="P5041">
        <v>17</v>
      </c>
      <c r="Q5041">
        <v>3</v>
      </c>
      <c r="R5041">
        <v>68</v>
      </c>
      <c r="S5041">
        <v>0</v>
      </c>
      <c r="T5041">
        <v>20</v>
      </c>
      <c r="U5041">
        <v>0</v>
      </c>
      <c r="V5041">
        <v>0</v>
      </c>
      <c r="W5041">
        <v>0</v>
      </c>
      <c r="X5041">
        <v>8.3983513453587531</v>
      </c>
      <c r="Y5041">
        <v>6.670117246602989</v>
      </c>
      <c r="Z5041">
        <v>316.92146673715268</v>
      </c>
      <c r="AA5041">
        <v>0</v>
      </c>
      <c r="AB5041">
        <v>67.508649999038667</v>
      </c>
      <c r="AC5041">
        <v>0</v>
      </c>
      <c r="AD5041">
        <v>0</v>
      </c>
      <c r="AE5041">
        <v>399.49858532815307</v>
      </c>
    </row>
    <row r="5042" spans="1:31" x14ac:dyDescent="0.25">
      <c r="A5042">
        <v>2346572</v>
      </c>
      <c r="B5042">
        <v>1</v>
      </c>
      <c r="C5042" t="s">
        <v>81</v>
      </c>
      <c r="D5042" t="s">
        <v>123</v>
      </c>
      <c r="E5042" t="s">
        <v>147</v>
      </c>
      <c r="F5042" t="s">
        <v>14515</v>
      </c>
      <c r="G5042" t="s">
        <v>134</v>
      </c>
      <c r="H5042" t="s">
        <v>135</v>
      </c>
      <c r="I5042" t="s">
        <v>144</v>
      </c>
      <c r="J5042" t="s">
        <v>137</v>
      </c>
      <c r="K5042" t="s">
        <v>138</v>
      </c>
      <c r="L5042" t="s">
        <v>14516</v>
      </c>
      <c r="M5042" t="s">
        <v>14517</v>
      </c>
      <c r="N5042">
        <v>2.9275000000000002</v>
      </c>
      <c r="O5042">
        <v>0</v>
      </c>
      <c r="P5042">
        <v>4186</v>
      </c>
      <c r="Q5042">
        <v>0</v>
      </c>
      <c r="R5042">
        <v>1</v>
      </c>
      <c r="S5042">
        <v>0</v>
      </c>
      <c r="T5042">
        <v>193</v>
      </c>
      <c r="U5042">
        <v>0</v>
      </c>
      <c r="V5042">
        <v>1</v>
      </c>
      <c r="W5042">
        <v>0</v>
      </c>
      <c r="X5042">
        <v>2872.5061070673178</v>
      </c>
      <c r="Y5042">
        <v>0</v>
      </c>
      <c r="Z5042">
        <v>1.8120132365211112E-2</v>
      </c>
      <c r="AA5042">
        <v>0</v>
      </c>
      <c r="AB5042">
        <v>543.75057533372319</v>
      </c>
      <c r="AC5042">
        <v>0</v>
      </c>
      <c r="AD5042">
        <v>11.124266187719929</v>
      </c>
      <c r="AE5042">
        <v>3427.3990687211262</v>
      </c>
    </row>
    <row r="5043" spans="1:31" x14ac:dyDescent="0.25">
      <c r="A5043">
        <v>2346097</v>
      </c>
      <c r="B5043">
        <v>1</v>
      </c>
      <c r="C5043" t="s">
        <v>80</v>
      </c>
      <c r="D5043" t="s">
        <v>109</v>
      </c>
      <c r="E5043" t="s">
        <v>174</v>
      </c>
      <c r="F5043" t="s">
        <v>13475</v>
      </c>
      <c r="G5043" t="s">
        <v>208</v>
      </c>
      <c r="H5043" t="s">
        <v>154</v>
      </c>
      <c r="I5043" t="s">
        <v>144</v>
      </c>
      <c r="J5043" t="s">
        <v>137</v>
      </c>
      <c r="K5043" t="s">
        <v>209</v>
      </c>
      <c r="L5043" t="s">
        <v>14518</v>
      </c>
      <c r="M5043" t="s">
        <v>14519</v>
      </c>
      <c r="N5043">
        <v>3.161944444</v>
      </c>
      <c r="O5043">
        <v>0</v>
      </c>
      <c r="P5043">
        <v>89</v>
      </c>
      <c r="Q5043">
        <v>0</v>
      </c>
      <c r="R5043">
        <v>23</v>
      </c>
      <c r="S5043">
        <v>0</v>
      </c>
      <c r="T5043">
        <v>32</v>
      </c>
      <c r="U5043">
        <v>0</v>
      </c>
      <c r="V5043">
        <v>0</v>
      </c>
      <c r="W5043">
        <v>0</v>
      </c>
      <c r="X5043">
        <v>55.789150827321215</v>
      </c>
      <c r="Y5043">
        <v>0</v>
      </c>
      <c r="Z5043">
        <v>91.378524748833684</v>
      </c>
      <c r="AA5043">
        <v>0</v>
      </c>
      <c r="AB5043">
        <v>78.398161124244496</v>
      </c>
      <c r="AC5043">
        <v>0</v>
      </c>
      <c r="AD5043">
        <v>0</v>
      </c>
      <c r="AE5043">
        <v>225.56583670039939</v>
      </c>
    </row>
    <row r="5044" spans="1:31" x14ac:dyDescent="0.25">
      <c r="A5044">
        <v>2346715</v>
      </c>
      <c r="B5044">
        <v>1</v>
      </c>
      <c r="C5044" t="s">
        <v>80</v>
      </c>
      <c r="D5044" t="s">
        <v>103</v>
      </c>
      <c r="E5044" t="s">
        <v>147</v>
      </c>
      <c r="F5044" t="s">
        <v>14520</v>
      </c>
      <c r="G5044" t="s">
        <v>184</v>
      </c>
      <c r="H5044" t="s">
        <v>135</v>
      </c>
      <c r="I5044" t="s">
        <v>144</v>
      </c>
      <c r="J5044" t="s">
        <v>137</v>
      </c>
      <c r="K5044" t="s">
        <v>138</v>
      </c>
      <c r="L5044" t="s">
        <v>14521</v>
      </c>
      <c r="M5044" t="s">
        <v>14522</v>
      </c>
      <c r="N5044">
        <v>6.9677777770000002</v>
      </c>
      <c r="O5044">
        <v>0</v>
      </c>
      <c r="P5044">
        <v>191</v>
      </c>
      <c r="Q5044">
        <v>0</v>
      </c>
      <c r="R5044">
        <v>4</v>
      </c>
      <c r="S5044">
        <v>0</v>
      </c>
      <c r="T5044">
        <v>38</v>
      </c>
      <c r="U5044">
        <v>0</v>
      </c>
      <c r="V5044">
        <v>0</v>
      </c>
      <c r="W5044">
        <v>0</v>
      </c>
      <c r="X5044">
        <v>239.76652901790703</v>
      </c>
      <c r="Y5044">
        <v>0</v>
      </c>
      <c r="Z5044">
        <v>17.80884270028082</v>
      </c>
      <c r="AA5044">
        <v>0</v>
      </c>
      <c r="AB5044">
        <v>123.25663570651236</v>
      </c>
      <c r="AC5044">
        <v>0</v>
      </c>
      <c r="AD5044">
        <v>0</v>
      </c>
      <c r="AE5044">
        <v>380.83200742470024</v>
      </c>
    </row>
    <row r="5045" spans="1:31" x14ac:dyDescent="0.25">
      <c r="A5045">
        <v>2346652</v>
      </c>
      <c r="B5045">
        <v>1</v>
      </c>
      <c r="C5045" t="s">
        <v>80</v>
      </c>
      <c r="D5045" t="s">
        <v>103</v>
      </c>
      <c r="E5045" t="s">
        <v>151</v>
      </c>
      <c r="F5045" t="s">
        <v>14523</v>
      </c>
      <c r="G5045" t="s">
        <v>410</v>
      </c>
      <c r="H5045" t="s">
        <v>154</v>
      </c>
      <c r="I5045" t="s">
        <v>144</v>
      </c>
      <c r="J5045" t="s">
        <v>137</v>
      </c>
      <c r="K5045" t="s">
        <v>138</v>
      </c>
      <c r="L5045" t="s">
        <v>14524</v>
      </c>
      <c r="M5045" t="s">
        <v>14525</v>
      </c>
      <c r="N5045">
        <v>1.784444444</v>
      </c>
      <c r="O5045">
        <v>0</v>
      </c>
      <c r="P5045">
        <v>8</v>
      </c>
      <c r="Q5045">
        <v>0</v>
      </c>
      <c r="R5045">
        <v>3</v>
      </c>
      <c r="S5045">
        <v>0</v>
      </c>
      <c r="T5045">
        <v>5</v>
      </c>
      <c r="U5045">
        <v>0</v>
      </c>
      <c r="V5045">
        <v>0</v>
      </c>
      <c r="W5045">
        <v>0</v>
      </c>
      <c r="X5045">
        <v>7.3720860732892346</v>
      </c>
      <c r="Y5045">
        <v>0</v>
      </c>
      <c r="Z5045">
        <v>8.7842369150138193</v>
      </c>
      <c r="AA5045">
        <v>0</v>
      </c>
      <c r="AB5045">
        <v>4.7946561145557167</v>
      </c>
      <c r="AC5045">
        <v>0</v>
      </c>
      <c r="AD5045">
        <v>0</v>
      </c>
      <c r="AE5045">
        <v>20.950979102858771</v>
      </c>
    </row>
    <row r="5046" spans="1:31" x14ac:dyDescent="0.25">
      <c r="A5046">
        <v>2346011</v>
      </c>
      <c r="B5046">
        <v>1</v>
      </c>
      <c r="C5046" t="s">
        <v>81</v>
      </c>
      <c r="D5046" t="s">
        <v>114</v>
      </c>
      <c r="E5046" t="s">
        <v>157</v>
      </c>
      <c r="F5046" t="s">
        <v>14526</v>
      </c>
      <c r="G5046" t="s">
        <v>159</v>
      </c>
      <c r="H5046" t="s">
        <v>154</v>
      </c>
      <c r="I5046" t="s">
        <v>144</v>
      </c>
      <c r="J5046" t="s">
        <v>137</v>
      </c>
      <c r="K5046" t="s">
        <v>138</v>
      </c>
      <c r="L5046" t="s">
        <v>14527</v>
      </c>
      <c r="M5046" t="s">
        <v>14528</v>
      </c>
      <c r="N5046">
        <v>2.1524999999999999</v>
      </c>
      <c r="O5046">
        <v>0</v>
      </c>
      <c r="P5046">
        <v>1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0.12908192912482502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0.12908192912482502</v>
      </c>
    </row>
    <row r="5047" spans="1:31" x14ac:dyDescent="0.25">
      <c r="A5047">
        <v>2346366</v>
      </c>
      <c r="B5047">
        <v>1</v>
      </c>
      <c r="C5047" t="s">
        <v>80</v>
      </c>
      <c r="D5047" t="s">
        <v>94</v>
      </c>
      <c r="E5047" t="s">
        <v>174</v>
      </c>
      <c r="F5047" t="s">
        <v>14529</v>
      </c>
      <c r="G5047" t="s">
        <v>176</v>
      </c>
      <c r="H5047" t="s">
        <v>154</v>
      </c>
      <c r="I5047" t="s">
        <v>144</v>
      </c>
      <c r="J5047" t="s">
        <v>137</v>
      </c>
      <c r="K5047" t="s">
        <v>138</v>
      </c>
      <c r="L5047" t="s">
        <v>14530</v>
      </c>
      <c r="M5047" t="s">
        <v>14531</v>
      </c>
      <c r="N5047">
        <v>0.453333333</v>
      </c>
      <c r="O5047">
        <v>0</v>
      </c>
      <c r="P5047">
        <v>407</v>
      </c>
      <c r="Q5047">
        <v>0</v>
      </c>
      <c r="R5047">
        <v>0</v>
      </c>
      <c r="S5047">
        <v>0</v>
      </c>
      <c r="T5047">
        <v>30</v>
      </c>
      <c r="U5047">
        <v>0</v>
      </c>
      <c r="V5047">
        <v>0</v>
      </c>
      <c r="W5047">
        <v>0</v>
      </c>
      <c r="X5047">
        <v>52.206790693871163</v>
      </c>
      <c r="Y5047">
        <v>0</v>
      </c>
      <c r="Z5047">
        <v>0</v>
      </c>
      <c r="AA5047">
        <v>0</v>
      </c>
      <c r="AB5047">
        <v>17.963614430889887</v>
      </c>
      <c r="AC5047">
        <v>0</v>
      </c>
      <c r="AD5047">
        <v>0</v>
      </c>
      <c r="AE5047">
        <v>70.170405124761047</v>
      </c>
    </row>
    <row r="5048" spans="1:31" x14ac:dyDescent="0.25">
      <c r="A5048">
        <v>2346117</v>
      </c>
      <c r="B5048">
        <v>1</v>
      </c>
      <c r="C5048" t="s">
        <v>80</v>
      </c>
      <c r="D5048" t="s">
        <v>96</v>
      </c>
      <c r="E5048" t="s">
        <v>157</v>
      </c>
      <c r="F5048" t="s">
        <v>14532</v>
      </c>
      <c r="G5048" t="s">
        <v>159</v>
      </c>
      <c r="H5048" t="s">
        <v>154</v>
      </c>
      <c r="I5048" t="s">
        <v>144</v>
      </c>
      <c r="J5048" t="s">
        <v>137</v>
      </c>
      <c r="K5048" t="s">
        <v>138</v>
      </c>
      <c r="L5048" t="s">
        <v>14533</v>
      </c>
      <c r="M5048" t="s">
        <v>14534</v>
      </c>
      <c r="N5048">
        <v>8.3341666659999998</v>
      </c>
      <c r="O5048">
        <v>0</v>
      </c>
      <c r="P5048">
        <v>0</v>
      </c>
      <c r="Q5048">
        <v>0</v>
      </c>
      <c r="R5048">
        <v>0</v>
      </c>
      <c r="S5048">
        <v>0</v>
      </c>
      <c r="T5048">
        <v>1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2.0686074057513699</v>
      </c>
      <c r="AC5048">
        <v>0</v>
      </c>
      <c r="AD5048">
        <v>0</v>
      </c>
      <c r="AE5048">
        <v>2.0686074057513699</v>
      </c>
    </row>
    <row r="5049" spans="1:31" x14ac:dyDescent="0.25">
      <c r="A5049">
        <v>2346758</v>
      </c>
      <c r="B5049">
        <v>1</v>
      </c>
      <c r="C5049" t="s">
        <v>80</v>
      </c>
      <c r="D5049" t="s">
        <v>96</v>
      </c>
      <c r="E5049" t="s">
        <v>157</v>
      </c>
      <c r="F5049" t="s">
        <v>14535</v>
      </c>
      <c r="G5049" t="s">
        <v>159</v>
      </c>
      <c r="H5049" t="s">
        <v>154</v>
      </c>
      <c r="I5049" t="s">
        <v>144</v>
      </c>
      <c r="J5049" t="s">
        <v>137</v>
      </c>
      <c r="K5049" t="s">
        <v>138</v>
      </c>
      <c r="L5049" t="s">
        <v>14536</v>
      </c>
      <c r="M5049" t="s">
        <v>14537</v>
      </c>
      <c r="N5049">
        <v>0.903888888</v>
      </c>
      <c r="O5049">
        <v>0</v>
      </c>
      <c r="P5049">
        <v>2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0.38074614510015842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0.38074614510015842</v>
      </c>
    </row>
    <row r="5050" spans="1:31" x14ac:dyDescent="0.25">
      <c r="A5050">
        <v>2345968</v>
      </c>
      <c r="B5050">
        <v>1</v>
      </c>
      <c r="C5050" t="s">
        <v>80</v>
      </c>
      <c r="D5050" t="s">
        <v>83</v>
      </c>
      <c r="E5050" t="s">
        <v>147</v>
      </c>
      <c r="F5050" t="s">
        <v>14538</v>
      </c>
      <c r="G5050" t="s">
        <v>363</v>
      </c>
      <c r="H5050" t="s">
        <v>135</v>
      </c>
      <c r="I5050" t="s">
        <v>144</v>
      </c>
      <c r="J5050" t="s">
        <v>137</v>
      </c>
      <c r="K5050" t="s">
        <v>138</v>
      </c>
      <c r="L5050" t="s">
        <v>14539</v>
      </c>
      <c r="M5050" t="s">
        <v>14540</v>
      </c>
      <c r="N5050">
        <v>9.4722221999999995E-2</v>
      </c>
      <c r="O5050">
        <v>0</v>
      </c>
      <c r="P5050">
        <v>394</v>
      </c>
      <c r="Q5050">
        <v>0</v>
      </c>
      <c r="R5050">
        <v>0</v>
      </c>
      <c r="S5050">
        <v>0</v>
      </c>
      <c r="T5050">
        <v>86</v>
      </c>
      <c r="U5050">
        <v>0</v>
      </c>
      <c r="V5050">
        <v>0</v>
      </c>
      <c r="W5050">
        <v>0</v>
      </c>
      <c r="X5050">
        <v>10.87939139110774</v>
      </c>
      <c r="Y5050">
        <v>0</v>
      </c>
      <c r="Z5050">
        <v>0</v>
      </c>
      <c r="AA5050">
        <v>0</v>
      </c>
      <c r="AB5050">
        <v>5.9140522428561413</v>
      </c>
      <c r="AC5050">
        <v>0</v>
      </c>
      <c r="AD5050">
        <v>0</v>
      </c>
      <c r="AE5050">
        <v>16.793443633963882</v>
      </c>
    </row>
    <row r="5051" spans="1:31" x14ac:dyDescent="0.25">
      <c r="A5051">
        <v>2345994</v>
      </c>
      <c r="B5051">
        <v>1</v>
      </c>
      <c r="C5051" t="s">
        <v>81</v>
      </c>
      <c r="D5051" t="s">
        <v>113</v>
      </c>
      <c r="E5051" t="s">
        <v>141</v>
      </c>
      <c r="F5051" t="s">
        <v>14541</v>
      </c>
      <c r="G5051" t="s">
        <v>134</v>
      </c>
      <c r="H5051" t="s">
        <v>135</v>
      </c>
      <c r="I5051" t="s">
        <v>144</v>
      </c>
      <c r="J5051" t="s">
        <v>137</v>
      </c>
      <c r="K5051" t="s">
        <v>138</v>
      </c>
      <c r="L5051" t="s">
        <v>14542</v>
      </c>
      <c r="M5051" t="s">
        <v>14543</v>
      </c>
      <c r="N5051">
        <v>0.87416666600000004</v>
      </c>
      <c r="O5051">
        <v>0</v>
      </c>
      <c r="P5051">
        <v>595</v>
      </c>
      <c r="Q5051">
        <v>17</v>
      </c>
      <c r="R5051">
        <v>74</v>
      </c>
      <c r="S5051">
        <v>1</v>
      </c>
      <c r="T5051">
        <v>36</v>
      </c>
      <c r="U5051">
        <v>0</v>
      </c>
      <c r="V5051">
        <v>0</v>
      </c>
      <c r="W5051">
        <v>0</v>
      </c>
      <c r="X5051">
        <v>61.448127324026544</v>
      </c>
      <c r="Y5051">
        <v>22.381941242395015</v>
      </c>
      <c r="Z5051">
        <v>123.18170400762375</v>
      </c>
      <c r="AA5051">
        <v>0</v>
      </c>
      <c r="AB5051">
        <v>16.316287280915297</v>
      </c>
      <c r="AC5051">
        <v>0</v>
      </c>
      <c r="AD5051">
        <v>0</v>
      </c>
      <c r="AE5051">
        <v>223.32805985496063</v>
      </c>
    </row>
    <row r="5052" spans="1:31" x14ac:dyDescent="0.25">
      <c r="A5052">
        <v>2346349</v>
      </c>
      <c r="B5052">
        <v>1</v>
      </c>
      <c r="C5052" t="s">
        <v>80</v>
      </c>
      <c r="D5052" t="s">
        <v>97</v>
      </c>
      <c r="E5052" t="s">
        <v>174</v>
      </c>
      <c r="F5052" t="s">
        <v>14544</v>
      </c>
      <c r="G5052" t="s">
        <v>410</v>
      </c>
      <c r="H5052" t="s">
        <v>154</v>
      </c>
      <c r="I5052" t="s">
        <v>144</v>
      </c>
      <c r="J5052" t="s">
        <v>137</v>
      </c>
      <c r="K5052" t="s">
        <v>138</v>
      </c>
      <c r="L5052" t="s">
        <v>14545</v>
      </c>
      <c r="M5052" t="s">
        <v>14546</v>
      </c>
      <c r="N5052">
        <v>1.258888888</v>
      </c>
      <c r="O5052">
        <v>0</v>
      </c>
      <c r="P5052">
        <v>28</v>
      </c>
      <c r="Q5052">
        <v>0</v>
      </c>
      <c r="R5052">
        <v>37</v>
      </c>
      <c r="S5052">
        <v>0</v>
      </c>
      <c r="T5052">
        <v>16</v>
      </c>
      <c r="U5052">
        <v>0</v>
      </c>
      <c r="V5052">
        <v>0</v>
      </c>
      <c r="W5052">
        <v>0</v>
      </c>
      <c r="X5052">
        <v>17.085357742458058</v>
      </c>
      <c r="Y5052">
        <v>0</v>
      </c>
      <c r="Z5052">
        <v>22.559755141019554</v>
      </c>
      <c r="AA5052">
        <v>0</v>
      </c>
      <c r="AB5052">
        <v>27.101070497070353</v>
      </c>
      <c r="AC5052">
        <v>0</v>
      </c>
      <c r="AD5052">
        <v>0</v>
      </c>
      <c r="AE5052">
        <v>66.746183380547961</v>
      </c>
    </row>
    <row r="5053" spans="1:31" x14ac:dyDescent="0.25">
      <c r="A5053">
        <v>2346681</v>
      </c>
      <c r="B5053">
        <v>1</v>
      </c>
      <c r="C5053" t="s">
        <v>80</v>
      </c>
      <c r="D5053" t="s">
        <v>94</v>
      </c>
      <c r="E5053" t="s">
        <v>151</v>
      </c>
      <c r="F5053" t="s">
        <v>14547</v>
      </c>
      <c r="G5053" t="s">
        <v>410</v>
      </c>
      <c r="H5053" t="s">
        <v>154</v>
      </c>
      <c r="I5053" t="s">
        <v>144</v>
      </c>
      <c r="J5053" t="s">
        <v>137</v>
      </c>
      <c r="K5053" t="s">
        <v>138</v>
      </c>
      <c r="L5053" t="s">
        <v>13945</v>
      </c>
      <c r="M5053" t="s">
        <v>14548</v>
      </c>
      <c r="N5053">
        <v>2.329722222</v>
      </c>
      <c r="O5053">
        <v>0</v>
      </c>
      <c r="P5053">
        <v>35</v>
      </c>
      <c r="Q5053">
        <v>0</v>
      </c>
      <c r="R5053">
        <v>2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20.517207177504233</v>
      </c>
      <c r="Y5053">
        <v>0</v>
      </c>
      <c r="Z5053">
        <v>3.4492134286249829</v>
      </c>
      <c r="AA5053">
        <v>0</v>
      </c>
      <c r="AB5053">
        <v>0</v>
      </c>
      <c r="AC5053">
        <v>0</v>
      </c>
      <c r="AD5053">
        <v>0</v>
      </c>
      <c r="AE5053">
        <v>23.966420606129216</v>
      </c>
    </row>
    <row r="5054" spans="1:31" x14ac:dyDescent="0.25">
      <c r="A5054">
        <v>2346017</v>
      </c>
      <c r="B5054">
        <v>1</v>
      </c>
      <c r="C5054" t="s">
        <v>80</v>
      </c>
      <c r="D5054" t="s">
        <v>87</v>
      </c>
      <c r="E5054" t="s">
        <v>157</v>
      </c>
      <c r="F5054" t="s">
        <v>14549</v>
      </c>
      <c r="G5054" t="s">
        <v>204</v>
      </c>
      <c r="H5054" t="s">
        <v>154</v>
      </c>
      <c r="I5054" t="s">
        <v>144</v>
      </c>
      <c r="J5054" t="s">
        <v>137</v>
      </c>
      <c r="K5054" t="s">
        <v>138</v>
      </c>
      <c r="L5054" t="s">
        <v>14550</v>
      </c>
      <c r="M5054" t="s">
        <v>14551</v>
      </c>
      <c r="N5054">
        <v>1.2541666659999999</v>
      </c>
      <c r="O5054">
        <v>0</v>
      </c>
      <c r="P5054">
        <v>0</v>
      </c>
      <c r="Q5054">
        <v>0</v>
      </c>
      <c r="R5054">
        <v>0</v>
      </c>
      <c r="S5054">
        <v>0</v>
      </c>
      <c r="T5054">
        <v>5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5.6260917393896257</v>
      </c>
      <c r="AC5054">
        <v>0</v>
      </c>
      <c r="AD5054">
        <v>0</v>
      </c>
      <c r="AE5054">
        <v>5.6260917393896257</v>
      </c>
    </row>
    <row r="5055" spans="1:31" x14ac:dyDescent="0.25">
      <c r="A5055">
        <v>2346495</v>
      </c>
      <c r="B5055">
        <v>1</v>
      </c>
      <c r="C5055" t="s">
        <v>81</v>
      </c>
      <c r="D5055" t="s">
        <v>120</v>
      </c>
      <c r="E5055" t="s">
        <v>151</v>
      </c>
      <c r="F5055" t="s">
        <v>14552</v>
      </c>
      <c r="G5055" t="s">
        <v>153</v>
      </c>
      <c r="H5055" t="s">
        <v>154</v>
      </c>
      <c r="I5055" t="s">
        <v>144</v>
      </c>
      <c r="J5055" t="s">
        <v>137</v>
      </c>
      <c r="K5055" t="s">
        <v>138</v>
      </c>
      <c r="L5055" t="s">
        <v>14553</v>
      </c>
      <c r="M5055" t="s">
        <v>14554</v>
      </c>
      <c r="N5055">
        <v>1.206388888</v>
      </c>
      <c r="O5055">
        <v>0</v>
      </c>
      <c r="P5055">
        <v>68</v>
      </c>
      <c r="Q5055">
        <v>0</v>
      </c>
      <c r="R5055">
        <v>0</v>
      </c>
      <c r="S5055">
        <v>0</v>
      </c>
      <c r="T5055">
        <v>9</v>
      </c>
      <c r="U5055">
        <v>0</v>
      </c>
      <c r="V5055">
        <v>0</v>
      </c>
      <c r="W5055">
        <v>0</v>
      </c>
      <c r="X5055">
        <v>23.300698465940101</v>
      </c>
      <c r="Y5055">
        <v>0</v>
      </c>
      <c r="Z5055">
        <v>0</v>
      </c>
      <c r="AA5055">
        <v>0</v>
      </c>
      <c r="AB5055">
        <v>10.382883946152674</v>
      </c>
      <c r="AC5055">
        <v>0</v>
      </c>
      <c r="AD5055">
        <v>0</v>
      </c>
      <c r="AE5055">
        <v>33.683582412092775</v>
      </c>
    </row>
    <row r="5056" spans="1:31" x14ac:dyDescent="0.25">
      <c r="A5056">
        <v>2346541</v>
      </c>
      <c r="B5056">
        <v>1</v>
      </c>
      <c r="C5056" t="s">
        <v>80</v>
      </c>
      <c r="D5056" t="s">
        <v>92</v>
      </c>
      <c r="E5056" t="s">
        <v>157</v>
      </c>
      <c r="F5056" t="s">
        <v>14555</v>
      </c>
      <c r="G5056" t="s">
        <v>159</v>
      </c>
      <c r="H5056" t="s">
        <v>154</v>
      </c>
      <c r="I5056" t="s">
        <v>144</v>
      </c>
      <c r="J5056" t="s">
        <v>137</v>
      </c>
      <c r="K5056" t="s">
        <v>138</v>
      </c>
      <c r="L5056" t="s">
        <v>14556</v>
      </c>
      <c r="M5056" t="s">
        <v>14557</v>
      </c>
      <c r="N5056">
        <v>1.825555555</v>
      </c>
      <c r="O5056">
        <v>0</v>
      </c>
      <c r="P5056">
        <v>0</v>
      </c>
      <c r="Q5056">
        <v>0</v>
      </c>
      <c r="R5056">
        <v>2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1.7951254152205958</v>
      </c>
      <c r="AA5056">
        <v>0</v>
      </c>
      <c r="AB5056">
        <v>0</v>
      </c>
      <c r="AC5056">
        <v>0</v>
      </c>
      <c r="AD5056">
        <v>0</v>
      </c>
      <c r="AE5056">
        <v>1.7951254152205958</v>
      </c>
    </row>
    <row r="5057" spans="1:31" x14ac:dyDescent="0.25">
      <c r="A5057">
        <v>2346372</v>
      </c>
      <c r="B5057">
        <v>1</v>
      </c>
      <c r="C5057" t="s">
        <v>81</v>
      </c>
      <c r="D5057" t="s">
        <v>127</v>
      </c>
      <c r="E5057" t="s">
        <v>157</v>
      </c>
      <c r="F5057" t="s">
        <v>14558</v>
      </c>
      <c r="G5057" t="s">
        <v>194</v>
      </c>
      <c r="H5057" t="s">
        <v>154</v>
      </c>
      <c r="I5057" t="s">
        <v>144</v>
      </c>
      <c r="J5057" t="s">
        <v>137</v>
      </c>
      <c r="K5057" t="s">
        <v>138</v>
      </c>
      <c r="L5057" t="s">
        <v>14559</v>
      </c>
      <c r="M5057" t="s">
        <v>14560</v>
      </c>
      <c r="N5057">
        <v>1.768611111</v>
      </c>
      <c r="O5057">
        <v>0</v>
      </c>
      <c r="P5057">
        <v>1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0.98979413709251673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0.98979413709251673</v>
      </c>
    </row>
    <row r="5058" spans="1:31" x14ac:dyDescent="0.25">
      <c r="A5058">
        <v>2346395</v>
      </c>
      <c r="B5058">
        <v>1</v>
      </c>
      <c r="C5058" t="s">
        <v>80</v>
      </c>
      <c r="D5058" t="s">
        <v>94</v>
      </c>
      <c r="E5058" t="s">
        <v>174</v>
      </c>
      <c r="F5058" t="s">
        <v>14561</v>
      </c>
      <c r="G5058" t="s">
        <v>176</v>
      </c>
      <c r="H5058" t="s">
        <v>154</v>
      </c>
      <c r="I5058" t="s">
        <v>144</v>
      </c>
      <c r="J5058" t="s">
        <v>137</v>
      </c>
      <c r="K5058" t="s">
        <v>138</v>
      </c>
      <c r="L5058" t="s">
        <v>14562</v>
      </c>
      <c r="M5058" t="s">
        <v>14563</v>
      </c>
      <c r="N5058">
        <v>1.513055555</v>
      </c>
      <c r="O5058">
        <v>0</v>
      </c>
      <c r="P5058">
        <v>313</v>
      </c>
      <c r="Q5058">
        <v>0</v>
      </c>
      <c r="R5058">
        <v>0</v>
      </c>
      <c r="S5058">
        <v>0</v>
      </c>
      <c r="T5058">
        <v>24</v>
      </c>
      <c r="U5058">
        <v>0</v>
      </c>
      <c r="V5058">
        <v>0</v>
      </c>
      <c r="W5058">
        <v>0</v>
      </c>
      <c r="X5058">
        <v>130.30322664446734</v>
      </c>
      <c r="Y5058">
        <v>0</v>
      </c>
      <c r="Z5058">
        <v>0</v>
      </c>
      <c r="AA5058">
        <v>0</v>
      </c>
      <c r="AB5058">
        <v>57.957830496489009</v>
      </c>
      <c r="AC5058">
        <v>0</v>
      </c>
      <c r="AD5058">
        <v>0</v>
      </c>
      <c r="AE5058">
        <v>188.26105714095635</v>
      </c>
    </row>
    <row r="5059" spans="1:31" x14ac:dyDescent="0.25">
      <c r="A5059">
        <v>2346518</v>
      </c>
      <c r="B5059">
        <v>1</v>
      </c>
      <c r="C5059" t="s">
        <v>80</v>
      </c>
      <c r="D5059" t="s">
        <v>105</v>
      </c>
      <c r="E5059" t="s">
        <v>157</v>
      </c>
      <c r="F5059" t="s">
        <v>14564</v>
      </c>
      <c r="G5059" t="s">
        <v>279</v>
      </c>
      <c r="H5059" t="s">
        <v>154</v>
      </c>
      <c r="I5059" t="s">
        <v>144</v>
      </c>
      <c r="J5059" t="s">
        <v>137</v>
      </c>
      <c r="K5059" t="s">
        <v>138</v>
      </c>
      <c r="L5059" t="s">
        <v>14565</v>
      </c>
      <c r="M5059" t="s">
        <v>14566</v>
      </c>
      <c r="N5059">
        <v>3.9497222220000001</v>
      </c>
      <c r="O5059">
        <v>0</v>
      </c>
      <c r="P5059">
        <v>5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5.5918985470726668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5.5918985470726668</v>
      </c>
    </row>
    <row r="5060" spans="1:31" x14ac:dyDescent="0.25">
      <c r="A5060">
        <v>2346000</v>
      </c>
      <c r="B5060">
        <v>1</v>
      </c>
      <c r="C5060" t="s">
        <v>80</v>
      </c>
      <c r="D5060" t="s">
        <v>103</v>
      </c>
      <c r="E5060" t="s">
        <v>151</v>
      </c>
      <c r="F5060" t="s">
        <v>14567</v>
      </c>
      <c r="G5060" t="s">
        <v>410</v>
      </c>
      <c r="H5060" t="s">
        <v>154</v>
      </c>
      <c r="I5060" t="s">
        <v>144</v>
      </c>
      <c r="J5060" t="s">
        <v>137</v>
      </c>
      <c r="K5060" t="s">
        <v>138</v>
      </c>
      <c r="L5060" t="s">
        <v>14568</v>
      </c>
      <c r="M5060" t="s">
        <v>14569</v>
      </c>
      <c r="N5060">
        <v>2.4372222219999999</v>
      </c>
      <c r="O5060">
        <v>0</v>
      </c>
      <c r="P5060">
        <v>20</v>
      </c>
      <c r="Q5060">
        <v>0</v>
      </c>
      <c r="R5060">
        <v>8</v>
      </c>
      <c r="S5060">
        <v>0</v>
      </c>
      <c r="T5060">
        <v>6</v>
      </c>
      <c r="U5060">
        <v>0</v>
      </c>
      <c r="V5060">
        <v>0</v>
      </c>
      <c r="W5060">
        <v>0</v>
      </c>
      <c r="X5060">
        <v>12.100224334057701</v>
      </c>
      <c r="Y5060">
        <v>0</v>
      </c>
      <c r="Z5060">
        <v>116.74563877111606</v>
      </c>
      <c r="AA5060">
        <v>0</v>
      </c>
      <c r="AB5060">
        <v>11.064511129323281</v>
      </c>
      <c r="AC5060">
        <v>0</v>
      </c>
      <c r="AD5060">
        <v>0</v>
      </c>
      <c r="AE5060">
        <v>139.91037423449706</v>
      </c>
    </row>
    <row r="5061" spans="1:31" x14ac:dyDescent="0.25">
      <c r="A5061">
        <v>2346435</v>
      </c>
      <c r="B5061">
        <v>1</v>
      </c>
      <c r="C5061" t="s">
        <v>80</v>
      </c>
      <c r="D5061" t="s">
        <v>107</v>
      </c>
      <c r="E5061" t="s">
        <v>174</v>
      </c>
      <c r="F5061" t="s">
        <v>14570</v>
      </c>
      <c r="G5061" t="s">
        <v>344</v>
      </c>
      <c r="H5061" t="s">
        <v>154</v>
      </c>
      <c r="I5061" t="s">
        <v>144</v>
      </c>
      <c r="J5061" t="s">
        <v>137</v>
      </c>
      <c r="K5061" t="s">
        <v>138</v>
      </c>
      <c r="L5061" t="s">
        <v>14571</v>
      </c>
      <c r="M5061" t="s">
        <v>14572</v>
      </c>
      <c r="N5061">
        <v>1.905</v>
      </c>
      <c r="O5061">
        <v>0</v>
      </c>
      <c r="P5061">
        <v>148</v>
      </c>
      <c r="Q5061">
        <v>0</v>
      </c>
      <c r="R5061">
        <v>0</v>
      </c>
      <c r="S5061">
        <v>0</v>
      </c>
      <c r="T5061">
        <v>5</v>
      </c>
      <c r="U5061">
        <v>0</v>
      </c>
      <c r="V5061">
        <v>0</v>
      </c>
      <c r="W5061">
        <v>0</v>
      </c>
      <c r="X5061">
        <v>92.565117912474378</v>
      </c>
      <c r="Y5061">
        <v>0</v>
      </c>
      <c r="Z5061">
        <v>0</v>
      </c>
      <c r="AA5061">
        <v>0</v>
      </c>
      <c r="AB5061">
        <v>13.025308100727864</v>
      </c>
      <c r="AC5061">
        <v>0</v>
      </c>
      <c r="AD5061">
        <v>0</v>
      </c>
      <c r="AE5061">
        <v>105.59042601320225</v>
      </c>
    </row>
    <row r="5062" spans="1:31" x14ac:dyDescent="0.25">
      <c r="A5062">
        <v>2346286</v>
      </c>
      <c r="B5062">
        <v>1</v>
      </c>
      <c r="C5062" t="s">
        <v>80</v>
      </c>
      <c r="D5062" t="s">
        <v>108</v>
      </c>
      <c r="E5062" t="s">
        <v>141</v>
      </c>
      <c r="F5062" t="s">
        <v>4336</v>
      </c>
      <c r="G5062" t="s">
        <v>134</v>
      </c>
      <c r="H5062" t="s">
        <v>135</v>
      </c>
      <c r="I5062" t="s">
        <v>144</v>
      </c>
      <c r="J5062" t="s">
        <v>137</v>
      </c>
      <c r="K5062" t="s">
        <v>138</v>
      </c>
      <c r="L5062" t="s">
        <v>14573</v>
      </c>
      <c r="M5062" t="s">
        <v>14574</v>
      </c>
      <c r="N5062">
        <v>2.0183333330000002</v>
      </c>
      <c r="O5062">
        <v>0</v>
      </c>
      <c r="P5062">
        <v>531</v>
      </c>
      <c r="Q5062">
        <v>0</v>
      </c>
      <c r="R5062">
        <v>401</v>
      </c>
      <c r="S5062">
        <v>5</v>
      </c>
      <c r="T5062">
        <v>190</v>
      </c>
      <c r="U5062">
        <v>1</v>
      </c>
      <c r="V5062">
        <v>0</v>
      </c>
      <c r="W5062">
        <v>0</v>
      </c>
      <c r="X5062">
        <v>322.69833119248358</v>
      </c>
      <c r="Y5062">
        <v>0</v>
      </c>
      <c r="Z5062">
        <v>2422.4616998676001</v>
      </c>
      <c r="AA5062">
        <v>60.515186509340339</v>
      </c>
      <c r="AB5062">
        <v>1093.8385386761834</v>
      </c>
      <c r="AC5062">
        <v>300.49313690941989</v>
      </c>
      <c r="AD5062">
        <v>0</v>
      </c>
      <c r="AE5062">
        <v>4200.0068931550277</v>
      </c>
    </row>
    <row r="5063" spans="1:31" x14ac:dyDescent="0.25">
      <c r="A5063">
        <v>2346432</v>
      </c>
      <c r="B5063">
        <v>1</v>
      </c>
      <c r="C5063" t="s">
        <v>80</v>
      </c>
      <c r="D5063" t="s">
        <v>109</v>
      </c>
      <c r="E5063" t="s">
        <v>147</v>
      </c>
      <c r="F5063" t="s">
        <v>14575</v>
      </c>
      <c r="G5063" t="s">
        <v>877</v>
      </c>
      <c r="H5063" t="s">
        <v>135</v>
      </c>
      <c r="I5063" t="s">
        <v>144</v>
      </c>
      <c r="J5063" t="s">
        <v>137</v>
      </c>
      <c r="K5063" t="s">
        <v>138</v>
      </c>
      <c r="L5063" t="s">
        <v>14576</v>
      </c>
      <c r="M5063" t="s">
        <v>14577</v>
      </c>
      <c r="N5063">
        <v>0.29472222199999998</v>
      </c>
      <c r="O5063">
        <v>0</v>
      </c>
      <c r="P5063">
        <v>6</v>
      </c>
      <c r="Q5063">
        <v>0</v>
      </c>
      <c r="R5063">
        <v>11</v>
      </c>
      <c r="S5063">
        <v>0</v>
      </c>
      <c r="T5063">
        <v>5</v>
      </c>
      <c r="U5063">
        <v>0</v>
      </c>
      <c r="V5063">
        <v>0</v>
      </c>
      <c r="W5063">
        <v>0</v>
      </c>
      <c r="X5063">
        <v>0.17441667432902777</v>
      </c>
      <c r="Y5063">
        <v>0</v>
      </c>
      <c r="Z5063">
        <v>3.7551813995156595</v>
      </c>
      <c r="AA5063">
        <v>0</v>
      </c>
      <c r="AB5063">
        <v>2.0838432240082052</v>
      </c>
      <c r="AC5063">
        <v>0</v>
      </c>
      <c r="AD5063">
        <v>0</v>
      </c>
      <c r="AE5063">
        <v>6.0134412978528928</v>
      </c>
    </row>
    <row r="5064" spans="1:31" x14ac:dyDescent="0.25">
      <c r="A5064">
        <v>2346077</v>
      </c>
      <c r="B5064">
        <v>1</v>
      </c>
      <c r="C5064" t="s">
        <v>80</v>
      </c>
      <c r="D5064" t="s">
        <v>98</v>
      </c>
      <c r="E5064" t="s">
        <v>151</v>
      </c>
      <c r="F5064" t="s">
        <v>14578</v>
      </c>
      <c r="G5064" t="s">
        <v>153</v>
      </c>
      <c r="H5064" t="s">
        <v>154</v>
      </c>
      <c r="I5064" t="s">
        <v>144</v>
      </c>
      <c r="J5064" t="s">
        <v>137</v>
      </c>
      <c r="K5064" t="s">
        <v>138</v>
      </c>
      <c r="L5064" t="s">
        <v>14579</v>
      </c>
      <c r="M5064" t="s">
        <v>14580</v>
      </c>
      <c r="N5064">
        <v>4.1322222220000002</v>
      </c>
      <c r="O5064">
        <v>0</v>
      </c>
      <c r="P5064">
        <v>0</v>
      </c>
      <c r="Q5064">
        <v>0</v>
      </c>
      <c r="R5064">
        <v>2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72.86132413662412</v>
      </c>
      <c r="AA5064">
        <v>0</v>
      </c>
      <c r="AB5064">
        <v>0</v>
      </c>
      <c r="AC5064">
        <v>0</v>
      </c>
      <c r="AD5064">
        <v>0</v>
      </c>
      <c r="AE5064">
        <v>72.86132413662412</v>
      </c>
    </row>
    <row r="5065" spans="1:31" x14ac:dyDescent="0.25">
      <c r="A5065">
        <v>2346810</v>
      </c>
      <c r="B5065">
        <v>1</v>
      </c>
      <c r="C5065" t="s">
        <v>81</v>
      </c>
      <c r="D5065" t="s">
        <v>122</v>
      </c>
      <c r="E5065" t="s">
        <v>151</v>
      </c>
      <c r="F5065" t="s">
        <v>14581</v>
      </c>
      <c r="G5065" t="s">
        <v>391</v>
      </c>
      <c r="H5065" t="s">
        <v>154</v>
      </c>
      <c r="I5065" t="s">
        <v>144</v>
      </c>
      <c r="J5065" t="s">
        <v>137</v>
      </c>
      <c r="K5065" t="s">
        <v>138</v>
      </c>
      <c r="L5065" t="s">
        <v>14582</v>
      </c>
      <c r="M5065" t="s">
        <v>14583</v>
      </c>
      <c r="N5065">
        <v>1.339722222</v>
      </c>
      <c r="O5065">
        <v>0</v>
      </c>
      <c r="P5065">
        <v>167</v>
      </c>
      <c r="Q5065">
        <v>0</v>
      </c>
      <c r="R5065">
        <v>0</v>
      </c>
      <c r="S5065">
        <v>0</v>
      </c>
      <c r="T5065">
        <v>5</v>
      </c>
      <c r="U5065">
        <v>0</v>
      </c>
      <c r="V5065">
        <v>0</v>
      </c>
      <c r="W5065">
        <v>0</v>
      </c>
      <c r="X5065">
        <v>48.170460084013285</v>
      </c>
      <c r="Y5065">
        <v>0</v>
      </c>
      <c r="Z5065">
        <v>0</v>
      </c>
      <c r="AA5065">
        <v>0</v>
      </c>
      <c r="AB5065">
        <v>5.9886058512573612</v>
      </c>
      <c r="AC5065">
        <v>0</v>
      </c>
      <c r="AD5065">
        <v>0</v>
      </c>
      <c r="AE5065">
        <v>54.159065935270647</v>
      </c>
    </row>
    <row r="5066" spans="1:31" x14ac:dyDescent="0.25">
      <c r="A5066">
        <v>2346269</v>
      </c>
      <c r="B5066">
        <v>1</v>
      </c>
      <c r="C5066" t="s">
        <v>80</v>
      </c>
      <c r="D5066" t="s">
        <v>96</v>
      </c>
      <c r="E5066" t="s">
        <v>157</v>
      </c>
      <c r="F5066" t="s">
        <v>14584</v>
      </c>
      <c r="G5066" t="s">
        <v>159</v>
      </c>
      <c r="H5066" t="s">
        <v>154</v>
      </c>
      <c r="I5066" t="s">
        <v>144</v>
      </c>
      <c r="J5066" t="s">
        <v>137</v>
      </c>
      <c r="K5066" t="s">
        <v>138</v>
      </c>
      <c r="L5066" t="s">
        <v>14585</v>
      </c>
      <c r="M5066" t="s">
        <v>14586</v>
      </c>
      <c r="N5066">
        <v>7.2644444439999996</v>
      </c>
      <c r="O5066">
        <v>0</v>
      </c>
      <c r="P5066">
        <v>1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3.0978258011802002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3.0978258011802002</v>
      </c>
    </row>
    <row r="5067" spans="1:31" x14ac:dyDescent="0.25">
      <c r="A5067">
        <v>2346790</v>
      </c>
      <c r="B5067">
        <v>1</v>
      </c>
      <c r="C5067" t="s">
        <v>80</v>
      </c>
      <c r="D5067" t="s">
        <v>107</v>
      </c>
      <c r="E5067" t="s">
        <v>151</v>
      </c>
      <c r="F5067" t="s">
        <v>14587</v>
      </c>
      <c r="G5067" t="s">
        <v>153</v>
      </c>
      <c r="H5067" t="s">
        <v>154</v>
      </c>
      <c r="I5067" t="s">
        <v>144</v>
      </c>
      <c r="J5067" t="s">
        <v>137</v>
      </c>
      <c r="K5067" t="s">
        <v>138</v>
      </c>
      <c r="L5067" t="s">
        <v>14588</v>
      </c>
      <c r="M5067" t="s">
        <v>14589</v>
      </c>
      <c r="N5067">
        <v>1.158055555</v>
      </c>
      <c r="O5067">
        <v>0</v>
      </c>
      <c r="P5067">
        <v>51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16.180370255030063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16.180370255030063</v>
      </c>
    </row>
    <row r="5068" spans="1:31" x14ac:dyDescent="0.25">
      <c r="A5068">
        <v>2346618</v>
      </c>
      <c r="B5068">
        <v>1</v>
      </c>
      <c r="C5068" t="s">
        <v>80</v>
      </c>
      <c r="D5068" t="s">
        <v>103</v>
      </c>
      <c r="E5068" t="s">
        <v>151</v>
      </c>
      <c r="F5068" t="s">
        <v>14590</v>
      </c>
      <c r="G5068" t="s">
        <v>153</v>
      </c>
      <c r="H5068" t="s">
        <v>154</v>
      </c>
      <c r="I5068" t="s">
        <v>144</v>
      </c>
      <c r="J5068" t="s">
        <v>137</v>
      </c>
      <c r="K5068" t="s">
        <v>138</v>
      </c>
      <c r="L5068" t="s">
        <v>14591</v>
      </c>
      <c r="M5068" t="s">
        <v>14592</v>
      </c>
      <c r="N5068">
        <v>1.277222222</v>
      </c>
      <c r="O5068">
        <v>0</v>
      </c>
      <c r="P5068">
        <v>0</v>
      </c>
      <c r="Q5068">
        <v>0</v>
      </c>
      <c r="R5068">
        <v>3</v>
      </c>
      <c r="S5068">
        <v>0</v>
      </c>
      <c r="T5068">
        <v>1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11.640014134476292</v>
      </c>
      <c r="AA5068">
        <v>0</v>
      </c>
      <c r="AB5068">
        <v>0</v>
      </c>
      <c r="AC5068">
        <v>0</v>
      </c>
      <c r="AD5068">
        <v>0</v>
      </c>
      <c r="AE5068">
        <v>11.640014134476292</v>
      </c>
    </row>
    <row r="5069" spans="1:31" x14ac:dyDescent="0.25">
      <c r="A5069">
        <v>2346641</v>
      </c>
      <c r="B5069">
        <v>1</v>
      </c>
      <c r="C5069" t="s">
        <v>80</v>
      </c>
      <c r="D5069" t="s">
        <v>104</v>
      </c>
      <c r="E5069" t="s">
        <v>174</v>
      </c>
      <c r="F5069" t="s">
        <v>3343</v>
      </c>
      <c r="G5069" t="s">
        <v>176</v>
      </c>
      <c r="H5069" t="s">
        <v>154</v>
      </c>
      <c r="I5069" t="s">
        <v>144</v>
      </c>
      <c r="J5069" t="s">
        <v>137</v>
      </c>
      <c r="K5069" t="s">
        <v>138</v>
      </c>
      <c r="L5069" t="s">
        <v>14593</v>
      </c>
      <c r="M5069" t="s">
        <v>14594</v>
      </c>
      <c r="N5069">
        <v>3.7944444439999998</v>
      </c>
      <c r="O5069">
        <v>0</v>
      </c>
      <c r="P5069">
        <v>4</v>
      </c>
      <c r="Q5069">
        <v>0</v>
      </c>
      <c r="R5069">
        <v>18</v>
      </c>
      <c r="S5069">
        <v>0</v>
      </c>
      <c r="T5069">
        <v>1</v>
      </c>
      <c r="U5069">
        <v>0</v>
      </c>
      <c r="V5069">
        <v>0</v>
      </c>
      <c r="W5069">
        <v>0</v>
      </c>
      <c r="X5069">
        <v>0.16623594645222226</v>
      </c>
      <c r="Y5069">
        <v>0</v>
      </c>
      <c r="Z5069">
        <v>39.733236420338557</v>
      </c>
      <c r="AA5069">
        <v>0</v>
      </c>
      <c r="AB5069">
        <v>6.0148550846832789</v>
      </c>
      <c r="AC5069">
        <v>0</v>
      </c>
      <c r="AD5069">
        <v>0</v>
      </c>
      <c r="AE5069">
        <v>45.914327451474058</v>
      </c>
    </row>
    <row r="5070" spans="1:31" x14ac:dyDescent="0.25">
      <c r="A5070">
        <v>2346100</v>
      </c>
      <c r="B5070">
        <v>1</v>
      </c>
      <c r="C5070" t="s">
        <v>80</v>
      </c>
      <c r="D5070" t="s">
        <v>93</v>
      </c>
      <c r="E5070" t="s">
        <v>147</v>
      </c>
      <c r="F5070" t="s">
        <v>14595</v>
      </c>
      <c r="G5070" t="s">
        <v>184</v>
      </c>
      <c r="H5070" t="s">
        <v>135</v>
      </c>
      <c r="I5070" t="s">
        <v>144</v>
      </c>
      <c r="J5070" t="s">
        <v>137</v>
      </c>
      <c r="K5070" t="s">
        <v>138</v>
      </c>
      <c r="L5070" t="s">
        <v>14596</v>
      </c>
      <c r="M5070" t="s">
        <v>14597</v>
      </c>
      <c r="N5070">
        <v>4.5236111110000001</v>
      </c>
      <c r="O5070">
        <v>0</v>
      </c>
      <c r="P5070">
        <v>11</v>
      </c>
      <c r="Q5070">
        <v>0</v>
      </c>
      <c r="R5070">
        <v>17</v>
      </c>
      <c r="S5070">
        <v>0</v>
      </c>
      <c r="T5070">
        <v>17</v>
      </c>
      <c r="U5070">
        <v>0</v>
      </c>
      <c r="V5070">
        <v>0</v>
      </c>
      <c r="W5070">
        <v>0</v>
      </c>
      <c r="X5070">
        <v>13.648572709609979</v>
      </c>
      <c r="Y5070">
        <v>0</v>
      </c>
      <c r="Z5070">
        <v>244.61503831309574</v>
      </c>
      <c r="AA5070">
        <v>0</v>
      </c>
      <c r="AB5070">
        <v>80.24992264350098</v>
      </c>
      <c r="AC5070">
        <v>0</v>
      </c>
      <c r="AD5070">
        <v>0</v>
      </c>
      <c r="AE5070">
        <v>338.51353366620674</v>
      </c>
    </row>
    <row r="5071" spans="1:31" x14ac:dyDescent="0.25">
      <c r="A5071">
        <v>2345977</v>
      </c>
      <c r="B5071">
        <v>1</v>
      </c>
      <c r="C5071" t="s">
        <v>81</v>
      </c>
      <c r="D5071" t="s">
        <v>123</v>
      </c>
      <c r="E5071" t="s">
        <v>151</v>
      </c>
      <c r="F5071" t="s">
        <v>14598</v>
      </c>
      <c r="G5071" t="s">
        <v>153</v>
      </c>
      <c r="H5071" t="s">
        <v>154</v>
      </c>
      <c r="I5071" t="s">
        <v>144</v>
      </c>
      <c r="J5071" t="s">
        <v>137</v>
      </c>
      <c r="K5071" t="s">
        <v>138</v>
      </c>
      <c r="L5071" t="s">
        <v>14599</v>
      </c>
      <c r="M5071" t="s">
        <v>14600</v>
      </c>
      <c r="N5071">
        <v>0.81</v>
      </c>
      <c r="O5071">
        <v>0</v>
      </c>
      <c r="P5071">
        <v>363</v>
      </c>
      <c r="Q5071">
        <v>0</v>
      </c>
      <c r="R5071">
        <v>0</v>
      </c>
      <c r="S5071">
        <v>0</v>
      </c>
      <c r="T5071">
        <v>13</v>
      </c>
      <c r="U5071">
        <v>0</v>
      </c>
      <c r="V5071">
        <v>0</v>
      </c>
      <c r="W5071">
        <v>0</v>
      </c>
      <c r="X5071">
        <v>54.809278328136109</v>
      </c>
      <c r="Y5071">
        <v>0</v>
      </c>
      <c r="Z5071">
        <v>0</v>
      </c>
      <c r="AA5071">
        <v>0</v>
      </c>
      <c r="AB5071">
        <v>5.1844752417805102</v>
      </c>
      <c r="AC5071">
        <v>0</v>
      </c>
      <c r="AD5071">
        <v>0</v>
      </c>
      <c r="AE5071">
        <v>59.99375356991662</v>
      </c>
    </row>
    <row r="5072" spans="1:31" x14ac:dyDescent="0.25">
      <c r="A5072">
        <v>2346747</v>
      </c>
      <c r="B5072">
        <v>1</v>
      </c>
      <c r="C5072" t="s">
        <v>81</v>
      </c>
      <c r="D5072" t="s">
        <v>112</v>
      </c>
      <c r="E5072" t="s">
        <v>151</v>
      </c>
      <c r="F5072" t="s">
        <v>14601</v>
      </c>
      <c r="G5072" t="s">
        <v>498</v>
      </c>
      <c r="H5072" t="s">
        <v>154</v>
      </c>
      <c r="I5072" t="s">
        <v>144</v>
      </c>
      <c r="J5072" t="s">
        <v>137</v>
      </c>
      <c r="K5072" t="s">
        <v>138</v>
      </c>
      <c r="L5072" t="s">
        <v>14602</v>
      </c>
      <c r="M5072" t="s">
        <v>14603</v>
      </c>
      <c r="N5072">
        <v>2.2547222219999998</v>
      </c>
      <c r="O5072">
        <v>0</v>
      </c>
      <c r="P5072">
        <v>254</v>
      </c>
      <c r="Q5072">
        <v>0</v>
      </c>
      <c r="R5072">
        <v>1</v>
      </c>
      <c r="S5072">
        <v>0</v>
      </c>
      <c r="T5072">
        <v>2</v>
      </c>
      <c r="U5072">
        <v>0</v>
      </c>
      <c r="V5072">
        <v>0</v>
      </c>
      <c r="W5072">
        <v>0</v>
      </c>
      <c r="X5072">
        <v>118.83625988548386</v>
      </c>
      <c r="Y5072">
        <v>0</v>
      </c>
      <c r="Z5072">
        <v>0.86179971207307648</v>
      </c>
      <c r="AA5072">
        <v>0</v>
      </c>
      <c r="AB5072">
        <v>0.12639339158987695</v>
      </c>
      <c r="AC5072">
        <v>0</v>
      </c>
      <c r="AD5072">
        <v>0</v>
      </c>
      <c r="AE5072">
        <v>119.82445298914681</v>
      </c>
    </row>
    <row r="5073" spans="1:31" x14ac:dyDescent="0.25">
      <c r="A5073">
        <v>2346163</v>
      </c>
      <c r="B5073">
        <v>1</v>
      </c>
      <c r="C5073" t="s">
        <v>80</v>
      </c>
      <c r="D5073" t="s">
        <v>93</v>
      </c>
      <c r="E5073" t="s">
        <v>132</v>
      </c>
      <c r="F5073" t="s">
        <v>3811</v>
      </c>
      <c r="G5073" t="s">
        <v>363</v>
      </c>
      <c r="H5073" t="s">
        <v>135</v>
      </c>
      <c r="I5073" t="s">
        <v>144</v>
      </c>
      <c r="J5073" t="s">
        <v>137</v>
      </c>
      <c r="K5073" t="s">
        <v>138</v>
      </c>
      <c r="L5073" t="s">
        <v>14604</v>
      </c>
      <c r="M5073" t="s">
        <v>14605</v>
      </c>
      <c r="N5073">
        <v>0.444722222</v>
      </c>
      <c r="O5073">
        <v>0</v>
      </c>
      <c r="P5073">
        <v>423</v>
      </c>
      <c r="Q5073">
        <v>48</v>
      </c>
      <c r="R5073">
        <v>343</v>
      </c>
      <c r="S5073">
        <v>13</v>
      </c>
      <c r="T5073">
        <v>235</v>
      </c>
      <c r="U5073">
        <v>0</v>
      </c>
      <c r="V5073">
        <v>1</v>
      </c>
      <c r="W5073">
        <v>0</v>
      </c>
      <c r="X5073">
        <v>55.424681744565206</v>
      </c>
      <c r="Y5073">
        <v>82.147013988397205</v>
      </c>
      <c r="Z5073">
        <v>372.81938850598169</v>
      </c>
      <c r="AA5073">
        <v>53.462090713118634</v>
      </c>
      <c r="AB5073">
        <v>248.25249580552253</v>
      </c>
      <c r="AC5073">
        <v>0</v>
      </c>
      <c r="AD5073">
        <v>75.281951206366372</v>
      </c>
      <c r="AE5073">
        <v>887.38762196395169</v>
      </c>
    </row>
    <row r="5074" spans="1:31" x14ac:dyDescent="0.25">
      <c r="A5074">
        <v>2346312</v>
      </c>
      <c r="B5074">
        <v>1</v>
      </c>
      <c r="C5074" t="s">
        <v>80</v>
      </c>
      <c r="D5074" t="s">
        <v>106</v>
      </c>
      <c r="E5074" t="s">
        <v>157</v>
      </c>
      <c r="F5074" t="s">
        <v>14606</v>
      </c>
      <c r="G5074" t="s">
        <v>159</v>
      </c>
      <c r="H5074" t="s">
        <v>154</v>
      </c>
      <c r="I5074" t="s">
        <v>144</v>
      </c>
      <c r="J5074" t="s">
        <v>137</v>
      </c>
      <c r="K5074" t="s">
        <v>138</v>
      </c>
      <c r="L5074" t="s">
        <v>14607</v>
      </c>
      <c r="M5074" t="s">
        <v>14608</v>
      </c>
      <c r="N5074">
        <v>1.5802777770000001</v>
      </c>
      <c r="O5074">
        <v>0</v>
      </c>
      <c r="P5074">
        <v>0</v>
      </c>
      <c r="Q5074">
        <v>0</v>
      </c>
      <c r="R5074">
        <v>1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4.4255320716119826</v>
      </c>
      <c r="AA5074">
        <v>0</v>
      </c>
      <c r="AB5074">
        <v>0</v>
      </c>
      <c r="AC5074">
        <v>0</v>
      </c>
      <c r="AD5074">
        <v>0</v>
      </c>
      <c r="AE5074">
        <v>4.4255320716119826</v>
      </c>
    </row>
    <row r="5075" spans="1:31" x14ac:dyDescent="0.25">
      <c r="A5075">
        <v>2346704</v>
      </c>
      <c r="B5075">
        <v>1</v>
      </c>
      <c r="C5075" t="s">
        <v>81</v>
      </c>
      <c r="D5075" t="s">
        <v>121</v>
      </c>
      <c r="E5075" t="s">
        <v>151</v>
      </c>
      <c r="F5075" t="s">
        <v>14609</v>
      </c>
      <c r="G5075" t="s">
        <v>153</v>
      </c>
      <c r="H5075" t="s">
        <v>154</v>
      </c>
      <c r="I5075" t="s">
        <v>144</v>
      </c>
      <c r="J5075" t="s">
        <v>137</v>
      </c>
      <c r="K5075" t="s">
        <v>138</v>
      </c>
      <c r="L5075" t="s">
        <v>14610</v>
      </c>
      <c r="M5075" t="s">
        <v>14611</v>
      </c>
      <c r="N5075">
        <v>0.93833333299999999</v>
      </c>
      <c r="O5075">
        <v>0</v>
      </c>
      <c r="P5075">
        <v>3</v>
      </c>
      <c r="Q5075">
        <v>0</v>
      </c>
      <c r="R5075">
        <v>11</v>
      </c>
      <c r="S5075">
        <v>0</v>
      </c>
      <c r="T5075">
        <v>3</v>
      </c>
      <c r="U5075">
        <v>0</v>
      </c>
      <c r="V5075">
        <v>0</v>
      </c>
      <c r="W5075">
        <v>0</v>
      </c>
      <c r="X5075">
        <v>0.61707259213378685</v>
      </c>
      <c r="Y5075">
        <v>0</v>
      </c>
      <c r="Z5075">
        <v>7.0335076765666091</v>
      </c>
      <c r="AA5075">
        <v>0</v>
      </c>
      <c r="AB5075">
        <v>3.0804650502642335</v>
      </c>
      <c r="AC5075">
        <v>0</v>
      </c>
      <c r="AD5075">
        <v>0</v>
      </c>
      <c r="AE5075">
        <v>10.731045318964629</v>
      </c>
    </row>
    <row r="5076" spans="1:31" x14ac:dyDescent="0.25">
      <c r="A5076">
        <v>2346455</v>
      </c>
      <c r="B5076">
        <v>1</v>
      </c>
      <c r="C5076" t="s">
        <v>81</v>
      </c>
      <c r="D5076" t="s">
        <v>127</v>
      </c>
      <c r="E5076" t="s">
        <v>151</v>
      </c>
      <c r="F5076" t="s">
        <v>14612</v>
      </c>
      <c r="G5076" t="s">
        <v>352</v>
      </c>
      <c r="H5076" t="s">
        <v>154</v>
      </c>
      <c r="I5076" t="s">
        <v>144</v>
      </c>
      <c r="J5076" t="s">
        <v>3</v>
      </c>
      <c r="K5076" t="s">
        <v>138</v>
      </c>
      <c r="L5076" t="s">
        <v>14613</v>
      </c>
      <c r="M5076" t="s">
        <v>14614</v>
      </c>
      <c r="N5076">
        <v>2.5183333330000002</v>
      </c>
      <c r="O5076">
        <v>0</v>
      </c>
      <c r="P5076">
        <v>53</v>
      </c>
      <c r="Q5076">
        <v>0</v>
      </c>
      <c r="R5076">
        <v>0</v>
      </c>
      <c r="S5076">
        <v>0</v>
      </c>
      <c r="T5076">
        <v>70</v>
      </c>
      <c r="U5076">
        <v>0</v>
      </c>
      <c r="V5076">
        <v>0</v>
      </c>
      <c r="W5076">
        <v>0</v>
      </c>
      <c r="X5076">
        <v>30.885741006052282</v>
      </c>
      <c r="Y5076">
        <v>0</v>
      </c>
      <c r="Z5076">
        <v>0</v>
      </c>
      <c r="AA5076">
        <v>0</v>
      </c>
      <c r="AB5076">
        <v>246.38372965195373</v>
      </c>
      <c r="AC5076">
        <v>0</v>
      </c>
      <c r="AD5076">
        <v>0</v>
      </c>
      <c r="AE5076">
        <v>277.26947065800601</v>
      </c>
    </row>
    <row r="5077" spans="1:31" x14ac:dyDescent="0.25">
      <c r="A5077">
        <v>2346063</v>
      </c>
      <c r="B5077">
        <v>1</v>
      </c>
      <c r="C5077" t="s">
        <v>80</v>
      </c>
      <c r="D5077" t="s">
        <v>104</v>
      </c>
      <c r="E5077" t="s">
        <v>240</v>
      </c>
      <c r="F5077" t="s">
        <v>14615</v>
      </c>
      <c r="G5077" t="s">
        <v>134</v>
      </c>
      <c r="H5077" t="s">
        <v>135</v>
      </c>
      <c r="I5077" t="s">
        <v>144</v>
      </c>
      <c r="J5077" t="s">
        <v>137</v>
      </c>
      <c r="K5077" t="s">
        <v>138</v>
      </c>
      <c r="L5077" t="s">
        <v>14616</v>
      </c>
      <c r="M5077" t="s">
        <v>14617</v>
      </c>
      <c r="N5077">
        <v>1.552777777</v>
      </c>
      <c r="O5077">
        <v>8</v>
      </c>
      <c r="P5077">
        <v>13</v>
      </c>
      <c r="Q5077">
        <v>57</v>
      </c>
      <c r="R5077">
        <v>50</v>
      </c>
      <c r="S5077">
        <v>26</v>
      </c>
      <c r="T5077">
        <v>14</v>
      </c>
      <c r="U5077">
        <v>8</v>
      </c>
      <c r="V5077">
        <v>0</v>
      </c>
      <c r="W5077">
        <v>3.8493459330566404</v>
      </c>
      <c r="X5077">
        <v>4.1874364636186989</v>
      </c>
      <c r="Y5077">
        <v>62.970925231365435</v>
      </c>
      <c r="Z5077">
        <v>44.452465471217963</v>
      </c>
      <c r="AA5077">
        <v>1761.6606420347805</v>
      </c>
      <c r="AB5077">
        <v>21.434114584178936</v>
      </c>
      <c r="AC5077">
        <v>1993.2954461017648</v>
      </c>
      <c r="AD5077">
        <v>0</v>
      </c>
      <c r="AE5077">
        <v>3891.8503758199831</v>
      </c>
    </row>
    <row r="5078" spans="1:31" x14ac:dyDescent="0.25">
      <c r="A5078">
        <v>2346160</v>
      </c>
      <c r="B5078">
        <v>1</v>
      </c>
      <c r="C5078" t="s">
        <v>80</v>
      </c>
      <c r="D5078" t="s">
        <v>108</v>
      </c>
      <c r="E5078" t="s">
        <v>141</v>
      </c>
      <c r="F5078" t="s">
        <v>7428</v>
      </c>
      <c r="G5078" t="s">
        <v>134</v>
      </c>
      <c r="H5078" t="s">
        <v>135</v>
      </c>
      <c r="I5078" t="s">
        <v>144</v>
      </c>
      <c r="J5078" t="s">
        <v>137</v>
      </c>
      <c r="K5078" t="s">
        <v>138</v>
      </c>
      <c r="L5078" t="s">
        <v>14618</v>
      </c>
      <c r="M5078" t="s">
        <v>14619</v>
      </c>
      <c r="N5078">
        <v>0.41805555500000002</v>
      </c>
      <c r="O5078">
        <v>0</v>
      </c>
      <c r="P5078">
        <v>401</v>
      </c>
      <c r="Q5078">
        <v>2</v>
      </c>
      <c r="R5078">
        <v>133</v>
      </c>
      <c r="S5078">
        <v>2</v>
      </c>
      <c r="T5078">
        <v>123</v>
      </c>
      <c r="U5078">
        <v>0</v>
      </c>
      <c r="V5078">
        <v>0</v>
      </c>
      <c r="W5078">
        <v>0</v>
      </c>
      <c r="X5078">
        <v>43.457416342119664</v>
      </c>
      <c r="Y5078">
        <v>6.6537598477777777</v>
      </c>
      <c r="Z5078">
        <v>225.555177434705</v>
      </c>
      <c r="AA5078">
        <v>1.7932170577867779</v>
      </c>
      <c r="AB5078">
        <v>106.85832353328837</v>
      </c>
      <c r="AC5078">
        <v>0</v>
      </c>
      <c r="AD5078">
        <v>0</v>
      </c>
      <c r="AE5078">
        <v>384.3178942156776</v>
      </c>
    </row>
    <row r="5079" spans="1:31" x14ac:dyDescent="0.25">
      <c r="A5079">
        <v>2346707</v>
      </c>
      <c r="B5079">
        <v>1</v>
      </c>
      <c r="C5079" t="s">
        <v>80</v>
      </c>
      <c r="D5079" t="s">
        <v>105</v>
      </c>
      <c r="E5079" t="s">
        <v>151</v>
      </c>
      <c r="F5079" t="s">
        <v>10088</v>
      </c>
      <c r="G5079" t="s">
        <v>331</v>
      </c>
      <c r="H5079" t="s">
        <v>154</v>
      </c>
      <c r="I5079" t="s">
        <v>144</v>
      </c>
      <c r="J5079" t="s">
        <v>137</v>
      </c>
      <c r="K5079" t="s">
        <v>138</v>
      </c>
      <c r="L5079" t="s">
        <v>14620</v>
      </c>
      <c r="M5079" t="s">
        <v>14621</v>
      </c>
      <c r="N5079">
        <v>2.6958333329999999</v>
      </c>
      <c r="O5079">
        <v>0</v>
      </c>
      <c r="P5079">
        <v>55</v>
      </c>
      <c r="Q5079">
        <v>0</v>
      </c>
      <c r="R5079">
        <v>0</v>
      </c>
      <c r="S5079">
        <v>0</v>
      </c>
      <c r="T5079">
        <v>2</v>
      </c>
      <c r="U5079">
        <v>0</v>
      </c>
      <c r="V5079">
        <v>0</v>
      </c>
      <c r="W5079">
        <v>0</v>
      </c>
      <c r="X5079">
        <v>32.84029438333183</v>
      </c>
      <c r="Y5079">
        <v>0</v>
      </c>
      <c r="Z5079">
        <v>0</v>
      </c>
      <c r="AA5079">
        <v>0</v>
      </c>
      <c r="AB5079">
        <v>0.44723026370155006</v>
      </c>
      <c r="AC5079">
        <v>0</v>
      </c>
      <c r="AD5079">
        <v>0</v>
      </c>
      <c r="AE5079">
        <v>33.287524647033379</v>
      </c>
    </row>
    <row r="5080" spans="1:31" x14ac:dyDescent="0.25">
      <c r="A5080">
        <v>2346229</v>
      </c>
      <c r="B5080">
        <v>1</v>
      </c>
      <c r="C5080" t="s">
        <v>81</v>
      </c>
      <c r="D5080" t="s">
        <v>112</v>
      </c>
      <c r="E5080" t="s">
        <v>147</v>
      </c>
      <c r="F5080" t="s">
        <v>14622</v>
      </c>
      <c r="G5080" t="s">
        <v>184</v>
      </c>
      <c r="H5080" t="s">
        <v>135</v>
      </c>
      <c r="I5080" t="s">
        <v>144</v>
      </c>
      <c r="J5080" t="s">
        <v>137</v>
      </c>
      <c r="K5080" t="s">
        <v>138</v>
      </c>
      <c r="L5080" t="s">
        <v>14623</v>
      </c>
      <c r="M5080" t="s">
        <v>14624</v>
      </c>
      <c r="N5080">
        <v>1.4155555550000001</v>
      </c>
      <c r="O5080">
        <v>0</v>
      </c>
      <c r="P5080">
        <v>0</v>
      </c>
      <c r="Q5080">
        <v>0</v>
      </c>
      <c r="R5080">
        <v>11</v>
      </c>
      <c r="S5080">
        <v>0</v>
      </c>
      <c r="T5080">
        <v>1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9.7083567314727173</v>
      </c>
      <c r="AA5080">
        <v>0</v>
      </c>
      <c r="AB5080">
        <v>0.75245634805131001</v>
      </c>
      <c r="AC5080">
        <v>0</v>
      </c>
      <c r="AD5080">
        <v>0</v>
      </c>
      <c r="AE5080">
        <v>10.460813079524026</v>
      </c>
    </row>
    <row r="5081" spans="1:31" x14ac:dyDescent="0.25">
      <c r="A5081">
        <v>2346020</v>
      </c>
      <c r="B5081">
        <v>1</v>
      </c>
      <c r="C5081" t="s">
        <v>81</v>
      </c>
      <c r="D5081" t="s">
        <v>113</v>
      </c>
      <c r="E5081" t="s">
        <v>141</v>
      </c>
      <c r="F5081" t="s">
        <v>14625</v>
      </c>
      <c r="G5081" t="s">
        <v>356</v>
      </c>
      <c r="H5081" t="s">
        <v>135</v>
      </c>
      <c r="I5081" t="s">
        <v>144</v>
      </c>
      <c r="J5081" t="s">
        <v>137</v>
      </c>
      <c r="K5081" t="s">
        <v>138</v>
      </c>
      <c r="L5081" t="s">
        <v>14626</v>
      </c>
      <c r="M5081" t="s">
        <v>14627</v>
      </c>
      <c r="N5081">
        <v>1.2863888880000001</v>
      </c>
      <c r="O5081">
        <v>0</v>
      </c>
      <c r="P5081">
        <v>431</v>
      </c>
      <c r="Q5081">
        <v>2</v>
      </c>
      <c r="R5081">
        <v>30</v>
      </c>
      <c r="S5081">
        <v>7</v>
      </c>
      <c r="T5081">
        <v>12</v>
      </c>
      <c r="U5081">
        <v>0</v>
      </c>
      <c r="V5081">
        <v>0</v>
      </c>
      <c r="W5081">
        <v>0</v>
      </c>
      <c r="X5081">
        <v>63.25084278708654</v>
      </c>
      <c r="Y5081">
        <v>84.974913937257767</v>
      </c>
      <c r="Z5081">
        <v>39.248436342293324</v>
      </c>
      <c r="AA5081">
        <v>10.388774454480879</v>
      </c>
      <c r="AB5081">
        <v>5.4283977459926271</v>
      </c>
      <c r="AC5081">
        <v>0</v>
      </c>
      <c r="AD5081">
        <v>0</v>
      </c>
      <c r="AE5081">
        <v>203.29136526711116</v>
      </c>
    </row>
    <row r="5082" spans="1:31" x14ac:dyDescent="0.25">
      <c r="A5082">
        <v>2346684</v>
      </c>
      <c r="B5082">
        <v>1</v>
      </c>
      <c r="C5082" t="s">
        <v>81</v>
      </c>
      <c r="D5082" t="s">
        <v>113</v>
      </c>
      <c r="E5082" t="s">
        <v>151</v>
      </c>
      <c r="F5082" t="s">
        <v>14628</v>
      </c>
      <c r="G5082" t="s">
        <v>331</v>
      </c>
      <c r="H5082" t="s">
        <v>154</v>
      </c>
      <c r="I5082" t="s">
        <v>144</v>
      </c>
      <c r="J5082" t="s">
        <v>137</v>
      </c>
      <c r="K5082" t="s">
        <v>138</v>
      </c>
      <c r="L5082" t="s">
        <v>14629</v>
      </c>
      <c r="M5082" t="s">
        <v>14630</v>
      </c>
      <c r="N5082">
        <v>1.2708333329999999</v>
      </c>
      <c r="O5082">
        <v>0</v>
      </c>
      <c r="P5082">
        <v>9</v>
      </c>
      <c r="Q5082">
        <v>0</v>
      </c>
      <c r="R5082">
        <v>1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1.8627305672697709</v>
      </c>
      <c r="Y5082">
        <v>0</v>
      </c>
      <c r="Z5082">
        <v>30.09154721351134</v>
      </c>
      <c r="AA5082">
        <v>0</v>
      </c>
      <c r="AB5082">
        <v>0</v>
      </c>
      <c r="AC5082">
        <v>0</v>
      </c>
      <c r="AD5082">
        <v>0</v>
      </c>
      <c r="AE5082">
        <v>31.954277780781112</v>
      </c>
    </row>
    <row r="5083" spans="1:31" x14ac:dyDescent="0.25">
      <c r="A5083">
        <v>2346661</v>
      </c>
      <c r="B5083">
        <v>1</v>
      </c>
      <c r="C5083" t="s">
        <v>81</v>
      </c>
      <c r="D5083" t="s">
        <v>116</v>
      </c>
      <c r="E5083" t="s">
        <v>151</v>
      </c>
      <c r="F5083" t="s">
        <v>14631</v>
      </c>
      <c r="G5083" t="s">
        <v>153</v>
      </c>
      <c r="H5083" t="s">
        <v>154</v>
      </c>
      <c r="I5083" t="s">
        <v>144</v>
      </c>
      <c r="J5083" t="s">
        <v>137</v>
      </c>
      <c r="K5083" t="s">
        <v>138</v>
      </c>
      <c r="L5083" t="s">
        <v>14632</v>
      </c>
      <c r="M5083" t="s">
        <v>14633</v>
      </c>
      <c r="N5083">
        <v>1.1205555549999999</v>
      </c>
      <c r="O5083">
        <v>0</v>
      </c>
      <c r="P5083">
        <v>12</v>
      </c>
      <c r="Q5083">
        <v>0</v>
      </c>
      <c r="R5083">
        <v>3</v>
      </c>
      <c r="S5083">
        <v>0</v>
      </c>
      <c r="T5083">
        <v>1</v>
      </c>
      <c r="U5083">
        <v>0</v>
      </c>
      <c r="V5083">
        <v>0</v>
      </c>
      <c r="W5083">
        <v>0</v>
      </c>
      <c r="X5083">
        <v>2.2816253039930015</v>
      </c>
      <c r="Y5083">
        <v>0</v>
      </c>
      <c r="Z5083">
        <v>0</v>
      </c>
      <c r="AA5083">
        <v>0</v>
      </c>
      <c r="AB5083">
        <v>7.3776669273062215E-2</v>
      </c>
      <c r="AC5083">
        <v>0</v>
      </c>
      <c r="AD5083">
        <v>0</v>
      </c>
      <c r="AE5083">
        <v>2.3554019732660638</v>
      </c>
    </row>
    <row r="5084" spans="1:31" x14ac:dyDescent="0.25">
      <c r="A5084">
        <v>2345997</v>
      </c>
      <c r="B5084">
        <v>1</v>
      </c>
      <c r="C5084" t="s">
        <v>80</v>
      </c>
      <c r="D5084" t="s">
        <v>103</v>
      </c>
      <c r="E5084" t="s">
        <v>147</v>
      </c>
      <c r="F5084" t="s">
        <v>10079</v>
      </c>
      <c r="G5084" t="s">
        <v>184</v>
      </c>
      <c r="H5084" t="s">
        <v>135</v>
      </c>
      <c r="I5084" t="s">
        <v>144</v>
      </c>
      <c r="J5084" t="s">
        <v>137</v>
      </c>
      <c r="K5084" t="s">
        <v>138</v>
      </c>
      <c r="L5084" t="s">
        <v>14634</v>
      </c>
      <c r="M5084" t="s">
        <v>14635</v>
      </c>
      <c r="N5084">
        <v>4.682222222</v>
      </c>
      <c r="O5084">
        <v>0</v>
      </c>
      <c r="P5084">
        <v>0</v>
      </c>
      <c r="Q5084">
        <v>0</v>
      </c>
      <c r="R5084">
        <v>5</v>
      </c>
      <c r="S5084">
        <v>0</v>
      </c>
      <c r="T5084">
        <v>1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34.782608169588421</v>
      </c>
      <c r="AA5084">
        <v>0</v>
      </c>
      <c r="AB5084">
        <v>6.0539878110544532</v>
      </c>
      <c r="AC5084">
        <v>0</v>
      </c>
      <c r="AD5084">
        <v>0</v>
      </c>
      <c r="AE5084">
        <v>40.836595980642876</v>
      </c>
    </row>
    <row r="5085" spans="1:31" x14ac:dyDescent="0.25">
      <c r="A5085">
        <v>2345974</v>
      </c>
      <c r="B5085">
        <v>1</v>
      </c>
      <c r="C5085" t="s">
        <v>80</v>
      </c>
      <c r="D5085" t="s">
        <v>103</v>
      </c>
      <c r="E5085" t="s">
        <v>326</v>
      </c>
      <c r="F5085" t="s">
        <v>14636</v>
      </c>
      <c r="G5085" t="s">
        <v>153</v>
      </c>
      <c r="H5085" t="s">
        <v>154</v>
      </c>
      <c r="I5085" t="s">
        <v>144</v>
      </c>
      <c r="J5085" t="s">
        <v>137</v>
      </c>
      <c r="K5085" t="s">
        <v>138</v>
      </c>
      <c r="L5085" t="s">
        <v>14637</v>
      </c>
      <c r="M5085" t="s">
        <v>14638</v>
      </c>
      <c r="N5085">
        <v>3.3208333329999999</v>
      </c>
      <c r="O5085">
        <v>0</v>
      </c>
      <c r="P5085">
        <v>78</v>
      </c>
      <c r="Q5085">
        <v>0</v>
      </c>
      <c r="R5085">
        <v>0</v>
      </c>
      <c r="S5085">
        <v>0</v>
      </c>
      <c r="T5085">
        <v>2</v>
      </c>
      <c r="U5085">
        <v>0</v>
      </c>
      <c r="V5085">
        <v>0</v>
      </c>
      <c r="W5085">
        <v>0</v>
      </c>
      <c r="X5085">
        <v>54.515537108625793</v>
      </c>
      <c r="Y5085">
        <v>0</v>
      </c>
      <c r="Z5085">
        <v>0</v>
      </c>
      <c r="AA5085">
        <v>0</v>
      </c>
      <c r="AB5085">
        <v>1.7442772485103117</v>
      </c>
      <c r="AC5085">
        <v>0</v>
      </c>
      <c r="AD5085">
        <v>0</v>
      </c>
      <c r="AE5085">
        <v>56.259814357136108</v>
      </c>
    </row>
    <row r="5086" spans="1:31" x14ac:dyDescent="0.25">
      <c r="A5086">
        <v>2346083</v>
      </c>
      <c r="B5086">
        <v>1</v>
      </c>
      <c r="C5086" t="s">
        <v>80</v>
      </c>
      <c r="D5086" t="s">
        <v>97</v>
      </c>
      <c r="E5086" t="s">
        <v>157</v>
      </c>
      <c r="F5086" t="s">
        <v>14639</v>
      </c>
      <c r="G5086" t="s">
        <v>159</v>
      </c>
      <c r="H5086" t="s">
        <v>154</v>
      </c>
      <c r="I5086" t="s">
        <v>144</v>
      </c>
      <c r="J5086" t="s">
        <v>137</v>
      </c>
      <c r="K5086" t="s">
        <v>138</v>
      </c>
      <c r="L5086" t="s">
        <v>14640</v>
      </c>
      <c r="M5086" t="s">
        <v>14641</v>
      </c>
      <c r="N5086">
        <v>1.738611111</v>
      </c>
      <c r="O5086">
        <v>0</v>
      </c>
      <c r="P5086">
        <v>3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1.0165165964694267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1.0165165964694267</v>
      </c>
    </row>
    <row r="5087" spans="1:31" x14ac:dyDescent="0.25">
      <c r="A5087">
        <v>2346724</v>
      </c>
      <c r="B5087">
        <v>1</v>
      </c>
      <c r="C5087" t="s">
        <v>80</v>
      </c>
      <c r="D5087" t="s">
        <v>95</v>
      </c>
      <c r="E5087" t="s">
        <v>132</v>
      </c>
      <c r="F5087" t="s">
        <v>4745</v>
      </c>
      <c r="G5087" t="s">
        <v>134</v>
      </c>
      <c r="H5087" t="s">
        <v>135</v>
      </c>
      <c r="I5087" t="s">
        <v>144</v>
      </c>
      <c r="J5087" t="s">
        <v>137</v>
      </c>
      <c r="K5087" t="s">
        <v>138</v>
      </c>
      <c r="L5087" t="s">
        <v>14642</v>
      </c>
      <c r="M5087" t="s">
        <v>14643</v>
      </c>
      <c r="N5087">
        <v>0.81861111099999995</v>
      </c>
      <c r="O5087">
        <v>3</v>
      </c>
      <c r="P5087">
        <v>1012</v>
      </c>
      <c r="Q5087">
        <v>15</v>
      </c>
      <c r="R5087">
        <v>15</v>
      </c>
      <c r="S5087">
        <v>10</v>
      </c>
      <c r="T5087">
        <v>57</v>
      </c>
      <c r="U5087">
        <v>1</v>
      </c>
      <c r="V5087">
        <v>0</v>
      </c>
      <c r="W5087">
        <v>15.51233985772682</v>
      </c>
      <c r="X5087">
        <v>220.60903361064916</v>
      </c>
      <c r="Y5087">
        <v>16.048525249611085</v>
      </c>
      <c r="Z5087">
        <v>6.4416010678666078</v>
      </c>
      <c r="AA5087">
        <v>96.357566541185179</v>
      </c>
      <c r="AB5087">
        <v>32.957503214022232</v>
      </c>
      <c r="AC5087">
        <v>1.1839391047315999</v>
      </c>
      <c r="AD5087">
        <v>0</v>
      </c>
      <c r="AE5087">
        <v>389.11050864579272</v>
      </c>
    </row>
    <row r="5088" spans="1:31" x14ac:dyDescent="0.25">
      <c r="A5088">
        <v>2346438</v>
      </c>
      <c r="B5088">
        <v>1</v>
      </c>
      <c r="C5088" t="s">
        <v>81</v>
      </c>
      <c r="D5088" t="s">
        <v>122</v>
      </c>
      <c r="E5088" t="s">
        <v>132</v>
      </c>
      <c r="F5088" t="s">
        <v>14644</v>
      </c>
      <c r="G5088" t="s">
        <v>134</v>
      </c>
      <c r="H5088" t="s">
        <v>135</v>
      </c>
      <c r="I5088" t="s">
        <v>144</v>
      </c>
      <c r="J5088" t="s">
        <v>137</v>
      </c>
      <c r="K5088" t="s">
        <v>138</v>
      </c>
      <c r="L5088" t="s">
        <v>14645</v>
      </c>
      <c r="M5088" t="s">
        <v>14646</v>
      </c>
      <c r="N5088">
        <v>0.36805555499999998</v>
      </c>
      <c r="O5088">
        <v>0</v>
      </c>
      <c r="P5088">
        <v>174</v>
      </c>
      <c r="Q5088">
        <v>0</v>
      </c>
      <c r="R5088">
        <v>0</v>
      </c>
      <c r="S5088">
        <v>7</v>
      </c>
      <c r="T5088">
        <v>25</v>
      </c>
      <c r="U5088">
        <v>5</v>
      </c>
      <c r="V5088">
        <v>0</v>
      </c>
      <c r="W5088">
        <v>0</v>
      </c>
      <c r="X5088">
        <v>9.0207440679125046</v>
      </c>
      <c r="Y5088">
        <v>0</v>
      </c>
      <c r="Z5088">
        <v>0</v>
      </c>
      <c r="AA5088">
        <v>5.0957467275361328</v>
      </c>
      <c r="AB5088">
        <v>10.846809517300464</v>
      </c>
      <c r="AC5088">
        <v>170.62327996209797</v>
      </c>
      <c r="AD5088">
        <v>0</v>
      </c>
      <c r="AE5088">
        <v>195.58658027484708</v>
      </c>
    </row>
    <row r="5089" spans="1:31" x14ac:dyDescent="0.25">
      <c r="A5089">
        <v>2346289</v>
      </c>
      <c r="B5089">
        <v>1</v>
      </c>
      <c r="C5089" t="s">
        <v>81</v>
      </c>
      <c r="D5089" t="s">
        <v>112</v>
      </c>
      <c r="E5089" t="s">
        <v>151</v>
      </c>
      <c r="F5089" t="s">
        <v>14647</v>
      </c>
      <c r="G5089" t="s">
        <v>153</v>
      </c>
      <c r="H5089" t="s">
        <v>154</v>
      </c>
      <c r="I5089" t="s">
        <v>144</v>
      </c>
      <c r="J5089" t="s">
        <v>137</v>
      </c>
      <c r="K5089" t="s">
        <v>138</v>
      </c>
      <c r="L5089" t="s">
        <v>14648</v>
      </c>
      <c r="M5089" t="s">
        <v>14649</v>
      </c>
      <c r="N5089">
        <v>6.2802777770000002</v>
      </c>
      <c r="O5089">
        <v>0</v>
      </c>
      <c r="P5089">
        <v>13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6.8287115227698303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6.8287115227698303</v>
      </c>
    </row>
    <row r="5090" spans="1:31" x14ac:dyDescent="0.25">
      <c r="A5090">
        <v>2346080</v>
      </c>
      <c r="B5090">
        <v>1</v>
      </c>
      <c r="C5090" t="s">
        <v>81</v>
      </c>
      <c r="D5090" t="s">
        <v>115</v>
      </c>
      <c r="E5090" t="s">
        <v>141</v>
      </c>
      <c r="F5090" t="s">
        <v>14650</v>
      </c>
      <c r="G5090" t="s">
        <v>208</v>
      </c>
      <c r="H5090" t="s">
        <v>135</v>
      </c>
      <c r="I5090" t="s">
        <v>144</v>
      </c>
      <c r="J5090" t="s">
        <v>137</v>
      </c>
      <c r="K5090" t="s">
        <v>209</v>
      </c>
      <c r="L5090" t="s">
        <v>14651</v>
      </c>
      <c r="M5090" t="s">
        <v>14652</v>
      </c>
      <c r="N5090">
        <v>9.1872222220000008</v>
      </c>
      <c r="O5090">
        <v>0</v>
      </c>
      <c r="P5090">
        <v>806</v>
      </c>
      <c r="Q5090">
        <v>1</v>
      </c>
      <c r="R5090">
        <v>41</v>
      </c>
      <c r="S5090">
        <v>4</v>
      </c>
      <c r="T5090">
        <v>38</v>
      </c>
      <c r="U5090">
        <v>1</v>
      </c>
      <c r="V5090">
        <v>0</v>
      </c>
      <c r="W5090">
        <v>0</v>
      </c>
      <c r="X5090">
        <v>1022.1757423649484</v>
      </c>
      <c r="Y5090">
        <v>51.17423866636031</v>
      </c>
      <c r="Z5090">
        <v>231.00745761670052</v>
      </c>
      <c r="AA5090">
        <v>96.785722073917782</v>
      </c>
      <c r="AB5090">
        <v>171.35408876844775</v>
      </c>
      <c r="AC5090">
        <v>242.37806300837181</v>
      </c>
      <c r="AD5090">
        <v>0</v>
      </c>
      <c r="AE5090">
        <v>1814.8753124987466</v>
      </c>
    </row>
    <row r="5091" spans="1:31" x14ac:dyDescent="0.25">
      <c r="A5091">
        <v>2346744</v>
      </c>
      <c r="B5091">
        <v>1</v>
      </c>
      <c r="C5091" t="s">
        <v>80</v>
      </c>
      <c r="D5091" t="s">
        <v>83</v>
      </c>
      <c r="E5091" t="s">
        <v>174</v>
      </c>
      <c r="F5091" t="s">
        <v>14653</v>
      </c>
      <c r="G5091" t="s">
        <v>344</v>
      </c>
      <c r="H5091" t="s">
        <v>154</v>
      </c>
      <c r="I5091" t="s">
        <v>144</v>
      </c>
      <c r="J5091" t="s">
        <v>137</v>
      </c>
      <c r="K5091" t="s">
        <v>138</v>
      </c>
      <c r="L5091" t="s">
        <v>14654</v>
      </c>
      <c r="M5091" t="s">
        <v>14655</v>
      </c>
      <c r="N5091">
        <v>1.2541666659999999</v>
      </c>
      <c r="O5091">
        <v>0</v>
      </c>
      <c r="P5091">
        <v>831</v>
      </c>
      <c r="Q5091">
        <v>0</v>
      </c>
      <c r="R5091">
        <v>0</v>
      </c>
      <c r="S5091">
        <v>0</v>
      </c>
      <c r="T5091">
        <v>114</v>
      </c>
      <c r="U5091">
        <v>0</v>
      </c>
      <c r="V5091">
        <v>0</v>
      </c>
      <c r="W5091">
        <v>0</v>
      </c>
      <c r="X5091">
        <v>385.88997205441461</v>
      </c>
      <c r="Y5091">
        <v>0</v>
      </c>
      <c r="Z5091">
        <v>0</v>
      </c>
      <c r="AA5091">
        <v>0</v>
      </c>
      <c r="AB5091">
        <v>85.831109937464106</v>
      </c>
      <c r="AC5091">
        <v>0</v>
      </c>
      <c r="AD5091">
        <v>0</v>
      </c>
      <c r="AE5091">
        <v>471.72108199187869</v>
      </c>
    </row>
    <row r="5092" spans="1:31" x14ac:dyDescent="0.25">
      <c r="A5092">
        <v>2346103</v>
      </c>
      <c r="B5092">
        <v>1</v>
      </c>
      <c r="C5092" t="s">
        <v>80</v>
      </c>
      <c r="D5092" t="s">
        <v>93</v>
      </c>
      <c r="E5092" t="s">
        <v>132</v>
      </c>
      <c r="F5092" t="s">
        <v>4862</v>
      </c>
      <c r="G5092" t="s">
        <v>269</v>
      </c>
      <c r="H5092" t="s">
        <v>135</v>
      </c>
      <c r="I5092" t="s">
        <v>144</v>
      </c>
      <c r="J5092" t="s">
        <v>137</v>
      </c>
      <c r="K5092" t="s">
        <v>209</v>
      </c>
      <c r="L5092" t="s">
        <v>14656</v>
      </c>
      <c r="M5092" t="s">
        <v>14657</v>
      </c>
      <c r="N5092">
        <v>0.83944444399999996</v>
      </c>
      <c r="O5092">
        <v>0</v>
      </c>
      <c r="P5092">
        <v>1631</v>
      </c>
      <c r="Q5092">
        <v>35</v>
      </c>
      <c r="R5092">
        <v>157</v>
      </c>
      <c r="S5092">
        <v>15</v>
      </c>
      <c r="T5092">
        <v>247</v>
      </c>
      <c r="U5092">
        <v>1</v>
      </c>
      <c r="V5092">
        <v>1</v>
      </c>
      <c r="W5092">
        <v>0</v>
      </c>
      <c r="X5092">
        <v>294.69893087136097</v>
      </c>
      <c r="Y5092">
        <v>160.76590652440916</v>
      </c>
      <c r="Z5092">
        <v>370.18298691997074</v>
      </c>
      <c r="AA5092">
        <v>97.101989535558616</v>
      </c>
      <c r="AB5092">
        <v>293.31073802479983</v>
      </c>
      <c r="AC5092">
        <v>323.21181708784349</v>
      </c>
      <c r="AD5092">
        <v>33.543882874653654</v>
      </c>
      <c r="AE5092">
        <v>1572.8162518385964</v>
      </c>
    </row>
    <row r="5093" spans="1:31" x14ac:dyDescent="0.25">
      <c r="A5093">
        <v>2346146</v>
      </c>
      <c r="B5093">
        <v>1</v>
      </c>
      <c r="C5093" t="s">
        <v>80</v>
      </c>
      <c r="D5093" t="s">
        <v>92</v>
      </c>
      <c r="E5093" t="s">
        <v>326</v>
      </c>
      <c r="F5093" t="s">
        <v>14658</v>
      </c>
      <c r="G5093" t="s">
        <v>667</v>
      </c>
      <c r="H5093" t="s">
        <v>154</v>
      </c>
      <c r="I5093" t="s">
        <v>144</v>
      </c>
      <c r="J5093" t="s">
        <v>137</v>
      </c>
      <c r="K5093" t="s">
        <v>138</v>
      </c>
      <c r="L5093" t="s">
        <v>14659</v>
      </c>
      <c r="M5093" t="s">
        <v>14660</v>
      </c>
      <c r="N5093">
        <v>1.596666666</v>
      </c>
      <c r="O5093">
        <v>0</v>
      </c>
      <c r="P5093">
        <v>8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2.9214200245994411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2.9214200245994411</v>
      </c>
    </row>
    <row r="5094" spans="1:31" x14ac:dyDescent="0.25">
      <c r="A5094">
        <v>2345954</v>
      </c>
      <c r="B5094">
        <v>1</v>
      </c>
      <c r="C5094" t="s">
        <v>80</v>
      </c>
      <c r="D5094" t="s">
        <v>98</v>
      </c>
      <c r="E5094" t="s">
        <v>157</v>
      </c>
      <c r="F5094" t="s">
        <v>14661</v>
      </c>
      <c r="G5094" t="s">
        <v>159</v>
      </c>
      <c r="H5094" t="s">
        <v>154</v>
      </c>
      <c r="I5094" t="s">
        <v>144</v>
      </c>
      <c r="J5094" t="s">
        <v>137</v>
      </c>
      <c r="K5094" t="s">
        <v>138</v>
      </c>
      <c r="L5094" t="s">
        <v>14662</v>
      </c>
      <c r="M5094" t="s">
        <v>14663</v>
      </c>
      <c r="N5094">
        <v>3.29</v>
      </c>
      <c r="O5094">
        <v>0</v>
      </c>
      <c r="P5094">
        <v>1</v>
      </c>
      <c r="Q5094">
        <v>0</v>
      </c>
      <c r="R5094">
        <v>1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0.21277811010626113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0.21277811010626113</v>
      </c>
    </row>
    <row r="5095" spans="1:31" x14ac:dyDescent="0.25">
      <c r="A5095">
        <v>2346787</v>
      </c>
      <c r="B5095">
        <v>1</v>
      </c>
      <c r="C5095" t="s">
        <v>80</v>
      </c>
      <c r="D5095" t="s">
        <v>82</v>
      </c>
      <c r="E5095" t="s">
        <v>151</v>
      </c>
      <c r="F5095" t="s">
        <v>14664</v>
      </c>
      <c r="G5095" t="s">
        <v>153</v>
      </c>
      <c r="H5095" t="s">
        <v>154</v>
      </c>
      <c r="I5095" t="s">
        <v>144</v>
      </c>
      <c r="J5095" t="s">
        <v>137</v>
      </c>
      <c r="K5095" t="s">
        <v>138</v>
      </c>
      <c r="L5095" t="s">
        <v>14665</v>
      </c>
      <c r="M5095" t="s">
        <v>14666</v>
      </c>
      <c r="N5095">
        <v>1.6916666659999999</v>
      </c>
      <c r="O5095">
        <v>0</v>
      </c>
      <c r="P5095">
        <v>168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78.896316361296712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78.896316361296712</v>
      </c>
    </row>
    <row r="5096" spans="1:31" x14ac:dyDescent="0.25">
      <c r="A5096">
        <v>2346223</v>
      </c>
      <c r="B5096">
        <v>1</v>
      </c>
      <c r="C5096" t="s">
        <v>81</v>
      </c>
      <c r="D5096" t="s">
        <v>122</v>
      </c>
      <c r="E5096" t="s">
        <v>174</v>
      </c>
      <c r="F5096" t="s">
        <v>7696</v>
      </c>
      <c r="G5096" t="s">
        <v>176</v>
      </c>
      <c r="H5096" t="s">
        <v>154</v>
      </c>
      <c r="I5096" t="s">
        <v>144</v>
      </c>
      <c r="J5096" t="s">
        <v>137</v>
      </c>
      <c r="K5096" t="s">
        <v>138</v>
      </c>
      <c r="L5096" t="s">
        <v>14667</v>
      </c>
      <c r="M5096" t="s">
        <v>14668</v>
      </c>
      <c r="N5096">
        <v>0.85833333300000003</v>
      </c>
      <c r="O5096">
        <v>0</v>
      </c>
      <c r="P5096">
        <v>16</v>
      </c>
      <c r="Q5096">
        <v>0</v>
      </c>
      <c r="R5096">
        <v>10</v>
      </c>
      <c r="S5096">
        <v>0</v>
      </c>
      <c r="T5096">
        <v>9</v>
      </c>
      <c r="U5096">
        <v>0</v>
      </c>
      <c r="V5096">
        <v>0</v>
      </c>
      <c r="W5096">
        <v>0</v>
      </c>
      <c r="X5096">
        <v>2.2626352942326831</v>
      </c>
      <c r="Y5096">
        <v>0</v>
      </c>
      <c r="Z5096">
        <v>8.5325382137467791</v>
      </c>
      <c r="AA5096">
        <v>0</v>
      </c>
      <c r="AB5096">
        <v>18.05522533783542</v>
      </c>
      <c r="AC5096">
        <v>0</v>
      </c>
      <c r="AD5096">
        <v>0</v>
      </c>
      <c r="AE5096">
        <v>28.850398845814883</v>
      </c>
    </row>
    <row r="5097" spans="1:31" x14ac:dyDescent="0.25">
      <c r="A5097">
        <v>2346664</v>
      </c>
      <c r="B5097">
        <v>1</v>
      </c>
      <c r="C5097" t="s">
        <v>81</v>
      </c>
      <c r="D5097" t="s">
        <v>112</v>
      </c>
      <c r="E5097" t="s">
        <v>151</v>
      </c>
      <c r="F5097" t="s">
        <v>14669</v>
      </c>
      <c r="G5097" t="s">
        <v>153</v>
      </c>
      <c r="H5097" t="s">
        <v>154</v>
      </c>
      <c r="I5097" t="s">
        <v>144</v>
      </c>
      <c r="J5097" t="s">
        <v>137</v>
      </c>
      <c r="K5097" t="s">
        <v>138</v>
      </c>
      <c r="L5097" t="s">
        <v>14670</v>
      </c>
      <c r="M5097" t="s">
        <v>14671</v>
      </c>
      <c r="N5097">
        <v>1.1586111109999999</v>
      </c>
      <c r="O5097">
        <v>0</v>
      </c>
      <c r="P5097">
        <v>0</v>
      </c>
      <c r="Q5097">
        <v>0</v>
      </c>
      <c r="R5097">
        <v>8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3.8678582124825014</v>
      </c>
      <c r="AA5097">
        <v>0</v>
      </c>
      <c r="AB5097">
        <v>0</v>
      </c>
      <c r="AC5097">
        <v>0</v>
      </c>
      <c r="AD5097">
        <v>0</v>
      </c>
      <c r="AE5097">
        <v>3.8678582124825014</v>
      </c>
    </row>
    <row r="5098" spans="1:31" x14ac:dyDescent="0.25">
      <c r="A5098">
        <v>2346415</v>
      </c>
      <c r="B5098">
        <v>1</v>
      </c>
      <c r="C5098" t="s">
        <v>80</v>
      </c>
      <c r="D5098" t="s">
        <v>83</v>
      </c>
      <c r="E5098" t="s">
        <v>157</v>
      </c>
      <c r="F5098" t="s">
        <v>13793</v>
      </c>
      <c r="G5098" t="s">
        <v>204</v>
      </c>
      <c r="H5098" t="s">
        <v>154</v>
      </c>
      <c r="I5098" t="s">
        <v>144</v>
      </c>
      <c r="J5098" t="s">
        <v>137</v>
      </c>
      <c r="K5098" t="s">
        <v>138</v>
      </c>
      <c r="L5098" t="s">
        <v>14672</v>
      </c>
      <c r="M5098" t="s">
        <v>14673</v>
      </c>
      <c r="N5098">
        <v>1.7069444439999999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1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57.01490653741407</v>
      </c>
      <c r="AE5098">
        <v>57.01490653741407</v>
      </c>
    </row>
    <row r="5099" spans="1:31" x14ac:dyDescent="0.25">
      <c r="A5099">
        <v>2346750</v>
      </c>
      <c r="B5099">
        <v>1</v>
      </c>
      <c r="C5099" t="s">
        <v>80</v>
      </c>
      <c r="D5099" t="s">
        <v>101</v>
      </c>
      <c r="E5099" t="s">
        <v>151</v>
      </c>
      <c r="F5099" t="s">
        <v>14674</v>
      </c>
      <c r="G5099" t="s">
        <v>153</v>
      </c>
      <c r="H5099" t="s">
        <v>154</v>
      </c>
      <c r="I5099" t="s">
        <v>144</v>
      </c>
      <c r="J5099" t="s">
        <v>137</v>
      </c>
      <c r="K5099" t="s">
        <v>138</v>
      </c>
      <c r="L5099" t="s">
        <v>14642</v>
      </c>
      <c r="M5099" t="s">
        <v>14675</v>
      </c>
      <c r="N5099">
        <v>1.625277777</v>
      </c>
      <c r="O5099">
        <v>0</v>
      </c>
      <c r="P5099">
        <v>32</v>
      </c>
      <c r="Q5099">
        <v>0</v>
      </c>
      <c r="R5099">
        <v>0</v>
      </c>
      <c r="S5099">
        <v>0</v>
      </c>
      <c r="T5099">
        <v>7</v>
      </c>
      <c r="U5099">
        <v>0</v>
      </c>
      <c r="V5099">
        <v>0</v>
      </c>
      <c r="W5099">
        <v>0</v>
      </c>
      <c r="X5099">
        <v>17.609515783078379</v>
      </c>
      <c r="Y5099">
        <v>0</v>
      </c>
      <c r="Z5099">
        <v>0</v>
      </c>
      <c r="AA5099">
        <v>0</v>
      </c>
      <c r="AB5099">
        <v>7.1372627288718666</v>
      </c>
      <c r="AC5099">
        <v>0</v>
      </c>
      <c r="AD5099">
        <v>0</v>
      </c>
      <c r="AE5099">
        <v>24.746778511950247</v>
      </c>
    </row>
    <row r="5100" spans="1:31" x14ac:dyDescent="0.25">
      <c r="A5100">
        <v>2346209</v>
      </c>
      <c r="B5100">
        <v>1</v>
      </c>
      <c r="C5100" t="s">
        <v>80</v>
      </c>
      <c r="D5100" t="s">
        <v>89</v>
      </c>
      <c r="E5100" t="s">
        <v>132</v>
      </c>
      <c r="F5100" t="s">
        <v>14676</v>
      </c>
      <c r="G5100" t="s">
        <v>134</v>
      </c>
      <c r="H5100" t="s">
        <v>135</v>
      </c>
      <c r="I5100" t="s">
        <v>144</v>
      </c>
      <c r="J5100" t="s">
        <v>137</v>
      </c>
      <c r="K5100" t="s">
        <v>138</v>
      </c>
      <c r="L5100" t="s">
        <v>14677</v>
      </c>
      <c r="M5100" t="s">
        <v>14678</v>
      </c>
      <c r="N5100">
        <v>0.99722222199999999</v>
      </c>
      <c r="O5100">
        <v>0</v>
      </c>
      <c r="P5100">
        <v>232</v>
      </c>
      <c r="Q5100">
        <v>0</v>
      </c>
      <c r="R5100">
        <v>0</v>
      </c>
      <c r="S5100">
        <v>0</v>
      </c>
      <c r="T5100">
        <v>5</v>
      </c>
      <c r="U5100">
        <v>0</v>
      </c>
      <c r="V5100">
        <v>0</v>
      </c>
      <c r="W5100">
        <v>0</v>
      </c>
      <c r="X5100">
        <v>157.6279137801657</v>
      </c>
      <c r="Y5100">
        <v>0</v>
      </c>
      <c r="Z5100">
        <v>0</v>
      </c>
      <c r="AA5100">
        <v>0</v>
      </c>
      <c r="AB5100">
        <v>12.273525132278527</v>
      </c>
      <c r="AC5100">
        <v>0</v>
      </c>
      <c r="AD5100">
        <v>0</v>
      </c>
      <c r="AE5100">
        <v>169.90143891244423</v>
      </c>
    </row>
    <row r="5101" spans="1:31" x14ac:dyDescent="0.25">
      <c r="A5101">
        <v>2346965</v>
      </c>
      <c r="B5101">
        <v>1</v>
      </c>
      <c r="C5101" t="s">
        <v>81</v>
      </c>
      <c r="D5101" t="s">
        <v>112</v>
      </c>
      <c r="E5101" t="s">
        <v>147</v>
      </c>
      <c r="F5101" t="s">
        <v>14679</v>
      </c>
      <c r="G5101" t="s">
        <v>208</v>
      </c>
      <c r="H5101" t="s">
        <v>135</v>
      </c>
      <c r="I5101" t="s">
        <v>144</v>
      </c>
      <c r="J5101" t="s">
        <v>137</v>
      </c>
      <c r="K5101" t="s">
        <v>209</v>
      </c>
      <c r="L5101" t="s">
        <v>14680</v>
      </c>
      <c r="M5101" t="s">
        <v>14681</v>
      </c>
      <c r="N5101">
        <v>1.0127777769999999</v>
      </c>
      <c r="O5101">
        <v>0</v>
      </c>
      <c r="P5101">
        <v>134</v>
      </c>
      <c r="Q5101">
        <v>0</v>
      </c>
      <c r="R5101">
        <v>60</v>
      </c>
      <c r="S5101">
        <v>0</v>
      </c>
      <c r="T5101">
        <v>16</v>
      </c>
      <c r="U5101">
        <v>0</v>
      </c>
      <c r="V5101">
        <v>0</v>
      </c>
      <c r="W5101">
        <v>0</v>
      </c>
      <c r="X5101">
        <v>29.962861763302179</v>
      </c>
      <c r="Y5101">
        <v>0</v>
      </c>
      <c r="Z5101">
        <v>16.819141990438084</v>
      </c>
      <c r="AA5101">
        <v>0</v>
      </c>
      <c r="AB5101">
        <v>36.756812079566537</v>
      </c>
      <c r="AC5101">
        <v>0</v>
      </c>
      <c r="AD5101">
        <v>0</v>
      </c>
      <c r="AE5101">
        <v>83.538815833306799</v>
      </c>
    </row>
    <row r="5102" spans="1:31" x14ac:dyDescent="0.25">
      <c r="A5102">
        <v>2347297</v>
      </c>
      <c r="B5102">
        <v>1</v>
      </c>
      <c r="C5102" t="s">
        <v>81</v>
      </c>
      <c r="D5102" t="s">
        <v>121</v>
      </c>
      <c r="E5102" t="s">
        <v>141</v>
      </c>
      <c r="F5102" t="s">
        <v>10267</v>
      </c>
      <c r="G5102" t="s">
        <v>134</v>
      </c>
      <c r="H5102" t="s">
        <v>135</v>
      </c>
      <c r="I5102" t="s">
        <v>136</v>
      </c>
      <c r="J5102" t="s">
        <v>137</v>
      </c>
      <c r="K5102" t="s">
        <v>138</v>
      </c>
      <c r="L5102" t="s">
        <v>14682</v>
      </c>
      <c r="M5102" t="s">
        <v>14683</v>
      </c>
      <c r="N5102">
        <v>9.7222220000000008E-3</v>
      </c>
      <c r="O5102">
        <v>0</v>
      </c>
      <c r="P5102">
        <v>980</v>
      </c>
      <c r="Q5102">
        <v>6</v>
      </c>
      <c r="R5102">
        <v>29</v>
      </c>
      <c r="S5102">
        <v>9</v>
      </c>
      <c r="T5102">
        <v>49</v>
      </c>
      <c r="U5102">
        <v>0</v>
      </c>
      <c r="V5102">
        <v>0</v>
      </c>
      <c r="W5102">
        <v>0</v>
      </c>
      <c r="X5102">
        <v>1.4893266333156361</v>
      </c>
      <c r="Y5102">
        <v>7.002058182186667E-2</v>
      </c>
      <c r="Z5102">
        <v>0.1636430323512347</v>
      </c>
      <c r="AA5102">
        <v>0.24265676759012503</v>
      </c>
      <c r="AB5102">
        <v>0.60353448543241395</v>
      </c>
      <c r="AC5102">
        <v>0</v>
      </c>
      <c r="AD5102">
        <v>0</v>
      </c>
      <c r="AE5102">
        <v>2.5691815005112764</v>
      </c>
    </row>
    <row r="5103" spans="1:31" x14ac:dyDescent="0.25">
      <c r="A5103">
        <v>2346919</v>
      </c>
      <c r="B5103">
        <v>1</v>
      </c>
      <c r="C5103" t="s">
        <v>81</v>
      </c>
      <c r="D5103" t="s">
        <v>123</v>
      </c>
      <c r="E5103" t="s">
        <v>151</v>
      </c>
      <c r="F5103" t="s">
        <v>14684</v>
      </c>
      <c r="G5103" t="s">
        <v>410</v>
      </c>
      <c r="H5103" t="s">
        <v>154</v>
      </c>
      <c r="I5103" t="s">
        <v>144</v>
      </c>
      <c r="J5103" t="s">
        <v>137</v>
      </c>
      <c r="K5103" t="s">
        <v>138</v>
      </c>
      <c r="L5103" t="s">
        <v>14685</v>
      </c>
      <c r="M5103" t="s">
        <v>14686</v>
      </c>
      <c r="N5103">
        <v>1.2747222220000001</v>
      </c>
      <c r="O5103">
        <v>0</v>
      </c>
      <c r="P5103">
        <v>2</v>
      </c>
      <c r="Q5103">
        <v>0</v>
      </c>
      <c r="R5103">
        <v>17</v>
      </c>
      <c r="S5103">
        <v>0</v>
      </c>
      <c r="T5103">
        <v>4</v>
      </c>
      <c r="U5103">
        <v>0</v>
      </c>
      <c r="V5103">
        <v>0</v>
      </c>
      <c r="W5103">
        <v>0</v>
      </c>
      <c r="X5103">
        <v>0.62572161431711115</v>
      </c>
      <c r="Y5103">
        <v>0</v>
      </c>
      <c r="Z5103">
        <v>10.69094981346497</v>
      </c>
      <c r="AA5103">
        <v>0</v>
      </c>
      <c r="AB5103">
        <v>4.3368803150065887</v>
      </c>
      <c r="AC5103">
        <v>0</v>
      </c>
      <c r="AD5103">
        <v>0</v>
      </c>
      <c r="AE5103">
        <v>15.65355174278867</v>
      </c>
    </row>
    <row r="5104" spans="1:31" x14ac:dyDescent="0.25">
      <c r="A5104">
        <v>2347251</v>
      </c>
      <c r="B5104">
        <v>1</v>
      </c>
      <c r="C5104" t="s">
        <v>81</v>
      </c>
      <c r="D5104" t="s">
        <v>112</v>
      </c>
      <c r="E5104" t="s">
        <v>157</v>
      </c>
      <c r="F5104" t="s">
        <v>14687</v>
      </c>
      <c r="G5104" t="s">
        <v>159</v>
      </c>
      <c r="H5104" t="s">
        <v>154</v>
      </c>
      <c r="I5104" t="s">
        <v>144</v>
      </c>
      <c r="J5104" t="s">
        <v>137</v>
      </c>
      <c r="K5104" t="s">
        <v>138</v>
      </c>
      <c r="L5104" t="s">
        <v>14688</v>
      </c>
      <c r="M5104" t="s">
        <v>14689</v>
      </c>
      <c r="N5104">
        <v>2.2833333329999999</v>
      </c>
      <c r="O5104">
        <v>0</v>
      </c>
      <c r="P5104">
        <v>1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0.21145282018167111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0.21145282018167111</v>
      </c>
    </row>
    <row r="5105" spans="1:31" x14ac:dyDescent="0.25">
      <c r="A5105">
        <v>2347111</v>
      </c>
      <c r="B5105">
        <v>1</v>
      </c>
      <c r="C5105" t="s">
        <v>80</v>
      </c>
      <c r="D5105" t="s">
        <v>106</v>
      </c>
      <c r="E5105" t="s">
        <v>151</v>
      </c>
      <c r="F5105" t="s">
        <v>14690</v>
      </c>
      <c r="G5105" t="s">
        <v>410</v>
      </c>
      <c r="H5105" t="s">
        <v>154</v>
      </c>
      <c r="I5105" t="s">
        <v>144</v>
      </c>
      <c r="J5105" t="s">
        <v>137</v>
      </c>
      <c r="K5105" t="s">
        <v>138</v>
      </c>
      <c r="L5105" t="s">
        <v>14691</v>
      </c>
      <c r="M5105" t="s">
        <v>14692</v>
      </c>
      <c r="N5105">
        <v>2.9269444440000001</v>
      </c>
      <c r="O5105">
        <v>0</v>
      </c>
      <c r="P5105">
        <v>8</v>
      </c>
      <c r="Q5105">
        <v>0</v>
      </c>
      <c r="R5105">
        <v>0</v>
      </c>
      <c r="S5105">
        <v>0</v>
      </c>
      <c r="T5105">
        <v>2</v>
      </c>
      <c r="U5105">
        <v>0</v>
      </c>
      <c r="V5105">
        <v>0</v>
      </c>
      <c r="W5105">
        <v>0</v>
      </c>
      <c r="X5105">
        <v>4.0144395220979758</v>
      </c>
      <c r="Y5105">
        <v>0</v>
      </c>
      <c r="Z5105">
        <v>0</v>
      </c>
      <c r="AA5105">
        <v>0</v>
      </c>
      <c r="AB5105">
        <v>14.789707760301795</v>
      </c>
      <c r="AC5105">
        <v>0</v>
      </c>
      <c r="AD5105">
        <v>0</v>
      </c>
      <c r="AE5105">
        <v>18.804147282399772</v>
      </c>
    </row>
    <row r="5106" spans="1:31" x14ac:dyDescent="0.25">
      <c r="A5106">
        <v>2347105</v>
      </c>
      <c r="B5106">
        <v>1</v>
      </c>
      <c r="C5106" t="s">
        <v>80</v>
      </c>
      <c r="D5106" t="s">
        <v>99</v>
      </c>
      <c r="E5106" t="s">
        <v>157</v>
      </c>
      <c r="F5106" t="s">
        <v>14693</v>
      </c>
      <c r="G5106" t="s">
        <v>159</v>
      </c>
      <c r="H5106" t="s">
        <v>154</v>
      </c>
      <c r="I5106" t="s">
        <v>144</v>
      </c>
      <c r="J5106" t="s">
        <v>137</v>
      </c>
      <c r="K5106" t="s">
        <v>138</v>
      </c>
      <c r="L5106" t="s">
        <v>14694</v>
      </c>
      <c r="M5106" t="s">
        <v>14695</v>
      </c>
      <c r="N5106">
        <v>0.91388888800000001</v>
      </c>
      <c r="O5106">
        <v>0</v>
      </c>
      <c r="P5106">
        <v>0</v>
      </c>
      <c r="Q5106">
        <v>0</v>
      </c>
      <c r="R5106">
        <v>0</v>
      </c>
      <c r="S5106">
        <v>0</v>
      </c>
      <c r="T5106">
        <v>1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2.4130182985667155</v>
      </c>
      <c r="AC5106">
        <v>0</v>
      </c>
      <c r="AD5106">
        <v>0</v>
      </c>
      <c r="AE5106">
        <v>2.4130182985667155</v>
      </c>
    </row>
    <row r="5107" spans="1:31" x14ac:dyDescent="0.25">
      <c r="A5107">
        <v>2347065</v>
      </c>
      <c r="B5107">
        <v>1</v>
      </c>
      <c r="C5107" t="s">
        <v>80</v>
      </c>
      <c r="D5107" t="s">
        <v>83</v>
      </c>
      <c r="E5107" t="s">
        <v>240</v>
      </c>
      <c r="F5107" t="s">
        <v>14696</v>
      </c>
      <c r="G5107" t="s">
        <v>352</v>
      </c>
      <c r="H5107" t="s">
        <v>135</v>
      </c>
      <c r="I5107" t="s">
        <v>144</v>
      </c>
      <c r="J5107" t="s">
        <v>3</v>
      </c>
      <c r="K5107" t="s">
        <v>138</v>
      </c>
      <c r="L5107" t="s">
        <v>14697</v>
      </c>
      <c r="M5107" t="s">
        <v>14698</v>
      </c>
      <c r="N5107">
        <v>0.150277777</v>
      </c>
      <c r="O5107">
        <v>0</v>
      </c>
      <c r="P5107">
        <v>21891</v>
      </c>
      <c r="Q5107">
        <v>0</v>
      </c>
      <c r="R5107">
        <v>0</v>
      </c>
      <c r="S5107">
        <v>12</v>
      </c>
      <c r="T5107">
        <v>2738</v>
      </c>
      <c r="U5107">
        <v>0</v>
      </c>
      <c r="V5107">
        <v>10</v>
      </c>
      <c r="W5107">
        <v>0</v>
      </c>
      <c r="X5107">
        <v>976.01438758051199</v>
      </c>
      <c r="Y5107">
        <v>0</v>
      </c>
      <c r="Z5107">
        <v>0</v>
      </c>
      <c r="AA5107">
        <v>84.395272191794447</v>
      </c>
      <c r="AB5107">
        <v>509.60457571156689</v>
      </c>
      <c r="AC5107">
        <v>0</v>
      </c>
      <c r="AD5107">
        <v>52.74395234275385</v>
      </c>
      <c r="AE5107">
        <v>1622.7581878266271</v>
      </c>
    </row>
    <row r="5108" spans="1:31" x14ac:dyDescent="0.25">
      <c r="A5108">
        <v>2347460</v>
      </c>
      <c r="B5108">
        <v>1</v>
      </c>
      <c r="C5108" t="s">
        <v>81</v>
      </c>
      <c r="D5108" t="s">
        <v>118</v>
      </c>
      <c r="E5108" t="s">
        <v>151</v>
      </c>
      <c r="F5108" t="s">
        <v>14699</v>
      </c>
      <c r="G5108" t="s">
        <v>153</v>
      </c>
      <c r="H5108" t="s">
        <v>154</v>
      </c>
      <c r="I5108" t="s">
        <v>144</v>
      </c>
      <c r="J5108" t="s">
        <v>137</v>
      </c>
      <c r="K5108" t="s">
        <v>138</v>
      </c>
      <c r="L5108" t="s">
        <v>14700</v>
      </c>
      <c r="M5108" t="s">
        <v>14701</v>
      </c>
      <c r="N5108">
        <v>0.57638888799999999</v>
      </c>
      <c r="O5108">
        <v>0</v>
      </c>
      <c r="P5108">
        <v>67</v>
      </c>
      <c r="Q5108">
        <v>0</v>
      </c>
      <c r="R5108">
        <v>0</v>
      </c>
      <c r="S5108">
        <v>0</v>
      </c>
      <c r="T5108">
        <v>12</v>
      </c>
      <c r="U5108">
        <v>0</v>
      </c>
      <c r="V5108">
        <v>0</v>
      </c>
      <c r="W5108">
        <v>0</v>
      </c>
      <c r="X5108">
        <v>12.579433080315786</v>
      </c>
      <c r="Y5108">
        <v>0</v>
      </c>
      <c r="Z5108">
        <v>0</v>
      </c>
      <c r="AA5108">
        <v>0</v>
      </c>
      <c r="AB5108">
        <v>3.2254964635065919</v>
      </c>
      <c r="AC5108">
        <v>0</v>
      </c>
      <c r="AD5108">
        <v>0</v>
      </c>
      <c r="AE5108">
        <v>15.804929543822379</v>
      </c>
    </row>
    <row r="5109" spans="1:31" x14ac:dyDescent="0.25">
      <c r="A5109">
        <v>2346879</v>
      </c>
      <c r="B5109">
        <v>1</v>
      </c>
      <c r="C5109" t="s">
        <v>80</v>
      </c>
      <c r="D5109" t="s">
        <v>98</v>
      </c>
      <c r="E5109" t="s">
        <v>157</v>
      </c>
      <c r="F5109" t="s">
        <v>14702</v>
      </c>
      <c r="G5109" t="s">
        <v>159</v>
      </c>
      <c r="H5109" t="s">
        <v>154</v>
      </c>
      <c r="I5109" t="s">
        <v>144</v>
      </c>
      <c r="J5109" t="s">
        <v>137</v>
      </c>
      <c r="K5109" t="s">
        <v>138</v>
      </c>
      <c r="L5109" t="s">
        <v>14703</v>
      </c>
      <c r="M5109" t="s">
        <v>14704</v>
      </c>
      <c r="N5109">
        <v>1.743055555</v>
      </c>
      <c r="O5109">
        <v>0</v>
      </c>
      <c r="P5109">
        <v>0</v>
      </c>
      <c r="Q5109">
        <v>0</v>
      </c>
      <c r="R5109">
        <v>1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1.4172781434768422</v>
      </c>
      <c r="AA5109">
        <v>0</v>
      </c>
      <c r="AB5109">
        <v>0</v>
      </c>
      <c r="AC5109">
        <v>0</v>
      </c>
      <c r="AD5109">
        <v>0</v>
      </c>
      <c r="AE5109">
        <v>1.4172781434768422</v>
      </c>
    </row>
    <row r="5110" spans="1:31" x14ac:dyDescent="0.25">
      <c r="A5110">
        <v>2346859</v>
      </c>
      <c r="B5110">
        <v>1</v>
      </c>
      <c r="C5110" t="s">
        <v>81</v>
      </c>
      <c r="D5110" t="s">
        <v>118</v>
      </c>
      <c r="E5110" t="s">
        <v>141</v>
      </c>
      <c r="F5110" t="s">
        <v>4736</v>
      </c>
      <c r="G5110" t="s">
        <v>134</v>
      </c>
      <c r="H5110" t="s">
        <v>135</v>
      </c>
      <c r="I5110" t="s">
        <v>144</v>
      </c>
      <c r="J5110" t="s">
        <v>137</v>
      </c>
      <c r="K5110" t="s">
        <v>138</v>
      </c>
      <c r="L5110" t="s">
        <v>14705</v>
      </c>
      <c r="M5110" t="s">
        <v>14706</v>
      </c>
      <c r="N5110">
        <v>0.74277777700000003</v>
      </c>
      <c r="O5110">
        <v>0</v>
      </c>
      <c r="P5110">
        <v>318</v>
      </c>
      <c r="Q5110">
        <v>0</v>
      </c>
      <c r="R5110">
        <v>25</v>
      </c>
      <c r="S5110">
        <v>0</v>
      </c>
      <c r="T5110">
        <v>43</v>
      </c>
      <c r="U5110">
        <v>0</v>
      </c>
      <c r="V5110">
        <v>0</v>
      </c>
      <c r="W5110">
        <v>0</v>
      </c>
      <c r="X5110">
        <v>39.249229348974481</v>
      </c>
      <c r="Y5110">
        <v>0</v>
      </c>
      <c r="Z5110">
        <v>76.056658155339377</v>
      </c>
      <c r="AA5110">
        <v>0</v>
      </c>
      <c r="AB5110">
        <v>8.715369561962893</v>
      </c>
      <c r="AC5110">
        <v>0</v>
      </c>
      <c r="AD5110">
        <v>0</v>
      </c>
      <c r="AE5110">
        <v>124.02125706627675</v>
      </c>
    </row>
    <row r="5111" spans="1:31" x14ac:dyDescent="0.25">
      <c r="A5111">
        <v>2347025</v>
      </c>
      <c r="B5111">
        <v>1</v>
      </c>
      <c r="C5111" t="s">
        <v>80</v>
      </c>
      <c r="D5111" t="s">
        <v>101</v>
      </c>
      <c r="E5111" t="s">
        <v>326</v>
      </c>
      <c r="F5111" t="s">
        <v>14707</v>
      </c>
      <c r="G5111" t="s">
        <v>667</v>
      </c>
      <c r="H5111" t="s">
        <v>154</v>
      </c>
      <c r="I5111" t="s">
        <v>144</v>
      </c>
      <c r="J5111" t="s">
        <v>137</v>
      </c>
      <c r="K5111" t="s">
        <v>138</v>
      </c>
      <c r="L5111" t="s">
        <v>14708</v>
      </c>
      <c r="M5111" t="s">
        <v>14709</v>
      </c>
      <c r="N5111">
        <v>3.9597222219999999</v>
      </c>
      <c r="O5111">
        <v>0</v>
      </c>
      <c r="P5111">
        <v>17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30.423577124489881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30.423577124489881</v>
      </c>
    </row>
    <row r="5112" spans="1:31" x14ac:dyDescent="0.25">
      <c r="A5112">
        <v>2347040</v>
      </c>
      <c r="B5112">
        <v>1</v>
      </c>
      <c r="C5112" t="s">
        <v>80</v>
      </c>
      <c r="D5112" t="s">
        <v>107</v>
      </c>
      <c r="E5112" t="s">
        <v>141</v>
      </c>
      <c r="F5112" t="s">
        <v>14710</v>
      </c>
      <c r="G5112" t="s">
        <v>134</v>
      </c>
      <c r="H5112" t="s">
        <v>135</v>
      </c>
      <c r="I5112" t="s">
        <v>144</v>
      </c>
      <c r="J5112" t="s">
        <v>137</v>
      </c>
      <c r="K5112" t="s">
        <v>138</v>
      </c>
      <c r="L5112" t="s">
        <v>14711</v>
      </c>
      <c r="M5112" t="s">
        <v>14712</v>
      </c>
      <c r="N5112">
        <v>0.55583333300000004</v>
      </c>
      <c r="O5112">
        <v>1</v>
      </c>
      <c r="P5112">
        <v>485</v>
      </c>
      <c r="Q5112">
        <v>19</v>
      </c>
      <c r="R5112">
        <v>38</v>
      </c>
      <c r="S5112">
        <v>7</v>
      </c>
      <c r="T5112">
        <v>28</v>
      </c>
      <c r="U5112">
        <v>1</v>
      </c>
      <c r="V5112">
        <v>0</v>
      </c>
      <c r="W5112">
        <v>0.14239986895364445</v>
      </c>
      <c r="X5112">
        <v>56.944239504067632</v>
      </c>
      <c r="Y5112">
        <v>97.797719431658905</v>
      </c>
      <c r="Z5112">
        <v>46.704982824960851</v>
      </c>
      <c r="AA5112">
        <v>9.6981713120838009</v>
      </c>
      <c r="AB5112">
        <v>22.309500641714518</v>
      </c>
      <c r="AC5112">
        <v>52.851291203337993</v>
      </c>
      <c r="AD5112">
        <v>0</v>
      </c>
      <c r="AE5112">
        <v>286.44830478677733</v>
      </c>
    </row>
    <row r="5113" spans="1:31" x14ac:dyDescent="0.25">
      <c r="A5113">
        <v>2347063</v>
      </c>
      <c r="B5113">
        <v>1</v>
      </c>
      <c r="C5113" t="s">
        <v>81</v>
      </c>
      <c r="D5113" t="s">
        <v>113</v>
      </c>
      <c r="E5113" t="s">
        <v>132</v>
      </c>
      <c r="F5113" t="s">
        <v>14713</v>
      </c>
      <c r="G5113" t="s">
        <v>134</v>
      </c>
      <c r="H5113" t="s">
        <v>135</v>
      </c>
      <c r="I5113" t="s">
        <v>144</v>
      </c>
      <c r="J5113" t="s">
        <v>137</v>
      </c>
      <c r="K5113" t="s">
        <v>138</v>
      </c>
      <c r="L5113" t="s">
        <v>14714</v>
      </c>
      <c r="M5113" t="s">
        <v>14715</v>
      </c>
      <c r="N5113">
        <v>0.69277777699999998</v>
      </c>
      <c r="O5113">
        <v>1</v>
      </c>
      <c r="P5113">
        <v>1492</v>
      </c>
      <c r="Q5113">
        <v>7</v>
      </c>
      <c r="R5113">
        <v>37</v>
      </c>
      <c r="S5113">
        <v>5</v>
      </c>
      <c r="T5113">
        <v>309</v>
      </c>
      <c r="U5113">
        <v>0</v>
      </c>
      <c r="V5113">
        <v>0</v>
      </c>
      <c r="W5113">
        <v>0.17764849324745555</v>
      </c>
      <c r="X5113">
        <v>246.03910099167373</v>
      </c>
      <c r="Y5113">
        <v>112.70285522288538</v>
      </c>
      <c r="Z5113">
        <v>221.44476495702369</v>
      </c>
      <c r="AA5113">
        <v>42.459185173758144</v>
      </c>
      <c r="AB5113">
        <v>186.7103933798586</v>
      </c>
      <c r="AC5113">
        <v>0</v>
      </c>
      <c r="AD5113">
        <v>0</v>
      </c>
      <c r="AE5113">
        <v>809.53394821844699</v>
      </c>
    </row>
    <row r="5114" spans="1:31" x14ac:dyDescent="0.25">
      <c r="A5114">
        <v>2346877</v>
      </c>
      <c r="B5114">
        <v>1</v>
      </c>
      <c r="C5114" t="s">
        <v>81</v>
      </c>
      <c r="D5114" t="s">
        <v>127</v>
      </c>
      <c r="E5114" t="s">
        <v>147</v>
      </c>
      <c r="F5114" t="s">
        <v>10884</v>
      </c>
      <c r="G5114" t="s">
        <v>134</v>
      </c>
      <c r="H5114" t="s">
        <v>135</v>
      </c>
      <c r="I5114" t="s">
        <v>144</v>
      </c>
      <c r="J5114" t="s">
        <v>137</v>
      </c>
      <c r="K5114" t="s">
        <v>138</v>
      </c>
      <c r="L5114" t="s">
        <v>14716</v>
      </c>
      <c r="M5114" t="s">
        <v>14717</v>
      </c>
      <c r="N5114">
        <v>0.63</v>
      </c>
      <c r="O5114">
        <v>0</v>
      </c>
      <c r="P5114">
        <v>364</v>
      </c>
      <c r="Q5114">
        <v>6</v>
      </c>
      <c r="R5114">
        <v>16</v>
      </c>
      <c r="S5114">
        <v>4</v>
      </c>
      <c r="T5114">
        <v>90</v>
      </c>
      <c r="U5114">
        <v>6</v>
      </c>
      <c r="V5114">
        <v>2</v>
      </c>
      <c r="W5114">
        <v>0</v>
      </c>
      <c r="X5114">
        <v>38.704698285652967</v>
      </c>
      <c r="Y5114">
        <v>9.2117944313576974</v>
      </c>
      <c r="Z5114">
        <v>9.7894640004732913</v>
      </c>
      <c r="AA5114">
        <v>193.64914364129402</v>
      </c>
      <c r="AB5114">
        <v>25.938816844178703</v>
      </c>
      <c r="AC5114">
        <v>304.76018128205158</v>
      </c>
      <c r="AD5114">
        <v>1.5250271694361199</v>
      </c>
      <c r="AE5114">
        <v>583.5791256544444</v>
      </c>
    </row>
    <row r="5115" spans="1:31" x14ac:dyDescent="0.25">
      <c r="A5115">
        <v>2347126</v>
      </c>
      <c r="B5115">
        <v>1</v>
      </c>
      <c r="C5115" t="s">
        <v>80</v>
      </c>
      <c r="D5115" t="s">
        <v>96</v>
      </c>
      <c r="E5115" t="s">
        <v>141</v>
      </c>
      <c r="F5115" t="s">
        <v>6274</v>
      </c>
      <c r="G5115" t="s">
        <v>432</v>
      </c>
      <c r="H5115" t="s">
        <v>135</v>
      </c>
      <c r="I5115" t="s">
        <v>144</v>
      </c>
      <c r="J5115" t="s">
        <v>137</v>
      </c>
      <c r="K5115" t="s">
        <v>138</v>
      </c>
      <c r="L5115" t="s">
        <v>14718</v>
      </c>
      <c r="M5115" t="s">
        <v>14719</v>
      </c>
      <c r="N5115">
        <v>1.019722222</v>
      </c>
      <c r="O5115">
        <v>2</v>
      </c>
      <c r="P5115">
        <v>121</v>
      </c>
      <c r="Q5115">
        <v>1</v>
      </c>
      <c r="R5115">
        <v>182</v>
      </c>
      <c r="S5115">
        <v>1</v>
      </c>
      <c r="T5115">
        <v>41</v>
      </c>
      <c r="U5115">
        <v>0</v>
      </c>
      <c r="V5115">
        <v>0</v>
      </c>
      <c r="W5115">
        <v>49.440486521518707</v>
      </c>
      <c r="X5115">
        <v>88.708216355688705</v>
      </c>
      <c r="Y5115">
        <v>1.457799411573014</v>
      </c>
      <c r="Z5115">
        <v>197.41518359242099</v>
      </c>
      <c r="AA5115">
        <v>32.248993557419631</v>
      </c>
      <c r="AB5115">
        <v>181.5187285545463</v>
      </c>
      <c r="AC5115">
        <v>0</v>
      </c>
      <c r="AD5115">
        <v>0</v>
      </c>
      <c r="AE5115">
        <v>550.78940799316729</v>
      </c>
    </row>
    <row r="5116" spans="1:31" x14ac:dyDescent="0.25">
      <c r="A5116">
        <v>2347412</v>
      </c>
      <c r="B5116">
        <v>1</v>
      </c>
      <c r="C5116" t="s">
        <v>80</v>
      </c>
      <c r="D5116" t="s">
        <v>85</v>
      </c>
      <c r="E5116" t="s">
        <v>326</v>
      </c>
      <c r="F5116" t="s">
        <v>14720</v>
      </c>
      <c r="G5116" t="s">
        <v>194</v>
      </c>
      <c r="H5116" t="s">
        <v>154</v>
      </c>
      <c r="I5116" t="s">
        <v>144</v>
      </c>
      <c r="J5116" t="s">
        <v>137</v>
      </c>
      <c r="K5116" t="s">
        <v>138</v>
      </c>
      <c r="L5116" t="s">
        <v>14721</v>
      </c>
      <c r="M5116" t="s">
        <v>14722</v>
      </c>
      <c r="N5116">
        <v>0.57944444399999995</v>
      </c>
      <c r="O5116">
        <v>0</v>
      </c>
      <c r="P5116">
        <v>90</v>
      </c>
      <c r="Q5116">
        <v>0</v>
      </c>
      <c r="R5116">
        <v>0</v>
      </c>
      <c r="S5116">
        <v>0</v>
      </c>
      <c r="T5116">
        <v>2</v>
      </c>
      <c r="U5116">
        <v>0</v>
      </c>
      <c r="V5116">
        <v>0</v>
      </c>
      <c r="W5116">
        <v>0</v>
      </c>
      <c r="X5116">
        <v>21.823307774241627</v>
      </c>
      <c r="Y5116">
        <v>0</v>
      </c>
      <c r="Z5116">
        <v>0</v>
      </c>
      <c r="AA5116">
        <v>0</v>
      </c>
      <c r="AB5116">
        <v>7.4063428891417065</v>
      </c>
      <c r="AC5116">
        <v>0</v>
      </c>
      <c r="AD5116">
        <v>0</v>
      </c>
      <c r="AE5116">
        <v>29.229650663383332</v>
      </c>
    </row>
    <row r="5117" spans="1:31" x14ac:dyDescent="0.25">
      <c r="A5117">
        <v>2347163</v>
      </c>
      <c r="B5117">
        <v>1</v>
      </c>
      <c r="C5117" t="s">
        <v>80</v>
      </c>
      <c r="D5117" t="s">
        <v>90</v>
      </c>
      <c r="E5117" t="s">
        <v>174</v>
      </c>
      <c r="F5117" t="s">
        <v>14723</v>
      </c>
      <c r="G5117" t="s">
        <v>451</v>
      </c>
      <c r="H5117" t="s">
        <v>154</v>
      </c>
      <c r="I5117" t="s">
        <v>144</v>
      </c>
      <c r="J5117" t="s">
        <v>137</v>
      </c>
      <c r="K5117" t="s">
        <v>138</v>
      </c>
      <c r="L5117" t="s">
        <v>14724</v>
      </c>
      <c r="M5117" t="s">
        <v>14725</v>
      </c>
      <c r="N5117">
        <v>0.449444444</v>
      </c>
      <c r="O5117">
        <v>0</v>
      </c>
      <c r="P5117">
        <v>1004</v>
      </c>
      <c r="Q5117">
        <v>0</v>
      </c>
      <c r="R5117">
        <v>0</v>
      </c>
      <c r="S5117">
        <v>0</v>
      </c>
      <c r="T5117">
        <v>112</v>
      </c>
      <c r="U5117">
        <v>0</v>
      </c>
      <c r="V5117">
        <v>0</v>
      </c>
      <c r="W5117">
        <v>0</v>
      </c>
      <c r="X5117">
        <v>122.71883829479502</v>
      </c>
      <c r="Y5117">
        <v>0</v>
      </c>
      <c r="Z5117">
        <v>0</v>
      </c>
      <c r="AA5117">
        <v>0</v>
      </c>
      <c r="AB5117">
        <v>82.57855267102812</v>
      </c>
      <c r="AC5117">
        <v>0</v>
      </c>
      <c r="AD5117">
        <v>0</v>
      </c>
      <c r="AE5117">
        <v>205.29739096582313</v>
      </c>
    </row>
    <row r="5118" spans="1:31" x14ac:dyDescent="0.25">
      <c r="A5118">
        <v>2346831</v>
      </c>
      <c r="B5118">
        <v>1</v>
      </c>
      <c r="C5118" t="s">
        <v>80</v>
      </c>
      <c r="D5118" t="s">
        <v>92</v>
      </c>
      <c r="E5118" t="s">
        <v>157</v>
      </c>
      <c r="F5118" t="s">
        <v>14726</v>
      </c>
      <c r="G5118" t="s">
        <v>159</v>
      </c>
      <c r="H5118" t="s">
        <v>154</v>
      </c>
      <c r="I5118" t="s">
        <v>144</v>
      </c>
      <c r="J5118" t="s">
        <v>137</v>
      </c>
      <c r="K5118" t="s">
        <v>138</v>
      </c>
      <c r="L5118" t="s">
        <v>14727</v>
      </c>
      <c r="M5118" t="s">
        <v>14728</v>
      </c>
      <c r="N5118">
        <v>0.70138888799999999</v>
      </c>
      <c r="O5118">
        <v>0</v>
      </c>
      <c r="P5118">
        <v>1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0.59478996349360613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0.59478996349360613</v>
      </c>
    </row>
    <row r="5119" spans="1:31" x14ac:dyDescent="0.25">
      <c r="A5119">
        <v>2347017</v>
      </c>
      <c r="B5119">
        <v>1</v>
      </c>
      <c r="C5119" t="s">
        <v>81</v>
      </c>
      <c r="D5119" t="s">
        <v>123</v>
      </c>
      <c r="E5119" t="s">
        <v>157</v>
      </c>
      <c r="F5119" t="s">
        <v>14729</v>
      </c>
      <c r="G5119" t="s">
        <v>159</v>
      </c>
      <c r="H5119" t="s">
        <v>154</v>
      </c>
      <c r="I5119" t="s">
        <v>144</v>
      </c>
      <c r="J5119" t="s">
        <v>137</v>
      </c>
      <c r="K5119" t="s">
        <v>138</v>
      </c>
      <c r="L5119" t="s">
        <v>14730</v>
      </c>
      <c r="M5119" t="s">
        <v>14731</v>
      </c>
      <c r="N5119">
        <v>3.6355555549999998</v>
      </c>
      <c r="O5119">
        <v>0</v>
      </c>
      <c r="P5119">
        <v>1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0.65283926928924496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0.65283926928924496</v>
      </c>
    </row>
    <row r="5120" spans="1:31" x14ac:dyDescent="0.25">
      <c r="A5120">
        <v>2347418</v>
      </c>
      <c r="B5120">
        <v>1</v>
      </c>
      <c r="C5120" t="s">
        <v>80</v>
      </c>
      <c r="D5120" t="s">
        <v>107</v>
      </c>
      <c r="E5120" t="s">
        <v>147</v>
      </c>
      <c r="F5120" t="s">
        <v>14732</v>
      </c>
      <c r="G5120" t="s">
        <v>134</v>
      </c>
      <c r="H5120" t="s">
        <v>135</v>
      </c>
      <c r="I5120" t="s">
        <v>144</v>
      </c>
      <c r="J5120" t="s">
        <v>137</v>
      </c>
      <c r="K5120" t="s">
        <v>138</v>
      </c>
      <c r="L5120" t="s">
        <v>14733</v>
      </c>
      <c r="M5120" t="s">
        <v>14734</v>
      </c>
      <c r="N5120">
        <v>0.65111111099999996</v>
      </c>
      <c r="O5120">
        <v>0</v>
      </c>
      <c r="P5120">
        <v>78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16.054542404846401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16.054542404846401</v>
      </c>
    </row>
    <row r="5121" spans="1:31" x14ac:dyDescent="0.25">
      <c r="A5121">
        <v>2347312</v>
      </c>
      <c r="B5121">
        <v>1</v>
      </c>
      <c r="C5121" t="s">
        <v>80</v>
      </c>
      <c r="D5121" t="s">
        <v>104</v>
      </c>
      <c r="E5121" t="s">
        <v>157</v>
      </c>
      <c r="F5121" t="s">
        <v>14735</v>
      </c>
      <c r="G5121" t="s">
        <v>159</v>
      </c>
      <c r="H5121" t="s">
        <v>154</v>
      </c>
      <c r="I5121" t="s">
        <v>144</v>
      </c>
      <c r="J5121" t="s">
        <v>137</v>
      </c>
      <c r="K5121" t="s">
        <v>138</v>
      </c>
      <c r="L5121" t="s">
        <v>14736</v>
      </c>
      <c r="M5121" t="s">
        <v>14737</v>
      </c>
      <c r="N5121">
        <v>1.9063888879999999</v>
      </c>
      <c r="O5121">
        <v>0</v>
      </c>
      <c r="P5121">
        <v>4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1.3538338579776976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1.3538338579776976</v>
      </c>
    </row>
    <row r="5122" spans="1:31" x14ac:dyDescent="0.25">
      <c r="A5122">
        <v>2346957</v>
      </c>
      <c r="B5122">
        <v>1</v>
      </c>
      <c r="C5122" t="s">
        <v>81</v>
      </c>
      <c r="D5122" t="s">
        <v>122</v>
      </c>
      <c r="E5122" t="s">
        <v>132</v>
      </c>
      <c r="F5122" t="s">
        <v>14738</v>
      </c>
      <c r="G5122" t="s">
        <v>208</v>
      </c>
      <c r="H5122" t="s">
        <v>135</v>
      </c>
      <c r="I5122" t="s">
        <v>144</v>
      </c>
      <c r="J5122" t="s">
        <v>137</v>
      </c>
      <c r="K5122" t="s">
        <v>209</v>
      </c>
      <c r="L5122" t="s">
        <v>14739</v>
      </c>
      <c r="M5122" t="s">
        <v>14740</v>
      </c>
      <c r="N5122">
        <v>5.0552777769999997</v>
      </c>
      <c r="O5122">
        <v>6</v>
      </c>
      <c r="P5122">
        <v>4010</v>
      </c>
      <c r="Q5122">
        <v>91</v>
      </c>
      <c r="R5122">
        <v>151</v>
      </c>
      <c r="S5122">
        <v>51</v>
      </c>
      <c r="T5122">
        <v>388</v>
      </c>
      <c r="U5122">
        <v>5</v>
      </c>
      <c r="V5122">
        <v>1</v>
      </c>
      <c r="W5122">
        <v>7.792389412953737</v>
      </c>
      <c r="X5122">
        <v>3184.880523001912</v>
      </c>
      <c r="Y5122">
        <v>1412.447045478521</v>
      </c>
      <c r="Z5122">
        <v>718.30697680488584</v>
      </c>
      <c r="AA5122">
        <v>7080.8045313885023</v>
      </c>
      <c r="AB5122">
        <v>1567.2887413608157</v>
      </c>
      <c r="AC5122">
        <v>2857.227206270521</v>
      </c>
      <c r="AD5122">
        <v>881.83613722890482</v>
      </c>
      <c r="AE5122">
        <v>17710.583550947013</v>
      </c>
    </row>
    <row r="5123" spans="1:31" x14ac:dyDescent="0.25">
      <c r="A5123">
        <v>2347292</v>
      </c>
      <c r="B5123">
        <v>1</v>
      </c>
      <c r="C5123" t="s">
        <v>80</v>
      </c>
      <c r="D5123" t="s">
        <v>93</v>
      </c>
      <c r="E5123" t="s">
        <v>151</v>
      </c>
      <c r="F5123" t="s">
        <v>12042</v>
      </c>
      <c r="G5123" t="s">
        <v>153</v>
      </c>
      <c r="H5123" t="s">
        <v>154</v>
      </c>
      <c r="I5123" t="s">
        <v>144</v>
      </c>
      <c r="J5123" t="s">
        <v>137</v>
      </c>
      <c r="K5123" t="s">
        <v>138</v>
      </c>
      <c r="L5123" t="s">
        <v>14741</v>
      </c>
      <c r="M5123" t="s">
        <v>14742</v>
      </c>
      <c r="N5123">
        <v>2.9141666659999999</v>
      </c>
      <c r="O5123">
        <v>0</v>
      </c>
      <c r="P5123">
        <v>28</v>
      </c>
      <c r="Q5123">
        <v>0</v>
      </c>
      <c r="R5123">
        <v>14</v>
      </c>
      <c r="S5123">
        <v>0</v>
      </c>
      <c r="T5123">
        <v>4</v>
      </c>
      <c r="U5123">
        <v>0</v>
      </c>
      <c r="V5123">
        <v>0</v>
      </c>
      <c r="W5123">
        <v>0</v>
      </c>
      <c r="X5123">
        <v>8.8661741284010933</v>
      </c>
      <c r="Y5123">
        <v>0</v>
      </c>
      <c r="Z5123">
        <v>22.237180828527471</v>
      </c>
      <c r="AA5123">
        <v>0</v>
      </c>
      <c r="AB5123">
        <v>15.549427029153797</v>
      </c>
      <c r="AC5123">
        <v>0</v>
      </c>
      <c r="AD5123">
        <v>0</v>
      </c>
      <c r="AE5123">
        <v>46.65278198608236</v>
      </c>
    </row>
    <row r="5124" spans="1:31" x14ac:dyDescent="0.25">
      <c r="A5124">
        <v>2347349</v>
      </c>
      <c r="B5124">
        <v>1</v>
      </c>
      <c r="C5124" t="s">
        <v>80</v>
      </c>
      <c r="D5124" t="s">
        <v>96</v>
      </c>
      <c r="E5124" t="s">
        <v>151</v>
      </c>
      <c r="F5124" t="s">
        <v>14743</v>
      </c>
      <c r="G5124" t="s">
        <v>410</v>
      </c>
      <c r="H5124" t="s">
        <v>154</v>
      </c>
      <c r="I5124" t="s">
        <v>144</v>
      </c>
      <c r="J5124" t="s">
        <v>137</v>
      </c>
      <c r="K5124" t="s">
        <v>138</v>
      </c>
      <c r="L5124" t="s">
        <v>14744</v>
      </c>
      <c r="M5124" t="s">
        <v>14745</v>
      </c>
      <c r="N5124">
        <v>1.7275</v>
      </c>
      <c r="O5124">
        <v>0</v>
      </c>
      <c r="P5124">
        <v>2</v>
      </c>
      <c r="Q5124">
        <v>0</v>
      </c>
      <c r="R5124">
        <v>1</v>
      </c>
      <c r="S5124">
        <v>0</v>
      </c>
      <c r="T5124">
        <v>4</v>
      </c>
      <c r="U5124">
        <v>0</v>
      </c>
      <c r="V5124">
        <v>0</v>
      </c>
      <c r="W5124">
        <v>0</v>
      </c>
      <c r="X5124">
        <v>0.10587007043685417</v>
      </c>
      <c r="Y5124">
        <v>0</v>
      </c>
      <c r="Z5124">
        <v>61.70450818239685</v>
      </c>
      <c r="AA5124">
        <v>0</v>
      </c>
      <c r="AB5124">
        <v>38.716310988265271</v>
      </c>
      <c r="AC5124">
        <v>0</v>
      </c>
      <c r="AD5124">
        <v>0</v>
      </c>
      <c r="AE5124">
        <v>100.52668924109898</v>
      </c>
    </row>
    <row r="5125" spans="1:31" x14ac:dyDescent="0.25">
      <c r="A5125">
        <v>2347435</v>
      </c>
      <c r="B5125">
        <v>1</v>
      </c>
      <c r="C5125" t="s">
        <v>80</v>
      </c>
      <c r="D5125" t="s">
        <v>103</v>
      </c>
      <c r="E5125" t="s">
        <v>174</v>
      </c>
      <c r="F5125" t="s">
        <v>14746</v>
      </c>
      <c r="G5125" t="s">
        <v>176</v>
      </c>
      <c r="H5125" t="s">
        <v>154</v>
      </c>
      <c r="I5125" t="s">
        <v>144</v>
      </c>
      <c r="J5125" t="s">
        <v>137</v>
      </c>
      <c r="K5125" t="s">
        <v>138</v>
      </c>
      <c r="L5125" t="s">
        <v>14747</v>
      </c>
      <c r="M5125" t="s">
        <v>14748</v>
      </c>
      <c r="N5125">
        <v>0.37027777699999997</v>
      </c>
      <c r="O5125">
        <v>0</v>
      </c>
      <c r="P5125">
        <v>78</v>
      </c>
      <c r="Q5125">
        <v>0</v>
      </c>
      <c r="R5125">
        <v>5</v>
      </c>
      <c r="S5125">
        <v>0</v>
      </c>
      <c r="T5125">
        <v>17</v>
      </c>
      <c r="U5125">
        <v>0</v>
      </c>
      <c r="V5125">
        <v>0</v>
      </c>
      <c r="W5125">
        <v>0</v>
      </c>
      <c r="X5125">
        <v>7.327310828433105</v>
      </c>
      <c r="Y5125">
        <v>0</v>
      </c>
      <c r="Z5125">
        <v>0.38282561232738332</v>
      </c>
      <c r="AA5125">
        <v>0</v>
      </c>
      <c r="AB5125">
        <v>34.955315040951106</v>
      </c>
      <c r="AC5125">
        <v>0</v>
      </c>
      <c r="AD5125">
        <v>0</v>
      </c>
      <c r="AE5125">
        <v>42.665451481711592</v>
      </c>
    </row>
    <row r="5126" spans="1:31" x14ac:dyDescent="0.25">
      <c r="A5126">
        <v>2346851</v>
      </c>
      <c r="B5126">
        <v>1</v>
      </c>
      <c r="C5126" t="s">
        <v>80</v>
      </c>
      <c r="D5126" t="s">
        <v>108</v>
      </c>
      <c r="E5126" t="s">
        <v>151</v>
      </c>
      <c r="F5126" t="s">
        <v>14749</v>
      </c>
      <c r="G5126" t="s">
        <v>153</v>
      </c>
      <c r="H5126" t="s">
        <v>154</v>
      </c>
      <c r="I5126" t="s">
        <v>144</v>
      </c>
      <c r="J5126" t="s">
        <v>137</v>
      </c>
      <c r="K5126" t="s">
        <v>138</v>
      </c>
      <c r="L5126" t="s">
        <v>14750</v>
      </c>
      <c r="M5126" t="s">
        <v>14751</v>
      </c>
      <c r="N5126">
        <v>3.131388888</v>
      </c>
      <c r="O5126">
        <v>0</v>
      </c>
      <c r="P5126">
        <v>15</v>
      </c>
      <c r="Q5126">
        <v>0</v>
      </c>
      <c r="R5126">
        <v>8</v>
      </c>
      <c r="S5126">
        <v>0</v>
      </c>
      <c r="T5126">
        <v>1</v>
      </c>
      <c r="U5126">
        <v>0</v>
      </c>
      <c r="V5126">
        <v>0</v>
      </c>
      <c r="W5126">
        <v>0</v>
      </c>
      <c r="X5126">
        <v>5.8725527752724611</v>
      </c>
      <c r="Y5126">
        <v>0</v>
      </c>
      <c r="Z5126">
        <v>6.888867535637667</v>
      </c>
      <c r="AA5126">
        <v>0</v>
      </c>
      <c r="AB5126">
        <v>3.2583121662976309</v>
      </c>
      <c r="AC5126">
        <v>0</v>
      </c>
      <c r="AD5126">
        <v>0</v>
      </c>
      <c r="AE5126">
        <v>16.019732477207761</v>
      </c>
    </row>
    <row r="5127" spans="1:31" x14ac:dyDescent="0.25">
      <c r="A5127">
        <v>2347229</v>
      </c>
      <c r="B5127">
        <v>1</v>
      </c>
      <c r="C5127" t="s">
        <v>81</v>
      </c>
      <c r="D5127" t="s">
        <v>122</v>
      </c>
      <c r="E5127" t="s">
        <v>132</v>
      </c>
      <c r="F5127" t="s">
        <v>8940</v>
      </c>
      <c r="G5127" t="s">
        <v>134</v>
      </c>
      <c r="H5127" t="s">
        <v>135</v>
      </c>
      <c r="I5127" t="s">
        <v>144</v>
      </c>
      <c r="J5127" t="s">
        <v>137</v>
      </c>
      <c r="K5127" t="s">
        <v>138</v>
      </c>
      <c r="L5127" t="s">
        <v>14752</v>
      </c>
      <c r="M5127" t="s">
        <v>14753</v>
      </c>
      <c r="N5127">
        <v>1.620833333</v>
      </c>
      <c r="O5127">
        <v>24</v>
      </c>
      <c r="P5127">
        <v>838</v>
      </c>
      <c r="Q5127">
        <v>69</v>
      </c>
      <c r="R5127">
        <v>36</v>
      </c>
      <c r="S5127">
        <v>23</v>
      </c>
      <c r="T5127">
        <v>54</v>
      </c>
      <c r="U5127">
        <v>0</v>
      </c>
      <c r="V5127">
        <v>2</v>
      </c>
      <c r="W5127">
        <v>12.32013649760726</v>
      </c>
      <c r="X5127">
        <v>229.55043159928175</v>
      </c>
      <c r="Y5127">
        <v>115.68196228726532</v>
      </c>
      <c r="Z5127">
        <v>42.187503423208568</v>
      </c>
      <c r="AA5127">
        <v>160.81576553677056</v>
      </c>
      <c r="AB5127">
        <v>72.408598633483294</v>
      </c>
      <c r="AC5127">
        <v>0</v>
      </c>
      <c r="AD5127">
        <v>297.01991820399394</v>
      </c>
      <c r="AE5127">
        <v>929.98431618161067</v>
      </c>
    </row>
    <row r="5128" spans="1:31" x14ac:dyDescent="0.25">
      <c r="A5128">
        <v>2346891</v>
      </c>
      <c r="B5128">
        <v>1</v>
      </c>
      <c r="C5128" t="s">
        <v>80</v>
      </c>
      <c r="D5128" t="s">
        <v>104</v>
      </c>
      <c r="E5128" t="s">
        <v>147</v>
      </c>
      <c r="F5128" t="s">
        <v>14754</v>
      </c>
      <c r="G5128" t="s">
        <v>184</v>
      </c>
      <c r="H5128" t="s">
        <v>135</v>
      </c>
      <c r="I5128" t="s">
        <v>144</v>
      </c>
      <c r="J5128" t="s">
        <v>137</v>
      </c>
      <c r="K5128" t="s">
        <v>138</v>
      </c>
      <c r="L5128" t="s">
        <v>14755</v>
      </c>
      <c r="M5128" t="s">
        <v>14756</v>
      </c>
      <c r="N5128">
        <v>4.9450000000000003</v>
      </c>
      <c r="O5128">
        <v>0</v>
      </c>
      <c r="P5128">
        <v>0</v>
      </c>
      <c r="Q5128">
        <v>0</v>
      </c>
      <c r="R5128">
        <v>2</v>
      </c>
      <c r="S5128">
        <v>0</v>
      </c>
      <c r="T5128">
        <v>1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15.056683705688862</v>
      </c>
      <c r="AA5128">
        <v>0</v>
      </c>
      <c r="AB5128">
        <v>119.38229976766314</v>
      </c>
      <c r="AC5128">
        <v>0</v>
      </c>
      <c r="AD5128">
        <v>0</v>
      </c>
      <c r="AE5128">
        <v>134.43898347335201</v>
      </c>
    </row>
    <row r="5129" spans="1:31" x14ac:dyDescent="0.25">
      <c r="A5129">
        <v>2346914</v>
      </c>
      <c r="B5129">
        <v>1</v>
      </c>
      <c r="C5129" t="s">
        <v>80</v>
      </c>
      <c r="D5129" t="s">
        <v>95</v>
      </c>
      <c r="E5129" t="s">
        <v>132</v>
      </c>
      <c r="F5129" t="s">
        <v>14757</v>
      </c>
      <c r="G5129" t="s">
        <v>134</v>
      </c>
      <c r="H5129" t="s">
        <v>135</v>
      </c>
      <c r="I5129" t="s">
        <v>144</v>
      </c>
      <c r="J5129" t="s">
        <v>137</v>
      </c>
      <c r="K5129" t="s">
        <v>138</v>
      </c>
      <c r="L5129" t="s">
        <v>14758</v>
      </c>
      <c r="M5129" t="s">
        <v>14759</v>
      </c>
      <c r="N5129">
        <v>0.87527777699999998</v>
      </c>
      <c r="O5129">
        <v>0</v>
      </c>
      <c r="P5129">
        <v>526</v>
      </c>
      <c r="Q5129">
        <v>0</v>
      </c>
      <c r="R5129">
        <v>0</v>
      </c>
      <c r="S5129">
        <v>4</v>
      </c>
      <c r="T5129">
        <v>29</v>
      </c>
      <c r="U5129">
        <v>0</v>
      </c>
      <c r="V5129">
        <v>0</v>
      </c>
      <c r="W5129">
        <v>0</v>
      </c>
      <c r="X5129">
        <v>82.798396404793152</v>
      </c>
      <c r="Y5129">
        <v>0</v>
      </c>
      <c r="Z5129">
        <v>0</v>
      </c>
      <c r="AA5129">
        <v>4.904236262747931</v>
      </c>
      <c r="AB5129">
        <v>24.714909538926499</v>
      </c>
      <c r="AC5129">
        <v>0</v>
      </c>
      <c r="AD5129">
        <v>0</v>
      </c>
      <c r="AE5129">
        <v>112.41754220646757</v>
      </c>
    </row>
    <row r="5130" spans="1:31" x14ac:dyDescent="0.25">
      <c r="A5130">
        <v>2347083</v>
      </c>
      <c r="B5130">
        <v>1</v>
      </c>
      <c r="C5130" t="s">
        <v>80</v>
      </c>
      <c r="D5130" t="s">
        <v>84</v>
      </c>
      <c r="E5130" t="s">
        <v>157</v>
      </c>
      <c r="F5130" t="s">
        <v>14760</v>
      </c>
      <c r="G5130" t="s">
        <v>279</v>
      </c>
      <c r="H5130" t="s">
        <v>154</v>
      </c>
      <c r="I5130" t="s">
        <v>144</v>
      </c>
      <c r="J5130" t="s">
        <v>137</v>
      </c>
      <c r="K5130" t="s">
        <v>138</v>
      </c>
      <c r="L5130" t="s">
        <v>14761</v>
      </c>
      <c r="M5130" t="s">
        <v>14762</v>
      </c>
      <c r="N5130">
        <v>6.5350000000000001</v>
      </c>
      <c r="O5130">
        <v>0</v>
      </c>
      <c r="P5130">
        <v>5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7.9683238098879388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7.9683238098879388</v>
      </c>
    </row>
    <row r="5131" spans="1:31" x14ac:dyDescent="0.25">
      <c r="A5131">
        <v>2347060</v>
      </c>
      <c r="B5131">
        <v>1</v>
      </c>
      <c r="C5131" t="s">
        <v>81</v>
      </c>
      <c r="D5131" t="s">
        <v>112</v>
      </c>
      <c r="E5131" t="s">
        <v>147</v>
      </c>
      <c r="F5131" t="s">
        <v>14763</v>
      </c>
      <c r="G5131" t="s">
        <v>208</v>
      </c>
      <c r="H5131" t="s">
        <v>135</v>
      </c>
      <c r="I5131" t="s">
        <v>144</v>
      </c>
      <c r="J5131" t="s">
        <v>137</v>
      </c>
      <c r="K5131" t="s">
        <v>209</v>
      </c>
      <c r="L5131" t="s">
        <v>14764</v>
      </c>
      <c r="M5131" t="s">
        <v>14765</v>
      </c>
      <c r="N5131">
        <v>1.2094444440000001</v>
      </c>
      <c r="O5131">
        <v>0</v>
      </c>
      <c r="P5131">
        <v>441</v>
      </c>
      <c r="Q5131">
        <v>0</v>
      </c>
      <c r="R5131">
        <v>8</v>
      </c>
      <c r="S5131">
        <v>0</v>
      </c>
      <c r="T5131">
        <v>23</v>
      </c>
      <c r="U5131">
        <v>0</v>
      </c>
      <c r="V5131">
        <v>0</v>
      </c>
      <c r="W5131">
        <v>0</v>
      </c>
      <c r="X5131">
        <v>114.99241259265641</v>
      </c>
      <c r="Y5131">
        <v>0</v>
      </c>
      <c r="Z5131">
        <v>1.7177897554932644</v>
      </c>
      <c r="AA5131">
        <v>0</v>
      </c>
      <c r="AB5131">
        <v>37.76634814665416</v>
      </c>
      <c r="AC5131">
        <v>0</v>
      </c>
      <c r="AD5131">
        <v>0</v>
      </c>
      <c r="AE5131">
        <v>154.47655049480383</v>
      </c>
    </row>
    <row r="5132" spans="1:31" x14ac:dyDescent="0.25">
      <c r="A5132">
        <v>2346937</v>
      </c>
      <c r="B5132">
        <v>1</v>
      </c>
      <c r="C5132" t="s">
        <v>80</v>
      </c>
      <c r="D5132" t="s">
        <v>92</v>
      </c>
      <c r="E5132" t="s">
        <v>157</v>
      </c>
      <c r="F5132" t="s">
        <v>14766</v>
      </c>
      <c r="G5132" t="s">
        <v>279</v>
      </c>
      <c r="H5132" t="s">
        <v>154</v>
      </c>
      <c r="I5132" t="s">
        <v>144</v>
      </c>
      <c r="J5132" t="s">
        <v>137</v>
      </c>
      <c r="K5132" t="s">
        <v>138</v>
      </c>
      <c r="L5132" t="s">
        <v>14767</v>
      </c>
      <c r="M5132" t="s">
        <v>14768</v>
      </c>
      <c r="N5132">
        <v>4.2533333329999996</v>
      </c>
      <c r="O5132">
        <v>0</v>
      </c>
      <c r="P5132">
        <v>2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1.5335388950630024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1.5335388950630024</v>
      </c>
    </row>
    <row r="5133" spans="1:31" x14ac:dyDescent="0.25">
      <c r="A5133">
        <v>2347020</v>
      </c>
      <c r="B5133">
        <v>1</v>
      </c>
      <c r="C5133" t="s">
        <v>80</v>
      </c>
      <c r="D5133" t="s">
        <v>96</v>
      </c>
      <c r="E5133" t="s">
        <v>157</v>
      </c>
      <c r="F5133" t="s">
        <v>14769</v>
      </c>
      <c r="G5133" t="s">
        <v>194</v>
      </c>
      <c r="H5133" t="s">
        <v>154</v>
      </c>
      <c r="I5133" t="s">
        <v>144</v>
      </c>
      <c r="J5133" t="s">
        <v>137</v>
      </c>
      <c r="K5133" t="s">
        <v>138</v>
      </c>
      <c r="L5133" t="s">
        <v>14770</v>
      </c>
      <c r="M5133" t="s">
        <v>14771</v>
      </c>
      <c r="N5133">
        <v>2.0663888880000001</v>
      </c>
      <c r="O5133">
        <v>0</v>
      </c>
      <c r="P5133">
        <v>1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0.40299008553239768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0.40299008553239768</v>
      </c>
    </row>
    <row r="5134" spans="1:31" x14ac:dyDescent="0.25">
      <c r="A5134">
        <v>2347123</v>
      </c>
      <c r="B5134">
        <v>1</v>
      </c>
      <c r="C5134" t="s">
        <v>80</v>
      </c>
      <c r="D5134" t="s">
        <v>106</v>
      </c>
      <c r="E5134" t="s">
        <v>151</v>
      </c>
      <c r="F5134" t="s">
        <v>14772</v>
      </c>
      <c r="G5134" t="s">
        <v>219</v>
      </c>
      <c r="H5134" t="s">
        <v>154</v>
      </c>
      <c r="I5134" t="s">
        <v>144</v>
      </c>
      <c r="J5134" t="s">
        <v>137</v>
      </c>
      <c r="K5134" t="s">
        <v>138</v>
      </c>
      <c r="L5134" t="s">
        <v>14773</v>
      </c>
      <c r="M5134" t="s">
        <v>14774</v>
      </c>
      <c r="N5134">
        <v>1.9913888879999999</v>
      </c>
      <c r="O5134">
        <v>0</v>
      </c>
      <c r="P5134">
        <v>0</v>
      </c>
      <c r="Q5134">
        <v>0</v>
      </c>
      <c r="R5134">
        <v>1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4.8766488076346146</v>
      </c>
      <c r="AA5134">
        <v>0</v>
      </c>
      <c r="AB5134">
        <v>0</v>
      </c>
      <c r="AC5134">
        <v>0</v>
      </c>
      <c r="AD5134">
        <v>0</v>
      </c>
      <c r="AE5134">
        <v>4.8766488076346146</v>
      </c>
    </row>
    <row r="5135" spans="1:31" x14ac:dyDescent="0.25">
      <c r="A5135">
        <v>2347169</v>
      </c>
      <c r="B5135">
        <v>1</v>
      </c>
      <c r="C5135" t="s">
        <v>80</v>
      </c>
      <c r="D5135" t="s">
        <v>102</v>
      </c>
      <c r="E5135" t="s">
        <v>157</v>
      </c>
      <c r="F5135" t="s">
        <v>14775</v>
      </c>
      <c r="G5135" t="s">
        <v>159</v>
      </c>
      <c r="H5135" t="s">
        <v>154</v>
      </c>
      <c r="I5135" t="s">
        <v>144</v>
      </c>
      <c r="J5135" t="s">
        <v>137</v>
      </c>
      <c r="K5135" t="s">
        <v>138</v>
      </c>
      <c r="L5135" t="s">
        <v>14776</v>
      </c>
      <c r="M5135" t="s">
        <v>14777</v>
      </c>
      <c r="N5135">
        <v>6.1436111110000002</v>
      </c>
      <c r="O5135">
        <v>0</v>
      </c>
      <c r="P5135">
        <v>1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0.694038284942609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0.694038284942609</v>
      </c>
    </row>
    <row r="5136" spans="1:31" x14ac:dyDescent="0.25">
      <c r="A5136">
        <v>2347269</v>
      </c>
      <c r="B5136">
        <v>1</v>
      </c>
      <c r="C5136" t="s">
        <v>81</v>
      </c>
      <c r="D5136" t="s">
        <v>122</v>
      </c>
      <c r="E5136" t="s">
        <v>132</v>
      </c>
      <c r="F5136" t="s">
        <v>14738</v>
      </c>
      <c r="G5136" t="s">
        <v>363</v>
      </c>
      <c r="H5136" t="s">
        <v>135</v>
      </c>
      <c r="I5136" t="s">
        <v>136</v>
      </c>
      <c r="J5136" t="s">
        <v>137</v>
      </c>
      <c r="K5136" t="s">
        <v>209</v>
      </c>
      <c r="L5136" t="s">
        <v>14778</v>
      </c>
      <c r="M5136" t="s">
        <v>14779</v>
      </c>
      <c r="N5136">
        <v>3.4722221999999997E-2</v>
      </c>
      <c r="O5136">
        <v>6</v>
      </c>
      <c r="P5136">
        <v>4010</v>
      </c>
      <c r="Q5136">
        <v>91</v>
      </c>
      <c r="R5136">
        <v>151</v>
      </c>
      <c r="S5136">
        <v>51</v>
      </c>
      <c r="T5136">
        <v>388</v>
      </c>
      <c r="U5136">
        <v>5</v>
      </c>
      <c r="V5136">
        <v>1</v>
      </c>
      <c r="W5136">
        <v>5.6195834366145836E-2</v>
      </c>
      <c r="X5136">
        <v>23.277474880705437</v>
      </c>
      <c r="Y5136">
        <v>9.6809513130691016</v>
      </c>
      <c r="Z5136">
        <v>5.0362534512978154</v>
      </c>
      <c r="AA5136">
        <v>51.339856393907709</v>
      </c>
      <c r="AB5136">
        <v>11.50237304999856</v>
      </c>
      <c r="AC5136">
        <v>20.464716198156669</v>
      </c>
      <c r="AD5136">
        <v>6.1283669408559032</v>
      </c>
      <c r="AE5136">
        <v>127.48618806235733</v>
      </c>
    </row>
    <row r="5137" spans="1:31" x14ac:dyDescent="0.25">
      <c r="A5137">
        <v>2346977</v>
      </c>
      <c r="B5137">
        <v>1</v>
      </c>
      <c r="C5137" t="s">
        <v>81</v>
      </c>
      <c r="D5137" t="s">
        <v>128</v>
      </c>
      <c r="E5137" t="s">
        <v>141</v>
      </c>
      <c r="F5137" t="s">
        <v>14780</v>
      </c>
      <c r="G5137" t="s">
        <v>134</v>
      </c>
      <c r="H5137" t="s">
        <v>135</v>
      </c>
      <c r="I5137" t="s">
        <v>144</v>
      </c>
      <c r="J5137" t="s">
        <v>137</v>
      </c>
      <c r="K5137" t="s">
        <v>138</v>
      </c>
      <c r="L5137" t="s">
        <v>14781</v>
      </c>
      <c r="M5137" t="s">
        <v>14782</v>
      </c>
      <c r="N5137">
        <v>1.406666666</v>
      </c>
      <c r="O5137">
        <v>0</v>
      </c>
      <c r="P5137">
        <v>0</v>
      </c>
      <c r="Q5137">
        <v>0</v>
      </c>
      <c r="R5137">
        <v>0</v>
      </c>
      <c r="S5137">
        <v>0</v>
      </c>
      <c r="T5137">
        <v>0</v>
      </c>
      <c r="U5137">
        <v>1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0</v>
      </c>
      <c r="AC5137">
        <v>19.741675761764753</v>
      </c>
      <c r="AD5137">
        <v>0</v>
      </c>
      <c r="AE5137">
        <v>19.741675761764753</v>
      </c>
    </row>
    <row r="5138" spans="1:31" x14ac:dyDescent="0.25">
      <c r="A5138">
        <v>2347309</v>
      </c>
      <c r="B5138">
        <v>1</v>
      </c>
      <c r="C5138" t="s">
        <v>81</v>
      </c>
      <c r="D5138" t="s">
        <v>127</v>
      </c>
      <c r="E5138" t="s">
        <v>147</v>
      </c>
      <c r="F5138" t="s">
        <v>14783</v>
      </c>
      <c r="G5138" t="s">
        <v>184</v>
      </c>
      <c r="H5138" t="s">
        <v>135</v>
      </c>
      <c r="I5138" t="s">
        <v>144</v>
      </c>
      <c r="J5138" t="s">
        <v>137</v>
      </c>
      <c r="K5138" t="s">
        <v>138</v>
      </c>
      <c r="L5138" t="s">
        <v>14784</v>
      </c>
      <c r="M5138" t="s">
        <v>14785</v>
      </c>
      <c r="N5138">
        <v>3.076944444</v>
      </c>
      <c r="O5138">
        <v>0</v>
      </c>
      <c r="P5138">
        <v>0</v>
      </c>
      <c r="Q5138">
        <v>0</v>
      </c>
      <c r="R5138">
        <v>0</v>
      </c>
      <c r="S5138">
        <v>1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5.998467527483375</v>
      </c>
      <c r="AB5138">
        <v>0</v>
      </c>
      <c r="AC5138">
        <v>0</v>
      </c>
      <c r="AD5138">
        <v>0</v>
      </c>
      <c r="AE5138">
        <v>5.998467527483375</v>
      </c>
    </row>
    <row r="5139" spans="1:31" x14ac:dyDescent="0.25">
      <c r="A5139">
        <v>2346834</v>
      </c>
      <c r="B5139">
        <v>1</v>
      </c>
      <c r="C5139" t="s">
        <v>80</v>
      </c>
      <c r="D5139" t="s">
        <v>103</v>
      </c>
      <c r="E5139" t="s">
        <v>132</v>
      </c>
      <c r="F5139" t="s">
        <v>14786</v>
      </c>
      <c r="G5139" t="s">
        <v>134</v>
      </c>
      <c r="H5139" t="s">
        <v>135</v>
      </c>
      <c r="I5139" t="s">
        <v>144</v>
      </c>
      <c r="J5139" t="s">
        <v>137</v>
      </c>
      <c r="K5139" t="s">
        <v>138</v>
      </c>
      <c r="L5139" t="s">
        <v>14787</v>
      </c>
      <c r="M5139" t="s">
        <v>14788</v>
      </c>
      <c r="N5139">
        <v>0.47861111099999998</v>
      </c>
      <c r="O5139">
        <v>0</v>
      </c>
      <c r="P5139">
        <v>0</v>
      </c>
      <c r="Q5139">
        <v>4</v>
      </c>
      <c r="R5139">
        <v>0</v>
      </c>
      <c r="S5139">
        <v>10</v>
      </c>
      <c r="T5139">
        <v>1</v>
      </c>
      <c r="U5139">
        <v>1</v>
      </c>
      <c r="V5139">
        <v>0</v>
      </c>
      <c r="W5139">
        <v>0</v>
      </c>
      <c r="X5139">
        <v>0</v>
      </c>
      <c r="Y5139">
        <v>12.491468463746088</v>
      </c>
      <c r="Z5139">
        <v>0</v>
      </c>
      <c r="AA5139">
        <v>28.631457505075502</v>
      </c>
      <c r="AB5139">
        <v>0</v>
      </c>
      <c r="AC5139">
        <v>0.79167536338407341</v>
      </c>
      <c r="AD5139">
        <v>0</v>
      </c>
      <c r="AE5139">
        <v>41.914601332205663</v>
      </c>
    </row>
    <row r="5140" spans="1:31" x14ac:dyDescent="0.25">
      <c r="A5140">
        <v>2347189</v>
      </c>
      <c r="B5140">
        <v>1</v>
      </c>
      <c r="C5140" t="s">
        <v>81</v>
      </c>
      <c r="D5140" t="s">
        <v>113</v>
      </c>
      <c r="E5140" t="s">
        <v>151</v>
      </c>
      <c r="F5140" t="s">
        <v>14789</v>
      </c>
      <c r="G5140" t="s">
        <v>410</v>
      </c>
      <c r="H5140" t="s">
        <v>154</v>
      </c>
      <c r="I5140" t="s">
        <v>144</v>
      </c>
      <c r="J5140" t="s">
        <v>137</v>
      </c>
      <c r="K5140" t="s">
        <v>138</v>
      </c>
      <c r="L5140" t="s">
        <v>14790</v>
      </c>
      <c r="M5140" t="s">
        <v>14791</v>
      </c>
      <c r="N5140">
        <v>3.4455555549999999</v>
      </c>
      <c r="O5140">
        <v>0</v>
      </c>
      <c r="P5140">
        <v>29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24.117039118644819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24.117039118644819</v>
      </c>
    </row>
    <row r="5141" spans="1:31" x14ac:dyDescent="0.25">
      <c r="A5141">
        <v>2347432</v>
      </c>
      <c r="B5141">
        <v>1</v>
      </c>
      <c r="C5141" t="s">
        <v>80</v>
      </c>
      <c r="D5141" t="s">
        <v>95</v>
      </c>
      <c r="E5141" t="s">
        <v>147</v>
      </c>
      <c r="F5141" t="s">
        <v>1076</v>
      </c>
      <c r="G5141" t="s">
        <v>494</v>
      </c>
      <c r="H5141" t="s">
        <v>135</v>
      </c>
      <c r="I5141" t="s">
        <v>144</v>
      </c>
      <c r="J5141" t="s">
        <v>137</v>
      </c>
      <c r="K5141" t="s">
        <v>138</v>
      </c>
      <c r="L5141" t="s">
        <v>14792</v>
      </c>
      <c r="M5141" t="s">
        <v>14793</v>
      </c>
      <c r="N5141">
        <v>1.52</v>
      </c>
      <c r="O5141">
        <v>0</v>
      </c>
      <c r="P5141">
        <v>0</v>
      </c>
      <c r="Q5141">
        <v>1</v>
      </c>
      <c r="R5141">
        <v>0</v>
      </c>
      <c r="S5141">
        <v>3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38.908726566045601</v>
      </c>
      <c r="Z5141">
        <v>0</v>
      </c>
      <c r="AA5141">
        <v>63.754820769387543</v>
      </c>
      <c r="AB5141">
        <v>0</v>
      </c>
      <c r="AC5141">
        <v>0</v>
      </c>
      <c r="AD5141">
        <v>0</v>
      </c>
      <c r="AE5141">
        <v>102.66354733543315</v>
      </c>
    </row>
    <row r="5142" spans="1:31" x14ac:dyDescent="0.25">
      <c r="A5142">
        <v>2347352</v>
      </c>
      <c r="B5142">
        <v>1</v>
      </c>
      <c r="C5142" t="s">
        <v>80</v>
      </c>
      <c r="D5142" t="s">
        <v>85</v>
      </c>
      <c r="E5142" t="s">
        <v>157</v>
      </c>
      <c r="F5142" t="s">
        <v>14794</v>
      </c>
      <c r="G5142" t="s">
        <v>204</v>
      </c>
      <c r="H5142" t="s">
        <v>154</v>
      </c>
      <c r="I5142" t="s">
        <v>144</v>
      </c>
      <c r="J5142" t="s">
        <v>137</v>
      </c>
      <c r="K5142" t="s">
        <v>138</v>
      </c>
      <c r="L5142" t="s">
        <v>14795</v>
      </c>
      <c r="M5142" t="s">
        <v>14796</v>
      </c>
      <c r="N5142">
        <v>1.240555555</v>
      </c>
      <c r="O5142">
        <v>0</v>
      </c>
      <c r="P5142">
        <v>6</v>
      </c>
      <c r="Q5142">
        <v>0</v>
      </c>
      <c r="R5142">
        <v>0</v>
      </c>
      <c r="S5142">
        <v>0</v>
      </c>
      <c r="T5142">
        <v>1</v>
      </c>
      <c r="U5142">
        <v>0</v>
      </c>
      <c r="V5142">
        <v>0</v>
      </c>
      <c r="W5142">
        <v>0</v>
      </c>
      <c r="X5142">
        <v>3.5502963772577516</v>
      </c>
      <c r="Y5142">
        <v>0</v>
      </c>
      <c r="Z5142">
        <v>0</v>
      </c>
      <c r="AA5142">
        <v>0</v>
      </c>
      <c r="AB5142">
        <v>1.1659818668103725</v>
      </c>
      <c r="AC5142">
        <v>0</v>
      </c>
      <c r="AD5142">
        <v>0</v>
      </c>
      <c r="AE5142">
        <v>4.7162782440681239</v>
      </c>
    </row>
    <row r="5143" spans="1:31" x14ac:dyDescent="0.25">
      <c r="A5143">
        <v>2346854</v>
      </c>
      <c r="B5143">
        <v>1</v>
      </c>
      <c r="C5143" t="s">
        <v>80</v>
      </c>
      <c r="D5143" t="s">
        <v>98</v>
      </c>
      <c r="E5143" t="s">
        <v>151</v>
      </c>
      <c r="F5143" t="s">
        <v>14797</v>
      </c>
      <c r="G5143" t="s">
        <v>153</v>
      </c>
      <c r="H5143" t="s">
        <v>154</v>
      </c>
      <c r="I5143" t="s">
        <v>144</v>
      </c>
      <c r="J5143" t="s">
        <v>137</v>
      </c>
      <c r="K5143" t="s">
        <v>138</v>
      </c>
      <c r="L5143" t="s">
        <v>14798</v>
      </c>
      <c r="M5143" t="s">
        <v>14799</v>
      </c>
      <c r="N5143">
        <v>0.89388888799999999</v>
      </c>
      <c r="O5143">
        <v>0</v>
      </c>
      <c r="P5143">
        <v>5</v>
      </c>
      <c r="Q5143">
        <v>0</v>
      </c>
      <c r="R5143">
        <v>3</v>
      </c>
      <c r="S5143">
        <v>0</v>
      </c>
      <c r="T5143">
        <v>2</v>
      </c>
      <c r="U5143">
        <v>0</v>
      </c>
      <c r="V5143">
        <v>0</v>
      </c>
      <c r="W5143">
        <v>0</v>
      </c>
      <c r="X5143">
        <v>0.9960497150137525</v>
      </c>
      <c r="Y5143">
        <v>0</v>
      </c>
      <c r="Z5143">
        <v>4.793574486163358</v>
      </c>
      <c r="AA5143">
        <v>0</v>
      </c>
      <c r="AB5143">
        <v>2.7442543997371587</v>
      </c>
      <c r="AC5143">
        <v>0</v>
      </c>
      <c r="AD5143">
        <v>0</v>
      </c>
      <c r="AE5143">
        <v>8.5338786009142691</v>
      </c>
    </row>
    <row r="5144" spans="1:31" x14ac:dyDescent="0.25">
      <c r="A5144">
        <v>2347246</v>
      </c>
      <c r="B5144">
        <v>1</v>
      </c>
      <c r="C5144" t="s">
        <v>80</v>
      </c>
      <c r="D5144" t="s">
        <v>87</v>
      </c>
      <c r="E5144" t="s">
        <v>147</v>
      </c>
      <c r="F5144" t="s">
        <v>14800</v>
      </c>
      <c r="G5144" t="s">
        <v>134</v>
      </c>
      <c r="H5144" t="s">
        <v>135</v>
      </c>
      <c r="I5144" t="s">
        <v>144</v>
      </c>
      <c r="J5144" t="s">
        <v>137</v>
      </c>
      <c r="K5144" t="s">
        <v>138</v>
      </c>
      <c r="L5144" t="s">
        <v>14801</v>
      </c>
      <c r="M5144" t="s">
        <v>14802</v>
      </c>
      <c r="N5144">
        <v>2.5566666659999999</v>
      </c>
      <c r="O5144">
        <v>0</v>
      </c>
      <c r="P5144">
        <v>286</v>
      </c>
      <c r="Q5144">
        <v>0</v>
      </c>
      <c r="R5144">
        <v>0</v>
      </c>
      <c r="S5144">
        <v>1</v>
      </c>
      <c r="T5144">
        <v>80</v>
      </c>
      <c r="U5144">
        <v>0</v>
      </c>
      <c r="V5144">
        <v>5</v>
      </c>
      <c r="W5144">
        <v>0</v>
      </c>
      <c r="X5144">
        <v>210.15248891580129</v>
      </c>
      <c r="Y5144">
        <v>0</v>
      </c>
      <c r="Z5144">
        <v>0</v>
      </c>
      <c r="AA5144">
        <v>13.502903506101168</v>
      </c>
      <c r="AB5144">
        <v>613.73036744441163</v>
      </c>
      <c r="AC5144">
        <v>0</v>
      </c>
      <c r="AD5144">
        <v>134.93344281137405</v>
      </c>
      <c r="AE5144">
        <v>972.31920267768805</v>
      </c>
    </row>
    <row r="5145" spans="1:31" x14ac:dyDescent="0.25">
      <c r="A5145">
        <v>2346997</v>
      </c>
      <c r="B5145">
        <v>1</v>
      </c>
      <c r="C5145" t="s">
        <v>80</v>
      </c>
      <c r="D5145" t="s">
        <v>97</v>
      </c>
      <c r="E5145" t="s">
        <v>157</v>
      </c>
      <c r="F5145" t="s">
        <v>14803</v>
      </c>
      <c r="G5145" t="s">
        <v>159</v>
      </c>
      <c r="H5145" t="s">
        <v>154</v>
      </c>
      <c r="I5145" t="s">
        <v>144</v>
      </c>
      <c r="J5145" t="s">
        <v>137</v>
      </c>
      <c r="K5145" t="s">
        <v>138</v>
      </c>
      <c r="L5145" t="s">
        <v>14804</v>
      </c>
      <c r="M5145" t="s">
        <v>14805</v>
      </c>
      <c r="N5145">
        <v>2.1236111110000002</v>
      </c>
      <c r="O5145">
        <v>0</v>
      </c>
      <c r="P5145">
        <v>1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1.0381000791291208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1.0381000791291208</v>
      </c>
    </row>
    <row r="5146" spans="1:31" x14ac:dyDescent="0.25">
      <c r="A5146">
        <v>2347132</v>
      </c>
      <c r="B5146">
        <v>1</v>
      </c>
      <c r="C5146" t="s">
        <v>81</v>
      </c>
      <c r="D5146" t="s">
        <v>112</v>
      </c>
      <c r="E5146" t="s">
        <v>157</v>
      </c>
      <c r="F5146" t="s">
        <v>14806</v>
      </c>
      <c r="G5146" t="s">
        <v>159</v>
      </c>
      <c r="H5146" t="s">
        <v>154</v>
      </c>
      <c r="I5146" t="s">
        <v>144</v>
      </c>
      <c r="J5146" t="s">
        <v>137</v>
      </c>
      <c r="K5146" t="s">
        <v>138</v>
      </c>
      <c r="L5146" t="s">
        <v>14807</v>
      </c>
      <c r="M5146" t="s">
        <v>14808</v>
      </c>
      <c r="N5146">
        <v>3.1527777769999998</v>
      </c>
      <c r="O5146">
        <v>0</v>
      </c>
      <c r="P5146">
        <v>1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0.97294765535550776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0.97294765535550776</v>
      </c>
    </row>
    <row r="5147" spans="1:31" x14ac:dyDescent="0.25">
      <c r="A5147">
        <v>2347232</v>
      </c>
      <c r="B5147">
        <v>1</v>
      </c>
      <c r="C5147" t="s">
        <v>80</v>
      </c>
      <c r="D5147" t="s">
        <v>105</v>
      </c>
      <c r="E5147" t="s">
        <v>147</v>
      </c>
      <c r="F5147" t="s">
        <v>14809</v>
      </c>
      <c r="G5147" t="s">
        <v>134</v>
      </c>
      <c r="H5147" t="s">
        <v>135</v>
      </c>
      <c r="I5147" t="s">
        <v>144</v>
      </c>
      <c r="J5147" t="s">
        <v>137</v>
      </c>
      <c r="K5147" t="s">
        <v>138</v>
      </c>
      <c r="L5147" t="s">
        <v>14810</v>
      </c>
      <c r="M5147" t="s">
        <v>14811</v>
      </c>
      <c r="N5147">
        <v>0.59027777699999995</v>
      </c>
      <c r="O5147">
        <v>11</v>
      </c>
      <c r="P5147">
        <v>1721</v>
      </c>
      <c r="Q5147">
        <v>18</v>
      </c>
      <c r="R5147">
        <v>657</v>
      </c>
      <c r="S5147">
        <v>23</v>
      </c>
      <c r="T5147">
        <v>215</v>
      </c>
      <c r="U5147">
        <v>0</v>
      </c>
      <c r="V5147">
        <v>2</v>
      </c>
      <c r="W5147">
        <v>2.6462468221879858</v>
      </c>
      <c r="X5147">
        <v>274.02453491409358</v>
      </c>
      <c r="Y5147">
        <v>21.882017116402675</v>
      </c>
      <c r="Z5147">
        <v>168.6368528800671</v>
      </c>
      <c r="AA5147">
        <v>608.09025331211251</v>
      </c>
      <c r="AB5147">
        <v>166.58187723145835</v>
      </c>
      <c r="AC5147">
        <v>0</v>
      </c>
      <c r="AD5147">
        <v>19.113472302682815</v>
      </c>
      <c r="AE5147">
        <v>1260.975254579005</v>
      </c>
    </row>
    <row r="5148" spans="1:31" x14ac:dyDescent="0.25">
      <c r="A5148">
        <v>2347109</v>
      </c>
      <c r="B5148">
        <v>1</v>
      </c>
      <c r="C5148" t="s">
        <v>80</v>
      </c>
      <c r="D5148" t="s">
        <v>98</v>
      </c>
      <c r="E5148" t="s">
        <v>151</v>
      </c>
      <c r="F5148" t="s">
        <v>14812</v>
      </c>
      <c r="G5148" t="s">
        <v>153</v>
      </c>
      <c r="H5148" t="s">
        <v>154</v>
      </c>
      <c r="I5148" t="s">
        <v>144</v>
      </c>
      <c r="J5148" t="s">
        <v>137</v>
      </c>
      <c r="K5148" t="s">
        <v>138</v>
      </c>
      <c r="L5148" t="s">
        <v>14813</v>
      </c>
      <c r="M5148" t="s">
        <v>14814</v>
      </c>
      <c r="N5148">
        <v>4.9950000000000001</v>
      </c>
      <c r="O5148">
        <v>0</v>
      </c>
      <c r="P5148">
        <v>0</v>
      </c>
      <c r="Q5148">
        <v>0</v>
      </c>
      <c r="R5148">
        <v>1</v>
      </c>
      <c r="S5148">
        <v>0</v>
      </c>
      <c r="T5148">
        <v>1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23.818328583509203</v>
      </c>
      <c r="AA5148">
        <v>0</v>
      </c>
      <c r="AB5148">
        <v>12.5696932060091</v>
      </c>
      <c r="AC5148">
        <v>0</v>
      </c>
      <c r="AD5148">
        <v>0</v>
      </c>
      <c r="AE5148">
        <v>36.388021789518305</v>
      </c>
    </row>
    <row r="5149" spans="1:31" x14ac:dyDescent="0.25">
      <c r="A5149">
        <v>2347218</v>
      </c>
      <c r="B5149">
        <v>1</v>
      </c>
      <c r="C5149" t="s">
        <v>80</v>
      </c>
      <c r="D5149" t="s">
        <v>96</v>
      </c>
      <c r="E5149" t="s">
        <v>151</v>
      </c>
      <c r="F5149" t="s">
        <v>14815</v>
      </c>
      <c r="G5149" t="s">
        <v>410</v>
      </c>
      <c r="H5149" t="s">
        <v>154</v>
      </c>
      <c r="I5149" t="s">
        <v>144</v>
      </c>
      <c r="J5149" t="s">
        <v>137</v>
      </c>
      <c r="K5149" t="s">
        <v>138</v>
      </c>
      <c r="L5149" t="s">
        <v>14816</v>
      </c>
      <c r="M5149" t="s">
        <v>14817</v>
      </c>
      <c r="N5149">
        <v>4.488888888</v>
      </c>
      <c r="O5149">
        <v>0</v>
      </c>
      <c r="P5149">
        <v>35</v>
      </c>
      <c r="Q5149">
        <v>0</v>
      </c>
      <c r="R5149">
        <v>5</v>
      </c>
      <c r="S5149">
        <v>0</v>
      </c>
      <c r="T5149">
        <v>9</v>
      </c>
      <c r="U5149">
        <v>0</v>
      </c>
      <c r="V5149">
        <v>0</v>
      </c>
      <c r="W5149">
        <v>0</v>
      </c>
      <c r="X5149">
        <v>97.775812471159782</v>
      </c>
      <c r="Y5149">
        <v>0</v>
      </c>
      <c r="Z5149">
        <v>43.51334402146513</v>
      </c>
      <c r="AA5149">
        <v>0</v>
      </c>
      <c r="AB5149">
        <v>92.223822413013863</v>
      </c>
      <c r="AC5149">
        <v>0</v>
      </c>
      <c r="AD5149">
        <v>0</v>
      </c>
      <c r="AE5149">
        <v>233.51297890563876</v>
      </c>
    </row>
    <row r="5150" spans="1:31" x14ac:dyDescent="0.25">
      <c r="A5150">
        <v>2347069</v>
      </c>
      <c r="B5150">
        <v>1</v>
      </c>
      <c r="C5150" t="s">
        <v>81</v>
      </c>
      <c r="D5150" t="s">
        <v>115</v>
      </c>
      <c r="E5150" t="s">
        <v>174</v>
      </c>
      <c r="F5150" t="s">
        <v>14818</v>
      </c>
      <c r="G5150" t="s">
        <v>12272</v>
      </c>
      <c r="H5150" t="s">
        <v>154</v>
      </c>
      <c r="I5150" t="s">
        <v>144</v>
      </c>
      <c r="J5150" t="s">
        <v>137</v>
      </c>
      <c r="K5150" t="s">
        <v>138</v>
      </c>
      <c r="L5150" t="s">
        <v>14819</v>
      </c>
      <c r="M5150" t="s">
        <v>14820</v>
      </c>
      <c r="N5150">
        <v>2.6458333330000001</v>
      </c>
      <c r="O5150">
        <v>0</v>
      </c>
      <c r="P5150">
        <v>58</v>
      </c>
      <c r="Q5150">
        <v>0</v>
      </c>
      <c r="R5150">
        <v>8</v>
      </c>
      <c r="S5150">
        <v>0</v>
      </c>
      <c r="T5150">
        <v>1</v>
      </c>
      <c r="U5150">
        <v>0</v>
      </c>
      <c r="V5150">
        <v>0</v>
      </c>
      <c r="W5150">
        <v>0</v>
      </c>
      <c r="X5150">
        <v>44.770614366112774</v>
      </c>
      <c r="Y5150">
        <v>0</v>
      </c>
      <c r="Z5150">
        <v>14.849430820363587</v>
      </c>
      <c r="AA5150">
        <v>0</v>
      </c>
      <c r="AB5150">
        <v>6.5559226990285007</v>
      </c>
      <c r="AC5150">
        <v>0</v>
      </c>
      <c r="AD5150">
        <v>0</v>
      </c>
      <c r="AE5150">
        <v>66.175967885504861</v>
      </c>
    </row>
    <row r="5151" spans="1:31" x14ac:dyDescent="0.25">
      <c r="A5151">
        <v>2346923</v>
      </c>
      <c r="B5151">
        <v>1</v>
      </c>
      <c r="C5151" t="s">
        <v>80</v>
      </c>
      <c r="D5151" t="s">
        <v>103</v>
      </c>
      <c r="E5151" t="s">
        <v>141</v>
      </c>
      <c r="F5151" t="s">
        <v>14821</v>
      </c>
      <c r="G5151" t="s">
        <v>432</v>
      </c>
      <c r="H5151" t="s">
        <v>135</v>
      </c>
      <c r="I5151" t="s">
        <v>144</v>
      </c>
      <c r="J5151" t="s">
        <v>137</v>
      </c>
      <c r="K5151" t="s">
        <v>138</v>
      </c>
      <c r="L5151" t="s">
        <v>14822</v>
      </c>
      <c r="M5151" t="s">
        <v>14823</v>
      </c>
      <c r="N5151">
        <v>1.2208333330000001</v>
      </c>
      <c r="O5151">
        <v>21</v>
      </c>
      <c r="P5151">
        <v>2578</v>
      </c>
      <c r="Q5151">
        <v>33</v>
      </c>
      <c r="R5151">
        <v>192</v>
      </c>
      <c r="S5151">
        <v>56</v>
      </c>
      <c r="T5151">
        <v>693</v>
      </c>
      <c r="U5151">
        <v>7</v>
      </c>
      <c r="V5151">
        <v>1</v>
      </c>
      <c r="W5151">
        <v>18.38234404115406</v>
      </c>
      <c r="X5151">
        <v>567.62788326783959</v>
      </c>
      <c r="Y5151">
        <v>177.38070592541172</v>
      </c>
      <c r="Z5151">
        <v>119.12856110030044</v>
      </c>
      <c r="AA5151">
        <v>430.20938974821507</v>
      </c>
      <c r="AB5151">
        <v>597.01098048257506</v>
      </c>
      <c r="AC5151">
        <v>649.60817174877525</v>
      </c>
      <c r="AD5151">
        <v>28.537431330184958</v>
      </c>
      <c r="AE5151">
        <v>2587.8854676444557</v>
      </c>
    </row>
    <row r="5152" spans="1:31" x14ac:dyDescent="0.25">
      <c r="A5152">
        <v>2347049</v>
      </c>
      <c r="B5152">
        <v>1</v>
      </c>
      <c r="C5152" t="s">
        <v>81</v>
      </c>
      <c r="D5152" t="s">
        <v>123</v>
      </c>
      <c r="E5152" t="s">
        <v>147</v>
      </c>
      <c r="F5152" t="s">
        <v>14824</v>
      </c>
      <c r="G5152" t="s">
        <v>208</v>
      </c>
      <c r="H5152" t="s">
        <v>135</v>
      </c>
      <c r="I5152" t="s">
        <v>144</v>
      </c>
      <c r="J5152" t="s">
        <v>137</v>
      </c>
      <c r="K5152" t="s">
        <v>209</v>
      </c>
      <c r="L5152" t="s">
        <v>14825</v>
      </c>
      <c r="M5152" t="s">
        <v>14826</v>
      </c>
      <c r="N5152">
        <v>7.153333333</v>
      </c>
      <c r="O5152">
        <v>0</v>
      </c>
      <c r="P5152">
        <v>835</v>
      </c>
      <c r="Q5152">
        <v>0</v>
      </c>
      <c r="R5152">
        <v>0</v>
      </c>
      <c r="S5152">
        <v>0</v>
      </c>
      <c r="T5152">
        <v>23</v>
      </c>
      <c r="U5152">
        <v>0</v>
      </c>
      <c r="V5152">
        <v>1</v>
      </c>
      <c r="W5152">
        <v>0</v>
      </c>
      <c r="X5152">
        <v>2083.3502481776468</v>
      </c>
      <c r="Y5152">
        <v>0</v>
      </c>
      <c r="Z5152">
        <v>0</v>
      </c>
      <c r="AA5152">
        <v>0</v>
      </c>
      <c r="AB5152">
        <v>224.37905420088478</v>
      </c>
      <c r="AC5152">
        <v>0</v>
      </c>
      <c r="AD5152">
        <v>396.97650064781976</v>
      </c>
      <c r="AE5152">
        <v>2704.7058030263511</v>
      </c>
    </row>
    <row r="5153" spans="1:31" x14ac:dyDescent="0.25">
      <c r="A5153">
        <v>2347192</v>
      </c>
      <c r="B5153">
        <v>1</v>
      </c>
      <c r="C5153" t="s">
        <v>81</v>
      </c>
      <c r="D5153" t="s">
        <v>121</v>
      </c>
      <c r="E5153" t="s">
        <v>151</v>
      </c>
      <c r="F5153" t="s">
        <v>14386</v>
      </c>
      <c r="G5153" t="s">
        <v>153</v>
      </c>
      <c r="H5153" t="s">
        <v>154</v>
      </c>
      <c r="I5153" t="s">
        <v>144</v>
      </c>
      <c r="J5153" t="s">
        <v>137</v>
      </c>
      <c r="K5153" t="s">
        <v>138</v>
      </c>
      <c r="L5153" t="s">
        <v>14827</v>
      </c>
      <c r="M5153" t="s">
        <v>14828</v>
      </c>
      <c r="N5153">
        <v>3.1388888879999999</v>
      </c>
      <c r="O5153">
        <v>0</v>
      </c>
      <c r="P5153">
        <v>11</v>
      </c>
      <c r="Q5153">
        <v>0</v>
      </c>
      <c r="R5153">
        <v>1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3.3257642442165563</v>
      </c>
      <c r="Y5153">
        <v>0</v>
      </c>
      <c r="Z5153">
        <v>1.1492227754100832</v>
      </c>
      <c r="AA5153">
        <v>0</v>
      </c>
      <c r="AB5153">
        <v>0</v>
      </c>
      <c r="AC5153">
        <v>0</v>
      </c>
      <c r="AD5153">
        <v>0</v>
      </c>
      <c r="AE5153">
        <v>4.4749870196266395</v>
      </c>
    </row>
    <row r="5154" spans="1:31" x14ac:dyDescent="0.25">
      <c r="A5154">
        <v>2346857</v>
      </c>
      <c r="B5154">
        <v>1</v>
      </c>
      <c r="C5154" t="s">
        <v>81</v>
      </c>
      <c r="D5154" t="s">
        <v>127</v>
      </c>
      <c r="E5154" t="s">
        <v>147</v>
      </c>
      <c r="F5154" t="s">
        <v>14829</v>
      </c>
      <c r="G5154" t="s">
        <v>134</v>
      </c>
      <c r="H5154" t="s">
        <v>135</v>
      </c>
      <c r="I5154" t="s">
        <v>136</v>
      </c>
      <c r="J5154" t="s">
        <v>137</v>
      </c>
      <c r="K5154" t="s">
        <v>138</v>
      </c>
      <c r="L5154" t="s">
        <v>14830</v>
      </c>
      <c r="M5154" t="s">
        <v>14831</v>
      </c>
      <c r="N5154">
        <v>8.3333330000000001E-3</v>
      </c>
      <c r="O5154">
        <v>0</v>
      </c>
      <c r="P5154">
        <v>428</v>
      </c>
      <c r="Q5154">
        <v>12</v>
      </c>
      <c r="R5154">
        <v>34</v>
      </c>
      <c r="S5154">
        <v>3</v>
      </c>
      <c r="T5154">
        <v>34</v>
      </c>
      <c r="U5154">
        <v>4</v>
      </c>
      <c r="V5154">
        <v>0</v>
      </c>
      <c r="W5154">
        <v>0</v>
      </c>
      <c r="X5154">
        <v>0.5607783478985664</v>
      </c>
      <c r="Y5154">
        <v>0.14447029365844999</v>
      </c>
      <c r="Z5154">
        <v>0.35984303610455848</v>
      </c>
      <c r="AA5154">
        <v>1.976666798288075</v>
      </c>
      <c r="AB5154">
        <v>0.12677496137656666</v>
      </c>
      <c r="AC5154">
        <v>1.1218151340165252</v>
      </c>
      <c r="AD5154">
        <v>0</v>
      </c>
      <c r="AE5154">
        <v>4.2903485713427418</v>
      </c>
    </row>
    <row r="5155" spans="1:31" x14ac:dyDescent="0.25">
      <c r="A5155">
        <v>2346906</v>
      </c>
      <c r="B5155">
        <v>1</v>
      </c>
      <c r="C5155" t="s">
        <v>80</v>
      </c>
      <c r="D5155" t="s">
        <v>98</v>
      </c>
      <c r="E5155" t="s">
        <v>174</v>
      </c>
      <c r="F5155" t="s">
        <v>13198</v>
      </c>
      <c r="G5155" t="s">
        <v>176</v>
      </c>
      <c r="H5155" t="s">
        <v>154</v>
      </c>
      <c r="I5155" t="s">
        <v>144</v>
      </c>
      <c r="J5155" t="s">
        <v>137</v>
      </c>
      <c r="K5155" t="s">
        <v>138</v>
      </c>
      <c r="L5155" t="s">
        <v>14832</v>
      </c>
      <c r="M5155" t="s">
        <v>14833</v>
      </c>
      <c r="N5155">
        <v>0.65083333300000001</v>
      </c>
      <c r="O5155">
        <v>0</v>
      </c>
      <c r="P5155">
        <v>0</v>
      </c>
      <c r="Q5155">
        <v>0</v>
      </c>
      <c r="R5155">
        <v>13</v>
      </c>
      <c r="S5155">
        <v>0</v>
      </c>
      <c r="T5155">
        <v>2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55.140277665050725</v>
      </c>
      <c r="AA5155">
        <v>0</v>
      </c>
      <c r="AB5155">
        <v>28.464779402439682</v>
      </c>
      <c r="AC5155">
        <v>0</v>
      </c>
      <c r="AD5155">
        <v>0</v>
      </c>
      <c r="AE5155">
        <v>83.605057067490407</v>
      </c>
    </row>
    <row r="5156" spans="1:31" x14ac:dyDescent="0.25">
      <c r="A5156">
        <v>2347212</v>
      </c>
      <c r="B5156">
        <v>1</v>
      </c>
      <c r="C5156" t="s">
        <v>80</v>
      </c>
      <c r="D5156" t="s">
        <v>96</v>
      </c>
      <c r="E5156" t="s">
        <v>157</v>
      </c>
      <c r="F5156" t="s">
        <v>14834</v>
      </c>
      <c r="G5156" t="s">
        <v>159</v>
      </c>
      <c r="H5156" t="s">
        <v>154</v>
      </c>
      <c r="I5156" t="s">
        <v>144</v>
      </c>
      <c r="J5156" t="s">
        <v>137</v>
      </c>
      <c r="K5156" t="s">
        <v>138</v>
      </c>
      <c r="L5156" t="s">
        <v>14835</v>
      </c>
      <c r="M5156" t="s">
        <v>14836</v>
      </c>
      <c r="N5156">
        <v>6.363888888</v>
      </c>
      <c r="O5156">
        <v>0</v>
      </c>
      <c r="P5156">
        <v>1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1.8968131414823115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1.8968131414823115</v>
      </c>
    </row>
    <row r="5157" spans="1:31" x14ac:dyDescent="0.25">
      <c r="A5157">
        <v>2346837</v>
      </c>
      <c r="B5157">
        <v>1</v>
      </c>
      <c r="C5157" t="s">
        <v>80</v>
      </c>
      <c r="D5157" t="s">
        <v>108</v>
      </c>
      <c r="E5157" t="s">
        <v>151</v>
      </c>
      <c r="F5157" t="s">
        <v>14837</v>
      </c>
      <c r="G5157" t="s">
        <v>153</v>
      </c>
      <c r="H5157" t="s">
        <v>154</v>
      </c>
      <c r="I5157" t="s">
        <v>144</v>
      </c>
      <c r="J5157" t="s">
        <v>137</v>
      </c>
      <c r="K5157" t="s">
        <v>138</v>
      </c>
      <c r="L5157" t="s">
        <v>14838</v>
      </c>
      <c r="M5157" t="s">
        <v>14839</v>
      </c>
      <c r="N5157">
        <v>0.56277777699999998</v>
      </c>
      <c r="O5157">
        <v>0</v>
      </c>
      <c r="P5157">
        <v>40</v>
      </c>
      <c r="Q5157">
        <v>0</v>
      </c>
      <c r="R5157">
        <v>12</v>
      </c>
      <c r="S5157">
        <v>0</v>
      </c>
      <c r="T5157">
        <v>13</v>
      </c>
      <c r="U5157">
        <v>0</v>
      </c>
      <c r="V5157">
        <v>0</v>
      </c>
      <c r="W5157">
        <v>0</v>
      </c>
      <c r="X5157">
        <v>2.9045199846629783</v>
      </c>
      <c r="Y5157">
        <v>0</v>
      </c>
      <c r="Z5157">
        <v>10.668358013580683</v>
      </c>
      <c r="AA5157">
        <v>0</v>
      </c>
      <c r="AB5157">
        <v>5.4983414663210244</v>
      </c>
      <c r="AC5157">
        <v>0</v>
      </c>
      <c r="AD5157">
        <v>0</v>
      </c>
      <c r="AE5157">
        <v>19.071219464564685</v>
      </c>
    </row>
    <row r="5158" spans="1:31" x14ac:dyDescent="0.25">
      <c r="A5158">
        <v>2346843</v>
      </c>
      <c r="B5158">
        <v>1</v>
      </c>
      <c r="C5158" t="s">
        <v>81</v>
      </c>
      <c r="D5158" t="s">
        <v>128</v>
      </c>
      <c r="E5158" t="s">
        <v>141</v>
      </c>
      <c r="F5158" t="s">
        <v>1740</v>
      </c>
      <c r="G5158" t="s">
        <v>134</v>
      </c>
      <c r="H5158" t="s">
        <v>135</v>
      </c>
      <c r="I5158" t="s">
        <v>144</v>
      </c>
      <c r="J5158" t="s">
        <v>137</v>
      </c>
      <c r="K5158" t="s">
        <v>138</v>
      </c>
      <c r="L5158" t="s">
        <v>14840</v>
      </c>
      <c r="M5158" t="s">
        <v>14841</v>
      </c>
      <c r="N5158">
        <v>0.171666666</v>
      </c>
      <c r="O5158">
        <v>1</v>
      </c>
      <c r="P5158">
        <v>585</v>
      </c>
      <c r="Q5158">
        <v>4</v>
      </c>
      <c r="R5158">
        <v>3</v>
      </c>
      <c r="S5158">
        <v>9</v>
      </c>
      <c r="T5158">
        <v>48</v>
      </c>
      <c r="U5158">
        <v>0</v>
      </c>
      <c r="V5158">
        <v>0</v>
      </c>
      <c r="W5158">
        <v>2.9652905663999994E-2</v>
      </c>
      <c r="X5158">
        <v>9.0666859848726116</v>
      </c>
      <c r="Y5158">
        <v>4.0654301533350061</v>
      </c>
      <c r="Z5158">
        <v>5.680138752540001E-2</v>
      </c>
      <c r="AA5158">
        <v>7.2377317148881097</v>
      </c>
      <c r="AB5158">
        <v>2.4130056259687258</v>
      </c>
      <c r="AC5158">
        <v>0</v>
      </c>
      <c r="AD5158">
        <v>0</v>
      </c>
      <c r="AE5158">
        <v>22.869307772253851</v>
      </c>
    </row>
    <row r="5159" spans="1:31" x14ac:dyDescent="0.25">
      <c r="A5159">
        <v>2347447</v>
      </c>
      <c r="B5159">
        <v>1</v>
      </c>
      <c r="C5159" t="s">
        <v>81</v>
      </c>
      <c r="D5159" t="s">
        <v>112</v>
      </c>
      <c r="E5159" t="s">
        <v>151</v>
      </c>
      <c r="F5159" t="s">
        <v>14842</v>
      </c>
      <c r="G5159" t="s">
        <v>2039</v>
      </c>
      <c r="H5159" t="s">
        <v>154</v>
      </c>
      <c r="I5159" t="s">
        <v>144</v>
      </c>
      <c r="J5159" t="s">
        <v>137</v>
      </c>
      <c r="K5159" t="s">
        <v>138</v>
      </c>
      <c r="L5159" t="s">
        <v>14843</v>
      </c>
      <c r="M5159" t="s">
        <v>14844</v>
      </c>
      <c r="N5159">
        <v>2.0677777769999999</v>
      </c>
      <c r="O5159">
        <v>0</v>
      </c>
      <c r="P5159">
        <v>16</v>
      </c>
      <c r="Q5159">
        <v>0</v>
      </c>
      <c r="R5159">
        <v>0</v>
      </c>
      <c r="S5159">
        <v>0</v>
      </c>
      <c r="T5159">
        <v>1</v>
      </c>
      <c r="U5159">
        <v>0</v>
      </c>
      <c r="V5159">
        <v>0</v>
      </c>
      <c r="W5159">
        <v>0</v>
      </c>
      <c r="X5159">
        <v>5.5071481537110989</v>
      </c>
      <c r="Y5159">
        <v>0</v>
      </c>
      <c r="Z5159">
        <v>0</v>
      </c>
      <c r="AA5159">
        <v>0</v>
      </c>
      <c r="AB5159">
        <v>1.0269671631756669E-2</v>
      </c>
      <c r="AC5159">
        <v>0</v>
      </c>
      <c r="AD5159">
        <v>0</v>
      </c>
      <c r="AE5159">
        <v>5.5174178253428554</v>
      </c>
    </row>
    <row r="5160" spans="1:31" x14ac:dyDescent="0.25">
      <c r="A5160">
        <v>2347341</v>
      </c>
      <c r="B5160">
        <v>1</v>
      </c>
      <c r="C5160" t="s">
        <v>80</v>
      </c>
      <c r="D5160" t="s">
        <v>82</v>
      </c>
      <c r="E5160" t="s">
        <v>157</v>
      </c>
      <c r="F5160" t="s">
        <v>14845</v>
      </c>
      <c r="G5160" t="s">
        <v>1274</v>
      </c>
      <c r="H5160" t="s">
        <v>154</v>
      </c>
      <c r="I5160" t="s">
        <v>144</v>
      </c>
      <c r="J5160" t="s">
        <v>137</v>
      </c>
      <c r="K5160" t="s">
        <v>138</v>
      </c>
      <c r="L5160" t="s">
        <v>14846</v>
      </c>
      <c r="M5160" t="s">
        <v>14847</v>
      </c>
      <c r="N5160">
        <v>1.6586111109999999</v>
      </c>
      <c r="O5160">
        <v>0</v>
      </c>
      <c r="P5160">
        <v>2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0.37263654040880778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0.37263654040880778</v>
      </c>
    </row>
    <row r="5161" spans="1:31" x14ac:dyDescent="0.25">
      <c r="A5161">
        <v>2346900</v>
      </c>
      <c r="B5161">
        <v>1</v>
      </c>
      <c r="C5161" t="s">
        <v>80</v>
      </c>
      <c r="D5161" t="s">
        <v>83</v>
      </c>
      <c r="E5161" t="s">
        <v>326</v>
      </c>
      <c r="F5161" t="s">
        <v>14848</v>
      </c>
      <c r="G5161" t="s">
        <v>219</v>
      </c>
      <c r="H5161" t="s">
        <v>154</v>
      </c>
      <c r="I5161" t="s">
        <v>144</v>
      </c>
      <c r="J5161" t="s">
        <v>137</v>
      </c>
      <c r="K5161" t="s">
        <v>138</v>
      </c>
      <c r="L5161" t="s">
        <v>14849</v>
      </c>
      <c r="M5161" t="s">
        <v>14850</v>
      </c>
      <c r="N5161">
        <v>2.0905555549999999</v>
      </c>
      <c r="O5161">
        <v>0</v>
      </c>
      <c r="P5161">
        <v>0</v>
      </c>
      <c r="Q5161">
        <v>0</v>
      </c>
      <c r="R5161">
        <v>0</v>
      </c>
      <c r="S5161">
        <v>0</v>
      </c>
      <c r="T5161">
        <v>2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0.3787389712440461</v>
      </c>
      <c r="AC5161">
        <v>0</v>
      </c>
      <c r="AD5161">
        <v>0</v>
      </c>
      <c r="AE5161">
        <v>0.3787389712440461</v>
      </c>
    </row>
    <row r="5162" spans="1:31" x14ac:dyDescent="0.25">
      <c r="A5162">
        <v>2346966</v>
      </c>
      <c r="B5162">
        <v>1</v>
      </c>
      <c r="C5162" t="s">
        <v>80</v>
      </c>
      <c r="D5162" t="s">
        <v>93</v>
      </c>
      <c r="E5162" t="s">
        <v>132</v>
      </c>
      <c r="F5162" t="s">
        <v>1937</v>
      </c>
      <c r="G5162" t="s">
        <v>208</v>
      </c>
      <c r="H5162" t="s">
        <v>135</v>
      </c>
      <c r="I5162" t="s">
        <v>144</v>
      </c>
      <c r="J5162" t="s">
        <v>137</v>
      </c>
      <c r="K5162" t="s">
        <v>209</v>
      </c>
      <c r="L5162" t="s">
        <v>14851</v>
      </c>
      <c r="M5162" t="s">
        <v>14852</v>
      </c>
      <c r="N5162">
        <v>6.7922222220000004</v>
      </c>
      <c r="O5162">
        <v>2</v>
      </c>
      <c r="P5162">
        <v>2260</v>
      </c>
      <c r="Q5162">
        <v>19</v>
      </c>
      <c r="R5162">
        <v>852</v>
      </c>
      <c r="S5162">
        <v>18</v>
      </c>
      <c r="T5162">
        <v>534</v>
      </c>
      <c r="U5162">
        <v>2</v>
      </c>
      <c r="V5162">
        <v>0</v>
      </c>
      <c r="W5162">
        <v>24.107748285274035</v>
      </c>
      <c r="X5162">
        <v>2840.1883108087536</v>
      </c>
      <c r="Y5162">
        <v>1030.8066503172258</v>
      </c>
      <c r="Z5162">
        <v>3806.3550625019511</v>
      </c>
      <c r="AA5162">
        <v>346.24596385703978</v>
      </c>
      <c r="AB5162">
        <v>3898.5063604252655</v>
      </c>
      <c r="AC5162">
        <v>1488.9129720927706</v>
      </c>
      <c r="AD5162">
        <v>0</v>
      </c>
      <c r="AE5162">
        <v>13435.123068288282</v>
      </c>
    </row>
    <row r="5163" spans="1:31" x14ac:dyDescent="0.25">
      <c r="A5163">
        <v>2346989</v>
      </c>
      <c r="B5163">
        <v>1</v>
      </c>
      <c r="C5163" t="s">
        <v>81</v>
      </c>
      <c r="D5163" t="s">
        <v>128</v>
      </c>
      <c r="E5163" t="s">
        <v>132</v>
      </c>
      <c r="F5163" t="s">
        <v>14853</v>
      </c>
      <c r="G5163" t="s">
        <v>134</v>
      </c>
      <c r="H5163" t="s">
        <v>135</v>
      </c>
      <c r="I5163" t="s">
        <v>144</v>
      </c>
      <c r="J5163" t="s">
        <v>137</v>
      </c>
      <c r="K5163" t="s">
        <v>138</v>
      </c>
      <c r="L5163" t="s">
        <v>14854</v>
      </c>
      <c r="M5163" t="s">
        <v>14855</v>
      </c>
      <c r="N5163">
        <v>0.87</v>
      </c>
      <c r="O5163">
        <v>0</v>
      </c>
      <c r="P5163">
        <v>0</v>
      </c>
      <c r="Q5163">
        <v>0</v>
      </c>
      <c r="R5163">
        <v>0</v>
      </c>
      <c r="S5163">
        <v>13</v>
      </c>
      <c r="T5163">
        <v>39</v>
      </c>
      <c r="U5163">
        <v>7</v>
      </c>
      <c r="V5163">
        <v>43</v>
      </c>
      <c r="W5163">
        <v>0</v>
      </c>
      <c r="X5163">
        <v>0</v>
      </c>
      <c r="Y5163">
        <v>0</v>
      </c>
      <c r="Z5163">
        <v>0</v>
      </c>
      <c r="AA5163">
        <v>428.29688359919294</v>
      </c>
      <c r="AB5163">
        <v>311.37916159977311</v>
      </c>
      <c r="AC5163">
        <v>1446.6915844721721</v>
      </c>
      <c r="AD5163">
        <v>3016.6233819873041</v>
      </c>
      <c r="AE5163">
        <v>5202.9910116584424</v>
      </c>
    </row>
    <row r="5164" spans="1:31" x14ac:dyDescent="0.25">
      <c r="A5164">
        <v>2347321</v>
      </c>
      <c r="B5164">
        <v>1</v>
      </c>
      <c r="C5164" t="s">
        <v>80</v>
      </c>
      <c r="D5164" t="s">
        <v>102</v>
      </c>
      <c r="E5164" t="s">
        <v>151</v>
      </c>
      <c r="F5164" t="s">
        <v>14856</v>
      </c>
      <c r="G5164" t="s">
        <v>153</v>
      </c>
      <c r="H5164" t="s">
        <v>154</v>
      </c>
      <c r="I5164" t="s">
        <v>144</v>
      </c>
      <c r="J5164" t="s">
        <v>137</v>
      </c>
      <c r="K5164" t="s">
        <v>138</v>
      </c>
      <c r="L5164" t="s">
        <v>14857</v>
      </c>
      <c r="M5164" t="s">
        <v>14858</v>
      </c>
      <c r="N5164">
        <v>2.1861111110000002</v>
      </c>
      <c r="O5164">
        <v>0</v>
      </c>
      <c r="P5164">
        <v>0</v>
      </c>
      <c r="Q5164">
        <v>0</v>
      </c>
      <c r="R5164">
        <v>1</v>
      </c>
      <c r="S5164">
        <v>0</v>
      </c>
      <c r="T5164">
        <v>1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10.433751618453334</v>
      </c>
      <c r="AA5164">
        <v>0</v>
      </c>
      <c r="AB5164">
        <v>3.3158976728048897</v>
      </c>
      <c r="AC5164">
        <v>0</v>
      </c>
      <c r="AD5164">
        <v>0</v>
      </c>
      <c r="AE5164">
        <v>13.749649291258223</v>
      </c>
    </row>
    <row r="5165" spans="1:31" x14ac:dyDescent="0.25">
      <c r="A5165">
        <v>2346943</v>
      </c>
      <c r="B5165">
        <v>1</v>
      </c>
      <c r="C5165" t="s">
        <v>80</v>
      </c>
      <c r="D5165" t="s">
        <v>110</v>
      </c>
      <c r="E5165" t="s">
        <v>151</v>
      </c>
      <c r="F5165" t="s">
        <v>14859</v>
      </c>
      <c r="G5165" t="s">
        <v>269</v>
      </c>
      <c r="H5165" t="s">
        <v>154</v>
      </c>
      <c r="I5165" t="s">
        <v>144</v>
      </c>
      <c r="J5165" t="s">
        <v>137</v>
      </c>
      <c r="K5165" t="s">
        <v>209</v>
      </c>
      <c r="L5165" t="s">
        <v>14860</v>
      </c>
      <c r="M5165" t="s">
        <v>14861</v>
      </c>
      <c r="N5165">
        <v>6.4502777770000002</v>
      </c>
      <c r="O5165">
        <v>0</v>
      </c>
      <c r="P5165">
        <v>121</v>
      </c>
      <c r="Q5165">
        <v>0</v>
      </c>
      <c r="R5165">
        <v>0</v>
      </c>
      <c r="S5165">
        <v>0</v>
      </c>
      <c r="T5165">
        <v>9</v>
      </c>
      <c r="U5165">
        <v>0</v>
      </c>
      <c r="V5165">
        <v>0</v>
      </c>
      <c r="W5165">
        <v>0</v>
      </c>
      <c r="X5165">
        <v>229.66896425559733</v>
      </c>
      <c r="Y5165">
        <v>0</v>
      </c>
      <c r="Z5165">
        <v>0</v>
      </c>
      <c r="AA5165">
        <v>0</v>
      </c>
      <c r="AB5165">
        <v>13.230070192891683</v>
      </c>
      <c r="AC5165">
        <v>0</v>
      </c>
      <c r="AD5165">
        <v>0</v>
      </c>
      <c r="AE5165">
        <v>242.899034448489</v>
      </c>
    </row>
    <row r="5166" spans="1:31" x14ac:dyDescent="0.25">
      <c r="A5166">
        <v>2346983</v>
      </c>
      <c r="B5166">
        <v>1</v>
      </c>
      <c r="C5166" t="s">
        <v>80</v>
      </c>
      <c r="D5166" t="s">
        <v>103</v>
      </c>
      <c r="E5166" t="s">
        <v>132</v>
      </c>
      <c r="F5166" t="s">
        <v>14786</v>
      </c>
      <c r="G5166" t="s">
        <v>134</v>
      </c>
      <c r="H5166" t="s">
        <v>135</v>
      </c>
      <c r="I5166" t="s">
        <v>144</v>
      </c>
      <c r="J5166" t="s">
        <v>137</v>
      </c>
      <c r="K5166" t="s">
        <v>138</v>
      </c>
      <c r="L5166" t="s">
        <v>14862</v>
      </c>
      <c r="M5166" t="s">
        <v>14863</v>
      </c>
      <c r="N5166">
        <v>0.26027777699999999</v>
      </c>
      <c r="O5166">
        <v>0</v>
      </c>
      <c r="P5166">
        <v>0</v>
      </c>
      <c r="Q5166">
        <v>4</v>
      </c>
      <c r="R5166">
        <v>0</v>
      </c>
      <c r="S5166">
        <v>10</v>
      </c>
      <c r="T5166">
        <v>1</v>
      </c>
      <c r="U5166">
        <v>1</v>
      </c>
      <c r="V5166">
        <v>0</v>
      </c>
      <c r="W5166">
        <v>0</v>
      </c>
      <c r="X5166">
        <v>0</v>
      </c>
      <c r="Y5166">
        <v>8.2357151704847613</v>
      </c>
      <c r="Z5166">
        <v>0</v>
      </c>
      <c r="AA5166">
        <v>22.615497509058038</v>
      </c>
      <c r="AB5166">
        <v>0</v>
      </c>
      <c r="AC5166">
        <v>0.81299435273336296</v>
      </c>
      <c r="AD5166">
        <v>0</v>
      </c>
      <c r="AE5166">
        <v>31.66420703227616</v>
      </c>
    </row>
    <row r="5167" spans="1:31" x14ac:dyDescent="0.25">
      <c r="A5167">
        <v>2347315</v>
      </c>
      <c r="B5167">
        <v>1</v>
      </c>
      <c r="C5167" t="s">
        <v>80</v>
      </c>
      <c r="D5167" t="s">
        <v>84</v>
      </c>
      <c r="E5167" t="s">
        <v>157</v>
      </c>
      <c r="F5167" t="s">
        <v>14864</v>
      </c>
      <c r="G5167" t="s">
        <v>159</v>
      </c>
      <c r="H5167" t="s">
        <v>154</v>
      </c>
      <c r="I5167" t="s">
        <v>144</v>
      </c>
      <c r="J5167" t="s">
        <v>137</v>
      </c>
      <c r="K5167" t="s">
        <v>138</v>
      </c>
      <c r="L5167" t="s">
        <v>14865</v>
      </c>
      <c r="M5167" t="s">
        <v>14866</v>
      </c>
      <c r="N5167">
        <v>2.4622222219999998</v>
      </c>
      <c r="O5167">
        <v>0</v>
      </c>
      <c r="P5167">
        <v>5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3.6084739110333146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3.6084739110333146</v>
      </c>
    </row>
    <row r="5168" spans="1:31" x14ac:dyDescent="0.25">
      <c r="A5168">
        <v>2347421</v>
      </c>
      <c r="B5168">
        <v>1</v>
      </c>
      <c r="C5168" t="s">
        <v>80</v>
      </c>
      <c r="D5168" t="s">
        <v>100</v>
      </c>
      <c r="E5168" t="s">
        <v>326</v>
      </c>
      <c r="F5168" t="s">
        <v>14867</v>
      </c>
      <c r="G5168" t="s">
        <v>153</v>
      </c>
      <c r="H5168" t="s">
        <v>154</v>
      </c>
      <c r="I5168" t="s">
        <v>144</v>
      </c>
      <c r="J5168" t="s">
        <v>137</v>
      </c>
      <c r="K5168" t="s">
        <v>138</v>
      </c>
      <c r="L5168" t="s">
        <v>14868</v>
      </c>
      <c r="M5168" t="s">
        <v>14869</v>
      </c>
      <c r="N5168">
        <v>2.5947222220000001</v>
      </c>
      <c r="O5168">
        <v>0</v>
      </c>
      <c r="P5168">
        <v>50</v>
      </c>
      <c r="Q5168">
        <v>0</v>
      </c>
      <c r="R5168">
        <v>0</v>
      </c>
      <c r="S5168">
        <v>0</v>
      </c>
      <c r="T5168">
        <v>8</v>
      </c>
      <c r="U5168">
        <v>0</v>
      </c>
      <c r="V5168">
        <v>0</v>
      </c>
      <c r="W5168">
        <v>0</v>
      </c>
      <c r="X5168">
        <v>54.325857678936359</v>
      </c>
      <c r="Y5168">
        <v>0</v>
      </c>
      <c r="Z5168">
        <v>0</v>
      </c>
      <c r="AA5168">
        <v>0</v>
      </c>
      <c r="AB5168">
        <v>34.497017184904479</v>
      </c>
      <c r="AC5168">
        <v>0</v>
      </c>
      <c r="AD5168">
        <v>0</v>
      </c>
      <c r="AE5168">
        <v>88.822874863840838</v>
      </c>
    </row>
    <row r="5169" spans="1:31" x14ac:dyDescent="0.25">
      <c r="A5169">
        <v>2347175</v>
      </c>
      <c r="B5169">
        <v>1</v>
      </c>
      <c r="C5169" t="s">
        <v>80</v>
      </c>
      <c r="D5169" t="s">
        <v>95</v>
      </c>
      <c r="E5169" t="s">
        <v>151</v>
      </c>
      <c r="F5169" t="s">
        <v>14870</v>
      </c>
      <c r="G5169" t="s">
        <v>194</v>
      </c>
      <c r="H5169" t="s">
        <v>154</v>
      </c>
      <c r="I5169" t="s">
        <v>144</v>
      </c>
      <c r="J5169" t="s">
        <v>137</v>
      </c>
      <c r="K5169" t="s">
        <v>138</v>
      </c>
      <c r="L5169" t="s">
        <v>14871</v>
      </c>
      <c r="M5169" t="s">
        <v>14872</v>
      </c>
      <c r="N5169">
        <v>1.8061111110000001</v>
      </c>
      <c r="O5169">
        <v>0</v>
      </c>
      <c r="P5169">
        <v>35</v>
      </c>
      <c r="Q5169">
        <v>0</v>
      </c>
      <c r="R5169">
        <v>1</v>
      </c>
      <c r="S5169">
        <v>0</v>
      </c>
      <c r="T5169">
        <v>6</v>
      </c>
      <c r="U5169">
        <v>0</v>
      </c>
      <c r="V5169">
        <v>0</v>
      </c>
      <c r="W5169">
        <v>0</v>
      </c>
      <c r="X5169">
        <v>19.669767762038035</v>
      </c>
      <c r="Y5169">
        <v>0</v>
      </c>
      <c r="Z5169">
        <v>0.52506713324659249</v>
      </c>
      <c r="AA5169">
        <v>0</v>
      </c>
      <c r="AB5169">
        <v>17.29562843360997</v>
      </c>
      <c r="AC5169">
        <v>0</v>
      </c>
      <c r="AD5169">
        <v>0</v>
      </c>
      <c r="AE5169">
        <v>37.490463328894599</v>
      </c>
    </row>
    <row r="5170" spans="1:31" x14ac:dyDescent="0.25">
      <c r="A5170">
        <v>2347461</v>
      </c>
      <c r="B5170">
        <v>1</v>
      </c>
      <c r="C5170" t="s">
        <v>80</v>
      </c>
      <c r="D5170" t="s">
        <v>108</v>
      </c>
      <c r="E5170" t="s">
        <v>174</v>
      </c>
      <c r="F5170" t="s">
        <v>14873</v>
      </c>
      <c r="G5170" t="s">
        <v>299</v>
      </c>
      <c r="H5170" t="s">
        <v>154</v>
      </c>
      <c r="I5170" t="s">
        <v>144</v>
      </c>
      <c r="J5170" t="s">
        <v>137</v>
      </c>
      <c r="K5170" t="s">
        <v>138</v>
      </c>
      <c r="L5170" t="s">
        <v>14874</v>
      </c>
      <c r="M5170" t="s">
        <v>14875</v>
      </c>
      <c r="N5170">
        <v>4.7477777769999996</v>
      </c>
      <c r="O5170">
        <v>0</v>
      </c>
      <c r="P5170">
        <v>29</v>
      </c>
      <c r="Q5170">
        <v>0</v>
      </c>
      <c r="R5170">
        <v>15</v>
      </c>
      <c r="S5170">
        <v>0</v>
      </c>
      <c r="T5170">
        <v>17</v>
      </c>
      <c r="U5170">
        <v>0</v>
      </c>
      <c r="V5170">
        <v>0</v>
      </c>
      <c r="W5170">
        <v>0</v>
      </c>
      <c r="X5170">
        <v>36.234443665572648</v>
      </c>
      <c r="Y5170">
        <v>0</v>
      </c>
      <c r="Z5170">
        <v>258.22064345024074</v>
      </c>
      <c r="AA5170">
        <v>0</v>
      </c>
      <c r="AB5170">
        <v>114.59046076033395</v>
      </c>
      <c r="AC5170">
        <v>0</v>
      </c>
      <c r="AD5170">
        <v>0</v>
      </c>
      <c r="AE5170">
        <v>409.04554787614734</v>
      </c>
    </row>
    <row r="5171" spans="1:31" x14ac:dyDescent="0.25">
      <c r="A5171">
        <v>2347467</v>
      </c>
      <c r="B5171">
        <v>1</v>
      </c>
      <c r="C5171" t="s">
        <v>81</v>
      </c>
      <c r="D5171" t="s">
        <v>123</v>
      </c>
      <c r="E5171" t="s">
        <v>147</v>
      </c>
      <c r="F5171" t="s">
        <v>14876</v>
      </c>
      <c r="G5171" t="s">
        <v>494</v>
      </c>
      <c r="H5171" t="s">
        <v>135</v>
      </c>
      <c r="I5171" t="s">
        <v>144</v>
      </c>
      <c r="J5171" t="s">
        <v>137</v>
      </c>
      <c r="K5171" t="s">
        <v>138</v>
      </c>
      <c r="L5171" t="s">
        <v>14877</v>
      </c>
      <c r="M5171" t="s">
        <v>14878</v>
      </c>
      <c r="N5171">
        <v>2.8852777770000002</v>
      </c>
      <c r="O5171">
        <v>0</v>
      </c>
      <c r="P5171">
        <v>0</v>
      </c>
      <c r="Q5171">
        <v>0</v>
      </c>
      <c r="R5171">
        <v>11</v>
      </c>
      <c r="S5171">
        <v>0</v>
      </c>
      <c r="T5171">
        <v>2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253.02782559714788</v>
      </c>
      <c r="AA5171">
        <v>0</v>
      </c>
      <c r="AB5171">
        <v>12.740908334227342</v>
      </c>
      <c r="AC5171">
        <v>0</v>
      </c>
      <c r="AD5171">
        <v>0</v>
      </c>
      <c r="AE5171">
        <v>265.76873393137521</v>
      </c>
    </row>
    <row r="5172" spans="1:31" x14ac:dyDescent="0.25">
      <c r="A5172">
        <v>2346880</v>
      </c>
      <c r="B5172">
        <v>1</v>
      </c>
      <c r="C5172" t="s">
        <v>81</v>
      </c>
      <c r="D5172" t="s">
        <v>112</v>
      </c>
      <c r="E5172" t="s">
        <v>151</v>
      </c>
      <c r="F5172" t="s">
        <v>14879</v>
      </c>
      <c r="G5172" t="s">
        <v>153</v>
      </c>
      <c r="H5172" t="s">
        <v>154</v>
      </c>
      <c r="I5172" t="s">
        <v>144</v>
      </c>
      <c r="J5172" t="s">
        <v>137</v>
      </c>
      <c r="K5172" t="s">
        <v>138</v>
      </c>
      <c r="L5172" t="s">
        <v>14880</v>
      </c>
      <c r="M5172" t="s">
        <v>14881</v>
      </c>
      <c r="N5172">
        <v>4.9852777770000003</v>
      </c>
      <c r="O5172">
        <v>0</v>
      </c>
      <c r="P5172">
        <v>8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2.7573372555256741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2.7573372555256741</v>
      </c>
    </row>
    <row r="5173" spans="1:31" x14ac:dyDescent="0.25">
      <c r="A5173">
        <v>2346926</v>
      </c>
      <c r="B5173">
        <v>1</v>
      </c>
      <c r="C5173" t="s">
        <v>80</v>
      </c>
      <c r="D5173" t="s">
        <v>108</v>
      </c>
      <c r="E5173" t="s">
        <v>151</v>
      </c>
      <c r="F5173" t="s">
        <v>14882</v>
      </c>
      <c r="G5173" t="s">
        <v>410</v>
      </c>
      <c r="H5173" t="s">
        <v>154</v>
      </c>
      <c r="I5173" t="s">
        <v>144</v>
      </c>
      <c r="J5173" t="s">
        <v>137</v>
      </c>
      <c r="K5173" t="s">
        <v>138</v>
      </c>
      <c r="L5173" t="s">
        <v>14883</v>
      </c>
      <c r="M5173" t="s">
        <v>14884</v>
      </c>
      <c r="N5173">
        <v>8.1319444440000002</v>
      </c>
      <c r="O5173">
        <v>0</v>
      </c>
      <c r="P5173">
        <v>2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1.14210102528715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1.14210102528715</v>
      </c>
    </row>
    <row r="5174" spans="1:31" x14ac:dyDescent="0.25">
      <c r="A5174">
        <v>2346883</v>
      </c>
      <c r="B5174">
        <v>1</v>
      </c>
      <c r="C5174" t="s">
        <v>80</v>
      </c>
      <c r="D5174" t="s">
        <v>103</v>
      </c>
      <c r="E5174" t="s">
        <v>151</v>
      </c>
      <c r="F5174" t="s">
        <v>14885</v>
      </c>
      <c r="G5174" t="s">
        <v>153</v>
      </c>
      <c r="H5174" t="s">
        <v>154</v>
      </c>
      <c r="I5174" t="s">
        <v>144</v>
      </c>
      <c r="J5174" t="s">
        <v>137</v>
      </c>
      <c r="K5174" t="s">
        <v>138</v>
      </c>
      <c r="L5174" t="s">
        <v>14886</v>
      </c>
      <c r="M5174" t="s">
        <v>14887</v>
      </c>
      <c r="N5174">
        <v>1.898055555</v>
      </c>
      <c r="O5174">
        <v>0</v>
      </c>
      <c r="P5174">
        <v>44</v>
      </c>
      <c r="Q5174">
        <v>0</v>
      </c>
      <c r="R5174">
        <v>2</v>
      </c>
      <c r="S5174">
        <v>0</v>
      </c>
      <c r="T5174">
        <v>4</v>
      </c>
      <c r="U5174">
        <v>0</v>
      </c>
      <c r="V5174">
        <v>0</v>
      </c>
      <c r="W5174">
        <v>0</v>
      </c>
      <c r="X5174">
        <v>21.069872743521572</v>
      </c>
      <c r="Y5174">
        <v>0</v>
      </c>
      <c r="Z5174">
        <v>9.9845803003723841</v>
      </c>
      <c r="AA5174">
        <v>0</v>
      </c>
      <c r="AB5174">
        <v>4.4546001231838899</v>
      </c>
      <c r="AC5174">
        <v>0</v>
      </c>
      <c r="AD5174">
        <v>0</v>
      </c>
      <c r="AE5174">
        <v>35.509053167077845</v>
      </c>
    </row>
    <row r="5175" spans="1:31" x14ac:dyDescent="0.25">
      <c r="A5175">
        <v>2346860</v>
      </c>
      <c r="B5175">
        <v>1</v>
      </c>
      <c r="C5175" t="s">
        <v>81</v>
      </c>
      <c r="D5175" t="s">
        <v>113</v>
      </c>
      <c r="E5175" t="s">
        <v>174</v>
      </c>
      <c r="F5175" t="s">
        <v>14888</v>
      </c>
      <c r="G5175" t="s">
        <v>176</v>
      </c>
      <c r="H5175" t="s">
        <v>154</v>
      </c>
      <c r="I5175" t="s">
        <v>144</v>
      </c>
      <c r="J5175" t="s">
        <v>137</v>
      </c>
      <c r="K5175" t="s">
        <v>138</v>
      </c>
      <c r="L5175" t="s">
        <v>14889</v>
      </c>
      <c r="M5175" t="s">
        <v>14890</v>
      </c>
      <c r="N5175">
        <v>0.76944444400000001</v>
      </c>
      <c r="O5175">
        <v>0</v>
      </c>
      <c r="P5175">
        <v>94</v>
      </c>
      <c r="Q5175">
        <v>0</v>
      </c>
      <c r="R5175">
        <v>2</v>
      </c>
      <c r="S5175">
        <v>0</v>
      </c>
      <c r="T5175">
        <v>12</v>
      </c>
      <c r="U5175">
        <v>0</v>
      </c>
      <c r="V5175">
        <v>0</v>
      </c>
      <c r="W5175">
        <v>0</v>
      </c>
      <c r="X5175">
        <v>14.424534028519355</v>
      </c>
      <c r="Y5175">
        <v>0</v>
      </c>
      <c r="Z5175">
        <v>0.50026398022396001</v>
      </c>
      <c r="AA5175">
        <v>0</v>
      </c>
      <c r="AB5175">
        <v>8.5492573978690611</v>
      </c>
      <c r="AC5175">
        <v>0</v>
      </c>
      <c r="AD5175">
        <v>0</v>
      </c>
      <c r="AE5175">
        <v>23.474055406612376</v>
      </c>
    </row>
    <row r="5176" spans="1:31" x14ac:dyDescent="0.25">
      <c r="A5176">
        <v>2347358</v>
      </c>
      <c r="B5176">
        <v>1</v>
      </c>
      <c r="C5176" t="s">
        <v>81</v>
      </c>
      <c r="D5176" t="s">
        <v>116</v>
      </c>
      <c r="E5176" t="s">
        <v>151</v>
      </c>
      <c r="F5176" t="s">
        <v>14631</v>
      </c>
      <c r="G5176" t="s">
        <v>153</v>
      </c>
      <c r="H5176" t="s">
        <v>154</v>
      </c>
      <c r="I5176" t="s">
        <v>144</v>
      </c>
      <c r="J5176" t="s">
        <v>137</v>
      </c>
      <c r="K5176" t="s">
        <v>138</v>
      </c>
      <c r="L5176" t="s">
        <v>14891</v>
      </c>
      <c r="M5176" t="s">
        <v>14892</v>
      </c>
      <c r="N5176">
        <v>0.99333333300000004</v>
      </c>
      <c r="O5176">
        <v>0</v>
      </c>
      <c r="P5176">
        <v>12</v>
      </c>
      <c r="Q5176">
        <v>0</v>
      </c>
      <c r="R5176">
        <v>3</v>
      </c>
      <c r="S5176">
        <v>0</v>
      </c>
      <c r="T5176">
        <v>1</v>
      </c>
      <c r="U5176">
        <v>0</v>
      </c>
      <c r="V5176">
        <v>0</v>
      </c>
      <c r="W5176">
        <v>0</v>
      </c>
      <c r="X5176">
        <v>2.1520512708547077</v>
      </c>
      <c r="Y5176">
        <v>0</v>
      </c>
      <c r="Z5176">
        <v>0</v>
      </c>
      <c r="AA5176">
        <v>0</v>
      </c>
      <c r="AB5176">
        <v>7.5275310682880001E-2</v>
      </c>
      <c r="AC5176">
        <v>0</v>
      </c>
      <c r="AD5176">
        <v>0</v>
      </c>
      <c r="AE5176">
        <v>2.2273265815375876</v>
      </c>
    </row>
    <row r="5177" spans="1:31" x14ac:dyDescent="0.25">
      <c r="A5177">
        <v>2346840</v>
      </c>
      <c r="B5177">
        <v>1</v>
      </c>
      <c r="C5177" t="s">
        <v>80</v>
      </c>
      <c r="D5177" t="s">
        <v>94</v>
      </c>
      <c r="E5177" t="s">
        <v>132</v>
      </c>
      <c r="F5177" t="s">
        <v>14893</v>
      </c>
      <c r="G5177" t="s">
        <v>134</v>
      </c>
      <c r="H5177" t="s">
        <v>135</v>
      </c>
      <c r="I5177" t="s">
        <v>144</v>
      </c>
      <c r="J5177" t="s">
        <v>137</v>
      </c>
      <c r="K5177" t="s">
        <v>138</v>
      </c>
      <c r="L5177" t="s">
        <v>14894</v>
      </c>
      <c r="M5177" t="s">
        <v>14895</v>
      </c>
      <c r="N5177">
        <v>0.70694444400000001</v>
      </c>
      <c r="O5177">
        <v>0</v>
      </c>
      <c r="P5177">
        <v>0</v>
      </c>
      <c r="Q5177">
        <v>1</v>
      </c>
      <c r="R5177">
        <v>126</v>
      </c>
      <c r="S5177">
        <v>0</v>
      </c>
      <c r="T5177">
        <v>8</v>
      </c>
      <c r="U5177">
        <v>0</v>
      </c>
      <c r="V5177">
        <v>0</v>
      </c>
      <c r="W5177">
        <v>0</v>
      </c>
      <c r="X5177">
        <v>0</v>
      </c>
      <c r="Y5177">
        <v>13.351824491341906</v>
      </c>
      <c r="Z5177">
        <v>264.27654503214296</v>
      </c>
      <c r="AA5177">
        <v>0</v>
      </c>
      <c r="AB5177">
        <v>7.4540565289388683</v>
      </c>
      <c r="AC5177">
        <v>0</v>
      </c>
      <c r="AD5177">
        <v>0</v>
      </c>
      <c r="AE5177">
        <v>285.08242605242373</v>
      </c>
    </row>
    <row r="5178" spans="1:31" x14ac:dyDescent="0.25">
      <c r="A5178">
        <v>2347258</v>
      </c>
      <c r="B5178">
        <v>1</v>
      </c>
      <c r="C5178" t="s">
        <v>81</v>
      </c>
      <c r="D5178" t="s">
        <v>128</v>
      </c>
      <c r="E5178" t="s">
        <v>141</v>
      </c>
      <c r="F5178" t="s">
        <v>14896</v>
      </c>
      <c r="G5178" t="s">
        <v>134</v>
      </c>
      <c r="H5178" t="s">
        <v>135</v>
      </c>
      <c r="I5178" t="s">
        <v>144</v>
      </c>
      <c r="J5178" t="s">
        <v>137</v>
      </c>
      <c r="K5178" t="s">
        <v>138</v>
      </c>
      <c r="L5178" t="s">
        <v>14897</v>
      </c>
      <c r="M5178" t="s">
        <v>14898</v>
      </c>
      <c r="N5178">
        <v>2.0988888879999998</v>
      </c>
      <c r="O5178">
        <v>0</v>
      </c>
      <c r="P5178">
        <v>0</v>
      </c>
      <c r="Q5178">
        <v>0</v>
      </c>
      <c r="R5178">
        <v>0</v>
      </c>
      <c r="S5178">
        <v>2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45.822771048335078</v>
      </c>
      <c r="AB5178">
        <v>0</v>
      </c>
      <c r="AC5178">
        <v>0</v>
      </c>
      <c r="AD5178">
        <v>0</v>
      </c>
      <c r="AE5178">
        <v>45.822771048335078</v>
      </c>
    </row>
    <row r="5179" spans="1:31" x14ac:dyDescent="0.25">
      <c r="A5179">
        <v>2347338</v>
      </c>
      <c r="B5179">
        <v>1</v>
      </c>
      <c r="C5179" t="s">
        <v>81</v>
      </c>
      <c r="D5179" t="s">
        <v>118</v>
      </c>
      <c r="E5179" t="s">
        <v>157</v>
      </c>
      <c r="F5179" t="s">
        <v>14899</v>
      </c>
      <c r="G5179" t="s">
        <v>159</v>
      </c>
      <c r="H5179" t="s">
        <v>154</v>
      </c>
      <c r="I5179" t="s">
        <v>144</v>
      </c>
      <c r="J5179" t="s">
        <v>137</v>
      </c>
      <c r="K5179" t="s">
        <v>138</v>
      </c>
      <c r="L5179" t="s">
        <v>14900</v>
      </c>
      <c r="M5179" t="s">
        <v>14901</v>
      </c>
      <c r="N5179">
        <v>2.5661111110000001</v>
      </c>
      <c r="O5179">
        <v>0</v>
      </c>
      <c r="P5179">
        <v>1</v>
      </c>
      <c r="Q5179">
        <v>0</v>
      </c>
      <c r="R5179">
        <v>0</v>
      </c>
      <c r="S5179">
        <v>0</v>
      </c>
      <c r="T5179">
        <v>1</v>
      </c>
      <c r="U5179">
        <v>0</v>
      </c>
      <c r="V5179">
        <v>0</v>
      </c>
      <c r="W5179">
        <v>0</v>
      </c>
      <c r="X5179">
        <v>0.35427732064661138</v>
      </c>
      <c r="Y5179">
        <v>0</v>
      </c>
      <c r="Z5179">
        <v>0</v>
      </c>
      <c r="AA5179">
        <v>0</v>
      </c>
      <c r="AB5179">
        <v>2.334774045935625</v>
      </c>
      <c r="AC5179">
        <v>0</v>
      </c>
      <c r="AD5179">
        <v>0</v>
      </c>
      <c r="AE5179">
        <v>2.6890513665822362</v>
      </c>
    </row>
    <row r="5180" spans="1:31" x14ac:dyDescent="0.25">
      <c r="A5180">
        <v>2346946</v>
      </c>
      <c r="B5180">
        <v>1</v>
      </c>
      <c r="C5180" t="s">
        <v>80</v>
      </c>
      <c r="D5180" t="s">
        <v>96</v>
      </c>
      <c r="E5180" t="s">
        <v>157</v>
      </c>
      <c r="F5180" t="s">
        <v>14902</v>
      </c>
      <c r="G5180" t="s">
        <v>204</v>
      </c>
      <c r="H5180" t="s">
        <v>154</v>
      </c>
      <c r="I5180" t="s">
        <v>144</v>
      </c>
      <c r="J5180" t="s">
        <v>137</v>
      </c>
      <c r="K5180" t="s">
        <v>138</v>
      </c>
      <c r="L5180" t="s">
        <v>14903</v>
      </c>
      <c r="M5180" t="s">
        <v>14904</v>
      </c>
      <c r="N5180">
        <v>1.9063888879999999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1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5.6780476925265111</v>
      </c>
      <c r="AC5180">
        <v>0</v>
      </c>
      <c r="AD5180">
        <v>0</v>
      </c>
      <c r="AE5180">
        <v>5.6780476925265111</v>
      </c>
    </row>
    <row r="5181" spans="1:31" x14ac:dyDescent="0.25">
      <c r="A5181">
        <v>2347444</v>
      </c>
      <c r="B5181">
        <v>1</v>
      </c>
      <c r="C5181" t="s">
        <v>80</v>
      </c>
      <c r="D5181" t="s">
        <v>105</v>
      </c>
      <c r="E5181" t="s">
        <v>157</v>
      </c>
      <c r="F5181" t="s">
        <v>14905</v>
      </c>
      <c r="G5181" t="s">
        <v>279</v>
      </c>
      <c r="H5181" t="s">
        <v>154</v>
      </c>
      <c r="I5181" t="s">
        <v>144</v>
      </c>
      <c r="J5181" t="s">
        <v>137</v>
      </c>
      <c r="K5181" t="s">
        <v>138</v>
      </c>
      <c r="L5181" t="s">
        <v>14906</v>
      </c>
      <c r="M5181" t="s">
        <v>14907</v>
      </c>
      <c r="N5181">
        <v>3.2405555549999998</v>
      </c>
      <c r="O5181">
        <v>0</v>
      </c>
      <c r="P5181">
        <v>23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21.787533968190083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21.787533968190083</v>
      </c>
    </row>
    <row r="5182" spans="1:31" x14ac:dyDescent="0.25">
      <c r="A5182">
        <v>2347370</v>
      </c>
      <c r="B5182">
        <v>1</v>
      </c>
      <c r="C5182" t="s">
        <v>81</v>
      </c>
      <c r="D5182" t="s">
        <v>113</v>
      </c>
      <c r="E5182" t="s">
        <v>132</v>
      </c>
      <c r="F5182" t="s">
        <v>9444</v>
      </c>
      <c r="G5182" t="s">
        <v>134</v>
      </c>
      <c r="H5182" t="s">
        <v>135</v>
      </c>
      <c r="I5182" t="s">
        <v>144</v>
      </c>
      <c r="J5182" t="s">
        <v>137</v>
      </c>
      <c r="K5182" t="s">
        <v>138</v>
      </c>
      <c r="L5182" t="s">
        <v>14908</v>
      </c>
      <c r="M5182" t="s">
        <v>14909</v>
      </c>
      <c r="N5182">
        <v>0.52972222199999996</v>
      </c>
      <c r="O5182">
        <v>2</v>
      </c>
      <c r="P5182">
        <v>2714</v>
      </c>
      <c r="Q5182">
        <v>44</v>
      </c>
      <c r="R5182">
        <v>815</v>
      </c>
      <c r="S5182">
        <v>22</v>
      </c>
      <c r="T5182">
        <v>192</v>
      </c>
      <c r="U5182">
        <v>0</v>
      </c>
      <c r="V5182">
        <v>2</v>
      </c>
      <c r="W5182">
        <v>0.65452491978783001</v>
      </c>
      <c r="X5182">
        <v>335.92850985786072</v>
      </c>
      <c r="Y5182">
        <v>197.01589372246428</v>
      </c>
      <c r="Z5182">
        <v>722.72253754151552</v>
      </c>
      <c r="AA5182">
        <v>247.91028443643961</v>
      </c>
      <c r="AB5182">
        <v>92.187844220539048</v>
      </c>
      <c r="AC5182">
        <v>0</v>
      </c>
      <c r="AD5182">
        <v>1.0073713706637215</v>
      </c>
      <c r="AE5182">
        <v>1597.426966069271</v>
      </c>
    </row>
    <row r="5183" spans="1:31" x14ac:dyDescent="0.25">
      <c r="A5183">
        <v>2347038</v>
      </c>
      <c r="B5183">
        <v>1</v>
      </c>
      <c r="C5183" t="s">
        <v>81</v>
      </c>
      <c r="D5183" t="s">
        <v>123</v>
      </c>
      <c r="E5183" t="s">
        <v>174</v>
      </c>
      <c r="F5183" t="s">
        <v>11134</v>
      </c>
      <c r="G5183" t="s">
        <v>176</v>
      </c>
      <c r="H5183" t="s">
        <v>154</v>
      </c>
      <c r="I5183" t="s">
        <v>144</v>
      </c>
      <c r="J5183" t="s">
        <v>137</v>
      </c>
      <c r="K5183" t="s">
        <v>138</v>
      </c>
      <c r="L5183" t="s">
        <v>14910</v>
      </c>
      <c r="M5183" t="s">
        <v>14911</v>
      </c>
      <c r="N5183">
        <v>1.6897222220000001</v>
      </c>
      <c r="O5183">
        <v>0</v>
      </c>
      <c r="P5183">
        <v>28</v>
      </c>
      <c r="Q5183">
        <v>0</v>
      </c>
      <c r="R5183">
        <v>6</v>
      </c>
      <c r="S5183">
        <v>0</v>
      </c>
      <c r="T5183">
        <v>9</v>
      </c>
      <c r="U5183">
        <v>0</v>
      </c>
      <c r="V5183">
        <v>0</v>
      </c>
      <c r="W5183">
        <v>0</v>
      </c>
      <c r="X5183">
        <v>14.522538034345883</v>
      </c>
      <c r="Y5183">
        <v>0</v>
      </c>
      <c r="Z5183">
        <v>13.985008524453949</v>
      </c>
      <c r="AA5183">
        <v>0</v>
      </c>
      <c r="AB5183">
        <v>25.407240604012106</v>
      </c>
      <c r="AC5183">
        <v>0</v>
      </c>
      <c r="AD5183">
        <v>0</v>
      </c>
      <c r="AE5183">
        <v>53.914787162811933</v>
      </c>
    </row>
    <row r="5184" spans="1:31" x14ac:dyDescent="0.25">
      <c r="A5184">
        <v>2347347</v>
      </c>
      <c r="B5184">
        <v>1</v>
      </c>
      <c r="C5184" t="s">
        <v>81</v>
      </c>
      <c r="D5184" t="s">
        <v>122</v>
      </c>
      <c r="E5184" t="s">
        <v>132</v>
      </c>
      <c r="F5184" t="s">
        <v>8940</v>
      </c>
      <c r="G5184" t="s">
        <v>134</v>
      </c>
      <c r="H5184" t="s">
        <v>135</v>
      </c>
      <c r="I5184" t="s">
        <v>144</v>
      </c>
      <c r="J5184" t="s">
        <v>137</v>
      </c>
      <c r="K5184" t="s">
        <v>138</v>
      </c>
      <c r="L5184" t="s">
        <v>14912</v>
      </c>
      <c r="M5184" t="s">
        <v>14913</v>
      </c>
      <c r="N5184">
        <v>1.4569444439999999</v>
      </c>
      <c r="O5184">
        <v>24</v>
      </c>
      <c r="P5184">
        <v>838</v>
      </c>
      <c r="Q5184">
        <v>69</v>
      </c>
      <c r="R5184">
        <v>36</v>
      </c>
      <c r="S5184">
        <v>23</v>
      </c>
      <c r="T5184">
        <v>54</v>
      </c>
      <c r="U5184">
        <v>0</v>
      </c>
      <c r="V5184">
        <v>2</v>
      </c>
      <c r="W5184">
        <v>11.263324387919431</v>
      </c>
      <c r="X5184">
        <v>203.23786527372167</v>
      </c>
      <c r="Y5184">
        <v>104.44233633281388</v>
      </c>
      <c r="Z5184">
        <v>37.531019819784028</v>
      </c>
      <c r="AA5184">
        <v>123.22186708707791</v>
      </c>
      <c r="AB5184">
        <v>54.571354368885807</v>
      </c>
      <c r="AC5184">
        <v>0</v>
      </c>
      <c r="AD5184">
        <v>204.21711737800186</v>
      </c>
      <c r="AE5184">
        <v>738.48488464820457</v>
      </c>
    </row>
    <row r="5185" spans="1:31" x14ac:dyDescent="0.25">
      <c r="A5185">
        <v>2346846</v>
      </c>
      <c r="B5185">
        <v>1</v>
      </c>
      <c r="C5185" t="s">
        <v>80</v>
      </c>
      <c r="D5185" t="s">
        <v>85</v>
      </c>
      <c r="E5185" t="s">
        <v>240</v>
      </c>
      <c r="F5185" t="s">
        <v>14914</v>
      </c>
      <c r="G5185" t="s">
        <v>363</v>
      </c>
      <c r="H5185" t="s">
        <v>265</v>
      </c>
      <c r="I5185" t="s">
        <v>144</v>
      </c>
      <c r="J5185" t="s">
        <v>137</v>
      </c>
      <c r="K5185" t="s">
        <v>209</v>
      </c>
      <c r="L5185" t="s">
        <v>14915</v>
      </c>
      <c r="M5185" t="s">
        <v>14916</v>
      </c>
      <c r="N5185">
        <v>0.12833333299999999</v>
      </c>
      <c r="O5185">
        <v>0</v>
      </c>
      <c r="P5185">
        <v>12505</v>
      </c>
      <c r="Q5185">
        <v>0</v>
      </c>
      <c r="R5185">
        <v>0</v>
      </c>
      <c r="S5185">
        <v>1</v>
      </c>
      <c r="T5185">
        <v>790</v>
      </c>
      <c r="U5185">
        <v>0</v>
      </c>
      <c r="V5185">
        <v>0</v>
      </c>
      <c r="W5185">
        <v>0</v>
      </c>
      <c r="X5185">
        <v>461.24473640356928</v>
      </c>
      <c r="Y5185">
        <v>0</v>
      </c>
      <c r="Z5185">
        <v>0</v>
      </c>
      <c r="AA5185">
        <v>15.722430977680606</v>
      </c>
      <c r="AB5185">
        <v>66.07868301809016</v>
      </c>
      <c r="AC5185">
        <v>0</v>
      </c>
      <c r="AD5185">
        <v>0</v>
      </c>
      <c r="AE5185">
        <v>543.04585039934011</v>
      </c>
    </row>
    <row r="5186" spans="1:31" x14ac:dyDescent="0.25">
      <c r="A5186">
        <v>2347015</v>
      </c>
      <c r="B5186">
        <v>1</v>
      </c>
      <c r="C5186" t="s">
        <v>80</v>
      </c>
      <c r="D5186" t="s">
        <v>98</v>
      </c>
      <c r="E5186" t="s">
        <v>151</v>
      </c>
      <c r="F5186" t="s">
        <v>5271</v>
      </c>
      <c r="G5186" t="s">
        <v>292</v>
      </c>
      <c r="H5186" t="s">
        <v>154</v>
      </c>
      <c r="I5186" t="s">
        <v>144</v>
      </c>
      <c r="J5186" t="s">
        <v>137</v>
      </c>
      <c r="K5186" t="s">
        <v>138</v>
      </c>
      <c r="L5186" t="s">
        <v>14917</v>
      </c>
      <c r="M5186" t="s">
        <v>14918</v>
      </c>
      <c r="N5186">
        <v>2.06</v>
      </c>
      <c r="O5186">
        <v>0</v>
      </c>
      <c r="P5186">
        <v>112</v>
      </c>
      <c r="Q5186">
        <v>0</v>
      </c>
      <c r="R5186">
        <v>4</v>
      </c>
      <c r="S5186">
        <v>0</v>
      </c>
      <c r="T5186">
        <v>31</v>
      </c>
      <c r="U5186">
        <v>0</v>
      </c>
      <c r="V5186">
        <v>0</v>
      </c>
      <c r="W5186">
        <v>0</v>
      </c>
      <c r="X5186">
        <v>82.026358377783367</v>
      </c>
      <c r="Y5186">
        <v>0</v>
      </c>
      <c r="Z5186">
        <v>10.285042091365471</v>
      </c>
      <c r="AA5186">
        <v>0</v>
      </c>
      <c r="AB5186">
        <v>63.790825333689995</v>
      </c>
      <c r="AC5186">
        <v>0</v>
      </c>
      <c r="AD5186">
        <v>0</v>
      </c>
      <c r="AE5186">
        <v>156.10222580283883</v>
      </c>
    </row>
    <row r="5187" spans="1:31" x14ac:dyDescent="0.25">
      <c r="A5187">
        <v>2346869</v>
      </c>
      <c r="B5187">
        <v>1</v>
      </c>
      <c r="C5187" t="s">
        <v>81</v>
      </c>
      <c r="D5187" t="s">
        <v>118</v>
      </c>
      <c r="E5187" t="s">
        <v>147</v>
      </c>
      <c r="F5187" t="s">
        <v>14919</v>
      </c>
      <c r="G5187" t="s">
        <v>184</v>
      </c>
      <c r="H5187" t="s">
        <v>135</v>
      </c>
      <c r="I5187" t="s">
        <v>144</v>
      </c>
      <c r="J5187" t="s">
        <v>137</v>
      </c>
      <c r="K5187" t="s">
        <v>138</v>
      </c>
      <c r="L5187" t="s">
        <v>14920</v>
      </c>
      <c r="M5187" t="s">
        <v>14921</v>
      </c>
      <c r="N5187">
        <v>1.521111111</v>
      </c>
      <c r="O5187">
        <v>13</v>
      </c>
      <c r="P5187">
        <v>3</v>
      </c>
      <c r="Q5187">
        <v>61</v>
      </c>
      <c r="R5187">
        <v>17</v>
      </c>
      <c r="S5187">
        <v>7</v>
      </c>
      <c r="T5187">
        <v>3</v>
      </c>
      <c r="U5187">
        <v>0</v>
      </c>
      <c r="V5187">
        <v>0</v>
      </c>
      <c r="W5187">
        <v>5.5916334440963888</v>
      </c>
      <c r="X5187">
        <v>6.4280596142748339</v>
      </c>
      <c r="Y5187">
        <v>214.64643094267254</v>
      </c>
      <c r="Z5187">
        <v>41.041041412886784</v>
      </c>
      <c r="AA5187">
        <v>28.948157619392116</v>
      </c>
      <c r="AB5187">
        <v>8.0008471218577206</v>
      </c>
      <c r="AC5187">
        <v>0</v>
      </c>
      <c r="AD5187">
        <v>0</v>
      </c>
      <c r="AE5187">
        <v>304.65617015518035</v>
      </c>
    </row>
    <row r="5188" spans="1:31" x14ac:dyDescent="0.25">
      <c r="A5188">
        <v>2347324</v>
      </c>
      <c r="B5188">
        <v>1</v>
      </c>
      <c r="C5188" t="s">
        <v>80</v>
      </c>
      <c r="D5188" t="s">
        <v>91</v>
      </c>
      <c r="E5188" t="s">
        <v>147</v>
      </c>
      <c r="F5188" t="s">
        <v>14922</v>
      </c>
      <c r="G5188" t="s">
        <v>877</v>
      </c>
      <c r="H5188" t="s">
        <v>135</v>
      </c>
      <c r="I5188" t="s">
        <v>144</v>
      </c>
      <c r="J5188" t="s">
        <v>137</v>
      </c>
      <c r="K5188" t="s">
        <v>138</v>
      </c>
      <c r="L5188" t="s">
        <v>14923</v>
      </c>
      <c r="M5188" t="s">
        <v>14924</v>
      </c>
      <c r="N5188">
        <v>0.37638888799999998</v>
      </c>
      <c r="O5188">
        <v>0</v>
      </c>
      <c r="P5188">
        <v>11</v>
      </c>
      <c r="Q5188">
        <v>0</v>
      </c>
      <c r="R5188">
        <v>24</v>
      </c>
      <c r="S5188">
        <v>0</v>
      </c>
      <c r="T5188">
        <v>7</v>
      </c>
      <c r="U5188">
        <v>0</v>
      </c>
      <c r="V5188">
        <v>0</v>
      </c>
      <c r="W5188">
        <v>0</v>
      </c>
      <c r="X5188">
        <v>4.6595483605018053</v>
      </c>
      <c r="Y5188">
        <v>0</v>
      </c>
      <c r="Z5188">
        <v>8.4730270236716709</v>
      </c>
      <c r="AA5188">
        <v>0</v>
      </c>
      <c r="AB5188">
        <v>3.2074989448079863</v>
      </c>
      <c r="AC5188">
        <v>0</v>
      </c>
      <c r="AD5188">
        <v>0</v>
      </c>
      <c r="AE5188">
        <v>16.340074328981462</v>
      </c>
    </row>
    <row r="5189" spans="1:31" x14ac:dyDescent="0.25">
      <c r="A5189">
        <v>2347201</v>
      </c>
      <c r="B5189">
        <v>1</v>
      </c>
      <c r="C5189" t="s">
        <v>80</v>
      </c>
      <c r="D5189" t="s">
        <v>107</v>
      </c>
      <c r="E5189" t="s">
        <v>174</v>
      </c>
      <c r="F5189" t="s">
        <v>14925</v>
      </c>
      <c r="G5189" t="s">
        <v>176</v>
      </c>
      <c r="H5189" t="s">
        <v>154</v>
      </c>
      <c r="I5189" t="s">
        <v>144</v>
      </c>
      <c r="J5189" t="s">
        <v>137</v>
      </c>
      <c r="K5189" t="s">
        <v>138</v>
      </c>
      <c r="L5189" t="s">
        <v>14926</v>
      </c>
      <c r="M5189" t="s">
        <v>14927</v>
      </c>
      <c r="N5189">
        <v>3.0588888879999998</v>
      </c>
      <c r="O5189">
        <v>0</v>
      </c>
      <c r="P5189">
        <v>90</v>
      </c>
      <c r="Q5189">
        <v>0</v>
      </c>
      <c r="R5189">
        <v>6</v>
      </c>
      <c r="S5189">
        <v>0</v>
      </c>
      <c r="T5189">
        <v>6</v>
      </c>
      <c r="U5189">
        <v>0</v>
      </c>
      <c r="V5189">
        <v>0</v>
      </c>
      <c r="W5189">
        <v>0</v>
      </c>
      <c r="X5189">
        <v>57.272686963060842</v>
      </c>
      <c r="Y5189">
        <v>0</v>
      </c>
      <c r="Z5189">
        <v>11.76525557586808</v>
      </c>
      <c r="AA5189">
        <v>0</v>
      </c>
      <c r="AB5189">
        <v>18.412417397214004</v>
      </c>
      <c r="AC5189">
        <v>0</v>
      </c>
      <c r="AD5189">
        <v>0</v>
      </c>
      <c r="AE5189">
        <v>87.450359936142917</v>
      </c>
    </row>
    <row r="5190" spans="1:31" x14ac:dyDescent="0.25">
      <c r="A5190">
        <v>2346892</v>
      </c>
      <c r="B5190">
        <v>1</v>
      </c>
      <c r="C5190" t="s">
        <v>80</v>
      </c>
      <c r="D5190" t="s">
        <v>108</v>
      </c>
      <c r="E5190" t="s">
        <v>147</v>
      </c>
      <c r="F5190" t="s">
        <v>14928</v>
      </c>
      <c r="G5190" t="s">
        <v>184</v>
      </c>
      <c r="H5190" t="s">
        <v>135</v>
      </c>
      <c r="I5190" t="s">
        <v>144</v>
      </c>
      <c r="J5190" t="s">
        <v>137</v>
      </c>
      <c r="K5190" t="s">
        <v>138</v>
      </c>
      <c r="L5190" t="s">
        <v>14929</v>
      </c>
      <c r="M5190" t="s">
        <v>14930</v>
      </c>
      <c r="N5190">
        <v>2.940555555</v>
      </c>
      <c r="O5190">
        <v>0</v>
      </c>
      <c r="P5190">
        <v>44</v>
      </c>
      <c r="Q5190">
        <v>0</v>
      </c>
      <c r="R5190">
        <v>2</v>
      </c>
      <c r="S5190">
        <v>0</v>
      </c>
      <c r="T5190">
        <v>1</v>
      </c>
      <c r="U5190">
        <v>0</v>
      </c>
      <c r="V5190">
        <v>0</v>
      </c>
      <c r="W5190">
        <v>0</v>
      </c>
      <c r="X5190">
        <v>26.775894970677143</v>
      </c>
      <c r="Y5190">
        <v>0</v>
      </c>
      <c r="Z5190">
        <v>9.2466109698734495</v>
      </c>
      <c r="AA5190">
        <v>0</v>
      </c>
      <c r="AB5190">
        <v>1.205856291025067</v>
      </c>
      <c r="AC5190">
        <v>0</v>
      </c>
      <c r="AD5190">
        <v>0</v>
      </c>
      <c r="AE5190">
        <v>37.228362231575659</v>
      </c>
    </row>
    <row r="5191" spans="1:31" x14ac:dyDescent="0.25">
      <c r="A5191">
        <v>2347184</v>
      </c>
      <c r="B5191">
        <v>1</v>
      </c>
      <c r="C5191" t="s">
        <v>80</v>
      </c>
      <c r="D5191" t="s">
        <v>90</v>
      </c>
      <c r="E5191" t="s">
        <v>157</v>
      </c>
      <c r="F5191" t="s">
        <v>14931</v>
      </c>
      <c r="G5191" t="s">
        <v>279</v>
      </c>
      <c r="H5191" t="s">
        <v>154</v>
      </c>
      <c r="I5191" t="s">
        <v>144</v>
      </c>
      <c r="J5191" t="s">
        <v>137</v>
      </c>
      <c r="K5191" t="s">
        <v>138</v>
      </c>
      <c r="L5191" t="s">
        <v>14932</v>
      </c>
      <c r="M5191" t="s">
        <v>14933</v>
      </c>
      <c r="N5191">
        <v>4.9536111109999998</v>
      </c>
      <c r="O5191">
        <v>0</v>
      </c>
      <c r="P5191">
        <v>5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5.4045589337208373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5.4045589337208373</v>
      </c>
    </row>
    <row r="5192" spans="1:31" x14ac:dyDescent="0.25">
      <c r="A5192">
        <v>2347470</v>
      </c>
      <c r="B5192">
        <v>1</v>
      </c>
      <c r="C5192" t="s">
        <v>80</v>
      </c>
      <c r="D5192" t="s">
        <v>95</v>
      </c>
      <c r="E5192" t="s">
        <v>157</v>
      </c>
      <c r="F5192" t="s">
        <v>14934</v>
      </c>
      <c r="G5192" t="s">
        <v>159</v>
      </c>
      <c r="H5192" t="s">
        <v>154</v>
      </c>
      <c r="I5192" t="s">
        <v>144</v>
      </c>
      <c r="J5192" t="s">
        <v>137</v>
      </c>
      <c r="K5192" t="s">
        <v>138</v>
      </c>
      <c r="L5192" t="s">
        <v>14935</v>
      </c>
      <c r="M5192" t="s">
        <v>14936</v>
      </c>
      <c r="N5192">
        <v>1.1377777769999999</v>
      </c>
      <c r="O5192">
        <v>0</v>
      </c>
      <c r="P5192">
        <v>1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</row>
    <row r="5193" spans="1:31" x14ac:dyDescent="0.25">
      <c r="A5193">
        <v>2347115</v>
      </c>
      <c r="B5193">
        <v>1</v>
      </c>
      <c r="C5193" t="s">
        <v>80</v>
      </c>
      <c r="D5193" t="s">
        <v>93</v>
      </c>
      <c r="E5193" t="s">
        <v>141</v>
      </c>
      <c r="F5193" t="s">
        <v>14937</v>
      </c>
      <c r="G5193" t="s">
        <v>134</v>
      </c>
      <c r="H5193" t="s">
        <v>135</v>
      </c>
      <c r="I5193" t="s">
        <v>144</v>
      </c>
      <c r="J5193" t="s">
        <v>137</v>
      </c>
      <c r="K5193" t="s">
        <v>138</v>
      </c>
      <c r="L5193" t="s">
        <v>14938</v>
      </c>
      <c r="M5193" t="s">
        <v>14939</v>
      </c>
      <c r="N5193">
        <v>2.21</v>
      </c>
      <c r="O5193">
        <v>0</v>
      </c>
      <c r="P5193">
        <v>0</v>
      </c>
      <c r="Q5193">
        <v>32</v>
      </c>
      <c r="R5193">
        <v>0</v>
      </c>
      <c r="S5193">
        <v>5</v>
      </c>
      <c r="T5193">
        <v>1</v>
      </c>
      <c r="U5193">
        <v>0</v>
      </c>
      <c r="V5193">
        <v>0</v>
      </c>
      <c r="W5193">
        <v>0</v>
      </c>
      <c r="X5193">
        <v>0</v>
      </c>
      <c r="Y5193">
        <v>1368.823512490512</v>
      </c>
      <c r="Z5193">
        <v>0</v>
      </c>
      <c r="AA5193">
        <v>21.335833683484992</v>
      </c>
      <c r="AB5193">
        <v>17.806385417291061</v>
      </c>
      <c r="AC5193">
        <v>0</v>
      </c>
      <c r="AD5193">
        <v>0</v>
      </c>
      <c r="AE5193">
        <v>1407.965731591288</v>
      </c>
    </row>
    <row r="5194" spans="1:31" x14ac:dyDescent="0.25">
      <c r="A5194">
        <v>2346969</v>
      </c>
      <c r="B5194">
        <v>1</v>
      </c>
      <c r="C5194" t="s">
        <v>81</v>
      </c>
      <c r="D5194" t="s">
        <v>125</v>
      </c>
      <c r="E5194" t="s">
        <v>147</v>
      </c>
      <c r="F5194" t="s">
        <v>14940</v>
      </c>
      <c r="G5194" t="s">
        <v>134</v>
      </c>
      <c r="H5194" t="s">
        <v>135</v>
      </c>
      <c r="I5194" t="s">
        <v>144</v>
      </c>
      <c r="J5194" t="s">
        <v>137</v>
      </c>
      <c r="K5194" t="s">
        <v>138</v>
      </c>
      <c r="L5194" t="s">
        <v>14941</v>
      </c>
      <c r="M5194" t="s">
        <v>14942</v>
      </c>
      <c r="N5194">
        <v>0.119444444</v>
      </c>
      <c r="O5194">
        <v>0</v>
      </c>
      <c r="P5194">
        <v>276</v>
      </c>
      <c r="Q5194">
        <v>2</v>
      </c>
      <c r="R5194">
        <v>38</v>
      </c>
      <c r="S5194">
        <v>1</v>
      </c>
      <c r="T5194">
        <v>98</v>
      </c>
      <c r="U5194">
        <v>3</v>
      </c>
      <c r="V5194">
        <v>2</v>
      </c>
      <c r="W5194">
        <v>0</v>
      </c>
      <c r="X5194">
        <v>6.4329145780287416</v>
      </c>
      <c r="Y5194">
        <v>1.7817610940867115</v>
      </c>
      <c r="Z5194">
        <v>3.9983308242148716</v>
      </c>
      <c r="AA5194">
        <v>0.40987798386914176</v>
      </c>
      <c r="AB5194">
        <v>6.4903145153088291</v>
      </c>
      <c r="AC5194">
        <v>74.981997500992833</v>
      </c>
      <c r="AD5194">
        <v>6.1284024316045</v>
      </c>
      <c r="AE5194">
        <v>100.22359892810563</v>
      </c>
    </row>
    <row r="5195" spans="1:31" x14ac:dyDescent="0.25">
      <c r="A5195">
        <v>2347224</v>
      </c>
      <c r="B5195">
        <v>1</v>
      </c>
      <c r="C5195" t="s">
        <v>81</v>
      </c>
      <c r="D5195" t="s">
        <v>127</v>
      </c>
      <c r="E5195" t="s">
        <v>147</v>
      </c>
      <c r="F5195" t="s">
        <v>14943</v>
      </c>
      <c r="G5195" t="s">
        <v>356</v>
      </c>
      <c r="H5195" t="s">
        <v>135</v>
      </c>
      <c r="I5195" t="s">
        <v>144</v>
      </c>
      <c r="J5195" t="s">
        <v>137</v>
      </c>
      <c r="K5195" t="s">
        <v>138</v>
      </c>
      <c r="L5195" t="s">
        <v>14944</v>
      </c>
      <c r="M5195" t="s">
        <v>14945</v>
      </c>
      <c r="N5195">
        <v>2.1241666659999998</v>
      </c>
      <c r="O5195">
        <v>1</v>
      </c>
      <c r="P5195">
        <v>0</v>
      </c>
      <c r="Q5195">
        <v>41</v>
      </c>
      <c r="R5195">
        <v>0</v>
      </c>
      <c r="S5195">
        <v>4</v>
      </c>
      <c r="T5195">
        <v>0</v>
      </c>
      <c r="U5195">
        <v>0</v>
      </c>
      <c r="V5195">
        <v>0</v>
      </c>
      <c r="W5195">
        <v>0.56922125171347782</v>
      </c>
      <c r="X5195">
        <v>0</v>
      </c>
      <c r="Y5195">
        <v>107.6207670073008</v>
      </c>
      <c r="Z5195">
        <v>0</v>
      </c>
      <c r="AA5195">
        <v>6.2448836388050939</v>
      </c>
      <c r="AB5195">
        <v>0</v>
      </c>
      <c r="AC5195">
        <v>0</v>
      </c>
      <c r="AD5195">
        <v>0</v>
      </c>
      <c r="AE5195">
        <v>114.43487189781936</v>
      </c>
    </row>
    <row r="5196" spans="1:31" x14ac:dyDescent="0.25">
      <c r="A5196">
        <v>2346975</v>
      </c>
      <c r="B5196">
        <v>1</v>
      </c>
      <c r="C5196" t="s">
        <v>80</v>
      </c>
      <c r="D5196" t="s">
        <v>105</v>
      </c>
      <c r="E5196" t="s">
        <v>147</v>
      </c>
      <c r="F5196" t="s">
        <v>14946</v>
      </c>
      <c r="G5196" t="s">
        <v>269</v>
      </c>
      <c r="H5196" t="s">
        <v>135</v>
      </c>
      <c r="I5196" t="s">
        <v>144</v>
      </c>
      <c r="J5196" t="s">
        <v>137</v>
      </c>
      <c r="K5196" t="s">
        <v>209</v>
      </c>
      <c r="L5196" t="s">
        <v>14947</v>
      </c>
      <c r="M5196" t="s">
        <v>14948</v>
      </c>
      <c r="N5196">
        <v>6.4277777770000002</v>
      </c>
      <c r="O5196">
        <v>0</v>
      </c>
      <c r="P5196">
        <v>888</v>
      </c>
      <c r="Q5196">
        <v>0</v>
      </c>
      <c r="R5196">
        <v>0</v>
      </c>
      <c r="S5196">
        <v>2</v>
      </c>
      <c r="T5196">
        <v>10</v>
      </c>
      <c r="U5196">
        <v>0</v>
      </c>
      <c r="V5196">
        <v>0</v>
      </c>
      <c r="W5196">
        <v>0</v>
      </c>
      <c r="X5196">
        <v>1586.0403867763177</v>
      </c>
      <c r="Y5196">
        <v>0</v>
      </c>
      <c r="Z5196">
        <v>0</v>
      </c>
      <c r="AA5196">
        <v>267.8008717126346</v>
      </c>
      <c r="AB5196">
        <v>93.373324228471461</v>
      </c>
      <c r="AC5196">
        <v>0</v>
      </c>
      <c r="AD5196">
        <v>0</v>
      </c>
      <c r="AE5196">
        <v>1947.214582717424</v>
      </c>
    </row>
    <row r="5197" spans="1:31" x14ac:dyDescent="0.25">
      <c r="A5197">
        <v>2347476</v>
      </c>
      <c r="B5197">
        <v>1</v>
      </c>
      <c r="C5197" t="s">
        <v>80</v>
      </c>
      <c r="D5197" t="s">
        <v>106</v>
      </c>
      <c r="E5197" t="s">
        <v>157</v>
      </c>
      <c r="F5197" t="s">
        <v>14949</v>
      </c>
      <c r="G5197" t="s">
        <v>159</v>
      </c>
      <c r="H5197" t="s">
        <v>154</v>
      </c>
      <c r="I5197" t="s">
        <v>144</v>
      </c>
      <c r="J5197" t="s">
        <v>137</v>
      </c>
      <c r="K5197" t="s">
        <v>138</v>
      </c>
      <c r="L5197" t="s">
        <v>14950</v>
      </c>
      <c r="M5197" t="s">
        <v>14951</v>
      </c>
      <c r="N5197">
        <v>0.47777777700000001</v>
      </c>
      <c r="O5197">
        <v>0</v>
      </c>
      <c r="P5197">
        <v>1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0.10570219717600003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0.10570219717600003</v>
      </c>
    </row>
    <row r="5198" spans="1:31" x14ac:dyDescent="0.25">
      <c r="A5198">
        <v>2346955</v>
      </c>
      <c r="B5198">
        <v>1</v>
      </c>
      <c r="C5198" t="s">
        <v>81</v>
      </c>
      <c r="D5198" t="s">
        <v>115</v>
      </c>
      <c r="E5198" t="s">
        <v>141</v>
      </c>
      <c r="F5198" t="s">
        <v>14952</v>
      </c>
      <c r="G5198" t="s">
        <v>208</v>
      </c>
      <c r="H5198" t="s">
        <v>135</v>
      </c>
      <c r="I5198" t="s">
        <v>144</v>
      </c>
      <c r="J5198" t="s">
        <v>137</v>
      </c>
      <c r="K5198" t="s">
        <v>209</v>
      </c>
      <c r="L5198" t="s">
        <v>14953</v>
      </c>
      <c r="M5198" t="s">
        <v>14954</v>
      </c>
      <c r="N5198">
        <v>8.3049999999999997</v>
      </c>
      <c r="O5198">
        <v>0</v>
      </c>
      <c r="P5198">
        <v>260</v>
      </c>
      <c r="Q5198">
        <v>0</v>
      </c>
      <c r="R5198">
        <v>33</v>
      </c>
      <c r="S5198">
        <v>3</v>
      </c>
      <c r="T5198">
        <v>14</v>
      </c>
      <c r="U5198">
        <v>0</v>
      </c>
      <c r="V5198">
        <v>0</v>
      </c>
      <c r="W5198">
        <v>0</v>
      </c>
      <c r="X5198">
        <v>214.25563251611555</v>
      </c>
      <c r="Y5198">
        <v>0</v>
      </c>
      <c r="Z5198">
        <v>134.26685924399007</v>
      </c>
      <c r="AA5198">
        <v>56.096308166074515</v>
      </c>
      <c r="AB5198">
        <v>51.209071609892</v>
      </c>
      <c r="AC5198">
        <v>0</v>
      </c>
      <c r="AD5198">
        <v>0</v>
      </c>
      <c r="AE5198">
        <v>455.82787153607211</v>
      </c>
    </row>
    <row r="5199" spans="1:31" x14ac:dyDescent="0.25">
      <c r="A5199">
        <v>2346886</v>
      </c>
      <c r="B5199">
        <v>1</v>
      </c>
      <c r="C5199" t="s">
        <v>80</v>
      </c>
      <c r="D5199" t="s">
        <v>104</v>
      </c>
      <c r="E5199" t="s">
        <v>147</v>
      </c>
      <c r="F5199" t="s">
        <v>14955</v>
      </c>
      <c r="G5199" t="s">
        <v>134</v>
      </c>
      <c r="H5199" t="s">
        <v>135</v>
      </c>
      <c r="I5199" t="s">
        <v>144</v>
      </c>
      <c r="J5199" t="s">
        <v>137</v>
      </c>
      <c r="K5199" t="s">
        <v>138</v>
      </c>
      <c r="L5199" t="s">
        <v>14956</v>
      </c>
      <c r="M5199" t="s">
        <v>14957</v>
      </c>
      <c r="N5199">
        <v>2.9305555550000002</v>
      </c>
      <c r="O5199">
        <v>1</v>
      </c>
      <c r="P5199">
        <v>23</v>
      </c>
      <c r="Q5199">
        <v>13</v>
      </c>
      <c r="R5199">
        <v>31</v>
      </c>
      <c r="S5199">
        <v>2</v>
      </c>
      <c r="T5199">
        <v>14</v>
      </c>
      <c r="U5199">
        <v>0</v>
      </c>
      <c r="V5199">
        <v>0</v>
      </c>
      <c r="W5199">
        <v>0.69118175433732643</v>
      </c>
      <c r="X5199">
        <v>18.133297027453263</v>
      </c>
      <c r="Y5199">
        <v>41.301454215788759</v>
      </c>
      <c r="Z5199">
        <v>97.889245559499145</v>
      </c>
      <c r="AA5199">
        <v>6.6894803977073005</v>
      </c>
      <c r="AB5199">
        <v>44.754203440322989</v>
      </c>
      <c r="AC5199">
        <v>0</v>
      </c>
      <c r="AD5199">
        <v>0</v>
      </c>
      <c r="AE5199">
        <v>209.45886239510878</v>
      </c>
    </row>
    <row r="5200" spans="1:31" x14ac:dyDescent="0.25">
      <c r="A5200">
        <v>2347427</v>
      </c>
      <c r="B5200">
        <v>1</v>
      </c>
      <c r="C5200" t="s">
        <v>81</v>
      </c>
      <c r="D5200" t="s">
        <v>113</v>
      </c>
      <c r="E5200" t="s">
        <v>174</v>
      </c>
      <c r="F5200" t="s">
        <v>14958</v>
      </c>
      <c r="G5200" t="s">
        <v>176</v>
      </c>
      <c r="H5200" t="s">
        <v>154</v>
      </c>
      <c r="I5200" t="s">
        <v>144</v>
      </c>
      <c r="J5200" t="s">
        <v>137</v>
      </c>
      <c r="K5200" t="s">
        <v>138</v>
      </c>
      <c r="L5200" t="s">
        <v>14959</v>
      </c>
      <c r="M5200" t="s">
        <v>14960</v>
      </c>
      <c r="N5200">
        <v>0.49388888800000003</v>
      </c>
      <c r="O5200">
        <v>0</v>
      </c>
      <c r="P5200">
        <v>132</v>
      </c>
      <c r="Q5200">
        <v>0</v>
      </c>
      <c r="R5200">
        <v>19</v>
      </c>
      <c r="S5200">
        <v>0</v>
      </c>
      <c r="T5200">
        <v>3</v>
      </c>
      <c r="U5200">
        <v>0</v>
      </c>
      <c r="V5200">
        <v>0</v>
      </c>
      <c r="W5200">
        <v>0</v>
      </c>
      <c r="X5200">
        <v>19.890506040935911</v>
      </c>
      <c r="Y5200">
        <v>0</v>
      </c>
      <c r="Z5200">
        <v>15.081741112944764</v>
      </c>
      <c r="AA5200">
        <v>0</v>
      </c>
      <c r="AB5200">
        <v>2.8378351425860804</v>
      </c>
      <c r="AC5200">
        <v>0</v>
      </c>
      <c r="AD5200">
        <v>0</v>
      </c>
      <c r="AE5200">
        <v>37.810082296466753</v>
      </c>
    </row>
    <row r="5201" spans="1:31" x14ac:dyDescent="0.25">
      <c r="A5201">
        <v>2346912</v>
      </c>
      <c r="B5201">
        <v>1</v>
      </c>
      <c r="C5201" t="s">
        <v>80</v>
      </c>
      <c r="D5201" t="s">
        <v>98</v>
      </c>
      <c r="E5201" t="s">
        <v>151</v>
      </c>
      <c r="F5201" t="s">
        <v>14961</v>
      </c>
      <c r="G5201" t="s">
        <v>153</v>
      </c>
      <c r="H5201" t="s">
        <v>154</v>
      </c>
      <c r="I5201" t="s">
        <v>144</v>
      </c>
      <c r="J5201" t="s">
        <v>137</v>
      </c>
      <c r="K5201" t="s">
        <v>138</v>
      </c>
      <c r="L5201" t="s">
        <v>14962</v>
      </c>
      <c r="M5201" t="s">
        <v>14963</v>
      </c>
      <c r="N5201">
        <v>6.0936111110000004</v>
      </c>
      <c r="O5201">
        <v>0</v>
      </c>
      <c r="P5201">
        <v>0</v>
      </c>
      <c r="Q5201">
        <v>0</v>
      </c>
      <c r="R5201">
        <v>2</v>
      </c>
      <c r="S5201">
        <v>0</v>
      </c>
      <c r="T5201">
        <v>2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53.474808814607279</v>
      </c>
      <c r="AA5201">
        <v>0</v>
      </c>
      <c r="AB5201">
        <v>6.8089173849610667</v>
      </c>
      <c r="AC5201">
        <v>0</v>
      </c>
      <c r="AD5201">
        <v>0</v>
      </c>
      <c r="AE5201">
        <v>60.283726199568349</v>
      </c>
    </row>
    <row r="5202" spans="1:31" x14ac:dyDescent="0.25">
      <c r="A5202">
        <v>2347453</v>
      </c>
      <c r="B5202">
        <v>1</v>
      </c>
      <c r="C5202" t="s">
        <v>81</v>
      </c>
      <c r="D5202" t="s">
        <v>112</v>
      </c>
      <c r="E5202" t="s">
        <v>174</v>
      </c>
      <c r="F5202" t="s">
        <v>7491</v>
      </c>
      <c r="G5202" t="s">
        <v>176</v>
      </c>
      <c r="H5202" t="s">
        <v>154</v>
      </c>
      <c r="I5202" t="s">
        <v>144</v>
      </c>
      <c r="J5202" t="s">
        <v>137</v>
      </c>
      <c r="K5202" t="s">
        <v>138</v>
      </c>
      <c r="L5202" t="s">
        <v>14964</v>
      </c>
      <c r="M5202" t="s">
        <v>14965</v>
      </c>
      <c r="N5202">
        <v>1.2336111110000001</v>
      </c>
      <c r="O5202">
        <v>0</v>
      </c>
      <c r="P5202">
        <v>24</v>
      </c>
      <c r="Q5202">
        <v>0</v>
      </c>
      <c r="R5202">
        <v>43</v>
      </c>
      <c r="S5202">
        <v>0</v>
      </c>
      <c r="T5202">
        <v>2</v>
      </c>
      <c r="U5202">
        <v>0</v>
      </c>
      <c r="V5202">
        <v>0</v>
      </c>
      <c r="W5202">
        <v>0</v>
      </c>
      <c r="X5202">
        <v>10.898456073865761</v>
      </c>
      <c r="Y5202">
        <v>0</v>
      </c>
      <c r="Z5202">
        <v>51.504964531407687</v>
      </c>
      <c r="AA5202">
        <v>0</v>
      </c>
      <c r="AB5202">
        <v>4.3540431431456561</v>
      </c>
      <c r="AC5202">
        <v>0</v>
      </c>
      <c r="AD5202">
        <v>0</v>
      </c>
      <c r="AE5202">
        <v>66.757463748419099</v>
      </c>
    </row>
    <row r="5203" spans="1:31" x14ac:dyDescent="0.25">
      <c r="A5203">
        <v>2347055</v>
      </c>
      <c r="B5203">
        <v>1</v>
      </c>
      <c r="C5203" t="s">
        <v>81</v>
      </c>
      <c r="D5203" t="s">
        <v>112</v>
      </c>
      <c r="E5203" t="s">
        <v>147</v>
      </c>
      <c r="F5203" t="s">
        <v>14966</v>
      </c>
      <c r="G5203" t="s">
        <v>208</v>
      </c>
      <c r="H5203" t="s">
        <v>135</v>
      </c>
      <c r="I5203" t="s">
        <v>144</v>
      </c>
      <c r="J5203" t="s">
        <v>137</v>
      </c>
      <c r="K5203" t="s">
        <v>209</v>
      </c>
      <c r="L5203" t="s">
        <v>14967</v>
      </c>
      <c r="M5203" t="s">
        <v>14968</v>
      </c>
      <c r="N5203">
        <v>0.943333333</v>
      </c>
      <c r="O5203">
        <v>0</v>
      </c>
      <c r="P5203">
        <v>2966</v>
      </c>
      <c r="Q5203">
        <v>0</v>
      </c>
      <c r="R5203">
        <v>9</v>
      </c>
      <c r="S5203">
        <v>0</v>
      </c>
      <c r="T5203">
        <v>149</v>
      </c>
      <c r="U5203">
        <v>0</v>
      </c>
      <c r="V5203">
        <v>1</v>
      </c>
      <c r="W5203">
        <v>0</v>
      </c>
      <c r="X5203">
        <v>656.70658494498548</v>
      </c>
      <c r="Y5203">
        <v>0</v>
      </c>
      <c r="Z5203">
        <v>0.17597174956033337</v>
      </c>
      <c r="AA5203">
        <v>0</v>
      </c>
      <c r="AB5203">
        <v>176.26794570787493</v>
      </c>
      <c r="AC5203">
        <v>0</v>
      </c>
      <c r="AD5203">
        <v>6.4468680424255327</v>
      </c>
      <c r="AE5203">
        <v>839.59737044484621</v>
      </c>
    </row>
    <row r="5204" spans="1:31" x14ac:dyDescent="0.25">
      <c r="A5204">
        <v>2347304</v>
      </c>
      <c r="B5204">
        <v>1</v>
      </c>
      <c r="C5204" t="s">
        <v>80</v>
      </c>
      <c r="D5204" t="s">
        <v>100</v>
      </c>
      <c r="E5204" t="s">
        <v>141</v>
      </c>
      <c r="F5204" t="s">
        <v>13335</v>
      </c>
      <c r="G5204" t="s">
        <v>1209</v>
      </c>
      <c r="H5204" t="s">
        <v>135</v>
      </c>
      <c r="I5204" t="s">
        <v>144</v>
      </c>
      <c r="J5204" t="s">
        <v>137</v>
      </c>
      <c r="K5204" t="s">
        <v>138</v>
      </c>
      <c r="L5204" t="s">
        <v>14969</v>
      </c>
      <c r="M5204" t="s">
        <v>14970</v>
      </c>
      <c r="N5204">
        <v>0.43722222199999999</v>
      </c>
      <c r="O5204">
        <v>0</v>
      </c>
      <c r="P5204">
        <v>253</v>
      </c>
      <c r="Q5204">
        <v>0</v>
      </c>
      <c r="R5204">
        <v>23</v>
      </c>
      <c r="S5204">
        <v>9</v>
      </c>
      <c r="T5204">
        <v>62</v>
      </c>
      <c r="U5204">
        <v>2</v>
      </c>
      <c r="V5204">
        <v>2</v>
      </c>
      <c r="W5204">
        <v>0</v>
      </c>
      <c r="X5204">
        <v>38.845992398533163</v>
      </c>
      <c r="Y5204">
        <v>0</v>
      </c>
      <c r="Z5204">
        <v>6.7755692496225439</v>
      </c>
      <c r="AA5204">
        <v>57.001939690587442</v>
      </c>
      <c r="AB5204">
        <v>36.054610513468887</v>
      </c>
      <c r="AC5204">
        <v>83.088539076943675</v>
      </c>
      <c r="AD5204">
        <v>17.882539142601715</v>
      </c>
      <c r="AE5204">
        <v>239.64919007175746</v>
      </c>
    </row>
    <row r="5205" spans="1:31" x14ac:dyDescent="0.25">
      <c r="A5205">
        <v>2347198</v>
      </c>
      <c r="B5205">
        <v>1</v>
      </c>
      <c r="C5205" t="s">
        <v>80</v>
      </c>
      <c r="D5205" t="s">
        <v>103</v>
      </c>
      <c r="E5205" t="s">
        <v>132</v>
      </c>
      <c r="F5205" t="s">
        <v>14971</v>
      </c>
      <c r="G5205" t="s">
        <v>134</v>
      </c>
      <c r="H5205" t="s">
        <v>135</v>
      </c>
      <c r="I5205" t="s">
        <v>136</v>
      </c>
      <c r="J5205" t="s">
        <v>137</v>
      </c>
      <c r="K5205" t="s">
        <v>138</v>
      </c>
      <c r="L5205" t="s">
        <v>14972</v>
      </c>
      <c r="M5205" t="s">
        <v>14973</v>
      </c>
      <c r="N5205">
        <v>6.1111109999999998E-3</v>
      </c>
      <c r="O5205">
        <v>4</v>
      </c>
      <c r="P5205">
        <v>390</v>
      </c>
      <c r="Q5205">
        <v>74</v>
      </c>
      <c r="R5205">
        <v>175</v>
      </c>
      <c r="S5205">
        <v>22</v>
      </c>
      <c r="T5205">
        <v>72</v>
      </c>
      <c r="U5205">
        <v>3</v>
      </c>
      <c r="V5205">
        <v>0</v>
      </c>
      <c r="W5205">
        <v>1.8578053291563333E-2</v>
      </c>
      <c r="X5205">
        <v>0.88611709764323265</v>
      </c>
      <c r="Y5205">
        <v>2.0513104297732747</v>
      </c>
      <c r="Z5205">
        <v>5.6447362100625931</v>
      </c>
      <c r="AA5205">
        <v>1.5999842929238912</v>
      </c>
      <c r="AB5205">
        <v>1.1811259746439997</v>
      </c>
      <c r="AC5205">
        <v>2.0339226023663559</v>
      </c>
      <c r="AD5205">
        <v>0</v>
      </c>
      <c r="AE5205">
        <v>13.41577466070491</v>
      </c>
    </row>
    <row r="5206" spans="1:31" x14ac:dyDescent="0.25">
      <c r="A5206">
        <v>2347433</v>
      </c>
      <c r="B5206">
        <v>1</v>
      </c>
      <c r="C5206" t="s">
        <v>80</v>
      </c>
      <c r="D5206" t="s">
        <v>96</v>
      </c>
      <c r="E5206" t="s">
        <v>157</v>
      </c>
      <c r="F5206" t="s">
        <v>14974</v>
      </c>
      <c r="G5206" t="s">
        <v>279</v>
      </c>
      <c r="H5206" t="s">
        <v>154</v>
      </c>
      <c r="I5206" t="s">
        <v>144</v>
      </c>
      <c r="J5206" t="s">
        <v>137</v>
      </c>
      <c r="K5206" t="s">
        <v>138</v>
      </c>
      <c r="L5206" t="s">
        <v>14975</v>
      </c>
      <c r="M5206" t="s">
        <v>14976</v>
      </c>
      <c r="N5206">
        <v>2.741666666</v>
      </c>
      <c r="O5206">
        <v>0</v>
      </c>
      <c r="P5206">
        <v>1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1.1256514777814499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1.1256514777814499</v>
      </c>
    </row>
    <row r="5207" spans="1:31" x14ac:dyDescent="0.25">
      <c r="A5207">
        <v>2347141</v>
      </c>
      <c r="B5207">
        <v>1</v>
      </c>
      <c r="C5207" t="s">
        <v>80</v>
      </c>
      <c r="D5207" t="s">
        <v>103</v>
      </c>
      <c r="E5207" t="s">
        <v>151</v>
      </c>
      <c r="F5207" t="s">
        <v>14977</v>
      </c>
      <c r="G5207" t="s">
        <v>391</v>
      </c>
      <c r="H5207" t="s">
        <v>154</v>
      </c>
      <c r="I5207" t="s">
        <v>144</v>
      </c>
      <c r="J5207" t="s">
        <v>137</v>
      </c>
      <c r="K5207" t="s">
        <v>138</v>
      </c>
      <c r="L5207" t="s">
        <v>14978</v>
      </c>
      <c r="M5207" t="s">
        <v>14979</v>
      </c>
      <c r="N5207">
        <v>4.9097222220000001</v>
      </c>
      <c r="O5207">
        <v>0</v>
      </c>
      <c r="P5207">
        <v>24</v>
      </c>
      <c r="Q5207">
        <v>0</v>
      </c>
      <c r="R5207">
        <v>0</v>
      </c>
      <c r="S5207">
        <v>0</v>
      </c>
      <c r="T5207">
        <v>9</v>
      </c>
      <c r="U5207">
        <v>0</v>
      </c>
      <c r="V5207">
        <v>0</v>
      </c>
      <c r="W5207">
        <v>0</v>
      </c>
      <c r="X5207">
        <v>29.109634626227106</v>
      </c>
      <c r="Y5207">
        <v>0</v>
      </c>
      <c r="Z5207">
        <v>0</v>
      </c>
      <c r="AA5207">
        <v>0</v>
      </c>
      <c r="AB5207">
        <v>23.251080284244992</v>
      </c>
      <c r="AC5207">
        <v>0</v>
      </c>
      <c r="AD5207">
        <v>0</v>
      </c>
      <c r="AE5207">
        <v>52.360714910472097</v>
      </c>
    </row>
    <row r="5208" spans="1:31" x14ac:dyDescent="0.25">
      <c r="A5208">
        <v>2346949</v>
      </c>
      <c r="B5208">
        <v>1</v>
      </c>
      <c r="C5208" t="s">
        <v>80</v>
      </c>
      <c r="D5208" t="s">
        <v>98</v>
      </c>
      <c r="E5208" t="s">
        <v>151</v>
      </c>
      <c r="F5208" t="s">
        <v>14980</v>
      </c>
      <c r="G5208" t="s">
        <v>153</v>
      </c>
      <c r="H5208" t="s">
        <v>154</v>
      </c>
      <c r="I5208" t="s">
        <v>144</v>
      </c>
      <c r="J5208" t="s">
        <v>137</v>
      </c>
      <c r="K5208" t="s">
        <v>138</v>
      </c>
      <c r="L5208" t="s">
        <v>14981</v>
      </c>
      <c r="M5208" t="s">
        <v>14982</v>
      </c>
      <c r="N5208">
        <v>3.6380555550000002</v>
      </c>
      <c r="O5208">
        <v>0</v>
      </c>
      <c r="P5208">
        <v>0</v>
      </c>
      <c r="Q5208">
        <v>0</v>
      </c>
      <c r="R5208">
        <v>11</v>
      </c>
      <c r="S5208">
        <v>0</v>
      </c>
      <c r="T5208">
        <v>1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89.180092113389676</v>
      </c>
      <c r="AA5208">
        <v>0</v>
      </c>
      <c r="AB5208">
        <v>14.981392643165165</v>
      </c>
      <c r="AC5208">
        <v>0</v>
      </c>
      <c r="AD5208">
        <v>0</v>
      </c>
      <c r="AE5208">
        <v>104.16148475655484</v>
      </c>
    </row>
    <row r="5209" spans="1:31" x14ac:dyDescent="0.25">
      <c r="A5209">
        <v>2347490</v>
      </c>
      <c r="B5209">
        <v>1</v>
      </c>
      <c r="C5209" t="s">
        <v>81</v>
      </c>
      <c r="D5209" t="s">
        <v>112</v>
      </c>
      <c r="E5209" t="s">
        <v>157</v>
      </c>
      <c r="F5209" t="s">
        <v>14983</v>
      </c>
      <c r="G5209" t="s">
        <v>159</v>
      </c>
      <c r="H5209" t="s">
        <v>154</v>
      </c>
      <c r="I5209" t="s">
        <v>144</v>
      </c>
      <c r="J5209" t="s">
        <v>137</v>
      </c>
      <c r="K5209" t="s">
        <v>138</v>
      </c>
      <c r="L5209" t="s">
        <v>14984</v>
      </c>
      <c r="M5209" t="s">
        <v>14985</v>
      </c>
      <c r="N5209">
        <v>2.4388888880000001</v>
      </c>
      <c r="O5209">
        <v>0</v>
      </c>
      <c r="P5209">
        <v>2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0.69612100603780003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0.69612100603780003</v>
      </c>
    </row>
    <row r="5210" spans="1:31" x14ac:dyDescent="0.25">
      <c r="A5210">
        <v>2347204</v>
      </c>
      <c r="B5210">
        <v>1</v>
      </c>
      <c r="C5210" t="s">
        <v>81</v>
      </c>
      <c r="D5210" t="s">
        <v>115</v>
      </c>
      <c r="E5210" t="s">
        <v>174</v>
      </c>
      <c r="F5210" t="s">
        <v>10264</v>
      </c>
      <c r="G5210" t="s">
        <v>143</v>
      </c>
      <c r="H5210" t="s">
        <v>154</v>
      </c>
      <c r="I5210" t="s">
        <v>144</v>
      </c>
      <c r="J5210" t="s">
        <v>5</v>
      </c>
      <c r="K5210" t="s">
        <v>138</v>
      </c>
      <c r="L5210" t="s">
        <v>14986</v>
      </c>
      <c r="M5210" t="s">
        <v>14987</v>
      </c>
      <c r="N5210">
        <v>9.4647222220000007</v>
      </c>
      <c r="O5210">
        <v>0</v>
      </c>
      <c r="P5210">
        <v>50</v>
      </c>
      <c r="Q5210">
        <v>0</v>
      </c>
      <c r="R5210">
        <v>1</v>
      </c>
      <c r="S5210">
        <v>0</v>
      </c>
      <c r="T5210">
        <v>1</v>
      </c>
      <c r="U5210">
        <v>0</v>
      </c>
      <c r="V5210">
        <v>0</v>
      </c>
      <c r="W5210">
        <v>0</v>
      </c>
      <c r="X5210">
        <v>112.54356589615264</v>
      </c>
      <c r="Y5210">
        <v>0</v>
      </c>
      <c r="Z5210">
        <v>1.7853087768138818</v>
      </c>
      <c r="AA5210">
        <v>0</v>
      </c>
      <c r="AB5210">
        <v>18.851784517554062</v>
      </c>
      <c r="AC5210">
        <v>0</v>
      </c>
      <c r="AD5210">
        <v>0</v>
      </c>
      <c r="AE5210">
        <v>133.18065919052057</v>
      </c>
    </row>
    <row r="5211" spans="1:31" x14ac:dyDescent="0.25">
      <c r="A5211">
        <v>2346872</v>
      </c>
      <c r="B5211">
        <v>1</v>
      </c>
      <c r="C5211" t="s">
        <v>80</v>
      </c>
      <c r="D5211" t="s">
        <v>103</v>
      </c>
      <c r="E5211" t="s">
        <v>326</v>
      </c>
      <c r="F5211" t="s">
        <v>14636</v>
      </c>
      <c r="G5211" t="s">
        <v>667</v>
      </c>
      <c r="H5211" t="s">
        <v>154</v>
      </c>
      <c r="I5211" t="s">
        <v>144</v>
      </c>
      <c r="J5211" t="s">
        <v>137</v>
      </c>
      <c r="K5211" t="s">
        <v>138</v>
      </c>
      <c r="L5211" t="s">
        <v>14988</v>
      </c>
      <c r="M5211" t="s">
        <v>14989</v>
      </c>
      <c r="N5211">
        <v>5.3169444439999998</v>
      </c>
      <c r="O5211">
        <v>0</v>
      </c>
      <c r="P5211">
        <v>78</v>
      </c>
      <c r="Q5211">
        <v>0</v>
      </c>
      <c r="R5211">
        <v>0</v>
      </c>
      <c r="S5211">
        <v>0</v>
      </c>
      <c r="T5211">
        <v>2</v>
      </c>
      <c r="U5211">
        <v>0</v>
      </c>
      <c r="V5211">
        <v>0</v>
      </c>
      <c r="W5211">
        <v>0</v>
      </c>
      <c r="X5211">
        <v>103.19823854054889</v>
      </c>
      <c r="Y5211">
        <v>0</v>
      </c>
      <c r="Z5211">
        <v>0</v>
      </c>
      <c r="AA5211">
        <v>0</v>
      </c>
      <c r="AB5211">
        <v>5.4724306761296155</v>
      </c>
      <c r="AC5211">
        <v>0</v>
      </c>
      <c r="AD5211">
        <v>0</v>
      </c>
      <c r="AE5211">
        <v>108.6706692166785</v>
      </c>
    </row>
    <row r="5212" spans="1:31" x14ac:dyDescent="0.25">
      <c r="A5212">
        <v>2347058</v>
      </c>
      <c r="B5212">
        <v>1</v>
      </c>
      <c r="C5212" t="s">
        <v>81</v>
      </c>
      <c r="D5212" t="s">
        <v>123</v>
      </c>
      <c r="E5212" t="s">
        <v>147</v>
      </c>
      <c r="F5212" t="s">
        <v>14990</v>
      </c>
      <c r="G5212" t="s">
        <v>208</v>
      </c>
      <c r="H5212" t="s">
        <v>135</v>
      </c>
      <c r="I5212" t="s">
        <v>144</v>
      </c>
      <c r="J5212" t="s">
        <v>137</v>
      </c>
      <c r="K5212" t="s">
        <v>209</v>
      </c>
      <c r="L5212" t="s">
        <v>14991</v>
      </c>
      <c r="M5212" t="s">
        <v>14992</v>
      </c>
      <c r="N5212">
        <v>6.99</v>
      </c>
      <c r="O5212">
        <v>0</v>
      </c>
      <c r="P5212">
        <v>1398</v>
      </c>
      <c r="Q5212">
        <v>0</v>
      </c>
      <c r="R5212">
        <v>2</v>
      </c>
      <c r="S5212">
        <v>1</v>
      </c>
      <c r="T5212">
        <v>366</v>
      </c>
      <c r="U5212">
        <v>0</v>
      </c>
      <c r="V5212">
        <v>19</v>
      </c>
      <c r="W5212">
        <v>0</v>
      </c>
      <c r="X5212">
        <v>3137.0799113292992</v>
      </c>
      <c r="Y5212">
        <v>0</v>
      </c>
      <c r="Z5212">
        <v>1.5101680119111749</v>
      </c>
      <c r="AA5212">
        <v>103.35939220723034</v>
      </c>
      <c r="AB5212">
        <v>2567.6163402913876</v>
      </c>
      <c r="AC5212">
        <v>0</v>
      </c>
      <c r="AD5212">
        <v>4992.8702846080732</v>
      </c>
      <c r="AE5212">
        <v>10802.436096447902</v>
      </c>
    </row>
    <row r="5213" spans="1:31" x14ac:dyDescent="0.25">
      <c r="A5213">
        <v>2347012</v>
      </c>
      <c r="B5213">
        <v>1</v>
      </c>
      <c r="C5213" t="s">
        <v>80</v>
      </c>
      <c r="D5213" t="s">
        <v>109</v>
      </c>
      <c r="E5213" t="s">
        <v>132</v>
      </c>
      <c r="F5213" t="s">
        <v>1227</v>
      </c>
      <c r="G5213" t="s">
        <v>134</v>
      </c>
      <c r="H5213" t="s">
        <v>135</v>
      </c>
      <c r="I5213" t="s">
        <v>144</v>
      </c>
      <c r="J5213" t="s">
        <v>137</v>
      </c>
      <c r="K5213" t="s">
        <v>138</v>
      </c>
      <c r="L5213" t="s">
        <v>14993</v>
      </c>
      <c r="M5213" t="s">
        <v>14994</v>
      </c>
      <c r="N5213">
        <v>0.115555555</v>
      </c>
      <c r="O5213">
        <v>0</v>
      </c>
      <c r="P5213">
        <v>511</v>
      </c>
      <c r="Q5213">
        <v>0</v>
      </c>
      <c r="R5213">
        <v>31</v>
      </c>
      <c r="S5213">
        <v>1</v>
      </c>
      <c r="T5213">
        <v>66</v>
      </c>
      <c r="U5213">
        <v>0</v>
      </c>
      <c r="V5213">
        <v>0</v>
      </c>
      <c r="W5213">
        <v>0</v>
      </c>
      <c r="X5213">
        <v>9.1222620200996385</v>
      </c>
      <c r="Y5213">
        <v>0</v>
      </c>
      <c r="Z5213">
        <v>3.5068365199947733</v>
      </c>
      <c r="AA5213">
        <v>0.25249987783626665</v>
      </c>
      <c r="AB5213">
        <v>3.4067417643156448</v>
      </c>
      <c r="AC5213">
        <v>0</v>
      </c>
      <c r="AD5213">
        <v>0</v>
      </c>
      <c r="AE5213">
        <v>16.288340182246323</v>
      </c>
    </row>
    <row r="5214" spans="1:31" x14ac:dyDescent="0.25">
      <c r="A5214">
        <v>2346866</v>
      </c>
      <c r="B5214">
        <v>1</v>
      </c>
      <c r="C5214" t="s">
        <v>80</v>
      </c>
      <c r="D5214" t="s">
        <v>107</v>
      </c>
      <c r="E5214" t="s">
        <v>147</v>
      </c>
      <c r="F5214" t="s">
        <v>14995</v>
      </c>
      <c r="G5214" t="s">
        <v>184</v>
      </c>
      <c r="H5214" t="s">
        <v>135</v>
      </c>
      <c r="I5214" t="s">
        <v>144</v>
      </c>
      <c r="J5214" t="s">
        <v>137</v>
      </c>
      <c r="K5214" t="s">
        <v>138</v>
      </c>
      <c r="L5214" t="s">
        <v>14996</v>
      </c>
      <c r="M5214" t="s">
        <v>14997</v>
      </c>
      <c r="N5214">
        <v>1.455833333</v>
      </c>
      <c r="O5214">
        <v>0</v>
      </c>
      <c r="P5214">
        <v>1</v>
      </c>
      <c r="Q5214">
        <v>0</v>
      </c>
      <c r="R5214">
        <v>6</v>
      </c>
      <c r="S5214">
        <v>0</v>
      </c>
      <c r="T5214">
        <v>1</v>
      </c>
      <c r="U5214">
        <v>0</v>
      </c>
      <c r="V5214">
        <v>0</v>
      </c>
      <c r="W5214">
        <v>0</v>
      </c>
      <c r="X5214">
        <v>0.30638884707373332</v>
      </c>
      <c r="Y5214">
        <v>0</v>
      </c>
      <c r="Z5214">
        <v>4.3061717119986147</v>
      </c>
      <c r="AA5214">
        <v>0</v>
      </c>
      <c r="AB5214">
        <v>1.6953373445021611</v>
      </c>
      <c r="AC5214">
        <v>0</v>
      </c>
      <c r="AD5214">
        <v>0</v>
      </c>
      <c r="AE5214">
        <v>6.3078979035745091</v>
      </c>
    </row>
    <row r="5215" spans="1:31" x14ac:dyDescent="0.25">
      <c r="A5215">
        <v>2347118</v>
      </c>
      <c r="B5215">
        <v>1</v>
      </c>
      <c r="C5215" t="s">
        <v>81</v>
      </c>
      <c r="D5215" t="s">
        <v>123</v>
      </c>
      <c r="E5215" t="s">
        <v>151</v>
      </c>
      <c r="F5215" t="s">
        <v>11349</v>
      </c>
      <c r="G5215" t="s">
        <v>797</v>
      </c>
      <c r="H5215" t="s">
        <v>154</v>
      </c>
      <c r="I5215" t="s">
        <v>144</v>
      </c>
      <c r="J5215" t="s">
        <v>137</v>
      </c>
      <c r="K5215" t="s">
        <v>138</v>
      </c>
      <c r="L5215" t="s">
        <v>14998</v>
      </c>
      <c r="M5215" t="s">
        <v>14999</v>
      </c>
      <c r="N5215">
        <v>2.1236111110000002</v>
      </c>
      <c r="O5215">
        <v>0</v>
      </c>
      <c r="P5215">
        <v>7</v>
      </c>
      <c r="Q5215">
        <v>0</v>
      </c>
      <c r="R5215">
        <v>28</v>
      </c>
      <c r="S5215">
        <v>0</v>
      </c>
      <c r="T5215">
        <v>6</v>
      </c>
      <c r="U5215">
        <v>0</v>
      </c>
      <c r="V5215">
        <v>0</v>
      </c>
      <c r="W5215">
        <v>0</v>
      </c>
      <c r="X5215">
        <v>6.7611290204915155</v>
      </c>
      <c r="Y5215">
        <v>0</v>
      </c>
      <c r="Z5215">
        <v>68.078317105991559</v>
      </c>
      <c r="AA5215">
        <v>0</v>
      </c>
      <c r="AB5215">
        <v>13.276215935355786</v>
      </c>
      <c r="AC5215">
        <v>0</v>
      </c>
      <c r="AD5215">
        <v>0</v>
      </c>
      <c r="AE5215">
        <v>88.115662061838862</v>
      </c>
    </row>
    <row r="5216" spans="1:31" x14ac:dyDescent="0.25">
      <c r="A5216">
        <v>2347413</v>
      </c>
      <c r="B5216">
        <v>1</v>
      </c>
      <c r="C5216" t="s">
        <v>81</v>
      </c>
      <c r="D5216" t="s">
        <v>120</v>
      </c>
      <c r="E5216" t="s">
        <v>141</v>
      </c>
      <c r="F5216" t="s">
        <v>15000</v>
      </c>
      <c r="G5216" t="s">
        <v>134</v>
      </c>
      <c r="H5216" t="s">
        <v>135</v>
      </c>
      <c r="I5216" t="s">
        <v>144</v>
      </c>
      <c r="J5216" t="s">
        <v>137</v>
      </c>
      <c r="K5216" t="s">
        <v>138</v>
      </c>
      <c r="L5216" t="s">
        <v>15001</v>
      </c>
      <c r="M5216" t="s">
        <v>15002</v>
      </c>
      <c r="N5216">
        <v>1.055833333</v>
      </c>
      <c r="O5216">
        <v>0</v>
      </c>
      <c r="P5216">
        <v>598</v>
      </c>
      <c r="Q5216">
        <v>2</v>
      </c>
      <c r="R5216">
        <v>33</v>
      </c>
      <c r="S5216">
        <v>3</v>
      </c>
      <c r="T5216">
        <v>39</v>
      </c>
      <c r="U5216">
        <v>0</v>
      </c>
      <c r="V5216">
        <v>0</v>
      </c>
      <c r="W5216">
        <v>0</v>
      </c>
      <c r="X5216">
        <v>129.6005333097317</v>
      </c>
      <c r="Y5216">
        <v>11.660079139492261</v>
      </c>
      <c r="Z5216">
        <v>123.68969136491705</v>
      </c>
      <c r="AA5216">
        <v>7.6000280787661172</v>
      </c>
      <c r="AB5216">
        <v>26.7146394413402</v>
      </c>
      <c r="AC5216">
        <v>0</v>
      </c>
      <c r="AD5216">
        <v>0</v>
      </c>
      <c r="AE5216">
        <v>299.26497133424732</v>
      </c>
    </row>
    <row r="5217" spans="1:31" x14ac:dyDescent="0.25">
      <c r="A5217">
        <v>2347513</v>
      </c>
      <c r="B5217">
        <v>1</v>
      </c>
      <c r="C5217" t="s">
        <v>81</v>
      </c>
      <c r="D5217" t="s">
        <v>120</v>
      </c>
      <c r="E5217" t="s">
        <v>157</v>
      </c>
      <c r="F5217" t="s">
        <v>15003</v>
      </c>
      <c r="G5217" t="s">
        <v>159</v>
      </c>
      <c r="H5217" t="s">
        <v>154</v>
      </c>
      <c r="I5217" t="s">
        <v>144</v>
      </c>
      <c r="J5217" t="s">
        <v>137</v>
      </c>
      <c r="K5217" t="s">
        <v>138</v>
      </c>
      <c r="L5217" t="s">
        <v>15004</v>
      </c>
      <c r="M5217" t="s">
        <v>15005</v>
      </c>
      <c r="N5217">
        <v>0.95222222199999995</v>
      </c>
      <c r="O5217">
        <v>0</v>
      </c>
      <c r="P5217">
        <v>1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0.36664872696256501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0.36664872696256501</v>
      </c>
    </row>
    <row r="5218" spans="1:31" x14ac:dyDescent="0.25">
      <c r="A5218">
        <v>2347264</v>
      </c>
      <c r="B5218">
        <v>1</v>
      </c>
      <c r="C5218" t="s">
        <v>81</v>
      </c>
      <c r="D5218" t="s">
        <v>115</v>
      </c>
      <c r="E5218" t="s">
        <v>147</v>
      </c>
      <c r="F5218" t="s">
        <v>15006</v>
      </c>
      <c r="G5218" t="s">
        <v>143</v>
      </c>
      <c r="H5218" t="s">
        <v>135</v>
      </c>
      <c r="I5218" t="s">
        <v>144</v>
      </c>
      <c r="J5218" t="s">
        <v>5</v>
      </c>
      <c r="K5218" t="s">
        <v>138</v>
      </c>
      <c r="L5218" t="s">
        <v>15007</v>
      </c>
      <c r="M5218" t="s">
        <v>15008</v>
      </c>
      <c r="N5218">
        <v>8.1791666660000004</v>
      </c>
      <c r="O5218">
        <v>0</v>
      </c>
      <c r="P5218">
        <v>21</v>
      </c>
      <c r="Q5218">
        <v>0</v>
      </c>
      <c r="R5218">
        <v>1</v>
      </c>
      <c r="S5218">
        <v>0</v>
      </c>
      <c r="T5218">
        <v>1</v>
      </c>
      <c r="U5218">
        <v>0</v>
      </c>
      <c r="V5218">
        <v>0</v>
      </c>
      <c r="W5218">
        <v>0</v>
      </c>
      <c r="X5218">
        <v>44.570865844899316</v>
      </c>
      <c r="Y5218">
        <v>0</v>
      </c>
      <c r="Z5218">
        <v>2.182127020336452</v>
      </c>
      <c r="AA5218">
        <v>0</v>
      </c>
      <c r="AB5218">
        <v>15.442715305257334</v>
      </c>
      <c r="AC5218">
        <v>0</v>
      </c>
      <c r="AD5218">
        <v>0</v>
      </c>
      <c r="AE5218">
        <v>62.195708170493106</v>
      </c>
    </row>
    <row r="5219" spans="1:31" x14ac:dyDescent="0.25">
      <c r="A5219">
        <v>2347473</v>
      </c>
      <c r="B5219">
        <v>1</v>
      </c>
      <c r="C5219" t="s">
        <v>80</v>
      </c>
      <c r="D5219" t="s">
        <v>93</v>
      </c>
      <c r="E5219" t="s">
        <v>151</v>
      </c>
      <c r="F5219" t="s">
        <v>15009</v>
      </c>
      <c r="G5219" t="s">
        <v>153</v>
      </c>
      <c r="H5219" t="s">
        <v>154</v>
      </c>
      <c r="I5219" t="s">
        <v>144</v>
      </c>
      <c r="J5219" t="s">
        <v>137</v>
      </c>
      <c r="K5219" t="s">
        <v>138</v>
      </c>
      <c r="L5219" t="s">
        <v>15010</v>
      </c>
      <c r="M5219" t="s">
        <v>15011</v>
      </c>
      <c r="N5219">
        <v>1.7175</v>
      </c>
      <c r="O5219">
        <v>0</v>
      </c>
      <c r="P5219">
        <v>0</v>
      </c>
      <c r="Q5219">
        <v>0</v>
      </c>
      <c r="R5219">
        <v>0</v>
      </c>
      <c r="S5219">
        <v>0</v>
      </c>
      <c r="T5219">
        <v>4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22.399085076146449</v>
      </c>
      <c r="AC5219">
        <v>0</v>
      </c>
      <c r="AD5219">
        <v>0</v>
      </c>
      <c r="AE5219">
        <v>22.399085076146449</v>
      </c>
    </row>
    <row r="5220" spans="1:31" x14ac:dyDescent="0.25">
      <c r="A5220">
        <v>2346909</v>
      </c>
      <c r="B5220">
        <v>1</v>
      </c>
      <c r="C5220" t="s">
        <v>80</v>
      </c>
      <c r="D5220" t="s">
        <v>85</v>
      </c>
      <c r="E5220" t="s">
        <v>326</v>
      </c>
      <c r="F5220" t="s">
        <v>15012</v>
      </c>
      <c r="G5220" t="s">
        <v>352</v>
      </c>
      <c r="H5220" t="s">
        <v>154</v>
      </c>
      <c r="I5220" t="s">
        <v>144</v>
      </c>
      <c r="J5220" t="s">
        <v>3</v>
      </c>
      <c r="K5220" t="s">
        <v>138</v>
      </c>
      <c r="L5220" t="s">
        <v>15013</v>
      </c>
      <c r="M5220" t="s">
        <v>15014</v>
      </c>
      <c r="N5220">
        <v>1.3319444439999999</v>
      </c>
      <c r="O5220">
        <v>0</v>
      </c>
      <c r="P5220">
        <v>171</v>
      </c>
      <c r="Q5220">
        <v>0</v>
      </c>
      <c r="R5220">
        <v>0</v>
      </c>
      <c r="S5220">
        <v>0</v>
      </c>
      <c r="T5220">
        <v>6</v>
      </c>
      <c r="U5220">
        <v>0</v>
      </c>
      <c r="V5220">
        <v>0</v>
      </c>
      <c r="W5220">
        <v>0</v>
      </c>
      <c r="X5220">
        <v>77.7399539569289</v>
      </c>
      <c r="Y5220">
        <v>0</v>
      </c>
      <c r="Z5220">
        <v>0</v>
      </c>
      <c r="AA5220">
        <v>0</v>
      </c>
      <c r="AB5220">
        <v>0.70792895809878664</v>
      </c>
      <c r="AC5220">
        <v>0</v>
      </c>
      <c r="AD5220">
        <v>0</v>
      </c>
      <c r="AE5220">
        <v>78.447882915027691</v>
      </c>
    </row>
    <row r="5221" spans="1:31" x14ac:dyDescent="0.25">
      <c r="A5221">
        <v>2347407</v>
      </c>
      <c r="B5221">
        <v>1</v>
      </c>
      <c r="C5221" t="s">
        <v>80</v>
      </c>
      <c r="D5221" t="s">
        <v>104</v>
      </c>
      <c r="E5221" t="s">
        <v>151</v>
      </c>
      <c r="F5221" t="s">
        <v>15015</v>
      </c>
      <c r="G5221" t="s">
        <v>153</v>
      </c>
      <c r="H5221" t="s">
        <v>154</v>
      </c>
      <c r="I5221" t="s">
        <v>144</v>
      </c>
      <c r="J5221" t="s">
        <v>137</v>
      </c>
      <c r="K5221" t="s">
        <v>138</v>
      </c>
      <c r="L5221" t="s">
        <v>15016</v>
      </c>
      <c r="M5221" t="s">
        <v>15017</v>
      </c>
      <c r="N5221">
        <v>1.446666666</v>
      </c>
      <c r="O5221">
        <v>0</v>
      </c>
      <c r="P5221">
        <v>0</v>
      </c>
      <c r="Q5221">
        <v>0</v>
      </c>
      <c r="R5221">
        <v>8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5.7333950923277666</v>
      </c>
      <c r="AA5221">
        <v>0</v>
      </c>
      <c r="AB5221">
        <v>0</v>
      </c>
      <c r="AC5221">
        <v>0</v>
      </c>
      <c r="AD5221">
        <v>0</v>
      </c>
      <c r="AE5221">
        <v>5.7333950923277666</v>
      </c>
    </row>
    <row r="5222" spans="1:31" x14ac:dyDescent="0.25">
      <c r="A5222">
        <v>2347430</v>
      </c>
      <c r="B5222">
        <v>1</v>
      </c>
      <c r="C5222" t="s">
        <v>80</v>
      </c>
      <c r="D5222" t="s">
        <v>93</v>
      </c>
      <c r="E5222" t="s">
        <v>151</v>
      </c>
      <c r="F5222" t="s">
        <v>10334</v>
      </c>
      <c r="G5222" t="s">
        <v>153</v>
      </c>
      <c r="H5222" t="s">
        <v>154</v>
      </c>
      <c r="I5222" t="s">
        <v>144</v>
      </c>
      <c r="J5222" t="s">
        <v>137</v>
      </c>
      <c r="K5222" t="s">
        <v>138</v>
      </c>
      <c r="L5222" t="s">
        <v>15018</v>
      </c>
      <c r="M5222" t="s">
        <v>15019</v>
      </c>
      <c r="N5222">
        <v>0.59972222200000003</v>
      </c>
      <c r="O5222">
        <v>0</v>
      </c>
      <c r="P5222">
        <v>0</v>
      </c>
      <c r="Q5222">
        <v>0</v>
      </c>
      <c r="R5222">
        <v>3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11.944627775475089</v>
      </c>
      <c r="AA5222">
        <v>0</v>
      </c>
      <c r="AB5222">
        <v>0</v>
      </c>
      <c r="AC5222">
        <v>0</v>
      </c>
      <c r="AD5222">
        <v>0</v>
      </c>
      <c r="AE5222">
        <v>11.944627775475089</v>
      </c>
    </row>
    <row r="5223" spans="1:31" x14ac:dyDescent="0.25">
      <c r="A5223">
        <v>2347330</v>
      </c>
      <c r="B5223">
        <v>1</v>
      </c>
      <c r="C5223" t="s">
        <v>81</v>
      </c>
      <c r="D5223" t="s">
        <v>115</v>
      </c>
      <c r="E5223" t="s">
        <v>141</v>
      </c>
      <c r="F5223" t="s">
        <v>15020</v>
      </c>
      <c r="G5223" t="s">
        <v>143</v>
      </c>
      <c r="H5223" t="s">
        <v>135</v>
      </c>
      <c r="I5223" t="s">
        <v>144</v>
      </c>
      <c r="J5223" t="s">
        <v>5</v>
      </c>
      <c r="K5223" t="s">
        <v>138</v>
      </c>
      <c r="L5223" t="s">
        <v>15021</v>
      </c>
      <c r="M5223" t="s">
        <v>15022</v>
      </c>
      <c r="N5223">
        <v>16.906111111000001</v>
      </c>
      <c r="O5223">
        <v>0</v>
      </c>
      <c r="P5223">
        <v>581</v>
      </c>
      <c r="Q5223">
        <v>3</v>
      </c>
      <c r="R5223">
        <v>25</v>
      </c>
      <c r="S5223">
        <v>5</v>
      </c>
      <c r="T5223">
        <v>37</v>
      </c>
      <c r="U5223">
        <v>0</v>
      </c>
      <c r="V5223">
        <v>1</v>
      </c>
      <c r="W5223">
        <v>0</v>
      </c>
      <c r="X5223">
        <v>1574.7982310218515</v>
      </c>
      <c r="Y5223">
        <v>183.61999783888027</v>
      </c>
      <c r="Z5223">
        <v>576.69131952908526</v>
      </c>
      <c r="AA5223">
        <v>496.44353104800859</v>
      </c>
      <c r="AB5223">
        <v>355.85083898264838</v>
      </c>
      <c r="AC5223">
        <v>0</v>
      </c>
      <c r="AD5223">
        <v>0</v>
      </c>
      <c r="AE5223">
        <v>3187.4039184204739</v>
      </c>
    </row>
    <row r="5224" spans="1:31" x14ac:dyDescent="0.25">
      <c r="A5224">
        <v>2346889</v>
      </c>
      <c r="B5224">
        <v>1</v>
      </c>
      <c r="C5224" t="s">
        <v>81</v>
      </c>
      <c r="D5224" t="s">
        <v>118</v>
      </c>
      <c r="E5224" t="s">
        <v>147</v>
      </c>
      <c r="F5224" t="s">
        <v>15023</v>
      </c>
      <c r="G5224" t="s">
        <v>184</v>
      </c>
      <c r="H5224" t="s">
        <v>135</v>
      </c>
      <c r="I5224" t="s">
        <v>144</v>
      </c>
      <c r="J5224" t="s">
        <v>137</v>
      </c>
      <c r="K5224" t="s">
        <v>138</v>
      </c>
      <c r="L5224" t="s">
        <v>15024</v>
      </c>
      <c r="M5224" t="s">
        <v>15025</v>
      </c>
      <c r="N5224">
        <v>2.5422222219999999</v>
      </c>
      <c r="O5224">
        <v>0</v>
      </c>
      <c r="P5224">
        <v>16</v>
      </c>
      <c r="Q5224">
        <v>0</v>
      </c>
      <c r="R5224">
        <v>20</v>
      </c>
      <c r="S5224">
        <v>0</v>
      </c>
      <c r="T5224">
        <v>6</v>
      </c>
      <c r="U5224">
        <v>0</v>
      </c>
      <c r="V5224">
        <v>0</v>
      </c>
      <c r="W5224">
        <v>0</v>
      </c>
      <c r="X5224">
        <v>9.2852876271601943</v>
      </c>
      <c r="Y5224">
        <v>0</v>
      </c>
      <c r="Z5224">
        <v>33.464598476492156</v>
      </c>
      <c r="AA5224">
        <v>0</v>
      </c>
      <c r="AB5224">
        <v>13.814053316192723</v>
      </c>
      <c r="AC5224">
        <v>0</v>
      </c>
      <c r="AD5224">
        <v>0</v>
      </c>
      <c r="AE5224">
        <v>56.56393941984507</v>
      </c>
    </row>
    <row r="5225" spans="1:31" x14ac:dyDescent="0.25">
      <c r="A5225">
        <v>2347493</v>
      </c>
      <c r="B5225">
        <v>1</v>
      </c>
      <c r="C5225" t="s">
        <v>81</v>
      </c>
      <c r="D5225" t="s">
        <v>112</v>
      </c>
      <c r="E5225" t="s">
        <v>151</v>
      </c>
      <c r="F5225" t="s">
        <v>15026</v>
      </c>
      <c r="G5225" t="s">
        <v>797</v>
      </c>
      <c r="H5225" t="s">
        <v>154</v>
      </c>
      <c r="I5225" t="s">
        <v>144</v>
      </c>
      <c r="J5225" t="s">
        <v>137</v>
      </c>
      <c r="K5225" t="s">
        <v>138</v>
      </c>
      <c r="L5225" t="s">
        <v>15027</v>
      </c>
      <c r="M5225" t="s">
        <v>15028</v>
      </c>
      <c r="N5225">
        <v>1.5752777769999999</v>
      </c>
      <c r="O5225">
        <v>0</v>
      </c>
      <c r="P5225">
        <v>1</v>
      </c>
      <c r="Q5225">
        <v>0</v>
      </c>
      <c r="R5225">
        <v>3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2.6528813292733336E-3</v>
      </c>
      <c r="Y5225">
        <v>0</v>
      </c>
      <c r="Z5225">
        <v>3.1121645270981926</v>
      </c>
      <c r="AA5225">
        <v>0</v>
      </c>
      <c r="AB5225">
        <v>0</v>
      </c>
      <c r="AC5225">
        <v>0</v>
      </c>
      <c r="AD5225">
        <v>0</v>
      </c>
      <c r="AE5225">
        <v>3.114817408427466</v>
      </c>
    </row>
    <row r="5226" spans="1:31" x14ac:dyDescent="0.25">
      <c r="A5226">
        <v>2347350</v>
      </c>
      <c r="B5226">
        <v>1</v>
      </c>
      <c r="C5226" t="s">
        <v>80</v>
      </c>
      <c r="D5226" t="s">
        <v>104</v>
      </c>
      <c r="E5226" t="s">
        <v>151</v>
      </c>
      <c r="F5226" t="s">
        <v>15029</v>
      </c>
      <c r="G5226" t="s">
        <v>153</v>
      </c>
      <c r="H5226" t="s">
        <v>154</v>
      </c>
      <c r="I5226" t="s">
        <v>144</v>
      </c>
      <c r="J5226" t="s">
        <v>137</v>
      </c>
      <c r="K5226" t="s">
        <v>138</v>
      </c>
      <c r="L5226" t="s">
        <v>15030</v>
      </c>
      <c r="M5226" t="s">
        <v>15031</v>
      </c>
      <c r="N5226">
        <v>3.3450000000000002</v>
      </c>
      <c r="O5226">
        <v>0</v>
      </c>
      <c r="P5226">
        <v>6</v>
      </c>
      <c r="Q5226">
        <v>0</v>
      </c>
      <c r="R5226">
        <v>2</v>
      </c>
      <c r="S5226">
        <v>0</v>
      </c>
      <c r="T5226">
        <v>2</v>
      </c>
      <c r="U5226">
        <v>0</v>
      </c>
      <c r="V5226">
        <v>0</v>
      </c>
      <c r="W5226">
        <v>0</v>
      </c>
      <c r="X5226">
        <v>11.388445541862582</v>
      </c>
      <c r="Y5226">
        <v>0</v>
      </c>
      <c r="Z5226">
        <v>1.1800915738297402</v>
      </c>
      <c r="AA5226">
        <v>0</v>
      </c>
      <c r="AB5226">
        <v>8.358492653845186</v>
      </c>
      <c r="AC5226">
        <v>0</v>
      </c>
      <c r="AD5226">
        <v>0</v>
      </c>
      <c r="AE5226">
        <v>20.927029769537508</v>
      </c>
    </row>
    <row r="5227" spans="1:31" x14ac:dyDescent="0.25">
      <c r="A5227">
        <v>2347244</v>
      </c>
      <c r="B5227">
        <v>1</v>
      </c>
      <c r="C5227" t="s">
        <v>80</v>
      </c>
      <c r="D5227" t="s">
        <v>83</v>
      </c>
      <c r="E5227" t="s">
        <v>157</v>
      </c>
      <c r="F5227" t="s">
        <v>15032</v>
      </c>
      <c r="G5227" t="s">
        <v>159</v>
      </c>
      <c r="H5227" t="s">
        <v>154</v>
      </c>
      <c r="I5227" t="s">
        <v>144</v>
      </c>
      <c r="J5227" t="s">
        <v>137</v>
      </c>
      <c r="K5227" t="s">
        <v>138</v>
      </c>
      <c r="L5227" t="s">
        <v>15033</v>
      </c>
      <c r="M5227" t="s">
        <v>15034</v>
      </c>
      <c r="N5227">
        <v>1.7011111109999999</v>
      </c>
      <c r="O5227">
        <v>0</v>
      </c>
      <c r="P5227">
        <v>1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2.0205381437999998E-3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2.0205381437999998E-3</v>
      </c>
    </row>
    <row r="5228" spans="1:31" x14ac:dyDescent="0.25">
      <c r="A5228">
        <v>2347061</v>
      </c>
      <c r="B5228">
        <v>1</v>
      </c>
      <c r="C5228" t="s">
        <v>80</v>
      </c>
      <c r="D5228" t="s">
        <v>93</v>
      </c>
      <c r="E5228" t="s">
        <v>157</v>
      </c>
      <c r="F5228" t="s">
        <v>15035</v>
      </c>
      <c r="G5228" t="s">
        <v>159</v>
      </c>
      <c r="H5228" t="s">
        <v>154</v>
      </c>
      <c r="I5228" t="s">
        <v>144</v>
      </c>
      <c r="J5228" t="s">
        <v>137</v>
      </c>
      <c r="K5228" t="s">
        <v>138</v>
      </c>
      <c r="L5228" t="s">
        <v>15036</v>
      </c>
      <c r="M5228" t="s">
        <v>15037</v>
      </c>
      <c r="N5228">
        <v>4.5658333329999996</v>
      </c>
      <c r="O5228">
        <v>0</v>
      </c>
      <c r="P5228">
        <v>1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0.69207116214099673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0.69207116214099673</v>
      </c>
    </row>
    <row r="5229" spans="1:31" x14ac:dyDescent="0.25">
      <c r="A5229">
        <v>2347130</v>
      </c>
      <c r="B5229">
        <v>1</v>
      </c>
      <c r="C5229" t="s">
        <v>81</v>
      </c>
      <c r="D5229" t="s">
        <v>128</v>
      </c>
      <c r="E5229" t="s">
        <v>174</v>
      </c>
      <c r="F5229" t="s">
        <v>15038</v>
      </c>
      <c r="G5229" t="s">
        <v>269</v>
      </c>
      <c r="H5229" t="s">
        <v>154</v>
      </c>
      <c r="I5229" t="s">
        <v>144</v>
      </c>
      <c r="J5229" t="s">
        <v>137</v>
      </c>
      <c r="K5229" t="s">
        <v>209</v>
      </c>
      <c r="L5229" t="s">
        <v>15039</v>
      </c>
      <c r="M5229" t="s">
        <v>15040</v>
      </c>
      <c r="N5229">
        <v>4.0638888880000001</v>
      </c>
      <c r="O5229">
        <v>0</v>
      </c>
      <c r="P5229">
        <v>756</v>
      </c>
      <c r="Q5229">
        <v>0</v>
      </c>
      <c r="R5229">
        <v>1</v>
      </c>
      <c r="S5229">
        <v>0</v>
      </c>
      <c r="T5229">
        <v>95</v>
      </c>
      <c r="U5229">
        <v>0</v>
      </c>
      <c r="V5229">
        <v>0</v>
      </c>
      <c r="W5229">
        <v>0</v>
      </c>
      <c r="X5229">
        <v>678.54937875794121</v>
      </c>
      <c r="Y5229">
        <v>0</v>
      </c>
      <c r="Z5229">
        <v>1.3119729664012556</v>
      </c>
      <c r="AA5229">
        <v>0</v>
      </c>
      <c r="AB5229">
        <v>647.19900119833505</v>
      </c>
      <c r="AC5229">
        <v>0</v>
      </c>
      <c r="AD5229">
        <v>0</v>
      </c>
      <c r="AE5229">
        <v>1327.0603529226776</v>
      </c>
    </row>
    <row r="5230" spans="1:31" x14ac:dyDescent="0.25">
      <c r="A5230">
        <v>2346915</v>
      </c>
      <c r="B5230">
        <v>1</v>
      </c>
      <c r="C5230" t="s">
        <v>80</v>
      </c>
      <c r="D5230" t="s">
        <v>105</v>
      </c>
      <c r="E5230" t="s">
        <v>151</v>
      </c>
      <c r="F5230" t="s">
        <v>10993</v>
      </c>
      <c r="G5230" t="s">
        <v>292</v>
      </c>
      <c r="H5230" t="s">
        <v>154</v>
      </c>
      <c r="I5230" t="s">
        <v>144</v>
      </c>
      <c r="J5230" t="s">
        <v>137</v>
      </c>
      <c r="K5230" t="s">
        <v>138</v>
      </c>
      <c r="L5230" t="s">
        <v>15041</v>
      </c>
      <c r="M5230" t="s">
        <v>15042</v>
      </c>
      <c r="N5230">
        <v>4.6277777770000004</v>
      </c>
      <c r="O5230">
        <v>0</v>
      </c>
      <c r="P5230">
        <v>18</v>
      </c>
      <c r="Q5230">
        <v>0</v>
      </c>
      <c r="R5230">
        <v>21</v>
      </c>
      <c r="S5230">
        <v>0</v>
      </c>
      <c r="T5230">
        <v>16</v>
      </c>
      <c r="U5230">
        <v>0</v>
      </c>
      <c r="V5230">
        <v>0</v>
      </c>
      <c r="W5230">
        <v>0</v>
      </c>
      <c r="X5230">
        <v>42.390791500012988</v>
      </c>
      <c r="Y5230">
        <v>0</v>
      </c>
      <c r="Z5230">
        <v>62.124034807664231</v>
      </c>
      <c r="AA5230">
        <v>0</v>
      </c>
      <c r="AB5230">
        <v>48.371243252625504</v>
      </c>
      <c r="AC5230">
        <v>0</v>
      </c>
      <c r="AD5230">
        <v>0</v>
      </c>
      <c r="AE5230">
        <v>152.88606956030273</v>
      </c>
    </row>
    <row r="5231" spans="1:31" x14ac:dyDescent="0.25">
      <c r="A5231">
        <v>2346961</v>
      </c>
      <c r="B5231">
        <v>1</v>
      </c>
      <c r="C5231" t="s">
        <v>81</v>
      </c>
      <c r="D5231" t="s">
        <v>117</v>
      </c>
      <c r="E5231" t="s">
        <v>174</v>
      </c>
      <c r="F5231" t="s">
        <v>15043</v>
      </c>
      <c r="G5231" t="s">
        <v>299</v>
      </c>
      <c r="H5231" t="s">
        <v>154</v>
      </c>
      <c r="I5231" t="s">
        <v>144</v>
      </c>
      <c r="J5231" t="s">
        <v>137</v>
      </c>
      <c r="K5231" t="s">
        <v>138</v>
      </c>
      <c r="L5231" t="s">
        <v>15044</v>
      </c>
      <c r="M5231" t="s">
        <v>15045</v>
      </c>
      <c r="N5231">
        <v>0.208055555</v>
      </c>
      <c r="O5231">
        <v>0</v>
      </c>
      <c r="P5231">
        <v>21</v>
      </c>
      <c r="Q5231">
        <v>0</v>
      </c>
      <c r="R5231">
        <v>20</v>
      </c>
      <c r="S5231">
        <v>0</v>
      </c>
      <c r="T5231">
        <v>2</v>
      </c>
      <c r="U5231">
        <v>0</v>
      </c>
      <c r="V5231">
        <v>0</v>
      </c>
      <c r="W5231">
        <v>0</v>
      </c>
      <c r="X5231">
        <v>0.92650875237273123</v>
      </c>
      <c r="Y5231">
        <v>0</v>
      </c>
      <c r="Z5231">
        <v>11.791163835339598</v>
      </c>
      <c r="AA5231">
        <v>0</v>
      </c>
      <c r="AB5231">
        <v>0.59201223732137676</v>
      </c>
      <c r="AC5231">
        <v>0</v>
      </c>
      <c r="AD5231">
        <v>0</v>
      </c>
      <c r="AE5231">
        <v>13.309684825033706</v>
      </c>
    </row>
    <row r="5232" spans="1:31" x14ac:dyDescent="0.25">
      <c r="A5232">
        <v>2347084</v>
      </c>
      <c r="B5232">
        <v>1</v>
      </c>
      <c r="C5232" t="s">
        <v>81</v>
      </c>
      <c r="D5232" t="s">
        <v>128</v>
      </c>
      <c r="E5232" t="s">
        <v>147</v>
      </c>
      <c r="F5232" t="s">
        <v>4099</v>
      </c>
      <c r="G5232" t="s">
        <v>134</v>
      </c>
      <c r="H5232" t="s">
        <v>135</v>
      </c>
      <c r="I5232" t="s">
        <v>144</v>
      </c>
      <c r="J5232" t="s">
        <v>137</v>
      </c>
      <c r="K5232" t="s">
        <v>138</v>
      </c>
      <c r="L5232" t="s">
        <v>15046</v>
      </c>
      <c r="M5232" t="s">
        <v>15047</v>
      </c>
      <c r="N5232">
        <v>2.1527777769999998</v>
      </c>
      <c r="O5232">
        <v>0</v>
      </c>
      <c r="P5232">
        <v>110</v>
      </c>
      <c r="Q5232">
        <v>0</v>
      </c>
      <c r="R5232">
        <v>22</v>
      </c>
      <c r="S5232">
        <v>0</v>
      </c>
      <c r="T5232">
        <v>15</v>
      </c>
      <c r="U5232">
        <v>0</v>
      </c>
      <c r="V5232">
        <v>0</v>
      </c>
      <c r="W5232">
        <v>0</v>
      </c>
      <c r="X5232">
        <v>47.227549984183931</v>
      </c>
      <c r="Y5232">
        <v>0</v>
      </c>
      <c r="Z5232">
        <v>49.252225233891672</v>
      </c>
      <c r="AA5232">
        <v>0</v>
      </c>
      <c r="AB5232">
        <v>33.621197017067573</v>
      </c>
      <c r="AC5232">
        <v>0</v>
      </c>
      <c r="AD5232">
        <v>0</v>
      </c>
      <c r="AE5232">
        <v>130.10097223514316</v>
      </c>
    </row>
    <row r="5233" spans="1:31" x14ac:dyDescent="0.25">
      <c r="A5233">
        <v>2346984</v>
      </c>
      <c r="B5233">
        <v>1</v>
      </c>
      <c r="C5233" t="s">
        <v>81</v>
      </c>
      <c r="D5233" t="s">
        <v>127</v>
      </c>
      <c r="E5233" t="s">
        <v>240</v>
      </c>
      <c r="F5233" t="s">
        <v>15048</v>
      </c>
      <c r="G5233" t="s">
        <v>352</v>
      </c>
      <c r="H5233" t="s">
        <v>135</v>
      </c>
      <c r="I5233" t="s">
        <v>144</v>
      </c>
      <c r="J5233" t="s">
        <v>3</v>
      </c>
      <c r="K5233" t="s">
        <v>138</v>
      </c>
      <c r="L5233" t="s">
        <v>15049</v>
      </c>
      <c r="M5233" t="s">
        <v>15050</v>
      </c>
      <c r="N5233">
        <v>0.73250000000000004</v>
      </c>
      <c r="O5233">
        <v>0</v>
      </c>
      <c r="P5233">
        <v>23520</v>
      </c>
      <c r="Q5233">
        <v>0</v>
      </c>
      <c r="R5233">
        <v>8</v>
      </c>
      <c r="S5233">
        <v>1</v>
      </c>
      <c r="T5233">
        <v>1423</v>
      </c>
      <c r="U5233">
        <v>0</v>
      </c>
      <c r="V5233">
        <v>1</v>
      </c>
      <c r="W5233">
        <v>0</v>
      </c>
      <c r="X5233">
        <v>4455.7360415579506</v>
      </c>
      <c r="Y5233">
        <v>0</v>
      </c>
      <c r="Z5233">
        <v>7.8628393569378607</v>
      </c>
      <c r="AA5233">
        <v>63.170532965554614</v>
      </c>
      <c r="AB5233">
        <v>1478.2297078466547</v>
      </c>
      <c r="AC5233">
        <v>0</v>
      </c>
      <c r="AD5233">
        <v>8.5010876390579995</v>
      </c>
      <c r="AE5233">
        <v>6013.5002093661551</v>
      </c>
    </row>
    <row r="5234" spans="1:31" x14ac:dyDescent="0.25">
      <c r="A5234">
        <v>2347067</v>
      </c>
      <c r="B5234">
        <v>1</v>
      </c>
      <c r="C5234" t="s">
        <v>80</v>
      </c>
      <c r="D5234" t="s">
        <v>105</v>
      </c>
      <c r="E5234" t="s">
        <v>151</v>
      </c>
      <c r="F5234" t="s">
        <v>15051</v>
      </c>
      <c r="G5234" t="s">
        <v>153</v>
      </c>
      <c r="H5234" t="s">
        <v>154</v>
      </c>
      <c r="I5234" t="s">
        <v>144</v>
      </c>
      <c r="J5234" t="s">
        <v>137</v>
      </c>
      <c r="K5234" t="s">
        <v>138</v>
      </c>
      <c r="L5234" t="s">
        <v>15052</v>
      </c>
      <c r="M5234" t="s">
        <v>15053</v>
      </c>
      <c r="N5234">
        <v>5.8919444439999999</v>
      </c>
      <c r="O5234">
        <v>0</v>
      </c>
      <c r="P5234">
        <v>2</v>
      </c>
      <c r="Q5234">
        <v>0</v>
      </c>
      <c r="R5234">
        <v>19</v>
      </c>
      <c r="S5234">
        <v>0</v>
      </c>
      <c r="T5234">
        <v>1</v>
      </c>
      <c r="U5234">
        <v>0</v>
      </c>
      <c r="V5234">
        <v>0</v>
      </c>
      <c r="W5234">
        <v>0</v>
      </c>
      <c r="X5234">
        <v>21.336392082658637</v>
      </c>
      <c r="Y5234">
        <v>0</v>
      </c>
      <c r="Z5234">
        <v>34.130070279307198</v>
      </c>
      <c r="AA5234">
        <v>0</v>
      </c>
      <c r="AB5234">
        <v>10.376622563714653</v>
      </c>
      <c r="AC5234">
        <v>0</v>
      </c>
      <c r="AD5234">
        <v>0</v>
      </c>
      <c r="AE5234">
        <v>65.843084925680486</v>
      </c>
    </row>
    <row r="5235" spans="1:31" x14ac:dyDescent="0.25">
      <c r="A5235">
        <v>2347462</v>
      </c>
      <c r="B5235">
        <v>1</v>
      </c>
      <c r="C5235" t="s">
        <v>80</v>
      </c>
      <c r="D5235" t="s">
        <v>98</v>
      </c>
      <c r="E5235" t="s">
        <v>174</v>
      </c>
      <c r="F5235" t="s">
        <v>15054</v>
      </c>
      <c r="G5235" t="s">
        <v>176</v>
      </c>
      <c r="H5235" t="s">
        <v>154</v>
      </c>
      <c r="I5235" t="s">
        <v>144</v>
      </c>
      <c r="J5235" t="s">
        <v>137</v>
      </c>
      <c r="K5235" t="s">
        <v>138</v>
      </c>
      <c r="L5235" t="s">
        <v>15055</v>
      </c>
      <c r="M5235" t="s">
        <v>15056</v>
      </c>
      <c r="N5235">
        <v>1.4069444440000001</v>
      </c>
      <c r="O5235">
        <v>0</v>
      </c>
      <c r="P5235">
        <v>0</v>
      </c>
      <c r="Q5235">
        <v>0</v>
      </c>
      <c r="R5235">
        <v>12</v>
      </c>
      <c r="S5235">
        <v>0</v>
      </c>
      <c r="T5235">
        <v>4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47.565684029404373</v>
      </c>
      <c r="AA5235">
        <v>0</v>
      </c>
      <c r="AB5235">
        <v>9.4763523835355521</v>
      </c>
      <c r="AC5235">
        <v>0</v>
      </c>
      <c r="AD5235">
        <v>0</v>
      </c>
      <c r="AE5235">
        <v>57.042036412939922</v>
      </c>
    </row>
    <row r="5236" spans="1:31" x14ac:dyDescent="0.25">
      <c r="A5236">
        <v>2347021</v>
      </c>
      <c r="B5236">
        <v>1</v>
      </c>
      <c r="C5236" t="s">
        <v>81</v>
      </c>
      <c r="D5236" t="s">
        <v>123</v>
      </c>
      <c r="E5236" t="s">
        <v>151</v>
      </c>
      <c r="F5236" t="s">
        <v>15057</v>
      </c>
      <c r="G5236" t="s">
        <v>153</v>
      </c>
      <c r="H5236" t="s">
        <v>154</v>
      </c>
      <c r="I5236" t="s">
        <v>144</v>
      </c>
      <c r="J5236" t="s">
        <v>137</v>
      </c>
      <c r="K5236" t="s">
        <v>138</v>
      </c>
      <c r="L5236" t="s">
        <v>15058</v>
      </c>
      <c r="M5236" t="s">
        <v>15059</v>
      </c>
      <c r="N5236">
        <v>2.028333333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3</v>
      </c>
      <c r="U5236">
        <v>0</v>
      </c>
      <c r="V5236">
        <v>1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10.90737218989814</v>
      </c>
      <c r="AC5236">
        <v>0</v>
      </c>
      <c r="AD5236">
        <v>363.06518663559302</v>
      </c>
      <c r="AE5236">
        <v>373.97255882549115</v>
      </c>
    </row>
    <row r="5237" spans="1:31" x14ac:dyDescent="0.25">
      <c r="A5237">
        <v>2347170</v>
      </c>
      <c r="B5237">
        <v>1</v>
      </c>
      <c r="C5237" t="s">
        <v>81</v>
      </c>
      <c r="D5237" t="s">
        <v>113</v>
      </c>
      <c r="E5237" t="s">
        <v>157</v>
      </c>
      <c r="F5237" t="s">
        <v>15060</v>
      </c>
      <c r="G5237" t="s">
        <v>159</v>
      </c>
      <c r="H5237" t="s">
        <v>154</v>
      </c>
      <c r="I5237" t="s">
        <v>144</v>
      </c>
      <c r="J5237" t="s">
        <v>137</v>
      </c>
      <c r="K5237" t="s">
        <v>138</v>
      </c>
      <c r="L5237" t="s">
        <v>15061</v>
      </c>
      <c r="M5237" t="s">
        <v>15062</v>
      </c>
      <c r="N5237">
        <v>5.2891666659999999</v>
      </c>
      <c r="O5237">
        <v>0</v>
      </c>
      <c r="P5237">
        <v>1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6.837236123440278E-3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6.837236123440278E-3</v>
      </c>
    </row>
    <row r="5238" spans="1:31" x14ac:dyDescent="0.25">
      <c r="A5238">
        <v>2346875</v>
      </c>
      <c r="B5238">
        <v>1</v>
      </c>
      <c r="C5238" t="s">
        <v>80</v>
      </c>
      <c r="D5238" t="s">
        <v>104</v>
      </c>
      <c r="E5238" t="s">
        <v>141</v>
      </c>
      <c r="F5238" t="s">
        <v>2282</v>
      </c>
      <c r="G5238" t="s">
        <v>184</v>
      </c>
      <c r="H5238" t="s">
        <v>135</v>
      </c>
      <c r="I5238" t="s">
        <v>144</v>
      </c>
      <c r="J5238" t="s">
        <v>137</v>
      </c>
      <c r="K5238" t="s">
        <v>138</v>
      </c>
      <c r="L5238" t="s">
        <v>15063</v>
      </c>
      <c r="M5238" t="s">
        <v>15064</v>
      </c>
      <c r="N5238">
        <v>2.1497222219999998</v>
      </c>
      <c r="O5238">
        <v>3</v>
      </c>
      <c r="P5238">
        <v>190</v>
      </c>
      <c r="Q5238">
        <v>19</v>
      </c>
      <c r="R5238">
        <v>241</v>
      </c>
      <c r="S5238">
        <v>15</v>
      </c>
      <c r="T5238">
        <v>75</v>
      </c>
      <c r="U5238">
        <v>4</v>
      </c>
      <c r="V5238">
        <v>0</v>
      </c>
      <c r="W5238">
        <v>37.815817605912493</v>
      </c>
      <c r="X5238">
        <v>138.53327720159302</v>
      </c>
      <c r="Y5238">
        <v>31.11686061636475</v>
      </c>
      <c r="Z5238">
        <v>285.62768694504848</v>
      </c>
      <c r="AA5238">
        <v>168.35495479740885</v>
      </c>
      <c r="AB5238">
        <v>156.26109663635717</v>
      </c>
      <c r="AC5238">
        <v>302.83965696518345</v>
      </c>
      <c r="AD5238">
        <v>0</v>
      </c>
      <c r="AE5238">
        <v>1120.5493507678682</v>
      </c>
    </row>
    <row r="5239" spans="1:31" x14ac:dyDescent="0.25">
      <c r="A5239">
        <v>2347416</v>
      </c>
      <c r="B5239">
        <v>1</v>
      </c>
      <c r="C5239" t="s">
        <v>81</v>
      </c>
      <c r="D5239" t="s">
        <v>112</v>
      </c>
      <c r="E5239" t="s">
        <v>147</v>
      </c>
      <c r="F5239" t="s">
        <v>15065</v>
      </c>
      <c r="G5239" t="s">
        <v>184</v>
      </c>
      <c r="H5239" t="s">
        <v>135</v>
      </c>
      <c r="I5239" t="s">
        <v>144</v>
      </c>
      <c r="J5239" t="s">
        <v>137</v>
      </c>
      <c r="K5239" t="s">
        <v>138</v>
      </c>
      <c r="L5239" t="s">
        <v>15066</v>
      </c>
      <c r="M5239" t="s">
        <v>15067</v>
      </c>
      <c r="N5239">
        <v>2.102777777</v>
      </c>
      <c r="O5239">
        <v>0</v>
      </c>
      <c r="P5239">
        <v>149</v>
      </c>
      <c r="Q5239">
        <v>0</v>
      </c>
      <c r="R5239">
        <v>8</v>
      </c>
      <c r="S5239">
        <v>0</v>
      </c>
      <c r="T5239">
        <v>2</v>
      </c>
      <c r="U5239">
        <v>0</v>
      </c>
      <c r="V5239">
        <v>0</v>
      </c>
      <c r="W5239">
        <v>0</v>
      </c>
      <c r="X5239">
        <v>70.446820705834085</v>
      </c>
      <c r="Y5239">
        <v>0</v>
      </c>
      <c r="Z5239">
        <v>39.6780266537464</v>
      </c>
      <c r="AA5239">
        <v>0</v>
      </c>
      <c r="AB5239">
        <v>0.66398856716938892</v>
      </c>
      <c r="AC5239">
        <v>0</v>
      </c>
      <c r="AD5239">
        <v>0</v>
      </c>
      <c r="AE5239">
        <v>110.78883592674987</v>
      </c>
    </row>
    <row r="5240" spans="1:31" x14ac:dyDescent="0.25">
      <c r="A5240">
        <v>2347310</v>
      </c>
      <c r="B5240">
        <v>1</v>
      </c>
      <c r="C5240" t="s">
        <v>80</v>
      </c>
      <c r="D5240" t="s">
        <v>83</v>
      </c>
      <c r="E5240" t="s">
        <v>141</v>
      </c>
      <c r="F5240" t="s">
        <v>782</v>
      </c>
      <c r="G5240" t="s">
        <v>134</v>
      </c>
      <c r="H5240" t="s">
        <v>135</v>
      </c>
      <c r="I5240" t="s">
        <v>144</v>
      </c>
      <c r="J5240" t="s">
        <v>137</v>
      </c>
      <c r="K5240" t="s">
        <v>138</v>
      </c>
      <c r="L5240" t="s">
        <v>15068</v>
      </c>
      <c r="M5240" t="s">
        <v>15069</v>
      </c>
      <c r="N5240">
        <v>1.044444444</v>
      </c>
      <c r="O5240">
        <v>0</v>
      </c>
      <c r="P5240">
        <v>1461</v>
      </c>
      <c r="Q5240">
        <v>0</v>
      </c>
      <c r="R5240">
        <v>0</v>
      </c>
      <c r="S5240">
        <v>0</v>
      </c>
      <c r="T5240">
        <v>172</v>
      </c>
      <c r="U5240">
        <v>1</v>
      </c>
      <c r="V5240">
        <v>0</v>
      </c>
      <c r="W5240">
        <v>0</v>
      </c>
      <c r="X5240">
        <v>467.25278920287718</v>
      </c>
      <c r="Y5240">
        <v>0</v>
      </c>
      <c r="Z5240">
        <v>0</v>
      </c>
      <c r="AA5240">
        <v>0</v>
      </c>
      <c r="AB5240">
        <v>166.46335893628273</v>
      </c>
      <c r="AC5240">
        <v>14.469297551708998</v>
      </c>
      <c r="AD5240">
        <v>0</v>
      </c>
      <c r="AE5240">
        <v>648.18544569086896</v>
      </c>
    </row>
    <row r="5241" spans="1:31" x14ac:dyDescent="0.25">
      <c r="A5241">
        <v>2346835</v>
      </c>
      <c r="B5241">
        <v>1</v>
      </c>
      <c r="C5241" t="s">
        <v>80</v>
      </c>
      <c r="D5241" t="s">
        <v>107</v>
      </c>
      <c r="E5241" t="s">
        <v>151</v>
      </c>
      <c r="F5241" t="s">
        <v>15070</v>
      </c>
      <c r="G5241" t="s">
        <v>153</v>
      </c>
      <c r="H5241" t="s">
        <v>154</v>
      </c>
      <c r="I5241" t="s">
        <v>144</v>
      </c>
      <c r="J5241" t="s">
        <v>137</v>
      </c>
      <c r="K5241" t="s">
        <v>138</v>
      </c>
      <c r="L5241" t="s">
        <v>15071</v>
      </c>
      <c r="M5241" t="s">
        <v>15072</v>
      </c>
      <c r="N5241">
        <v>2.2749999999999999</v>
      </c>
      <c r="O5241">
        <v>0</v>
      </c>
      <c r="P5241">
        <v>116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43.581179501506355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43.581179501506355</v>
      </c>
    </row>
    <row r="5242" spans="1:31" x14ac:dyDescent="0.25">
      <c r="A5242">
        <v>2347333</v>
      </c>
      <c r="B5242">
        <v>1</v>
      </c>
      <c r="C5242" t="s">
        <v>80</v>
      </c>
      <c r="D5242" t="s">
        <v>107</v>
      </c>
      <c r="E5242" t="s">
        <v>151</v>
      </c>
      <c r="F5242">
        <v>105</v>
      </c>
      <c r="G5242" t="s">
        <v>153</v>
      </c>
      <c r="H5242" t="s">
        <v>154</v>
      </c>
      <c r="I5242" t="s">
        <v>144</v>
      </c>
      <c r="J5242" t="s">
        <v>137</v>
      </c>
      <c r="K5242" t="s">
        <v>138</v>
      </c>
      <c r="L5242" t="s">
        <v>15073</v>
      </c>
      <c r="M5242" t="s">
        <v>15074</v>
      </c>
      <c r="N5242">
        <v>0.42305555500000003</v>
      </c>
      <c r="O5242">
        <v>0</v>
      </c>
      <c r="P5242">
        <v>6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0.76563830717395398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0.76563830717395398</v>
      </c>
    </row>
    <row r="5243" spans="1:31" x14ac:dyDescent="0.25">
      <c r="A5243">
        <v>2347190</v>
      </c>
      <c r="B5243">
        <v>1</v>
      </c>
      <c r="C5243" t="s">
        <v>80</v>
      </c>
      <c r="D5243" t="s">
        <v>95</v>
      </c>
      <c r="E5243" t="s">
        <v>157</v>
      </c>
      <c r="F5243" t="s">
        <v>15075</v>
      </c>
      <c r="G5243" t="s">
        <v>159</v>
      </c>
      <c r="H5243" t="s">
        <v>154</v>
      </c>
      <c r="I5243" t="s">
        <v>144</v>
      </c>
      <c r="J5243" t="s">
        <v>137</v>
      </c>
      <c r="K5243" t="s">
        <v>138</v>
      </c>
      <c r="L5243" t="s">
        <v>15076</v>
      </c>
      <c r="M5243" t="s">
        <v>15077</v>
      </c>
      <c r="N5243">
        <v>4.4055555550000003</v>
      </c>
      <c r="O5243">
        <v>0</v>
      </c>
      <c r="P5243">
        <v>2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2.5922035049490493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2.5922035049490493</v>
      </c>
    </row>
    <row r="5244" spans="1:31" x14ac:dyDescent="0.25">
      <c r="A5244">
        <v>2347353</v>
      </c>
      <c r="B5244">
        <v>1</v>
      </c>
      <c r="C5244" t="s">
        <v>80</v>
      </c>
      <c r="D5244" t="s">
        <v>101</v>
      </c>
      <c r="E5244" t="s">
        <v>151</v>
      </c>
      <c r="F5244" t="s">
        <v>15078</v>
      </c>
      <c r="G5244" t="s">
        <v>153</v>
      </c>
      <c r="H5244" t="s">
        <v>154</v>
      </c>
      <c r="I5244" t="s">
        <v>144</v>
      </c>
      <c r="J5244" t="s">
        <v>137</v>
      </c>
      <c r="K5244" t="s">
        <v>138</v>
      </c>
      <c r="L5244" t="s">
        <v>15079</v>
      </c>
      <c r="M5244" t="s">
        <v>15080</v>
      </c>
      <c r="N5244">
        <v>1.042777777</v>
      </c>
      <c r="O5244">
        <v>0</v>
      </c>
      <c r="P5244">
        <v>18</v>
      </c>
      <c r="Q5244">
        <v>0</v>
      </c>
      <c r="R5244">
        <v>0</v>
      </c>
      <c r="S5244">
        <v>0</v>
      </c>
      <c r="T5244">
        <v>2</v>
      </c>
      <c r="U5244">
        <v>0</v>
      </c>
      <c r="V5244">
        <v>0</v>
      </c>
      <c r="W5244">
        <v>0</v>
      </c>
      <c r="X5244">
        <v>5.345099258476238</v>
      </c>
      <c r="Y5244">
        <v>0</v>
      </c>
      <c r="Z5244">
        <v>0</v>
      </c>
      <c r="AA5244">
        <v>0</v>
      </c>
      <c r="AB5244">
        <v>2.9695837333580415</v>
      </c>
      <c r="AC5244">
        <v>0</v>
      </c>
      <c r="AD5244">
        <v>0</v>
      </c>
      <c r="AE5244">
        <v>8.3146829918342799</v>
      </c>
    </row>
    <row r="5245" spans="1:31" x14ac:dyDescent="0.25">
      <c r="A5245">
        <v>2347502</v>
      </c>
      <c r="B5245">
        <v>1</v>
      </c>
      <c r="C5245" t="s">
        <v>80</v>
      </c>
      <c r="D5245" t="s">
        <v>94</v>
      </c>
      <c r="E5245" t="s">
        <v>151</v>
      </c>
      <c r="F5245" t="s">
        <v>15081</v>
      </c>
      <c r="G5245" t="s">
        <v>2039</v>
      </c>
      <c r="H5245" t="s">
        <v>154</v>
      </c>
      <c r="I5245" t="s">
        <v>144</v>
      </c>
      <c r="J5245" t="s">
        <v>137</v>
      </c>
      <c r="K5245" t="s">
        <v>138</v>
      </c>
      <c r="L5245" t="s">
        <v>15082</v>
      </c>
      <c r="M5245" t="s">
        <v>15083</v>
      </c>
      <c r="N5245">
        <v>5.2819444439999996</v>
      </c>
      <c r="O5245">
        <v>0</v>
      </c>
      <c r="P5245">
        <v>61</v>
      </c>
      <c r="Q5245">
        <v>0</v>
      </c>
      <c r="R5245">
        <v>0</v>
      </c>
      <c r="S5245">
        <v>0</v>
      </c>
      <c r="T5245">
        <v>18</v>
      </c>
      <c r="U5245">
        <v>0</v>
      </c>
      <c r="V5245">
        <v>0</v>
      </c>
      <c r="W5245">
        <v>0</v>
      </c>
      <c r="X5245">
        <v>61.710914915852733</v>
      </c>
      <c r="Y5245">
        <v>0</v>
      </c>
      <c r="Z5245">
        <v>0</v>
      </c>
      <c r="AA5245">
        <v>0</v>
      </c>
      <c r="AB5245">
        <v>47.391906136675665</v>
      </c>
      <c r="AC5245">
        <v>0</v>
      </c>
      <c r="AD5245">
        <v>0</v>
      </c>
      <c r="AE5245">
        <v>109.1028210525284</v>
      </c>
    </row>
    <row r="5246" spans="1:31" x14ac:dyDescent="0.25">
      <c r="A5246">
        <v>2346855</v>
      </c>
      <c r="B5246">
        <v>1</v>
      </c>
      <c r="C5246" t="s">
        <v>80</v>
      </c>
      <c r="D5246" t="s">
        <v>103</v>
      </c>
      <c r="E5246" t="s">
        <v>147</v>
      </c>
      <c r="F5246" t="s">
        <v>13098</v>
      </c>
      <c r="G5246" t="s">
        <v>184</v>
      </c>
      <c r="H5246" t="s">
        <v>135</v>
      </c>
      <c r="I5246" t="s">
        <v>144</v>
      </c>
      <c r="J5246" t="s">
        <v>137</v>
      </c>
      <c r="K5246" t="s">
        <v>138</v>
      </c>
      <c r="L5246" t="s">
        <v>15084</v>
      </c>
      <c r="M5246" t="s">
        <v>15085</v>
      </c>
      <c r="N5246">
        <v>4.7813888880000004</v>
      </c>
      <c r="O5246">
        <v>0</v>
      </c>
      <c r="P5246">
        <v>410</v>
      </c>
      <c r="Q5246">
        <v>1</v>
      </c>
      <c r="R5246">
        <v>22</v>
      </c>
      <c r="S5246">
        <v>3</v>
      </c>
      <c r="T5246">
        <v>116</v>
      </c>
      <c r="U5246">
        <v>1</v>
      </c>
      <c r="V5246">
        <v>0</v>
      </c>
      <c r="W5246">
        <v>0</v>
      </c>
      <c r="X5246">
        <v>303.11464958565239</v>
      </c>
      <c r="Y5246">
        <v>11.867569316900701</v>
      </c>
      <c r="Z5246">
        <v>75.090401509129848</v>
      </c>
      <c r="AA5246">
        <v>16.298858144420322</v>
      </c>
      <c r="AB5246">
        <v>339.41543061822216</v>
      </c>
      <c r="AC5246">
        <v>455.98056982353808</v>
      </c>
      <c r="AD5246">
        <v>0</v>
      </c>
      <c r="AE5246">
        <v>1201.7674789978635</v>
      </c>
    </row>
    <row r="5247" spans="1:31" x14ac:dyDescent="0.25">
      <c r="A5247">
        <v>2347296</v>
      </c>
      <c r="B5247">
        <v>1</v>
      </c>
      <c r="C5247" t="s">
        <v>80</v>
      </c>
      <c r="D5247" t="s">
        <v>108</v>
      </c>
      <c r="E5247" t="s">
        <v>157</v>
      </c>
      <c r="F5247" t="s">
        <v>15086</v>
      </c>
      <c r="G5247" t="s">
        <v>159</v>
      </c>
      <c r="H5247" t="s">
        <v>154</v>
      </c>
      <c r="I5247" t="s">
        <v>144</v>
      </c>
      <c r="J5247" t="s">
        <v>137</v>
      </c>
      <c r="K5247" t="s">
        <v>138</v>
      </c>
      <c r="L5247" t="s">
        <v>15087</v>
      </c>
      <c r="M5247" t="s">
        <v>15088</v>
      </c>
      <c r="N5247">
        <v>2.2322222219999999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1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</row>
    <row r="5248" spans="1:31" x14ac:dyDescent="0.25">
      <c r="A5248">
        <v>2347290</v>
      </c>
      <c r="B5248">
        <v>1</v>
      </c>
      <c r="C5248" t="s">
        <v>80</v>
      </c>
      <c r="D5248" t="s">
        <v>92</v>
      </c>
      <c r="E5248" t="s">
        <v>151</v>
      </c>
      <c r="F5248" t="s">
        <v>15089</v>
      </c>
      <c r="G5248" t="s">
        <v>153</v>
      </c>
      <c r="H5248" t="s">
        <v>154</v>
      </c>
      <c r="I5248" t="s">
        <v>144</v>
      </c>
      <c r="J5248" t="s">
        <v>137</v>
      </c>
      <c r="K5248" t="s">
        <v>138</v>
      </c>
      <c r="L5248" t="s">
        <v>15090</v>
      </c>
      <c r="M5248" t="s">
        <v>15091</v>
      </c>
      <c r="N5248">
        <v>0.73555555500000003</v>
      </c>
      <c r="O5248">
        <v>0</v>
      </c>
      <c r="P5248">
        <v>274</v>
      </c>
      <c r="Q5248">
        <v>0</v>
      </c>
      <c r="R5248">
        <v>0</v>
      </c>
      <c r="S5248">
        <v>0</v>
      </c>
      <c r="T5248">
        <v>17</v>
      </c>
      <c r="U5248">
        <v>0</v>
      </c>
      <c r="V5248">
        <v>0</v>
      </c>
      <c r="W5248">
        <v>0</v>
      </c>
      <c r="X5248">
        <v>60.217043555383974</v>
      </c>
      <c r="Y5248">
        <v>0</v>
      </c>
      <c r="Z5248">
        <v>0</v>
      </c>
      <c r="AA5248">
        <v>0</v>
      </c>
      <c r="AB5248">
        <v>18.75322441939705</v>
      </c>
      <c r="AC5248">
        <v>0</v>
      </c>
      <c r="AD5248">
        <v>0</v>
      </c>
      <c r="AE5248">
        <v>78.970267974781024</v>
      </c>
    </row>
    <row r="5249" spans="1:31" x14ac:dyDescent="0.25">
      <c r="A5249">
        <v>2346895</v>
      </c>
      <c r="B5249">
        <v>1</v>
      </c>
      <c r="C5249" t="s">
        <v>81</v>
      </c>
      <c r="D5249" t="s">
        <v>119</v>
      </c>
      <c r="E5249" t="s">
        <v>147</v>
      </c>
      <c r="F5249" t="s">
        <v>15092</v>
      </c>
      <c r="G5249" t="s">
        <v>134</v>
      </c>
      <c r="H5249" t="s">
        <v>135</v>
      </c>
      <c r="I5249" t="s">
        <v>144</v>
      </c>
      <c r="J5249" t="s">
        <v>137</v>
      </c>
      <c r="K5249" t="s">
        <v>138</v>
      </c>
      <c r="L5249" t="s">
        <v>15093</v>
      </c>
      <c r="M5249" t="s">
        <v>15094</v>
      </c>
      <c r="N5249">
        <v>0.73194444400000003</v>
      </c>
      <c r="O5249">
        <v>0</v>
      </c>
      <c r="P5249">
        <v>12</v>
      </c>
      <c r="Q5249">
        <v>0</v>
      </c>
      <c r="R5249">
        <v>37</v>
      </c>
      <c r="S5249">
        <v>0</v>
      </c>
      <c r="T5249">
        <v>4</v>
      </c>
      <c r="U5249">
        <v>0</v>
      </c>
      <c r="V5249">
        <v>0</v>
      </c>
      <c r="W5249">
        <v>0</v>
      </c>
      <c r="X5249">
        <v>1.2678890926058681</v>
      </c>
      <c r="Y5249">
        <v>0</v>
      </c>
      <c r="Z5249">
        <v>93.735556083359569</v>
      </c>
      <c r="AA5249">
        <v>0</v>
      </c>
      <c r="AB5249">
        <v>4.8881111969127753</v>
      </c>
      <c r="AC5249">
        <v>0</v>
      </c>
      <c r="AD5249">
        <v>0</v>
      </c>
      <c r="AE5249">
        <v>99.891556372878213</v>
      </c>
    </row>
    <row r="5250" spans="1:31" x14ac:dyDescent="0.25">
      <c r="A5250">
        <v>2347273</v>
      </c>
      <c r="B5250">
        <v>1</v>
      </c>
      <c r="C5250" t="s">
        <v>81</v>
      </c>
      <c r="D5250" t="s">
        <v>122</v>
      </c>
      <c r="E5250" t="s">
        <v>151</v>
      </c>
      <c r="F5250" t="s">
        <v>15095</v>
      </c>
      <c r="G5250" t="s">
        <v>410</v>
      </c>
      <c r="H5250" t="s">
        <v>154</v>
      </c>
      <c r="I5250" t="s">
        <v>144</v>
      </c>
      <c r="J5250" t="s">
        <v>137</v>
      </c>
      <c r="K5250" t="s">
        <v>138</v>
      </c>
      <c r="L5250" t="s">
        <v>15096</v>
      </c>
      <c r="M5250" t="s">
        <v>15097</v>
      </c>
      <c r="N5250">
        <v>1.9297222220000001</v>
      </c>
      <c r="O5250">
        <v>0</v>
      </c>
      <c r="P5250">
        <v>69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28.485312552227668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28.485312552227668</v>
      </c>
    </row>
    <row r="5251" spans="1:31" x14ac:dyDescent="0.25">
      <c r="A5251">
        <v>2347250</v>
      </c>
      <c r="B5251">
        <v>1</v>
      </c>
      <c r="C5251" t="s">
        <v>81</v>
      </c>
      <c r="D5251" t="s">
        <v>115</v>
      </c>
      <c r="E5251" t="s">
        <v>132</v>
      </c>
      <c r="F5251" t="s">
        <v>15098</v>
      </c>
      <c r="G5251" t="s">
        <v>143</v>
      </c>
      <c r="H5251" t="s">
        <v>135</v>
      </c>
      <c r="I5251" t="s">
        <v>144</v>
      </c>
      <c r="J5251" t="s">
        <v>5</v>
      </c>
      <c r="K5251" t="s">
        <v>138</v>
      </c>
      <c r="L5251" t="s">
        <v>15099</v>
      </c>
      <c r="M5251" t="s">
        <v>15100</v>
      </c>
      <c r="N5251">
        <v>18.770555555000001</v>
      </c>
      <c r="O5251">
        <v>0</v>
      </c>
      <c r="P5251">
        <v>3320</v>
      </c>
      <c r="Q5251">
        <v>8</v>
      </c>
      <c r="R5251">
        <v>227</v>
      </c>
      <c r="S5251">
        <v>19</v>
      </c>
      <c r="T5251">
        <v>249</v>
      </c>
      <c r="U5251">
        <v>1</v>
      </c>
      <c r="V5251">
        <v>1</v>
      </c>
      <c r="W5251">
        <v>0</v>
      </c>
      <c r="X5251">
        <v>5529.995419586171</v>
      </c>
      <c r="Y5251">
        <v>359.68856254869888</v>
      </c>
      <c r="Z5251">
        <v>3024.6101931001654</v>
      </c>
      <c r="AA5251">
        <v>521.46063614023512</v>
      </c>
      <c r="AB5251">
        <v>1194.3301609251062</v>
      </c>
      <c r="AC5251">
        <v>10.312073839478087</v>
      </c>
      <c r="AD5251">
        <v>1.6923517315400004E-2</v>
      </c>
      <c r="AE5251">
        <v>10640.413969657169</v>
      </c>
    </row>
    <row r="5252" spans="1:31" x14ac:dyDescent="0.25">
      <c r="A5252">
        <v>2346918</v>
      </c>
      <c r="B5252">
        <v>1</v>
      </c>
      <c r="C5252" t="s">
        <v>80</v>
      </c>
      <c r="D5252" t="s">
        <v>84</v>
      </c>
      <c r="E5252" t="s">
        <v>151</v>
      </c>
      <c r="F5252" t="s">
        <v>13818</v>
      </c>
      <c r="G5252" t="s">
        <v>391</v>
      </c>
      <c r="H5252" t="s">
        <v>154</v>
      </c>
      <c r="I5252" t="s">
        <v>144</v>
      </c>
      <c r="J5252" t="s">
        <v>137</v>
      </c>
      <c r="K5252" t="s">
        <v>138</v>
      </c>
      <c r="L5252" t="s">
        <v>15101</v>
      </c>
      <c r="M5252" t="s">
        <v>15102</v>
      </c>
      <c r="N5252">
        <v>8.471944444</v>
      </c>
      <c r="O5252">
        <v>0</v>
      </c>
      <c r="P5252">
        <v>135</v>
      </c>
      <c r="Q5252">
        <v>0</v>
      </c>
      <c r="R5252">
        <v>0</v>
      </c>
      <c r="S5252">
        <v>0</v>
      </c>
      <c r="T5252">
        <v>3</v>
      </c>
      <c r="U5252">
        <v>0</v>
      </c>
      <c r="V5252">
        <v>0</v>
      </c>
      <c r="W5252">
        <v>0</v>
      </c>
      <c r="X5252">
        <v>298.95284458548088</v>
      </c>
      <c r="Y5252">
        <v>0</v>
      </c>
      <c r="Z5252">
        <v>0</v>
      </c>
      <c r="AA5252">
        <v>0</v>
      </c>
      <c r="AB5252">
        <v>27.711678503415026</v>
      </c>
      <c r="AC5252">
        <v>0</v>
      </c>
      <c r="AD5252">
        <v>0</v>
      </c>
      <c r="AE5252">
        <v>326.66452308889592</v>
      </c>
    </row>
    <row r="5253" spans="1:31" x14ac:dyDescent="0.25">
      <c r="A5253">
        <v>2347087</v>
      </c>
      <c r="B5253">
        <v>1</v>
      </c>
      <c r="C5253" t="s">
        <v>81</v>
      </c>
      <c r="D5253" t="s">
        <v>114</v>
      </c>
      <c r="E5253" t="s">
        <v>157</v>
      </c>
      <c r="F5253" t="s">
        <v>15103</v>
      </c>
      <c r="G5253" t="s">
        <v>159</v>
      </c>
      <c r="H5253" t="s">
        <v>154</v>
      </c>
      <c r="I5253" t="s">
        <v>144</v>
      </c>
      <c r="J5253" t="s">
        <v>137</v>
      </c>
      <c r="K5253" t="s">
        <v>138</v>
      </c>
      <c r="L5253" t="s">
        <v>15104</v>
      </c>
      <c r="M5253" t="s">
        <v>15105</v>
      </c>
      <c r="N5253">
        <v>2.0449999999999999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1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30.763813517010696</v>
      </c>
      <c r="AC5253">
        <v>0</v>
      </c>
      <c r="AD5253">
        <v>0</v>
      </c>
      <c r="AE5253">
        <v>30.763813517010696</v>
      </c>
    </row>
    <row r="5254" spans="1:31" x14ac:dyDescent="0.25">
      <c r="A5254">
        <v>2346878</v>
      </c>
      <c r="B5254">
        <v>1</v>
      </c>
      <c r="C5254" t="s">
        <v>80</v>
      </c>
      <c r="D5254" t="s">
        <v>103</v>
      </c>
      <c r="E5254" t="s">
        <v>151</v>
      </c>
      <c r="F5254" t="s">
        <v>15106</v>
      </c>
      <c r="G5254" t="s">
        <v>153</v>
      </c>
      <c r="H5254" t="s">
        <v>154</v>
      </c>
      <c r="I5254" t="s">
        <v>144</v>
      </c>
      <c r="J5254" t="s">
        <v>137</v>
      </c>
      <c r="K5254" t="s">
        <v>138</v>
      </c>
      <c r="L5254" t="s">
        <v>15107</v>
      </c>
      <c r="M5254" t="s">
        <v>15108</v>
      </c>
      <c r="N5254">
        <v>3.5902777769999998</v>
      </c>
      <c r="O5254">
        <v>0</v>
      </c>
      <c r="P5254">
        <v>25</v>
      </c>
      <c r="Q5254">
        <v>0</v>
      </c>
      <c r="R5254">
        <v>1</v>
      </c>
      <c r="S5254">
        <v>0</v>
      </c>
      <c r="T5254">
        <v>8</v>
      </c>
      <c r="U5254">
        <v>0</v>
      </c>
      <c r="V5254">
        <v>0</v>
      </c>
      <c r="W5254">
        <v>0</v>
      </c>
      <c r="X5254">
        <v>29.350814354005319</v>
      </c>
      <c r="Y5254">
        <v>0</v>
      </c>
      <c r="Z5254">
        <v>1.0332556803699302</v>
      </c>
      <c r="AA5254">
        <v>0</v>
      </c>
      <c r="AB5254">
        <v>53.112913052658101</v>
      </c>
      <c r="AC5254">
        <v>0</v>
      </c>
      <c r="AD5254">
        <v>0</v>
      </c>
      <c r="AE5254">
        <v>83.496983087033357</v>
      </c>
    </row>
    <row r="5255" spans="1:31" x14ac:dyDescent="0.25">
      <c r="A5255">
        <v>2347210</v>
      </c>
      <c r="B5255">
        <v>1</v>
      </c>
      <c r="C5255" t="s">
        <v>81</v>
      </c>
      <c r="D5255" t="s">
        <v>128</v>
      </c>
      <c r="E5255" t="s">
        <v>157</v>
      </c>
      <c r="F5255" t="s">
        <v>15109</v>
      </c>
      <c r="G5255" t="s">
        <v>159</v>
      </c>
      <c r="H5255" t="s">
        <v>154</v>
      </c>
      <c r="I5255" t="s">
        <v>144</v>
      </c>
      <c r="J5255" t="s">
        <v>137</v>
      </c>
      <c r="K5255" t="s">
        <v>138</v>
      </c>
      <c r="L5255" t="s">
        <v>15110</v>
      </c>
      <c r="M5255" t="s">
        <v>15111</v>
      </c>
      <c r="N5255">
        <v>4.3775000000000004</v>
      </c>
      <c r="O5255">
        <v>0</v>
      </c>
      <c r="P5255">
        <v>1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0.47279858156078886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0.47279858156078886</v>
      </c>
    </row>
    <row r="5256" spans="1:31" x14ac:dyDescent="0.25">
      <c r="A5256">
        <v>2347024</v>
      </c>
      <c r="B5256">
        <v>1</v>
      </c>
      <c r="C5256" t="s">
        <v>80</v>
      </c>
      <c r="D5256" t="s">
        <v>85</v>
      </c>
      <c r="E5256" t="s">
        <v>151</v>
      </c>
      <c r="F5256" t="s">
        <v>15112</v>
      </c>
      <c r="G5256" t="s">
        <v>153</v>
      </c>
      <c r="H5256" t="s">
        <v>154</v>
      </c>
      <c r="I5256" t="s">
        <v>144</v>
      </c>
      <c r="J5256" t="s">
        <v>137</v>
      </c>
      <c r="K5256" t="s">
        <v>138</v>
      </c>
      <c r="L5256" t="s">
        <v>15113</v>
      </c>
      <c r="M5256" t="s">
        <v>15114</v>
      </c>
      <c r="N5256">
        <v>0.939722222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6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14.836914550741739</v>
      </c>
      <c r="AC5256">
        <v>0</v>
      </c>
      <c r="AD5256">
        <v>0</v>
      </c>
      <c r="AE5256">
        <v>14.836914550741739</v>
      </c>
    </row>
    <row r="5257" spans="1:31" x14ac:dyDescent="0.25">
      <c r="A5257">
        <v>2347144</v>
      </c>
      <c r="B5257">
        <v>1</v>
      </c>
      <c r="C5257" t="s">
        <v>80</v>
      </c>
      <c r="D5257" t="s">
        <v>103</v>
      </c>
      <c r="E5257" t="s">
        <v>151</v>
      </c>
      <c r="F5257" t="s">
        <v>11597</v>
      </c>
      <c r="G5257" t="s">
        <v>153</v>
      </c>
      <c r="H5257" t="s">
        <v>154</v>
      </c>
      <c r="I5257" t="s">
        <v>144</v>
      </c>
      <c r="J5257" t="s">
        <v>137</v>
      </c>
      <c r="K5257" t="s">
        <v>138</v>
      </c>
      <c r="L5257" t="s">
        <v>15115</v>
      </c>
      <c r="M5257" t="s">
        <v>15116</v>
      </c>
      <c r="N5257">
        <v>1.981944444</v>
      </c>
      <c r="O5257">
        <v>0</v>
      </c>
      <c r="P5257">
        <v>0</v>
      </c>
      <c r="Q5257">
        <v>0</v>
      </c>
      <c r="R5257">
        <v>1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</v>
      </c>
    </row>
    <row r="5258" spans="1:31" x14ac:dyDescent="0.25">
      <c r="A5258">
        <v>2347399</v>
      </c>
      <c r="B5258">
        <v>1</v>
      </c>
      <c r="C5258" t="s">
        <v>80</v>
      </c>
      <c r="D5258" t="s">
        <v>107</v>
      </c>
      <c r="E5258" t="s">
        <v>151</v>
      </c>
      <c r="F5258" t="s">
        <v>14587</v>
      </c>
      <c r="G5258" t="s">
        <v>344</v>
      </c>
      <c r="H5258" t="s">
        <v>154</v>
      </c>
      <c r="I5258" t="s">
        <v>144</v>
      </c>
      <c r="J5258" t="s">
        <v>137</v>
      </c>
      <c r="K5258" t="s">
        <v>138</v>
      </c>
      <c r="L5258" t="s">
        <v>15117</v>
      </c>
      <c r="M5258" t="s">
        <v>15118</v>
      </c>
      <c r="N5258">
        <v>0.63916666600000005</v>
      </c>
      <c r="O5258">
        <v>0</v>
      </c>
      <c r="P5258">
        <v>51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10.182702628777999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10.182702628777999</v>
      </c>
    </row>
    <row r="5259" spans="1:31" x14ac:dyDescent="0.25">
      <c r="A5259">
        <v>2346901</v>
      </c>
      <c r="B5259">
        <v>1</v>
      </c>
      <c r="C5259" t="s">
        <v>80</v>
      </c>
      <c r="D5259" t="s">
        <v>104</v>
      </c>
      <c r="E5259" t="s">
        <v>157</v>
      </c>
      <c r="F5259" t="s">
        <v>15119</v>
      </c>
      <c r="G5259" t="s">
        <v>159</v>
      </c>
      <c r="H5259" t="s">
        <v>154</v>
      </c>
      <c r="I5259" t="s">
        <v>144</v>
      </c>
      <c r="J5259" t="s">
        <v>137</v>
      </c>
      <c r="K5259" t="s">
        <v>138</v>
      </c>
      <c r="L5259" t="s">
        <v>15120</v>
      </c>
      <c r="M5259" t="s">
        <v>15121</v>
      </c>
      <c r="N5259">
        <v>8.8591666660000001</v>
      </c>
      <c r="O5259">
        <v>0</v>
      </c>
      <c r="P5259">
        <v>1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4.1715700592838303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v>4.1715700592838303</v>
      </c>
    </row>
    <row r="5260" spans="1:31" x14ac:dyDescent="0.25">
      <c r="A5260">
        <v>2347044</v>
      </c>
      <c r="B5260">
        <v>1</v>
      </c>
      <c r="C5260" t="s">
        <v>80</v>
      </c>
      <c r="D5260" t="s">
        <v>100</v>
      </c>
      <c r="E5260" t="s">
        <v>157</v>
      </c>
      <c r="F5260" t="s">
        <v>15122</v>
      </c>
      <c r="G5260" t="s">
        <v>159</v>
      </c>
      <c r="H5260" t="s">
        <v>154</v>
      </c>
      <c r="I5260" t="s">
        <v>144</v>
      </c>
      <c r="J5260" t="s">
        <v>137</v>
      </c>
      <c r="K5260" t="s">
        <v>138</v>
      </c>
      <c r="L5260" t="s">
        <v>15123</v>
      </c>
      <c r="M5260" t="s">
        <v>15124</v>
      </c>
      <c r="N5260">
        <v>4.4347222220000004</v>
      </c>
      <c r="O5260">
        <v>0</v>
      </c>
      <c r="P5260">
        <v>2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0.57785023958532922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0.57785023958532922</v>
      </c>
    </row>
    <row r="5261" spans="1:31" x14ac:dyDescent="0.25">
      <c r="A5261">
        <v>2347436</v>
      </c>
      <c r="B5261">
        <v>1</v>
      </c>
      <c r="C5261" t="s">
        <v>80</v>
      </c>
      <c r="D5261" t="s">
        <v>83</v>
      </c>
      <c r="E5261" t="s">
        <v>326</v>
      </c>
      <c r="F5261" t="s">
        <v>15125</v>
      </c>
      <c r="G5261" t="s">
        <v>153</v>
      </c>
      <c r="H5261" t="s">
        <v>154</v>
      </c>
      <c r="I5261" t="s">
        <v>144</v>
      </c>
      <c r="J5261" t="s">
        <v>137</v>
      </c>
      <c r="K5261" t="s">
        <v>138</v>
      </c>
      <c r="L5261" t="s">
        <v>15126</v>
      </c>
      <c r="M5261" t="s">
        <v>15127</v>
      </c>
      <c r="N5261">
        <v>1.2766666659999999</v>
      </c>
      <c r="O5261">
        <v>0</v>
      </c>
      <c r="P5261">
        <v>181</v>
      </c>
      <c r="Q5261">
        <v>0</v>
      </c>
      <c r="R5261">
        <v>0</v>
      </c>
      <c r="S5261">
        <v>0</v>
      </c>
      <c r="T5261">
        <v>30</v>
      </c>
      <c r="U5261">
        <v>0</v>
      </c>
      <c r="V5261">
        <v>0</v>
      </c>
      <c r="W5261">
        <v>0</v>
      </c>
      <c r="X5261">
        <v>84.811725865737628</v>
      </c>
      <c r="Y5261">
        <v>0</v>
      </c>
      <c r="Z5261">
        <v>0</v>
      </c>
      <c r="AA5261">
        <v>0</v>
      </c>
      <c r="AB5261">
        <v>30.982671694881226</v>
      </c>
      <c r="AC5261">
        <v>0</v>
      </c>
      <c r="AD5261">
        <v>0</v>
      </c>
      <c r="AE5261">
        <v>115.79439756061885</v>
      </c>
    </row>
    <row r="5262" spans="1:31" x14ac:dyDescent="0.25">
      <c r="A5262">
        <v>2347322</v>
      </c>
      <c r="B5262">
        <v>1</v>
      </c>
      <c r="C5262" t="s">
        <v>80</v>
      </c>
      <c r="D5262" t="s">
        <v>109</v>
      </c>
      <c r="E5262" t="s">
        <v>157</v>
      </c>
      <c r="F5262" t="s">
        <v>15128</v>
      </c>
      <c r="G5262" t="s">
        <v>194</v>
      </c>
      <c r="H5262" t="s">
        <v>154</v>
      </c>
      <c r="I5262" t="s">
        <v>144</v>
      </c>
      <c r="J5262" t="s">
        <v>137</v>
      </c>
      <c r="K5262" t="s">
        <v>138</v>
      </c>
      <c r="L5262" t="s">
        <v>15129</v>
      </c>
      <c r="M5262" t="s">
        <v>15130</v>
      </c>
      <c r="N5262">
        <v>2.412222222</v>
      </c>
      <c r="O5262">
        <v>0</v>
      </c>
      <c r="P5262">
        <v>2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2.1180955459574977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2.1180955459574977</v>
      </c>
    </row>
    <row r="5263" spans="1:31" x14ac:dyDescent="0.25">
      <c r="A5263">
        <v>2346944</v>
      </c>
      <c r="B5263">
        <v>1</v>
      </c>
      <c r="C5263" t="s">
        <v>80</v>
      </c>
      <c r="D5263" t="s">
        <v>105</v>
      </c>
      <c r="E5263" t="s">
        <v>147</v>
      </c>
      <c r="F5263" t="s">
        <v>15131</v>
      </c>
      <c r="G5263" t="s">
        <v>184</v>
      </c>
      <c r="H5263" t="s">
        <v>135</v>
      </c>
      <c r="I5263" t="s">
        <v>144</v>
      </c>
      <c r="J5263" t="s">
        <v>137</v>
      </c>
      <c r="K5263" t="s">
        <v>138</v>
      </c>
      <c r="L5263" t="s">
        <v>15132</v>
      </c>
      <c r="M5263" t="s">
        <v>15133</v>
      </c>
      <c r="N5263">
        <v>5.5297222220000002</v>
      </c>
      <c r="O5263">
        <v>0</v>
      </c>
      <c r="P5263">
        <v>2</v>
      </c>
      <c r="Q5263">
        <v>0</v>
      </c>
      <c r="R5263">
        <v>2</v>
      </c>
      <c r="S5263">
        <v>0</v>
      </c>
      <c r="T5263">
        <v>1</v>
      </c>
      <c r="U5263">
        <v>0</v>
      </c>
      <c r="V5263">
        <v>0</v>
      </c>
      <c r="W5263">
        <v>0</v>
      </c>
      <c r="X5263">
        <v>8.1284669857910732</v>
      </c>
      <c r="Y5263">
        <v>0</v>
      </c>
      <c r="Z5263">
        <v>3.0250213343861625</v>
      </c>
      <c r="AA5263">
        <v>0</v>
      </c>
      <c r="AB5263">
        <v>3.3971103996512118</v>
      </c>
      <c r="AC5263">
        <v>0</v>
      </c>
      <c r="AD5263">
        <v>0</v>
      </c>
      <c r="AE5263">
        <v>14.550598719828447</v>
      </c>
    </row>
    <row r="5264" spans="1:31" x14ac:dyDescent="0.25">
      <c r="A5264">
        <v>2346967</v>
      </c>
      <c r="B5264">
        <v>1</v>
      </c>
      <c r="C5264" t="s">
        <v>80</v>
      </c>
      <c r="D5264" t="s">
        <v>83</v>
      </c>
      <c r="E5264" t="s">
        <v>132</v>
      </c>
      <c r="F5264" t="s">
        <v>15134</v>
      </c>
      <c r="G5264" t="s">
        <v>208</v>
      </c>
      <c r="H5264" t="s">
        <v>135</v>
      </c>
      <c r="I5264" t="s">
        <v>144</v>
      </c>
      <c r="J5264" t="s">
        <v>137</v>
      </c>
      <c r="K5264" t="s">
        <v>209</v>
      </c>
      <c r="L5264" t="s">
        <v>15135</v>
      </c>
      <c r="M5264" t="s">
        <v>15136</v>
      </c>
      <c r="N5264">
        <v>9.3341666659999998</v>
      </c>
      <c r="O5264">
        <v>0</v>
      </c>
      <c r="P5264">
        <v>3893</v>
      </c>
      <c r="Q5264">
        <v>0</v>
      </c>
      <c r="R5264">
        <v>0</v>
      </c>
      <c r="S5264">
        <v>1</v>
      </c>
      <c r="T5264">
        <v>572</v>
      </c>
      <c r="U5264">
        <v>0</v>
      </c>
      <c r="V5264">
        <v>2</v>
      </c>
      <c r="W5264">
        <v>0</v>
      </c>
      <c r="X5264">
        <v>11996.882213094008</v>
      </c>
      <c r="Y5264">
        <v>0</v>
      </c>
      <c r="Z5264">
        <v>0</v>
      </c>
      <c r="AA5264">
        <v>1755.6413312707048</v>
      </c>
      <c r="AB5264">
        <v>9615.2071197649821</v>
      </c>
      <c r="AC5264">
        <v>0</v>
      </c>
      <c r="AD5264">
        <v>338.13909238263523</v>
      </c>
      <c r="AE5264">
        <v>23705.869756512333</v>
      </c>
    </row>
    <row r="5265" spans="1:31" x14ac:dyDescent="0.25">
      <c r="A5265">
        <v>2347153</v>
      </c>
      <c r="B5265">
        <v>1</v>
      </c>
      <c r="C5265" t="s">
        <v>80</v>
      </c>
      <c r="D5265" t="s">
        <v>87</v>
      </c>
      <c r="E5265" t="s">
        <v>147</v>
      </c>
      <c r="F5265" t="s">
        <v>15137</v>
      </c>
      <c r="G5265" t="s">
        <v>134</v>
      </c>
      <c r="H5265" t="s">
        <v>135</v>
      </c>
      <c r="I5265" t="s">
        <v>144</v>
      </c>
      <c r="J5265" t="s">
        <v>137</v>
      </c>
      <c r="K5265" t="s">
        <v>138</v>
      </c>
      <c r="L5265" t="s">
        <v>15138</v>
      </c>
      <c r="M5265" t="s">
        <v>14801</v>
      </c>
      <c r="N5265">
        <v>1.545833333</v>
      </c>
      <c r="O5265">
        <v>0</v>
      </c>
      <c r="P5265">
        <v>1381</v>
      </c>
      <c r="Q5265">
        <v>0</v>
      </c>
      <c r="R5265">
        <v>0</v>
      </c>
      <c r="S5265">
        <v>0</v>
      </c>
      <c r="T5265">
        <v>189</v>
      </c>
      <c r="U5265">
        <v>1</v>
      </c>
      <c r="V5265">
        <v>2</v>
      </c>
      <c r="W5265">
        <v>0</v>
      </c>
      <c r="X5265">
        <v>641.77873341391569</v>
      </c>
      <c r="Y5265">
        <v>0</v>
      </c>
      <c r="Z5265">
        <v>0</v>
      </c>
      <c r="AA5265">
        <v>0</v>
      </c>
      <c r="AB5265">
        <v>575.05242851996593</v>
      </c>
      <c r="AC5265">
        <v>238.75292800776703</v>
      </c>
      <c r="AD5265">
        <v>93.081168604318108</v>
      </c>
      <c r="AE5265">
        <v>1548.6652585459665</v>
      </c>
    </row>
    <row r="5266" spans="1:31" x14ac:dyDescent="0.25">
      <c r="A5266">
        <v>2347136</v>
      </c>
      <c r="B5266">
        <v>1</v>
      </c>
      <c r="C5266" t="s">
        <v>81</v>
      </c>
      <c r="D5266" t="s">
        <v>118</v>
      </c>
      <c r="E5266" t="s">
        <v>141</v>
      </c>
      <c r="F5266" t="s">
        <v>9914</v>
      </c>
      <c r="G5266" t="s">
        <v>134</v>
      </c>
      <c r="H5266" t="s">
        <v>135</v>
      </c>
      <c r="I5266" t="s">
        <v>144</v>
      </c>
      <c r="J5266" t="s">
        <v>137</v>
      </c>
      <c r="K5266" t="s">
        <v>138</v>
      </c>
      <c r="L5266" t="s">
        <v>15139</v>
      </c>
      <c r="M5266" t="s">
        <v>15140</v>
      </c>
      <c r="N5266">
        <v>1.4216666659999999</v>
      </c>
      <c r="O5266">
        <v>1</v>
      </c>
      <c r="P5266">
        <v>171</v>
      </c>
      <c r="Q5266">
        <v>23</v>
      </c>
      <c r="R5266">
        <v>20</v>
      </c>
      <c r="S5266">
        <v>6</v>
      </c>
      <c r="T5266">
        <v>21</v>
      </c>
      <c r="U5266">
        <v>1</v>
      </c>
      <c r="V5266">
        <v>0</v>
      </c>
      <c r="W5266">
        <v>9.5047299610830013E-2</v>
      </c>
      <c r="X5266">
        <v>51.384786645108179</v>
      </c>
      <c r="Y5266">
        <v>17.921997409508936</v>
      </c>
      <c r="Z5266">
        <v>34.065764432038144</v>
      </c>
      <c r="AA5266">
        <v>69.882092304399094</v>
      </c>
      <c r="AB5266">
        <v>27.937232030620322</v>
      </c>
      <c r="AC5266">
        <v>60.612202620044329</v>
      </c>
      <c r="AD5266">
        <v>0</v>
      </c>
      <c r="AE5266">
        <v>261.89912274132985</v>
      </c>
    </row>
    <row r="5267" spans="1:31" x14ac:dyDescent="0.25">
      <c r="A5267">
        <v>2347422</v>
      </c>
      <c r="B5267">
        <v>1</v>
      </c>
      <c r="C5267" t="s">
        <v>80</v>
      </c>
      <c r="D5267" t="s">
        <v>83</v>
      </c>
      <c r="E5267" t="s">
        <v>326</v>
      </c>
      <c r="F5267" t="s">
        <v>15141</v>
      </c>
      <c r="G5267" t="s">
        <v>352</v>
      </c>
      <c r="H5267" t="s">
        <v>154</v>
      </c>
      <c r="I5267" t="s">
        <v>144</v>
      </c>
      <c r="J5267" t="s">
        <v>3</v>
      </c>
      <c r="K5267" t="s">
        <v>138</v>
      </c>
      <c r="L5267" t="s">
        <v>15142</v>
      </c>
      <c r="M5267" t="s">
        <v>15143</v>
      </c>
      <c r="N5267">
        <v>2.261111111</v>
      </c>
      <c r="O5267">
        <v>0</v>
      </c>
      <c r="P5267">
        <v>66</v>
      </c>
      <c r="Q5267">
        <v>0</v>
      </c>
      <c r="R5267">
        <v>0</v>
      </c>
      <c r="S5267">
        <v>0</v>
      </c>
      <c r="T5267">
        <v>18</v>
      </c>
      <c r="U5267">
        <v>0</v>
      </c>
      <c r="V5267">
        <v>0</v>
      </c>
      <c r="W5267">
        <v>0</v>
      </c>
      <c r="X5267">
        <v>45.008840696030177</v>
      </c>
      <c r="Y5267">
        <v>0</v>
      </c>
      <c r="Z5267">
        <v>0</v>
      </c>
      <c r="AA5267">
        <v>0</v>
      </c>
      <c r="AB5267">
        <v>67.813049501472406</v>
      </c>
      <c r="AC5267">
        <v>0</v>
      </c>
      <c r="AD5267">
        <v>0</v>
      </c>
      <c r="AE5267">
        <v>112.82189019750258</v>
      </c>
    </row>
    <row r="5268" spans="1:31" x14ac:dyDescent="0.25">
      <c r="A5268">
        <v>2347508</v>
      </c>
      <c r="B5268">
        <v>1</v>
      </c>
      <c r="C5268" t="s">
        <v>81</v>
      </c>
      <c r="D5268" t="s">
        <v>127</v>
      </c>
      <c r="E5268" t="s">
        <v>151</v>
      </c>
      <c r="F5268" t="s">
        <v>1889</v>
      </c>
      <c r="G5268" t="s">
        <v>451</v>
      </c>
      <c r="H5268" t="s">
        <v>154</v>
      </c>
      <c r="I5268" t="s">
        <v>144</v>
      </c>
      <c r="J5268" t="s">
        <v>137</v>
      </c>
      <c r="K5268" t="s">
        <v>138</v>
      </c>
      <c r="L5268" t="s">
        <v>15144</v>
      </c>
      <c r="M5268" t="s">
        <v>15145</v>
      </c>
      <c r="N5268">
        <v>1.3122222219999999</v>
      </c>
      <c r="O5268">
        <v>0</v>
      </c>
      <c r="P5268">
        <v>22</v>
      </c>
      <c r="Q5268">
        <v>0</v>
      </c>
      <c r="R5268">
        <v>5</v>
      </c>
      <c r="S5268">
        <v>0</v>
      </c>
      <c r="T5268">
        <v>1</v>
      </c>
      <c r="U5268">
        <v>0</v>
      </c>
      <c r="V5268">
        <v>0</v>
      </c>
      <c r="W5268">
        <v>0</v>
      </c>
      <c r="X5268">
        <v>8.1491305318966791</v>
      </c>
      <c r="Y5268">
        <v>0</v>
      </c>
      <c r="Z5268">
        <v>9.8466519092717135</v>
      </c>
      <c r="AA5268">
        <v>0</v>
      </c>
      <c r="AB5268">
        <v>0.30739530327667913</v>
      </c>
      <c r="AC5268">
        <v>0</v>
      </c>
      <c r="AD5268">
        <v>0</v>
      </c>
      <c r="AE5268">
        <v>18.303177744445073</v>
      </c>
    </row>
    <row r="5269" spans="1:31" x14ac:dyDescent="0.25">
      <c r="A5269">
        <v>2346927</v>
      </c>
      <c r="B5269">
        <v>1</v>
      </c>
      <c r="C5269" t="s">
        <v>80</v>
      </c>
      <c r="D5269" t="s">
        <v>94</v>
      </c>
      <c r="E5269" t="s">
        <v>157</v>
      </c>
      <c r="F5269" t="s">
        <v>15146</v>
      </c>
      <c r="G5269" t="s">
        <v>279</v>
      </c>
      <c r="H5269" t="s">
        <v>154</v>
      </c>
      <c r="I5269" t="s">
        <v>144</v>
      </c>
      <c r="J5269" t="s">
        <v>137</v>
      </c>
      <c r="K5269" t="s">
        <v>138</v>
      </c>
      <c r="L5269" t="s">
        <v>15147</v>
      </c>
      <c r="M5269" t="s">
        <v>15148</v>
      </c>
      <c r="N5269">
        <v>3.2863888879999998</v>
      </c>
      <c r="O5269">
        <v>0</v>
      </c>
      <c r="P5269">
        <v>4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1.93726757867416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1.93726757867416</v>
      </c>
    </row>
    <row r="5270" spans="1:31" x14ac:dyDescent="0.25">
      <c r="A5270">
        <v>2347239</v>
      </c>
      <c r="B5270">
        <v>1</v>
      </c>
      <c r="C5270" t="s">
        <v>81</v>
      </c>
      <c r="D5270" t="s">
        <v>113</v>
      </c>
      <c r="E5270" t="s">
        <v>151</v>
      </c>
      <c r="F5270" t="s">
        <v>15149</v>
      </c>
      <c r="G5270" t="s">
        <v>153</v>
      </c>
      <c r="H5270" t="s">
        <v>154</v>
      </c>
      <c r="I5270" t="s">
        <v>144</v>
      </c>
      <c r="J5270" t="s">
        <v>137</v>
      </c>
      <c r="K5270" t="s">
        <v>138</v>
      </c>
      <c r="L5270" t="s">
        <v>15150</v>
      </c>
      <c r="M5270" t="s">
        <v>15151</v>
      </c>
      <c r="N5270">
        <v>2.4741666659999999</v>
      </c>
      <c r="O5270">
        <v>0</v>
      </c>
      <c r="P5270">
        <v>116</v>
      </c>
      <c r="Q5270">
        <v>0</v>
      </c>
      <c r="R5270">
        <v>0</v>
      </c>
      <c r="S5270">
        <v>0</v>
      </c>
      <c r="T5270">
        <v>3</v>
      </c>
      <c r="U5270">
        <v>0</v>
      </c>
      <c r="V5270">
        <v>0</v>
      </c>
      <c r="W5270">
        <v>0</v>
      </c>
      <c r="X5270">
        <v>72.579725805779987</v>
      </c>
      <c r="Y5270">
        <v>0</v>
      </c>
      <c r="Z5270">
        <v>0</v>
      </c>
      <c r="AA5270">
        <v>0</v>
      </c>
      <c r="AB5270">
        <v>1.7625442952298602</v>
      </c>
      <c r="AC5270">
        <v>0</v>
      </c>
      <c r="AD5270">
        <v>0</v>
      </c>
      <c r="AE5270">
        <v>74.342270101009845</v>
      </c>
    </row>
    <row r="5271" spans="1:31" x14ac:dyDescent="0.25">
      <c r="A5271">
        <v>2347216</v>
      </c>
      <c r="B5271">
        <v>1</v>
      </c>
      <c r="C5271" t="s">
        <v>81</v>
      </c>
      <c r="D5271" t="s">
        <v>127</v>
      </c>
      <c r="E5271" t="s">
        <v>151</v>
      </c>
      <c r="F5271" t="s">
        <v>15152</v>
      </c>
      <c r="G5271" t="s">
        <v>292</v>
      </c>
      <c r="H5271" t="s">
        <v>154</v>
      </c>
      <c r="I5271" t="s">
        <v>144</v>
      </c>
      <c r="J5271" t="s">
        <v>137</v>
      </c>
      <c r="K5271" t="s">
        <v>138</v>
      </c>
      <c r="L5271" t="s">
        <v>15153</v>
      </c>
      <c r="M5271" t="s">
        <v>15154</v>
      </c>
      <c r="N5271">
        <v>4.4736111110000003</v>
      </c>
      <c r="O5271">
        <v>0</v>
      </c>
      <c r="P5271">
        <v>36</v>
      </c>
      <c r="Q5271">
        <v>0</v>
      </c>
      <c r="R5271">
        <v>7</v>
      </c>
      <c r="S5271">
        <v>0</v>
      </c>
      <c r="T5271">
        <v>6</v>
      </c>
      <c r="U5271">
        <v>0</v>
      </c>
      <c r="V5271">
        <v>1</v>
      </c>
      <c r="W5271">
        <v>0</v>
      </c>
      <c r="X5271">
        <v>53.671483565123687</v>
      </c>
      <c r="Y5271">
        <v>0</v>
      </c>
      <c r="Z5271">
        <v>56.342476233366995</v>
      </c>
      <c r="AA5271">
        <v>0</v>
      </c>
      <c r="AB5271">
        <v>15.729507426778742</v>
      </c>
      <c r="AC5271">
        <v>0</v>
      </c>
      <c r="AD5271">
        <v>4.2670928234837504</v>
      </c>
      <c r="AE5271">
        <v>130.01056004875318</v>
      </c>
    </row>
    <row r="5272" spans="1:31" x14ac:dyDescent="0.25">
      <c r="A5272">
        <v>2347027</v>
      </c>
      <c r="B5272">
        <v>1</v>
      </c>
      <c r="C5272" t="s">
        <v>80</v>
      </c>
      <c r="D5272" t="s">
        <v>96</v>
      </c>
      <c r="E5272" t="s">
        <v>147</v>
      </c>
      <c r="F5272" t="s">
        <v>15155</v>
      </c>
      <c r="G5272" t="s">
        <v>348</v>
      </c>
      <c r="H5272" t="s">
        <v>135</v>
      </c>
      <c r="I5272" t="s">
        <v>144</v>
      </c>
      <c r="J5272" t="s">
        <v>137</v>
      </c>
      <c r="K5272" t="s">
        <v>138</v>
      </c>
      <c r="L5272" t="s">
        <v>15156</v>
      </c>
      <c r="M5272" t="s">
        <v>15157</v>
      </c>
      <c r="N5272">
        <v>3.8588888880000001</v>
      </c>
      <c r="O5272">
        <v>0</v>
      </c>
      <c r="P5272">
        <v>6</v>
      </c>
      <c r="Q5272">
        <v>0</v>
      </c>
      <c r="R5272">
        <v>15</v>
      </c>
      <c r="S5272">
        <v>0</v>
      </c>
      <c r="T5272">
        <v>3</v>
      </c>
      <c r="U5272">
        <v>0</v>
      </c>
      <c r="V5272">
        <v>0</v>
      </c>
      <c r="W5272">
        <v>0</v>
      </c>
      <c r="X5272">
        <v>4.8603490209869253</v>
      </c>
      <c r="Y5272">
        <v>0</v>
      </c>
      <c r="Z5272">
        <v>44.615175153989099</v>
      </c>
      <c r="AA5272">
        <v>0</v>
      </c>
      <c r="AB5272">
        <v>7.3036302038249845</v>
      </c>
      <c r="AC5272">
        <v>0</v>
      </c>
      <c r="AD5272">
        <v>0</v>
      </c>
      <c r="AE5272">
        <v>56.77915437880101</v>
      </c>
    </row>
    <row r="5273" spans="1:31" x14ac:dyDescent="0.25">
      <c r="A5273">
        <v>2347359</v>
      </c>
      <c r="B5273">
        <v>1</v>
      </c>
      <c r="C5273" t="s">
        <v>81</v>
      </c>
      <c r="D5273" t="s">
        <v>115</v>
      </c>
      <c r="E5273" t="s">
        <v>151</v>
      </c>
      <c r="F5273" t="s">
        <v>1091</v>
      </c>
      <c r="G5273" t="s">
        <v>153</v>
      </c>
      <c r="H5273" t="s">
        <v>154</v>
      </c>
      <c r="I5273" t="s">
        <v>144</v>
      </c>
      <c r="J5273" t="s">
        <v>137</v>
      </c>
      <c r="K5273" t="s">
        <v>138</v>
      </c>
      <c r="L5273" t="s">
        <v>15158</v>
      </c>
      <c r="M5273" t="s">
        <v>15159</v>
      </c>
      <c r="N5273">
        <v>4.1588888879999999</v>
      </c>
      <c r="O5273">
        <v>0</v>
      </c>
      <c r="P5273">
        <v>3</v>
      </c>
      <c r="Q5273">
        <v>0</v>
      </c>
      <c r="R5273">
        <v>10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1.8808766001173891</v>
      </c>
      <c r="Y5273">
        <v>0</v>
      </c>
      <c r="Z5273">
        <v>60.833250169456967</v>
      </c>
      <c r="AA5273">
        <v>0</v>
      </c>
      <c r="AB5273">
        <v>0</v>
      </c>
      <c r="AC5273">
        <v>0</v>
      </c>
      <c r="AD5273">
        <v>0</v>
      </c>
      <c r="AE5273">
        <v>62.714126769574357</v>
      </c>
    </row>
    <row r="5274" spans="1:31" x14ac:dyDescent="0.25">
      <c r="A5274">
        <v>2347259</v>
      </c>
      <c r="B5274">
        <v>1</v>
      </c>
      <c r="C5274" t="s">
        <v>81</v>
      </c>
      <c r="D5274" t="s">
        <v>113</v>
      </c>
      <c r="E5274" t="s">
        <v>151</v>
      </c>
      <c r="F5274" t="s">
        <v>15160</v>
      </c>
      <c r="G5274" t="s">
        <v>153</v>
      </c>
      <c r="H5274" t="s">
        <v>154</v>
      </c>
      <c r="I5274" t="s">
        <v>144</v>
      </c>
      <c r="J5274" t="s">
        <v>137</v>
      </c>
      <c r="K5274" t="s">
        <v>138</v>
      </c>
      <c r="L5274" t="s">
        <v>15161</v>
      </c>
      <c r="M5274" t="s">
        <v>15162</v>
      </c>
      <c r="N5274">
        <v>2.9827777769999999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9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79.891222746703576</v>
      </c>
      <c r="AC5274">
        <v>0</v>
      </c>
      <c r="AD5274">
        <v>0</v>
      </c>
      <c r="AE5274">
        <v>79.891222746703576</v>
      </c>
    </row>
    <row r="5275" spans="1:31" x14ac:dyDescent="0.25">
      <c r="A5275">
        <v>2347282</v>
      </c>
      <c r="B5275">
        <v>1</v>
      </c>
      <c r="C5275" t="s">
        <v>81</v>
      </c>
      <c r="D5275" t="s">
        <v>123</v>
      </c>
      <c r="E5275" t="s">
        <v>157</v>
      </c>
      <c r="F5275" t="s">
        <v>15163</v>
      </c>
      <c r="G5275" t="s">
        <v>159</v>
      </c>
      <c r="H5275" t="s">
        <v>154</v>
      </c>
      <c r="I5275" t="s">
        <v>144</v>
      </c>
      <c r="J5275" t="s">
        <v>137</v>
      </c>
      <c r="K5275" t="s">
        <v>138</v>
      </c>
      <c r="L5275" t="s">
        <v>15164</v>
      </c>
      <c r="M5275" t="s">
        <v>15165</v>
      </c>
      <c r="N5275">
        <v>3.3283333329999998</v>
      </c>
      <c r="O5275">
        <v>0</v>
      </c>
      <c r="P5275">
        <v>0</v>
      </c>
      <c r="Q5275">
        <v>0</v>
      </c>
      <c r="R5275">
        <v>1</v>
      </c>
      <c r="S5275">
        <v>0</v>
      </c>
      <c r="T5275">
        <v>1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9.7961180360805002</v>
      </c>
      <c r="AA5275">
        <v>0</v>
      </c>
      <c r="AB5275">
        <v>0</v>
      </c>
      <c r="AC5275">
        <v>0</v>
      </c>
      <c r="AD5275">
        <v>0</v>
      </c>
      <c r="AE5275">
        <v>9.7961180360805002</v>
      </c>
    </row>
    <row r="5276" spans="1:31" x14ac:dyDescent="0.25">
      <c r="A5276">
        <v>2346841</v>
      </c>
      <c r="B5276">
        <v>1</v>
      </c>
      <c r="C5276" t="s">
        <v>80</v>
      </c>
      <c r="D5276" t="s">
        <v>107</v>
      </c>
      <c r="E5276" t="s">
        <v>151</v>
      </c>
      <c r="F5276" t="s">
        <v>15166</v>
      </c>
      <c r="G5276" t="s">
        <v>153</v>
      </c>
      <c r="H5276" t="s">
        <v>154</v>
      </c>
      <c r="I5276" t="s">
        <v>144</v>
      </c>
      <c r="J5276" t="s">
        <v>137</v>
      </c>
      <c r="K5276" t="s">
        <v>138</v>
      </c>
      <c r="L5276" t="s">
        <v>15167</v>
      </c>
      <c r="M5276" t="s">
        <v>15168</v>
      </c>
      <c r="N5276">
        <v>0.45694444400000001</v>
      </c>
      <c r="O5276">
        <v>0</v>
      </c>
      <c r="P5276">
        <v>44</v>
      </c>
      <c r="Q5276">
        <v>0</v>
      </c>
      <c r="R5276">
        <v>0</v>
      </c>
      <c r="S5276">
        <v>0</v>
      </c>
      <c r="T5276">
        <v>9</v>
      </c>
      <c r="U5276">
        <v>0</v>
      </c>
      <c r="V5276">
        <v>0</v>
      </c>
      <c r="W5276">
        <v>0</v>
      </c>
      <c r="X5276">
        <v>3.7218206478038058</v>
      </c>
      <c r="Y5276">
        <v>0</v>
      </c>
      <c r="Z5276">
        <v>0</v>
      </c>
      <c r="AA5276">
        <v>0</v>
      </c>
      <c r="AB5276">
        <v>2.071981423421049</v>
      </c>
      <c r="AC5276">
        <v>0</v>
      </c>
      <c r="AD5276">
        <v>0</v>
      </c>
      <c r="AE5276">
        <v>5.7938020712248548</v>
      </c>
    </row>
    <row r="5277" spans="1:31" x14ac:dyDescent="0.25">
      <c r="A5277">
        <v>2347339</v>
      </c>
      <c r="B5277">
        <v>1</v>
      </c>
      <c r="C5277" t="s">
        <v>81</v>
      </c>
      <c r="D5277" t="s">
        <v>120</v>
      </c>
      <c r="E5277" t="s">
        <v>157</v>
      </c>
      <c r="F5277" t="s">
        <v>15169</v>
      </c>
      <c r="G5277" t="s">
        <v>352</v>
      </c>
      <c r="H5277" t="s">
        <v>154</v>
      </c>
      <c r="I5277" t="s">
        <v>144</v>
      </c>
      <c r="J5277" t="s">
        <v>137</v>
      </c>
      <c r="K5277" t="s">
        <v>138</v>
      </c>
      <c r="L5277" t="s">
        <v>15170</v>
      </c>
      <c r="M5277" t="s">
        <v>15171</v>
      </c>
      <c r="N5277">
        <v>2.3386111110000001</v>
      </c>
      <c r="O5277">
        <v>0</v>
      </c>
      <c r="P5277">
        <v>7</v>
      </c>
      <c r="Q5277">
        <v>0</v>
      </c>
      <c r="R5277">
        <v>0</v>
      </c>
      <c r="S5277">
        <v>0</v>
      </c>
      <c r="T5277">
        <v>1</v>
      </c>
      <c r="U5277">
        <v>0</v>
      </c>
      <c r="V5277">
        <v>0</v>
      </c>
      <c r="W5277">
        <v>0</v>
      </c>
      <c r="X5277">
        <v>2.7961885331795671</v>
      </c>
      <c r="Y5277">
        <v>0</v>
      </c>
      <c r="Z5277">
        <v>0</v>
      </c>
      <c r="AA5277">
        <v>0</v>
      </c>
      <c r="AB5277">
        <v>4.9691996606136311</v>
      </c>
      <c r="AC5277">
        <v>0</v>
      </c>
      <c r="AD5277">
        <v>0</v>
      </c>
      <c r="AE5277">
        <v>7.7653881937931981</v>
      </c>
    </row>
    <row r="5278" spans="1:31" x14ac:dyDescent="0.25">
      <c r="A5278">
        <v>2347445</v>
      </c>
      <c r="B5278">
        <v>1</v>
      </c>
      <c r="C5278" t="s">
        <v>80</v>
      </c>
      <c r="D5278" t="s">
        <v>93</v>
      </c>
      <c r="E5278" t="s">
        <v>157</v>
      </c>
      <c r="F5278" t="s">
        <v>15172</v>
      </c>
      <c r="G5278" t="s">
        <v>159</v>
      </c>
      <c r="H5278" t="s">
        <v>154</v>
      </c>
      <c r="I5278" t="s">
        <v>144</v>
      </c>
      <c r="J5278" t="s">
        <v>137</v>
      </c>
      <c r="K5278" t="s">
        <v>138</v>
      </c>
      <c r="L5278" t="s">
        <v>15173</v>
      </c>
      <c r="M5278" t="s">
        <v>15174</v>
      </c>
      <c r="N5278">
        <v>3.926666666</v>
      </c>
      <c r="O5278">
        <v>0</v>
      </c>
      <c r="P5278">
        <v>1</v>
      </c>
      <c r="Q5278">
        <v>0</v>
      </c>
      <c r="R5278">
        <v>1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0.78386075121648613</v>
      </c>
      <c r="Y5278">
        <v>0</v>
      </c>
      <c r="Z5278">
        <v>21.044131187751198</v>
      </c>
      <c r="AA5278">
        <v>0</v>
      </c>
      <c r="AB5278">
        <v>0</v>
      </c>
      <c r="AC5278">
        <v>0</v>
      </c>
      <c r="AD5278">
        <v>0</v>
      </c>
      <c r="AE5278">
        <v>21.827991938967685</v>
      </c>
    </row>
    <row r="5279" spans="1:31" x14ac:dyDescent="0.25">
      <c r="A5279">
        <v>2347090</v>
      </c>
      <c r="B5279">
        <v>1</v>
      </c>
      <c r="C5279" t="s">
        <v>81</v>
      </c>
      <c r="D5279" t="s">
        <v>112</v>
      </c>
      <c r="E5279" t="s">
        <v>141</v>
      </c>
      <c r="F5279" t="s">
        <v>15175</v>
      </c>
      <c r="G5279" t="s">
        <v>134</v>
      </c>
      <c r="H5279" t="s">
        <v>135</v>
      </c>
      <c r="I5279" t="s">
        <v>144</v>
      </c>
      <c r="J5279" t="s">
        <v>137</v>
      </c>
      <c r="K5279" t="s">
        <v>138</v>
      </c>
      <c r="L5279" t="s">
        <v>15176</v>
      </c>
      <c r="M5279" t="s">
        <v>15177</v>
      </c>
      <c r="N5279">
        <v>2.1105555549999999</v>
      </c>
      <c r="O5279">
        <v>0</v>
      </c>
      <c r="P5279">
        <v>768</v>
      </c>
      <c r="Q5279">
        <v>6</v>
      </c>
      <c r="R5279">
        <v>108</v>
      </c>
      <c r="S5279">
        <v>13</v>
      </c>
      <c r="T5279">
        <v>106</v>
      </c>
      <c r="U5279">
        <v>5</v>
      </c>
      <c r="V5279">
        <v>2</v>
      </c>
      <c r="W5279">
        <v>0</v>
      </c>
      <c r="X5279">
        <v>390.45373370346215</v>
      </c>
      <c r="Y5279">
        <v>1109.9249490378043</v>
      </c>
      <c r="Z5279">
        <v>168.85932098939182</v>
      </c>
      <c r="AA5279">
        <v>823.62221201771922</v>
      </c>
      <c r="AB5279">
        <v>402.59059554054971</v>
      </c>
      <c r="AC5279">
        <v>3161.4879660858928</v>
      </c>
      <c r="AD5279">
        <v>35.002478023114101</v>
      </c>
      <c r="AE5279">
        <v>6091.9412553979346</v>
      </c>
    </row>
    <row r="5280" spans="1:31" x14ac:dyDescent="0.25">
      <c r="A5280">
        <v>2346904</v>
      </c>
      <c r="B5280">
        <v>1</v>
      </c>
      <c r="C5280" t="s">
        <v>80</v>
      </c>
      <c r="D5280" t="s">
        <v>83</v>
      </c>
      <c r="E5280" t="s">
        <v>157</v>
      </c>
      <c r="F5280" t="s">
        <v>15178</v>
      </c>
      <c r="G5280" t="s">
        <v>204</v>
      </c>
      <c r="H5280" t="s">
        <v>154</v>
      </c>
      <c r="I5280" t="s">
        <v>144</v>
      </c>
      <c r="J5280" t="s">
        <v>137</v>
      </c>
      <c r="K5280" t="s">
        <v>138</v>
      </c>
      <c r="L5280" t="s">
        <v>15179</v>
      </c>
      <c r="M5280" t="s">
        <v>15180</v>
      </c>
      <c r="N5280">
        <v>2.5352777770000001</v>
      </c>
      <c r="O5280">
        <v>0</v>
      </c>
      <c r="P5280">
        <v>4</v>
      </c>
      <c r="Q5280">
        <v>0</v>
      </c>
      <c r="R5280">
        <v>0</v>
      </c>
      <c r="S5280">
        <v>0</v>
      </c>
      <c r="T5280">
        <v>1</v>
      </c>
      <c r="U5280">
        <v>0</v>
      </c>
      <c r="V5280">
        <v>0</v>
      </c>
      <c r="W5280">
        <v>0</v>
      </c>
      <c r="X5280">
        <v>2.0616636999565112</v>
      </c>
      <c r="Y5280">
        <v>0</v>
      </c>
      <c r="Z5280">
        <v>0</v>
      </c>
      <c r="AA5280">
        <v>0</v>
      </c>
      <c r="AB5280">
        <v>1.3626680199150698</v>
      </c>
      <c r="AC5280">
        <v>0</v>
      </c>
      <c r="AD5280">
        <v>0</v>
      </c>
      <c r="AE5280">
        <v>3.424331719871581</v>
      </c>
    </row>
    <row r="5281" spans="1:31" x14ac:dyDescent="0.25">
      <c r="A5281">
        <v>2346947</v>
      </c>
      <c r="B5281">
        <v>1</v>
      </c>
      <c r="C5281" t="s">
        <v>80</v>
      </c>
      <c r="D5281" t="s">
        <v>110</v>
      </c>
      <c r="E5281" t="s">
        <v>151</v>
      </c>
      <c r="F5281" t="s">
        <v>15181</v>
      </c>
      <c r="G5281" t="s">
        <v>269</v>
      </c>
      <c r="H5281" t="s">
        <v>154</v>
      </c>
      <c r="I5281" t="s">
        <v>144</v>
      </c>
      <c r="J5281" t="s">
        <v>137</v>
      </c>
      <c r="K5281" t="s">
        <v>209</v>
      </c>
      <c r="L5281" t="s">
        <v>15182</v>
      </c>
      <c r="M5281" t="s">
        <v>15183</v>
      </c>
      <c r="N5281">
        <v>6.4702777769999997</v>
      </c>
      <c r="O5281">
        <v>0</v>
      </c>
      <c r="P5281">
        <v>25</v>
      </c>
      <c r="Q5281">
        <v>0</v>
      </c>
      <c r="R5281">
        <v>0</v>
      </c>
      <c r="S5281">
        <v>0</v>
      </c>
      <c r="T5281">
        <v>9</v>
      </c>
      <c r="U5281">
        <v>0</v>
      </c>
      <c r="V5281">
        <v>1</v>
      </c>
      <c r="W5281">
        <v>0</v>
      </c>
      <c r="X5281">
        <v>53.990760693284209</v>
      </c>
      <c r="Y5281">
        <v>0</v>
      </c>
      <c r="Z5281">
        <v>0</v>
      </c>
      <c r="AA5281">
        <v>0</v>
      </c>
      <c r="AB5281">
        <v>34.251229387190754</v>
      </c>
      <c r="AC5281">
        <v>0</v>
      </c>
      <c r="AD5281">
        <v>1135.7405566931093</v>
      </c>
      <c r="AE5281">
        <v>1223.9825467735843</v>
      </c>
    </row>
    <row r="5282" spans="1:31" x14ac:dyDescent="0.25">
      <c r="A5282">
        <v>2347096</v>
      </c>
      <c r="B5282">
        <v>1</v>
      </c>
      <c r="C5282" t="s">
        <v>81</v>
      </c>
      <c r="D5282" t="s">
        <v>113</v>
      </c>
      <c r="E5282" t="s">
        <v>141</v>
      </c>
      <c r="F5282" t="s">
        <v>15184</v>
      </c>
      <c r="G5282" t="s">
        <v>134</v>
      </c>
      <c r="H5282" t="s">
        <v>135</v>
      </c>
      <c r="I5282" t="s">
        <v>144</v>
      </c>
      <c r="J5282" t="s">
        <v>137</v>
      </c>
      <c r="K5282" t="s">
        <v>138</v>
      </c>
      <c r="L5282" t="s">
        <v>15185</v>
      </c>
      <c r="M5282" t="s">
        <v>15186</v>
      </c>
      <c r="N5282">
        <v>0.54305555500000002</v>
      </c>
      <c r="O5282">
        <v>0</v>
      </c>
      <c r="P5282">
        <v>1011</v>
      </c>
      <c r="Q5282">
        <v>2</v>
      </c>
      <c r="R5282">
        <v>109</v>
      </c>
      <c r="S5282">
        <v>6</v>
      </c>
      <c r="T5282">
        <v>29</v>
      </c>
      <c r="U5282">
        <v>0</v>
      </c>
      <c r="V5282">
        <v>0</v>
      </c>
      <c r="W5282">
        <v>0</v>
      </c>
      <c r="X5282">
        <v>95.251282087583007</v>
      </c>
      <c r="Y5282">
        <v>6.0736272008902512</v>
      </c>
      <c r="Z5282">
        <v>77.345815545973508</v>
      </c>
      <c r="AA5282">
        <v>6.8708195824916762</v>
      </c>
      <c r="AB5282">
        <v>14.521506196679027</v>
      </c>
      <c r="AC5282">
        <v>0</v>
      </c>
      <c r="AD5282">
        <v>0</v>
      </c>
      <c r="AE5282">
        <v>200.06305061361746</v>
      </c>
    </row>
    <row r="5283" spans="1:31" x14ac:dyDescent="0.25">
      <c r="A5283">
        <v>2347156</v>
      </c>
      <c r="B5283">
        <v>1</v>
      </c>
      <c r="C5283" t="s">
        <v>81</v>
      </c>
      <c r="D5283" t="s">
        <v>117</v>
      </c>
      <c r="E5283" t="s">
        <v>147</v>
      </c>
      <c r="F5283" t="s">
        <v>15187</v>
      </c>
      <c r="G5283" t="s">
        <v>134</v>
      </c>
      <c r="H5283" t="s">
        <v>135</v>
      </c>
      <c r="I5283" t="s">
        <v>136</v>
      </c>
      <c r="J5283" t="s">
        <v>137</v>
      </c>
      <c r="K5283" t="s">
        <v>138</v>
      </c>
      <c r="L5283" t="s">
        <v>15188</v>
      </c>
      <c r="M5283" t="s">
        <v>15189</v>
      </c>
      <c r="N5283">
        <v>1.6111111000000001E-2</v>
      </c>
      <c r="O5283">
        <v>0</v>
      </c>
      <c r="P5283">
        <v>125</v>
      </c>
      <c r="Q5283">
        <v>0</v>
      </c>
      <c r="R5283">
        <v>2</v>
      </c>
      <c r="S5283">
        <v>0</v>
      </c>
      <c r="T5283">
        <v>3</v>
      </c>
      <c r="U5283">
        <v>0</v>
      </c>
      <c r="V5283">
        <v>0</v>
      </c>
      <c r="W5283">
        <v>0</v>
      </c>
      <c r="X5283">
        <v>0.29328949998877113</v>
      </c>
      <c r="Y5283">
        <v>0</v>
      </c>
      <c r="Z5283">
        <v>1.4432724781133334E-3</v>
      </c>
      <c r="AA5283">
        <v>0</v>
      </c>
      <c r="AB5283">
        <v>9.0318956415066688E-3</v>
      </c>
      <c r="AC5283">
        <v>0</v>
      </c>
      <c r="AD5283">
        <v>0</v>
      </c>
      <c r="AE5283">
        <v>0.30376466810839114</v>
      </c>
    </row>
    <row r="5284" spans="1:31" x14ac:dyDescent="0.25">
      <c r="A5284">
        <v>2346824</v>
      </c>
      <c r="B5284">
        <v>1</v>
      </c>
      <c r="C5284" t="s">
        <v>81</v>
      </c>
      <c r="D5284" t="s">
        <v>113</v>
      </c>
      <c r="E5284" t="s">
        <v>151</v>
      </c>
      <c r="F5284" t="s">
        <v>15190</v>
      </c>
      <c r="G5284" t="s">
        <v>153</v>
      </c>
      <c r="H5284" t="s">
        <v>154</v>
      </c>
      <c r="I5284" t="s">
        <v>144</v>
      </c>
      <c r="J5284" t="s">
        <v>137</v>
      </c>
      <c r="K5284" t="s">
        <v>138</v>
      </c>
      <c r="L5284" t="s">
        <v>15191</v>
      </c>
      <c r="M5284" t="s">
        <v>15192</v>
      </c>
      <c r="N5284">
        <v>0.98861111099999999</v>
      </c>
      <c r="O5284">
        <v>0</v>
      </c>
      <c r="P5284">
        <v>2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0.2930247172202961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0.2930247172202961</v>
      </c>
    </row>
    <row r="5285" spans="1:31" x14ac:dyDescent="0.25">
      <c r="A5285">
        <v>2347325</v>
      </c>
      <c r="B5285">
        <v>1</v>
      </c>
      <c r="C5285" t="s">
        <v>81</v>
      </c>
      <c r="D5285" t="s">
        <v>112</v>
      </c>
      <c r="E5285" t="s">
        <v>174</v>
      </c>
      <c r="F5285" t="s">
        <v>15193</v>
      </c>
      <c r="G5285" t="s">
        <v>208</v>
      </c>
      <c r="H5285" t="s">
        <v>154</v>
      </c>
      <c r="I5285" t="s">
        <v>144</v>
      </c>
      <c r="J5285" t="s">
        <v>137</v>
      </c>
      <c r="K5285" t="s">
        <v>209</v>
      </c>
      <c r="L5285" t="s">
        <v>15194</v>
      </c>
      <c r="M5285" t="s">
        <v>15195</v>
      </c>
      <c r="N5285">
        <v>1.01</v>
      </c>
      <c r="O5285">
        <v>0</v>
      </c>
      <c r="P5285">
        <v>434</v>
      </c>
      <c r="Q5285">
        <v>0</v>
      </c>
      <c r="R5285">
        <v>7</v>
      </c>
      <c r="S5285">
        <v>0</v>
      </c>
      <c r="T5285">
        <v>15</v>
      </c>
      <c r="U5285">
        <v>0</v>
      </c>
      <c r="V5285">
        <v>0</v>
      </c>
      <c r="W5285">
        <v>0</v>
      </c>
      <c r="X5285">
        <v>89.213450182576807</v>
      </c>
      <c r="Y5285">
        <v>0</v>
      </c>
      <c r="Z5285">
        <v>1.2311558659558821</v>
      </c>
      <c r="AA5285">
        <v>0</v>
      </c>
      <c r="AB5285">
        <v>13.89966976090575</v>
      </c>
      <c r="AC5285">
        <v>0</v>
      </c>
      <c r="AD5285">
        <v>0</v>
      </c>
      <c r="AE5285">
        <v>104.34427580943844</v>
      </c>
    </row>
    <row r="5286" spans="1:31" x14ac:dyDescent="0.25">
      <c r="A5286">
        <v>2346964</v>
      </c>
      <c r="B5286">
        <v>1</v>
      </c>
      <c r="C5286" t="s">
        <v>80</v>
      </c>
      <c r="D5286" t="s">
        <v>92</v>
      </c>
      <c r="E5286" t="s">
        <v>132</v>
      </c>
      <c r="F5286" t="s">
        <v>15196</v>
      </c>
      <c r="G5286" t="s">
        <v>208</v>
      </c>
      <c r="H5286" t="s">
        <v>135</v>
      </c>
      <c r="I5286" t="s">
        <v>144</v>
      </c>
      <c r="J5286" t="s">
        <v>137</v>
      </c>
      <c r="K5286" t="s">
        <v>209</v>
      </c>
      <c r="L5286" t="s">
        <v>15197</v>
      </c>
      <c r="M5286" t="s">
        <v>15198</v>
      </c>
      <c r="N5286">
        <v>7.2036111109999998</v>
      </c>
      <c r="O5286">
        <v>1</v>
      </c>
      <c r="P5286">
        <v>7392</v>
      </c>
      <c r="Q5286">
        <v>0</v>
      </c>
      <c r="R5286">
        <v>82</v>
      </c>
      <c r="S5286">
        <v>11</v>
      </c>
      <c r="T5286">
        <v>760</v>
      </c>
      <c r="U5286">
        <v>0</v>
      </c>
      <c r="V5286">
        <v>0</v>
      </c>
      <c r="W5286">
        <v>152.00265540360036</v>
      </c>
      <c r="X5286">
        <v>16784.26841841151</v>
      </c>
      <c r="Y5286">
        <v>0</v>
      </c>
      <c r="Z5286">
        <v>138.27367712396551</v>
      </c>
      <c r="AA5286">
        <v>2191.101414623864</v>
      </c>
      <c r="AB5286">
        <v>10911.091217647503</v>
      </c>
      <c r="AC5286">
        <v>0</v>
      </c>
      <c r="AD5286">
        <v>0</v>
      </c>
      <c r="AE5286">
        <v>30176.737383210442</v>
      </c>
    </row>
    <row r="5287" spans="1:31" x14ac:dyDescent="0.25">
      <c r="A5287">
        <v>2347279</v>
      </c>
      <c r="B5287">
        <v>1</v>
      </c>
      <c r="C5287" t="s">
        <v>81</v>
      </c>
      <c r="D5287" t="s">
        <v>117</v>
      </c>
      <c r="E5287" t="s">
        <v>147</v>
      </c>
      <c r="F5287" t="s">
        <v>15199</v>
      </c>
      <c r="G5287" t="s">
        <v>184</v>
      </c>
      <c r="H5287" t="s">
        <v>135</v>
      </c>
      <c r="I5287" t="s">
        <v>144</v>
      </c>
      <c r="J5287" t="s">
        <v>137</v>
      </c>
      <c r="K5287" t="s">
        <v>138</v>
      </c>
      <c r="L5287" t="s">
        <v>15200</v>
      </c>
      <c r="M5287" t="s">
        <v>15201</v>
      </c>
      <c r="N5287">
        <v>1.534444444</v>
      </c>
      <c r="O5287">
        <v>0</v>
      </c>
      <c r="P5287">
        <v>119</v>
      </c>
      <c r="Q5287">
        <v>11</v>
      </c>
      <c r="R5287">
        <v>20</v>
      </c>
      <c r="S5287">
        <v>0</v>
      </c>
      <c r="T5287">
        <v>3</v>
      </c>
      <c r="U5287">
        <v>0</v>
      </c>
      <c r="V5287">
        <v>0</v>
      </c>
      <c r="W5287">
        <v>0</v>
      </c>
      <c r="X5287">
        <v>26.749533274718388</v>
      </c>
      <c r="Y5287">
        <v>307.35117038290616</v>
      </c>
      <c r="Z5287">
        <v>248.05864366711663</v>
      </c>
      <c r="AA5287">
        <v>0</v>
      </c>
      <c r="AB5287">
        <v>3.7862548970389311</v>
      </c>
      <c r="AC5287">
        <v>0</v>
      </c>
      <c r="AD5287">
        <v>0</v>
      </c>
      <c r="AE5287">
        <v>585.94560222178006</v>
      </c>
    </row>
    <row r="5288" spans="1:31" x14ac:dyDescent="0.25">
      <c r="A5288">
        <v>2347110</v>
      </c>
      <c r="B5288">
        <v>1</v>
      </c>
      <c r="C5288" t="s">
        <v>80</v>
      </c>
      <c r="D5288" t="s">
        <v>96</v>
      </c>
      <c r="E5288" t="s">
        <v>157</v>
      </c>
      <c r="F5288" t="s">
        <v>15202</v>
      </c>
      <c r="G5288" t="s">
        <v>159</v>
      </c>
      <c r="H5288" t="s">
        <v>154</v>
      </c>
      <c r="I5288" t="s">
        <v>144</v>
      </c>
      <c r="J5288" t="s">
        <v>137</v>
      </c>
      <c r="K5288" t="s">
        <v>138</v>
      </c>
      <c r="L5288" t="s">
        <v>15203</v>
      </c>
      <c r="M5288" t="s">
        <v>15204</v>
      </c>
      <c r="N5288">
        <v>5.437777777</v>
      </c>
      <c r="O5288">
        <v>0</v>
      </c>
      <c r="P5288">
        <v>1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9.1701859257008227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9.1701859257008227</v>
      </c>
    </row>
    <row r="5289" spans="1:31" x14ac:dyDescent="0.25">
      <c r="A5289">
        <v>2347010</v>
      </c>
      <c r="B5289">
        <v>1</v>
      </c>
      <c r="C5289" t="s">
        <v>80</v>
      </c>
      <c r="D5289" t="s">
        <v>96</v>
      </c>
      <c r="E5289" t="s">
        <v>157</v>
      </c>
      <c r="F5289" t="s">
        <v>15205</v>
      </c>
      <c r="G5289" t="s">
        <v>159</v>
      </c>
      <c r="H5289" t="s">
        <v>154</v>
      </c>
      <c r="I5289" t="s">
        <v>144</v>
      </c>
      <c r="J5289" t="s">
        <v>137</v>
      </c>
      <c r="K5289" t="s">
        <v>138</v>
      </c>
      <c r="L5289" t="s">
        <v>15206</v>
      </c>
      <c r="M5289" t="s">
        <v>15207</v>
      </c>
      <c r="N5289">
        <v>2.14</v>
      </c>
      <c r="O5289">
        <v>0</v>
      </c>
      <c r="P5289">
        <v>1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0.30085401545443224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0.30085401545443224</v>
      </c>
    </row>
    <row r="5290" spans="1:31" x14ac:dyDescent="0.25">
      <c r="A5290">
        <v>2347133</v>
      </c>
      <c r="B5290">
        <v>1</v>
      </c>
      <c r="C5290" t="s">
        <v>80</v>
      </c>
      <c r="D5290" t="s">
        <v>100</v>
      </c>
      <c r="E5290" t="s">
        <v>157</v>
      </c>
      <c r="F5290" t="s">
        <v>15208</v>
      </c>
      <c r="G5290" t="s">
        <v>204</v>
      </c>
      <c r="H5290" t="s">
        <v>154</v>
      </c>
      <c r="I5290" t="s">
        <v>144</v>
      </c>
      <c r="J5290" t="s">
        <v>137</v>
      </c>
      <c r="K5290" t="s">
        <v>138</v>
      </c>
      <c r="L5290" t="s">
        <v>15209</v>
      </c>
      <c r="M5290" t="s">
        <v>15210</v>
      </c>
      <c r="N5290">
        <v>2.875</v>
      </c>
      <c r="O5290">
        <v>0</v>
      </c>
      <c r="P5290">
        <v>0</v>
      </c>
      <c r="Q5290">
        <v>0</v>
      </c>
      <c r="R5290">
        <v>0</v>
      </c>
      <c r="S5290">
        <v>0</v>
      </c>
      <c r="T5290">
        <v>1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7.951474025489464</v>
      </c>
      <c r="AC5290">
        <v>0</v>
      </c>
      <c r="AD5290">
        <v>0</v>
      </c>
      <c r="AE5290">
        <v>7.951474025489464</v>
      </c>
    </row>
    <row r="5291" spans="1:31" x14ac:dyDescent="0.25">
      <c r="A5291">
        <v>2347173</v>
      </c>
      <c r="B5291">
        <v>1</v>
      </c>
      <c r="C5291" t="s">
        <v>80</v>
      </c>
      <c r="D5291" t="s">
        <v>82</v>
      </c>
      <c r="E5291" t="s">
        <v>157</v>
      </c>
      <c r="F5291" t="s">
        <v>15211</v>
      </c>
      <c r="G5291" t="s">
        <v>279</v>
      </c>
      <c r="H5291" t="s">
        <v>154</v>
      </c>
      <c r="I5291" t="s">
        <v>144</v>
      </c>
      <c r="J5291" t="s">
        <v>137</v>
      </c>
      <c r="K5291" t="s">
        <v>138</v>
      </c>
      <c r="L5291" t="s">
        <v>15212</v>
      </c>
      <c r="M5291" t="s">
        <v>15213</v>
      </c>
      <c r="N5291">
        <v>2.2000000000000002</v>
      </c>
      <c r="O5291">
        <v>0</v>
      </c>
      <c r="P5291">
        <v>6</v>
      </c>
      <c r="Q5291">
        <v>0</v>
      </c>
      <c r="R5291">
        <v>0</v>
      </c>
      <c r="S5291">
        <v>0</v>
      </c>
      <c r="T5291">
        <v>2</v>
      </c>
      <c r="U5291">
        <v>0</v>
      </c>
      <c r="V5291">
        <v>0</v>
      </c>
      <c r="W5291">
        <v>0</v>
      </c>
      <c r="X5291">
        <v>8.4394880487724002</v>
      </c>
      <c r="Y5291">
        <v>0</v>
      </c>
      <c r="Z5291">
        <v>0</v>
      </c>
      <c r="AA5291">
        <v>0</v>
      </c>
      <c r="AB5291">
        <v>23.675076195895471</v>
      </c>
      <c r="AC5291">
        <v>0</v>
      </c>
      <c r="AD5291">
        <v>0</v>
      </c>
      <c r="AE5291">
        <v>32.114564244667875</v>
      </c>
    </row>
    <row r="5292" spans="1:31" x14ac:dyDescent="0.25">
      <c r="A5292">
        <v>2347116</v>
      </c>
      <c r="B5292">
        <v>1</v>
      </c>
      <c r="C5292" t="s">
        <v>80</v>
      </c>
      <c r="D5292" t="s">
        <v>90</v>
      </c>
      <c r="E5292" t="s">
        <v>151</v>
      </c>
      <c r="F5292" t="s">
        <v>15214</v>
      </c>
      <c r="G5292" t="s">
        <v>153</v>
      </c>
      <c r="H5292" t="s">
        <v>154</v>
      </c>
      <c r="I5292" t="s">
        <v>144</v>
      </c>
      <c r="J5292" t="s">
        <v>137</v>
      </c>
      <c r="K5292" t="s">
        <v>138</v>
      </c>
      <c r="L5292" t="s">
        <v>15215</v>
      </c>
      <c r="M5292" t="s">
        <v>15216</v>
      </c>
      <c r="N5292">
        <v>1.3125</v>
      </c>
      <c r="O5292">
        <v>0</v>
      </c>
      <c r="P5292">
        <v>101</v>
      </c>
      <c r="Q5292">
        <v>0</v>
      </c>
      <c r="R5292">
        <v>0</v>
      </c>
      <c r="S5292">
        <v>0</v>
      </c>
      <c r="T5292">
        <v>6</v>
      </c>
      <c r="U5292">
        <v>0</v>
      </c>
      <c r="V5292">
        <v>0</v>
      </c>
      <c r="W5292">
        <v>0</v>
      </c>
      <c r="X5292">
        <v>36.227929010396018</v>
      </c>
      <c r="Y5292">
        <v>0</v>
      </c>
      <c r="Z5292">
        <v>0</v>
      </c>
      <c r="AA5292">
        <v>0</v>
      </c>
      <c r="AB5292">
        <v>8.3530532115310692</v>
      </c>
      <c r="AC5292">
        <v>0</v>
      </c>
      <c r="AD5292">
        <v>0</v>
      </c>
      <c r="AE5292">
        <v>44.580982221927087</v>
      </c>
    </row>
    <row r="5293" spans="1:31" x14ac:dyDescent="0.25">
      <c r="A5293">
        <v>2347319</v>
      </c>
      <c r="B5293">
        <v>1</v>
      </c>
      <c r="C5293" t="s">
        <v>80</v>
      </c>
      <c r="D5293" t="s">
        <v>83</v>
      </c>
      <c r="E5293" t="s">
        <v>157</v>
      </c>
      <c r="F5293" t="s">
        <v>15217</v>
      </c>
      <c r="G5293" t="s">
        <v>159</v>
      </c>
      <c r="H5293" t="s">
        <v>154</v>
      </c>
      <c r="I5293" t="s">
        <v>144</v>
      </c>
      <c r="J5293" t="s">
        <v>137</v>
      </c>
      <c r="K5293" t="s">
        <v>138</v>
      </c>
      <c r="L5293" t="s">
        <v>15218</v>
      </c>
      <c r="M5293" t="s">
        <v>15219</v>
      </c>
      <c r="N5293">
        <v>0.79888888800000002</v>
      </c>
      <c r="O5293">
        <v>0</v>
      </c>
      <c r="P5293">
        <v>2</v>
      </c>
      <c r="Q5293">
        <v>0</v>
      </c>
      <c r="R5293">
        <v>0</v>
      </c>
      <c r="S5293">
        <v>0</v>
      </c>
      <c r="T5293">
        <v>4</v>
      </c>
      <c r="U5293">
        <v>0</v>
      </c>
      <c r="V5293">
        <v>0</v>
      </c>
      <c r="W5293">
        <v>0</v>
      </c>
      <c r="X5293">
        <v>1.3213163777004802</v>
      </c>
      <c r="Y5293">
        <v>0</v>
      </c>
      <c r="Z5293">
        <v>0</v>
      </c>
      <c r="AA5293">
        <v>0</v>
      </c>
      <c r="AB5293">
        <v>0.75269728743055009</v>
      </c>
      <c r="AC5293">
        <v>0</v>
      </c>
      <c r="AD5293">
        <v>0</v>
      </c>
      <c r="AE5293">
        <v>2.0740136651310301</v>
      </c>
    </row>
    <row r="5294" spans="1:31" x14ac:dyDescent="0.25">
      <c r="A5294">
        <v>2347070</v>
      </c>
      <c r="B5294">
        <v>1</v>
      </c>
      <c r="C5294" t="s">
        <v>80</v>
      </c>
      <c r="D5294" t="s">
        <v>101</v>
      </c>
      <c r="E5294" t="s">
        <v>151</v>
      </c>
      <c r="F5294" t="s">
        <v>4286</v>
      </c>
      <c r="G5294" t="s">
        <v>153</v>
      </c>
      <c r="H5294" t="s">
        <v>154</v>
      </c>
      <c r="I5294" t="s">
        <v>144</v>
      </c>
      <c r="J5294" t="s">
        <v>137</v>
      </c>
      <c r="K5294" t="s">
        <v>138</v>
      </c>
      <c r="L5294" t="s">
        <v>15220</v>
      </c>
      <c r="M5294" t="s">
        <v>15221</v>
      </c>
      <c r="N5294">
        <v>1.779722222</v>
      </c>
      <c r="O5294">
        <v>0</v>
      </c>
      <c r="P5294">
        <v>144</v>
      </c>
      <c r="Q5294">
        <v>0</v>
      </c>
      <c r="R5294">
        <v>0</v>
      </c>
      <c r="S5294">
        <v>0</v>
      </c>
      <c r="T5294">
        <v>13</v>
      </c>
      <c r="U5294">
        <v>0</v>
      </c>
      <c r="V5294">
        <v>0</v>
      </c>
      <c r="W5294">
        <v>0</v>
      </c>
      <c r="X5294">
        <v>64.049740012218464</v>
      </c>
      <c r="Y5294">
        <v>0</v>
      </c>
      <c r="Z5294">
        <v>0</v>
      </c>
      <c r="AA5294">
        <v>0</v>
      </c>
      <c r="AB5294">
        <v>22.581110714921014</v>
      </c>
      <c r="AC5294">
        <v>0</v>
      </c>
      <c r="AD5294">
        <v>0</v>
      </c>
      <c r="AE5294">
        <v>86.630850727139475</v>
      </c>
    </row>
    <row r="5295" spans="1:31" x14ac:dyDescent="0.25">
      <c r="A5295">
        <v>2346970</v>
      </c>
      <c r="B5295">
        <v>1</v>
      </c>
      <c r="C5295" t="s">
        <v>81</v>
      </c>
      <c r="D5295" t="s">
        <v>112</v>
      </c>
      <c r="E5295" t="s">
        <v>147</v>
      </c>
      <c r="F5295" t="s">
        <v>15222</v>
      </c>
      <c r="G5295" t="s">
        <v>208</v>
      </c>
      <c r="H5295" t="s">
        <v>135</v>
      </c>
      <c r="I5295" t="s">
        <v>144</v>
      </c>
      <c r="J5295" t="s">
        <v>137</v>
      </c>
      <c r="K5295" t="s">
        <v>209</v>
      </c>
      <c r="L5295" t="s">
        <v>15223</v>
      </c>
      <c r="M5295" t="s">
        <v>15224</v>
      </c>
      <c r="N5295">
        <v>1.054166666</v>
      </c>
      <c r="O5295">
        <v>0</v>
      </c>
      <c r="P5295">
        <v>49</v>
      </c>
      <c r="Q5295">
        <v>0</v>
      </c>
      <c r="R5295">
        <v>7</v>
      </c>
      <c r="S5295">
        <v>0</v>
      </c>
      <c r="T5295">
        <v>6</v>
      </c>
      <c r="U5295">
        <v>0</v>
      </c>
      <c r="V5295">
        <v>0</v>
      </c>
      <c r="W5295">
        <v>0</v>
      </c>
      <c r="X5295">
        <v>11.409360209739944</v>
      </c>
      <c r="Y5295">
        <v>0</v>
      </c>
      <c r="Z5295">
        <v>6.085464888247941</v>
      </c>
      <c r="AA5295">
        <v>0</v>
      </c>
      <c r="AB5295">
        <v>0.72578612888488003</v>
      </c>
      <c r="AC5295">
        <v>0</v>
      </c>
      <c r="AD5295">
        <v>0</v>
      </c>
      <c r="AE5295">
        <v>18.220611226872766</v>
      </c>
    </row>
    <row r="5296" spans="1:31" x14ac:dyDescent="0.25">
      <c r="A5296">
        <v>2346907</v>
      </c>
      <c r="B5296">
        <v>1</v>
      </c>
      <c r="C5296" t="s">
        <v>80</v>
      </c>
      <c r="D5296" t="s">
        <v>98</v>
      </c>
      <c r="E5296" t="s">
        <v>151</v>
      </c>
      <c r="F5296" t="s">
        <v>15225</v>
      </c>
      <c r="G5296" t="s">
        <v>153</v>
      </c>
      <c r="H5296" t="s">
        <v>154</v>
      </c>
      <c r="I5296" t="s">
        <v>144</v>
      </c>
      <c r="J5296" t="s">
        <v>137</v>
      </c>
      <c r="K5296" t="s">
        <v>138</v>
      </c>
      <c r="L5296" t="s">
        <v>15226</v>
      </c>
      <c r="M5296" t="s">
        <v>15227</v>
      </c>
      <c r="N5296">
        <v>0.98611111100000004</v>
      </c>
      <c r="O5296">
        <v>0</v>
      </c>
      <c r="P5296">
        <v>5</v>
      </c>
      <c r="Q5296">
        <v>0</v>
      </c>
      <c r="R5296">
        <v>1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2.4315990682925577</v>
      </c>
      <c r="Y5296">
        <v>0</v>
      </c>
      <c r="Z5296">
        <v>0.42307188519546218</v>
      </c>
      <c r="AA5296">
        <v>0</v>
      </c>
      <c r="AB5296">
        <v>0</v>
      </c>
      <c r="AC5296">
        <v>0</v>
      </c>
      <c r="AD5296">
        <v>0</v>
      </c>
      <c r="AE5296">
        <v>2.8546709534880197</v>
      </c>
    </row>
    <row r="5297" spans="1:31" x14ac:dyDescent="0.25">
      <c r="A5297">
        <v>2347050</v>
      </c>
      <c r="B5297">
        <v>1</v>
      </c>
      <c r="C5297" t="s">
        <v>80</v>
      </c>
      <c r="D5297" t="s">
        <v>85</v>
      </c>
      <c r="E5297" t="s">
        <v>157</v>
      </c>
      <c r="F5297" t="s">
        <v>15228</v>
      </c>
      <c r="G5297" t="s">
        <v>204</v>
      </c>
      <c r="H5297" t="s">
        <v>154</v>
      </c>
      <c r="I5297" t="s">
        <v>144</v>
      </c>
      <c r="J5297" t="s">
        <v>137</v>
      </c>
      <c r="K5297" t="s">
        <v>138</v>
      </c>
      <c r="L5297" t="s">
        <v>15229</v>
      </c>
      <c r="M5297" t="s">
        <v>15230</v>
      </c>
      <c r="N5297">
        <v>0.78944444400000002</v>
      </c>
      <c r="O5297">
        <v>0</v>
      </c>
      <c r="P5297">
        <v>10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2.3535156634921557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2.3535156634921557</v>
      </c>
    </row>
    <row r="5298" spans="1:31" x14ac:dyDescent="0.25">
      <c r="A5298">
        <v>2347236</v>
      </c>
      <c r="B5298">
        <v>1</v>
      </c>
      <c r="C5298" t="s">
        <v>80</v>
      </c>
      <c r="D5298" t="s">
        <v>105</v>
      </c>
      <c r="E5298" t="s">
        <v>157</v>
      </c>
      <c r="F5298" t="s">
        <v>15231</v>
      </c>
      <c r="G5298" t="s">
        <v>159</v>
      </c>
      <c r="H5298" t="s">
        <v>154</v>
      </c>
      <c r="I5298" t="s">
        <v>144</v>
      </c>
      <c r="J5298" t="s">
        <v>137</v>
      </c>
      <c r="K5298" t="s">
        <v>138</v>
      </c>
      <c r="L5298" t="s">
        <v>15232</v>
      </c>
      <c r="M5298" t="s">
        <v>15233</v>
      </c>
      <c r="N5298">
        <v>2.02</v>
      </c>
      <c r="O5298">
        <v>0</v>
      </c>
      <c r="P5298">
        <v>3</v>
      </c>
      <c r="Q5298">
        <v>0</v>
      </c>
      <c r="R5298">
        <v>0</v>
      </c>
      <c r="S5298">
        <v>0</v>
      </c>
      <c r="T5298">
        <v>1</v>
      </c>
      <c r="U5298">
        <v>0</v>
      </c>
      <c r="V5298">
        <v>0</v>
      </c>
      <c r="W5298">
        <v>0</v>
      </c>
      <c r="X5298">
        <v>1.6945131044145774</v>
      </c>
      <c r="Y5298">
        <v>0</v>
      </c>
      <c r="Z5298">
        <v>0</v>
      </c>
      <c r="AA5298">
        <v>0</v>
      </c>
      <c r="AB5298">
        <v>5.1234787333569587</v>
      </c>
      <c r="AC5298">
        <v>0</v>
      </c>
      <c r="AD5298">
        <v>0</v>
      </c>
      <c r="AE5298">
        <v>6.8179918377715358</v>
      </c>
    </row>
    <row r="5299" spans="1:31" x14ac:dyDescent="0.25">
      <c r="A5299">
        <v>2346887</v>
      </c>
      <c r="B5299">
        <v>1</v>
      </c>
      <c r="C5299" t="s">
        <v>81</v>
      </c>
      <c r="D5299" t="s">
        <v>127</v>
      </c>
      <c r="E5299" t="s">
        <v>147</v>
      </c>
      <c r="F5299" t="s">
        <v>15234</v>
      </c>
      <c r="G5299" t="s">
        <v>184</v>
      </c>
      <c r="H5299" t="s">
        <v>135</v>
      </c>
      <c r="I5299" t="s">
        <v>144</v>
      </c>
      <c r="J5299" t="s">
        <v>137</v>
      </c>
      <c r="K5299" t="s">
        <v>138</v>
      </c>
      <c r="L5299" t="s">
        <v>15235</v>
      </c>
      <c r="M5299" t="s">
        <v>15236</v>
      </c>
      <c r="N5299">
        <v>6.3150000000000004</v>
      </c>
      <c r="O5299">
        <v>1</v>
      </c>
      <c r="P5299">
        <v>0</v>
      </c>
      <c r="Q5299">
        <v>41</v>
      </c>
      <c r="R5299">
        <v>8</v>
      </c>
      <c r="S5299">
        <v>4</v>
      </c>
      <c r="T5299">
        <v>0</v>
      </c>
      <c r="U5299">
        <v>0</v>
      </c>
      <c r="V5299">
        <v>0</v>
      </c>
      <c r="W5299">
        <v>1.5084700202822834</v>
      </c>
      <c r="X5299">
        <v>0</v>
      </c>
      <c r="Y5299">
        <v>311.75059473290111</v>
      </c>
      <c r="Z5299">
        <v>95.983173696131345</v>
      </c>
      <c r="AA5299">
        <v>16.487769002501373</v>
      </c>
      <c r="AB5299">
        <v>0</v>
      </c>
      <c r="AC5299">
        <v>0</v>
      </c>
      <c r="AD5299">
        <v>0</v>
      </c>
      <c r="AE5299">
        <v>425.73000745181611</v>
      </c>
    </row>
    <row r="5300" spans="1:31" x14ac:dyDescent="0.25">
      <c r="A5300">
        <v>2347428</v>
      </c>
      <c r="B5300">
        <v>1</v>
      </c>
      <c r="C5300" t="s">
        <v>80</v>
      </c>
      <c r="D5300" t="s">
        <v>88</v>
      </c>
      <c r="E5300" t="s">
        <v>141</v>
      </c>
      <c r="F5300" t="s">
        <v>15237</v>
      </c>
      <c r="G5300" t="s">
        <v>134</v>
      </c>
      <c r="H5300" t="s">
        <v>135</v>
      </c>
      <c r="I5300" t="s">
        <v>144</v>
      </c>
      <c r="J5300" t="s">
        <v>137</v>
      </c>
      <c r="K5300" t="s">
        <v>138</v>
      </c>
      <c r="L5300" t="s">
        <v>15238</v>
      </c>
      <c r="M5300" t="s">
        <v>15239</v>
      </c>
      <c r="N5300">
        <v>0.102222222</v>
      </c>
      <c r="O5300">
        <v>0</v>
      </c>
      <c r="P5300">
        <v>0</v>
      </c>
      <c r="Q5300">
        <v>0</v>
      </c>
      <c r="R5300">
        <v>0</v>
      </c>
      <c r="S5300">
        <v>9</v>
      </c>
      <c r="T5300">
        <v>8</v>
      </c>
      <c r="U5300">
        <v>7</v>
      </c>
      <c r="V5300">
        <v>2</v>
      </c>
      <c r="W5300">
        <v>0</v>
      </c>
      <c r="X5300">
        <v>0</v>
      </c>
      <c r="Y5300">
        <v>0</v>
      </c>
      <c r="Z5300">
        <v>0</v>
      </c>
      <c r="AA5300">
        <v>13.726812218749973</v>
      </c>
      <c r="AB5300">
        <v>12.72197910341696</v>
      </c>
      <c r="AC5300">
        <v>81.002965639931688</v>
      </c>
      <c r="AD5300">
        <v>6.2017369698023472</v>
      </c>
      <c r="AE5300">
        <v>113.65349393190095</v>
      </c>
    </row>
    <row r="5301" spans="1:31" x14ac:dyDescent="0.25">
      <c r="A5301">
        <v>2347007</v>
      </c>
      <c r="B5301">
        <v>1</v>
      </c>
      <c r="C5301" t="s">
        <v>80</v>
      </c>
      <c r="D5301" t="s">
        <v>98</v>
      </c>
      <c r="E5301" t="s">
        <v>151</v>
      </c>
      <c r="F5301" t="s">
        <v>1009</v>
      </c>
      <c r="G5301" t="s">
        <v>153</v>
      </c>
      <c r="H5301" t="s">
        <v>154</v>
      </c>
      <c r="I5301" t="s">
        <v>144</v>
      </c>
      <c r="J5301" t="s">
        <v>137</v>
      </c>
      <c r="K5301" t="s">
        <v>138</v>
      </c>
      <c r="L5301" t="s">
        <v>15240</v>
      </c>
      <c r="M5301" t="s">
        <v>15241</v>
      </c>
      <c r="N5301">
        <v>2.361111111</v>
      </c>
      <c r="O5301">
        <v>0</v>
      </c>
      <c r="P5301">
        <v>11</v>
      </c>
      <c r="Q5301">
        <v>0</v>
      </c>
      <c r="R5301">
        <v>1</v>
      </c>
      <c r="S5301">
        <v>0</v>
      </c>
      <c r="T5301">
        <v>3</v>
      </c>
      <c r="U5301">
        <v>0</v>
      </c>
      <c r="V5301">
        <v>0</v>
      </c>
      <c r="W5301">
        <v>0</v>
      </c>
      <c r="X5301">
        <v>5.4164582397101126</v>
      </c>
      <c r="Y5301">
        <v>0</v>
      </c>
      <c r="Z5301">
        <v>1.6533844603892001</v>
      </c>
      <c r="AA5301">
        <v>0</v>
      </c>
      <c r="AB5301">
        <v>4.3087908755369115</v>
      </c>
      <c r="AC5301">
        <v>0</v>
      </c>
      <c r="AD5301">
        <v>0</v>
      </c>
      <c r="AE5301">
        <v>11.378633575636226</v>
      </c>
    </row>
    <row r="5302" spans="1:31" x14ac:dyDescent="0.25">
      <c r="A5302">
        <v>2347491</v>
      </c>
      <c r="B5302">
        <v>1</v>
      </c>
      <c r="C5302" t="s">
        <v>80</v>
      </c>
      <c r="D5302" t="s">
        <v>85</v>
      </c>
      <c r="E5302" t="s">
        <v>157</v>
      </c>
      <c r="F5302" t="s">
        <v>15242</v>
      </c>
      <c r="G5302" t="s">
        <v>159</v>
      </c>
      <c r="H5302" t="s">
        <v>154</v>
      </c>
      <c r="I5302" t="s">
        <v>144</v>
      </c>
      <c r="J5302" t="s">
        <v>137</v>
      </c>
      <c r="K5302" t="s">
        <v>138</v>
      </c>
      <c r="L5302" t="s">
        <v>15243</v>
      </c>
      <c r="M5302" t="s">
        <v>15244</v>
      </c>
      <c r="N5302">
        <v>1.3416666660000001</v>
      </c>
      <c r="O5302">
        <v>0</v>
      </c>
      <c r="P5302">
        <v>18</v>
      </c>
      <c r="Q5302">
        <v>0</v>
      </c>
      <c r="R5302">
        <v>0</v>
      </c>
      <c r="S5302">
        <v>0</v>
      </c>
      <c r="T5302">
        <v>1</v>
      </c>
      <c r="U5302">
        <v>0</v>
      </c>
      <c r="V5302">
        <v>0</v>
      </c>
      <c r="W5302">
        <v>0</v>
      </c>
      <c r="X5302">
        <v>10.445043134180521</v>
      </c>
      <c r="Y5302">
        <v>0</v>
      </c>
      <c r="Z5302">
        <v>0</v>
      </c>
      <c r="AA5302">
        <v>0</v>
      </c>
      <c r="AB5302">
        <v>13.680741258084559</v>
      </c>
      <c r="AC5302">
        <v>0</v>
      </c>
      <c r="AD5302">
        <v>0</v>
      </c>
      <c r="AE5302">
        <v>24.125784392265082</v>
      </c>
    </row>
    <row r="5303" spans="1:31" x14ac:dyDescent="0.25">
      <c r="A5303">
        <v>2346950</v>
      </c>
      <c r="B5303">
        <v>1</v>
      </c>
      <c r="C5303" t="s">
        <v>81</v>
      </c>
      <c r="D5303" t="s">
        <v>128</v>
      </c>
      <c r="E5303" t="s">
        <v>157</v>
      </c>
      <c r="F5303" t="s">
        <v>8118</v>
      </c>
      <c r="G5303" t="s">
        <v>159</v>
      </c>
      <c r="H5303" t="s">
        <v>154</v>
      </c>
      <c r="I5303" t="s">
        <v>144</v>
      </c>
      <c r="J5303" t="s">
        <v>137</v>
      </c>
      <c r="K5303" t="s">
        <v>138</v>
      </c>
      <c r="L5303" t="s">
        <v>15245</v>
      </c>
      <c r="M5303" t="s">
        <v>15246</v>
      </c>
      <c r="N5303">
        <v>8.4994444439999999</v>
      </c>
      <c r="O5303">
        <v>0</v>
      </c>
      <c r="P5303">
        <v>1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1.3919447372975646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1.3919447372975646</v>
      </c>
    </row>
    <row r="5304" spans="1:31" x14ac:dyDescent="0.25">
      <c r="A5304">
        <v>2347182</v>
      </c>
      <c r="B5304">
        <v>1</v>
      </c>
      <c r="C5304" t="s">
        <v>81</v>
      </c>
      <c r="D5304" t="s">
        <v>128</v>
      </c>
      <c r="E5304" t="s">
        <v>157</v>
      </c>
      <c r="F5304" t="s">
        <v>15247</v>
      </c>
      <c r="G5304" t="s">
        <v>194</v>
      </c>
      <c r="H5304" t="s">
        <v>154</v>
      </c>
      <c r="I5304" t="s">
        <v>144</v>
      </c>
      <c r="J5304" t="s">
        <v>137</v>
      </c>
      <c r="K5304" t="s">
        <v>138</v>
      </c>
      <c r="L5304" t="s">
        <v>15248</v>
      </c>
      <c r="M5304" t="s">
        <v>15249</v>
      </c>
      <c r="N5304">
        <v>4.7694444440000003</v>
      </c>
      <c r="O5304">
        <v>0</v>
      </c>
      <c r="P5304">
        <v>16</v>
      </c>
      <c r="Q5304">
        <v>0</v>
      </c>
      <c r="R5304">
        <v>0</v>
      </c>
      <c r="S5304">
        <v>0</v>
      </c>
      <c r="T5304">
        <v>5</v>
      </c>
      <c r="U5304">
        <v>0</v>
      </c>
      <c r="V5304">
        <v>0</v>
      </c>
      <c r="W5304">
        <v>0</v>
      </c>
      <c r="X5304">
        <v>18.494145800055257</v>
      </c>
      <c r="Y5304">
        <v>0</v>
      </c>
      <c r="Z5304">
        <v>0</v>
      </c>
      <c r="AA5304">
        <v>0</v>
      </c>
      <c r="AB5304">
        <v>80.803573118230204</v>
      </c>
      <c r="AC5304">
        <v>0</v>
      </c>
      <c r="AD5304">
        <v>0</v>
      </c>
      <c r="AE5304">
        <v>99.297718918285454</v>
      </c>
    </row>
    <row r="5305" spans="1:31" x14ac:dyDescent="0.25">
      <c r="A5305">
        <v>2347222</v>
      </c>
      <c r="B5305">
        <v>1</v>
      </c>
      <c r="C5305" t="s">
        <v>81</v>
      </c>
      <c r="D5305" t="s">
        <v>128</v>
      </c>
      <c r="E5305" t="s">
        <v>151</v>
      </c>
      <c r="F5305" t="s">
        <v>15250</v>
      </c>
      <c r="G5305" t="s">
        <v>292</v>
      </c>
      <c r="H5305" t="s">
        <v>154</v>
      </c>
      <c r="I5305" t="s">
        <v>144</v>
      </c>
      <c r="J5305" t="s">
        <v>137</v>
      </c>
      <c r="K5305" t="s">
        <v>138</v>
      </c>
      <c r="L5305" t="s">
        <v>15251</v>
      </c>
      <c r="M5305" t="s">
        <v>15252</v>
      </c>
      <c r="N5305">
        <v>4.8486111110000003</v>
      </c>
      <c r="O5305">
        <v>0</v>
      </c>
      <c r="P5305">
        <v>27</v>
      </c>
      <c r="Q5305">
        <v>0</v>
      </c>
      <c r="R5305">
        <v>2</v>
      </c>
      <c r="S5305">
        <v>0</v>
      </c>
      <c r="T5305">
        <v>5</v>
      </c>
      <c r="U5305">
        <v>0</v>
      </c>
      <c r="V5305">
        <v>0</v>
      </c>
      <c r="W5305">
        <v>0</v>
      </c>
      <c r="X5305">
        <v>33.485087669974575</v>
      </c>
      <c r="Y5305">
        <v>0</v>
      </c>
      <c r="Z5305">
        <v>23.493529785237147</v>
      </c>
      <c r="AA5305">
        <v>0</v>
      </c>
      <c r="AB5305">
        <v>16.171408616792874</v>
      </c>
      <c r="AC5305">
        <v>0</v>
      </c>
      <c r="AD5305">
        <v>0</v>
      </c>
      <c r="AE5305">
        <v>73.150026072004593</v>
      </c>
    </row>
    <row r="5306" spans="1:31" x14ac:dyDescent="0.25">
      <c r="A5306">
        <v>2346827</v>
      </c>
      <c r="B5306">
        <v>1</v>
      </c>
      <c r="C5306" t="s">
        <v>80</v>
      </c>
      <c r="D5306" t="s">
        <v>90</v>
      </c>
      <c r="E5306" t="s">
        <v>157</v>
      </c>
      <c r="F5306" t="s">
        <v>15253</v>
      </c>
      <c r="G5306" t="s">
        <v>159</v>
      </c>
      <c r="H5306" t="s">
        <v>154</v>
      </c>
      <c r="I5306" t="s">
        <v>144</v>
      </c>
      <c r="J5306" t="s">
        <v>137</v>
      </c>
      <c r="K5306" t="s">
        <v>138</v>
      </c>
      <c r="L5306" t="s">
        <v>15254</v>
      </c>
      <c r="M5306" t="s">
        <v>15255</v>
      </c>
      <c r="N5306">
        <v>1.991944444</v>
      </c>
      <c r="O5306">
        <v>0</v>
      </c>
      <c r="P5306">
        <v>2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1.3640426686151828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1.3640426686151828</v>
      </c>
    </row>
    <row r="5307" spans="1:31" x14ac:dyDescent="0.25">
      <c r="A5307">
        <v>2347414</v>
      </c>
      <c r="B5307">
        <v>1</v>
      </c>
      <c r="C5307" t="s">
        <v>80</v>
      </c>
      <c r="D5307" t="s">
        <v>97</v>
      </c>
      <c r="E5307" t="s">
        <v>157</v>
      </c>
      <c r="F5307" t="s">
        <v>15256</v>
      </c>
      <c r="G5307" t="s">
        <v>204</v>
      </c>
      <c r="H5307" t="s">
        <v>154</v>
      </c>
      <c r="I5307" t="s">
        <v>144</v>
      </c>
      <c r="J5307" t="s">
        <v>137</v>
      </c>
      <c r="K5307" t="s">
        <v>138</v>
      </c>
      <c r="L5307" t="s">
        <v>15257</v>
      </c>
      <c r="M5307" t="s">
        <v>15258</v>
      </c>
      <c r="N5307">
        <v>1.2111111109999999</v>
      </c>
      <c r="O5307">
        <v>0</v>
      </c>
      <c r="P5307">
        <v>1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1.343653063016816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1.343653063016816</v>
      </c>
    </row>
    <row r="5308" spans="1:31" x14ac:dyDescent="0.25">
      <c r="A5308">
        <v>2347076</v>
      </c>
      <c r="B5308">
        <v>1</v>
      </c>
      <c r="C5308" t="s">
        <v>81</v>
      </c>
      <c r="D5308" t="s">
        <v>118</v>
      </c>
      <c r="E5308" t="s">
        <v>157</v>
      </c>
      <c r="F5308" t="s">
        <v>15259</v>
      </c>
      <c r="G5308" t="s">
        <v>352</v>
      </c>
      <c r="H5308" t="s">
        <v>154</v>
      </c>
      <c r="I5308" t="s">
        <v>144</v>
      </c>
      <c r="J5308" t="s">
        <v>137</v>
      </c>
      <c r="K5308" t="s">
        <v>138</v>
      </c>
      <c r="L5308" t="s">
        <v>15260</v>
      </c>
      <c r="M5308" t="s">
        <v>15261</v>
      </c>
      <c r="N5308">
        <v>3.2344444440000002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1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0.15958603110168446</v>
      </c>
      <c r="AC5308">
        <v>0</v>
      </c>
      <c r="AD5308">
        <v>0</v>
      </c>
      <c r="AE5308">
        <v>0.15958603110168446</v>
      </c>
    </row>
    <row r="5309" spans="1:31" x14ac:dyDescent="0.25">
      <c r="A5309">
        <v>2347368</v>
      </c>
      <c r="B5309">
        <v>1</v>
      </c>
      <c r="C5309" t="s">
        <v>81</v>
      </c>
      <c r="D5309" t="s">
        <v>123</v>
      </c>
      <c r="E5309" t="s">
        <v>240</v>
      </c>
      <c r="F5309" t="s">
        <v>15262</v>
      </c>
      <c r="G5309" t="s">
        <v>813</v>
      </c>
      <c r="H5309" t="s">
        <v>135</v>
      </c>
      <c r="I5309" t="s">
        <v>144</v>
      </c>
      <c r="J5309" t="s">
        <v>137</v>
      </c>
      <c r="K5309" t="s">
        <v>138</v>
      </c>
      <c r="L5309" t="s">
        <v>15263</v>
      </c>
      <c r="M5309" t="s">
        <v>15264</v>
      </c>
      <c r="N5309">
        <v>0.72861111099999998</v>
      </c>
      <c r="O5309">
        <v>20</v>
      </c>
      <c r="P5309">
        <v>935</v>
      </c>
      <c r="Q5309">
        <v>602</v>
      </c>
      <c r="R5309">
        <v>477</v>
      </c>
      <c r="S5309">
        <v>70</v>
      </c>
      <c r="T5309">
        <v>146</v>
      </c>
      <c r="U5309">
        <v>6</v>
      </c>
      <c r="V5309">
        <v>0</v>
      </c>
      <c r="W5309">
        <v>63.821402964857455</v>
      </c>
      <c r="X5309">
        <v>175.69728603056646</v>
      </c>
      <c r="Y5309">
        <v>2085.3384522843662</v>
      </c>
      <c r="Z5309">
        <v>808.83353875544037</v>
      </c>
      <c r="AA5309">
        <v>344.51047624854863</v>
      </c>
      <c r="AB5309">
        <v>113.71785554283878</v>
      </c>
      <c r="AC5309">
        <v>230.56143850620532</v>
      </c>
      <c r="AD5309">
        <v>0</v>
      </c>
      <c r="AE5309">
        <v>3822.4804503328228</v>
      </c>
    </row>
    <row r="5310" spans="1:31" x14ac:dyDescent="0.25">
      <c r="A5310">
        <v>2347122</v>
      </c>
      <c r="B5310">
        <v>1</v>
      </c>
      <c r="C5310" t="s">
        <v>80</v>
      </c>
      <c r="D5310" t="s">
        <v>103</v>
      </c>
      <c r="E5310" t="s">
        <v>151</v>
      </c>
      <c r="F5310" t="s">
        <v>15265</v>
      </c>
      <c r="G5310" t="s">
        <v>153</v>
      </c>
      <c r="H5310" t="s">
        <v>154</v>
      </c>
      <c r="I5310" t="s">
        <v>144</v>
      </c>
      <c r="J5310" t="s">
        <v>137</v>
      </c>
      <c r="K5310" t="s">
        <v>138</v>
      </c>
      <c r="L5310" t="s">
        <v>15266</v>
      </c>
      <c r="M5310" t="s">
        <v>15267</v>
      </c>
      <c r="N5310">
        <v>7.0125000000000002</v>
      </c>
      <c r="O5310">
        <v>0</v>
      </c>
      <c r="P5310">
        <v>2</v>
      </c>
      <c r="Q5310">
        <v>0</v>
      </c>
      <c r="R5310">
        <v>2</v>
      </c>
      <c r="S5310">
        <v>0</v>
      </c>
      <c r="T5310">
        <v>1</v>
      </c>
      <c r="U5310">
        <v>0</v>
      </c>
      <c r="V5310">
        <v>0</v>
      </c>
      <c r="W5310">
        <v>0</v>
      </c>
      <c r="X5310">
        <v>10.395106530778126</v>
      </c>
      <c r="Y5310">
        <v>0</v>
      </c>
      <c r="Z5310">
        <v>1.3829680721457751</v>
      </c>
      <c r="AA5310">
        <v>0</v>
      </c>
      <c r="AB5310">
        <v>22.236101346947777</v>
      </c>
      <c r="AC5310">
        <v>0</v>
      </c>
      <c r="AD5310">
        <v>0</v>
      </c>
      <c r="AE5310">
        <v>34.014175949871678</v>
      </c>
    </row>
    <row r="5311" spans="1:31" x14ac:dyDescent="0.25">
      <c r="A5311">
        <v>2346873</v>
      </c>
      <c r="B5311">
        <v>1</v>
      </c>
      <c r="C5311" t="s">
        <v>80</v>
      </c>
      <c r="D5311" t="s">
        <v>93</v>
      </c>
      <c r="E5311" t="s">
        <v>151</v>
      </c>
      <c r="F5311" t="s">
        <v>10971</v>
      </c>
      <c r="G5311" t="s">
        <v>153</v>
      </c>
      <c r="H5311" t="s">
        <v>154</v>
      </c>
      <c r="I5311" t="s">
        <v>144</v>
      </c>
      <c r="J5311" t="s">
        <v>137</v>
      </c>
      <c r="K5311" t="s">
        <v>138</v>
      </c>
      <c r="L5311" t="s">
        <v>15268</v>
      </c>
      <c r="M5311" t="s">
        <v>15269</v>
      </c>
      <c r="N5311">
        <v>1.2508333330000001</v>
      </c>
      <c r="O5311">
        <v>0</v>
      </c>
      <c r="P5311">
        <v>6</v>
      </c>
      <c r="Q5311">
        <v>0</v>
      </c>
      <c r="R5311">
        <v>4</v>
      </c>
      <c r="S5311">
        <v>0</v>
      </c>
      <c r="T5311">
        <v>2</v>
      </c>
      <c r="U5311">
        <v>0</v>
      </c>
      <c r="V5311">
        <v>0</v>
      </c>
      <c r="W5311">
        <v>0</v>
      </c>
      <c r="X5311">
        <v>2.9255425656097205</v>
      </c>
      <c r="Y5311">
        <v>0</v>
      </c>
      <c r="Z5311">
        <v>4.2260954719560626</v>
      </c>
      <c r="AA5311">
        <v>0</v>
      </c>
      <c r="AB5311">
        <v>0.4801683741302053</v>
      </c>
      <c r="AC5311">
        <v>0</v>
      </c>
      <c r="AD5311">
        <v>0</v>
      </c>
      <c r="AE5311">
        <v>7.6318064116959885</v>
      </c>
    </row>
    <row r="5312" spans="1:31" x14ac:dyDescent="0.25">
      <c r="A5312">
        <v>2347268</v>
      </c>
      <c r="B5312">
        <v>1</v>
      </c>
      <c r="C5312" t="s">
        <v>81</v>
      </c>
      <c r="D5312" t="s">
        <v>123</v>
      </c>
      <c r="E5312" t="s">
        <v>151</v>
      </c>
      <c r="F5312" t="s">
        <v>13965</v>
      </c>
      <c r="G5312" t="s">
        <v>331</v>
      </c>
      <c r="H5312" t="s">
        <v>154</v>
      </c>
      <c r="I5312" t="s">
        <v>144</v>
      </c>
      <c r="J5312" t="s">
        <v>137</v>
      </c>
      <c r="K5312" t="s">
        <v>138</v>
      </c>
      <c r="L5312" t="s">
        <v>15270</v>
      </c>
      <c r="M5312" t="s">
        <v>15271</v>
      </c>
      <c r="N5312">
        <v>4.6025</v>
      </c>
      <c r="O5312">
        <v>0</v>
      </c>
      <c r="P5312">
        <v>53</v>
      </c>
      <c r="Q5312">
        <v>0</v>
      </c>
      <c r="R5312">
        <v>0</v>
      </c>
      <c r="S5312">
        <v>0</v>
      </c>
      <c r="T5312">
        <v>4</v>
      </c>
      <c r="U5312">
        <v>0</v>
      </c>
      <c r="V5312">
        <v>0</v>
      </c>
      <c r="W5312">
        <v>0</v>
      </c>
      <c r="X5312">
        <v>65.997768596077051</v>
      </c>
      <c r="Y5312">
        <v>0</v>
      </c>
      <c r="Z5312">
        <v>0</v>
      </c>
      <c r="AA5312">
        <v>0</v>
      </c>
      <c r="AB5312">
        <v>42.824439905002237</v>
      </c>
      <c r="AC5312">
        <v>0</v>
      </c>
      <c r="AD5312">
        <v>0</v>
      </c>
      <c r="AE5312">
        <v>108.82220850107929</v>
      </c>
    </row>
    <row r="5313" spans="1:31" x14ac:dyDescent="0.25">
      <c r="A5313">
        <v>2346910</v>
      </c>
      <c r="B5313">
        <v>1</v>
      </c>
      <c r="C5313" t="s">
        <v>80</v>
      </c>
      <c r="D5313" t="s">
        <v>106</v>
      </c>
      <c r="E5313" t="s">
        <v>151</v>
      </c>
      <c r="F5313" t="s">
        <v>15272</v>
      </c>
      <c r="G5313" t="s">
        <v>410</v>
      </c>
      <c r="H5313" t="s">
        <v>154</v>
      </c>
      <c r="I5313" t="s">
        <v>144</v>
      </c>
      <c r="J5313" t="s">
        <v>137</v>
      </c>
      <c r="K5313" t="s">
        <v>138</v>
      </c>
      <c r="L5313" t="s">
        <v>15273</v>
      </c>
      <c r="M5313" t="s">
        <v>15274</v>
      </c>
      <c r="N5313">
        <v>1.2677777770000001</v>
      </c>
      <c r="O5313">
        <v>0</v>
      </c>
      <c r="P5313">
        <v>23</v>
      </c>
      <c r="Q5313">
        <v>0</v>
      </c>
      <c r="R5313">
        <v>2</v>
      </c>
      <c r="S5313">
        <v>0</v>
      </c>
      <c r="T5313">
        <v>11</v>
      </c>
      <c r="U5313">
        <v>0</v>
      </c>
      <c r="V5313">
        <v>0</v>
      </c>
      <c r="W5313">
        <v>0</v>
      </c>
      <c r="X5313">
        <v>7.1794462660998768</v>
      </c>
      <c r="Y5313">
        <v>0</v>
      </c>
      <c r="Z5313">
        <v>0.29061147147417449</v>
      </c>
      <c r="AA5313">
        <v>0</v>
      </c>
      <c r="AB5313">
        <v>24.759776259185909</v>
      </c>
      <c r="AC5313">
        <v>0</v>
      </c>
      <c r="AD5313">
        <v>0</v>
      </c>
      <c r="AE5313">
        <v>32.229833996759957</v>
      </c>
    </row>
    <row r="5314" spans="1:31" x14ac:dyDescent="0.25">
      <c r="A5314">
        <v>2346933</v>
      </c>
      <c r="B5314">
        <v>1</v>
      </c>
      <c r="C5314" t="s">
        <v>80</v>
      </c>
      <c r="D5314" t="s">
        <v>109</v>
      </c>
      <c r="E5314" t="s">
        <v>174</v>
      </c>
      <c r="F5314" t="s">
        <v>14476</v>
      </c>
      <c r="G5314" t="s">
        <v>176</v>
      </c>
      <c r="H5314" t="s">
        <v>154</v>
      </c>
      <c r="I5314" t="s">
        <v>144</v>
      </c>
      <c r="J5314" t="s">
        <v>137</v>
      </c>
      <c r="K5314" t="s">
        <v>138</v>
      </c>
      <c r="L5314" t="s">
        <v>15275</v>
      </c>
      <c r="M5314" t="s">
        <v>15276</v>
      </c>
      <c r="N5314">
        <v>0.83499999999999996</v>
      </c>
      <c r="O5314">
        <v>0</v>
      </c>
      <c r="P5314">
        <v>92</v>
      </c>
      <c r="Q5314">
        <v>0</v>
      </c>
      <c r="R5314">
        <v>12</v>
      </c>
      <c r="S5314">
        <v>0</v>
      </c>
      <c r="T5314">
        <v>23</v>
      </c>
      <c r="U5314">
        <v>0</v>
      </c>
      <c r="V5314">
        <v>0</v>
      </c>
      <c r="W5314">
        <v>0</v>
      </c>
      <c r="X5314">
        <v>14.994777084046433</v>
      </c>
      <c r="Y5314">
        <v>0</v>
      </c>
      <c r="Z5314">
        <v>14.91016825685576</v>
      </c>
      <c r="AA5314">
        <v>0</v>
      </c>
      <c r="AB5314">
        <v>10.827887401273323</v>
      </c>
      <c r="AC5314">
        <v>0</v>
      </c>
      <c r="AD5314">
        <v>0</v>
      </c>
      <c r="AE5314">
        <v>40.732832742175518</v>
      </c>
    </row>
    <row r="5315" spans="1:31" x14ac:dyDescent="0.25">
      <c r="A5315">
        <v>2347474</v>
      </c>
      <c r="B5315">
        <v>1</v>
      </c>
      <c r="C5315" t="s">
        <v>80</v>
      </c>
      <c r="D5315" t="s">
        <v>98</v>
      </c>
      <c r="E5315" t="s">
        <v>174</v>
      </c>
      <c r="F5315" t="s">
        <v>15277</v>
      </c>
      <c r="G5315" t="s">
        <v>176</v>
      </c>
      <c r="H5315" t="s">
        <v>154</v>
      </c>
      <c r="I5315" t="s">
        <v>144</v>
      </c>
      <c r="J5315" t="s">
        <v>137</v>
      </c>
      <c r="K5315" t="s">
        <v>138</v>
      </c>
      <c r="L5315" t="s">
        <v>15278</v>
      </c>
      <c r="M5315" t="s">
        <v>15279</v>
      </c>
      <c r="N5315">
        <v>1.3136111109999999</v>
      </c>
      <c r="O5315">
        <v>0</v>
      </c>
      <c r="P5315">
        <v>0</v>
      </c>
      <c r="Q5315">
        <v>0</v>
      </c>
      <c r="R5315">
        <v>34</v>
      </c>
      <c r="S5315">
        <v>0</v>
      </c>
      <c r="T5315">
        <v>10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121.28798179489046</v>
      </c>
      <c r="AA5315">
        <v>0</v>
      </c>
      <c r="AB5315">
        <v>28.122930496087331</v>
      </c>
      <c r="AC5315">
        <v>0</v>
      </c>
      <c r="AD5315">
        <v>0</v>
      </c>
      <c r="AE5315">
        <v>149.41091229097779</v>
      </c>
    </row>
    <row r="5316" spans="1:31" x14ac:dyDescent="0.25">
      <c r="A5316">
        <v>2347451</v>
      </c>
      <c r="B5316">
        <v>1</v>
      </c>
      <c r="C5316" t="s">
        <v>81</v>
      </c>
      <c r="D5316" t="s">
        <v>126</v>
      </c>
      <c r="E5316" t="s">
        <v>151</v>
      </c>
      <c r="F5316" t="s">
        <v>15280</v>
      </c>
      <c r="G5316" t="s">
        <v>153</v>
      </c>
      <c r="H5316" t="s">
        <v>154</v>
      </c>
      <c r="I5316" t="s">
        <v>144</v>
      </c>
      <c r="J5316" t="s">
        <v>137</v>
      </c>
      <c r="K5316" t="s">
        <v>138</v>
      </c>
      <c r="L5316" t="s">
        <v>15281</v>
      </c>
      <c r="M5316" t="s">
        <v>15282</v>
      </c>
      <c r="N5316">
        <v>0.77361111100000002</v>
      </c>
      <c r="O5316">
        <v>0</v>
      </c>
      <c r="P5316">
        <v>13</v>
      </c>
      <c r="Q5316">
        <v>0</v>
      </c>
      <c r="R5316">
        <v>5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1.5863349818175374</v>
      </c>
      <c r="Y5316">
        <v>0</v>
      </c>
      <c r="Z5316">
        <v>2.8661471817391204</v>
      </c>
      <c r="AA5316">
        <v>0</v>
      </c>
      <c r="AB5316">
        <v>0</v>
      </c>
      <c r="AC5316">
        <v>0</v>
      </c>
      <c r="AD5316">
        <v>0</v>
      </c>
      <c r="AE5316">
        <v>4.4524821635566578</v>
      </c>
    </row>
    <row r="5317" spans="1:31" x14ac:dyDescent="0.25">
      <c r="A5317">
        <v>2347351</v>
      </c>
      <c r="B5317">
        <v>1</v>
      </c>
      <c r="C5317" t="s">
        <v>81</v>
      </c>
      <c r="D5317" t="s">
        <v>112</v>
      </c>
      <c r="E5317" t="s">
        <v>151</v>
      </c>
      <c r="F5317" t="s">
        <v>2693</v>
      </c>
      <c r="G5317" t="s">
        <v>153</v>
      </c>
      <c r="H5317" t="s">
        <v>154</v>
      </c>
      <c r="I5317" t="s">
        <v>144</v>
      </c>
      <c r="J5317" t="s">
        <v>137</v>
      </c>
      <c r="K5317" t="s">
        <v>138</v>
      </c>
      <c r="L5317" t="s">
        <v>15283</v>
      </c>
      <c r="M5317" t="s">
        <v>15284</v>
      </c>
      <c r="N5317">
        <v>1.186388888</v>
      </c>
      <c r="O5317">
        <v>0</v>
      </c>
      <c r="P5317">
        <v>4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1</v>
      </c>
      <c r="W5317">
        <v>0</v>
      </c>
      <c r="X5317">
        <v>0.9111858522178502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0.61682110817140323</v>
      </c>
      <c r="AE5317">
        <v>1.5280069603892534</v>
      </c>
    </row>
    <row r="5318" spans="1:31" x14ac:dyDescent="0.25">
      <c r="A5318">
        <v>2346853</v>
      </c>
      <c r="B5318">
        <v>1</v>
      </c>
      <c r="C5318" t="s">
        <v>80</v>
      </c>
      <c r="D5318" t="s">
        <v>107</v>
      </c>
      <c r="E5318" t="s">
        <v>174</v>
      </c>
      <c r="F5318" t="s">
        <v>15285</v>
      </c>
      <c r="G5318" t="s">
        <v>176</v>
      </c>
      <c r="H5318" t="s">
        <v>154</v>
      </c>
      <c r="I5318" t="s">
        <v>144</v>
      </c>
      <c r="J5318" t="s">
        <v>137</v>
      </c>
      <c r="K5318" t="s">
        <v>138</v>
      </c>
      <c r="L5318" t="s">
        <v>15286</v>
      </c>
      <c r="M5318" t="s">
        <v>15287</v>
      </c>
      <c r="N5318">
        <v>0.76333333299999995</v>
      </c>
      <c r="O5318">
        <v>0</v>
      </c>
      <c r="P5318">
        <v>68</v>
      </c>
      <c r="Q5318">
        <v>0</v>
      </c>
      <c r="R5318">
        <v>0</v>
      </c>
      <c r="S5318">
        <v>0</v>
      </c>
      <c r="T5318">
        <v>1</v>
      </c>
      <c r="U5318">
        <v>0</v>
      </c>
      <c r="V5318">
        <v>0</v>
      </c>
      <c r="W5318">
        <v>0</v>
      </c>
      <c r="X5318">
        <v>8.359650103882398</v>
      </c>
      <c r="Y5318">
        <v>0</v>
      </c>
      <c r="Z5318">
        <v>0</v>
      </c>
      <c r="AA5318">
        <v>0</v>
      </c>
      <c r="AB5318">
        <v>0.794053369748139</v>
      </c>
      <c r="AC5318">
        <v>0</v>
      </c>
      <c r="AD5318">
        <v>0</v>
      </c>
      <c r="AE5318">
        <v>9.1537034736305376</v>
      </c>
    </row>
    <row r="5319" spans="1:31" x14ac:dyDescent="0.25">
      <c r="A5319">
        <v>2347437</v>
      </c>
      <c r="B5319">
        <v>1</v>
      </c>
      <c r="C5319" t="s">
        <v>81</v>
      </c>
      <c r="D5319" t="s">
        <v>122</v>
      </c>
      <c r="E5319" t="s">
        <v>132</v>
      </c>
      <c r="F5319" t="s">
        <v>4783</v>
      </c>
      <c r="G5319" t="s">
        <v>363</v>
      </c>
      <c r="H5319" t="s">
        <v>135</v>
      </c>
      <c r="I5319" t="s">
        <v>144</v>
      </c>
      <c r="J5319" t="s">
        <v>137</v>
      </c>
      <c r="K5319" t="s">
        <v>138</v>
      </c>
      <c r="L5319" t="s">
        <v>15288</v>
      </c>
      <c r="M5319" t="s">
        <v>15289</v>
      </c>
      <c r="N5319">
        <v>0.30138888800000002</v>
      </c>
      <c r="O5319">
        <v>14</v>
      </c>
      <c r="P5319">
        <v>899</v>
      </c>
      <c r="Q5319">
        <v>1</v>
      </c>
      <c r="R5319">
        <v>23</v>
      </c>
      <c r="S5319">
        <v>5</v>
      </c>
      <c r="T5319">
        <v>66</v>
      </c>
      <c r="U5319">
        <v>1</v>
      </c>
      <c r="V5319">
        <v>0</v>
      </c>
      <c r="W5319">
        <v>1.2234715871816395</v>
      </c>
      <c r="X5319">
        <v>35.479241038118005</v>
      </c>
      <c r="Y5319">
        <v>1.988665199748639E-2</v>
      </c>
      <c r="Z5319">
        <v>3.6491731905900822</v>
      </c>
      <c r="AA5319">
        <v>20.093173041574374</v>
      </c>
      <c r="AB5319">
        <v>5.904264808274764</v>
      </c>
      <c r="AC5319">
        <v>0.34488763863662225</v>
      </c>
      <c r="AD5319">
        <v>0</v>
      </c>
      <c r="AE5319">
        <v>66.714097956372981</v>
      </c>
    </row>
    <row r="5320" spans="1:31" x14ac:dyDescent="0.25">
      <c r="A5320">
        <v>2347062</v>
      </c>
      <c r="B5320">
        <v>1</v>
      </c>
      <c r="C5320" t="s">
        <v>81</v>
      </c>
      <c r="D5320" t="s">
        <v>123</v>
      </c>
      <c r="E5320" t="s">
        <v>147</v>
      </c>
      <c r="F5320" t="s">
        <v>15290</v>
      </c>
      <c r="G5320" t="s">
        <v>208</v>
      </c>
      <c r="H5320" t="s">
        <v>135</v>
      </c>
      <c r="I5320" t="s">
        <v>144</v>
      </c>
      <c r="J5320" t="s">
        <v>137</v>
      </c>
      <c r="K5320" t="s">
        <v>209</v>
      </c>
      <c r="L5320" t="s">
        <v>15291</v>
      </c>
      <c r="M5320" t="s">
        <v>15292</v>
      </c>
      <c r="N5320">
        <v>7.1680555549999996</v>
      </c>
      <c r="O5320">
        <v>0</v>
      </c>
      <c r="P5320">
        <v>1428</v>
      </c>
      <c r="Q5320">
        <v>2</v>
      </c>
      <c r="R5320">
        <v>0</v>
      </c>
      <c r="S5320">
        <v>9</v>
      </c>
      <c r="T5320">
        <v>106</v>
      </c>
      <c r="U5320">
        <v>0</v>
      </c>
      <c r="V5320">
        <v>0</v>
      </c>
      <c r="W5320">
        <v>0</v>
      </c>
      <c r="X5320">
        <v>4003.2021821979024</v>
      </c>
      <c r="Y5320">
        <v>20.070379728609701</v>
      </c>
      <c r="Z5320">
        <v>0</v>
      </c>
      <c r="AA5320">
        <v>460.53953594254313</v>
      </c>
      <c r="AB5320">
        <v>1519.4745520796098</v>
      </c>
      <c r="AC5320">
        <v>0</v>
      </c>
      <c r="AD5320">
        <v>0</v>
      </c>
      <c r="AE5320">
        <v>6003.2866499486645</v>
      </c>
    </row>
    <row r="5321" spans="1:31" x14ac:dyDescent="0.25">
      <c r="A5321">
        <v>2346870</v>
      </c>
      <c r="B5321">
        <v>1</v>
      </c>
      <c r="C5321" t="s">
        <v>80</v>
      </c>
      <c r="D5321" t="s">
        <v>108</v>
      </c>
      <c r="E5321" t="s">
        <v>151</v>
      </c>
      <c r="F5321" t="s">
        <v>15293</v>
      </c>
      <c r="G5321" t="s">
        <v>153</v>
      </c>
      <c r="H5321" t="s">
        <v>154</v>
      </c>
      <c r="I5321" t="s">
        <v>144</v>
      </c>
      <c r="J5321" t="s">
        <v>137</v>
      </c>
      <c r="K5321" t="s">
        <v>138</v>
      </c>
      <c r="L5321" t="s">
        <v>15294</v>
      </c>
      <c r="M5321" t="s">
        <v>15295</v>
      </c>
      <c r="N5321">
        <v>4.5938888880000004</v>
      </c>
      <c r="O5321">
        <v>0</v>
      </c>
      <c r="P5321">
        <v>1</v>
      </c>
      <c r="Q5321">
        <v>0</v>
      </c>
      <c r="R5321">
        <v>0</v>
      </c>
      <c r="S5321">
        <v>0</v>
      </c>
      <c r="T5321">
        <v>1</v>
      </c>
      <c r="U5321">
        <v>0</v>
      </c>
      <c r="V5321">
        <v>0</v>
      </c>
      <c r="W5321">
        <v>0</v>
      </c>
      <c r="X5321">
        <v>1.2354433359757611</v>
      </c>
      <c r="Y5321">
        <v>0</v>
      </c>
      <c r="Z5321">
        <v>0</v>
      </c>
      <c r="AA5321">
        <v>0</v>
      </c>
      <c r="AB5321">
        <v>3.3632452645728481</v>
      </c>
      <c r="AC5321">
        <v>0</v>
      </c>
      <c r="AD5321">
        <v>0</v>
      </c>
      <c r="AE5321">
        <v>4.5986886005486092</v>
      </c>
    </row>
    <row r="5322" spans="1:31" x14ac:dyDescent="0.25">
      <c r="A5322">
        <v>2347225</v>
      </c>
      <c r="B5322">
        <v>1</v>
      </c>
      <c r="C5322" t="s">
        <v>80</v>
      </c>
      <c r="D5322" t="s">
        <v>93</v>
      </c>
      <c r="E5322" t="s">
        <v>157</v>
      </c>
      <c r="F5322" t="s">
        <v>15296</v>
      </c>
      <c r="G5322" t="s">
        <v>159</v>
      </c>
      <c r="H5322" t="s">
        <v>154</v>
      </c>
      <c r="I5322" t="s">
        <v>144</v>
      </c>
      <c r="J5322" t="s">
        <v>137</v>
      </c>
      <c r="K5322" t="s">
        <v>138</v>
      </c>
      <c r="L5322" t="s">
        <v>15297</v>
      </c>
      <c r="M5322" t="s">
        <v>15298</v>
      </c>
      <c r="N5322">
        <v>3.51</v>
      </c>
      <c r="O5322">
        <v>0</v>
      </c>
      <c r="P5322">
        <v>1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0.37279801229007115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0.37279801229007115</v>
      </c>
    </row>
    <row r="5323" spans="1:31" x14ac:dyDescent="0.25">
      <c r="A5323">
        <v>2347348</v>
      </c>
      <c r="B5323">
        <v>1</v>
      </c>
      <c r="C5323" t="s">
        <v>80</v>
      </c>
      <c r="D5323" t="s">
        <v>98</v>
      </c>
      <c r="E5323" t="s">
        <v>157</v>
      </c>
      <c r="F5323" t="s">
        <v>15299</v>
      </c>
      <c r="G5323" t="s">
        <v>159</v>
      </c>
      <c r="H5323" t="s">
        <v>154</v>
      </c>
      <c r="I5323" t="s">
        <v>144</v>
      </c>
      <c r="J5323" t="s">
        <v>137</v>
      </c>
      <c r="K5323" t="s">
        <v>138</v>
      </c>
      <c r="L5323" t="s">
        <v>15300</v>
      </c>
      <c r="M5323" t="s">
        <v>15301</v>
      </c>
      <c r="N5323">
        <v>2.1116666660000001</v>
      </c>
      <c r="O5323">
        <v>0</v>
      </c>
      <c r="P5323">
        <v>0</v>
      </c>
      <c r="Q5323">
        <v>0</v>
      </c>
      <c r="R5323">
        <v>1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0.80716261191165328</v>
      </c>
      <c r="AA5323">
        <v>0</v>
      </c>
      <c r="AB5323">
        <v>0</v>
      </c>
      <c r="AC5323">
        <v>0</v>
      </c>
      <c r="AD5323">
        <v>0</v>
      </c>
      <c r="AE5323">
        <v>0.80716261191165328</v>
      </c>
    </row>
    <row r="5324" spans="1:31" x14ac:dyDescent="0.25">
      <c r="A5324">
        <v>2346916</v>
      </c>
      <c r="B5324">
        <v>1</v>
      </c>
      <c r="C5324" t="s">
        <v>81</v>
      </c>
      <c r="D5324" t="s">
        <v>122</v>
      </c>
      <c r="E5324" t="s">
        <v>132</v>
      </c>
      <c r="F5324" t="s">
        <v>7526</v>
      </c>
      <c r="G5324" t="s">
        <v>363</v>
      </c>
      <c r="H5324" t="s">
        <v>135</v>
      </c>
      <c r="I5324" t="s">
        <v>144</v>
      </c>
      <c r="J5324" t="s">
        <v>137</v>
      </c>
      <c r="K5324" t="s">
        <v>209</v>
      </c>
      <c r="L5324" t="s">
        <v>15302</v>
      </c>
      <c r="M5324" t="s">
        <v>15303</v>
      </c>
      <c r="N5324">
        <v>0.42</v>
      </c>
      <c r="O5324">
        <v>14</v>
      </c>
      <c r="P5324">
        <v>899</v>
      </c>
      <c r="Q5324">
        <v>1</v>
      </c>
      <c r="R5324">
        <v>23</v>
      </c>
      <c r="S5324">
        <v>5</v>
      </c>
      <c r="T5324">
        <v>66</v>
      </c>
      <c r="U5324">
        <v>1</v>
      </c>
      <c r="V5324">
        <v>0</v>
      </c>
      <c r="W5324">
        <v>1.2025472228243601</v>
      </c>
      <c r="X5324">
        <v>40.421382859225872</v>
      </c>
      <c r="Y5324">
        <v>2.6390116183640004E-2</v>
      </c>
      <c r="Z5324">
        <v>4.6367862344064799</v>
      </c>
      <c r="AA5324">
        <v>28.605577068369687</v>
      </c>
      <c r="AB5324">
        <v>8.3238500498038377</v>
      </c>
      <c r="AC5324">
        <v>0.68965358282412004</v>
      </c>
      <c r="AD5324">
        <v>0</v>
      </c>
      <c r="AE5324">
        <v>83.906187133637999</v>
      </c>
    </row>
    <row r="5325" spans="1:31" x14ac:dyDescent="0.25">
      <c r="A5325">
        <v>2347411</v>
      </c>
      <c r="B5325">
        <v>1</v>
      </c>
      <c r="C5325" t="s">
        <v>80</v>
      </c>
      <c r="D5325" t="s">
        <v>106</v>
      </c>
      <c r="E5325" t="s">
        <v>151</v>
      </c>
      <c r="F5325" t="s">
        <v>15304</v>
      </c>
      <c r="G5325" t="s">
        <v>2039</v>
      </c>
      <c r="H5325" t="s">
        <v>154</v>
      </c>
      <c r="I5325" t="s">
        <v>144</v>
      </c>
      <c r="J5325" t="s">
        <v>137</v>
      </c>
      <c r="K5325" t="s">
        <v>138</v>
      </c>
      <c r="L5325" t="s">
        <v>15305</v>
      </c>
      <c r="M5325" t="s">
        <v>15306</v>
      </c>
      <c r="N5325">
        <v>0.35722222199999998</v>
      </c>
      <c r="O5325">
        <v>0</v>
      </c>
      <c r="P5325">
        <v>32</v>
      </c>
      <c r="Q5325">
        <v>0</v>
      </c>
      <c r="R5325">
        <v>0</v>
      </c>
      <c r="S5325">
        <v>0</v>
      </c>
      <c r="T5325">
        <v>1</v>
      </c>
      <c r="U5325">
        <v>0</v>
      </c>
      <c r="V5325">
        <v>0</v>
      </c>
      <c r="W5325">
        <v>0</v>
      </c>
      <c r="X5325">
        <v>4.2082966221841405</v>
      </c>
      <c r="Y5325">
        <v>0</v>
      </c>
      <c r="Z5325">
        <v>0</v>
      </c>
      <c r="AA5325">
        <v>0</v>
      </c>
      <c r="AB5325">
        <v>0.21942689211398669</v>
      </c>
      <c r="AC5325">
        <v>0</v>
      </c>
      <c r="AD5325">
        <v>0</v>
      </c>
      <c r="AE5325">
        <v>4.427723514298127</v>
      </c>
    </row>
    <row r="5326" spans="1:31" x14ac:dyDescent="0.25">
      <c r="A5326">
        <v>2347162</v>
      </c>
      <c r="B5326">
        <v>1</v>
      </c>
      <c r="C5326" t="s">
        <v>80</v>
      </c>
      <c r="D5326" t="s">
        <v>94</v>
      </c>
      <c r="E5326" t="s">
        <v>151</v>
      </c>
      <c r="F5326" t="s">
        <v>15307</v>
      </c>
      <c r="G5326" t="s">
        <v>331</v>
      </c>
      <c r="H5326" t="s">
        <v>154</v>
      </c>
      <c r="I5326" t="s">
        <v>144</v>
      </c>
      <c r="J5326" t="s">
        <v>137</v>
      </c>
      <c r="K5326" t="s">
        <v>138</v>
      </c>
      <c r="L5326" t="s">
        <v>15308</v>
      </c>
      <c r="M5326" t="s">
        <v>15309</v>
      </c>
      <c r="N5326">
        <v>2.161944444</v>
      </c>
      <c r="O5326">
        <v>0</v>
      </c>
      <c r="P5326">
        <v>32</v>
      </c>
      <c r="Q5326">
        <v>0</v>
      </c>
      <c r="R5326">
        <v>1</v>
      </c>
      <c r="S5326">
        <v>0</v>
      </c>
      <c r="T5326">
        <v>3</v>
      </c>
      <c r="U5326">
        <v>0</v>
      </c>
      <c r="V5326">
        <v>0</v>
      </c>
      <c r="W5326">
        <v>0</v>
      </c>
      <c r="X5326">
        <v>13.740873684873117</v>
      </c>
      <c r="Y5326">
        <v>0</v>
      </c>
      <c r="Z5326">
        <v>1.165134939682525</v>
      </c>
      <c r="AA5326">
        <v>0</v>
      </c>
      <c r="AB5326">
        <v>3.2275187310402105</v>
      </c>
      <c r="AC5326">
        <v>0</v>
      </c>
      <c r="AD5326">
        <v>0</v>
      </c>
      <c r="AE5326">
        <v>18.133527355595852</v>
      </c>
    </row>
    <row r="5327" spans="1:31" x14ac:dyDescent="0.25">
      <c r="A5327">
        <v>2347079</v>
      </c>
      <c r="B5327">
        <v>1</v>
      </c>
      <c r="C5327" t="s">
        <v>81</v>
      </c>
      <c r="D5327" t="s">
        <v>112</v>
      </c>
      <c r="E5327" t="s">
        <v>157</v>
      </c>
      <c r="F5327" t="s">
        <v>15310</v>
      </c>
      <c r="G5327" t="s">
        <v>159</v>
      </c>
      <c r="H5327" t="s">
        <v>154</v>
      </c>
      <c r="I5327" t="s">
        <v>144</v>
      </c>
      <c r="J5327" t="s">
        <v>137</v>
      </c>
      <c r="K5327" t="s">
        <v>138</v>
      </c>
      <c r="L5327" t="s">
        <v>15311</v>
      </c>
      <c r="M5327" t="s">
        <v>15312</v>
      </c>
      <c r="N5327">
        <v>0.42222222199999998</v>
      </c>
      <c r="O5327">
        <v>0</v>
      </c>
      <c r="P5327">
        <v>7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0.49158573332504113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0.49158573332504113</v>
      </c>
    </row>
    <row r="5328" spans="1:31" x14ac:dyDescent="0.25">
      <c r="A5328">
        <v>2347517</v>
      </c>
      <c r="B5328">
        <v>1</v>
      </c>
      <c r="C5328" t="s">
        <v>81</v>
      </c>
      <c r="D5328" t="s">
        <v>112</v>
      </c>
      <c r="E5328" t="s">
        <v>151</v>
      </c>
      <c r="F5328" t="s">
        <v>15313</v>
      </c>
      <c r="G5328" t="s">
        <v>153</v>
      </c>
      <c r="H5328" t="s">
        <v>154</v>
      </c>
      <c r="I5328" t="s">
        <v>144</v>
      </c>
      <c r="J5328" t="s">
        <v>137</v>
      </c>
      <c r="K5328" t="s">
        <v>138</v>
      </c>
      <c r="L5328" t="s">
        <v>15314</v>
      </c>
      <c r="M5328" t="s">
        <v>15315</v>
      </c>
      <c r="N5328">
        <v>1.3883333330000001</v>
      </c>
      <c r="O5328">
        <v>0</v>
      </c>
      <c r="P5328">
        <v>38</v>
      </c>
      <c r="Q5328">
        <v>0</v>
      </c>
      <c r="R5328">
        <v>0</v>
      </c>
      <c r="S5328">
        <v>0</v>
      </c>
      <c r="T5328">
        <v>1</v>
      </c>
      <c r="U5328">
        <v>0</v>
      </c>
      <c r="V5328">
        <v>0</v>
      </c>
      <c r="W5328">
        <v>0</v>
      </c>
      <c r="X5328">
        <v>6.5960925011532536</v>
      </c>
      <c r="Y5328">
        <v>0</v>
      </c>
      <c r="Z5328">
        <v>0</v>
      </c>
      <c r="AA5328">
        <v>0</v>
      </c>
      <c r="AB5328">
        <v>1.7093724989233086</v>
      </c>
      <c r="AC5328">
        <v>0</v>
      </c>
      <c r="AD5328">
        <v>0</v>
      </c>
      <c r="AE5328">
        <v>8.3054650000765626</v>
      </c>
    </row>
    <row r="5329" spans="1:31" x14ac:dyDescent="0.25">
      <c r="A5329">
        <v>2347471</v>
      </c>
      <c r="B5329">
        <v>1</v>
      </c>
      <c r="C5329" t="s">
        <v>81</v>
      </c>
      <c r="D5329" t="s">
        <v>112</v>
      </c>
      <c r="E5329" t="s">
        <v>151</v>
      </c>
      <c r="F5329" t="s">
        <v>15316</v>
      </c>
      <c r="G5329" t="s">
        <v>153</v>
      </c>
      <c r="H5329" t="s">
        <v>154</v>
      </c>
      <c r="I5329" t="s">
        <v>144</v>
      </c>
      <c r="J5329" t="s">
        <v>137</v>
      </c>
      <c r="K5329" t="s">
        <v>138</v>
      </c>
      <c r="L5329" t="s">
        <v>15317</v>
      </c>
      <c r="M5329" t="s">
        <v>15318</v>
      </c>
      <c r="N5329">
        <v>0.9425</v>
      </c>
      <c r="O5329">
        <v>0</v>
      </c>
      <c r="P5329">
        <v>6</v>
      </c>
      <c r="Q5329">
        <v>0</v>
      </c>
      <c r="R5329">
        <v>1</v>
      </c>
      <c r="S5329">
        <v>0</v>
      </c>
      <c r="T5329">
        <v>2</v>
      </c>
      <c r="U5329">
        <v>0</v>
      </c>
      <c r="V5329">
        <v>1</v>
      </c>
      <c r="W5329">
        <v>0</v>
      </c>
      <c r="X5329">
        <v>0.71471815969063279</v>
      </c>
      <c r="Y5329">
        <v>0</v>
      </c>
      <c r="Z5329">
        <v>0</v>
      </c>
      <c r="AA5329">
        <v>0</v>
      </c>
      <c r="AB5329">
        <v>0.86648582219415005</v>
      </c>
      <c r="AC5329">
        <v>0</v>
      </c>
      <c r="AD5329">
        <v>6.4454074108043633</v>
      </c>
      <c r="AE5329">
        <v>8.026611392689146</v>
      </c>
    </row>
    <row r="5330" spans="1:31" x14ac:dyDescent="0.25">
      <c r="A5330">
        <v>2346976</v>
      </c>
      <c r="B5330">
        <v>1</v>
      </c>
      <c r="C5330" t="s">
        <v>80</v>
      </c>
      <c r="D5330" t="s">
        <v>104</v>
      </c>
      <c r="E5330" t="s">
        <v>151</v>
      </c>
      <c r="F5330" t="s">
        <v>15319</v>
      </c>
      <c r="G5330" t="s">
        <v>451</v>
      </c>
      <c r="H5330" t="s">
        <v>154</v>
      </c>
      <c r="I5330" t="s">
        <v>144</v>
      </c>
      <c r="J5330" t="s">
        <v>137</v>
      </c>
      <c r="K5330" t="s">
        <v>138</v>
      </c>
      <c r="L5330" t="s">
        <v>15320</v>
      </c>
      <c r="M5330" t="s">
        <v>15321</v>
      </c>
      <c r="N5330">
        <v>4.9786111110000002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1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12.080336618319668</v>
      </c>
      <c r="AC5330">
        <v>0</v>
      </c>
      <c r="AD5330">
        <v>0</v>
      </c>
      <c r="AE5330">
        <v>12.080336618319668</v>
      </c>
    </row>
    <row r="5331" spans="1:31" x14ac:dyDescent="0.25">
      <c r="A5331">
        <v>2347311</v>
      </c>
      <c r="B5331">
        <v>1</v>
      </c>
      <c r="C5331" t="s">
        <v>80</v>
      </c>
      <c r="D5331" t="s">
        <v>108</v>
      </c>
      <c r="E5331" t="s">
        <v>151</v>
      </c>
      <c r="F5331" t="s">
        <v>14749</v>
      </c>
      <c r="G5331" t="s">
        <v>153</v>
      </c>
      <c r="H5331" t="s">
        <v>154</v>
      </c>
      <c r="I5331" t="s">
        <v>144</v>
      </c>
      <c r="J5331" t="s">
        <v>137</v>
      </c>
      <c r="K5331" t="s">
        <v>138</v>
      </c>
      <c r="L5331" t="s">
        <v>15322</v>
      </c>
      <c r="M5331" t="s">
        <v>15323</v>
      </c>
      <c r="N5331">
        <v>3.7083333330000001</v>
      </c>
      <c r="O5331">
        <v>0</v>
      </c>
      <c r="P5331">
        <v>15</v>
      </c>
      <c r="Q5331">
        <v>0</v>
      </c>
      <c r="R5331">
        <v>8</v>
      </c>
      <c r="S5331">
        <v>0</v>
      </c>
      <c r="T5331">
        <v>1</v>
      </c>
      <c r="U5331">
        <v>0</v>
      </c>
      <c r="V5331">
        <v>0</v>
      </c>
      <c r="W5331">
        <v>0</v>
      </c>
      <c r="X5331">
        <v>9.8078245860075963</v>
      </c>
      <c r="Y5331">
        <v>0</v>
      </c>
      <c r="Z5331">
        <v>10.608006297967334</v>
      </c>
      <c r="AA5331">
        <v>0</v>
      </c>
      <c r="AB5331">
        <v>7.6710939202676336</v>
      </c>
      <c r="AC5331">
        <v>0</v>
      </c>
      <c r="AD5331">
        <v>0</v>
      </c>
      <c r="AE5331">
        <v>28.086924804242564</v>
      </c>
    </row>
    <row r="5332" spans="1:31" x14ac:dyDescent="0.25">
      <c r="A5332">
        <v>2346930</v>
      </c>
      <c r="B5332">
        <v>1</v>
      </c>
      <c r="C5332" t="s">
        <v>80</v>
      </c>
      <c r="D5332" t="s">
        <v>93</v>
      </c>
      <c r="E5332" t="s">
        <v>174</v>
      </c>
      <c r="F5332" t="s">
        <v>15324</v>
      </c>
      <c r="G5332" t="s">
        <v>410</v>
      </c>
      <c r="H5332" t="s">
        <v>154</v>
      </c>
      <c r="I5332" t="s">
        <v>144</v>
      </c>
      <c r="J5332" t="s">
        <v>137</v>
      </c>
      <c r="K5332" t="s">
        <v>138</v>
      </c>
      <c r="L5332" t="s">
        <v>15325</v>
      </c>
      <c r="M5332" t="s">
        <v>15326</v>
      </c>
      <c r="N5332">
        <v>4.1388888880000003</v>
      </c>
      <c r="O5332">
        <v>0</v>
      </c>
      <c r="P5332">
        <v>11</v>
      </c>
      <c r="Q5332">
        <v>0</v>
      </c>
      <c r="R5332">
        <v>9</v>
      </c>
      <c r="S5332">
        <v>0</v>
      </c>
      <c r="T5332">
        <v>3</v>
      </c>
      <c r="U5332">
        <v>0</v>
      </c>
      <c r="V5332">
        <v>0</v>
      </c>
      <c r="W5332">
        <v>0</v>
      </c>
      <c r="X5332">
        <v>6.2917155049743361</v>
      </c>
      <c r="Y5332">
        <v>0</v>
      </c>
      <c r="Z5332">
        <v>34.255021489379381</v>
      </c>
      <c r="AA5332">
        <v>0</v>
      </c>
      <c r="AB5332">
        <v>3.3349101675515738</v>
      </c>
      <c r="AC5332">
        <v>0</v>
      </c>
      <c r="AD5332">
        <v>0</v>
      </c>
      <c r="AE5332">
        <v>43.881647161905292</v>
      </c>
    </row>
    <row r="5333" spans="1:31" x14ac:dyDescent="0.25">
      <c r="A5333">
        <v>2346979</v>
      </c>
      <c r="B5333">
        <v>1</v>
      </c>
      <c r="C5333" t="s">
        <v>81</v>
      </c>
      <c r="D5333" t="s">
        <v>113</v>
      </c>
      <c r="E5333" t="s">
        <v>157</v>
      </c>
      <c r="F5333" t="s">
        <v>15327</v>
      </c>
      <c r="G5333" t="s">
        <v>159</v>
      </c>
      <c r="H5333" t="s">
        <v>154</v>
      </c>
      <c r="I5333" t="s">
        <v>144</v>
      </c>
      <c r="J5333" t="s">
        <v>137</v>
      </c>
      <c r="K5333" t="s">
        <v>138</v>
      </c>
      <c r="L5333" t="s">
        <v>15328</v>
      </c>
      <c r="M5333" t="s">
        <v>15329</v>
      </c>
      <c r="N5333">
        <v>0.828333333</v>
      </c>
      <c r="O5333">
        <v>0</v>
      </c>
      <c r="P5333">
        <v>1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0.49667402938302335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0.49667402938302335</v>
      </c>
    </row>
    <row r="5334" spans="1:31" x14ac:dyDescent="0.25">
      <c r="A5334">
        <v>2347497</v>
      </c>
      <c r="B5334">
        <v>1</v>
      </c>
      <c r="C5334" t="s">
        <v>81</v>
      </c>
      <c r="D5334" t="s">
        <v>122</v>
      </c>
      <c r="E5334" t="s">
        <v>147</v>
      </c>
      <c r="F5334" t="s">
        <v>15330</v>
      </c>
      <c r="G5334" t="s">
        <v>356</v>
      </c>
      <c r="H5334" t="s">
        <v>135</v>
      </c>
      <c r="I5334" t="s">
        <v>144</v>
      </c>
      <c r="J5334" t="s">
        <v>137</v>
      </c>
      <c r="K5334" t="s">
        <v>138</v>
      </c>
      <c r="L5334" t="s">
        <v>15331</v>
      </c>
      <c r="M5334" t="s">
        <v>15332</v>
      </c>
      <c r="N5334">
        <v>1.3688888880000001</v>
      </c>
      <c r="O5334">
        <v>0</v>
      </c>
      <c r="P5334">
        <v>385</v>
      </c>
      <c r="Q5334">
        <v>0</v>
      </c>
      <c r="R5334">
        <v>0</v>
      </c>
      <c r="S5334">
        <v>0</v>
      </c>
      <c r="T5334">
        <v>12</v>
      </c>
      <c r="U5334">
        <v>0</v>
      </c>
      <c r="V5334">
        <v>0</v>
      </c>
      <c r="W5334">
        <v>0</v>
      </c>
      <c r="X5334">
        <v>129.66725282194713</v>
      </c>
      <c r="Y5334">
        <v>0</v>
      </c>
      <c r="Z5334">
        <v>0</v>
      </c>
      <c r="AA5334">
        <v>0</v>
      </c>
      <c r="AB5334">
        <v>8.2640921665316132</v>
      </c>
      <c r="AC5334">
        <v>0</v>
      </c>
      <c r="AD5334">
        <v>0</v>
      </c>
      <c r="AE5334">
        <v>137.93134498847874</v>
      </c>
    </row>
    <row r="5335" spans="1:31" x14ac:dyDescent="0.25">
      <c r="A5335">
        <v>2347477</v>
      </c>
      <c r="B5335">
        <v>1</v>
      </c>
      <c r="C5335" t="s">
        <v>81</v>
      </c>
      <c r="D5335" t="s">
        <v>113</v>
      </c>
      <c r="E5335" t="s">
        <v>157</v>
      </c>
      <c r="F5335" t="s">
        <v>15333</v>
      </c>
      <c r="G5335" t="s">
        <v>204</v>
      </c>
      <c r="H5335" t="s">
        <v>154</v>
      </c>
      <c r="I5335" t="s">
        <v>144</v>
      </c>
      <c r="J5335" t="s">
        <v>137</v>
      </c>
      <c r="K5335" t="s">
        <v>138</v>
      </c>
      <c r="L5335" t="s">
        <v>15334</v>
      </c>
      <c r="M5335" t="s">
        <v>15335</v>
      </c>
      <c r="N5335">
        <v>0.87888888799999998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1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  <c r="AB5335">
        <v>0.18735620635062228</v>
      </c>
      <c r="AC5335">
        <v>0</v>
      </c>
      <c r="AD5335">
        <v>0</v>
      </c>
      <c r="AE5335">
        <v>0.18735620635062228</v>
      </c>
    </row>
    <row r="5336" spans="1:31" x14ac:dyDescent="0.25">
      <c r="A5336">
        <v>2347185</v>
      </c>
      <c r="B5336">
        <v>1</v>
      </c>
      <c r="C5336" t="s">
        <v>80</v>
      </c>
      <c r="D5336" t="s">
        <v>108</v>
      </c>
      <c r="E5336" t="s">
        <v>174</v>
      </c>
      <c r="F5336" t="s">
        <v>8960</v>
      </c>
      <c r="G5336" t="s">
        <v>292</v>
      </c>
      <c r="H5336" t="s">
        <v>154</v>
      </c>
      <c r="I5336" t="s">
        <v>144</v>
      </c>
      <c r="J5336" t="s">
        <v>137</v>
      </c>
      <c r="K5336" t="s">
        <v>138</v>
      </c>
      <c r="L5336" t="s">
        <v>15336</v>
      </c>
      <c r="M5336" t="s">
        <v>15337</v>
      </c>
      <c r="N5336">
        <v>0.41249999999999998</v>
      </c>
      <c r="O5336">
        <v>0</v>
      </c>
      <c r="P5336">
        <v>46</v>
      </c>
      <c r="Q5336">
        <v>0</v>
      </c>
      <c r="R5336">
        <v>13</v>
      </c>
      <c r="S5336">
        <v>0</v>
      </c>
      <c r="T5336">
        <v>1</v>
      </c>
      <c r="U5336">
        <v>0</v>
      </c>
      <c r="V5336">
        <v>0</v>
      </c>
      <c r="W5336">
        <v>0</v>
      </c>
      <c r="X5336">
        <v>2.9850426477501975</v>
      </c>
      <c r="Y5336">
        <v>0</v>
      </c>
      <c r="Z5336">
        <v>4.32639226791495</v>
      </c>
      <c r="AA5336">
        <v>0</v>
      </c>
      <c r="AB5336">
        <v>0.28486372191507447</v>
      </c>
      <c r="AC5336">
        <v>0</v>
      </c>
      <c r="AD5336">
        <v>0</v>
      </c>
      <c r="AE5336">
        <v>7.5962986375802224</v>
      </c>
    </row>
    <row r="5337" spans="1:31" x14ac:dyDescent="0.25">
      <c r="A5337">
        <v>2347434</v>
      </c>
      <c r="B5337">
        <v>1</v>
      </c>
      <c r="C5337" t="s">
        <v>80</v>
      </c>
      <c r="D5337" t="s">
        <v>84</v>
      </c>
      <c r="E5337" t="s">
        <v>157</v>
      </c>
      <c r="F5337" t="s">
        <v>15338</v>
      </c>
      <c r="G5337" t="s">
        <v>204</v>
      </c>
      <c r="H5337" t="s">
        <v>154</v>
      </c>
      <c r="I5337" t="s">
        <v>144</v>
      </c>
      <c r="J5337" t="s">
        <v>137</v>
      </c>
      <c r="K5337" t="s">
        <v>138</v>
      </c>
      <c r="L5337" t="s">
        <v>15339</v>
      </c>
      <c r="M5337" t="s">
        <v>15340</v>
      </c>
      <c r="N5337">
        <v>0.99111111100000004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1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1.8412588436169282</v>
      </c>
      <c r="AC5337">
        <v>0</v>
      </c>
      <c r="AD5337">
        <v>0</v>
      </c>
      <c r="AE5337">
        <v>1.8412588436169282</v>
      </c>
    </row>
    <row r="5338" spans="1:31" x14ac:dyDescent="0.25">
      <c r="A5338">
        <v>2347242</v>
      </c>
      <c r="B5338">
        <v>1</v>
      </c>
      <c r="C5338" t="s">
        <v>80</v>
      </c>
      <c r="D5338" t="s">
        <v>98</v>
      </c>
      <c r="E5338" t="s">
        <v>151</v>
      </c>
      <c r="F5338" t="s">
        <v>1009</v>
      </c>
      <c r="G5338" t="s">
        <v>498</v>
      </c>
      <c r="H5338" t="s">
        <v>154</v>
      </c>
      <c r="I5338" t="s">
        <v>144</v>
      </c>
      <c r="J5338" t="s">
        <v>137</v>
      </c>
      <c r="K5338" t="s">
        <v>138</v>
      </c>
      <c r="L5338" t="s">
        <v>15341</v>
      </c>
      <c r="M5338" t="s">
        <v>15342</v>
      </c>
      <c r="N5338">
        <v>3.3769444439999998</v>
      </c>
      <c r="O5338">
        <v>0</v>
      </c>
      <c r="P5338">
        <v>11</v>
      </c>
      <c r="Q5338">
        <v>0</v>
      </c>
      <c r="R5338">
        <v>1</v>
      </c>
      <c r="S5338">
        <v>0</v>
      </c>
      <c r="T5338">
        <v>3</v>
      </c>
      <c r="U5338">
        <v>0</v>
      </c>
      <c r="V5338">
        <v>0</v>
      </c>
      <c r="W5338">
        <v>0</v>
      </c>
      <c r="X5338">
        <v>8.3375091911919892</v>
      </c>
      <c r="Y5338">
        <v>0</v>
      </c>
      <c r="Z5338">
        <v>2.3580954388091451</v>
      </c>
      <c r="AA5338">
        <v>0</v>
      </c>
      <c r="AB5338">
        <v>6.1289693561626049</v>
      </c>
      <c r="AC5338">
        <v>0</v>
      </c>
      <c r="AD5338">
        <v>0</v>
      </c>
      <c r="AE5338">
        <v>16.824573986163742</v>
      </c>
    </row>
    <row r="5339" spans="1:31" x14ac:dyDescent="0.25">
      <c r="A5339">
        <v>2346993</v>
      </c>
      <c r="B5339">
        <v>1</v>
      </c>
      <c r="C5339" t="s">
        <v>80</v>
      </c>
      <c r="D5339" t="s">
        <v>100</v>
      </c>
      <c r="E5339" t="s">
        <v>151</v>
      </c>
      <c r="F5339" t="s">
        <v>15343</v>
      </c>
      <c r="G5339" t="s">
        <v>498</v>
      </c>
      <c r="H5339" t="s">
        <v>154</v>
      </c>
      <c r="I5339" t="s">
        <v>144</v>
      </c>
      <c r="J5339" t="s">
        <v>137</v>
      </c>
      <c r="K5339" t="s">
        <v>138</v>
      </c>
      <c r="L5339" t="s">
        <v>15344</v>
      </c>
      <c r="M5339" t="s">
        <v>15345</v>
      </c>
      <c r="N5339">
        <v>3.9936111109999999</v>
      </c>
      <c r="O5339">
        <v>0</v>
      </c>
      <c r="P5339">
        <v>63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64.891538642723148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64.891538642723148</v>
      </c>
    </row>
    <row r="5340" spans="1:31" x14ac:dyDescent="0.25">
      <c r="A5340">
        <v>2347291</v>
      </c>
      <c r="B5340">
        <v>1</v>
      </c>
      <c r="C5340" t="s">
        <v>80</v>
      </c>
      <c r="D5340" t="s">
        <v>94</v>
      </c>
      <c r="E5340" t="s">
        <v>151</v>
      </c>
      <c r="F5340" t="s">
        <v>15346</v>
      </c>
      <c r="G5340" t="s">
        <v>153</v>
      </c>
      <c r="H5340" t="s">
        <v>154</v>
      </c>
      <c r="I5340" t="s">
        <v>144</v>
      </c>
      <c r="J5340" t="s">
        <v>137</v>
      </c>
      <c r="K5340" t="s">
        <v>138</v>
      </c>
      <c r="L5340" t="s">
        <v>15347</v>
      </c>
      <c r="M5340" t="s">
        <v>15348</v>
      </c>
      <c r="N5340">
        <v>0.83361111099999996</v>
      </c>
      <c r="O5340">
        <v>0</v>
      </c>
      <c r="P5340">
        <v>51</v>
      </c>
      <c r="Q5340">
        <v>0</v>
      </c>
      <c r="R5340">
        <v>0</v>
      </c>
      <c r="S5340">
        <v>0</v>
      </c>
      <c r="T5340">
        <v>6</v>
      </c>
      <c r="U5340">
        <v>0</v>
      </c>
      <c r="V5340">
        <v>0</v>
      </c>
      <c r="W5340">
        <v>0</v>
      </c>
      <c r="X5340">
        <v>9.3440122492105058</v>
      </c>
      <c r="Y5340">
        <v>0</v>
      </c>
      <c r="Z5340">
        <v>0</v>
      </c>
      <c r="AA5340">
        <v>0</v>
      </c>
      <c r="AB5340">
        <v>11.021230057835183</v>
      </c>
      <c r="AC5340">
        <v>0</v>
      </c>
      <c r="AD5340">
        <v>0</v>
      </c>
      <c r="AE5340">
        <v>20.36524230704569</v>
      </c>
    </row>
    <row r="5341" spans="1:31" x14ac:dyDescent="0.25">
      <c r="A5341">
        <v>2346850</v>
      </c>
      <c r="B5341">
        <v>1</v>
      </c>
      <c r="C5341" t="s">
        <v>81</v>
      </c>
      <c r="D5341" t="s">
        <v>119</v>
      </c>
      <c r="E5341" t="s">
        <v>151</v>
      </c>
      <c r="F5341" t="s">
        <v>15349</v>
      </c>
      <c r="G5341" t="s">
        <v>153</v>
      </c>
      <c r="H5341" t="s">
        <v>154</v>
      </c>
      <c r="I5341" t="s">
        <v>144</v>
      </c>
      <c r="J5341" t="s">
        <v>137</v>
      </c>
      <c r="K5341" t="s">
        <v>138</v>
      </c>
      <c r="L5341" t="s">
        <v>15350</v>
      </c>
      <c r="M5341" t="s">
        <v>15351</v>
      </c>
      <c r="N5341">
        <v>1.1983333329999999</v>
      </c>
      <c r="O5341">
        <v>0</v>
      </c>
      <c r="P5341">
        <v>57</v>
      </c>
      <c r="Q5341">
        <v>0</v>
      </c>
      <c r="R5341">
        <v>0</v>
      </c>
      <c r="S5341">
        <v>0</v>
      </c>
      <c r="T5341">
        <v>3</v>
      </c>
      <c r="U5341">
        <v>0</v>
      </c>
      <c r="V5341">
        <v>0</v>
      </c>
      <c r="W5341">
        <v>0</v>
      </c>
      <c r="X5341">
        <v>8.0978216717240521</v>
      </c>
      <c r="Y5341">
        <v>0</v>
      </c>
      <c r="Z5341">
        <v>0</v>
      </c>
      <c r="AA5341">
        <v>0</v>
      </c>
      <c r="AB5341">
        <v>0.81260704916185789</v>
      </c>
      <c r="AC5341">
        <v>0</v>
      </c>
      <c r="AD5341">
        <v>0</v>
      </c>
      <c r="AE5341">
        <v>8.9104287208859105</v>
      </c>
    </row>
    <row r="5342" spans="1:31" x14ac:dyDescent="0.25">
      <c r="A5342">
        <v>2347652</v>
      </c>
      <c r="B5342">
        <v>1</v>
      </c>
      <c r="C5342" t="s">
        <v>80</v>
      </c>
      <c r="D5342" t="s">
        <v>93</v>
      </c>
      <c r="E5342" t="s">
        <v>157</v>
      </c>
      <c r="F5342" t="s">
        <v>15352</v>
      </c>
      <c r="G5342" t="s">
        <v>159</v>
      </c>
      <c r="H5342" t="s">
        <v>154</v>
      </c>
      <c r="I5342" t="s">
        <v>144</v>
      </c>
      <c r="J5342" t="s">
        <v>137</v>
      </c>
      <c r="K5342" t="s">
        <v>138</v>
      </c>
      <c r="L5342" t="s">
        <v>15353</v>
      </c>
      <c r="M5342" t="s">
        <v>15354</v>
      </c>
      <c r="N5342">
        <v>2.883888888</v>
      </c>
      <c r="O5342">
        <v>0</v>
      </c>
      <c r="P5342">
        <v>0</v>
      </c>
      <c r="Q5342">
        <v>0</v>
      </c>
      <c r="R5342">
        <v>1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1.5395632442285694</v>
      </c>
      <c r="AA5342">
        <v>0</v>
      </c>
      <c r="AB5342">
        <v>0</v>
      </c>
      <c r="AC5342">
        <v>0</v>
      </c>
      <c r="AD5342">
        <v>0</v>
      </c>
      <c r="AE5342">
        <v>1.5395632442285694</v>
      </c>
    </row>
    <row r="5343" spans="1:31" x14ac:dyDescent="0.25">
      <c r="A5343">
        <v>2348001</v>
      </c>
      <c r="B5343">
        <v>1</v>
      </c>
      <c r="C5343" t="s">
        <v>80</v>
      </c>
      <c r="D5343" t="s">
        <v>106</v>
      </c>
      <c r="E5343" t="s">
        <v>174</v>
      </c>
      <c r="F5343" t="s">
        <v>15355</v>
      </c>
      <c r="G5343" t="s">
        <v>344</v>
      </c>
      <c r="H5343" t="s">
        <v>154</v>
      </c>
      <c r="I5343" t="s">
        <v>144</v>
      </c>
      <c r="J5343" t="s">
        <v>137</v>
      </c>
      <c r="K5343" t="s">
        <v>138</v>
      </c>
      <c r="L5343" t="s">
        <v>15356</v>
      </c>
      <c r="M5343" t="s">
        <v>15357</v>
      </c>
      <c r="N5343">
        <v>2.508611111</v>
      </c>
      <c r="O5343">
        <v>0</v>
      </c>
      <c r="P5343">
        <v>1</v>
      </c>
      <c r="Q5343">
        <v>0</v>
      </c>
      <c r="R5343">
        <v>16</v>
      </c>
      <c r="S5343">
        <v>0</v>
      </c>
      <c r="T5343">
        <v>1</v>
      </c>
      <c r="U5343">
        <v>0</v>
      </c>
      <c r="V5343">
        <v>0</v>
      </c>
      <c r="W5343">
        <v>0</v>
      </c>
      <c r="X5343">
        <v>21.312642281594698</v>
      </c>
      <c r="Y5343">
        <v>0</v>
      </c>
      <c r="Z5343">
        <v>230.65073529775248</v>
      </c>
      <c r="AA5343">
        <v>0</v>
      </c>
      <c r="AB5343">
        <v>1.340635267233043</v>
      </c>
      <c r="AC5343">
        <v>0</v>
      </c>
      <c r="AD5343">
        <v>0</v>
      </c>
      <c r="AE5343">
        <v>253.30401284658021</v>
      </c>
    </row>
    <row r="5344" spans="1:31" x14ac:dyDescent="0.25">
      <c r="A5344">
        <v>2348107</v>
      </c>
      <c r="B5344">
        <v>1</v>
      </c>
      <c r="C5344" t="s">
        <v>81</v>
      </c>
      <c r="D5344" t="s">
        <v>128</v>
      </c>
      <c r="E5344" t="s">
        <v>174</v>
      </c>
      <c r="F5344" t="s">
        <v>15358</v>
      </c>
      <c r="G5344" t="s">
        <v>176</v>
      </c>
      <c r="H5344" t="s">
        <v>154</v>
      </c>
      <c r="I5344" t="s">
        <v>144</v>
      </c>
      <c r="J5344" t="s">
        <v>137</v>
      </c>
      <c r="K5344" t="s">
        <v>138</v>
      </c>
      <c r="L5344" t="s">
        <v>15359</v>
      </c>
      <c r="M5344" t="s">
        <v>15360</v>
      </c>
      <c r="N5344">
        <v>0.81499999999999995</v>
      </c>
      <c r="O5344">
        <v>0</v>
      </c>
      <c r="P5344">
        <v>402</v>
      </c>
      <c r="Q5344">
        <v>0</v>
      </c>
      <c r="R5344">
        <v>0</v>
      </c>
      <c r="S5344">
        <v>0</v>
      </c>
      <c r="T5344">
        <v>15</v>
      </c>
      <c r="U5344">
        <v>0</v>
      </c>
      <c r="V5344">
        <v>0</v>
      </c>
      <c r="W5344">
        <v>0</v>
      </c>
      <c r="X5344">
        <v>89.810795645865028</v>
      </c>
      <c r="Y5344">
        <v>0</v>
      </c>
      <c r="Z5344">
        <v>0</v>
      </c>
      <c r="AA5344">
        <v>0</v>
      </c>
      <c r="AB5344">
        <v>16.3233945473389</v>
      </c>
      <c r="AC5344">
        <v>0</v>
      </c>
      <c r="AD5344">
        <v>0</v>
      </c>
      <c r="AE5344">
        <v>106.13419019320392</v>
      </c>
    </row>
    <row r="5345" spans="1:31" x14ac:dyDescent="0.25">
      <c r="A5345">
        <v>2347715</v>
      </c>
      <c r="B5345">
        <v>1</v>
      </c>
      <c r="C5345" t="s">
        <v>81</v>
      </c>
      <c r="D5345" t="s">
        <v>123</v>
      </c>
      <c r="E5345" t="s">
        <v>147</v>
      </c>
      <c r="F5345" t="s">
        <v>15361</v>
      </c>
      <c r="G5345" t="s">
        <v>184</v>
      </c>
      <c r="H5345" t="s">
        <v>135</v>
      </c>
      <c r="I5345" t="s">
        <v>144</v>
      </c>
      <c r="J5345" t="s">
        <v>137</v>
      </c>
      <c r="K5345" t="s">
        <v>138</v>
      </c>
      <c r="L5345" t="s">
        <v>15362</v>
      </c>
      <c r="M5345" t="s">
        <v>15363</v>
      </c>
      <c r="N5345">
        <v>2.3852777770000002</v>
      </c>
      <c r="O5345">
        <v>0</v>
      </c>
      <c r="P5345">
        <v>71</v>
      </c>
      <c r="Q5345">
        <v>0</v>
      </c>
      <c r="R5345">
        <v>6</v>
      </c>
      <c r="S5345">
        <v>0</v>
      </c>
      <c r="T5345">
        <v>10</v>
      </c>
      <c r="U5345">
        <v>0</v>
      </c>
      <c r="V5345">
        <v>0</v>
      </c>
      <c r="W5345">
        <v>0</v>
      </c>
      <c r="X5345">
        <v>41.44506793472295</v>
      </c>
      <c r="Y5345">
        <v>0</v>
      </c>
      <c r="Z5345">
        <v>16.012398696807036</v>
      </c>
      <c r="AA5345">
        <v>0</v>
      </c>
      <c r="AB5345">
        <v>45.2044852152206</v>
      </c>
      <c r="AC5345">
        <v>0</v>
      </c>
      <c r="AD5345">
        <v>0</v>
      </c>
      <c r="AE5345">
        <v>102.66195184675058</v>
      </c>
    </row>
    <row r="5346" spans="1:31" x14ac:dyDescent="0.25">
      <c r="A5346">
        <v>2347712</v>
      </c>
      <c r="B5346">
        <v>1</v>
      </c>
      <c r="C5346" t="s">
        <v>80</v>
      </c>
      <c r="D5346" t="s">
        <v>110</v>
      </c>
      <c r="E5346" t="s">
        <v>151</v>
      </c>
      <c r="F5346" t="s">
        <v>15364</v>
      </c>
      <c r="G5346" t="s">
        <v>1274</v>
      </c>
      <c r="H5346" t="s">
        <v>154</v>
      </c>
      <c r="I5346" t="s">
        <v>144</v>
      </c>
      <c r="J5346" t="s">
        <v>137</v>
      </c>
      <c r="K5346" t="s">
        <v>138</v>
      </c>
      <c r="L5346" t="s">
        <v>15365</v>
      </c>
      <c r="M5346" t="s">
        <v>15366</v>
      </c>
      <c r="N5346">
        <v>1.616666666</v>
      </c>
      <c r="O5346">
        <v>0</v>
      </c>
      <c r="P5346">
        <v>34</v>
      </c>
      <c r="Q5346">
        <v>0</v>
      </c>
      <c r="R5346">
        <v>0</v>
      </c>
      <c r="S5346">
        <v>0</v>
      </c>
      <c r="T5346">
        <v>2</v>
      </c>
      <c r="U5346">
        <v>0</v>
      </c>
      <c r="V5346">
        <v>0</v>
      </c>
      <c r="W5346">
        <v>0</v>
      </c>
      <c r="X5346">
        <v>19.023899424767375</v>
      </c>
      <c r="Y5346">
        <v>0</v>
      </c>
      <c r="Z5346">
        <v>0</v>
      </c>
      <c r="AA5346">
        <v>0</v>
      </c>
      <c r="AB5346">
        <v>0.16435482132173335</v>
      </c>
      <c r="AC5346">
        <v>0</v>
      </c>
      <c r="AD5346">
        <v>0</v>
      </c>
      <c r="AE5346">
        <v>19.188254246089109</v>
      </c>
    </row>
    <row r="5347" spans="1:31" x14ac:dyDescent="0.25">
      <c r="A5347">
        <v>2347523</v>
      </c>
      <c r="B5347">
        <v>1</v>
      </c>
      <c r="C5347" t="s">
        <v>80</v>
      </c>
      <c r="D5347" t="s">
        <v>96</v>
      </c>
      <c r="E5347" t="s">
        <v>157</v>
      </c>
      <c r="F5347" t="s">
        <v>15367</v>
      </c>
      <c r="G5347" t="s">
        <v>279</v>
      </c>
      <c r="H5347" t="s">
        <v>154</v>
      </c>
      <c r="I5347" t="s">
        <v>144</v>
      </c>
      <c r="J5347" t="s">
        <v>137</v>
      </c>
      <c r="K5347" t="s">
        <v>138</v>
      </c>
      <c r="L5347" t="s">
        <v>15368</v>
      </c>
      <c r="M5347" t="s">
        <v>15369</v>
      </c>
      <c r="N5347">
        <v>0.955555555</v>
      </c>
      <c r="O5347">
        <v>0</v>
      </c>
      <c r="P5347">
        <v>1</v>
      </c>
      <c r="Q5347">
        <v>0</v>
      </c>
      <c r="R5347">
        <v>0</v>
      </c>
      <c r="S5347">
        <v>0</v>
      </c>
      <c r="T5347">
        <v>1</v>
      </c>
      <c r="U5347">
        <v>0</v>
      </c>
      <c r="V5347">
        <v>0</v>
      </c>
      <c r="W5347">
        <v>0</v>
      </c>
      <c r="X5347">
        <v>0.26402789017125167</v>
      </c>
      <c r="Y5347">
        <v>0</v>
      </c>
      <c r="Z5347">
        <v>0</v>
      </c>
      <c r="AA5347">
        <v>0</v>
      </c>
      <c r="AB5347">
        <v>1.1429800371237309</v>
      </c>
      <c r="AC5347">
        <v>0</v>
      </c>
      <c r="AD5347">
        <v>0</v>
      </c>
      <c r="AE5347">
        <v>1.4070079272949825</v>
      </c>
    </row>
    <row r="5348" spans="1:31" x14ac:dyDescent="0.25">
      <c r="A5348">
        <v>2347666</v>
      </c>
      <c r="B5348">
        <v>1</v>
      </c>
      <c r="C5348" t="s">
        <v>80</v>
      </c>
      <c r="D5348" t="s">
        <v>84</v>
      </c>
      <c r="E5348" t="s">
        <v>157</v>
      </c>
      <c r="F5348" t="s">
        <v>15370</v>
      </c>
      <c r="G5348" t="s">
        <v>159</v>
      </c>
      <c r="H5348" t="s">
        <v>154</v>
      </c>
      <c r="I5348" t="s">
        <v>144</v>
      </c>
      <c r="J5348" t="s">
        <v>137</v>
      </c>
      <c r="K5348" t="s">
        <v>138</v>
      </c>
      <c r="L5348" t="s">
        <v>15371</v>
      </c>
      <c r="M5348" t="s">
        <v>15372</v>
      </c>
      <c r="N5348">
        <v>1.8444444440000001</v>
      </c>
      <c r="O5348">
        <v>0</v>
      </c>
      <c r="P5348">
        <v>6</v>
      </c>
      <c r="Q5348">
        <v>0</v>
      </c>
      <c r="R5348">
        <v>0</v>
      </c>
      <c r="S5348">
        <v>0</v>
      </c>
      <c r="T5348">
        <v>1</v>
      </c>
      <c r="U5348">
        <v>0</v>
      </c>
      <c r="V5348">
        <v>0</v>
      </c>
      <c r="W5348">
        <v>0</v>
      </c>
      <c r="X5348">
        <v>2.6604809974347701</v>
      </c>
      <c r="Y5348">
        <v>0</v>
      </c>
      <c r="Z5348">
        <v>0</v>
      </c>
      <c r="AA5348">
        <v>0</v>
      </c>
      <c r="AB5348">
        <v>0.43306537066010509</v>
      </c>
      <c r="AC5348">
        <v>0</v>
      </c>
      <c r="AD5348">
        <v>0</v>
      </c>
      <c r="AE5348">
        <v>3.0935463680948754</v>
      </c>
    </row>
    <row r="5349" spans="1:31" x14ac:dyDescent="0.25">
      <c r="A5349">
        <v>2348041</v>
      </c>
      <c r="B5349">
        <v>1</v>
      </c>
      <c r="C5349" t="s">
        <v>81</v>
      </c>
      <c r="D5349" t="s">
        <v>113</v>
      </c>
      <c r="E5349" t="s">
        <v>151</v>
      </c>
      <c r="F5349" t="s">
        <v>15373</v>
      </c>
      <c r="G5349" t="s">
        <v>153</v>
      </c>
      <c r="H5349" t="s">
        <v>154</v>
      </c>
      <c r="I5349" t="s">
        <v>144</v>
      </c>
      <c r="J5349" t="s">
        <v>137</v>
      </c>
      <c r="K5349" t="s">
        <v>138</v>
      </c>
      <c r="L5349" t="s">
        <v>15374</v>
      </c>
      <c r="M5349" t="s">
        <v>15375</v>
      </c>
      <c r="N5349">
        <v>1.735833333</v>
      </c>
      <c r="O5349">
        <v>0</v>
      </c>
      <c r="P5349">
        <v>37</v>
      </c>
      <c r="Q5349">
        <v>0</v>
      </c>
      <c r="R5349">
        <v>1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9.6814866480058139</v>
      </c>
      <c r="Y5349">
        <v>0</v>
      </c>
      <c r="Z5349">
        <v>1.9424160963117678</v>
      </c>
      <c r="AA5349">
        <v>0</v>
      </c>
      <c r="AB5349">
        <v>0</v>
      </c>
      <c r="AC5349">
        <v>0</v>
      </c>
      <c r="AD5349">
        <v>0</v>
      </c>
      <c r="AE5349">
        <v>11.623902744317581</v>
      </c>
    </row>
    <row r="5350" spans="1:31" x14ac:dyDescent="0.25">
      <c r="A5350">
        <v>2347921</v>
      </c>
      <c r="B5350">
        <v>1</v>
      </c>
      <c r="C5350" t="s">
        <v>81</v>
      </c>
      <c r="D5350" t="s">
        <v>112</v>
      </c>
      <c r="E5350" t="s">
        <v>151</v>
      </c>
      <c r="F5350" t="s">
        <v>11466</v>
      </c>
      <c r="G5350" t="s">
        <v>153</v>
      </c>
      <c r="H5350" t="s">
        <v>154</v>
      </c>
      <c r="I5350" t="s">
        <v>144</v>
      </c>
      <c r="J5350" t="s">
        <v>137</v>
      </c>
      <c r="K5350" t="s">
        <v>138</v>
      </c>
      <c r="L5350" t="s">
        <v>15376</v>
      </c>
      <c r="M5350" t="s">
        <v>15377</v>
      </c>
      <c r="N5350">
        <v>2.088333333</v>
      </c>
      <c r="O5350">
        <v>0</v>
      </c>
      <c r="P5350">
        <v>25</v>
      </c>
      <c r="Q5350">
        <v>0</v>
      </c>
      <c r="R5350">
        <v>3</v>
      </c>
      <c r="S5350">
        <v>0</v>
      </c>
      <c r="T5350">
        <v>1</v>
      </c>
      <c r="U5350">
        <v>0</v>
      </c>
      <c r="V5350">
        <v>0</v>
      </c>
      <c r="W5350">
        <v>0</v>
      </c>
      <c r="X5350">
        <v>10.293765600915211</v>
      </c>
      <c r="Y5350">
        <v>0</v>
      </c>
      <c r="Z5350">
        <v>1.1212964126336402</v>
      </c>
      <c r="AA5350">
        <v>0</v>
      </c>
      <c r="AB5350">
        <v>1.6006968239257602</v>
      </c>
      <c r="AC5350">
        <v>0</v>
      </c>
      <c r="AD5350">
        <v>0</v>
      </c>
      <c r="AE5350">
        <v>13.015758837474612</v>
      </c>
    </row>
    <row r="5351" spans="1:31" x14ac:dyDescent="0.25">
      <c r="A5351">
        <v>2347729</v>
      </c>
      <c r="B5351">
        <v>1</v>
      </c>
      <c r="C5351" t="s">
        <v>80</v>
      </c>
      <c r="D5351" t="s">
        <v>107</v>
      </c>
      <c r="E5351" t="s">
        <v>132</v>
      </c>
      <c r="F5351" t="s">
        <v>11811</v>
      </c>
      <c r="G5351" t="s">
        <v>208</v>
      </c>
      <c r="H5351" t="s">
        <v>135</v>
      </c>
      <c r="I5351" t="s">
        <v>144</v>
      </c>
      <c r="J5351" t="s">
        <v>137</v>
      </c>
      <c r="K5351" t="s">
        <v>209</v>
      </c>
      <c r="L5351" t="s">
        <v>15378</v>
      </c>
      <c r="M5351" t="s">
        <v>15379</v>
      </c>
      <c r="N5351">
        <v>4.3674999999999997</v>
      </c>
      <c r="O5351">
        <v>2</v>
      </c>
      <c r="P5351">
        <v>237</v>
      </c>
      <c r="Q5351">
        <v>67</v>
      </c>
      <c r="R5351">
        <v>107</v>
      </c>
      <c r="S5351">
        <v>26</v>
      </c>
      <c r="T5351">
        <v>32</v>
      </c>
      <c r="U5351">
        <v>2</v>
      </c>
      <c r="V5351">
        <v>0</v>
      </c>
      <c r="W5351">
        <v>1.6859597507371182</v>
      </c>
      <c r="X5351">
        <v>160.40464098238434</v>
      </c>
      <c r="Y5351">
        <v>2093.7320936362516</v>
      </c>
      <c r="Z5351">
        <v>526.68371632509286</v>
      </c>
      <c r="AA5351">
        <v>477.54877712779262</v>
      </c>
      <c r="AB5351">
        <v>237.09635440710201</v>
      </c>
      <c r="AC5351">
        <v>23.314689317779539</v>
      </c>
      <c r="AD5351">
        <v>0</v>
      </c>
      <c r="AE5351">
        <v>3520.4662315471401</v>
      </c>
    </row>
    <row r="5352" spans="1:31" x14ac:dyDescent="0.25">
      <c r="A5352">
        <v>2347792</v>
      </c>
      <c r="B5352">
        <v>1</v>
      </c>
      <c r="C5352" t="s">
        <v>80</v>
      </c>
      <c r="D5352" t="s">
        <v>83</v>
      </c>
      <c r="E5352" t="s">
        <v>147</v>
      </c>
      <c r="F5352" t="s">
        <v>15380</v>
      </c>
      <c r="G5352" t="s">
        <v>134</v>
      </c>
      <c r="H5352" t="s">
        <v>135</v>
      </c>
      <c r="I5352" t="s">
        <v>144</v>
      </c>
      <c r="J5352" t="s">
        <v>137</v>
      </c>
      <c r="K5352" t="s">
        <v>138</v>
      </c>
      <c r="L5352" t="s">
        <v>15381</v>
      </c>
      <c r="M5352" t="s">
        <v>15382</v>
      </c>
      <c r="N5352">
        <v>0.66833333299999997</v>
      </c>
      <c r="O5352">
        <v>0</v>
      </c>
      <c r="P5352">
        <v>23</v>
      </c>
      <c r="Q5352">
        <v>0</v>
      </c>
      <c r="R5352">
        <v>12</v>
      </c>
      <c r="S5352">
        <v>4</v>
      </c>
      <c r="T5352">
        <v>702</v>
      </c>
      <c r="U5352">
        <v>4</v>
      </c>
      <c r="V5352">
        <v>16</v>
      </c>
      <c r="W5352">
        <v>0</v>
      </c>
      <c r="X5352">
        <v>5.694453583326724</v>
      </c>
      <c r="Y5352">
        <v>0</v>
      </c>
      <c r="Z5352">
        <v>9.8579705954224739</v>
      </c>
      <c r="AA5352">
        <v>119.10477618706632</v>
      </c>
      <c r="AB5352">
        <v>819.66762012600248</v>
      </c>
      <c r="AC5352">
        <v>259.8269308686655</v>
      </c>
      <c r="AD5352">
        <v>342.1778974308931</v>
      </c>
      <c r="AE5352">
        <v>1556.3296487913767</v>
      </c>
    </row>
    <row r="5353" spans="1:31" x14ac:dyDescent="0.25">
      <c r="A5353">
        <v>2347692</v>
      </c>
      <c r="B5353">
        <v>1</v>
      </c>
      <c r="C5353" t="s">
        <v>81</v>
      </c>
      <c r="D5353" t="s">
        <v>118</v>
      </c>
      <c r="E5353" t="s">
        <v>157</v>
      </c>
      <c r="F5353" t="s">
        <v>15383</v>
      </c>
      <c r="G5353" t="s">
        <v>352</v>
      </c>
      <c r="H5353" t="s">
        <v>154</v>
      </c>
      <c r="I5353" t="s">
        <v>144</v>
      </c>
      <c r="J5353" t="s">
        <v>3</v>
      </c>
      <c r="K5353" t="s">
        <v>138</v>
      </c>
      <c r="L5353" t="s">
        <v>15384</v>
      </c>
      <c r="M5353" t="s">
        <v>15385</v>
      </c>
      <c r="N5353">
        <v>2.7236111109999999</v>
      </c>
      <c r="O5353">
        <v>0</v>
      </c>
      <c r="P5353">
        <v>4</v>
      </c>
      <c r="Q5353">
        <v>0</v>
      </c>
      <c r="R5353">
        <v>0</v>
      </c>
      <c r="S5353">
        <v>0</v>
      </c>
      <c r="T5353">
        <v>2</v>
      </c>
      <c r="U5353">
        <v>0</v>
      </c>
      <c r="V5353">
        <v>0</v>
      </c>
      <c r="W5353">
        <v>0</v>
      </c>
      <c r="X5353">
        <v>2.9962268945196251</v>
      </c>
      <c r="Y5353">
        <v>0</v>
      </c>
      <c r="Z5353">
        <v>0</v>
      </c>
      <c r="AA5353">
        <v>0</v>
      </c>
      <c r="AB5353">
        <v>11.17936521608406</v>
      </c>
      <c r="AC5353">
        <v>0</v>
      </c>
      <c r="AD5353">
        <v>0</v>
      </c>
      <c r="AE5353">
        <v>14.175592110603684</v>
      </c>
    </row>
    <row r="5354" spans="1:31" x14ac:dyDescent="0.25">
      <c r="A5354">
        <v>2347735</v>
      </c>
      <c r="B5354">
        <v>1</v>
      </c>
      <c r="C5354" t="s">
        <v>81</v>
      </c>
      <c r="D5354" t="s">
        <v>112</v>
      </c>
      <c r="E5354" t="s">
        <v>151</v>
      </c>
      <c r="F5354" t="s">
        <v>15386</v>
      </c>
      <c r="G5354" t="s">
        <v>153</v>
      </c>
      <c r="H5354" t="s">
        <v>154</v>
      </c>
      <c r="I5354" t="s">
        <v>144</v>
      </c>
      <c r="J5354" t="s">
        <v>137</v>
      </c>
      <c r="K5354" t="s">
        <v>138</v>
      </c>
      <c r="L5354" t="s">
        <v>15387</v>
      </c>
      <c r="M5354" t="s">
        <v>15388</v>
      </c>
      <c r="N5354">
        <v>2.165</v>
      </c>
      <c r="O5354">
        <v>0</v>
      </c>
      <c r="P5354">
        <v>11</v>
      </c>
      <c r="Q5354">
        <v>0</v>
      </c>
      <c r="R5354">
        <v>5</v>
      </c>
      <c r="S5354">
        <v>0</v>
      </c>
      <c r="T5354">
        <v>1</v>
      </c>
      <c r="U5354">
        <v>0</v>
      </c>
      <c r="V5354">
        <v>0</v>
      </c>
      <c r="W5354">
        <v>0</v>
      </c>
      <c r="X5354">
        <v>4.139142747556587</v>
      </c>
      <c r="Y5354">
        <v>0</v>
      </c>
      <c r="Z5354">
        <v>6.9816375376212623</v>
      </c>
      <c r="AA5354">
        <v>0</v>
      </c>
      <c r="AB5354">
        <v>0.88336934626367791</v>
      </c>
      <c r="AC5354">
        <v>0</v>
      </c>
      <c r="AD5354">
        <v>0</v>
      </c>
      <c r="AE5354">
        <v>12.004149631441527</v>
      </c>
    </row>
    <row r="5355" spans="1:31" x14ac:dyDescent="0.25">
      <c r="A5355">
        <v>2347984</v>
      </c>
      <c r="B5355">
        <v>1</v>
      </c>
      <c r="C5355" t="s">
        <v>80</v>
      </c>
      <c r="D5355" t="s">
        <v>100</v>
      </c>
      <c r="E5355" t="s">
        <v>132</v>
      </c>
      <c r="F5355" t="s">
        <v>15389</v>
      </c>
      <c r="G5355" t="s">
        <v>134</v>
      </c>
      <c r="H5355" t="s">
        <v>135</v>
      </c>
      <c r="I5355" t="s">
        <v>144</v>
      </c>
      <c r="J5355" t="s">
        <v>137</v>
      </c>
      <c r="K5355" t="s">
        <v>138</v>
      </c>
      <c r="L5355" t="s">
        <v>15390</v>
      </c>
      <c r="M5355" t="s">
        <v>15391</v>
      </c>
      <c r="N5355">
        <v>0.58861111099999996</v>
      </c>
      <c r="O5355">
        <v>0</v>
      </c>
      <c r="P5355">
        <v>885</v>
      </c>
      <c r="Q5355">
        <v>16</v>
      </c>
      <c r="R5355">
        <v>125</v>
      </c>
      <c r="S5355">
        <v>8</v>
      </c>
      <c r="T5355">
        <v>125</v>
      </c>
      <c r="U5355">
        <v>0</v>
      </c>
      <c r="V5355">
        <v>0</v>
      </c>
      <c r="W5355">
        <v>0</v>
      </c>
      <c r="X5355">
        <v>197.01986090167321</v>
      </c>
      <c r="Y5355">
        <v>34.400795805301719</v>
      </c>
      <c r="Z5355">
        <v>127.9775772647494</v>
      </c>
      <c r="AA5355">
        <v>64.946285760913767</v>
      </c>
      <c r="AB5355">
        <v>81.989220671931008</v>
      </c>
      <c r="AC5355">
        <v>0</v>
      </c>
      <c r="AD5355">
        <v>0</v>
      </c>
      <c r="AE5355">
        <v>506.33374040456908</v>
      </c>
    </row>
    <row r="5356" spans="1:31" x14ac:dyDescent="0.25">
      <c r="A5356">
        <v>2348104</v>
      </c>
      <c r="B5356">
        <v>1</v>
      </c>
      <c r="C5356" t="s">
        <v>80</v>
      </c>
      <c r="D5356" t="s">
        <v>96</v>
      </c>
      <c r="E5356" t="s">
        <v>326</v>
      </c>
      <c r="F5356" t="s">
        <v>15392</v>
      </c>
      <c r="G5356" t="s">
        <v>391</v>
      </c>
      <c r="H5356" t="s">
        <v>154</v>
      </c>
      <c r="I5356" t="s">
        <v>144</v>
      </c>
      <c r="J5356" t="s">
        <v>137</v>
      </c>
      <c r="K5356" t="s">
        <v>138</v>
      </c>
      <c r="L5356" t="s">
        <v>15393</v>
      </c>
      <c r="M5356" t="s">
        <v>15394</v>
      </c>
      <c r="N5356">
        <v>3.497777777</v>
      </c>
      <c r="O5356">
        <v>0</v>
      </c>
      <c r="P5356">
        <v>19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46.923047329072325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46.923047329072325</v>
      </c>
    </row>
    <row r="5357" spans="1:31" x14ac:dyDescent="0.25">
      <c r="A5357">
        <v>2348127</v>
      </c>
      <c r="B5357">
        <v>1</v>
      </c>
      <c r="C5357" t="s">
        <v>81</v>
      </c>
      <c r="D5357" t="s">
        <v>127</v>
      </c>
      <c r="E5357" t="s">
        <v>141</v>
      </c>
      <c r="F5357" t="s">
        <v>15395</v>
      </c>
      <c r="G5357" t="s">
        <v>134</v>
      </c>
      <c r="H5357" t="s">
        <v>135</v>
      </c>
      <c r="I5357" t="s">
        <v>144</v>
      </c>
      <c r="J5357" t="s">
        <v>137</v>
      </c>
      <c r="K5357" t="s">
        <v>138</v>
      </c>
      <c r="L5357" t="s">
        <v>15396</v>
      </c>
      <c r="M5357" t="s">
        <v>15397</v>
      </c>
      <c r="N5357">
        <v>0.51194444400000005</v>
      </c>
      <c r="O5357">
        <v>5</v>
      </c>
      <c r="P5357">
        <v>479</v>
      </c>
      <c r="Q5357">
        <v>84</v>
      </c>
      <c r="R5357">
        <v>75</v>
      </c>
      <c r="S5357">
        <v>17</v>
      </c>
      <c r="T5357">
        <v>39</v>
      </c>
      <c r="U5357">
        <v>5</v>
      </c>
      <c r="V5357">
        <v>0</v>
      </c>
      <c r="W5357">
        <v>0.41938546821578304</v>
      </c>
      <c r="X5357">
        <v>53.285866240126467</v>
      </c>
      <c r="Y5357">
        <v>105.6920664860446</v>
      </c>
      <c r="Z5357">
        <v>68.571966366337193</v>
      </c>
      <c r="AA5357">
        <v>186.56490870042921</v>
      </c>
      <c r="AB5357">
        <v>10.449114377302834</v>
      </c>
      <c r="AC5357">
        <v>190.38191856131533</v>
      </c>
      <c r="AD5357">
        <v>0</v>
      </c>
      <c r="AE5357">
        <v>615.36522619977154</v>
      </c>
    </row>
    <row r="5358" spans="1:31" x14ac:dyDescent="0.25">
      <c r="A5358">
        <v>2347795</v>
      </c>
      <c r="B5358">
        <v>1</v>
      </c>
      <c r="C5358" t="s">
        <v>80</v>
      </c>
      <c r="D5358" t="s">
        <v>100</v>
      </c>
      <c r="E5358" t="s">
        <v>157</v>
      </c>
      <c r="F5358" t="s">
        <v>15398</v>
      </c>
      <c r="G5358" t="s">
        <v>204</v>
      </c>
      <c r="H5358" t="s">
        <v>154</v>
      </c>
      <c r="I5358" t="s">
        <v>144</v>
      </c>
      <c r="J5358" t="s">
        <v>137</v>
      </c>
      <c r="K5358" t="s">
        <v>138</v>
      </c>
      <c r="L5358" t="s">
        <v>15399</v>
      </c>
      <c r="M5358" t="s">
        <v>15400</v>
      </c>
      <c r="N5358">
        <v>2.9169444439999999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1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0.74917551744650202</v>
      </c>
      <c r="AC5358">
        <v>0</v>
      </c>
      <c r="AD5358">
        <v>0</v>
      </c>
      <c r="AE5358">
        <v>0.74917551744650202</v>
      </c>
    </row>
    <row r="5359" spans="1:31" x14ac:dyDescent="0.25">
      <c r="A5359">
        <v>2347818</v>
      </c>
      <c r="B5359">
        <v>1</v>
      </c>
      <c r="C5359" t="s">
        <v>80</v>
      </c>
      <c r="D5359" t="s">
        <v>108</v>
      </c>
      <c r="E5359" t="s">
        <v>151</v>
      </c>
      <c r="F5359" t="s">
        <v>14749</v>
      </c>
      <c r="G5359" t="s">
        <v>153</v>
      </c>
      <c r="H5359" t="s">
        <v>154</v>
      </c>
      <c r="I5359" t="s">
        <v>144</v>
      </c>
      <c r="J5359" t="s">
        <v>137</v>
      </c>
      <c r="K5359" t="s">
        <v>138</v>
      </c>
      <c r="L5359" t="s">
        <v>15401</v>
      </c>
      <c r="M5359" t="s">
        <v>15402</v>
      </c>
      <c r="N5359">
        <v>2.5394444439999999</v>
      </c>
      <c r="O5359">
        <v>0</v>
      </c>
      <c r="P5359">
        <v>15</v>
      </c>
      <c r="Q5359">
        <v>0</v>
      </c>
      <c r="R5359">
        <v>8</v>
      </c>
      <c r="S5359">
        <v>0</v>
      </c>
      <c r="T5359">
        <v>1</v>
      </c>
      <c r="U5359">
        <v>0</v>
      </c>
      <c r="V5359">
        <v>0</v>
      </c>
      <c r="W5359">
        <v>0</v>
      </c>
      <c r="X5359">
        <v>6.9083700878913454</v>
      </c>
      <c r="Y5359">
        <v>0</v>
      </c>
      <c r="Z5359">
        <v>7.4317946040852014</v>
      </c>
      <c r="AA5359">
        <v>0</v>
      </c>
      <c r="AB5359">
        <v>6.6300978986397947</v>
      </c>
      <c r="AC5359">
        <v>0</v>
      </c>
      <c r="AD5359">
        <v>0</v>
      </c>
      <c r="AE5359">
        <v>20.970262590616343</v>
      </c>
    </row>
    <row r="5360" spans="1:31" x14ac:dyDescent="0.25">
      <c r="A5360">
        <v>2347918</v>
      </c>
      <c r="B5360">
        <v>1</v>
      </c>
      <c r="C5360" t="s">
        <v>80</v>
      </c>
      <c r="D5360" t="s">
        <v>107</v>
      </c>
      <c r="E5360" t="s">
        <v>157</v>
      </c>
      <c r="F5360" t="s">
        <v>15403</v>
      </c>
      <c r="G5360" t="s">
        <v>279</v>
      </c>
      <c r="H5360" t="s">
        <v>154</v>
      </c>
      <c r="I5360" t="s">
        <v>144</v>
      </c>
      <c r="J5360" t="s">
        <v>137</v>
      </c>
      <c r="K5360" t="s">
        <v>138</v>
      </c>
      <c r="L5360" t="s">
        <v>15404</v>
      </c>
      <c r="M5360" t="s">
        <v>15405</v>
      </c>
      <c r="N5360">
        <v>3.6369444440000001</v>
      </c>
      <c r="O5360">
        <v>0</v>
      </c>
      <c r="P5360">
        <v>1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1.2875506338209284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1.2875506338209284</v>
      </c>
    </row>
    <row r="5361" spans="1:31" x14ac:dyDescent="0.25">
      <c r="A5361">
        <v>2347649</v>
      </c>
      <c r="B5361">
        <v>1</v>
      </c>
      <c r="C5361" t="s">
        <v>80</v>
      </c>
      <c r="D5361" t="s">
        <v>105</v>
      </c>
      <c r="E5361" t="s">
        <v>147</v>
      </c>
      <c r="F5361" t="s">
        <v>15406</v>
      </c>
      <c r="G5361" t="s">
        <v>184</v>
      </c>
      <c r="H5361" t="s">
        <v>135</v>
      </c>
      <c r="I5361" t="s">
        <v>144</v>
      </c>
      <c r="J5361" t="s">
        <v>137</v>
      </c>
      <c r="K5361" t="s">
        <v>138</v>
      </c>
      <c r="L5361" t="s">
        <v>15407</v>
      </c>
      <c r="M5361" t="s">
        <v>15408</v>
      </c>
      <c r="N5361">
        <v>2.2797222220000002</v>
      </c>
      <c r="O5361">
        <v>3</v>
      </c>
      <c r="P5361">
        <v>0</v>
      </c>
      <c r="Q5361">
        <v>12</v>
      </c>
      <c r="R5361">
        <v>0</v>
      </c>
      <c r="S5361">
        <v>2</v>
      </c>
      <c r="T5361">
        <v>0</v>
      </c>
      <c r="U5361">
        <v>0</v>
      </c>
      <c r="V5361">
        <v>0</v>
      </c>
      <c r="W5361">
        <v>8.9802700869628946</v>
      </c>
      <c r="X5361">
        <v>0</v>
      </c>
      <c r="Y5361">
        <v>34.124732754066173</v>
      </c>
      <c r="Z5361">
        <v>0</v>
      </c>
      <c r="AA5361">
        <v>65.093893855134681</v>
      </c>
      <c r="AB5361">
        <v>0</v>
      </c>
      <c r="AC5361">
        <v>0</v>
      </c>
      <c r="AD5361">
        <v>0</v>
      </c>
      <c r="AE5361">
        <v>108.19889669616376</v>
      </c>
    </row>
    <row r="5362" spans="1:31" x14ac:dyDescent="0.25">
      <c r="A5362">
        <v>2347626</v>
      </c>
      <c r="B5362">
        <v>1</v>
      </c>
      <c r="C5362" t="s">
        <v>80</v>
      </c>
      <c r="D5362" t="s">
        <v>93</v>
      </c>
      <c r="E5362" t="s">
        <v>132</v>
      </c>
      <c r="F5362" t="s">
        <v>15409</v>
      </c>
      <c r="G5362" t="s">
        <v>208</v>
      </c>
      <c r="H5362" t="s">
        <v>135</v>
      </c>
      <c r="I5362" t="s">
        <v>144</v>
      </c>
      <c r="J5362" t="s">
        <v>137</v>
      </c>
      <c r="K5362" t="s">
        <v>209</v>
      </c>
      <c r="L5362" t="s">
        <v>15410</v>
      </c>
      <c r="M5362" t="s">
        <v>15411</v>
      </c>
      <c r="N5362">
        <v>5.4255555549999999</v>
      </c>
      <c r="O5362">
        <v>1</v>
      </c>
      <c r="P5362">
        <v>2435</v>
      </c>
      <c r="Q5362">
        <v>14</v>
      </c>
      <c r="R5362">
        <v>640</v>
      </c>
      <c r="S5362">
        <v>7</v>
      </c>
      <c r="T5362">
        <v>642</v>
      </c>
      <c r="U5362">
        <v>5</v>
      </c>
      <c r="V5362">
        <v>0</v>
      </c>
      <c r="W5362">
        <v>1.0035656663265331</v>
      </c>
      <c r="X5362">
        <v>2872.9500228421607</v>
      </c>
      <c r="Y5362">
        <v>386.38897179810186</v>
      </c>
      <c r="Z5362">
        <v>4724.7915790893994</v>
      </c>
      <c r="AA5362">
        <v>463.01759917253366</v>
      </c>
      <c r="AB5362">
        <v>3877.0875181606793</v>
      </c>
      <c r="AC5362">
        <v>3255.2080945574407</v>
      </c>
      <c r="AD5362">
        <v>0</v>
      </c>
      <c r="AE5362">
        <v>15580.447351286643</v>
      </c>
    </row>
    <row r="5363" spans="1:31" x14ac:dyDescent="0.25">
      <c r="A5363">
        <v>2348110</v>
      </c>
      <c r="B5363">
        <v>1</v>
      </c>
      <c r="C5363" t="s">
        <v>80</v>
      </c>
      <c r="D5363" t="s">
        <v>92</v>
      </c>
      <c r="E5363" t="s">
        <v>157</v>
      </c>
      <c r="F5363" t="s">
        <v>15412</v>
      </c>
      <c r="G5363" t="s">
        <v>159</v>
      </c>
      <c r="H5363" t="s">
        <v>154</v>
      </c>
      <c r="I5363" t="s">
        <v>144</v>
      </c>
      <c r="J5363" t="s">
        <v>137</v>
      </c>
      <c r="K5363" t="s">
        <v>138</v>
      </c>
      <c r="L5363" t="s">
        <v>15413</v>
      </c>
      <c r="M5363" t="s">
        <v>15414</v>
      </c>
      <c r="N5363">
        <v>0.82750000000000001</v>
      </c>
      <c r="O5363">
        <v>0</v>
      </c>
      <c r="P5363">
        <v>1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0.12551911904000002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0.12551911904000002</v>
      </c>
    </row>
    <row r="5364" spans="1:31" x14ac:dyDescent="0.25">
      <c r="A5364">
        <v>2348004</v>
      </c>
      <c r="B5364">
        <v>1</v>
      </c>
      <c r="C5364" t="s">
        <v>80</v>
      </c>
      <c r="D5364" t="s">
        <v>100</v>
      </c>
      <c r="E5364" t="s">
        <v>132</v>
      </c>
      <c r="F5364" t="s">
        <v>11743</v>
      </c>
      <c r="G5364" t="s">
        <v>134</v>
      </c>
      <c r="H5364" t="s">
        <v>135</v>
      </c>
      <c r="I5364" t="s">
        <v>144</v>
      </c>
      <c r="J5364" t="s">
        <v>137</v>
      </c>
      <c r="K5364" t="s">
        <v>138</v>
      </c>
      <c r="L5364" t="s">
        <v>15415</v>
      </c>
      <c r="M5364" t="s">
        <v>15416</v>
      </c>
      <c r="N5364">
        <v>0.266666666</v>
      </c>
      <c r="O5364">
        <v>0</v>
      </c>
      <c r="P5364">
        <v>19</v>
      </c>
      <c r="Q5364">
        <v>1</v>
      </c>
      <c r="R5364">
        <v>13</v>
      </c>
      <c r="S5364">
        <v>9</v>
      </c>
      <c r="T5364">
        <v>616</v>
      </c>
      <c r="U5364">
        <v>17</v>
      </c>
      <c r="V5364">
        <v>147</v>
      </c>
      <c r="W5364">
        <v>0</v>
      </c>
      <c r="X5364">
        <v>1.7376578836174248</v>
      </c>
      <c r="Y5364">
        <v>0.20850726772764</v>
      </c>
      <c r="Z5364">
        <v>7.2201064551770573</v>
      </c>
      <c r="AA5364">
        <v>8.7150758786185136</v>
      </c>
      <c r="AB5364">
        <v>305.59059016977744</v>
      </c>
      <c r="AC5364">
        <v>154.27784857488723</v>
      </c>
      <c r="AD5364">
        <v>773.61619883775904</v>
      </c>
      <c r="AE5364">
        <v>1251.3659850675645</v>
      </c>
    </row>
    <row r="5365" spans="1:31" x14ac:dyDescent="0.25">
      <c r="A5365">
        <v>2347672</v>
      </c>
      <c r="B5365">
        <v>1</v>
      </c>
      <c r="C5365" t="s">
        <v>81</v>
      </c>
      <c r="D5365" t="s">
        <v>122</v>
      </c>
      <c r="E5365" t="s">
        <v>141</v>
      </c>
      <c r="F5365" t="s">
        <v>15417</v>
      </c>
      <c r="G5365" t="s">
        <v>363</v>
      </c>
      <c r="H5365" t="s">
        <v>135</v>
      </c>
      <c r="I5365" t="s">
        <v>144</v>
      </c>
      <c r="J5365" t="s">
        <v>137</v>
      </c>
      <c r="K5365" t="s">
        <v>209</v>
      </c>
      <c r="L5365" t="s">
        <v>15418</v>
      </c>
      <c r="M5365" t="s">
        <v>15419</v>
      </c>
      <c r="N5365">
        <v>0.21805555500000001</v>
      </c>
      <c r="O5365">
        <v>1</v>
      </c>
      <c r="P5365">
        <v>510</v>
      </c>
      <c r="Q5365">
        <v>4</v>
      </c>
      <c r="R5365">
        <v>0</v>
      </c>
      <c r="S5365">
        <v>3</v>
      </c>
      <c r="T5365">
        <v>22</v>
      </c>
      <c r="U5365">
        <v>1</v>
      </c>
      <c r="V5365">
        <v>0</v>
      </c>
      <c r="W5365">
        <v>2.86784180565125E-2</v>
      </c>
      <c r="X5365">
        <v>11.580377903832444</v>
      </c>
      <c r="Y5365">
        <v>0.77367589341209453</v>
      </c>
      <c r="Z5365">
        <v>0</v>
      </c>
      <c r="AA5365">
        <v>2.4478053907107018</v>
      </c>
      <c r="AB5365">
        <v>2.6055725563628624</v>
      </c>
      <c r="AC5365">
        <v>33.257058350419591</v>
      </c>
      <c r="AD5365">
        <v>0</v>
      </c>
      <c r="AE5365">
        <v>50.693168512794209</v>
      </c>
    </row>
    <row r="5366" spans="1:31" x14ac:dyDescent="0.25">
      <c r="A5366">
        <v>2348064</v>
      </c>
      <c r="B5366">
        <v>1</v>
      </c>
      <c r="C5366" t="s">
        <v>81</v>
      </c>
      <c r="D5366" t="s">
        <v>118</v>
      </c>
      <c r="E5366" t="s">
        <v>141</v>
      </c>
      <c r="F5366" t="s">
        <v>3172</v>
      </c>
      <c r="G5366" t="s">
        <v>134</v>
      </c>
      <c r="H5366" t="s">
        <v>135</v>
      </c>
      <c r="I5366" t="s">
        <v>144</v>
      </c>
      <c r="J5366" t="s">
        <v>137</v>
      </c>
      <c r="K5366" t="s">
        <v>138</v>
      </c>
      <c r="L5366" t="s">
        <v>15420</v>
      </c>
      <c r="M5366" t="s">
        <v>15421</v>
      </c>
      <c r="N5366">
        <v>0.80166666600000003</v>
      </c>
      <c r="O5366">
        <v>0</v>
      </c>
      <c r="P5366">
        <v>0</v>
      </c>
      <c r="Q5366">
        <v>2</v>
      </c>
      <c r="R5366">
        <v>54</v>
      </c>
      <c r="S5366">
        <v>1</v>
      </c>
      <c r="T5366">
        <v>3</v>
      </c>
      <c r="U5366">
        <v>0</v>
      </c>
      <c r="V5366">
        <v>0</v>
      </c>
      <c r="W5366">
        <v>0</v>
      </c>
      <c r="X5366">
        <v>0</v>
      </c>
      <c r="Y5366">
        <v>4.6278210043673003</v>
      </c>
      <c r="Z5366">
        <v>291.43765573966914</v>
      </c>
      <c r="AA5366">
        <v>4.7903063880742494</v>
      </c>
      <c r="AB5366">
        <v>21.360474400845106</v>
      </c>
      <c r="AC5366">
        <v>0</v>
      </c>
      <c r="AD5366">
        <v>0</v>
      </c>
      <c r="AE5366">
        <v>322.21625753295586</v>
      </c>
    </row>
    <row r="5367" spans="1:31" x14ac:dyDescent="0.25">
      <c r="A5367">
        <v>2347858</v>
      </c>
      <c r="B5367">
        <v>1</v>
      </c>
      <c r="C5367" t="s">
        <v>80</v>
      </c>
      <c r="D5367" t="s">
        <v>106</v>
      </c>
      <c r="E5367" t="s">
        <v>141</v>
      </c>
      <c r="F5367" t="s">
        <v>15422</v>
      </c>
      <c r="G5367" t="s">
        <v>134</v>
      </c>
      <c r="H5367" t="s">
        <v>135</v>
      </c>
      <c r="I5367" t="s">
        <v>144</v>
      </c>
      <c r="J5367" t="s">
        <v>137</v>
      </c>
      <c r="K5367" t="s">
        <v>138</v>
      </c>
      <c r="L5367" t="s">
        <v>15423</v>
      </c>
      <c r="M5367" t="s">
        <v>15424</v>
      </c>
      <c r="N5367">
        <v>0.37305555499999998</v>
      </c>
      <c r="O5367">
        <v>2</v>
      </c>
      <c r="P5367">
        <v>739</v>
      </c>
      <c r="Q5367">
        <v>86</v>
      </c>
      <c r="R5367">
        <v>161</v>
      </c>
      <c r="S5367">
        <v>11</v>
      </c>
      <c r="T5367">
        <v>109</v>
      </c>
      <c r="U5367">
        <v>1</v>
      </c>
      <c r="V5367">
        <v>0</v>
      </c>
      <c r="W5367">
        <v>0.21150436596455249</v>
      </c>
      <c r="X5367">
        <v>83.668101519300265</v>
      </c>
      <c r="Y5367">
        <v>304.41800067987646</v>
      </c>
      <c r="Z5367">
        <v>235.0047475083976</v>
      </c>
      <c r="AA5367">
        <v>20.949208168876815</v>
      </c>
      <c r="AB5367">
        <v>79.433789210207109</v>
      </c>
      <c r="AC5367">
        <v>0.37213597643178414</v>
      </c>
      <c r="AD5367">
        <v>0</v>
      </c>
      <c r="AE5367">
        <v>724.05748742905462</v>
      </c>
    </row>
    <row r="5368" spans="1:31" x14ac:dyDescent="0.25">
      <c r="A5368">
        <v>2347609</v>
      </c>
      <c r="B5368">
        <v>1</v>
      </c>
      <c r="C5368" t="s">
        <v>80</v>
      </c>
      <c r="D5368" t="s">
        <v>107</v>
      </c>
      <c r="E5368" t="s">
        <v>151</v>
      </c>
      <c r="F5368" t="s">
        <v>15425</v>
      </c>
      <c r="G5368" t="s">
        <v>194</v>
      </c>
      <c r="H5368" t="s">
        <v>154</v>
      </c>
      <c r="I5368" t="s">
        <v>144</v>
      </c>
      <c r="J5368" t="s">
        <v>137</v>
      </c>
      <c r="K5368" t="s">
        <v>138</v>
      </c>
      <c r="L5368" t="s">
        <v>15426</v>
      </c>
      <c r="M5368" t="s">
        <v>15427</v>
      </c>
      <c r="N5368">
        <v>0.52749999999999997</v>
      </c>
      <c r="O5368">
        <v>0</v>
      </c>
      <c r="P5368">
        <v>78</v>
      </c>
      <c r="Q5368">
        <v>0</v>
      </c>
      <c r="R5368">
        <v>0</v>
      </c>
      <c r="S5368">
        <v>0</v>
      </c>
      <c r="T5368">
        <v>8</v>
      </c>
      <c r="U5368">
        <v>0</v>
      </c>
      <c r="V5368">
        <v>0</v>
      </c>
      <c r="W5368">
        <v>0</v>
      </c>
      <c r="X5368">
        <v>9.1142824758586993</v>
      </c>
      <c r="Y5368">
        <v>0</v>
      </c>
      <c r="Z5368">
        <v>0</v>
      </c>
      <c r="AA5368">
        <v>0</v>
      </c>
      <c r="AB5368">
        <v>18.991614802908</v>
      </c>
      <c r="AC5368">
        <v>0</v>
      </c>
      <c r="AD5368">
        <v>0</v>
      </c>
      <c r="AE5368">
        <v>28.105897278766697</v>
      </c>
    </row>
    <row r="5369" spans="1:31" x14ac:dyDescent="0.25">
      <c r="A5369">
        <v>2347563</v>
      </c>
      <c r="B5369">
        <v>1</v>
      </c>
      <c r="C5369" t="s">
        <v>81</v>
      </c>
      <c r="D5369" t="s">
        <v>123</v>
      </c>
      <c r="E5369" t="s">
        <v>147</v>
      </c>
      <c r="F5369" t="s">
        <v>15428</v>
      </c>
      <c r="G5369" t="s">
        <v>134</v>
      </c>
      <c r="H5369" t="s">
        <v>135</v>
      </c>
      <c r="I5369" t="s">
        <v>144</v>
      </c>
      <c r="J5369" t="s">
        <v>137</v>
      </c>
      <c r="K5369" t="s">
        <v>138</v>
      </c>
      <c r="L5369" t="s">
        <v>15429</v>
      </c>
      <c r="M5369" t="s">
        <v>15430</v>
      </c>
      <c r="N5369">
        <v>0.64361111100000001</v>
      </c>
      <c r="O5369">
        <v>2</v>
      </c>
      <c r="P5369">
        <v>1832</v>
      </c>
      <c r="Q5369">
        <v>16</v>
      </c>
      <c r="R5369">
        <v>72</v>
      </c>
      <c r="S5369">
        <v>4</v>
      </c>
      <c r="T5369">
        <v>110</v>
      </c>
      <c r="U5369">
        <v>0</v>
      </c>
      <c r="V5369">
        <v>0</v>
      </c>
      <c r="W5369">
        <v>0.20200207824699834</v>
      </c>
      <c r="X5369">
        <v>253.31171992287136</v>
      </c>
      <c r="Y5369">
        <v>50.130650949180627</v>
      </c>
      <c r="Z5369">
        <v>54.308296704992181</v>
      </c>
      <c r="AA5369">
        <v>3.488873761576067</v>
      </c>
      <c r="AB5369">
        <v>58.308009385397511</v>
      </c>
      <c r="AC5369">
        <v>0</v>
      </c>
      <c r="AD5369">
        <v>0</v>
      </c>
      <c r="AE5369">
        <v>419.74955280226476</v>
      </c>
    </row>
    <row r="5370" spans="1:31" x14ac:dyDescent="0.25">
      <c r="A5370">
        <v>2347958</v>
      </c>
      <c r="B5370">
        <v>1</v>
      </c>
      <c r="C5370" t="s">
        <v>81</v>
      </c>
      <c r="D5370" t="s">
        <v>123</v>
      </c>
      <c r="E5370" t="s">
        <v>151</v>
      </c>
      <c r="F5370" t="s">
        <v>15431</v>
      </c>
      <c r="G5370" t="s">
        <v>153</v>
      </c>
      <c r="H5370" t="s">
        <v>154</v>
      </c>
      <c r="I5370" t="s">
        <v>144</v>
      </c>
      <c r="J5370" t="s">
        <v>137</v>
      </c>
      <c r="K5370" t="s">
        <v>138</v>
      </c>
      <c r="L5370" t="s">
        <v>15432</v>
      </c>
      <c r="M5370" t="s">
        <v>15433</v>
      </c>
      <c r="N5370">
        <v>1.0161111110000001</v>
      </c>
      <c r="O5370">
        <v>0</v>
      </c>
      <c r="P5370">
        <v>65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15.659354996524295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15.659354996524295</v>
      </c>
    </row>
    <row r="5371" spans="1:31" x14ac:dyDescent="0.25">
      <c r="A5371">
        <v>2347689</v>
      </c>
      <c r="B5371">
        <v>1</v>
      </c>
      <c r="C5371" t="s">
        <v>80</v>
      </c>
      <c r="D5371" t="s">
        <v>107</v>
      </c>
      <c r="E5371" t="s">
        <v>157</v>
      </c>
      <c r="F5371" t="s">
        <v>15434</v>
      </c>
      <c r="G5371" t="s">
        <v>159</v>
      </c>
      <c r="H5371" t="s">
        <v>154</v>
      </c>
      <c r="I5371" t="s">
        <v>144</v>
      </c>
      <c r="J5371" t="s">
        <v>137</v>
      </c>
      <c r="K5371" t="s">
        <v>138</v>
      </c>
      <c r="L5371" t="s">
        <v>15435</v>
      </c>
      <c r="M5371" t="s">
        <v>15436</v>
      </c>
      <c r="N5371">
        <v>3.0363888879999998</v>
      </c>
      <c r="O5371">
        <v>0</v>
      </c>
      <c r="P5371">
        <v>6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5.3727251869251891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5.3727251869251891</v>
      </c>
    </row>
    <row r="5372" spans="1:31" x14ac:dyDescent="0.25">
      <c r="A5372">
        <v>2347546</v>
      </c>
      <c r="B5372">
        <v>1</v>
      </c>
      <c r="C5372" t="s">
        <v>81</v>
      </c>
      <c r="D5372" t="s">
        <v>118</v>
      </c>
      <c r="E5372" t="s">
        <v>141</v>
      </c>
      <c r="F5372" t="s">
        <v>15437</v>
      </c>
      <c r="G5372" t="s">
        <v>184</v>
      </c>
      <c r="H5372" t="s">
        <v>135</v>
      </c>
      <c r="I5372" t="s">
        <v>144</v>
      </c>
      <c r="J5372" t="s">
        <v>137</v>
      </c>
      <c r="K5372" t="s">
        <v>138</v>
      </c>
      <c r="L5372" t="s">
        <v>15438</v>
      </c>
      <c r="M5372" t="s">
        <v>15439</v>
      </c>
      <c r="N5372">
        <v>3.6994444440000001</v>
      </c>
      <c r="O5372">
        <v>0</v>
      </c>
      <c r="P5372">
        <v>325</v>
      </c>
      <c r="Q5372">
        <v>17</v>
      </c>
      <c r="R5372">
        <v>61</v>
      </c>
      <c r="S5372">
        <v>5</v>
      </c>
      <c r="T5372">
        <v>29</v>
      </c>
      <c r="U5372">
        <v>0</v>
      </c>
      <c r="V5372">
        <v>0</v>
      </c>
      <c r="W5372">
        <v>0</v>
      </c>
      <c r="X5372">
        <v>162.44961465055786</v>
      </c>
      <c r="Y5372">
        <v>258.99602276650654</v>
      </c>
      <c r="Z5372">
        <v>254.86962232696246</v>
      </c>
      <c r="AA5372">
        <v>31.58394708698269</v>
      </c>
      <c r="AB5372">
        <v>22.562766607197457</v>
      </c>
      <c r="AC5372">
        <v>0</v>
      </c>
      <c r="AD5372">
        <v>0</v>
      </c>
      <c r="AE5372">
        <v>730.461973438207</v>
      </c>
    </row>
    <row r="5373" spans="1:31" x14ac:dyDescent="0.25">
      <c r="A5373">
        <v>2347526</v>
      </c>
      <c r="B5373">
        <v>1</v>
      </c>
      <c r="C5373" t="s">
        <v>80</v>
      </c>
      <c r="D5373" t="s">
        <v>104</v>
      </c>
      <c r="E5373" t="s">
        <v>157</v>
      </c>
      <c r="F5373" t="s">
        <v>15440</v>
      </c>
      <c r="G5373" t="s">
        <v>159</v>
      </c>
      <c r="H5373" t="s">
        <v>154</v>
      </c>
      <c r="I5373" t="s">
        <v>144</v>
      </c>
      <c r="J5373" t="s">
        <v>137</v>
      </c>
      <c r="K5373" t="s">
        <v>138</v>
      </c>
      <c r="L5373" t="s">
        <v>15441</v>
      </c>
      <c r="M5373" t="s">
        <v>15442</v>
      </c>
      <c r="N5373">
        <v>1.179444444</v>
      </c>
      <c r="O5373">
        <v>0</v>
      </c>
      <c r="P5373">
        <v>4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1.1555395982347312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1.1555395982347312</v>
      </c>
    </row>
    <row r="5374" spans="1:31" x14ac:dyDescent="0.25">
      <c r="A5374">
        <v>2347875</v>
      </c>
      <c r="B5374">
        <v>1</v>
      </c>
      <c r="C5374" t="s">
        <v>80</v>
      </c>
      <c r="D5374" t="s">
        <v>94</v>
      </c>
      <c r="E5374" t="s">
        <v>151</v>
      </c>
      <c r="F5374" t="s">
        <v>15443</v>
      </c>
      <c r="G5374" t="s">
        <v>194</v>
      </c>
      <c r="H5374" t="s">
        <v>154</v>
      </c>
      <c r="I5374" t="s">
        <v>144</v>
      </c>
      <c r="J5374" t="s">
        <v>137</v>
      </c>
      <c r="K5374" t="s">
        <v>138</v>
      </c>
      <c r="L5374" t="s">
        <v>15444</v>
      </c>
      <c r="M5374" t="s">
        <v>15445</v>
      </c>
      <c r="N5374">
        <v>3.7044444439999999</v>
      </c>
      <c r="O5374">
        <v>0</v>
      </c>
      <c r="P5374">
        <v>74</v>
      </c>
      <c r="Q5374">
        <v>0</v>
      </c>
      <c r="R5374">
        <v>0</v>
      </c>
      <c r="S5374">
        <v>0</v>
      </c>
      <c r="T5374">
        <v>4</v>
      </c>
      <c r="U5374">
        <v>0</v>
      </c>
      <c r="V5374">
        <v>0</v>
      </c>
      <c r="W5374">
        <v>0</v>
      </c>
      <c r="X5374">
        <v>70.35047862034898</v>
      </c>
      <c r="Y5374">
        <v>0</v>
      </c>
      <c r="Z5374">
        <v>0</v>
      </c>
      <c r="AA5374">
        <v>0</v>
      </c>
      <c r="AB5374">
        <v>2.056053773507778E-2</v>
      </c>
      <c r="AC5374">
        <v>0</v>
      </c>
      <c r="AD5374">
        <v>0</v>
      </c>
      <c r="AE5374">
        <v>70.371039158084059</v>
      </c>
    </row>
    <row r="5375" spans="1:31" x14ac:dyDescent="0.25">
      <c r="A5375">
        <v>2348067</v>
      </c>
      <c r="B5375">
        <v>1</v>
      </c>
      <c r="C5375" t="s">
        <v>80</v>
      </c>
      <c r="D5375" t="s">
        <v>96</v>
      </c>
      <c r="E5375" t="s">
        <v>174</v>
      </c>
      <c r="F5375" t="s">
        <v>14247</v>
      </c>
      <c r="G5375" t="s">
        <v>176</v>
      </c>
      <c r="H5375" t="s">
        <v>154</v>
      </c>
      <c r="I5375" t="s">
        <v>144</v>
      </c>
      <c r="J5375" t="s">
        <v>137</v>
      </c>
      <c r="K5375" t="s">
        <v>138</v>
      </c>
      <c r="L5375" t="s">
        <v>15446</v>
      </c>
      <c r="M5375" t="s">
        <v>15447</v>
      </c>
      <c r="N5375">
        <v>1.940833333</v>
      </c>
      <c r="O5375">
        <v>0</v>
      </c>
      <c r="P5375">
        <v>162</v>
      </c>
      <c r="Q5375">
        <v>0</v>
      </c>
      <c r="R5375">
        <v>1</v>
      </c>
      <c r="S5375">
        <v>0</v>
      </c>
      <c r="T5375">
        <v>158</v>
      </c>
      <c r="U5375">
        <v>0</v>
      </c>
      <c r="V5375">
        <v>0</v>
      </c>
      <c r="W5375">
        <v>0</v>
      </c>
      <c r="X5375">
        <v>358.46028619101787</v>
      </c>
      <c r="Y5375">
        <v>0</v>
      </c>
      <c r="Z5375">
        <v>0.22143590819866005</v>
      </c>
      <c r="AA5375">
        <v>0</v>
      </c>
      <c r="AB5375">
        <v>1065.1596355101753</v>
      </c>
      <c r="AC5375">
        <v>0</v>
      </c>
      <c r="AD5375">
        <v>0</v>
      </c>
      <c r="AE5375">
        <v>1423.8413576093919</v>
      </c>
    </row>
    <row r="5376" spans="1:31" x14ac:dyDescent="0.25">
      <c r="A5376">
        <v>2347646</v>
      </c>
      <c r="B5376">
        <v>1</v>
      </c>
      <c r="C5376" t="s">
        <v>80</v>
      </c>
      <c r="D5376" t="s">
        <v>87</v>
      </c>
      <c r="E5376" t="s">
        <v>174</v>
      </c>
      <c r="F5376" t="s">
        <v>5061</v>
      </c>
      <c r="G5376" t="s">
        <v>208</v>
      </c>
      <c r="H5376" t="s">
        <v>154</v>
      </c>
      <c r="I5376" t="s">
        <v>144</v>
      </c>
      <c r="J5376" t="s">
        <v>137</v>
      </c>
      <c r="K5376" t="s">
        <v>209</v>
      </c>
      <c r="L5376" t="s">
        <v>15448</v>
      </c>
      <c r="M5376" t="s">
        <v>15449</v>
      </c>
      <c r="N5376">
        <v>8.8094444440000004</v>
      </c>
      <c r="O5376">
        <v>0</v>
      </c>
      <c r="P5376">
        <v>172</v>
      </c>
      <c r="Q5376">
        <v>0</v>
      </c>
      <c r="R5376">
        <v>0</v>
      </c>
      <c r="S5376">
        <v>0</v>
      </c>
      <c r="T5376">
        <v>8</v>
      </c>
      <c r="U5376">
        <v>0</v>
      </c>
      <c r="V5376">
        <v>0</v>
      </c>
      <c r="W5376">
        <v>0</v>
      </c>
      <c r="X5376">
        <v>555.69992115503339</v>
      </c>
      <c r="Y5376">
        <v>0</v>
      </c>
      <c r="Z5376">
        <v>0</v>
      </c>
      <c r="AA5376">
        <v>0</v>
      </c>
      <c r="AB5376">
        <v>151.51877830603706</v>
      </c>
      <c r="AC5376">
        <v>0</v>
      </c>
      <c r="AD5376">
        <v>0</v>
      </c>
      <c r="AE5376">
        <v>707.2186994610704</v>
      </c>
    </row>
    <row r="5377" spans="1:31" x14ac:dyDescent="0.25">
      <c r="A5377">
        <v>2348124</v>
      </c>
      <c r="B5377">
        <v>1</v>
      </c>
      <c r="C5377" t="s">
        <v>80</v>
      </c>
      <c r="D5377" t="s">
        <v>83</v>
      </c>
      <c r="E5377" t="s">
        <v>151</v>
      </c>
      <c r="F5377" t="s">
        <v>13787</v>
      </c>
      <c r="G5377" t="s">
        <v>410</v>
      </c>
      <c r="H5377" t="s">
        <v>154</v>
      </c>
      <c r="I5377" t="s">
        <v>144</v>
      </c>
      <c r="J5377" t="s">
        <v>137</v>
      </c>
      <c r="K5377" t="s">
        <v>138</v>
      </c>
      <c r="L5377" t="s">
        <v>15450</v>
      </c>
      <c r="M5377" t="s">
        <v>15451</v>
      </c>
      <c r="N5377">
        <v>2.0588888879999998</v>
      </c>
      <c r="O5377">
        <v>0</v>
      </c>
      <c r="P5377">
        <v>132</v>
      </c>
      <c r="Q5377">
        <v>0</v>
      </c>
      <c r="R5377">
        <v>0</v>
      </c>
      <c r="S5377">
        <v>0</v>
      </c>
      <c r="T5377">
        <v>9</v>
      </c>
      <c r="U5377">
        <v>0</v>
      </c>
      <c r="V5377">
        <v>0</v>
      </c>
      <c r="W5377">
        <v>0</v>
      </c>
      <c r="X5377">
        <v>82.911806608209048</v>
      </c>
      <c r="Y5377">
        <v>0</v>
      </c>
      <c r="Z5377">
        <v>0</v>
      </c>
      <c r="AA5377">
        <v>0</v>
      </c>
      <c r="AB5377">
        <v>31.033470542317009</v>
      </c>
      <c r="AC5377">
        <v>0</v>
      </c>
      <c r="AD5377">
        <v>0</v>
      </c>
      <c r="AE5377">
        <v>113.94527715052605</v>
      </c>
    </row>
    <row r="5378" spans="1:31" x14ac:dyDescent="0.25">
      <c r="A5378">
        <v>2347881</v>
      </c>
      <c r="B5378">
        <v>1</v>
      </c>
      <c r="C5378" t="s">
        <v>81</v>
      </c>
      <c r="D5378" t="s">
        <v>123</v>
      </c>
      <c r="E5378" t="s">
        <v>151</v>
      </c>
      <c r="F5378" t="s">
        <v>15452</v>
      </c>
      <c r="G5378" t="s">
        <v>2039</v>
      </c>
      <c r="H5378" t="s">
        <v>154</v>
      </c>
      <c r="I5378" t="s">
        <v>144</v>
      </c>
      <c r="J5378" t="s">
        <v>137</v>
      </c>
      <c r="K5378" t="s">
        <v>138</v>
      </c>
      <c r="L5378" t="s">
        <v>15453</v>
      </c>
      <c r="M5378" t="s">
        <v>15454</v>
      </c>
      <c r="N5378">
        <v>2.1930555549999999</v>
      </c>
      <c r="O5378">
        <v>0</v>
      </c>
      <c r="P5378">
        <v>89</v>
      </c>
      <c r="Q5378">
        <v>0</v>
      </c>
      <c r="R5378">
        <v>0</v>
      </c>
      <c r="S5378">
        <v>0</v>
      </c>
      <c r="T5378">
        <v>2</v>
      </c>
      <c r="U5378">
        <v>0</v>
      </c>
      <c r="V5378">
        <v>0</v>
      </c>
      <c r="W5378">
        <v>0</v>
      </c>
      <c r="X5378">
        <v>53.90907356288988</v>
      </c>
      <c r="Y5378">
        <v>0</v>
      </c>
      <c r="Z5378">
        <v>0</v>
      </c>
      <c r="AA5378">
        <v>0</v>
      </c>
      <c r="AB5378">
        <v>3.838028782555778</v>
      </c>
      <c r="AC5378">
        <v>0</v>
      </c>
      <c r="AD5378">
        <v>0</v>
      </c>
      <c r="AE5378">
        <v>57.747102345445654</v>
      </c>
    </row>
    <row r="5379" spans="1:31" x14ac:dyDescent="0.25">
      <c r="A5379">
        <v>2347535</v>
      </c>
      <c r="B5379">
        <v>1</v>
      </c>
      <c r="C5379" t="s">
        <v>81</v>
      </c>
      <c r="D5379" t="s">
        <v>122</v>
      </c>
      <c r="E5379" t="s">
        <v>132</v>
      </c>
      <c r="F5379" t="s">
        <v>13666</v>
      </c>
      <c r="G5379" t="s">
        <v>134</v>
      </c>
      <c r="H5379" t="s">
        <v>135</v>
      </c>
      <c r="I5379" t="s">
        <v>144</v>
      </c>
      <c r="J5379" t="s">
        <v>137</v>
      </c>
      <c r="K5379" t="s">
        <v>138</v>
      </c>
      <c r="L5379" t="s">
        <v>15455</v>
      </c>
      <c r="M5379" t="s">
        <v>15456</v>
      </c>
      <c r="N5379">
        <v>0.84611111100000003</v>
      </c>
      <c r="O5379">
        <v>0</v>
      </c>
      <c r="P5379">
        <v>174</v>
      </c>
      <c r="Q5379">
        <v>0</v>
      </c>
      <c r="R5379">
        <v>0</v>
      </c>
      <c r="S5379">
        <v>7</v>
      </c>
      <c r="T5379">
        <v>25</v>
      </c>
      <c r="U5379">
        <v>5</v>
      </c>
      <c r="V5379">
        <v>0</v>
      </c>
      <c r="W5379">
        <v>0</v>
      </c>
      <c r="X5379">
        <v>15.939190200294124</v>
      </c>
      <c r="Y5379">
        <v>0</v>
      </c>
      <c r="Z5379">
        <v>0</v>
      </c>
      <c r="AA5379">
        <v>6.6650653094148504</v>
      </c>
      <c r="AB5379">
        <v>11.031934707575004</v>
      </c>
      <c r="AC5379">
        <v>201.11819854305614</v>
      </c>
      <c r="AD5379">
        <v>0</v>
      </c>
      <c r="AE5379">
        <v>234.75438876034013</v>
      </c>
    </row>
    <row r="5380" spans="1:31" x14ac:dyDescent="0.25">
      <c r="A5380">
        <v>2347867</v>
      </c>
      <c r="B5380">
        <v>1</v>
      </c>
      <c r="C5380" t="s">
        <v>80</v>
      </c>
      <c r="D5380" t="s">
        <v>97</v>
      </c>
      <c r="E5380" t="s">
        <v>157</v>
      </c>
      <c r="F5380" t="s">
        <v>15457</v>
      </c>
      <c r="G5380" t="s">
        <v>279</v>
      </c>
      <c r="H5380" t="s">
        <v>154</v>
      </c>
      <c r="I5380" t="s">
        <v>144</v>
      </c>
      <c r="J5380" t="s">
        <v>137</v>
      </c>
      <c r="K5380" t="s">
        <v>138</v>
      </c>
      <c r="L5380" t="s">
        <v>15458</v>
      </c>
      <c r="M5380" t="s">
        <v>15459</v>
      </c>
      <c r="N5380">
        <v>5.8327777770000004</v>
      </c>
      <c r="O5380">
        <v>0</v>
      </c>
      <c r="P5380">
        <v>1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1.3285587887471251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1.3285587887471251</v>
      </c>
    </row>
    <row r="5381" spans="1:31" x14ac:dyDescent="0.25">
      <c r="A5381">
        <v>2347612</v>
      </c>
      <c r="B5381">
        <v>1</v>
      </c>
      <c r="C5381" t="s">
        <v>80</v>
      </c>
      <c r="D5381" t="s">
        <v>103</v>
      </c>
      <c r="E5381" t="s">
        <v>132</v>
      </c>
      <c r="F5381" t="s">
        <v>15460</v>
      </c>
      <c r="G5381" t="s">
        <v>134</v>
      </c>
      <c r="H5381" t="s">
        <v>135</v>
      </c>
      <c r="I5381" t="s">
        <v>136</v>
      </c>
      <c r="J5381" t="s">
        <v>137</v>
      </c>
      <c r="K5381" t="s">
        <v>138</v>
      </c>
      <c r="L5381" t="s">
        <v>15461</v>
      </c>
      <c r="M5381" t="s">
        <v>15462</v>
      </c>
      <c r="N5381">
        <v>2.9444444E-2</v>
      </c>
      <c r="O5381">
        <v>0</v>
      </c>
      <c r="P5381">
        <v>3</v>
      </c>
      <c r="Q5381">
        <v>8</v>
      </c>
      <c r="R5381">
        <v>50</v>
      </c>
      <c r="S5381">
        <v>9</v>
      </c>
      <c r="T5381">
        <v>6</v>
      </c>
      <c r="U5381">
        <v>0</v>
      </c>
      <c r="V5381">
        <v>0</v>
      </c>
      <c r="W5381">
        <v>0</v>
      </c>
      <c r="X5381">
        <v>3.1563248621315002E-2</v>
      </c>
      <c r="Y5381">
        <v>2.4036900475374332</v>
      </c>
      <c r="Z5381">
        <v>12.845765688674215</v>
      </c>
      <c r="AA5381">
        <v>1.1729316045247664</v>
      </c>
      <c r="AB5381">
        <v>1.0366555235262789</v>
      </c>
      <c r="AC5381">
        <v>0</v>
      </c>
      <c r="AD5381">
        <v>0</v>
      </c>
      <c r="AE5381">
        <v>17.490606112884009</v>
      </c>
    </row>
    <row r="5382" spans="1:31" x14ac:dyDescent="0.25">
      <c r="A5382">
        <v>2347967</v>
      </c>
      <c r="B5382">
        <v>1</v>
      </c>
      <c r="C5382" t="s">
        <v>80</v>
      </c>
      <c r="D5382" t="s">
        <v>83</v>
      </c>
      <c r="E5382" t="s">
        <v>240</v>
      </c>
      <c r="F5382" t="s">
        <v>15463</v>
      </c>
      <c r="G5382" t="s">
        <v>134</v>
      </c>
      <c r="H5382" t="s">
        <v>135</v>
      </c>
      <c r="I5382" t="s">
        <v>144</v>
      </c>
      <c r="J5382" t="s">
        <v>137</v>
      </c>
      <c r="K5382" t="s">
        <v>138</v>
      </c>
      <c r="L5382" t="s">
        <v>15464</v>
      </c>
      <c r="M5382" t="s">
        <v>15465</v>
      </c>
      <c r="N5382">
        <v>1.7269444439999999</v>
      </c>
      <c r="O5382">
        <v>2</v>
      </c>
      <c r="P5382">
        <v>7426</v>
      </c>
      <c r="Q5382">
        <v>0</v>
      </c>
      <c r="R5382">
        <v>40</v>
      </c>
      <c r="S5382">
        <v>59</v>
      </c>
      <c r="T5382">
        <v>1081</v>
      </c>
      <c r="U5382">
        <v>19</v>
      </c>
      <c r="V5382">
        <v>21</v>
      </c>
      <c r="W5382">
        <v>1.0005386726774554</v>
      </c>
      <c r="X5382">
        <v>4060.5842622277505</v>
      </c>
      <c r="Y5382">
        <v>0</v>
      </c>
      <c r="Z5382">
        <v>50.283629230768028</v>
      </c>
      <c r="AA5382">
        <v>790.82962320746208</v>
      </c>
      <c r="AB5382">
        <v>2858.169562502133</v>
      </c>
      <c r="AC5382">
        <v>2402.2107128839207</v>
      </c>
      <c r="AD5382">
        <v>1153.1485426438608</v>
      </c>
      <c r="AE5382">
        <v>11316.226871368572</v>
      </c>
    </row>
    <row r="5383" spans="1:31" x14ac:dyDescent="0.25">
      <c r="A5383">
        <v>2348053</v>
      </c>
      <c r="B5383">
        <v>1</v>
      </c>
      <c r="C5383" t="s">
        <v>81</v>
      </c>
      <c r="D5383" t="s">
        <v>112</v>
      </c>
      <c r="E5383" t="s">
        <v>174</v>
      </c>
      <c r="F5383" t="s">
        <v>15466</v>
      </c>
      <c r="G5383" t="s">
        <v>11460</v>
      </c>
      <c r="H5383" t="s">
        <v>154</v>
      </c>
      <c r="I5383" t="s">
        <v>144</v>
      </c>
      <c r="J5383" t="s">
        <v>137</v>
      </c>
      <c r="K5383" t="s">
        <v>138</v>
      </c>
      <c r="L5383" t="s">
        <v>15467</v>
      </c>
      <c r="M5383" t="s">
        <v>15468</v>
      </c>
      <c r="N5383">
        <v>3.0633333330000001</v>
      </c>
      <c r="O5383">
        <v>0</v>
      </c>
      <c r="P5383">
        <v>70</v>
      </c>
      <c r="Q5383">
        <v>0</v>
      </c>
      <c r="R5383">
        <v>28</v>
      </c>
      <c r="S5383">
        <v>0</v>
      </c>
      <c r="T5383">
        <v>18</v>
      </c>
      <c r="U5383">
        <v>0</v>
      </c>
      <c r="V5383">
        <v>0</v>
      </c>
      <c r="W5383">
        <v>0</v>
      </c>
      <c r="X5383">
        <v>58.825688199371392</v>
      </c>
      <c r="Y5383">
        <v>0</v>
      </c>
      <c r="Z5383">
        <v>17.029701951702592</v>
      </c>
      <c r="AA5383">
        <v>0</v>
      </c>
      <c r="AB5383">
        <v>66.605256844047972</v>
      </c>
      <c r="AC5383">
        <v>0</v>
      </c>
      <c r="AD5383">
        <v>0</v>
      </c>
      <c r="AE5383">
        <v>142.46064699512195</v>
      </c>
    </row>
    <row r="5384" spans="1:31" x14ac:dyDescent="0.25">
      <c r="A5384">
        <v>2347758</v>
      </c>
      <c r="B5384">
        <v>1</v>
      </c>
      <c r="C5384" t="s">
        <v>80</v>
      </c>
      <c r="D5384" t="s">
        <v>97</v>
      </c>
      <c r="E5384" t="s">
        <v>157</v>
      </c>
      <c r="F5384" t="s">
        <v>15469</v>
      </c>
      <c r="G5384" t="s">
        <v>352</v>
      </c>
      <c r="H5384" t="s">
        <v>154</v>
      </c>
      <c r="I5384" t="s">
        <v>144</v>
      </c>
      <c r="J5384" t="s">
        <v>137</v>
      </c>
      <c r="K5384" t="s">
        <v>138</v>
      </c>
      <c r="L5384" t="s">
        <v>15470</v>
      </c>
      <c r="M5384" t="s">
        <v>15471</v>
      </c>
      <c r="N5384">
        <v>3.0055555549999999</v>
      </c>
      <c r="O5384">
        <v>0</v>
      </c>
      <c r="P5384">
        <v>3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2.7176608233449335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2.7176608233449335</v>
      </c>
    </row>
    <row r="5385" spans="1:31" x14ac:dyDescent="0.25">
      <c r="A5385">
        <v>2348007</v>
      </c>
      <c r="B5385">
        <v>1</v>
      </c>
      <c r="C5385" t="s">
        <v>81</v>
      </c>
      <c r="D5385" t="s">
        <v>128</v>
      </c>
      <c r="E5385" t="s">
        <v>147</v>
      </c>
      <c r="F5385" t="s">
        <v>8336</v>
      </c>
      <c r="G5385" t="s">
        <v>134</v>
      </c>
      <c r="H5385" t="s">
        <v>135</v>
      </c>
      <c r="I5385" t="s">
        <v>144</v>
      </c>
      <c r="J5385" t="s">
        <v>137</v>
      </c>
      <c r="K5385" t="s">
        <v>138</v>
      </c>
      <c r="L5385" t="s">
        <v>15472</v>
      </c>
      <c r="M5385" t="s">
        <v>15473</v>
      </c>
      <c r="N5385">
        <v>1.7455555549999999</v>
      </c>
      <c r="O5385">
        <v>0</v>
      </c>
      <c r="P5385">
        <v>15</v>
      </c>
      <c r="Q5385">
        <v>0</v>
      </c>
      <c r="R5385">
        <v>20</v>
      </c>
      <c r="S5385">
        <v>10</v>
      </c>
      <c r="T5385">
        <v>6</v>
      </c>
      <c r="U5385">
        <v>2</v>
      </c>
      <c r="V5385">
        <v>0</v>
      </c>
      <c r="W5385">
        <v>0</v>
      </c>
      <c r="X5385">
        <v>9.7667243145819622</v>
      </c>
      <c r="Y5385">
        <v>0</v>
      </c>
      <c r="Z5385">
        <v>40.064376060251391</v>
      </c>
      <c r="AA5385">
        <v>1476.7240031531564</v>
      </c>
      <c r="AB5385">
        <v>29.3532794852675</v>
      </c>
      <c r="AC5385">
        <v>56.903257585454874</v>
      </c>
      <c r="AD5385">
        <v>0</v>
      </c>
      <c r="AE5385">
        <v>1612.8116405987121</v>
      </c>
    </row>
    <row r="5386" spans="1:31" x14ac:dyDescent="0.25">
      <c r="A5386">
        <v>2347904</v>
      </c>
      <c r="B5386">
        <v>1</v>
      </c>
      <c r="C5386" t="s">
        <v>81</v>
      </c>
      <c r="D5386" t="s">
        <v>123</v>
      </c>
      <c r="E5386" t="s">
        <v>174</v>
      </c>
      <c r="F5386" t="s">
        <v>15474</v>
      </c>
      <c r="G5386" t="s">
        <v>176</v>
      </c>
      <c r="H5386" t="s">
        <v>154</v>
      </c>
      <c r="I5386" t="s">
        <v>144</v>
      </c>
      <c r="J5386" t="s">
        <v>137</v>
      </c>
      <c r="K5386" t="s">
        <v>138</v>
      </c>
      <c r="L5386" t="s">
        <v>15475</v>
      </c>
      <c r="M5386" t="s">
        <v>15476</v>
      </c>
      <c r="N5386">
        <v>1.5680555549999999</v>
      </c>
      <c r="O5386">
        <v>0</v>
      </c>
      <c r="P5386">
        <v>0</v>
      </c>
      <c r="Q5386">
        <v>0</v>
      </c>
      <c r="R5386">
        <v>9</v>
      </c>
      <c r="S5386">
        <v>0</v>
      </c>
      <c r="T5386">
        <v>3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125.44691112563088</v>
      </c>
      <c r="AA5386">
        <v>0</v>
      </c>
      <c r="AB5386">
        <v>18.831836452257772</v>
      </c>
      <c r="AC5386">
        <v>0</v>
      </c>
      <c r="AD5386">
        <v>0</v>
      </c>
      <c r="AE5386">
        <v>144.27874757788865</v>
      </c>
    </row>
    <row r="5387" spans="1:31" x14ac:dyDescent="0.25">
      <c r="A5387">
        <v>2347549</v>
      </c>
      <c r="B5387">
        <v>1</v>
      </c>
      <c r="C5387" t="s">
        <v>81</v>
      </c>
      <c r="D5387" t="s">
        <v>121</v>
      </c>
      <c r="E5387" t="s">
        <v>151</v>
      </c>
      <c r="F5387" t="s">
        <v>15477</v>
      </c>
      <c r="G5387" t="s">
        <v>153</v>
      </c>
      <c r="H5387" t="s">
        <v>154</v>
      </c>
      <c r="I5387" t="s">
        <v>144</v>
      </c>
      <c r="J5387" t="s">
        <v>137</v>
      </c>
      <c r="K5387" t="s">
        <v>138</v>
      </c>
      <c r="L5387" t="s">
        <v>15478</v>
      </c>
      <c r="M5387" t="s">
        <v>15479</v>
      </c>
      <c r="N5387">
        <v>2.2938888880000001</v>
      </c>
      <c r="O5387">
        <v>0</v>
      </c>
      <c r="P5387">
        <v>4</v>
      </c>
      <c r="Q5387">
        <v>0</v>
      </c>
      <c r="R5387">
        <v>31</v>
      </c>
      <c r="S5387">
        <v>0</v>
      </c>
      <c r="T5387">
        <v>2</v>
      </c>
      <c r="U5387">
        <v>0</v>
      </c>
      <c r="V5387">
        <v>0</v>
      </c>
      <c r="W5387">
        <v>0</v>
      </c>
      <c r="X5387">
        <v>2.09566491842451</v>
      </c>
      <c r="Y5387">
        <v>0</v>
      </c>
      <c r="Z5387">
        <v>23.358685753121264</v>
      </c>
      <c r="AA5387">
        <v>0</v>
      </c>
      <c r="AB5387">
        <v>3.2737663475468386</v>
      </c>
      <c r="AC5387">
        <v>0</v>
      </c>
      <c r="AD5387">
        <v>0</v>
      </c>
      <c r="AE5387">
        <v>28.728117019092615</v>
      </c>
    </row>
    <row r="5388" spans="1:31" x14ac:dyDescent="0.25">
      <c r="A5388">
        <v>2348096</v>
      </c>
      <c r="B5388">
        <v>1</v>
      </c>
      <c r="C5388" t="s">
        <v>80</v>
      </c>
      <c r="D5388" t="s">
        <v>93</v>
      </c>
      <c r="E5388" t="s">
        <v>151</v>
      </c>
      <c r="F5388" t="s">
        <v>15480</v>
      </c>
      <c r="G5388" t="s">
        <v>153</v>
      </c>
      <c r="H5388" t="s">
        <v>154</v>
      </c>
      <c r="I5388" t="s">
        <v>144</v>
      </c>
      <c r="J5388" t="s">
        <v>137</v>
      </c>
      <c r="K5388" t="s">
        <v>138</v>
      </c>
      <c r="L5388" t="s">
        <v>15481</v>
      </c>
      <c r="M5388" t="s">
        <v>15482</v>
      </c>
      <c r="N5388">
        <v>0.32</v>
      </c>
      <c r="O5388">
        <v>0</v>
      </c>
      <c r="P5388">
        <v>3</v>
      </c>
      <c r="Q5388">
        <v>0</v>
      </c>
      <c r="R5388">
        <v>6</v>
      </c>
      <c r="S5388">
        <v>0</v>
      </c>
      <c r="T5388">
        <v>2</v>
      </c>
      <c r="U5388">
        <v>0</v>
      </c>
      <c r="V5388">
        <v>0</v>
      </c>
      <c r="W5388">
        <v>0</v>
      </c>
      <c r="X5388">
        <v>0.4088853994512</v>
      </c>
      <c r="Y5388">
        <v>0</v>
      </c>
      <c r="Z5388">
        <v>1.1250351034524799</v>
      </c>
      <c r="AA5388">
        <v>0</v>
      </c>
      <c r="AB5388">
        <v>0.28874822563712005</v>
      </c>
      <c r="AC5388">
        <v>0</v>
      </c>
      <c r="AD5388">
        <v>0</v>
      </c>
      <c r="AE5388">
        <v>1.8226687285408001</v>
      </c>
    </row>
    <row r="5389" spans="1:31" x14ac:dyDescent="0.25">
      <c r="A5389">
        <v>2347970</v>
      </c>
      <c r="B5389">
        <v>1</v>
      </c>
      <c r="C5389" t="s">
        <v>80</v>
      </c>
      <c r="D5389" t="s">
        <v>104</v>
      </c>
      <c r="E5389" t="s">
        <v>147</v>
      </c>
      <c r="F5389" t="s">
        <v>15483</v>
      </c>
      <c r="G5389" t="s">
        <v>134</v>
      </c>
      <c r="H5389" t="s">
        <v>135</v>
      </c>
      <c r="I5389" t="s">
        <v>144</v>
      </c>
      <c r="J5389" t="s">
        <v>137</v>
      </c>
      <c r="K5389" t="s">
        <v>138</v>
      </c>
      <c r="L5389" t="s">
        <v>15484</v>
      </c>
      <c r="M5389" t="s">
        <v>15485</v>
      </c>
      <c r="N5389">
        <v>0.712777777</v>
      </c>
      <c r="O5389">
        <v>3</v>
      </c>
      <c r="P5389">
        <v>1928</v>
      </c>
      <c r="Q5389">
        <v>8</v>
      </c>
      <c r="R5389">
        <v>33</v>
      </c>
      <c r="S5389">
        <v>0</v>
      </c>
      <c r="T5389">
        <v>145</v>
      </c>
      <c r="U5389">
        <v>1</v>
      </c>
      <c r="V5389">
        <v>0</v>
      </c>
      <c r="W5389">
        <v>1.6574390879797489</v>
      </c>
      <c r="X5389">
        <v>381.18327353131156</v>
      </c>
      <c r="Y5389">
        <v>3.5152951524966909</v>
      </c>
      <c r="Z5389">
        <v>17.504470684158363</v>
      </c>
      <c r="AA5389">
        <v>0</v>
      </c>
      <c r="AB5389">
        <v>89.036530668512341</v>
      </c>
      <c r="AC5389">
        <v>95.768424727225067</v>
      </c>
      <c r="AD5389">
        <v>0</v>
      </c>
      <c r="AE5389">
        <v>588.6654338516837</v>
      </c>
    </row>
    <row r="5390" spans="1:31" x14ac:dyDescent="0.25">
      <c r="A5390">
        <v>2347635</v>
      </c>
      <c r="B5390">
        <v>1</v>
      </c>
      <c r="C5390" t="s">
        <v>80</v>
      </c>
      <c r="D5390" t="s">
        <v>87</v>
      </c>
      <c r="E5390" t="s">
        <v>147</v>
      </c>
      <c r="F5390" t="s">
        <v>15486</v>
      </c>
      <c r="G5390" t="s">
        <v>208</v>
      </c>
      <c r="H5390" t="s">
        <v>135</v>
      </c>
      <c r="I5390" t="s">
        <v>144</v>
      </c>
      <c r="J5390" t="s">
        <v>137</v>
      </c>
      <c r="K5390" t="s">
        <v>209</v>
      </c>
      <c r="L5390" t="s">
        <v>15487</v>
      </c>
      <c r="M5390" t="s">
        <v>15488</v>
      </c>
      <c r="N5390">
        <v>3.6752777769999998</v>
      </c>
      <c r="O5390">
        <v>0</v>
      </c>
      <c r="P5390">
        <v>259</v>
      </c>
      <c r="Q5390">
        <v>0</v>
      </c>
      <c r="R5390">
        <v>0</v>
      </c>
      <c r="S5390">
        <v>0</v>
      </c>
      <c r="T5390">
        <v>3</v>
      </c>
      <c r="U5390">
        <v>0</v>
      </c>
      <c r="V5390">
        <v>0</v>
      </c>
      <c r="W5390">
        <v>0</v>
      </c>
      <c r="X5390">
        <v>545.8977838575762</v>
      </c>
      <c r="Y5390">
        <v>0</v>
      </c>
      <c r="Z5390">
        <v>0</v>
      </c>
      <c r="AA5390">
        <v>0</v>
      </c>
      <c r="AB5390">
        <v>30.197276955955235</v>
      </c>
      <c r="AC5390">
        <v>0</v>
      </c>
      <c r="AD5390">
        <v>0</v>
      </c>
      <c r="AE5390">
        <v>576.0950608135314</v>
      </c>
    </row>
    <row r="5391" spans="1:31" x14ac:dyDescent="0.25">
      <c r="A5391">
        <v>2347990</v>
      </c>
      <c r="B5391">
        <v>1</v>
      </c>
      <c r="C5391" t="s">
        <v>80</v>
      </c>
      <c r="D5391" t="s">
        <v>105</v>
      </c>
      <c r="E5391" t="s">
        <v>141</v>
      </c>
      <c r="F5391" t="s">
        <v>15489</v>
      </c>
      <c r="G5391" t="s">
        <v>134</v>
      </c>
      <c r="H5391" t="s">
        <v>135</v>
      </c>
      <c r="I5391" t="s">
        <v>144</v>
      </c>
      <c r="J5391" t="s">
        <v>137</v>
      </c>
      <c r="K5391" t="s">
        <v>138</v>
      </c>
      <c r="L5391" t="s">
        <v>15490</v>
      </c>
      <c r="M5391" t="s">
        <v>15491</v>
      </c>
      <c r="N5391">
        <v>1.036944444</v>
      </c>
      <c r="O5391">
        <v>1</v>
      </c>
      <c r="P5391">
        <v>63</v>
      </c>
      <c r="Q5391">
        <v>6</v>
      </c>
      <c r="R5391">
        <v>3</v>
      </c>
      <c r="S5391">
        <v>16</v>
      </c>
      <c r="T5391">
        <v>8</v>
      </c>
      <c r="U5391">
        <v>2</v>
      </c>
      <c r="V5391">
        <v>0</v>
      </c>
      <c r="W5391">
        <v>1.1806616713650306</v>
      </c>
      <c r="X5391">
        <v>18.608177053055957</v>
      </c>
      <c r="Y5391">
        <v>77.161638075919086</v>
      </c>
      <c r="Z5391">
        <v>1.4296024660015279E-2</v>
      </c>
      <c r="AA5391">
        <v>115.44538491016544</v>
      </c>
      <c r="AB5391">
        <v>40.76410673123118</v>
      </c>
      <c r="AC5391">
        <v>338.90916846485339</v>
      </c>
      <c r="AD5391">
        <v>0</v>
      </c>
      <c r="AE5391">
        <v>592.08343293125006</v>
      </c>
    </row>
    <row r="5392" spans="1:31" x14ac:dyDescent="0.25">
      <c r="A5392">
        <v>2347827</v>
      </c>
      <c r="B5392">
        <v>1</v>
      </c>
      <c r="C5392" t="s">
        <v>80</v>
      </c>
      <c r="D5392" t="s">
        <v>96</v>
      </c>
      <c r="E5392" t="s">
        <v>157</v>
      </c>
      <c r="F5392" t="s">
        <v>15492</v>
      </c>
      <c r="G5392" t="s">
        <v>159</v>
      </c>
      <c r="H5392" t="s">
        <v>154</v>
      </c>
      <c r="I5392" t="s">
        <v>144</v>
      </c>
      <c r="J5392" t="s">
        <v>137</v>
      </c>
      <c r="K5392" t="s">
        <v>138</v>
      </c>
      <c r="L5392" t="s">
        <v>15493</v>
      </c>
      <c r="M5392" t="s">
        <v>15494</v>
      </c>
      <c r="N5392">
        <v>4.2102777769999999</v>
      </c>
      <c r="O5392">
        <v>0</v>
      </c>
      <c r="P5392">
        <v>1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</v>
      </c>
    </row>
    <row r="5393" spans="1:31" x14ac:dyDescent="0.25">
      <c r="A5393">
        <v>2348076</v>
      </c>
      <c r="B5393">
        <v>1</v>
      </c>
      <c r="C5393" t="s">
        <v>80</v>
      </c>
      <c r="D5393" t="s">
        <v>82</v>
      </c>
      <c r="E5393" t="s">
        <v>157</v>
      </c>
      <c r="F5393" t="s">
        <v>15495</v>
      </c>
      <c r="G5393" t="s">
        <v>204</v>
      </c>
      <c r="H5393" t="s">
        <v>154</v>
      </c>
      <c r="I5393" t="s">
        <v>144</v>
      </c>
      <c r="J5393" t="s">
        <v>137</v>
      </c>
      <c r="K5393" t="s">
        <v>138</v>
      </c>
      <c r="L5393" t="s">
        <v>15496</v>
      </c>
      <c r="M5393" t="s">
        <v>15497</v>
      </c>
      <c r="N5393">
        <v>1.133888888</v>
      </c>
      <c r="O5393">
        <v>0</v>
      </c>
      <c r="P5393">
        <v>1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0.34567853371750001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0.34567853371750001</v>
      </c>
    </row>
    <row r="5394" spans="1:31" x14ac:dyDescent="0.25">
      <c r="A5394">
        <v>2347884</v>
      </c>
      <c r="B5394">
        <v>1</v>
      </c>
      <c r="C5394" t="s">
        <v>80</v>
      </c>
      <c r="D5394" t="s">
        <v>98</v>
      </c>
      <c r="E5394" t="s">
        <v>151</v>
      </c>
      <c r="F5394" t="s">
        <v>15498</v>
      </c>
      <c r="G5394" t="s">
        <v>153</v>
      </c>
      <c r="H5394" t="s">
        <v>154</v>
      </c>
      <c r="I5394" t="s">
        <v>144</v>
      </c>
      <c r="J5394" t="s">
        <v>137</v>
      </c>
      <c r="K5394" t="s">
        <v>138</v>
      </c>
      <c r="L5394" t="s">
        <v>15499</v>
      </c>
      <c r="M5394" t="s">
        <v>15500</v>
      </c>
      <c r="N5394">
        <v>5.590833333</v>
      </c>
      <c r="O5394">
        <v>0</v>
      </c>
      <c r="P5394">
        <v>0</v>
      </c>
      <c r="Q5394">
        <v>0</v>
      </c>
      <c r="R5394">
        <v>1</v>
      </c>
      <c r="S5394">
        <v>0</v>
      </c>
      <c r="T5394">
        <v>1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12.778480963720988</v>
      </c>
      <c r="AC5394">
        <v>0</v>
      </c>
      <c r="AD5394">
        <v>0</v>
      </c>
      <c r="AE5394">
        <v>12.778480963720988</v>
      </c>
    </row>
    <row r="5395" spans="1:31" x14ac:dyDescent="0.25">
      <c r="A5395">
        <v>2347701</v>
      </c>
      <c r="B5395">
        <v>1</v>
      </c>
      <c r="C5395" t="s">
        <v>81</v>
      </c>
      <c r="D5395" t="s">
        <v>115</v>
      </c>
      <c r="E5395" t="s">
        <v>147</v>
      </c>
      <c r="F5395" t="s">
        <v>15006</v>
      </c>
      <c r="G5395" t="s">
        <v>143</v>
      </c>
      <c r="H5395" t="s">
        <v>135</v>
      </c>
      <c r="I5395" t="s">
        <v>144</v>
      </c>
      <c r="J5395" t="s">
        <v>5</v>
      </c>
      <c r="K5395" t="s">
        <v>138</v>
      </c>
      <c r="L5395" t="s">
        <v>15501</v>
      </c>
      <c r="M5395" t="s">
        <v>15502</v>
      </c>
      <c r="N5395">
        <v>9.3836111110000004</v>
      </c>
      <c r="O5395">
        <v>0</v>
      </c>
      <c r="P5395">
        <v>21</v>
      </c>
      <c r="Q5395">
        <v>0</v>
      </c>
      <c r="R5395">
        <v>1</v>
      </c>
      <c r="S5395">
        <v>0</v>
      </c>
      <c r="T5395">
        <v>1</v>
      </c>
      <c r="U5395">
        <v>0</v>
      </c>
      <c r="V5395">
        <v>0</v>
      </c>
      <c r="W5395">
        <v>0</v>
      </c>
      <c r="X5395">
        <v>53.031032893069046</v>
      </c>
      <c r="Y5395">
        <v>0</v>
      </c>
      <c r="Z5395">
        <v>2.579815682726049</v>
      </c>
      <c r="AA5395">
        <v>0</v>
      </c>
      <c r="AB5395">
        <v>22.739834275055376</v>
      </c>
      <c r="AC5395">
        <v>0</v>
      </c>
      <c r="AD5395">
        <v>0</v>
      </c>
      <c r="AE5395">
        <v>78.350682850850475</v>
      </c>
    </row>
    <row r="5396" spans="1:31" x14ac:dyDescent="0.25">
      <c r="A5396">
        <v>2347678</v>
      </c>
      <c r="B5396">
        <v>1</v>
      </c>
      <c r="C5396" t="s">
        <v>80</v>
      </c>
      <c r="D5396" t="s">
        <v>111</v>
      </c>
      <c r="E5396" t="s">
        <v>151</v>
      </c>
      <c r="F5396" t="s">
        <v>15503</v>
      </c>
      <c r="G5396" t="s">
        <v>194</v>
      </c>
      <c r="H5396" t="s">
        <v>154</v>
      </c>
      <c r="I5396" t="s">
        <v>144</v>
      </c>
      <c r="J5396" t="s">
        <v>137</v>
      </c>
      <c r="K5396" t="s">
        <v>138</v>
      </c>
      <c r="L5396" t="s">
        <v>15504</v>
      </c>
      <c r="M5396" t="s">
        <v>15505</v>
      </c>
      <c r="N5396">
        <v>0.22388888800000001</v>
      </c>
      <c r="O5396">
        <v>0</v>
      </c>
      <c r="P5396">
        <v>208</v>
      </c>
      <c r="Q5396">
        <v>0</v>
      </c>
      <c r="R5396">
        <v>0</v>
      </c>
      <c r="S5396">
        <v>0</v>
      </c>
      <c r="T5396">
        <v>10</v>
      </c>
      <c r="U5396">
        <v>0</v>
      </c>
      <c r="V5396">
        <v>0</v>
      </c>
      <c r="W5396">
        <v>0</v>
      </c>
      <c r="X5396">
        <v>13.880364949371447</v>
      </c>
      <c r="Y5396">
        <v>0</v>
      </c>
      <c r="Z5396">
        <v>0</v>
      </c>
      <c r="AA5396">
        <v>0</v>
      </c>
      <c r="AB5396">
        <v>2.4612575320878998</v>
      </c>
      <c r="AC5396">
        <v>0</v>
      </c>
      <c r="AD5396">
        <v>0</v>
      </c>
      <c r="AE5396">
        <v>16.341622481459346</v>
      </c>
    </row>
    <row r="5397" spans="1:31" x14ac:dyDescent="0.25">
      <c r="A5397">
        <v>2348010</v>
      </c>
      <c r="B5397">
        <v>1</v>
      </c>
      <c r="C5397" t="s">
        <v>80</v>
      </c>
      <c r="D5397" t="s">
        <v>100</v>
      </c>
      <c r="E5397" t="s">
        <v>174</v>
      </c>
      <c r="F5397" t="s">
        <v>1262</v>
      </c>
      <c r="G5397" t="s">
        <v>176</v>
      </c>
      <c r="H5397" t="s">
        <v>154</v>
      </c>
      <c r="I5397" t="s">
        <v>144</v>
      </c>
      <c r="J5397" t="s">
        <v>137</v>
      </c>
      <c r="K5397" t="s">
        <v>138</v>
      </c>
      <c r="L5397" t="s">
        <v>15506</v>
      </c>
      <c r="M5397" t="s">
        <v>15507</v>
      </c>
      <c r="N5397">
        <v>0.98055555500000002</v>
      </c>
      <c r="O5397">
        <v>0</v>
      </c>
      <c r="P5397">
        <v>38</v>
      </c>
      <c r="Q5397">
        <v>0</v>
      </c>
      <c r="R5397">
        <v>7</v>
      </c>
      <c r="S5397">
        <v>0</v>
      </c>
      <c r="T5397">
        <v>1</v>
      </c>
      <c r="U5397">
        <v>0</v>
      </c>
      <c r="V5397">
        <v>0</v>
      </c>
      <c r="W5397">
        <v>0</v>
      </c>
      <c r="X5397">
        <v>27.873892538057699</v>
      </c>
      <c r="Y5397">
        <v>0</v>
      </c>
      <c r="Z5397">
        <v>4.2575551878071289</v>
      </c>
      <c r="AA5397">
        <v>0</v>
      </c>
      <c r="AB5397">
        <v>0.33493357370358112</v>
      </c>
      <c r="AC5397">
        <v>0</v>
      </c>
      <c r="AD5397">
        <v>0</v>
      </c>
      <c r="AE5397">
        <v>32.466381299568411</v>
      </c>
    </row>
    <row r="5398" spans="1:31" x14ac:dyDescent="0.25">
      <c r="A5398">
        <v>2347555</v>
      </c>
      <c r="B5398">
        <v>1</v>
      </c>
      <c r="C5398" t="s">
        <v>81</v>
      </c>
      <c r="D5398" t="s">
        <v>123</v>
      </c>
      <c r="E5398" t="s">
        <v>141</v>
      </c>
      <c r="F5398" t="s">
        <v>15508</v>
      </c>
      <c r="G5398" t="s">
        <v>494</v>
      </c>
      <c r="H5398" t="s">
        <v>135</v>
      </c>
      <c r="I5398" t="s">
        <v>144</v>
      </c>
      <c r="J5398" t="s">
        <v>137</v>
      </c>
      <c r="K5398" t="s">
        <v>138</v>
      </c>
      <c r="L5398" t="s">
        <v>15509</v>
      </c>
      <c r="M5398" t="s">
        <v>15510</v>
      </c>
      <c r="N5398">
        <v>2.6858333330000002</v>
      </c>
      <c r="O5398">
        <v>3</v>
      </c>
      <c r="P5398">
        <v>0</v>
      </c>
      <c r="Q5398">
        <v>119</v>
      </c>
      <c r="R5398">
        <v>17</v>
      </c>
      <c r="S5398">
        <v>10</v>
      </c>
      <c r="T5398">
        <v>4</v>
      </c>
      <c r="U5398">
        <v>0</v>
      </c>
      <c r="V5398">
        <v>0</v>
      </c>
      <c r="W5398">
        <v>9.4904246247620314</v>
      </c>
      <c r="X5398">
        <v>0</v>
      </c>
      <c r="Y5398">
        <v>979.0680262311962</v>
      </c>
      <c r="Z5398">
        <v>106.99550398981553</v>
      </c>
      <c r="AA5398">
        <v>41.094724911345345</v>
      </c>
      <c r="AB5398">
        <v>14.873494726165349</v>
      </c>
      <c r="AC5398">
        <v>0</v>
      </c>
      <c r="AD5398">
        <v>0</v>
      </c>
      <c r="AE5398">
        <v>1151.5221744832843</v>
      </c>
    </row>
    <row r="5399" spans="1:31" x14ac:dyDescent="0.25">
      <c r="A5399">
        <v>2348050</v>
      </c>
      <c r="B5399">
        <v>1</v>
      </c>
      <c r="C5399" t="s">
        <v>81</v>
      </c>
      <c r="D5399" t="s">
        <v>112</v>
      </c>
      <c r="E5399" t="s">
        <v>151</v>
      </c>
      <c r="F5399" t="s">
        <v>15511</v>
      </c>
      <c r="G5399" t="s">
        <v>153</v>
      </c>
      <c r="H5399" t="s">
        <v>154</v>
      </c>
      <c r="I5399" t="s">
        <v>144</v>
      </c>
      <c r="J5399" t="s">
        <v>137</v>
      </c>
      <c r="K5399" t="s">
        <v>138</v>
      </c>
      <c r="L5399" t="s">
        <v>15512</v>
      </c>
      <c r="M5399" t="s">
        <v>15513</v>
      </c>
      <c r="N5399">
        <v>0.814722222</v>
      </c>
      <c r="O5399">
        <v>0</v>
      </c>
      <c r="P5399">
        <v>26</v>
      </c>
      <c r="Q5399">
        <v>0</v>
      </c>
      <c r="R5399">
        <v>4</v>
      </c>
      <c r="S5399">
        <v>0</v>
      </c>
      <c r="T5399">
        <v>3</v>
      </c>
      <c r="U5399">
        <v>0</v>
      </c>
      <c r="V5399">
        <v>0</v>
      </c>
      <c r="W5399">
        <v>0</v>
      </c>
      <c r="X5399">
        <v>2.3434026615995629</v>
      </c>
      <c r="Y5399">
        <v>0</v>
      </c>
      <c r="Z5399">
        <v>0.11328089793666085</v>
      </c>
      <c r="AA5399">
        <v>0</v>
      </c>
      <c r="AB5399">
        <v>0.56058185674302108</v>
      </c>
      <c r="AC5399">
        <v>0</v>
      </c>
      <c r="AD5399">
        <v>0</v>
      </c>
      <c r="AE5399">
        <v>3.0172654162792445</v>
      </c>
    </row>
    <row r="5400" spans="1:31" x14ac:dyDescent="0.25">
      <c r="A5400">
        <v>2347718</v>
      </c>
      <c r="B5400">
        <v>1</v>
      </c>
      <c r="C5400" t="s">
        <v>80</v>
      </c>
      <c r="D5400" t="s">
        <v>86</v>
      </c>
      <c r="E5400" t="s">
        <v>151</v>
      </c>
      <c r="F5400" t="s">
        <v>15514</v>
      </c>
      <c r="G5400" t="s">
        <v>451</v>
      </c>
      <c r="H5400" t="s">
        <v>154</v>
      </c>
      <c r="I5400" t="s">
        <v>144</v>
      </c>
      <c r="J5400" t="s">
        <v>137</v>
      </c>
      <c r="K5400" t="s">
        <v>138</v>
      </c>
      <c r="L5400" t="s">
        <v>15515</v>
      </c>
      <c r="M5400" t="s">
        <v>15516</v>
      </c>
      <c r="N5400">
        <v>0.89249999999999996</v>
      </c>
      <c r="O5400">
        <v>0</v>
      </c>
      <c r="P5400">
        <v>65</v>
      </c>
      <c r="Q5400">
        <v>0</v>
      </c>
      <c r="R5400">
        <v>1</v>
      </c>
      <c r="S5400">
        <v>0</v>
      </c>
      <c r="T5400">
        <v>7</v>
      </c>
      <c r="U5400">
        <v>0</v>
      </c>
      <c r="V5400">
        <v>0</v>
      </c>
      <c r="W5400">
        <v>0</v>
      </c>
      <c r="X5400">
        <v>48.586007581751602</v>
      </c>
      <c r="Y5400">
        <v>0</v>
      </c>
      <c r="Z5400">
        <v>0</v>
      </c>
      <c r="AA5400">
        <v>0</v>
      </c>
      <c r="AB5400">
        <v>11.894222551556521</v>
      </c>
      <c r="AC5400">
        <v>0</v>
      </c>
      <c r="AD5400">
        <v>0</v>
      </c>
      <c r="AE5400">
        <v>60.480230133308126</v>
      </c>
    </row>
    <row r="5401" spans="1:31" x14ac:dyDescent="0.25">
      <c r="A5401">
        <v>2347618</v>
      </c>
      <c r="B5401">
        <v>1</v>
      </c>
      <c r="C5401" t="s">
        <v>81</v>
      </c>
      <c r="D5401" t="s">
        <v>123</v>
      </c>
      <c r="E5401" t="s">
        <v>141</v>
      </c>
      <c r="F5401" t="s">
        <v>15517</v>
      </c>
      <c r="G5401" t="s">
        <v>208</v>
      </c>
      <c r="H5401" t="s">
        <v>135</v>
      </c>
      <c r="I5401" t="s">
        <v>144</v>
      </c>
      <c r="J5401" t="s">
        <v>137</v>
      </c>
      <c r="K5401" t="s">
        <v>209</v>
      </c>
      <c r="L5401" t="s">
        <v>15518</v>
      </c>
      <c r="M5401" t="s">
        <v>15519</v>
      </c>
      <c r="N5401">
        <v>7.994444444</v>
      </c>
      <c r="O5401">
        <v>0</v>
      </c>
      <c r="P5401">
        <v>9711</v>
      </c>
      <c r="Q5401">
        <v>0</v>
      </c>
      <c r="R5401">
        <v>2</v>
      </c>
      <c r="S5401">
        <v>3</v>
      </c>
      <c r="T5401">
        <v>1620</v>
      </c>
      <c r="U5401">
        <v>3</v>
      </c>
      <c r="V5401">
        <v>6</v>
      </c>
      <c r="W5401">
        <v>0</v>
      </c>
      <c r="X5401">
        <v>20990.889069940404</v>
      </c>
      <c r="Y5401">
        <v>0</v>
      </c>
      <c r="Z5401">
        <v>3.8343898382122399</v>
      </c>
      <c r="AA5401">
        <v>488.08486807898714</v>
      </c>
      <c r="AB5401">
        <v>12668.588376385282</v>
      </c>
      <c r="AC5401">
        <v>525.8868426731957</v>
      </c>
      <c r="AD5401">
        <v>2011.6388062121189</v>
      </c>
      <c r="AE5401">
        <v>36688.922353128197</v>
      </c>
    </row>
    <row r="5402" spans="1:31" x14ac:dyDescent="0.25">
      <c r="A5402">
        <v>2347950</v>
      </c>
      <c r="B5402">
        <v>1</v>
      </c>
      <c r="C5402" t="s">
        <v>80</v>
      </c>
      <c r="D5402" t="s">
        <v>100</v>
      </c>
      <c r="E5402" t="s">
        <v>151</v>
      </c>
      <c r="F5402" t="s">
        <v>15520</v>
      </c>
      <c r="G5402" t="s">
        <v>331</v>
      </c>
      <c r="H5402" t="s">
        <v>154</v>
      </c>
      <c r="I5402" t="s">
        <v>144</v>
      </c>
      <c r="J5402" t="s">
        <v>137</v>
      </c>
      <c r="K5402" t="s">
        <v>138</v>
      </c>
      <c r="L5402" t="s">
        <v>15521</v>
      </c>
      <c r="M5402" t="s">
        <v>15522</v>
      </c>
      <c r="N5402">
        <v>0.60666666599999997</v>
      </c>
      <c r="O5402">
        <v>0</v>
      </c>
      <c r="P5402">
        <v>39</v>
      </c>
      <c r="Q5402">
        <v>0</v>
      </c>
      <c r="R5402">
        <v>0</v>
      </c>
      <c r="S5402">
        <v>0</v>
      </c>
      <c r="T5402">
        <v>7</v>
      </c>
      <c r="U5402">
        <v>0</v>
      </c>
      <c r="V5402">
        <v>0</v>
      </c>
      <c r="W5402">
        <v>0</v>
      </c>
      <c r="X5402">
        <v>5.7455648961241268</v>
      </c>
      <c r="Y5402">
        <v>0</v>
      </c>
      <c r="Z5402">
        <v>0</v>
      </c>
      <c r="AA5402">
        <v>0</v>
      </c>
      <c r="AB5402">
        <v>1.1254912467916951</v>
      </c>
      <c r="AC5402">
        <v>0</v>
      </c>
      <c r="AD5402">
        <v>0</v>
      </c>
      <c r="AE5402">
        <v>6.8710561429158217</v>
      </c>
    </row>
    <row r="5403" spans="1:31" x14ac:dyDescent="0.25">
      <c r="A5403">
        <v>2348116</v>
      </c>
      <c r="B5403">
        <v>1</v>
      </c>
      <c r="C5403" t="s">
        <v>81</v>
      </c>
      <c r="D5403" t="s">
        <v>123</v>
      </c>
      <c r="E5403" t="s">
        <v>157</v>
      </c>
      <c r="F5403" t="s">
        <v>15523</v>
      </c>
      <c r="G5403" t="s">
        <v>159</v>
      </c>
      <c r="H5403" t="s">
        <v>154</v>
      </c>
      <c r="I5403" t="s">
        <v>144</v>
      </c>
      <c r="J5403" t="s">
        <v>137</v>
      </c>
      <c r="K5403" t="s">
        <v>138</v>
      </c>
      <c r="L5403" t="s">
        <v>15524</v>
      </c>
      <c r="M5403" t="s">
        <v>15525</v>
      </c>
      <c r="N5403">
        <v>1.2044444439999999</v>
      </c>
      <c r="O5403">
        <v>0</v>
      </c>
      <c r="P5403">
        <v>2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0.54658667069484723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0.54658667069484723</v>
      </c>
    </row>
    <row r="5404" spans="1:31" x14ac:dyDescent="0.25">
      <c r="A5404">
        <v>2347575</v>
      </c>
      <c r="B5404">
        <v>1</v>
      </c>
      <c r="C5404" t="s">
        <v>81</v>
      </c>
      <c r="D5404" t="s">
        <v>115</v>
      </c>
      <c r="E5404" t="s">
        <v>151</v>
      </c>
      <c r="F5404" t="s">
        <v>15526</v>
      </c>
      <c r="G5404" t="s">
        <v>292</v>
      </c>
      <c r="H5404" t="s">
        <v>154</v>
      </c>
      <c r="I5404" t="s">
        <v>144</v>
      </c>
      <c r="J5404" t="s">
        <v>137</v>
      </c>
      <c r="K5404" t="s">
        <v>138</v>
      </c>
      <c r="L5404" t="s">
        <v>15527</v>
      </c>
      <c r="M5404" t="s">
        <v>15528</v>
      </c>
      <c r="N5404">
        <v>5.2708333329999997</v>
      </c>
      <c r="O5404">
        <v>0</v>
      </c>
      <c r="P5404">
        <v>4</v>
      </c>
      <c r="Q5404">
        <v>0</v>
      </c>
      <c r="R5404">
        <v>1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1.6010743493649333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1.6010743493649333</v>
      </c>
    </row>
    <row r="5405" spans="1:31" x14ac:dyDescent="0.25">
      <c r="A5405">
        <v>2347695</v>
      </c>
      <c r="B5405">
        <v>1</v>
      </c>
      <c r="C5405" t="s">
        <v>80</v>
      </c>
      <c r="D5405" t="s">
        <v>107</v>
      </c>
      <c r="E5405" t="s">
        <v>141</v>
      </c>
      <c r="F5405" t="s">
        <v>13582</v>
      </c>
      <c r="G5405" t="s">
        <v>208</v>
      </c>
      <c r="H5405" t="s">
        <v>135</v>
      </c>
      <c r="I5405" t="s">
        <v>144</v>
      </c>
      <c r="J5405" t="s">
        <v>137</v>
      </c>
      <c r="K5405" t="s">
        <v>209</v>
      </c>
      <c r="L5405" t="s">
        <v>15529</v>
      </c>
      <c r="M5405" t="s">
        <v>15530</v>
      </c>
      <c r="N5405">
        <v>6.5875000000000004</v>
      </c>
      <c r="O5405">
        <v>1</v>
      </c>
      <c r="P5405">
        <v>1847</v>
      </c>
      <c r="Q5405">
        <v>0</v>
      </c>
      <c r="R5405">
        <v>1</v>
      </c>
      <c r="S5405">
        <v>0</v>
      </c>
      <c r="T5405">
        <v>121</v>
      </c>
      <c r="U5405">
        <v>0</v>
      </c>
      <c r="V5405">
        <v>2</v>
      </c>
      <c r="W5405">
        <v>192.21126369568302</v>
      </c>
      <c r="X5405">
        <v>3399.6383997948956</v>
      </c>
      <c r="Y5405">
        <v>0</v>
      </c>
      <c r="Z5405">
        <v>19.085805823581275</v>
      </c>
      <c r="AA5405">
        <v>0</v>
      </c>
      <c r="AB5405">
        <v>1614.5193679971846</v>
      </c>
      <c r="AC5405">
        <v>0</v>
      </c>
      <c r="AD5405">
        <v>60.748445432326868</v>
      </c>
      <c r="AE5405">
        <v>5286.2032827436715</v>
      </c>
    </row>
    <row r="5406" spans="1:31" x14ac:dyDescent="0.25">
      <c r="A5406">
        <v>2347681</v>
      </c>
      <c r="B5406">
        <v>1</v>
      </c>
      <c r="C5406" t="s">
        <v>80</v>
      </c>
      <c r="D5406" t="s">
        <v>94</v>
      </c>
      <c r="E5406" t="s">
        <v>151</v>
      </c>
      <c r="F5406" t="s">
        <v>5550</v>
      </c>
      <c r="G5406" t="s">
        <v>194</v>
      </c>
      <c r="H5406" t="s">
        <v>154</v>
      </c>
      <c r="I5406" t="s">
        <v>144</v>
      </c>
      <c r="J5406" t="s">
        <v>137</v>
      </c>
      <c r="K5406" t="s">
        <v>138</v>
      </c>
      <c r="L5406" t="s">
        <v>15531</v>
      </c>
      <c r="M5406" t="s">
        <v>15532</v>
      </c>
      <c r="N5406">
        <v>0.31666666599999999</v>
      </c>
      <c r="O5406">
        <v>0</v>
      </c>
      <c r="P5406">
        <v>83</v>
      </c>
      <c r="Q5406">
        <v>0</v>
      </c>
      <c r="R5406">
        <v>0</v>
      </c>
      <c r="S5406">
        <v>0</v>
      </c>
      <c r="T5406">
        <v>13</v>
      </c>
      <c r="U5406">
        <v>0</v>
      </c>
      <c r="V5406">
        <v>0</v>
      </c>
      <c r="W5406">
        <v>0</v>
      </c>
      <c r="X5406">
        <v>6.8721766774353048</v>
      </c>
      <c r="Y5406">
        <v>0</v>
      </c>
      <c r="Z5406">
        <v>0</v>
      </c>
      <c r="AA5406">
        <v>0</v>
      </c>
      <c r="AB5406">
        <v>4.2571260411407996</v>
      </c>
      <c r="AC5406">
        <v>0</v>
      </c>
      <c r="AD5406">
        <v>0</v>
      </c>
      <c r="AE5406">
        <v>11.129302718576104</v>
      </c>
    </row>
    <row r="5407" spans="1:31" x14ac:dyDescent="0.25">
      <c r="A5407">
        <v>2348030</v>
      </c>
      <c r="B5407">
        <v>1</v>
      </c>
      <c r="C5407" t="s">
        <v>80</v>
      </c>
      <c r="D5407" t="s">
        <v>100</v>
      </c>
      <c r="E5407" t="s">
        <v>141</v>
      </c>
      <c r="F5407" t="s">
        <v>15533</v>
      </c>
      <c r="G5407" t="s">
        <v>363</v>
      </c>
      <c r="H5407" t="s">
        <v>135</v>
      </c>
      <c r="I5407" t="s">
        <v>144</v>
      </c>
      <c r="J5407" t="s">
        <v>137</v>
      </c>
      <c r="K5407" t="s">
        <v>138</v>
      </c>
      <c r="L5407" t="s">
        <v>15534</v>
      </c>
      <c r="M5407" t="s">
        <v>15535</v>
      </c>
      <c r="N5407">
        <v>0.46472222200000002</v>
      </c>
      <c r="O5407">
        <v>0</v>
      </c>
      <c r="P5407">
        <v>3</v>
      </c>
      <c r="Q5407">
        <v>59</v>
      </c>
      <c r="R5407">
        <v>73</v>
      </c>
      <c r="S5407">
        <v>3</v>
      </c>
      <c r="T5407">
        <v>5</v>
      </c>
      <c r="U5407">
        <v>0</v>
      </c>
      <c r="V5407">
        <v>0</v>
      </c>
      <c r="W5407">
        <v>0</v>
      </c>
      <c r="X5407">
        <v>11.089638300400006</v>
      </c>
      <c r="Y5407">
        <v>265.23489870567261</v>
      </c>
      <c r="Z5407">
        <v>338.04937587265249</v>
      </c>
      <c r="AA5407">
        <v>8.565761531993564</v>
      </c>
      <c r="AB5407">
        <v>14.776950268209518</v>
      </c>
      <c r="AC5407">
        <v>0</v>
      </c>
      <c r="AD5407">
        <v>0</v>
      </c>
      <c r="AE5407">
        <v>637.71662467892816</v>
      </c>
    </row>
    <row r="5408" spans="1:31" x14ac:dyDescent="0.25">
      <c r="A5408">
        <v>2347781</v>
      </c>
      <c r="B5408">
        <v>1</v>
      </c>
      <c r="C5408" t="s">
        <v>80</v>
      </c>
      <c r="D5408" t="s">
        <v>83</v>
      </c>
      <c r="E5408" t="s">
        <v>157</v>
      </c>
      <c r="F5408" t="s">
        <v>15536</v>
      </c>
      <c r="G5408" t="s">
        <v>159</v>
      </c>
      <c r="H5408" t="s">
        <v>154</v>
      </c>
      <c r="I5408" t="s">
        <v>144</v>
      </c>
      <c r="J5408" t="s">
        <v>137</v>
      </c>
      <c r="K5408" t="s">
        <v>138</v>
      </c>
      <c r="L5408" t="s">
        <v>15537</v>
      </c>
      <c r="M5408" t="s">
        <v>15538</v>
      </c>
      <c r="N5408">
        <v>1.3761111109999999</v>
      </c>
      <c r="O5408">
        <v>0</v>
      </c>
      <c r="P5408">
        <v>4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2.0975480310816623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2.0975480310816623</v>
      </c>
    </row>
    <row r="5409" spans="1:31" x14ac:dyDescent="0.25">
      <c r="A5409">
        <v>2347738</v>
      </c>
      <c r="B5409">
        <v>1</v>
      </c>
      <c r="C5409" t="s">
        <v>81</v>
      </c>
      <c r="D5409" t="s">
        <v>118</v>
      </c>
      <c r="E5409" t="s">
        <v>147</v>
      </c>
      <c r="F5409" t="s">
        <v>15539</v>
      </c>
      <c r="G5409" t="s">
        <v>184</v>
      </c>
      <c r="H5409" t="s">
        <v>135</v>
      </c>
      <c r="I5409" t="s">
        <v>144</v>
      </c>
      <c r="J5409" t="s">
        <v>137</v>
      </c>
      <c r="K5409" t="s">
        <v>138</v>
      </c>
      <c r="L5409" t="s">
        <v>15540</v>
      </c>
      <c r="M5409" t="s">
        <v>15541</v>
      </c>
      <c r="N5409">
        <v>1.8574999999999999</v>
      </c>
      <c r="O5409">
        <v>0</v>
      </c>
      <c r="P5409">
        <v>3</v>
      </c>
      <c r="Q5409">
        <v>0</v>
      </c>
      <c r="R5409">
        <v>8</v>
      </c>
      <c r="S5409">
        <v>0</v>
      </c>
      <c r="T5409">
        <v>1</v>
      </c>
      <c r="U5409">
        <v>0</v>
      </c>
      <c r="V5409">
        <v>2</v>
      </c>
      <c r="W5409">
        <v>0</v>
      </c>
      <c r="X5409">
        <v>1.1103484994484452</v>
      </c>
      <c r="Y5409">
        <v>0</v>
      </c>
      <c r="Z5409">
        <v>73.211777923679335</v>
      </c>
      <c r="AA5409">
        <v>0</v>
      </c>
      <c r="AB5409">
        <v>4.6733715609543083</v>
      </c>
      <c r="AC5409">
        <v>0</v>
      </c>
      <c r="AD5409">
        <v>81.359843713884672</v>
      </c>
      <c r="AE5409">
        <v>160.35534169796676</v>
      </c>
    </row>
    <row r="5410" spans="1:31" x14ac:dyDescent="0.25">
      <c r="A5410">
        <v>2347581</v>
      </c>
      <c r="B5410">
        <v>1</v>
      </c>
      <c r="C5410" t="s">
        <v>80</v>
      </c>
      <c r="D5410" t="s">
        <v>103</v>
      </c>
      <c r="E5410" t="s">
        <v>147</v>
      </c>
      <c r="F5410" t="s">
        <v>15542</v>
      </c>
      <c r="G5410" t="s">
        <v>2880</v>
      </c>
      <c r="H5410" t="s">
        <v>135</v>
      </c>
      <c r="I5410" t="s">
        <v>144</v>
      </c>
      <c r="J5410" t="s">
        <v>137</v>
      </c>
      <c r="K5410" t="s">
        <v>138</v>
      </c>
      <c r="L5410" t="s">
        <v>15543</v>
      </c>
      <c r="M5410" t="s">
        <v>15544</v>
      </c>
      <c r="N5410">
        <v>0.696944444</v>
      </c>
      <c r="O5410">
        <v>0</v>
      </c>
      <c r="P5410">
        <v>5</v>
      </c>
      <c r="Q5410">
        <v>0</v>
      </c>
      <c r="R5410">
        <v>15</v>
      </c>
      <c r="S5410">
        <v>0</v>
      </c>
      <c r="T5410">
        <v>5</v>
      </c>
      <c r="U5410">
        <v>0</v>
      </c>
      <c r="V5410">
        <v>0</v>
      </c>
      <c r="W5410">
        <v>0</v>
      </c>
      <c r="X5410">
        <v>2.1917053671135709</v>
      </c>
      <c r="Y5410">
        <v>0</v>
      </c>
      <c r="Z5410">
        <v>49.937540833047393</v>
      </c>
      <c r="AA5410">
        <v>0</v>
      </c>
      <c r="AB5410">
        <v>11.678972281182556</v>
      </c>
      <c r="AC5410">
        <v>0</v>
      </c>
      <c r="AD5410">
        <v>0</v>
      </c>
      <c r="AE5410">
        <v>63.808218481343516</v>
      </c>
    </row>
    <row r="5411" spans="1:31" x14ac:dyDescent="0.25">
      <c r="A5411">
        <v>2347558</v>
      </c>
      <c r="B5411">
        <v>1</v>
      </c>
      <c r="C5411" t="s">
        <v>81</v>
      </c>
      <c r="D5411" t="s">
        <v>114</v>
      </c>
      <c r="E5411" t="s">
        <v>141</v>
      </c>
      <c r="F5411" t="s">
        <v>15545</v>
      </c>
      <c r="G5411" t="s">
        <v>134</v>
      </c>
      <c r="H5411" t="s">
        <v>135</v>
      </c>
      <c r="I5411" t="s">
        <v>144</v>
      </c>
      <c r="J5411" t="s">
        <v>137</v>
      </c>
      <c r="K5411" t="s">
        <v>138</v>
      </c>
      <c r="L5411" t="s">
        <v>15546</v>
      </c>
      <c r="M5411" t="s">
        <v>15547</v>
      </c>
      <c r="N5411">
        <v>0.39972222200000002</v>
      </c>
      <c r="O5411">
        <v>3</v>
      </c>
      <c r="P5411">
        <v>5692</v>
      </c>
      <c r="Q5411">
        <v>5</v>
      </c>
      <c r="R5411">
        <v>301</v>
      </c>
      <c r="S5411">
        <v>38</v>
      </c>
      <c r="T5411">
        <v>484</v>
      </c>
      <c r="U5411">
        <v>2</v>
      </c>
      <c r="V5411">
        <v>4</v>
      </c>
      <c r="W5411">
        <v>0.16021899872983666</v>
      </c>
      <c r="X5411">
        <v>196.49298187349481</v>
      </c>
      <c r="Y5411">
        <v>5.942242315332849</v>
      </c>
      <c r="Z5411">
        <v>47.976979290868485</v>
      </c>
      <c r="AA5411">
        <v>26.852957441993851</v>
      </c>
      <c r="AB5411">
        <v>54.497834078944294</v>
      </c>
      <c r="AC5411">
        <v>65.111897018917674</v>
      </c>
      <c r="AD5411">
        <v>35.942417260130732</v>
      </c>
      <c r="AE5411">
        <v>432.97752827841259</v>
      </c>
    </row>
    <row r="5412" spans="1:31" x14ac:dyDescent="0.25">
      <c r="A5412">
        <v>2347710</v>
      </c>
      <c r="B5412">
        <v>1</v>
      </c>
      <c r="C5412" t="s">
        <v>80</v>
      </c>
      <c r="D5412" t="s">
        <v>84</v>
      </c>
      <c r="E5412" t="s">
        <v>151</v>
      </c>
      <c r="F5412" t="s">
        <v>15548</v>
      </c>
      <c r="G5412" t="s">
        <v>352</v>
      </c>
      <c r="H5412" t="s">
        <v>154</v>
      </c>
      <c r="I5412" t="s">
        <v>144</v>
      </c>
      <c r="J5412" t="s">
        <v>3</v>
      </c>
      <c r="K5412" t="s">
        <v>138</v>
      </c>
      <c r="L5412" t="s">
        <v>15549</v>
      </c>
      <c r="M5412" t="s">
        <v>15550</v>
      </c>
      <c r="N5412">
        <v>2.5138888879999999</v>
      </c>
      <c r="O5412">
        <v>0</v>
      </c>
      <c r="P5412">
        <v>78</v>
      </c>
      <c r="Q5412">
        <v>0</v>
      </c>
      <c r="R5412">
        <v>0</v>
      </c>
      <c r="S5412">
        <v>0</v>
      </c>
      <c r="T5412">
        <v>4</v>
      </c>
      <c r="U5412">
        <v>0</v>
      </c>
      <c r="V5412">
        <v>0</v>
      </c>
      <c r="W5412">
        <v>0</v>
      </c>
      <c r="X5412">
        <v>66.606600568366389</v>
      </c>
      <c r="Y5412">
        <v>0</v>
      </c>
      <c r="Z5412">
        <v>0</v>
      </c>
      <c r="AA5412">
        <v>0</v>
      </c>
      <c r="AB5412">
        <v>38.914457438056907</v>
      </c>
      <c r="AC5412">
        <v>0</v>
      </c>
      <c r="AD5412">
        <v>0</v>
      </c>
      <c r="AE5412">
        <v>105.52105800642329</v>
      </c>
    </row>
    <row r="5413" spans="1:31" x14ac:dyDescent="0.25">
      <c r="A5413">
        <v>2348059</v>
      </c>
      <c r="B5413">
        <v>1</v>
      </c>
      <c r="C5413" t="s">
        <v>80</v>
      </c>
      <c r="D5413" t="s">
        <v>101</v>
      </c>
      <c r="E5413" t="s">
        <v>151</v>
      </c>
      <c r="F5413" t="s">
        <v>15551</v>
      </c>
      <c r="G5413" t="s">
        <v>153</v>
      </c>
      <c r="H5413" t="s">
        <v>154</v>
      </c>
      <c r="I5413" t="s">
        <v>144</v>
      </c>
      <c r="J5413" t="s">
        <v>137</v>
      </c>
      <c r="K5413" t="s">
        <v>138</v>
      </c>
      <c r="L5413" t="s">
        <v>15552</v>
      </c>
      <c r="M5413" t="s">
        <v>15553</v>
      </c>
      <c r="N5413">
        <v>0.81888888800000004</v>
      </c>
      <c r="O5413">
        <v>0</v>
      </c>
      <c r="P5413">
        <v>31</v>
      </c>
      <c r="Q5413">
        <v>0</v>
      </c>
      <c r="R5413">
        <v>7</v>
      </c>
      <c r="S5413">
        <v>0</v>
      </c>
      <c r="T5413">
        <v>5</v>
      </c>
      <c r="U5413">
        <v>0</v>
      </c>
      <c r="V5413">
        <v>0</v>
      </c>
      <c r="W5413">
        <v>0</v>
      </c>
      <c r="X5413">
        <v>8.4352360020441015</v>
      </c>
      <c r="Y5413">
        <v>0</v>
      </c>
      <c r="Z5413">
        <v>2.7381294744960303</v>
      </c>
      <c r="AA5413">
        <v>0</v>
      </c>
      <c r="AB5413">
        <v>3.2220900224179077</v>
      </c>
      <c r="AC5413">
        <v>0</v>
      </c>
      <c r="AD5413">
        <v>0</v>
      </c>
      <c r="AE5413">
        <v>14.395455498958039</v>
      </c>
    </row>
    <row r="5414" spans="1:31" x14ac:dyDescent="0.25">
      <c r="A5414">
        <v>2347664</v>
      </c>
      <c r="B5414">
        <v>1</v>
      </c>
      <c r="C5414" t="s">
        <v>80</v>
      </c>
      <c r="D5414" t="s">
        <v>94</v>
      </c>
      <c r="E5414" t="s">
        <v>147</v>
      </c>
      <c r="F5414" t="s">
        <v>15554</v>
      </c>
      <c r="G5414" t="s">
        <v>208</v>
      </c>
      <c r="H5414" t="s">
        <v>135</v>
      </c>
      <c r="I5414" t="s">
        <v>144</v>
      </c>
      <c r="J5414" t="s">
        <v>137</v>
      </c>
      <c r="K5414" t="s">
        <v>209</v>
      </c>
      <c r="L5414" t="s">
        <v>15555</v>
      </c>
      <c r="M5414" t="s">
        <v>15556</v>
      </c>
      <c r="N5414">
        <v>8.5052777769999999</v>
      </c>
      <c r="O5414">
        <v>0</v>
      </c>
      <c r="P5414">
        <v>0</v>
      </c>
      <c r="Q5414">
        <v>0</v>
      </c>
      <c r="R5414">
        <v>0</v>
      </c>
      <c r="S5414">
        <v>0</v>
      </c>
      <c r="T5414">
        <v>0</v>
      </c>
      <c r="U5414">
        <v>1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21.015670588529368</v>
      </c>
      <c r="AD5414">
        <v>0</v>
      </c>
      <c r="AE5414">
        <v>21.015670588529368</v>
      </c>
    </row>
    <row r="5415" spans="1:31" x14ac:dyDescent="0.25">
      <c r="A5415">
        <v>2347564</v>
      </c>
      <c r="B5415">
        <v>1</v>
      </c>
      <c r="C5415" t="s">
        <v>81</v>
      </c>
      <c r="D5415" t="s">
        <v>114</v>
      </c>
      <c r="E5415" t="s">
        <v>147</v>
      </c>
      <c r="F5415" t="s">
        <v>15557</v>
      </c>
      <c r="G5415" t="s">
        <v>184</v>
      </c>
      <c r="H5415" t="s">
        <v>135</v>
      </c>
      <c r="I5415" t="s">
        <v>144</v>
      </c>
      <c r="J5415" t="s">
        <v>137</v>
      </c>
      <c r="K5415" t="s">
        <v>138</v>
      </c>
      <c r="L5415" t="s">
        <v>15558</v>
      </c>
      <c r="M5415" t="s">
        <v>15559</v>
      </c>
      <c r="N5415">
        <v>2.0666666660000002</v>
      </c>
      <c r="O5415">
        <v>0</v>
      </c>
      <c r="P5415">
        <v>312</v>
      </c>
      <c r="Q5415">
        <v>0</v>
      </c>
      <c r="R5415">
        <v>3</v>
      </c>
      <c r="S5415">
        <v>2</v>
      </c>
      <c r="T5415">
        <v>22</v>
      </c>
      <c r="U5415">
        <v>0</v>
      </c>
      <c r="V5415">
        <v>0</v>
      </c>
      <c r="W5415">
        <v>0</v>
      </c>
      <c r="X5415">
        <v>77.453311258203229</v>
      </c>
      <c r="Y5415">
        <v>0</v>
      </c>
      <c r="Z5415">
        <v>0.12715647350806666</v>
      </c>
      <c r="AA5415">
        <v>11.284509902806651</v>
      </c>
      <c r="AB5415">
        <v>17.846367436837877</v>
      </c>
      <c r="AC5415">
        <v>0</v>
      </c>
      <c r="AD5415">
        <v>0</v>
      </c>
      <c r="AE5415">
        <v>106.71134507135582</v>
      </c>
    </row>
    <row r="5416" spans="1:31" x14ac:dyDescent="0.25">
      <c r="A5416">
        <v>2347641</v>
      </c>
      <c r="B5416">
        <v>1</v>
      </c>
      <c r="C5416" t="s">
        <v>80</v>
      </c>
      <c r="D5416" t="s">
        <v>94</v>
      </c>
      <c r="E5416" t="s">
        <v>157</v>
      </c>
      <c r="F5416" t="s">
        <v>15560</v>
      </c>
      <c r="G5416" t="s">
        <v>159</v>
      </c>
      <c r="H5416" t="s">
        <v>154</v>
      </c>
      <c r="I5416" t="s">
        <v>144</v>
      </c>
      <c r="J5416" t="s">
        <v>137</v>
      </c>
      <c r="K5416" t="s">
        <v>138</v>
      </c>
      <c r="L5416" t="s">
        <v>15561</v>
      </c>
      <c r="M5416" t="s">
        <v>15562</v>
      </c>
      <c r="N5416">
        <v>1.3763888879999999</v>
      </c>
      <c r="O5416">
        <v>0</v>
      </c>
      <c r="P5416">
        <v>2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0.40123690288622227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0.40123690288622227</v>
      </c>
    </row>
    <row r="5417" spans="1:31" x14ac:dyDescent="0.25">
      <c r="A5417">
        <v>2347621</v>
      </c>
      <c r="B5417">
        <v>1</v>
      </c>
      <c r="C5417" t="s">
        <v>81</v>
      </c>
      <c r="D5417" t="s">
        <v>120</v>
      </c>
      <c r="E5417" t="s">
        <v>174</v>
      </c>
      <c r="F5417" t="s">
        <v>15563</v>
      </c>
      <c r="G5417" t="s">
        <v>176</v>
      </c>
      <c r="H5417" t="s">
        <v>154</v>
      </c>
      <c r="I5417" t="s">
        <v>144</v>
      </c>
      <c r="J5417" t="s">
        <v>137</v>
      </c>
      <c r="K5417" t="s">
        <v>138</v>
      </c>
      <c r="L5417" t="s">
        <v>15564</v>
      </c>
      <c r="M5417" t="s">
        <v>15565</v>
      </c>
      <c r="N5417">
        <v>1.654722222</v>
      </c>
      <c r="O5417">
        <v>0</v>
      </c>
      <c r="P5417">
        <v>0</v>
      </c>
      <c r="Q5417">
        <v>0</v>
      </c>
      <c r="R5417">
        <v>7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61.542722640714103</v>
      </c>
      <c r="AA5417">
        <v>0</v>
      </c>
      <c r="AB5417">
        <v>0</v>
      </c>
      <c r="AC5417">
        <v>0</v>
      </c>
      <c r="AD5417">
        <v>0</v>
      </c>
      <c r="AE5417">
        <v>61.542722640714103</v>
      </c>
    </row>
    <row r="5418" spans="1:31" x14ac:dyDescent="0.25">
      <c r="A5418">
        <v>2347876</v>
      </c>
      <c r="B5418">
        <v>1</v>
      </c>
      <c r="C5418" t="s">
        <v>81</v>
      </c>
      <c r="D5418" t="s">
        <v>128</v>
      </c>
      <c r="E5418" t="s">
        <v>157</v>
      </c>
      <c r="F5418" t="s">
        <v>15566</v>
      </c>
      <c r="G5418" t="s">
        <v>279</v>
      </c>
      <c r="H5418" t="s">
        <v>154</v>
      </c>
      <c r="I5418" t="s">
        <v>144</v>
      </c>
      <c r="J5418" t="s">
        <v>137</v>
      </c>
      <c r="K5418" t="s">
        <v>138</v>
      </c>
      <c r="L5418" t="s">
        <v>15567</v>
      </c>
      <c r="M5418" t="s">
        <v>15568</v>
      </c>
      <c r="N5418">
        <v>2.3147222219999999</v>
      </c>
      <c r="O5418">
        <v>0</v>
      </c>
      <c r="P5418">
        <v>1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2.7738417304113056E-2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2.7738417304113056E-2</v>
      </c>
    </row>
    <row r="5419" spans="1:31" x14ac:dyDescent="0.25">
      <c r="A5419">
        <v>2347996</v>
      </c>
      <c r="B5419">
        <v>1</v>
      </c>
      <c r="C5419" t="s">
        <v>81</v>
      </c>
      <c r="D5419" t="s">
        <v>127</v>
      </c>
      <c r="E5419" t="s">
        <v>174</v>
      </c>
      <c r="F5419" t="s">
        <v>15569</v>
      </c>
      <c r="G5419" t="s">
        <v>633</v>
      </c>
      <c r="H5419" t="s">
        <v>154</v>
      </c>
      <c r="I5419" t="s">
        <v>144</v>
      </c>
      <c r="J5419" t="s">
        <v>137</v>
      </c>
      <c r="K5419" t="s">
        <v>138</v>
      </c>
      <c r="L5419" t="s">
        <v>15570</v>
      </c>
      <c r="M5419" t="s">
        <v>15571</v>
      </c>
      <c r="N5419">
        <v>2.5808333330000002</v>
      </c>
      <c r="O5419">
        <v>0</v>
      </c>
      <c r="P5419">
        <v>0</v>
      </c>
      <c r="Q5419">
        <v>0</v>
      </c>
      <c r="R5419">
        <v>8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79.692804303297052</v>
      </c>
      <c r="AA5419">
        <v>0</v>
      </c>
      <c r="AB5419">
        <v>0</v>
      </c>
      <c r="AC5419">
        <v>0</v>
      </c>
      <c r="AD5419">
        <v>0</v>
      </c>
      <c r="AE5419">
        <v>79.692804303297052</v>
      </c>
    </row>
    <row r="5420" spans="1:31" x14ac:dyDescent="0.25">
      <c r="A5420">
        <v>2348019</v>
      </c>
      <c r="B5420">
        <v>1</v>
      </c>
      <c r="C5420" t="s">
        <v>81</v>
      </c>
      <c r="D5420" t="s">
        <v>112</v>
      </c>
      <c r="E5420" t="s">
        <v>132</v>
      </c>
      <c r="F5420" t="s">
        <v>15572</v>
      </c>
      <c r="G5420" t="s">
        <v>134</v>
      </c>
      <c r="H5420" t="s">
        <v>135</v>
      </c>
      <c r="I5420" t="s">
        <v>144</v>
      </c>
      <c r="J5420" t="s">
        <v>137</v>
      </c>
      <c r="K5420" t="s">
        <v>138</v>
      </c>
      <c r="L5420" t="s">
        <v>15573</v>
      </c>
      <c r="M5420" t="s">
        <v>15574</v>
      </c>
      <c r="N5420">
        <v>0.823333333</v>
      </c>
      <c r="O5420">
        <v>0</v>
      </c>
      <c r="P5420">
        <v>17404</v>
      </c>
      <c r="Q5420">
        <v>1</v>
      </c>
      <c r="R5420">
        <v>190</v>
      </c>
      <c r="S5420">
        <v>70</v>
      </c>
      <c r="T5420">
        <v>2494</v>
      </c>
      <c r="U5420">
        <v>9</v>
      </c>
      <c r="V5420">
        <v>12</v>
      </c>
      <c r="W5420">
        <v>0</v>
      </c>
      <c r="X5420">
        <v>3633.8572779436181</v>
      </c>
      <c r="Y5420">
        <v>9.6148276785798235</v>
      </c>
      <c r="Z5420">
        <v>154.16604710251818</v>
      </c>
      <c r="AA5420">
        <v>816.27233658273053</v>
      </c>
      <c r="AB5420">
        <v>1970.0509040209186</v>
      </c>
      <c r="AC5420">
        <v>323.20700758272767</v>
      </c>
      <c r="AD5420">
        <v>73.691466207069141</v>
      </c>
      <c r="AE5420">
        <v>6980.8598671181626</v>
      </c>
    </row>
    <row r="5421" spans="1:31" x14ac:dyDescent="0.25">
      <c r="A5421">
        <v>2347541</v>
      </c>
      <c r="B5421">
        <v>1</v>
      </c>
      <c r="C5421" t="s">
        <v>81</v>
      </c>
      <c r="D5421" t="s">
        <v>126</v>
      </c>
      <c r="E5421" t="s">
        <v>141</v>
      </c>
      <c r="F5421" t="s">
        <v>15575</v>
      </c>
      <c r="G5421" t="s">
        <v>134</v>
      </c>
      <c r="H5421" t="s">
        <v>135</v>
      </c>
      <c r="I5421" t="s">
        <v>144</v>
      </c>
      <c r="J5421" t="s">
        <v>137</v>
      </c>
      <c r="K5421" t="s">
        <v>138</v>
      </c>
      <c r="L5421" t="s">
        <v>15576</v>
      </c>
      <c r="M5421" t="s">
        <v>15577</v>
      </c>
      <c r="N5421">
        <v>2.821666666</v>
      </c>
      <c r="O5421">
        <v>0</v>
      </c>
      <c r="P5421">
        <v>894</v>
      </c>
      <c r="Q5421">
        <v>47</v>
      </c>
      <c r="R5421">
        <v>128</v>
      </c>
      <c r="S5421">
        <v>14</v>
      </c>
      <c r="T5421">
        <v>60</v>
      </c>
      <c r="U5421">
        <v>1</v>
      </c>
      <c r="V5421">
        <v>0</v>
      </c>
      <c r="W5421">
        <v>0</v>
      </c>
      <c r="X5421">
        <v>235.52482032233658</v>
      </c>
      <c r="Y5421">
        <v>1112.3243678108031</v>
      </c>
      <c r="Z5421">
        <v>232.93410058696938</v>
      </c>
      <c r="AA5421">
        <v>64.965030763919927</v>
      </c>
      <c r="AB5421">
        <v>61.138380421380909</v>
      </c>
      <c r="AC5421">
        <v>249.82159585000801</v>
      </c>
      <c r="AD5421">
        <v>0</v>
      </c>
      <c r="AE5421">
        <v>1956.7082957554178</v>
      </c>
    </row>
    <row r="5422" spans="1:31" x14ac:dyDescent="0.25">
      <c r="A5422">
        <v>2347933</v>
      </c>
      <c r="B5422">
        <v>1</v>
      </c>
      <c r="C5422" t="s">
        <v>80</v>
      </c>
      <c r="D5422" t="s">
        <v>93</v>
      </c>
      <c r="E5422" t="s">
        <v>132</v>
      </c>
      <c r="F5422" t="s">
        <v>15578</v>
      </c>
      <c r="G5422" t="s">
        <v>134</v>
      </c>
      <c r="H5422" t="s">
        <v>135</v>
      </c>
      <c r="I5422" t="s">
        <v>144</v>
      </c>
      <c r="J5422" t="s">
        <v>137</v>
      </c>
      <c r="K5422" t="s">
        <v>138</v>
      </c>
      <c r="L5422" t="s">
        <v>15579</v>
      </c>
      <c r="M5422" t="s">
        <v>15580</v>
      </c>
      <c r="N5422">
        <v>0.266944444</v>
      </c>
      <c r="O5422">
        <v>0</v>
      </c>
      <c r="P5422">
        <v>1091</v>
      </c>
      <c r="Q5422">
        <v>1</v>
      </c>
      <c r="R5422">
        <v>282</v>
      </c>
      <c r="S5422">
        <v>4</v>
      </c>
      <c r="T5422">
        <v>304</v>
      </c>
      <c r="U5422">
        <v>0</v>
      </c>
      <c r="V5422">
        <v>0</v>
      </c>
      <c r="W5422">
        <v>0</v>
      </c>
      <c r="X5422">
        <v>57.91252998596029</v>
      </c>
      <c r="Y5422">
        <v>0</v>
      </c>
      <c r="Z5422">
        <v>96.503570271823605</v>
      </c>
      <c r="AA5422">
        <v>3.976233800557496</v>
      </c>
      <c r="AB5422">
        <v>74.73959486544436</v>
      </c>
      <c r="AC5422">
        <v>0</v>
      </c>
      <c r="AD5422">
        <v>0</v>
      </c>
      <c r="AE5422">
        <v>233.13192892378578</v>
      </c>
    </row>
    <row r="5423" spans="1:31" x14ac:dyDescent="0.25">
      <c r="A5423">
        <v>2347916</v>
      </c>
      <c r="B5423">
        <v>1</v>
      </c>
      <c r="C5423" t="s">
        <v>80</v>
      </c>
      <c r="D5423" t="s">
        <v>96</v>
      </c>
      <c r="E5423" t="s">
        <v>157</v>
      </c>
      <c r="F5423" t="s">
        <v>15581</v>
      </c>
      <c r="G5423" t="s">
        <v>279</v>
      </c>
      <c r="H5423" t="s">
        <v>154</v>
      </c>
      <c r="I5423" t="s">
        <v>144</v>
      </c>
      <c r="J5423" t="s">
        <v>137</v>
      </c>
      <c r="K5423" t="s">
        <v>138</v>
      </c>
      <c r="L5423" t="s">
        <v>15582</v>
      </c>
      <c r="M5423" t="s">
        <v>15583</v>
      </c>
      <c r="N5423">
        <v>3.3538888880000002</v>
      </c>
      <c r="O5423">
        <v>0</v>
      </c>
      <c r="P5423">
        <v>1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1.4799795784782723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1.4799795784782723</v>
      </c>
    </row>
    <row r="5424" spans="1:31" x14ac:dyDescent="0.25">
      <c r="A5424">
        <v>2347870</v>
      </c>
      <c r="B5424">
        <v>1</v>
      </c>
      <c r="C5424" t="s">
        <v>80</v>
      </c>
      <c r="D5424" t="s">
        <v>104</v>
      </c>
      <c r="E5424" t="s">
        <v>132</v>
      </c>
      <c r="F5424" t="s">
        <v>15584</v>
      </c>
      <c r="G5424" t="s">
        <v>134</v>
      </c>
      <c r="H5424" t="s">
        <v>135</v>
      </c>
      <c r="I5424" t="s">
        <v>144</v>
      </c>
      <c r="J5424" t="s">
        <v>137</v>
      </c>
      <c r="K5424" t="s">
        <v>138</v>
      </c>
      <c r="L5424" t="s">
        <v>15585</v>
      </c>
      <c r="M5424" t="s">
        <v>15586</v>
      </c>
      <c r="N5424">
        <v>0.80444444400000004</v>
      </c>
      <c r="O5424">
        <v>0</v>
      </c>
      <c r="P5424">
        <v>0</v>
      </c>
      <c r="Q5424">
        <v>0</v>
      </c>
      <c r="R5424">
        <v>0</v>
      </c>
      <c r="S5424">
        <v>1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27.312489964817047</v>
      </c>
      <c r="AB5424">
        <v>0</v>
      </c>
      <c r="AC5424">
        <v>0</v>
      </c>
      <c r="AD5424">
        <v>0</v>
      </c>
      <c r="AE5424">
        <v>27.312489964817047</v>
      </c>
    </row>
    <row r="5425" spans="1:31" x14ac:dyDescent="0.25">
      <c r="A5425">
        <v>2347624</v>
      </c>
      <c r="B5425">
        <v>1</v>
      </c>
      <c r="C5425" t="s">
        <v>80</v>
      </c>
      <c r="D5425" t="s">
        <v>97</v>
      </c>
      <c r="E5425" t="s">
        <v>132</v>
      </c>
      <c r="F5425" t="s">
        <v>552</v>
      </c>
      <c r="G5425" t="s">
        <v>2880</v>
      </c>
      <c r="H5425" t="s">
        <v>135</v>
      </c>
      <c r="I5425" t="s">
        <v>144</v>
      </c>
      <c r="J5425" t="s">
        <v>137</v>
      </c>
      <c r="K5425" t="s">
        <v>138</v>
      </c>
      <c r="L5425" t="s">
        <v>15587</v>
      </c>
      <c r="M5425" t="s">
        <v>15588</v>
      </c>
      <c r="N5425">
        <v>0.64972222199999996</v>
      </c>
      <c r="O5425">
        <v>13</v>
      </c>
      <c r="P5425">
        <v>1179</v>
      </c>
      <c r="Q5425">
        <v>12</v>
      </c>
      <c r="R5425">
        <v>166</v>
      </c>
      <c r="S5425">
        <v>30</v>
      </c>
      <c r="T5425">
        <v>222</v>
      </c>
      <c r="U5425">
        <v>2</v>
      </c>
      <c r="V5425">
        <v>1</v>
      </c>
      <c r="W5425">
        <v>10.939458791769486</v>
      </c>
      <c r="X5425">
        <v>219.27194949246791</v>
      </c>
      <c r="Y5425">
        <v>13.893202682202512</v>
      </c>
      <c r="Z5425">
        <v>86.007910405099565</v>
      </c>
      <c r="AA5425">
        <v>92.362967347197468</v>
      </c>
      <c r="AB5425">
        <v>153.19655808555788</v>
      </c>
      <c r="AC5425">
        <v>197.37292097265876</v>
      </c>
      <c r="AD5425">
        <v>12.6047724558236</v>
      </c>
      <c r="AE5425">
        <v>785.64974023277728</v>
      </c>
    </row>
    <row r="5426" spans="1:31" x14ac:dyDescent="0.25">
      <c r="A5426">
        <v>2347956</v>
      </c>
      <c r="B5426">
        <v>1</v>
      </c>
      <c r="C5426" t="s">
        <v>81</v>
      </c>
      <c r="D5426" t="s">
        <v>112</v>
      </c>
      <c r="E5426" t="s">
        <v>141</v>
      </c>
      <c r="F5426" t="s">
        <v>15589</v>
      </c>
      <c r="G5426" t="s">
        <v>134</v>
      </c>
      <c r="H5426" t="s">
        <v>135</v>
      </c>
      <c r="I5426" t="s">
        <v>144</v>
      </c>
      <c r="J5426" t="s">
        <v>137</v>
      </c>
      <c r="K5426" t="s">
        <v>138</v>
      </c>
      <c r="L5426" t="s">
        <v>15590</v>
      </c>
      <c r="M5426" t="s">
        <v>15591</v>
      </c>
      <c r="N5426">
        <v>0.512222222</v>
      </c>
      <c r="O5426">
        <v>0</v>
      </c>
      <c r="P5426">
        <v>465</v>
      </c>
      <c r="Q5426">
        <v>0</v>
      </c>
      <c r="R5426">
        <v>61</v>
      </c>
      <c r="S5426">
        <v>1</v>
      </c>
      <c r="T5426">
        <v>63</v>
      </c>
      <c r="U5426">
        <v>1</v>
      </c>
      <c r="V5426">
        <v>1</v>
      </c>
      <c r="W5426">
        <v>0</v>
      </c>
      <c r="X5426">
        <v>45.853825388840001</v>
      </c>
      <c r="Y5426">
        <v>0</v>
      </c>
      <c r="Z5426">
        <v>8.5656404315502961</v>
      </c>
      <c r="AA5426">
        <v>1.1467067917683003</v>
      </c>
      <c r="AB5426">
        <v>18.242433073755414</v>
      </c>
      <c r="AC5426">
        <v>72.950971539462998</v>
      </c>
      <c r="AD5426">
        <v>6.1123795824337162</v>
      </c>
      <c r="AE5426">
        <v>152.87195680781073</v>
      </c>
    </row>
    <row r="5427" spans="1:31" x14ac:dyDescent="0.25">
      <c r="A5427">
        <v>2348016</v>
      </c>
      <c r="B5427">
        <v>1</v>
      </c>
      <c r="C5427" t="s">
        <v>80</v>
      </c>
      <c r="D5427" t="s">
        <v>93</v>
      </c>
      <c r="E5427" t="s">
        <v>157</v>
      </c>
      <c r="F5427" t="s">
        <v>15592</v>
      </c>
      <c r="G5427" t="s">
        <v>159</v>
      </c>
      <c r="H5427" t="s">
        <v>154</v>
      </c>
      <c r="I5427" t="s">
        <v>144</v>
      </c>
      <c r="J5427" t="s">
        <v>137</v>
      </c>
      <c r="K5427" t="s">
        <v>138</v>
      </c>
      <c r="L5427" t="s">
        <v>15593</v>
      </c>
      <c r="M5427" t="s">
        <v>15594</v>
      </c>
      <c r="N5427">
        <v>0.60361111099999998</v>
      </c>
      <c r="O5427">
        <v>0</v>
      </c>
      <c r="P5427">
        <v>1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0.21442388102751783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0.21442388102751783</v>
      </c>
    </row>
    <row r="5428" spans="1:31" x14ac:dyDescent="0.25">
      <c r="A5428">
        <v>2348102</v>
      </c>
      <c r="B5428">
        <v>1</v>
      </c>
      <c r="C5428" t="s">
        <v>80</v>
      </c>
      <c r="D5428" t="s">
        <v>94</v>
      </c>
      <c r="E5428" t="s">
        <v>151</v>
      </c>
      <c r="F5428" t="s">
        <v>15595</v>
      </c>
      <c r="G5428" t="s">
        <v>153</v>
      </c>
      <c r="H5428" t="s">
        <v>154</v>
      </c>
      <c r="I5428" t="s">
        <v>144</v>
      </c>
      <c r="J5428" t="s">
        <v>137</v>
      </c>
      <c r="K5428" t="s">
        <v>138</v>
      </c>
      <c r="L5428" t="s">
        <v>15596</v>
      </c>
      <c r="M5428" t="s">
        <v>15597</v>
      </c>
      <c r="N5428">
        <v>3.449166666</v>
      </c>
      <c r="O5428">
        <v>0</v>
      </c>
      <c r="P5428">
        <v>46</v>
      </c>
      <c r="Q5428">
        <v>0</v>
      </c>
      <c r="R5428">
        <v>0</v>
      </c>
      <c r="S5428">
        <v>0</v>
      </c>
      <c r="T5428">
        <v>9</v>
      </c>
      <c r="U5428">
        <v>0</v>
      </c>
      <c r="V5428">
        <v>0</v>
      </c>
      <c r="W5428">
        <v>0</v>
      </c>
      <c r="X5428">
        <v>17.668842258507066</v>
      </c>
      <c r="Y5428">
        <v>0</v>
      </c>
      <c r="Z5428">
        <v>0</v>
      </c>
      <c r="AA5428">
        <v>0</v>
      </c>
      <c r="AB5428">
        <v>7.7734863818319617</v>
      </c>
      <c r="AC5428">
        <v>0</v>
      </c>
      <c r="AD5428">
        <v>0</v>
      </c>
      <c r="AE5428">
        <v>25.442328640339028</v>
      </c>
    </row>
    <row r="5429" spans="1:31" x14ac:dyDescent="0.25">
      <c r="A5429">
        <v>2347561</v>
      </c>
      <c r="B5429">
        <v>1</v>
      </c>
      <c r="C5429" t="s">
        <v>80</v>
      </c>
      <c r="D5429" t="s">
        <v>98</v>
      </c>
      <c r="E5429" t="s">
        <v>151</v>
      </c>
      <c r="F5429" t="s">
        <v>15598</v>
      </c>
      <c r="G5429" t="s">
        <v>153</v>
      </c>
      <c r="H5429" t="s">
        <v>154</v>
      </c>
      <c r="I5429" t="s">
        <v>144</v>
      </c>
      <c r="J5429" t="s">
        <v>137</v>
      </c>
      <c r="K5429" t="s">
        <v>138</v>
      </c>
      <c r="L5429" t="s">
        <v>15599</v>
      </c>
      <c r="M5429" t="s">
        <v>15600</v>
      </c>
      <c r="N5429">
        <v>0.77277777700000005</v>
      </c>
      <c r="O5429">
        <v>0</v>
      </c>
      <c r="P5429">
        <v>8</v>
      </c>
      <c r="Q5429">
        <v>0</v>
      </c>
      <c r="R5429">
        <v>9</v>
      </c>
      <c r="S5429">
        <v>0</v>
      </c>
      <c r="T5429">
        <v>5</v>
      </c>
      <c r="U5429">
        <v>0</v>
      </c>
      <c r="V5429">
        <v>0</v>
      </c>
      <c r="W5429">
        <v>0</v>
      </c>
      <c r="X5429">
        <v>1.2104388864598188</v>
      </c>
      <c r="Y5429">
        <v>0</v>
      </c>
      <c r="Z5429">
        <v>5.700561769418945</v>
      </c>
      <c r="AA5429">
        <v>0</v>
      </c>
      <c r="AB5429">
        <v>0.85609391134797841</v>
      </c>
      <c r="AC5429">
        <v>0</v>
      </c>
      <c r="AD5429">
        <v>0</v>
      </c>
      <c r="AE5429">
        <v>7.7670945672267422</v>
      </c>
    </row>
    <row r="5430" spans="1:31" x14ac:dyDescent="0.25">
      <c r="A5430">
        <v>2347810</v>
      </c>
      <c r="B5430">
        <v>1</v>
      </c>
      <c r="C5430" t="s">
        <v>80</v>
      </c>
      <c r="D5430" t="s">
        <v>96</v>
      </c>
      <c r="E5430" t="s">
        <v>157</v>
      </c>
      <c r="F5430" t="s">
        <v>15367</v>
      </c>
      <c r="G5430" t="s">
        <v>279</v>
      </c>
      <c r="H5430" t="s">
        <v>154</v>
      </c>
      <c r="I5430" t="s">
        <v>144</v>
      </c>
      <c r="J5430" t="s">
        <v>137</v>
      </c>
      <c r="K5430" t="s">
        <v>138</v>
      </c>
      <c r="L5430" t="s">
        <v>15601</v>
      </c>
      <c r="M5430" t="s">
        <v>15602</v>
      </c>
      <c r="N5430">
        <v>4.4641666659999997</v>
      </c>
      <c r="O5430">
        <v>0</v>
      </c>
      <c r="P5430">
        <v>1</v>
      </c>
      <c r="Q5430">
        <v>0</v>
      </c>
      <c r="R5430">
        <v>0</v>
      </c>
      <c r="S5430">
        <v>0</v>
      </c>
      <c r="T5430">
        <v>1</v>
      </c>
      <c r="U5430">
        <v>0</v>
      </c>
      <c r="V5430">
        <v>0</v>
      </c>
      <c r="W5430">
        <v>0</v>
      </c>
      <c r="X5430">
        <v>1.4974375499799526</v>
      </c>
      <c r="Y5430">
        <v>0</v>
      </c>
      <c r="Z5430">
        <v>0</v>
      </c>
      <c r="AA5430">
        <v>0</v>
      </c>
      <c r="AB5430">
        <v>11.492377930728043</v>
      </c>
      <c r="AC5430">
        <v>0</v>
      </c>
      <c r="AD5430">
        <v>0</v>
      </c>
      <c r="AE5430">
        <v>12.989815480707996</v>
      </c>
    </row>
    <row r="5431" spans="1:31" x14ac:dyDescent="0.25">
      <c r="A5431">
        <v>2347667</v>
      </c>
      <c r="B5431">
        <v>1</v>
      </c>
      <c r="C5431" t="s">
        <v>80</v>
      </c>
      <c r="D5431" t="s">
        <v>93</v>
      </c>
      <c r="E5431" t="s">
        <v>174</v>
      </c>
      <c r="F5431" t="s">
        <v>15603</v>
      </c>
      <c r="G5431" t="s">
        <v>299</v>
      </c>
      <c r="H5431" t="s">
        <v>154</v>
      </c>
      <c r="I5431" t="s">
        <v>144</v>
      </c>
      <c r="J5431" t="s">
        <v>137</v>
      </c>
      <c r="K5431" t="s">
        <v>138</v>
      </c>
      <c r="L5431" t="s">
        <v>15604</v>
      </c>
      <c r="M5431" t="s">
        <v>15605</v>
      </c>
      <c r="N5431">
        <v>1.155</v>
      </c>
      <c r="O5431">
        <v>0</v>
      </c>
      <c r="P5431">
        <v>56</v>
      </c>
      <c r="Q5431">
        <v>0</v>
      </c>
      <c r="R5431">
        <v>24</v>
      </c>
      <c r="S5431">
        <v>0</v>
      </c>
      <c r="T5431">
        <v>22</v>
      </c>
      <c r="U5431">
        <v>0</v>
      </c>
      <c r="V5431">
        <v>0</v>
      </c>
      <c r="W5431">
        <v>0</v>
      </c>
      <c r="X5431">
        <v>25.452684179855524</v>
      </c>
      <c r="Y5431">
        <v>0</v>
      </c>
      <c r="Z5431">
        <v>62.341476368188822</v>
      </c>
      <c r="AA5431">
        <v>0</v>
      </c>
      <c r="AB5431">
        <v>43.932810374011581</v>
      </c>
      <c r="AC5431">
        <v>0</v>
      </c>
      <c r="AD5431">
        <v>0</v>
      </c>
      <c r="AE5431">
        <v>131.72697092205593</v>
      </c>
    </row>
    <row r="5432" spans="1:31" x14ac:dyDescent="0.25">
      <c r="A5432">
        <v>2347999</v>
      </c>
      <c r="B5432">
        <v>1</v>
      </c>
      <c r="C5432" t="s">
        <v>80</v>
      </c>
      <c r="D5432" t="s">
        <v>93</v>
      </c>
      <c r="E5432" t="s">
        <v>147</v>
      </c>
      <c r="F5432" t="s">
        <v>15606</v>
      </c>
      <c r="G5432" t="s">
        <v>184</v>
      </c>
      <c r="H5432" t="s">
        <v>135</v>
      </c>
      <c r="I5432" t="s">
        <v>144</v>
      </c>
      <c r="J5432" t="s">
        <v>137</v>
      </c>
      <c r="K5432" t="s">
        <v>138</v>
      </c>
      <c r="L5432" t="s">
        <v>15607</v>
      </c>
      <c r="M5432" t="s">
        <v>15608</v>
      </c>
      <c r="N5432">
        <v>7.5622222219999999</v>
      </c>
      <c r="O5432">
        <v>0</v>
      </c>
      <c r="P5432">
        <v>2</v>
      </c>
      <c r="Q5432">
        <v>0</v>
      </c>
      <c r="R5432">
        <v>6</v>
      </c>
      <c r="S5432">
        <v>0</v>
      </c>
      <c r="T5432">
        <v>9</v>
      </c>
      <c r="U5432">
        <v>0</v>
      </c>
      <c r="V5432">
        <v>0</v>
      </c>
      <c r="W5432">
        <v>0</v>
      </c>
      <c r="X5432">
        <v>3.2442343517793018</v>
      </c>
      <c r="Y5432">
        <v>0</v>
      </c>
      <c r="Z5432">
        <v>262.76733415631031</v>
      </c>
      <c r="AA5432">
        <v>0</v>
      </c>
      <c r="AB5432">
        <v>275.27905893634573</v>
      </c>
      <c r="AC5432">
        <v>0</v>
      </c>
      <c r="AD5432">
        <v>0</v>
      </c>
      <c r="AE5432">
        <v>541.29062744443536</v>
      </c>
    </row>
    <row r="5433" spans="1:31" x14ac:dyDescent="0.25">
      <c r="A5433">
        <v>2347830</v>
      </c>
      <c r="B5433">
        <v>1</v>
      </c>
      <c r="C5433" t="s">
        <v>80</v>
      </c>
      <c r="D5433" t="s">
        <v>92</v>
      </c>
      <c r="E5433" t="s">
        <v>157</v>
      </c>
      <c r="F5433" t="s">
        <v>15609</v>
      </c>
      <c r="G5433" t="s">
        <v>279</v>
      </c>
      <c r="H5433" t="s">
        <v>154</v>
      </c>
      <c r="I5433" t="s">
        <v>144</v>
      </c>
      <c r="J5433" t="s">
        <v>137</v>
      </c>
      <c r="K5433" t="s">
        <v>138</v>
      </c>
      <c r="L5433" t="s">
        <v>15610</v>
      </c>
      <c r="M5433" t="s">
        <v>15611</v>
      </c>
      <c r="N5433">
        <v>2.1558333329999999</v>
      </c>
      <c r="O5433">
        <v>0</v>
      </c>
      <c r="P5433">
        <v>1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0.58792786412928755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0.58792786412928755</v>
      </c>
    </row>
    <row r="5434" spans="1:31" x14ac:dyDescent="0.25">
      <c r="A5434">
        <v>2347644</v>
      </c>
      <c r="B5434">
        <v>1</v>
      </c>
      <c r="C5434" t="s">
        <v>80</v>
      </c>
      <c r="D5434" t="s">
        <v>98</v>
      </c>
      <c r="E5434" t="s">
        <v>151</v>
      </c>
      <c r="F5434" t="s">
        <v>14812</v>
      </c>
      <c r="G5434" t="s">
        <v>153</v>
      </c>
      <c r="H5434" t="s">
        <v>154</v>
      </c>
      <c r="I5434" t="s">
        <v>144</v>
      </c>
      <c r="J5434" t="s">
        <v>137</v>
      </c>
      <c r="K5434" t="s">
        <v>138</v>
      </c>
      <c r="L5434" t="s">
        <v>15612</v>
      </c>
      <c r="M5434" t="s">
        <v>15613</v>
      </c>
      <c r="N5434">
        <v>0.53249999999999997</v>
      </c>
      <c r="O5434">
        <v>0</v>
      </c>
      <c r="P5434">
        <v>0</v>
      </c>
      <c r="Q5434">
        <v>0</v>
      </c>
      <c r="R5434">
        <v>1</v>
      </c>
      <c r="S5434">
        <v>0</v>
      </c>
      <c r="T5434">
        <v>1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2.5718521134999754</v>
      </c>
      <c r="AA5434">
        <v>0</v>
      </c>
      <c r="AB5434">
        <v>1.1949899707730252</v>
      </c>
      <c r="AC5434">
        <v>0</v>
      </c>
      <c r="AD5434">
        <v>0</v>
      </c>
      <c r="AE5434">
        <v>3.7668420842730006</v>
      </c>
    </row>
    <row r="5435" spans="1:31" x14ac:dyDescent="0.25">
      <c r="A5435">
        <v>2347873</v>
      </c>
      <c r="B5435">
        <v>1</v>
      </c>
      <c r="C5435" t="s">
        <v>80</v>
      </c>
      <c r="D5435" t="s">
        <v>108</v>
      </c>
      <c r="E5435" t="s">
        <v>174</v>
      </c>
      <c r="F5435" t="s">
        <v>15614</v>
      </c>
      <c r="G5435" t="s">
        <v>498</v>
      </c>
      <c r="H5435" t="s">
        <v>154</v>
      </c>
      <c r="I5435" t="s">
        <v>144</v>
      </c>
      <c r="J5435" t="s">
        <v>137</v>
      </c>
      <c r="K5435" t="s">
        <v>138</v>
      </c>
      <c r="L5435" t="s">
        <v>15615</v>
      </c>
      <c r="M5435" t="s">
        <v>15616</v>
      </c>
      <c r="N5435">
        <v>1.188055555</v>
      </c>
      <c r="O5435">
        <v>0</v>
      </c>
      <c r="P5435">
        <v>15</v>
      </c>
      <c r="Q5435">
        <v>0</v>
      </c>
      <c r="R5435">
        <v>3</v>
      </c>
      <c r="S5435">
        <v>0</v>
      </c>
      <c r="T5435">
        <v>1</v>
      </c>
      <c r="U5435">
        <v>0</v>
      </c>
      <c r="V5435">
        <v>0</v>
      </c>
      <c r="W5435">
        <v>0</v>
      </c>
      <c r="X5435">
        <v>2.555298119691777</v>
      </c>
      <c r="Y5435">
        <v>0</v>
      </c>
      <c r="Z5435">
        <v>7.6829604753499066</v>
      </c>
      <c r="AA5435">
        <v>0</v>
      </c>
      <c r="AB5435">
        <v>0.23963174178230082</v>
      </c>
      <c r="AC5435">
        <v>0</v>
      </c>
      <c r="AD5435">
        <v>0</v>
      </c>
      <c r="AE5435">
        <v>10.477890336823984</v>
      </c>
    </row>
    <row r="5436" spans="1:31" x14ac:dyDescent="0.25">
      <c r="A5436">
        <v>2348122</v>
      </c>
      <c r="B5436">
        <v>1</v>
      </c>
      <c r="C5436" t="s">
        <v>80</v>
      </c>
      <c r="D5436" t="s">
        <v>96</v>
      </c>
      <c r="E5436" t="s">
        <v>157</v>
      </c>
      <c r="F5436" t="s">
        <v>15617</v>
      </c>
      <c r="G5436" t="s">
        <v>194</v>
      </c>
      <c r="H5436" t="s">
        <v>154</v>
      </c>
      <c r="I5436" t="s">
        <v>144</v>
      </c>
      <c r="J5436" t="s">
        <v>137</v>
      </c>
      <c r="K5436" t="s">
        <v>138</v>
      </c>
      <c r="L5436" t="s">
        <v>15618</v>
      </c>
      <c r="M5436" t="s">
        <v>15619</v>
      </c>
      <c r="N5436">
        <v>2.7349999999999999</v>
      </c>
      <c r="O5436">
        <v>0</v>
      </c>
      <c r="P5436">
        <v>1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0.72246312536307777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0.72246312536307777</v>
      </c>
    </row>
    <row r="5437" spans="1:31" x14ac:dyDescent="0.25">
      <c r="A5437">
        <v>2347979</v>
      </c>
      <c r="B5437">
        <v>1</v>
      </c>
      <c r="C5437" t="s">
        <v>80</v>
      </c>
      <c r="D5437" t="s">
        <v>95</v>
      </c>
      <c r="E5437" t="s">
        <v>132</v>
      </c>
      <c r="F5437" t="s">
        <v>803</v>
      </c>
      <c r="G5437" t="s">
        <v>134</v>
      </c>
      <c r="H5437" t="s">
        <v>135</v>
      </c>
      <c r="I5437" t="s">
        <v>144</v>
      </c>
      <c r="J5437" t="s">
        <v>137</v>
      </c>
      <c r="K5437" t="s">
        <v>138</v>
      </c>
      <c r="L5437" t="s">
        <v>15620</v>
      </c>
      <c r="M5437" t="s">
        <v>15621</v>
      </c>
      <c r="N5437">
        <v>0.25166666599999998</v>
      </c>
      <c r="O5437">
        <v>5</v>
      </c>
      <c r="P5437">
        <v>705</v>
      </c>
      <c r="Q5437">
        <v>26</v>
      </c>
      <c r="R5437">
        <v>8</v>
      </c>
      <c r="S5437">
        <v>29</v>
      </c>
      <c r="T5437">
        <v>41</v>
      </c>
      <c r="U5437">
        <v>0</v>
      </c>
      <c r="V5437">
        <v>0</v>
      </c>
      <c r="W5437">
        <v>1.3072277223136151</v>
      </c>
      <c r="X5437">
        <v>47.469754056007702</v>
      </c>
      <c r="Y5437">
        <v>32.054978024506347</v>
      </c>
      <c r="Z5437">
        <v>1.1922054876331014</v>
      </c>
      <c r="AA5437">
        <v>64.451725176105569</v>
      </c>
      <c r="AB5437">
        <v>10.100562152452971</v>
      </c>
      <c r="AC5437">
        <v>0</v>
      </c>
      <c r="AD5437">
        <v>0</v>
      </c>
      <c r="AE5437">
        <v>156.57645261901931</v>
      </c>
    </row>
    <row r="5438" spans="1:31" x14ac:dyDescent="0.25">
      <c r="A5438">
        <v>2347730</v>
      </c>
      <c r="B5438">
        <v>1</v>
      </c>
      <c r="C5438" t="s">
        <v>80</v>
      </c>
      <c r="D5438" t="s">
        <v>104</v>
      </c>
      <c r="E5438" t="s">
        <v>157</v>
      </c>
      <c r="F5438" t="s">
        <v>15622</v>
      </c>
      <c r="G5438" t="s">
        <v>194</v>
      </c>
      <c r="H5438" t="s">
        <v>154</v>
      </c>
      <c r="I5438" t="s">
        <v>144</v>
      </c>
      <c r="J5438" t="s">
        <v>137</v>
      </c>
      <c r="K5438" t="s">
        <v>138</v>
      </c>
      <c r="L5438" t="s">
        <v>15623</v>
      </c>
      <c r="M5438" t="s">
        <v>15624</v>
      </c>
      <c r="N5438">
        <v>2.1408333329999998</v>
      </c>
      <c r="O5438">
        <v>0</v>
      </c>
      <c r="P5438">
        <v>0</v>
      </c>
      <c r="Q5438">
        <v>0</v>
      </c>
      <c r="R5438">
        <v>1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2.4675552994420169</v>
      </c>
      <c r="AA5438">
        <v>0</v>
      </c>
      <c r="AB5438">
        <v>0</v>
      </c>
      <c r="AC5438">
        <v>0</v>
      </c>
      <c r="AD5438">
        <v>0</v>
      </c>
      <c r="AE5438">
        <v>2.4675552994420169</v>
      </c>
    </row>
    <row r="5439" spans="1:31" x14ac:dyDescent="0.25">
      <c r="A5439">
        <v>2347538</v>
      </c>
      <c r="B5439">
        <v>1</v>
      </c>
      <c r="C5439" t="s">
        <v>81</v>
      </c>
      <c r="D5439" t="s">
        <v>122</v>
      </c>
      <c r="E5439" t="s">
        <v>132</v>
      </c>
      <c r="F5439" t="s">
        <v>7526</v>
      </c>
      <c r="G5439" t="s">
        <v>134</v>
      </c>
      <c r="H5439" t="s">
        <v>135</v>
      </c>
      <c r="I5439" t="s">
        <v>144</v>
      </c>
      <c r="J5439" t="s">
        <v>137</v>
      </c>
      <c r="K5439" t="s">
        <v>138</v>
      </c>
      <c r="L5439" t="s">
        <v>15625</v>
      </c>
      <c r="M5439" t="s">
        <v>15626</v>
      </c>
      <c r="N5439">
        <v>0.85250000000000004</v>
      </c>
      <c r="O5439">
        <v>14</v>
      </c>
      <c r="P5439">
        <v>899</v>
      </c>
      <c r="Q5439">
        <v>1</v>
      </c>
      <c r="R5439">
        <v>23</v>
      </c>
      <c r="S5439">
        <v>5</v>
      </c>
      <c r="T5439">
        <v>66</v>
      </c>
      <c r="U5439">
        <v>1</v>
      </c>
      <c r="V5439">
        <v>0</v>
      </c>
      <c r="W5439">
        <v>2.0214795082293624</v>
      </c>
      <c r="X5439">
        <v>71.744337254824075</v>
      </c>
      <c r="Y5439">
        <v>4.4336259496620831E-2</v>
      </c>
      <c r="Z5439">
        <v>8.6168711402997502</v>
      </c>
      <c r="AA5439">
        <v>39.127460903229704</v>
      </c>
      <c r="AB5439">
        <v>9.9523083544421826</v>
      </c>
      <c r="AC5439">
        <v>0.77846442107887337</v>
      </c>
      <c r="AD5439">
        <v>0</v>
      </c>
      <c r="AE5439">
        <v>132.28525784160055</v>
      </c>
    </row>
    <row r="5440" spans="1:31" x14ac:dyDescent="0.25">
      <c r="A5440">
        <v>2348036</v>
      </c>
      <c r="B5440">
        <v>1</v>
      </c>
      <c r="C5440" t="s">
        <v>80</v>
      </c>
      <c r="D5440" t="s">
        <v>93</v>
      </c>
      <c r="E5440" t="s">
        <v>174</v>
      </c>
      <c r="F5440" t="s">
        <v>15627</v>
      </c>
      <c r="G5440" t="s">
        <v>176</v>
      </c>
      <c r="H5440" t="s">
        <v>154</v>
      </c>
      <c r="I5440" t="s">
        <v>144</v>
      </c>
      <c r="J5440" t="s">
        <v>137</v>
      </c>
      <c r="K5440" t="s">
        <v>138</v>
      </c>
      <c r="L5440" t="s">
        <v>15628</v>
      </c>
      <c r="M5440" t="s">
        <v>15629</v>
      </c>
      <c r="N5440">
        <v>2.5169444439999999</v>
      </c>
      <c r="O5440">
        <v>0</v>
      </c>
      <c r="P5440">
        <v>7</v>
      </c>
      <c r="Q5440">
        <v>0</v>
      </c>
      <c r="R5440">
        <v>23</v>
      </c>
      <c r="S5440">
        <v>0</v>
      </c>
      <c r="T5440">
        <v>7</v>
      </c>
      <c r="U5440">
        <v>0</v>
      </c>
      <c r="V5440">
        <v>0</v>
      </c>
      <c r="W5440">
        <v>0</v>
      </c>
      <c r="X5440">
        <v>4.335740527460775</v>
      </c>
      <c r="Y5440">
        <v>0</v>
      </c>
      <c r="Z5440">
        <v>195.71320136790814</v>
      </c>
      <c r="AA5440">
        <v>0</v>
      </c>
      <c r="AB5440">
        <v>52.705180431687424</v>
      </c>
      <c r="AC5440">
        <v>0</v>
      </c>
      <c r="AD5440">
        <v>0</v>
      </c>
      <c r="AE5440">
        <v>252.75412232705634</v>
      </c>
    </row>
    <row r="5441" spans="1:31" x14ac:dyDescent="0.25">
      <c r="A5441">
        <v>2347787</v>
      </c>
      <c r="B5441">
        <v>1</v>
      </c>
      <c r="C5441" t="s">
        <v>80</v>
      </c>
      <c r="D5441" t="s">
        <v>98</v>
      </c>
      <c r="E5441" t="s">
        <v>157</v>
      </c>
      <c r="F5441" t="s">
        <v>15630</v>
      </c>
      <c r="G5441" t="s">
        <v>159</v>
      </c>
      <c r="H5441" t="s">
        <v>154</v>
      </c>
      <c r="I5441" t="s">
        <v>144</v>
      </c>
      <c r="J5441" t="s">
        <v>137</v>
      </c>
      <c r="K5441" t="s">
        <v>138</v>
      </c>
      <c r="L5441" t="s">
        <v>15631</v>
      </c>
      <c r="M5441" t="s">
        <v>15632</v>
      </c>
      <c r="N5441">
        <v>5.4702777769999997</v>
      </c>
      <c r="O5441">
        <v>0</v>
      </c>
      <c r="P5441">
        <v>1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2.9003229517187021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2.9003229517187021</v>
      </c>
    </row>
    <row r="5442" spans="1:31" x14ac:dyDescent="0.25">
      <c r="A5442">
        <v>2348079</v>
      </c>
      <c r="B5442">
        <v>1</v>
      </c>
      <c r="C5442" t="s">
        <v>81</v>
      </c>
      <c r="D5442" t="s">
        <v>112</v>
      </c>
      <c r="E5442" t="s">
        <v>132</v>
      </c>
      <c r="F5442" t="s">
        <v>611</v>
      </c>
      <c r="G5442" t="s">
        <v>134</v>
      </c>
      <c r="H5442" t="s">
        <v>135</v>
      </c>
      <c r="I5442" t="s">
        <v>144</v>
      </c>
      <c r="J5442" t="s">
        <v>137</v>
      </c>
      <c r="K5442" t="s">
        <v>138</v>
      </c>
      <c r="L5442" t="s">
        <v>15633</v>
      </c>
      <c r="M5442" t="s">
        <v>15634</v>
      </c>
      <c r="N5442">
        <v>8.3888887999999995E-2</v>
      </c>
      <c r="O5442">
        <v>0</v>
      </c>
      <c r="P5442">
        <v>886</v>
      </c>
      <c r="Q5442">
        <v>3</v>
      </c>
      <c r="R5442">
        <v>73</v>
      </c>
      <c r="S5442">
        <v>7</v>
      </c>
      <c r="T5442">
        <v>31</v>
      </c>
      <c r="U5442">
        <v>0</v>
      </c>
      <c r="V5442">
        <v>0</v>
      </c>
      <c r="W5442">
        <v>0</v>
      </c>
      <c r="X5442">
        <v>9.8527440183450654</v>
      </c>
      <c r="Y5442">
        <v>0.88220111908092558</v>
      </c>
      <c r="Z5442">
        <v>3.0210874255086848</v>
      </c>
      <c r="AA5442">
        <v>1.1547948755127033</v>
      </c>
      <c r="AB5442">
        <v>1.7636352990049204</v>
      </c>
      <c r="AC5442">
        <v>0</v>
      </c>
      <c r="AD5442">
        <v>0</v>
      </c>
      <c r="AE5442">
        <v>16.674462737452298</v>
      </c>
    </row>
    <row r="5443" spans="1:31" x14ac:dyDescent="0.25">
      <c r="A5443">
        <v>2347687</v>
      </c>
      <c r="B5443">
        <v>1</v>
      </c>
      <c r="C5443" t="s">
        <v>80</v>
      </c>
      <c r="D5443" t="s">
        <v>104</v>
      </c>
      <c r="E5443" t="s">
        <v>157</v>
      </c>
      <c r="F5443" t="s">
        <v>15635</v>
      </c>
      <c r="G5443" t="s">
        <v>159</v>
      </c>
      <c r="H5443" t="s">
        <v>154</v>
      </c>
      <c r="I5443" t="s">
        <v>144</v>
      </c>
      <c r="J5443" t="s">
        <v>137</v>
      </c>
      <c r="K5443" t="s">
        <v>138</v>
      </c>
      <c r="L5443" t="s">
        <v>15636</v>
      </c>
      <c r="M5443" t="s">
        <v>15637</v>
      </c>
      <c r="N5443">
        <v>4.3516666659999999</v>
      </c>
      <c r="O5443">
        <v>0</v>
      </c>
      <c r="P5443">
        <v>7</v>
      </c>
      <c r="Q5443">
        <v>0</v>
      </c>
      <c r="R5443">
        <v>0</v>
      </c>
      <c r="S5443">
        <v>0</v>
      </c>
      <c r="T5443">
        <v>1</v>
      </c>
      <c r="U5443">
        <v>0</v>
      </c>
      <c r="V5443">
        <v>0</v>
      </c>
      <c r="W5443">
        <v>0</v>
      </c>
      <c r="X5443">
        <v>5.194583235249274</v>
      </c>
      <c r="Y5443">
        <v>0</v>
      </c>
      <c r="Z5443">
        <v>0</v>
      </c>
      <c r="AA5443">
        <v>0</v>
      </c>
      <c r="AB5443">
        <v>0.78260131200909677</v>
      </c>
      <c r="AC5443">
        <v>0</v>
      </c>
      <c r="AD5443">
        <v>0</v>
      </c>
      <c r="AE5443">
        <v>5.9771845472583705</v>
      </c>
    </row>
    <row r="5444" spans="1:31" x14ac:dyDescent="0.25">
      <c r="A5444">
        <v>2348128</v>
      </c>
      <c r="B5444">
        <v>1</v>
      </c>
      <c r="C5444" t="s">
        <v>80</v>
      </c>
      <c r="D5444" t="s">
        <v>100</v>
      </c>
      <c r="E5444" t="s">
        <v>157</v>
      </c>
      <c r="F5444" t="s">
        <v>15638</v>
      </c>
      <c r="G5444" t="s">
        <v>159</v>
      </c>
      <c r="H5444" t="s">
        <v>154</v>
      </c>
      <c r="I5444" t="s">
        <v>144</v>
      </c>
      <c r="J5444" t="s">
        <v>137</v>
      </c>
      <c r="K5444" t="s">
        <v>138</v>
      </c>
      <c r="L5444" t="s">
        <v>15639</v>
      </c>
      <c r="M5444" t="s">
        <v>15640</v>
      </c>
      <c r="N5444">
        <v>0.72750000000000004</v>
      </c>
      <c r="O5444">
        <v>0</v>
      </c>
      <c r="P5444">
        <v>2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0.45872695431983035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0.45872695431983035</v>
      </c>
    </row>
    <row r="5445" spans="1:31" x14ac:dyDescent="0.25">
      <c r="A5445">
        <v>2347819</v>
      </c>
      <c r="B5445">
        <v>1</v>
      </c>
      <c r="C5445" t="s">
        <v>81</v>
      </c>
      <c r="D5445" t="s">
        <v>127</v>
      </c>
      <c r="E5445" t="s">
        <v>151</v>
      </c>
      <c r="F5445" t="s">
        <v>8691</v>
      </c>
      <c r="G5445" t="s">
        <v>410</v>
      </c>
      <c r="H5445" t="s">
        <v>154</v>
      </c>
      <c r="I5445" t="s">
        <v>144</v>
      </c>
      <c r="J5445" t="s">
        <v>137</v>
      </c>
      <c r="K5445" t="s">
        <v>138</v>
      </c>
      <c r="L5445" t="s">
        <v>15641</v>
      </c>
      <c r="M5445" t="s">
        <v>15642</v>
      </c>
      <c r="N5445">
        <v>1.034444444</v>
      </c>
      <c r="O5445">
        <v>0</v>
      </c>
      <c r="P5445">
        <v>0</v>
      </c>
      <c r="Q5445">
        <v>0</v>
      </c>
      <c r="R5445">
        <v>1</v>
      </c>
      <c r="S5445">
        <v>0</v>
      </c>
      <c r="T5445">
        <v>7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1.4064665922267645</v>
      </c>
      <c r="AA5445">
        <v>0</v>
      </c>
      <c r="AB5445">
        <v>8.0134816631370676</v>
      </c>
      <c r="AC5445">
        <v>0</v>
      </c>
      <c r="AD5445">
        <v>0</v>
      </c>
      <c r="AE5445">
        <v>9.4199482553638312</v>
      </c>
    </row>
    <row r="5446" spans="1:31" x14ac:dyDescent="0.25">
      <c r="A5446">
        <v>2347842</v>
      </c>
      <c r="B5446">
        <v>1</v>
      </c>
      <c r="C5446" t="s">
        <v>80</v>
      </c>
      <c r="D5446" t="s">
        <v>108</v>
      </c>
      <c r="E5446" t="s">
        <v>174</v>
      </c>
      <c r="F5446" t="s">
        <v>8960</v>
      </c>
      <c r="G5446" t="s">
        <v>299</v>
      </c>
      <c r="H5446" t="s">
        <v>154</v>
      </c>
      <c r="I5446" t="s">
        <v>144</v>
      </c>
      <c r="J5446" t="s">
        <v>137</v>
      </c>
      <c r="K5446" t="s">
        <v>138</v>
      </c>
      <c r="L5446" t="s">
        <v>15643</v>
      </c>
      <c r="M5446" t="s">
        <v>15644</v>
      </c>
      <c r="N5446">
        <v>4.5633333330000001</v>
      </c>
      <c r="O5446">
        <v>0</v>
      </c>
      <c r="P5446">
        <v>46</v>
      </c>
      <c r="Q5446">
        <v>0</v>
      </c>
      <c r="R5446">
        <v>13</v>
      </c>
      <c r="S5446">
        <v>0</v>
      </c>
      <c r="T5446">
        <v>1</v>
      </c>
      <c r="U5446">
        <v>0</v>
      </c>
      <c r="V5446">
        <v>0</v>
      </c>
      <c r="W5446">
        <v>0</v>
      </c>
      <c r="X5446">
        <v>33.698163625039804</v>
      </c>
      <c r="Y5446">
        <v>0</v>
      </c>
      <c r="Z5446">
        <v>47.904737641395606</v>
      </c>
      <c r="AA5446">
        <v>0</v>
      </c>
      <c r="AB5446">
        <v>3.1085094161094533</v>
      </c>
      <c r="AC5446">
        <v>0</v>
      </c>
      <c r="AD5446">
        <v>0</v>
      </c>
      <c r="AE5446">
        <v>84.711410682544866</v>
      </c>
    </row>
    <row r="5447" spans="1:31" x14ac:dyDescent="0.25">
      <c r="A5447">
        <v>2347627</v>
      </c>
      <c r="B5447">
        <v>1</v>
      </c>
      <c r="C5447" t="s">
        <v>80</v>
      </c>
      <c r="D5447" t="s">
        <v>110</v>
      </c>
      <c r="E5447" t="s">
        <v>151</v>
      </c>
      <c r="F5447" t="s">
        <v>2164</v>
      </c>
      <c r="G5447" t="s">
        <v>269</v>
      </c>
      <c r="H5447" t="s">
        <v>154</v>
      </c>
      <c r="I5447" t="s">
        <v>144</v>
      </c>
      <c r="J5447" t="s">
        <v>137</v>
      </c>
      <c r="K5447" t="s">
        <v>209</v>
      </c>
      <c r="L5447" t="s">
        <v>15645</v>
      </c>
      <c r="M5447" t="s">
        <v>15646</v>
      </c>
      <c r="N5447">
        <v>3.1266666660000002</v>
      </c>
      <c r="O5447">
        <v>0</v>
      </c>
      <c r="P5447">
        <v>18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18.266769814113829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18.266769814113829</v>
      </c>
    </row>
    <row r="5448" spans="1:31" x14ac:dyDescent="0.25">
      <c r="A5448">
        <v>2347673</v>
      </c>
      <c r="B5448">
        <v>1</v>
      </c>
      <c r="C5448" t="s">
        <v>80</v>
      </c>
      <c r="D5448" t="s">
        <v>84</v>
      </c>
      <c r="E5448" t="s">
        <v>157</v>
      </c>
      <c r="F5448" t="s">
        <v>15647</v>
      </c>
      <c r="G5448" t="s">
        <v>352</v>
      </c>
      <c r="H5448" t="s">
        <v>154</v>
      </c>
      <c r="I5448" t="s">
        <v>144</v>
      </c>
      <c r="J5448" t="s">
        <v>3</v>
      </c>
      <c r="K5448" t="s">
        <v>138</v>
      </c>
      <c r="L5448" t="s">
        <v>15648</v>
      </c>
      <c r="M5448" t="s">
        <v>15649</v>
      </c>
      <c r="N5448">
        <v>3.9125000000000001</v>
      </c>
      <c r="O5448">
        <v>0</v>
      </c>
      <c r="P5448">
        <v>1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2.2534013459999995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2.2534013459999995</v>
      </c>
    </row>
    <row r="5449" spans="1:31" x14ac:dyDescent="0.25">
      <c r="A5449">
        <v>2347650</v>
      </c>
      <c r="B5449">
        <v>1</v>
      </c>
      <c r="C5449" t="s">
        <v>80</v>
      </c>
      <c r="D5449" t="s">
        <v>84</v>
      </c>
      <c r="E5449" t="s">
        <v>151</v>
      </c>
      <c r="F5449" t="s">
        <v>12606</v>
      </c>
      <c r="G5449" t="s">
        <v>352</v>
      </c>
      <c r="H5449" t="s">
        <v>154</v>
      </c>
      <c r="I5449" t="s">
        <v>144</v>
      </c>
      <c r="J5449" t="s">
        <v>3</v>
      </c>
      <c r="K5449" t="s">
        <v>138</v>
      </c>
      <c r="L5449" t="s">
        <v>15650</v>
      </c>
      <c r="M5449" t="s">
        <v>15651</v>
      </c>
      <c r="N5449">
        <v>4.176666666</v>
      </c>
      <c r="O5449">
        <v>0</v>
      </c>
      <c r="P5449">
        <v>128</v>
      </c>
      <c r="Q5449">
        <v>0</v>
      </c>
      <c r="R5449">
        <v>0</v>
      </c>
      <c r="S5449">
        <v>0</v>
      </c>
      <c r="T5449">
        <v>6</v>
      </c>
      <c r="U5449">
        <v>0</v>
      </c>
      <c r="V5449">
        <v>0</v>
      </c>
      <c r="W5449">
        <v>0</v>
      </c>
      <c r="X5449">
        <v>131.11249931545063</v>
      </c>
      <c r="Y5449">
        <v>0</v>
      </c>
      <c r="Z5449">
        <v>0</v>
      </c>
      <c r="AA5449">
        <v>0</v>
      </c>
      <c r="AB5449">
        <v>17.12288627633734</v>
      </c>
      <c r="AC5449">
        <v>0</v>
      </c>
      <c r="AD5449">
        <v>0</v>
      </c>
      <c r="AE5449">
        <v>148.23538559178797</v>
      </c>
    </row>
    <row r="5450" spans="1:31" x14ac:dyDescent="0.25">
      <c r="A5450">
        <v>2347905</v>
      </c>
      <c r="B5450">
        <v>1</v>
      </c>
      <c r="C5450" t="s">
        <v>81</v>
      </c>
      <c r="D5450" t="s">
        <v>114</v>
      </c>
      <c r="E5450" t="s">
        <v>157</v>
      </c>
      <c r="F5450" t="s">
        <v>15652</v>
      </c>
      <c r="G5450" t="s">
        <v>159</v>
      </c>
      <c r="H5450" t="s">
        <v>154</v>
      </c>
      <c r="I5450" t="s">
        <v>144</v>
      </c>
      <c r="J5450" t="s">
        <v>137</v>
      </c>
      <c r="K5450" t="s">
        <v>138</v>
      </c>
      <c r="L5450" t="s">
        <v>15653</v>
      </c>
      <c r="M5450" t="s">
        <v>15654</v>
      </c>
      <c r="N5450">
        <v>2.1433333330000002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1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0.97833406582304661</v>
      </c>
      <c r="AC5450">
        <v>0</v>
      </c>
      <c r="AD5450">
        <v>0</v>
      </c>
      <c r="AE5450">
        <v>0.97833406582304661</v>
      </c>
    </row>
    <row r="5451" spans="1:31" x14ac:dyDescent="0.25">
      <c r="A5451">
        <v>2347610</v>
      </c>
      <c r="B5451">
        <v>1</v>
      </c>
      <c r="C5451" t="s">
        <v>80</v>
      </c>
      <c r="D5451" t="s">
        <v>85</v>
      </c>
      <c r="E5451" t="s">
        <v>157</v>
      </c>
      <c r="F5451" t="s">
        <v>15655</v>
      </c>
      <c r="G5451" t="s">
        <v>279</v>
      </c>
      <c r="H5451" t="s">
        <v>154</v>
      </c>
      <c r="I5451" t="s">
        <v>144</v>
      </c>
      <c r="J5451" t="s">
        <v>137</v>
      </c>
      <c r="K5451" t="s">
        <v>138</v>
      </c>
      <c r="L5451" t="s">
        <v>15656</v>
      </c>
      <c r="M5451" t="s">
        <v>15657</v>
      </c>
      <c r="N5451">
        <v>2.906666666</v>
      </c>
      <c r="O5451">
        <v>0</v>
      </c>
      <c r="P5451">
        <v>1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0.96565395018698674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0.96565395018698674</v>
      </c>
    </row>
    <row r="5452" spans="1:31" x14ac:dyDescent="0.25">
      <c r="A5452">
        <v>2347547</v>
      </c>
      <c r="B5452">
        <v>1</v>
      </c>
      <c r="C5452" t="s">
        <v>80</v>
      </c>
      <c r="D5452" t="s">
        <v>107</v>
      </c>
      <c r="E5452" t="s">
        <v>141</v>
      </c>
      <c r="F5452" t="s">
        <v>13582</v>
      </c>
      <c r="G5452" t="s">
        <v>134</v>
      </c>
      <c r="H5452" t="s">
        <v>135</v>
      </c>
      <c r="I5452" t="s">
        <v>144</v>
      </c>
      <c r="J5452" t="s">
        <v>137</v>
      </c>
      <c r="K5452" t="s">
        <v>138</v>
      </c>
      <c r="L5452" t="s">
        <v>15658</v>
      </c>
      <c r="M5452" t="s">
        <v>15659</v>
      </c>
      <c r="N5452">
        <v>2.625555555</v>
      </c>
      <c r="O5452">
        <v>1</v>
      </c>
      <c r="P5452">
        <v>1847</v>
      </c>
      <c r="Q5452">
        <v>0</v>
      </c>
      <c r="R5452">
        <v>1</v>
      </c>
      <c r="S5452">
        <v>0</v>
      </c>
      <c r="T5452">
        <v>121</v>
      </c>
      <c r="U5452">
        <v>0</v>
      </c>
      <c r="V5452">
        <v>2</v>
      </c>
      <c r="W5452">
        <v>53.479886432179136</v>
      </c>
      <c r="X5452">
        <v>998.65120775780224</v>
      </c>
      <c r="Y5452">
        <v>0</v>
      </c>
      <c r="Z5452">
        <v>7.1213832692756247</v>
      </c>
      <c r="AA5452">
        <v>0</v>
      </c>
      <c r="AB5452">
        <v>367.23165752784075</v>
      </c>
      <c r="AC5452">
        <v>0</v>
      </c>
      <c r="AD5452">
        <v>14.92503146249776</v>
      </c>
      <c r="AE5452">
        <v>1441.4091664495957</v>
      </c>
    </row>
    <row r="5453" spans="1:31" x14ac:dyDescent="0.25">
      <c r="A5453">
        <v>2347713</v>
      </c>
      <c r="B5453">
        <v>1</v>
      </c>
      <c r="C5453" t="s">
        <v>80</v>
      </c>
      <c r="D5453" t="s">
        <v>110</v>
      </c>
      <c r="E5453" t="s">
        <v>151</v>
      </c>
      <c r="F5453" t="s">
        <v>15660</v>
      </c>
      <c r="G5453" t="s">
        <v>1274</v>
      </c>
      <c r="H5453" t="s">
        <v>154</v>
      </c>
      <c r="I5453" t="s">
        <v>144</v>
      </c>
      <c r="J5453" t="s">
        <v>137</v>
      </c>
      <c r="K5453" t="s">
        <v>138</v>
      </c>
      <c r="L5453" t="s">
        <v>15661</v>
      </c>
      <c r="M5453" t="s">
        <v>15662</v>
      </c>
      <c r="N5453">
        <v>1.543055555</v>
      </c>
      <c r="O5453">
        <v>0</v>
      </c>
      <c r="P5453">
        <v>138</v>
      </c>
      <c r="Q5453">
        <v>0</v>
      </c>
      <c r="R5453">
        <v>0</v>
      </c>
      <c r="S5453">
        <v>0</v>
      </c>
      <c r="T5453">
        <v>10</v>
      </c>
      <c r="U5453">
        <v>0</v>
      </c>
      <c r="V5453">
        <v>0</v>
      </c>
      <c r="W5453">
        <v>0</v>
      </c>
      <c r="X5453">
        <v>77.725023485890972</v>
      </c>
      <c r="Y5453">
        <v>0</v>
      </c>
      <c r="Z5453">
        <v>0</v>
      </c>
      <c r="AA5453">
        <v>0</v>
      </c>
      <c r="AB5453">
        <v>11.101606317047768</v>
      </c>
      <c r="AC5453">
        <v>0</v>
      </c>
      <c r="AD5453">
        <v>0</v>
      </c>
      <c r="AE5453">
        <v>88.82662980293874</v>
      </c>
    </row>
    <row r="5454" spans="1:31" x14ac:dyDescent="0.25">
      <c r="A5454">
        <v>2348045</v>
      </c>
      <c r="B5454">
        <v>1</v>
      </c>
      <c r="C5454" t="s">
        <v>81</v>
      </c>
      <c r="D5454" t="s">
        <v>123</v>
      </c>
      <c r="E5454" t="s">
        <v>151</v>
      </c>
      <c r="F5454" t="s">
        <v>15431</v>
      </c>
      <c r="G5454" t="s">
        <v>153</v>
      </c>
      <c r="H5454" t="s">
        <v>154</v>
      </c>
      <c r="I5454" t="s">
        <v>144</v>
      </c>
      <c r="J5454" t="s">
        <v>137</v>
      </c>
      <c r="K5454" t="s">
        <v>138</v>
      </c>
      <c r="L5454" t="s">
        <v>15663</v>
      </c>
      <c r="M5454" t="s">
        <v>15664</v>
      </c>
      <c r="N5454">
        <v>2.9072222220000001</v>
      </c>
      <c r="O5454">
        <v>0</v>
      </c>
      <c r="P5454">
        <v>65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43.498747899281994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43.498747899281994</v>
      </c>
    </row>
    <row r="5455" spans="1:31" x14ac:dyDescent="0.25">
      <c r="A5455">
        <v>2347902</v>
      </c>
      <c r="B5455">
        <v>1</v>
      </c>
      <c r="C5455" t="s">
        <v>80</v>
      </c>
      <c r="D5455" t="s">
        <v>98</v>
      </c>
      <c r="E5455" t="s">
        <v>157</v>
      </c>
      <c r="F5455" t="s">
        <v>15665</v>
      </c>
      <c r="G5455" t="s">
        <v>159</v>
      </c>
      <c r="H5455" t="s">
        <v>154</v>
      </c>
      <c r="I5455" t="s">
        <v>144</v>
      </c>
      <c r="J5455" t="s">
        <v>137</v>
      </c>
      <c r="K5455" t="s">
        <v>138</v>
      </c>
      <c r="L5455" t="s">
        <v>15666</v>
      </c>
      <c r="M5455" t="s">
        <v>15667</v>
      </c>
      <c r="N5455">
        <v>1.599444444</v>
      </c>
      <c r="O5455">
        <v>0</v>
      </c>
      <c r="P5455">
        <v>1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1.3092409825555023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1.3092409825555023</v>
      </c>
    </row>
    <row r="5456" spans="1:31" x14ac:dyDescent="0.25">
      <c r="A5456">
        <v>2348068</v>
      </c>
      <c r="B5456">
        <v>1</v>
      </c>
      <c r="C5456" t="s">
        <v>80</v>
      </c>
      <c r="D5456" t="s">
        <v>83</v>
      </c>
      <c r="E5456" t="s">
        <v>147</v>
      </c>
      <c r="F5456" t="s">
        <v>15668</v>
      </c>
      <c r="G5456" t="s">
        <v>1416</v>
      </c>
      <c r="H5456" t="s">
        <v>135</v>
      </c>
      <c r="I5456" t="s">
        <v>144</v>
      </c>
      <c r="J5456" t="s">
        <v>137</v>
      </c>
      <c r="K5456" t="s">
        <v>138</v>
      </c>
      <c r="L5456" t="s">
        <v>15669</v>
      </c>
      <c r="M5456" t="s">
        <v>15670</v>
      </c>
      <c r="N5456">
        <v>6.5477777770000003</v>
      </c>
      <c r="O5456">
        <v>0</v>
      </c>
      <c r="P5456">
        <v>274</v>
      </c>
      <c r="Q5456">
        <v>0</v>
      </c>
      <c r="R5456">
        <v>0</v>
      </c>
      <c r="S5456">
        <v>0</v>
      </c>
      <c r="T5456">
        <v>53</v>
      </c>
      <c r="U5456">
        <v>0</v>
      </c>
      <c r="V5456">
        <v>0</v>
      </c>
      <c r="W5456">
        <v>0</v>
      </c>
      <c r="X5456">
        <v>555.20658727613602</v>
      </c>
      <c r="Y5456">
        <v>0</v>
      </c>
      <c r="Z5456">
        <v>0</v>
      </c>
      <c r="AA5456">
        <v>0</v>
      </c>
      <c r="AB5456">
        <v>234.87314446632809</v>
      </c>
      <c r="AC5456">
        <v>0</v>
      </c>
      <c r="AD5456">
        <v>0</v>
      </c>
      <c r="AE5456">
        <v>790.07973174246411</v>
      </c>
    </row>
    <row r="5457" spans="1:31" x14ac:dyDescent="0.25">
      <c r="A5457">
        <v>2347696</v>
      </c>
      <c r="B5457">
        <v>1</v>
      </c>
      <c r="C5457" t="s">
        <v>81</v>
      </c>
      <c r="D5457" t="s">
        <v>112</v>
      </c>
      <c r="E5457" t="s">
        <v>174</v>
      </c>
      <c r="F5457" t="s">
        <v>15671</v>
      </c>
      <c r="G5457" t="s">
        <v>208</v>
      </c>
      <c r="H5457" t="s">
        <v>154</v>
      </c>
      <c r="I5457" t="s">
        <v>144</v>
      </c>
      <c r="J5457" t="s">
        <v>137</v>
      </c>
      <c r="K5457" t="s">
        <v>209</v>
      </c>
      <c r="L5457" t="s">
        <v>15672</v>
      </c>
      <c r="M5457" t="s">
        <v>15673</v>
      </c>
      <c r="N5457">
        <v>1.4522222220000001</v>
      </c>
      <c r="O5457">
        <v>0</v>
      </c>
      <c r="P5457">
        <v>420</v>
      </c>
      <c r="Q5457">
        <v>0</v>
      </c>
      <c r="R5457">
        <v>7</v>
      </c>
      <c r="S5457">
        <v>0</v>
      </c>
      <c r="T5457">
        <v>35</v>
      </c>
      <c r="U5457">
        <v>0</v>
      </c>
      <c r="V5457">
        <v>0</v>
      </c>
      <c r="W5457">
        <v>0</v>
      </c>
      <c r="X5457">
        <v>118.46812993631212</v>
      </c>
      <c r="Y5457">
        <v>0</v>
      </c>
      <c r="Z5457">
        <v>0.56591765680964889</v>
      </c>
      <c r="AA5457">
        <v>0</v>
      </c>
      <c r="AB5457">
        <v>57.561825764594282</v>
      </c>
      <c r="AC5457">
        <v>0</v>
      </c>
      <c r="AD5457">
        <v>0</v>
      </c>
      <c r="AE5457">
        <v>176.59587335771604</v>
      </c>
    </row>
    <row r="5458" spans="1:31" x14ac:dyDescent="0.25">
      <c r="A5458">
        <v>2347630</v>
      </c>
      <c r="B5458">
        <v>1</v>
      </c>
      <c r="C5458" t="s">
        <v>80</v>
      </c>
      <c r="D5458" t="s">
        <v>93</v>
      </c>
      <c r="E5458" t="s">
        <v>132</v>
      </c>
      <c r="F5458" t="s">
        <v>15674</v>
      </c>
      <c r="G5458" t="s">
        <v>134</v>
      </c>
      <c r="H5458" t="s">
        <v>135</v>
      </c>
      <c r="I5458" t="s">
        <v>144</v>
      </c>
      <c r="J5458" t="s">
        <v>137</v>
      </c>
      <c r="K5458" t="s">
        <v>138</v>
      </c>
      <c r="L5458" t="s">
        <v>15675</v>
      </c>
      <c r="M5458" t="s">
        <v>15676</v>
      </c>
      <c r="N5458">
        <v>0.98444444399999997</v>
      </c>
      <c r="O5458">
        <v>0</v>
      </c>
      <c r="P5458">
        <v>262</v>
      </c>
      <c r="Q5458">
        <v>5</v>
      </c>
      <c r="R5458">
        <v>165</v>
      </c>
      <c r="S5458">
        <v>2</v>
      </c>
      <c r="T5458">
        <v>59</v>
      </c>
      <c r="U5458">
        <v>0</v>
      </c>
      <c r="V5458">
        <v>0</v>
      </c>
      <c r="W5458">
        <v>0</v>
      </c>
      <c r="X5458">
        <v>56.777199680319811</v>
      </c>
      <c r="Y5458">
        <v>4.6339122166990565</v>
      </c>
      <c r="Z5458">
        <v>384.09746161170295</v>
      </c>
      <c r="AA5458">
        <v>4.7649068599035225</v>
      </c>
      <c r="AB5458">
        <v>73.509203526108848</v>
      </c>
      <c r="AC5458">
        <v>0</v>
      </c>
      <c r="AD5458">
        <v>0</v>
      </c>
      <c r="AE5458">
        <v>523.78268389473419</v>
      </c>
    </row>
    <row r="5459" spans="1:31" x14ac:dyDescent="0.25">
      <c r="A5459">
        <v>2347653</v>
      </c>
      <c r="B5459">
        <v>1</v>
      </c>
      <c r="C5459" t="s">
        <v>80</v>
      </c>
      <c r="D5459" t="s">
        <v>94</v>
      </c>
      <c r="E5459" t="s">
        <v>147</v>
      </c>
      <c r="F5459" t="s">
        <v>12871</v>
      </c>
      <c r="G5459" t="s">
        <v>208</v>
      </c>
      <c r="H5459" t="s">
        <v>135</v>
      </c>
      <c r="I5459" t="s">
        <v>144</v>
      </c>
      <c r="J5459" t="s">
        <v>137</v>
      </c>
      <c r="K5459" t="s">
        <v>209</v>
      </c>
      <c r="L5459" t="s">
        <v>15677</v>
      </c>
      <c r="M5459" t="s">
        <v>15678</v>
      </c>
      <c r="N5459">
        <v>8.7327777770000008</v>
      </c>
      <c r="O5459">
        <v>0</v>
      </c>
      <c r="P5459">
        <v>0</v>
      </c>
      <c r="Q5459">
        <v>0</v>
      </c>
      <c r="R5459">
        <v>0</v>
      </c>
      <c r="S5459">
        <v>1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754.74109211822713</v>
      </c>
      <c r="AB5459">
        <v>0</v>
      </c>
      <c r="AC5459">
        <v>0</v>
      </c>
      <c r="AD5459">
        <v>0</v>
      </c>
      <c r="AE5459">
        <v>754.74109211822713</v>
      </c>
    </row>
    <row r="5460" spans="1:31" x14ac:dyDescent="0.25">
      <c r="A5460">
        <v>2347607</v>
      </c>
      <c r="B5460">
        <v>1</v>
      </c>
      <c r="C5460" t="s">
        <v>81</v>
      </c>
      <c r="D5460" t="s">
        <v>127</v>
      </c>
      <c r="E5460" t="s">
        <v>151</v>
      </c>
      <c r="F5460" t="s">
        <v>15679</v>
      </c>
      <c r="G5460" t="s">
        <v>153</v>
      </c>
      <c r="H5460" t="s">
        <v>154</v>
      </c>
      <c r="I5460" t="s">
        <v>144</v>
      </c>
      <c r="J5460" t="s">
        <v>137</v>
      </c>
      <c r="K5460" t="s">
        <v>138</v>
      </c>
      <c r="L5460" t="s">
        <v>15680</v>
      </c>
      <c r="M5460" t="s">
        <v>15681</v>
      </c>
      <c r="N5460">
        <v>6.0841666659999998</v>
      </c>
      <c r="O5460">
        <v>0</v>
      </c>
      <c r="P5460">
        <v>31</v>
      </c>
      <c r="Q5460">
        <v>0</v>
      </c>
      <c r="R5460">
        <v>6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29.29746048540942</v>
      </c>
      <c r="Y5460">
        <v>0</v>
      </c>
      <c r="Z5460">
        <v>44.33710041445768</v>
      </c>
      <c r="AA5460">
        <v>0</v>
      </c>
      <c r="AB5460">
        <v>0</v>
      </c>
      <c r="AC5460">
        <v>0</v>
      </c>
      <c r="AD5460">
        <v>0</v>
      </c>
      <c r="AE5460">
        <v>73.634560899867097</v>
      </c>
    </row>
    <row r="5461" spans="1:31" x14ac:dyDescent="0.25">
      <c r="A5461">
        <v>2347799</v>
      </c>
      <c r="B5461">
        <v>1</v>
      </c>
      <c r="C5461" t="s">
        <v>81</v>
      </c>
      <c r="D5461" t="s">
        <v>117</v>
      </c>
      <c r="E5461" t="s">
        <v>151</v>
      </c>
      <c r="F5461" t="s">
        <v>15682</v>
      </c>
      <c r="G5461" t="s">
        <v>153</v>
      </c>
      <c r="H5461" t="s">
        <v>154</v>
      </c>
      <c r="I5461" t="s">
        <v>144</v>
      </c>
      <c r="J5461" t="s">
        <v>137</v>
      </c>
      <c r="K5461" t="s">
        <v>138</v>
      </c>
      <c r="L5461" t="s">
        <v>15683</v>
      </c>
      <c r="M5461" t="s">
        <v>15684</v>
      </c>
      <c r="N5461">
        <v>1.005833333</v>
      </c>
      <c r="O5461">
        <v>0</v>
      </c>
      <c r="P5461">
        <v>10</v>
      </c>
      <c r="Q5461">
        <v>0</v>
      </c>
      <c r="R5461">
        <v>1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1.4410863492461712</v>
      </c>
      <c r="Y5461">
        <v>0</v>
      </c>
      <c r="Z5461">
        <v>1.0037443061558218</v>
      </c>
      <c r="AA5461">
        <v>0</v>
      </c>
      <c r="AB5461">
        <v>0</v>
      </c>
      <c r="AC5461">
        <v>0</v>
      </c>
      <c r="AD5461">
        <v>0</v>
      </c>
      <c r="AE5461">
        <v>2.4448306554019927</v>
      </c>
    </row>
    <row r="5462" spans="1:31" x14ac:dyDescent="0.25">
      <c r="A5462">
        <v>2347822</v>
      </c>
      <c r="B5462">
        <v>1</v>
      </c>
      <c r="C5462" t="s">
        <v>81</v>
      </c>
      <c r="D5462" t="s">
        <v>127</v>
      </c>
      <c r="E5462" t="s">
        <v>151</v>
      </c>
      <c r="F5462" t="s">
        <v>15685</v>
      </c>
      <c r="G5462" t="s">
        <v>153</v>
      </c>
      <c r="H5462" t="s">
        <v>154</v>
      </c>
      <c r="I5462" t="s">
        <v>144</v>
      </c>
      <c r="J5462" t="s">
        <v>137</v>
      </c>
      <c r="K5462" t="s">
        <v>138</v>
      </c>
      <c r="L5462" t="s">
        <v>15686</v>
      </c>
      <c r="M5462" t="s">
        <v>15687</v>
      </c>
      <c r="N5462">
        <v>2.3761111110000002</v>
      </c>
      <c r="O5462">
        <v>0</v>
      </c>
      <c r="P5462">
        <v>35</v>
      </c>
      <c r="Q5462">
        <v>0</v>
      </c>
      <c r="R5462">
        <v>0</v>
      </c>
      <c r="S5462">
        <v>0</v>
      </c>
      <c r="T5462">
        <v>3</v>
      </c>
      <c r="U5462">
        <v>0</v>
      </c>
      <c r="V5462">
        <v>0</v>
      </c>
      <c r="W5462">
        <v>0</v>
      </c>
      <c r="X5462">
        <v>12.37943409408641</v>
      </c>
      <c r="Y5462">
        <v>0</v>
      </c>
      <c r="Z5462">
        <v>0</v>
      </c>
      <c r="AA5462">
        <v>0</v>
      </c>
      <c r="AB5462">
        <v>1.9101750335458718</v>
      </c>
      <c r="AC5462">
        <v>0</v>
      </c>
      <c r="AD5462">
        <v>0</v>
      </c>
      <c r="AE5462">
        <v>14.289609127632282</v>
      </c>
    </row>
    <row r="5463" spans="1:31" x14ac:dyDescent="0.25">
      <c r="A5463">
        <v>2348002</v>
      </c>
      <c r="B5463">
        <v>1</v>
      </c>
      <c r="C5463" t="s">
        <v>81</v>
      </c>
      <c r="D5463" t="s">
        <v>113</v>
      </c>
      <c r="E5463" t="s">
        <v>174</v>
      </c>
      <c r="F5463" t="s">
        <v>15688</v>
      </c>
      <c r="G5463" t="s">
        <v>176</v>
      </c>
      <c r="H5463" t="s">
        <v>154</v>
      </c>
      <c r="I5463" t="s">
        <v>144</v>
      </c>
      <c r="J5463" t="s">
        <v>137</v>
      </c>
      <c r="K5463" t="s">
        <v>138</v>
      </c>
      <c r="L5463" t="s">
        <v>15689</v>
      </c>
      <c r="M5463" t="s">
        <v>15690</v>
      </c>
      <c r="N5463">
        <v>7.9813888879999997</v>
      </c>
      <c r="O5463">
        <v>0</v>
      </c>
      <c r="P5463">
        <v>11</v>
      </c>
      <c r="Q5463">
        <v>0</v>
      </c>
      <c r="R5463">
        <v>21</v>
      </c>
      <c r="S5463">
        <v>0</v>
      </c>
      <c r="T5463">
        <v>3</v>
      </c>
      <c r="U5463">
        <v>0</v>
      </c>
      <c r="V5463">
        <v>0</v>
      </c>
      <c r="W5463">
        <v>0</v>
      </c>
      <c r="X5463">
        <v>23.951963374486112</v>
      </c>
      <c r="Y5463">
        <v>0</v>
      </c>
      <c r="Z5463">
        <v>223.12404343816183</v>
      </c>
      <c r="AA5463">
        <v>0</v>
      </c>
      <c r="AB5463">
        <v>44.546523582820043</v>
      </c>
      <c r="AC5463">
        <v>0</v>
      </c>
      <c r="AD5463">
        <v>0</v>
      </c>
      <c r="AE5463">
        <v>291.622530395468</v>
      </c>
    </row>
    <row r="5464" spans="1:31" x14ac:dyDescent="0.25">
      <c r="A5464">
        <v>2347670</v>
      </c>
      <c r="B5464">
        <v>1</v>
      </c>
      <c r="C5464" t="s">
        <v>81</v>
      </c>
      <c r="D5464" t="s">
        <v>126</v>
      </c>
      <c r="E5464" t="s">
        <v>147</v>
      </c>
      <c r="F5464" t="s">
        <v>15691</v>
      </c>
      <c r="G5464" t="s">
        <v>184</v>
      </c>
      <c r="H5464" t="s">
        <v>135</v>
      </c>
      <c r="I5464" t="s">
        <v>144</v>
      </c>
      <c r="J5464" t="s">
        <v>137</v>
      </c>
      <c r="K5464" t="s">
        <v>138</v>
      </c>
      <c r="L5464" t="s">
        <v>15692</v>
      </c>
      <c r="M5464" t="s">
        <v>15693</v>
      </c>
      <c r="N5464">
        <v>3.8730555550000001</v>
      </c>
      <c r="O5464">
        <v>0</v>
      </c>
      <c r="P5464">
        <v>5</v>
      </c>
      <c r="Q5464">
        <v>0</v>
      </c>
      <c r="R5464">
        <v>11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6.7081648152859197</v>
      </c>
      <c r="Y5464">
        <v>0</v>
      </c>
      <c r="Z5464">
        <v>48.493147718782772</v>
      </c>
      <c r="AA5464">
        <v>0</v>
      </c>
      <c r="AB5464">
        <v>0</v>
      </c>
      <c r="AC5464">
        <v>0</v>
      </c>
      <c r="AD5464">
        <v>0</v>
      </c>
      <c r="AE5464">
        <v>55.201312534068691</v>
      </c>
    </row>
    <row r="5465" spans="1:31" x14ac:dyDescent="0.25">
      <c r="A5465">
        <v>2347816</v>
      </c>
      <c r="B5465">
        <v>1</v>
      </c>
      <c r="C5465" t="s">
        <v>80</v>
      </c>
      <c r="D5465" t="s">
        <v>88</v>
      </c>
      <c r="E5465" t="s">
        <v>157</v>
      </c>
      <c r="F5465" t="s">
        <v>15694</v>
      </c>
      <c r="G5465" t="s">
        <v>194</v>
      </c>
      <c r="H5465" t="s">
        <v>154</v>
      </c>
      <c r="I5465" t="s">
        <v>144</v>
      </c>
      <c r="J5465" t="s">
        <v>137</v>
      </c>
      <c r="K5465" t="s">
        <v>138</v>
      </c>
      <c r="L5465" t="s">
        <v>15695</v>
      </c>
      <c r="M5465" t="s">
        <v>15696</v>
      </c>
      <c r="N5465">
        <v>1.6675</v>
      </c>
      <c r="O5465">
        <v>0</v>
      </c>
      <c r="P5465">
        <v>27</v>
      </c>
      <c r="Q5465">
        <v>0</v>
      </c>
      <c r="R5465">
        <v>0</v>
      </c>
      <c r="S5465">
        <v>0</v>
      </c>
      <c r="T5465">
        <v>4</v>
      </c>
      <c r="U5465">
        <v>0</v>
      </c>
      <c r="V5465">
        <v>0</v>
      </c>
      <c r="W5465">
        <v>0</v>
      </c>
      <c r="X5465">
        <v>25.03818145579703</v>
      </c>
      <c r="Y5465">
        <v>0</v>
      </c>
      <c r="Z5465">
        <v>0</v>
      </c>
      <c r="AA5465">
        <v>0</v>
      </c>
      <c r="AB5465">
        <v>121.13521379101108</v>
      </c>
      <c r="AC5465">
        <v>0</v>
      </c>
      <c r="AD5465">
        <v>0</v>
      </c>
      <c r="AE5465">
        <v>146.17339524680813</v>
      </c>
    </row>
    <row r="5466" spans="1:31" x14ac:dyDescent="0.25">
      <c r="A5466">
        <v>2347567</v>
      </c>
      <c r="B5466">
        <v>1</v>
      </c>
      <c r="C5466" t="s">
        <v>81</v>
      </c>
      <c r="D5466" t="s">
        <v>127</v>
      </c>
      <c r="E5466" t="s">
        <v>141</v>
      </c>
      <c r="F5466" t="s">
        <v>4983</v>
      </c>
      <c r="G5466" t="s">
        <v>134</v>
      </c>
      <c r="H5466" t="s">
        <v>135</v>
      </c>
      <c r="I5466" t="s">
        <v>144</v>
      </c>
      <c r="J5466" t="s">
        <v>137</v>
      </c>
      <c r="K5466" t="s">
        <v>138</v>
      </c>
      <c r="L5466" t="s">
        <v>15697</v>
      </c>
      <c r="M5466" t="s">
        <v>15698</v>
      </c>
      <c r="N5466">
        <v>0.40777777700000001</v>
      </c>
      <c r="O5466">
        <v>5</v>
      </c>
      <c r="P5466">
        <v>74</v>
      </c>
      <c r="Q5466">
        <v>94</v>
      </c>
      <c r="R5466">
        <v>101</v>
      </c>
      <c r="S5466">
        <v>2</v>
      </c>
      <c r="T5466">
        <v>8</v>
      </c>
      <c r="U5466">
        <v>0</v>
      </c>
      <c r="V5466">
        <v>1</v>
      </c>
      <c r="W5466">
        <v>0.52848086671821004</v>
      </c>
      <c r="X5466">
        <v>8.7328077436055285</v>
      </c>
      <c r="Y5466">
        <v>135.96291561856285</v>
      </c>
      <c r="Z5466">
        <v>116.04046668085822</v>
      </c>
      <c r="AA5466">
        <v>5.8423882542682941</v>
      </c>
      <c r="AB5466">
        <v>2.6825232855377625</v>
      </c>
      <c r="AC5466">
        <v>0</v>
      </c>
      <c r="AD5466">
        <v>0</v>
      </c>
      <c r="AE5466">
        <v>269.78958244955084</v>
      </c>
    </row>
    <row r="5467" spans="1:31" x14ac:dyDescent="0.25">
      <c r="A5467">
        <v>2347613</v>
      </c>
      <c r="B5467">
        <v>1</v>
      </c>
      <c r="C5467" t="s">
        <v>80</v>
      </c>
      <c r="D5467" t="s">
        <v>101</v>
      </c>
      <c r="E5467" t="s">
        <v>141</v>
      </c>
      <c r="F5467" t="s">
        <v>15699</v>
      </c>
      <c r="G5467" t="s">
        <v>208</v>
      </c>
      <c r="H5467" t="s">
        <v>135</v>
      </c>
      <c r="I5467" t="s">
        <v>144</v>
      </c>
      <c r="J5467" t="s">
        <v>137</v>
      </c>
      <c r="K5467" t="s">
        <v>209</v>
      </c>
      <c r="L5467" t="s">
        <v>15700</v>
      </c>
      <c r="M5467" t="s">
        <v>15701</v>
      </c>
      <c r="N5467">
        <v>4.7244444440000004</v>
      </c>
      <c r="O5467">
        <v>30</v>
      </c>
      <c r="P5467">
        <v>3992</v>
      </c>
      <c r="Q5467">
        <v>31</v>
      </c>
      <c r="R5467">
        <v>12</v>
      </c>
      <c r="S5467">
        <v>65</v>
      </c>
      <c r="T5467">
        <v>250</v>
      </c>
      <c r="U5467">
        <v>1</v>
      </c>
      <c r="V5467">
        <v>0</v>
      </c>
      <c r="W5467">
        <v>149.62572628043824</v>
      </c>
      <c r="X5467">
        <v>5308.4505633705739</v>
      </c>
      <c r="Y5467">
        <v>474.17034653159112</v>
      </c>
      <c r="Z5467">
        <v>40.094223576809682</v>
      </c>
      <c r="AA5467">
        <v>31695.672789191991</v>
      </c>
      <c r="AB5467">
        <v>1855.4036255311169</v>
      </c>
      <c r="AC5467">
        <v>703.48569687103418</v>
      </c>
      <c r="AD5467">
        <v>0</v>
      </c>
      <c r="AE5467">
        <v>40226.902971353556</v>
      </c>
    </row>
    <row r="5468" spans="1:31" x14ac:dyDescent="0.25">
      <c r="A5468">
        <v>2347550</v>
      </c>
      <c r="B5468">
        <v>1</v>
      </c>
      <c r="C5468" t="s">
        <v>80</v>
      </c>
      <c r="D5468" t="s">
        <v>105</v>
      </c>
      <c r="E5468" t="s">
        <v>147</v>
      </c>
      <c r="F5468" t="s">
        <v>15406</v>
      </c>
      <c r="G5468" t="s">
        <v>184</v>
      </c>
      <c r="H5468" t="s">
        <v>135</v>
      </c>
      <c r="I5468" t="s">
        <v>144</v>
      </c>
      <c r="J5468" t="s">
        <v>137</v>
      </c>
      <c r="K5468" t="s">
        <v>138</v>
      </c>
      <c r="L5468" t="s">
        <v>15702</v>
      </c>
      <c r="M5468" t="s">
        <v>15703</v>
      </c>
      <c r="N5468">
        <v>1.481666666</v>
      </c>
      <c r="O5468">
        <v>3</v>
      </c>
      <c r="P5468">
        <v>0</v>
      </c>
      <c r="Q5468">
        <v>12</v>
      </c>
      <c r="R5468">
        <v>0</v>
      </c>
      <c r="S5468">
        <v>2</v>
      </c>
      <c r="T5468">
        <v>0</v>
      </c>
      <c r="U5468">
        <v>0</v>
      </c>
      <c r="V5468">
        <v>0</v>
      </c>
      <c r="W5468">
        <v>4.078972590731575</v>
      </c>
      <c r="X5468">
        <v>0</v>
      </c>
      <c r="Y5468">
        <v>18.209978598488888</v>
      </c>
      <c r="Z5468">
        <v>0</v>
      </c>
      <c r="AA5468">
        <v>25.131390045377799</v>
      </c>
      <c r="AB5468">
        <v>0</v>
      </c>
      <c r="AC5468">
        <v>0</v>
      </c>
      <c r="AD5468">
        <v>0</v>
      </c>
      <c r="AE5468">
        <v>47.420341234598261</v>
      </c>
    </row>
    <row r="5469" spans="1:31" x14ac:dyDescent="0.25">
      <c r="A5469">
        <v>2348048</v>
      </c>
      <c r="B5469">
        <v>1</v>
      </c>
      <c r="C5469" t="s">
        <v>80</v>
      </c>
      <c r="D5469" t="s">
        <v>92</v>
      </c>
      <c r="E5469" t="s">
        <v>157</v>
      </c>
      <c r="F5469" t="s">
        <v>15704</v>
      </c>
      <c r="G5469" t="s">
        <v>159</v>
      </c>
      <c r="H5469" t="s">
        <v>154</v>
      </c>
      <c r="I5469" t="s">
        <v>144</v>
      </c>
      <c r="J5469" t="s">
        <v>137</v>
      </c>
      <c r="K5469" t="s">
        <v>138</v>
      </c>
      <c r="L5469" t="s">
        <v>15705</v>
      </c>
      <c r="M5469" t="s">
        <v>15706</v>
      </c>
      <c r="N5469">
        <v>0.71388888800000005</v>
      </c>
      <c r="O5469">
        <v>0</v>
      </c>
      <c r="P5469">
        <v>1</v>
      </c>
      <c r="Q5469">
        <v>0</v>
      </c>
      <c r="R5469">
        <v>2</v>
      </c>
      <c r="S5469">
        <v>0</v>
      </c>
      <c r="T5469">
        <v>1</v>
      </c>
      <c r="U5469">
        <v>0</v>
      </c>
      <c r="V5469">
        <v>0</v>
      </c>
      <c r="W5469">
        <v>0</v>
      </c>
      <c r="X5469">
        <v>0.32986269332481943</v>
      </c>
      <c r="Y5469">
        <v>0</v>
      </c>
      <c r="Z5469">
        <v>0.82996615149487507</v>
      </c>
      <c r="AA5469">
        <v>0</v>
      </c>
      <c r="AB5469">
        <v>0.82953744260999107</v>
      </c>
      <c r="AC5469">
        <v>0</v>
      </c>
      <c r="AD5469">
        <v>0</v>
      </c>
      <c r="AE5469">
        <v>1.9893662874296856</v>
      </c>
    </row>
    <row r="5470" spans="1:31" x14ac:dyDescent="0.25">
      <c r="A5470">
        <v>2348071</v>
      </c>
      <c r="B5470">
        <v>1</v>
      </c>
      <c r="C5470" t="s">
        <v>80</v>
      </c>
      <c r="D5470" t="s">
        <v>83</v>
      </c>
      <c r="E5470" t="s">
        <v>147</v>
      </c>
      <c r="F5470" t="s">
        <v>15707</v>
      </c>
      <c r="G5470" t="s">
        <v>1416</v>
      </c>
      <c r="H5470" t="s">
        <v>135</v>
      </c>
      <c r="I5470" t="s">
        <v>144</v>
      </c>
      <c r="J5470" t="s">
        <v>137</v>
      </c>
      <c r="K5470" t="s">
        <v>138</v>
      </c>
      <c r="L5470" t="s">
        <v>15708</v>
      </c>
      <c r="M5470" t="s">
        <v>15670</v>
      </c>
      <c r="N5470">
        <v>6.5933333330000004</v>
      </c>
      <c r="O5470">
        <v>0</v>
      </c>
      <c r="P5470">
        <v>1038</v>
      </c>
      <c r="Q5470">
        <v>0</v>
      </c>
      <c r="R5470">
        <v>0</v>
      </c>
      <c r="S5470">
        <v>0</v>
      </c>
      <c r="T5470">
        <v>107</v>
      </c>
      <c r="U5470">
        <v>0</v>
      </c>
      <c r="V5470">
        <v>0</v>
      </c>
      <c r="W5470">
        <v>0</v>
      </c>
      <c r="X5470">
        <v>1739.2902475992612</v>
      </c>
      <c r="Y5470">
        <v>0</v>
      </c>
      <c r="Z5470">
        <v>0</v>
      </c>
      <c r="AA5470">
        <v>0</v>
      </c>
      <c r="AB5470">
        <v>443.5818649075706</v>
      </c>
      <c r="AC5470">
        <v>0</v>
      </c>
      <c r="AD5470">
        <v>0</v>
      </c>
      <c r="AE5470">
        <v>2182.8721125068319</v>
      </c>
    </row>
    <row r="5471" spans="1:31" x14ac:dyDescent="0.25">
      <c r="A5471">
        <v>2347899</v>
      </c>
      <c r="B5471">
        <v>1</v>
      </c>
      <c r="C5471" t="s">
        <v>80</v>
      </c>
      <c r="D5471" t="s">
        <v>93</v>
      </c>
      <c r="E5471" t="s">
        <v>157</v>
      </c>
      <c r="F5471" t="s">
        <v>15709</v>
      </c>
      <c r="G5471" t="s">
        <v>194</v>
      </c>
      <c r="H5471" t="s">
        <v>154</v>
      </c>
      <c r="I5471" t="s">
        <v>144</v>
      </c>
      <c r="J5471" t="s">
        <v>137</v>
      </c>
      <c r="K5471" t="s">
        <v>138</v>
      </c>
      <c r="L5471" t="s">
        <v>15710</v>
      </c>
      <c r="M5471" t="s">
        <v>15711</v>
      </c>
      <c r="N5471">
        <v>7.5069444440000002</v>
      </c>
      <c r="O5471">
        <v>0</v>
      </c>
      <c r="P5471">
        <v>0</v>
      </c>
      <c r="Q5471">
        <v>0</v>
      </c>
      <c r="R5471">
        <v>3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1.1027785122806328</v>
      </c>
      <c r="AA5471">
        <v>0</v>
      </c>
      <c r="AB5471">
        <v>0</v>
      </c>
      <c r="AC5471">
        <v>0</v>
      </c>
      <c r="AD5471">
        <v>0</v>
      </c>
      <c r="AE5471">
        <v>1.1027785122806328</v>
      </c>
    </row>
    <row r="5472" spans="1:31" x14ac:dyDescent="0.25">
      <c r="A5472">
        <v>2348091</v>
      </c>
      <c r="B5472">
        <v>1</v>
      </c>
      <c r="C5472" t="s">
        <v>80</v>
      </c>
      <c r="D5472" t="s">
        <v>94</v>
      </c>
      <c r="E5472" t="s">
        <v>147</v>
      </c>
      <c r="F5472" t="s">
        <v>15712</v>
      </c>
      <c r="G5472" t="s">
        <v>184</v>
      </c>
      <c r="H5472" t="s">
        <v>135</v>
      </c>
      <c r="I5472" t="s">
        <v>144</v>
      </c>
      <c r="J5472" t="s">
        <v>137</v>
      </c>
      <c r="K5472" t="s">
        <v>138</v>
      </c>
      <c r="L5472" t="s">
        <v>15713</v>
      </c>
      <c r="M5472" t="s">
        <v>15714</v>
      </c>
      <c r="N5472">
        <v>2.4511111109999999</v>
      </c>
      <c r="O5472">
        <v>0</v>
      </c>
      <c r="P5472">
        <v>197</v>
      </c>
      <c r="Q5472">
        <v>0</v>
      </c>
      <c r="R5472">
        <v>0</v>
      </c>
      <c r="S5472">
        <v>0</v>
      </c>
      <c r="T5472">
        <v>4</v>
      </c>
      <c r="U5472">
        <v>0</v>
      </c>
      <c r="V5472">
        <v>0</v>
      </c>
      <c r="W5472">
        <v>0</v>
      </c>
      <c r="X5472">
        <v>95.802680265571922</v>
      </c>
      <c r="Y5472">
        <v>0</v>
      </c>
      <c r="Z5472">
        <v>0</v>
      </c>
      <c r="AA5472">
        <v>0</v>
      </c>
      <c r="AB5472">
        <v>3.7165680037986166</v>
      </c>
      <c r="AC5472">
        <v>0</v>
      </c>
      <c r="AD5472">
        <v>0</v>
      </c>
      <c r="AE5472">
        <v>99.519248269370536</v>
      </c>
    </row>
    <row r="5473" spans="1:31" x14ac:dyDescent="0.25">
      <c r="A5473">
        <v>2347530</v>
      </c>
      <c r="B5473">
        <v>1</v>
      </c>
      <c r="C5473" t="s">
        <v>81</v>
      </c>
      <c r="D5473" t="s">
        <v>118</v>
      </c>
      <c r="E5473" t="s">
        <v>157</v>
      </c>
      <c r="F5473" t="s">
        <v>15715</v>
      </c>
      <c r="G5473" t="s">
        <v>279</v>
      </c>
      <c r="H5473" t="s">
        <v>154</v>
      </c>
      <c r="I5473" t="s">
        <v>144</v>
      </c>
      <c r="J5473" t="s">
        <v>137</v>
      </c>
      <c r="K5473" t="s">
        <v>138</v>
      </c>
      <c r="L5473" t="s">
        <v>15716</v>
      </c>
      <c r="M5473" t="s">
        <v>15717</v>
      </c>
      <c r="N5473">
        <v>7.8036111110000004</v>
      </c>
      <c r="O5473">
        <v>0</v>
      </c>
      <c r="P5473">
        <v>17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23.461122734089198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23.461122734089198</v>
      </c>
    </row>
    <row r="5474" spans="1:31" x14ac:dyDescent="0.25">
      <c r="A5474">
        <v>2348085</v>
      </c>
      <c r="B5474">
        <v>1</v>
      </c>
      <c r="C5474" t="s">
        <v>81</v>
      </c>
      <c r="D5474" t="s">
        <v>113</v>
      </c>
      <c r="E5474" t="s">
        <v>174</v>
      </c>
      <c r="F5474" t="s">
        <v>15718</v>
      </c>
      <c r="G5474" t="s">
        <v>176</v>
      </c>
      <c r="H5474" t="s">
        <v>154</v>
      </c>
      <c r="I5474" t="s">
        <v>144</v>
      </c>
      <c r="J5474" t="s">
        <v>137</v>
      </c>
      <c r="K5474" t="s">
        <v>138</v>
      </c>
      <c r="L5474" t="s">
        <v>15719</v>
      </c>
      <c r="M5474" t="s">
        <v>15720</v>
      </c>
      <c r="N5474">
        <v>3.5491666660000001</v>
      </c>
      <c r="O5474">
        <v>0</v>
      </c>
      <c r="P5474">
        <v>10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3.8406647003850409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3.8406647003850409</v>
      </c>
    </row>
    <row r="5475" spans="1:31" x14ac:dyDescent="0.25">
      <c r="A5475">
        <v>2347779</v>
      </c>
      <c r="B5475">
        <v>1</v>
      </c>
      <c r="C5475" t="s">
        <v>81</v>
      </c>
      <c r="D5475" t="s">
        <v>115</v>
      </c>
      <c r="E5475" t="s">
        <v>151</v>
      </c>
      <c r="F5475" t="s">
        <v>15721</v>
      </c>
      <c r="G5475" t="s">
        <v>153</v>
      </c>
      <c r="H5475" t="s">
        <v>154</v>
      </c>
      <c r="I5475" t="s">
        <v>144</v>
      </c>
      <c r="J5475" t="s">
        <v>137</v>
      </c>
      <c r="K5475" t="s">
        <v>138</v>
      </c>
      <c r="L5475" t="s">
        <v>15722</v>
      </c>
      <c r="M5475" t="s">
        <v>15723</v>
      </c>
      <c r="N5475">
        <v>4.45</v>
      </c>
      <c r="O5475">
        <v>0</v>
      </c>
      <c r="P5475">
        <v>3</v>
      </c>
      <c r="Q5475">
        <v>0</v>
      </c>
      <c r="R5475">
        <v>0</v>
      </c>
      <c r="S5475">
        <v>0</v>
      </c>
      <c r="T5475">
        <v>1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11.497850921007734</v>
      </c>
      <c r="AC5475">
        <v>0</v>
      </c>
      <c r="AD5475">
        <v>0</v>
      </c>
      <c r="AE5475">
        <v>11.497850921007734</v>
      </c>
    </row>
    <row r="5476" spans="1:31" x14ac:dyDescent="0.25">
      <c r="A5476">
        <v>2347702</v>
      </c>
      <c r="B5476">
        <v>1</v>
      </c>
      <c r="C5476" t="s">
        <v>81</v>
      </c>
      <c r="D5476" t="s">
        <v>118</v>
      </c>
      <c r="E5476" t="s">
        <v>157</v>
      </c>
      <c r="F5476" t="s">
        <v>15724</v>
      </c>
      <c r="G5476" t="s">
        <v>352</v>
      </c>
      <c r="H5476" t="s">
        <v>154</v>
      </c>
      <c r="I5476" t="s">
        <v>144</v>
      </c>
      <c r="J5476" t="s">
        <v>3</v>
      </c>
      <c r="K5476" t="s">
        <v>138</v>
      </c>
      <c r="L5476" t="s">
        <v>15725</v>
      </c>
      <c r="M5476" t="s">
        <v>15726</v>
      </c>
      <c r="N5476">
        <v>1.5638888879999999</v>
      </c>
      <c r="O5476">
        <v>0</v>
      </c>
      <c r="P5476">
        <v>4</v>
      </c>
      <c r="Q5476">
        <v>0</v>
      </c>
      <c r="R5476">
        <v>0</v>
      </c>
      <c r="S5476">
        <v>0</v>
      </c>
      <c r="T5476">
        <v>3</v>
      </c>
      <c r="U5476">
        <v>0</v>
      </c>
      <c r="V5476">
        <v>0</v>
      </c>
      <c r="W5476">
        <v>0</v>
      </c>
      <c r="X5476">
        <v>2.7072102861341776</v>
      </c>
      <c r="Y5476">
        <v>0</v>
      </c>
      <c r="Z5476">
        <v>0</v>
      </c>
      <c r="AA5476">
        <v>0</v>
      </c>
      <c r="AB5476">
        <v>5.6603205923265785</v>
      </c>
      <c r="AC5476">
        <v>0</v>
      </c>
      <c r="AD5476">
        <v>0</v>
      </c>
      <c r="AE5476">
        <v>8.3675308784607552</v>
      </c>
    </row>
    <row r="5477" spans="1:31" x14ac:dyDescent="0.25">
      <c r="A5477">
        <v>2348011</v>
      </c>
      <c r="B5477">
        <v>1</v>
      </c>
      <c r="C5477" t="s">
        <v>80</v>
      </c>
      <c r="D5477" t="s">
        <v>82</v>
      </c>
      <c r="E5477" t="s">
        <v>157</v>
      </c>
      <c r="F5477" t="s">
        <v>15727</v>
      </c>
      <c r="G5477" t="s">
        <v>204</v>
      </c>
      <c r="H5477" t="s">
        <v>154</v>
      </c>
      <c r="I5477" t="s">
        <v>144</v>
      </c>
      <c r="J5477" t="s">
        <v>137</v>
      </c>
      <c r="K5477" t="s">
        <v>138</v>
      </c>
      <c r="L5477" t="s">
        <v>15728</v>
      </c>
      <c r="M5477" t="s">
        <v>15729</v>
      </c>
      <c r="N5477">
        <v>1.217222222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1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1.1380983538424501</v>
      </c>
      <c r="AC5477">
        <v>0</v>
      </c>
      <c r="AD5477">
        <v>0</v>
      </c>
      <c r="AE5477">
        <v>1.1380983538424501</v>
      </c>
    </row>
    <row r="5478" spans="1:31" x14ac:dyDescent="0.25">
      <c r="A5478">
        <v>2347679</v>
      </c>
      <c r="B5478">
        <v>1</v>
      </c>
      <c r="C5478" t="s">
        <v>80</v>
      </c>
      <c r="D5478" t="s">
        <v>92</v>
      </c>
      <c r="E5478" t="s">
        <v>151</v>
      </c>
      <c r="F5478" t="s">
        <v>15730</v>
      </c>
      <c r="G5478" t="s">
        <v>153</v>
      </c>
      <c r="H5478" t="s">
        <v>154</v>
      </c>
      <c r="I5478" t="s">
        <v>144</v>
      </c>
      <c r="J5478" t="s">
        <v>137</v>
      </c>
      <c r="K5478" t="s">
        <v>138</v>
      </c>
      <c r="L5478" t="s">
        <v>15731</v>
      </c>
      <c r="M5478" t="s">
        <v>15732</v>
      </c>
      <c r="N5478">
        <v>1.026944444</v>
      </c>
      <c r="O5478">
        <v>0</v>
      </c>
      <c r="P5478">
        <v>9</v>
      </c>
      <c r="Q5478">
        <v>0</v>
      </c>
      <c r="R5478">
        <v>5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4.7473217728322465</v>
      </c>
      <c r="Y5478">
        <v>0</v>
      </c>
      <c r="Z5478">
        <v>6.5082751836674229</v>
      </c>
      <c r="AA5478">
        <v>0</v>
      </c>
      <c r="AB5478">
        <v>0</v>
      </c>
      <c r="AC5478">
        <v>0</v>
      </c>
      <c r="AD5478">
        <v>0</v>
      </c>
      <c r="AE5478">
        <v>11.255596956499669</v>
      </c>
    </row>
    <row r="5479" spans="1:31" x14ac:dyDescent="0.25">
      <c r="A5479">
        <v>2347656</v>
      </c>
      <c r="B5479">
        <v>1</v>
      </c>
      <c r="C5479" t="s">
        <v>81</v>
      </c>
      <c r="D5479" t="s">
        <v>118</v>
      </c>
      <c r="E5479" t="s">
        <v>174</v>
      </c>
      <c r="F5479" t="s">
        <v>15733</v>
      </c>
      <c r="G5479" t="s">
        <v>176</v>
      </c>
      <c r="H5479" t="s">
        <v>154</v>
      </c>
      <c r="I5479" t="s">
        <v>144</v>
      </c>
      <c r="J5479" t="s">
        <v>137</v>
      </c>
      <c r="K5479" t="s">
        <v>138</v>
      </c>
      <c r="L5479" t="s">
        <v>15734</v>
      </c>
      <c r="M5479" t="s">
        <v>15735</v>
      </c>
      <c r="N5479">
        <v>1.2252777770000001</v>
      </c>
      <c r="O5479">
        <v>0</v>
      </c>
      <c r="P5479">
        <v>29</v>
      </c>
      <c r="Q5479">
        <v>0</v>
      </c>
      <c r="R5479">
        <v>12</v>
      </c>
      <c r="S5479">
        <v>0</v>
      </c>
      <c r="T5479">
        <v>2</v>
      </c>
      <c r="U5479">
        <v>0</v>
      </c>
      <c r="V5479">
        <v>0</v>
      </c>
      <c r="W5479">
        <v>0</v>
      </c>
      <c r="X5479">
        <v>5.7590373679127493</v>
      </c>
      <c r="Y5479">
        <v>0</v>
      </c>
      <c r="Z5479">
        <v>48.549605635469753</v>
      </c>
      <c r="AA5479">
        <v>0</v>
      </c>
      <c r="AB5479">
        <v>0</v>
      </c>
      <c r="AC5479">
        <v>0</v>
      </c>
      <c r="AD5479">
        <v>0</v>
      </c>
      <c r="AE5479">
        <v>54.3086430033825</v>
      </c>
    </row>
    <row r="5480" spans="1:31" x14ac:dyDescent="0.25">
      <c r="A5480">
        <v>2347556</v>
      </c>
      <c r="B5480">
        <v>1</v>
      </c>
      <c r="C5480" t="s">
        <v>81</v>
      </c>
      <c r="D5480" t="s">
        <v>120</v>
      </c>
      <c r="E5480" t="s">
        <v>141</v>
      </c>
      <c r="F5480" t="s">
        <v>1173</v>
      </c>
      <c r="G5480" t="s">
        <v>134</v>
      </c>
      <c r="H5480" t="s">
        <v>135</v>
      </c>
      <c r="I5480" t="s">
        <v>144</v>
      </c>
      <c r="J5480" t="s">
        <v>137</v>
      </c>
      <c r="K5480" t="s">
        <v>138</v>
      </c>
      <c r="L5480" t="s">
        <v>15736</v>
      </c>
      <c r="M5480" t="s">
        <v>15737</v>
      </c>
      <c r="N5480">
        <v>1.2938888879999999</v>
      </c>
      <c r="O5480">
        <v>0</v>
      </c>
      <c r="P5480">
        <v>496</v>
      </c>
      <c r="Q5480">
        <v>31</v>
      </c>
      <c r="R5480">
        <v>56</v>
      </c>
      <c r="S5480">
        <v>4</v>
      </c>
      <c r="T5480">
        <v>27</v>
      </c>
      <c r="U5480">
        <v>0</v>
      </c>
      <c r="V5480">
        <v>1</v>
      </c>
      <c r="W5480">
        <v>0</v>
      </c>
      <c r="X5480">
        <v>139.69090687750219</v>
      </c>
      <c r="Y5480">
        <v>271.42077559918363</v>
      </c>
      <c r="Z5480">
        <v>141.80469789191378</v>
      </c>
      <c r="AA5480">
        <v>13.134273427264915</v>
      </c>
      <c r="AB5480">
        <v>17.853090997215972</v>
      </c>
      <c r="AC5480">
        <v>0</v>
      </c>
      <c r="AD5480">
        <v>150.15592182793171</v>
      </c>
      <c r="AE5480">
        <v>734.05966662101218</v>
      </c>
    </row>
    <row r="5481" spans="1:31" x14ac:dyDescent="0.25">
      <c r="A5481">
        <v>2348051</v>
      </c>
      <c r="B5481">
        <v>1</v>
      </c>
      <c r="C5481" t="s">
        <v>80</v>
      </c>
      <c r="D5481" t="s">
        <v>83</v>
      </c>
      <c r="E5481" t="s">
        <v>141</v>
      </c>
      <c r="F5481" t="s">
        <v>15738</v>
      </c>
      <c r="G5481" t="s">
        <v>134</v>
      </c>
      <c r="H5481" t="s">
        <v>135</v>
      </c>
      <c r="I5481" t="s">
        <v>144</v>
      </c>
      <c r="J5481" t="s">
        <v>137</v>
      </c>
      <c r="K5481" t="s">
        <v>138</v>
      </c>
      <c r="L5481" t="s">
        <v>15739</v>
      </c>
      <c r="M5481" t="s">
        <v>15740</v>
      </c>
      <c r="N5481">
        <v>0.61361111099999999</v>
      </c>
      <c r="O5481">
        <v>0</v>
      </c>
      <c r="P5481">
        <v>536</v>
      </c>
      <c r="Q5481">
        <v>0</v>
      </c>
      <c r="R5481">
        <v>0</v>
      </c>
      <c r="S5481">
        <v>5</v>
      </c>
      <c r="T5481">
        <v>43</v>
      </c>
      <c r="U5481">
        <v>2</v>
      </c>
      <c r="V5481">
        <v>0</v>
      </c>
      <c r="W5481">
        <v>0</v>
      </c>
      <c r="X5481">
        <v>94.312007904361934</v>
      </c>
      <c r="Y5481">
        <v>0</v>
      </c>
      <c r="Z5481">
        <v>0</v>
      </c>
      <c r="AA5481">
        <v>25.488608889372031</v>
      </c>
      <c r="AB5481">
        <v>16.362404348069823</v>
      </c>
      <c r="AC5481">
        <v>10.250554951155657</v>
      </c>
      <c r="AD5481">
        <v>0</v>
      </c>
      <c r="AE5481">
        <v>146.41357609295946</v>
      </c>
    </row>
    <row r="5482" spans="1:31" x14ac:dyDescent="0.25">
      <c r="A5482">
        <v>2347616</v>
      </c>
      <c r="B5482">
        <v>1</v>
      </c>
      <c r="C5482" t="s">
        <v>80</v>
      </c>
      <c r="D5482" t="s">
        <v>98</v>
      </c>
      <c r="E5482" t="s">
        <v>141</v>
      </c>
      <c r="F5482" t="s">
        <v>15741</v>
      </c>
      <c r="G5482" t="s">
        <v>208</v>
      </c>
      <c r="H5482" t="s">
        <v>135</v>
      </c>
      <c r="I5482" t="s">
        <v>144</v>
      </c>
      <c r="J5482" t="s">
        <v>137</v>
      </c>
      <c r="K5482" t="s">
        <v>209</v>
      </c>
      <c r="L5482" t="s">
        <v>15742</v>
      </c>
      <c r="M5482" t="s">
        <v>15743</v>
      </c>
      <c r="N5482">
        <v>8.0422222219999995</v>
      </c>
      <c r="O5482">
        <v>0</v>
      </c>
      <c r="P5482">
        <v>767</v>
      </c>
      <c r="Q5482">
        <v>6</v>
      </c>
      <c r="R5482">
        <v>332</v>
      </c>
      <c r="S5482">
        <v>2</v>
      </c>
      <c r="T5482">
        <v>221</v>
      </c>
      <c r="U5482">
        <v>1</v>
      </c>
      <c r="V5482">
        <v>0</v>
      </c>
      <c r="W5482">
        <v>0</v>
      </c>
      <c r="X5482">
        <v>1836.7759093598668</v>
      </c>
      <c r="Y5482">
        <v>131.48934792953509</v>
      </c>
      <c r="Z5482">
        <v>2937.0563864141941</v>
      </c>
      <c r="AA5482">
        <v>263.17979564418437</v>
      </c>
      <c r="AB5482">
        <v>3064.9483517194553</v>
      </c>
      <c r="AC5482">
        <v>0</v>
      </c>
      <c r="AD5482">
        <v>0</v>
      </c>
      <c r="AE5482">
        <v>8233.4497910672362</v>
      </c>
    </row>
    <row r="5483" spans="1:31" x14ac:dyDescent="0.25">
      <c r="A5483">
        <v>2347911</v>
      </c>
      <c r="B5483">
        <v>1</v>
      </c>
      <c r="C5483" t="s">
        <v>80</v>
      </c>
      <c r="D5483" t="s">
        <v>98</v>
      </c>
      <c r="E5483" t="s">
        <v>151</v>
      </c>
      <c r="F5483" t="s">
        <v>14812</v>
      </c>
      <c r="G5483" t="s">
        <v>292</v>
      </c>
      <c r="H5483" t="s">
        <v>154</v>
      </c>
      <c r="I5483" t="s">
        <v>144</v>
      </c>
      <c r="J5483" t="s">
        <v>137</v>
      </c>
      <c r="K5483" t="s">
        <v>138</v>
      </c>
      <c r="L5483" t="s">
        <v>15744</v>
      </c>
      <c r="M5483" t="s">
        <v>15745</v>
      </c>
      <c r="N5483">
        <v>2.5888888880000001</v>
      </c>
      <c r="O5483">
        <v>0</v>
      </c>
      <c r="P5483">
        <v>0</v>
      </c>
      <c r="Q5483">
        <v>0</v>
      </c>
      <c r="R5483">
        <v>1</v>
      </c>
      <c r="S5483">
        <v>0</v>
      </c>
      <c r="T5483">
        <v>1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12.200638608011889</v>
      </c>
      <c r="AA5483">
        <v>0</v>
      </c>
      <c r="AB5483">
        <v>6.252991833356333</v>
      </c>
      <c r="AC5483">
        <v>0</v>
      </c>
      <c r="AD5483">
        <v>0</v>
      </c>
      <c r="AE5483">
        <v>18.453630441368222</v>
      </c>
    </row>
    <row r="5484" spans="1:31" x14ac:dyDescent="0.25">
      <c r="A5484">
        <v>2347951</v>
      </c>
      <c r="B5484">
        <v>1</v>
      </c>
      <c r="C5484" t="s">
        <v>80</v>
      </c>
      <c r="D5484" t="s">
        <v>94</v>
      </c>
      <c r="E5484" t="s">
        <v>174</v>
      </c>
      <c r="F5484" t="s">
        <v>15746</v>
      </c>
      <c r="G5484" t="s">
        <v>410</v>
      </c>
      <c r="H5484" t="s">
        <v>154</v>
      </c>
      <c r="I5484" t="s">
        <v>144</v>
      </c>
      <c r="J5484" t="s">
        <v>137</v>
      </c>
      <c r="K5484" t="s">
        <v>138</v>
      </c>
      <c r="L5484" t="s">
        <v>15747</v>
      </c>
      <c r="M5484" t="s">
        <v>15748</v>
      </c>
      <c r="N5484">
        <v>3.8352777769999999</v>
      </c>
      <c r="O5484">
        <v>0</v>
      </c>
      <c r="P5484">
        <v>103</v>
      </c>
      <c r="Q5484">
        <v>0</v>
      </c>
      <c r="R5484">
        <v>6</v>
      </c>
      <c r="S5484">
        <v>0</v>
      </c>
      <c r="T5484">
        <v>11</v>
      </c>
      <c r="U5484">
        <v>0</v>
      </c>
      <c r="V5484">
        <v>0</v>
      </c>
      <c r="W5484">
        <v>0</v>
      </c>
      <c r="X5484">
        <v>91.709855058540626</v>
      </c>
      <c r="Y5484">
        <v>0</v>
      </c>
      <c r="Z5484">
        <v>9.6205632368007947</v>
      </c>
      <c r="AA5484">
        <v>0</v>
      </c>
      <c r="AB5484">
        <v>61.658130050439269</v>
      </c>
      <c r="AC5484">
        <v>0</v>
      </c>
      <c r="AD5484">
        <v>0</v>
      </c>
      <c r="AE5484">
        <v>162.98854834578069</v>
      </c>
    </row>
    <row r="5485" spans="1:31" x14ac:dyDescent="0.25">
      <c r="A5485">
        <v>2347619</v>
      </c>
      <c r="B5485">
        <v>1</v>
      </c>
      <c r="C5485" t="s">
        <v>80</v>
      </c>
      <c r="D5485" t="s">
        <v>96</v>
      </c>
      <c r="E5485" t="s">
        <v>157</v>
      </c>
      <c r="F5485" t="s">
        <v>15749</v>
      </c>
      <c r="G5485" t="s">
        <v>159</v>
      </c>
      <c r="H5485" t="s">
        <v>154</v>
      </c>
      <c r="I5485" t="s">
        <v>144</v>
      </c>
      <c r="J5485" t="s">
        <v>137</v>
      </c>
      <c r="K5485" t="s">
        <v>138</v>
      </c>
      <c r="L5485" t="s">
        <v>15750</v>
      </c>
      <c r="M5485" t="s">
        <v>15751</v>
      </c>
      <c r="N5485">
        <v>7.6569444439999996</v>
      </c>
      <c r="O5485">
        <v>0</v>
      </c>
      <c r="P5485">
        <v>1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1.2859675411849332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1.2859675411849332</v>
      </c>
    </row>
    <row r="5486" spans="1:31" x14ac:dyDescent="0.25">
      <c r="A5486">
        <v>2348094</v>
      </c>
      <c r="B5486">
        <v>1</v>
      </c>
      <c r="C5486" t="s">
        <v>81</v>
      </c>
      <c r="D5486" t="s">
        <v>118</v>
      </c>
      <c r="E5486" t="s">
        <v>174</v>
      </c>
      <c r="F5486" t="s">
        <v>15752</v>
      </c>
      <c r="G5486" t="s">
        <v>11460</v>
      </c>
      <c r="H5486" t="s">
        <v>154</v>
      </c>
      <c r="I5486" t="s">
        <v>144</v>
      </c>
      <c r="J5486" t="s">
        <v>137</v>
      </c>
      <c r="K5486" t="s">
        <v>138</v>
      </c>
      <c r="L5486" t="s">
        <v>15753</v>
      </c>
      <c r="M5486" t="s">
        <v>15754</v>
      </c>
      <c r="N5486">
        <v>1.815555555</v>
      </c>
      <c r="O5486">
        <v>0</v>
      </c>
      <c r="P5486">
        <v>35</v>
      </c>
      <c r="Q5486">
        <v>0</v>
      </c>
      <c r="R5486">
        <v>10</v>
      </c>
      <c r="S5486">
        <v>0</v>
      </c>
      <c r="T5486">
        <v>5</v>
      </c>
      <c r="U5486">
        <v>0</v>
      </c>
      <c r="V5486">
        <v>0</v>
      </c>
      <c r="W5486">
        <v>0</v>
      </c>
      <c r="X5486">
        <v>13.340035757802669</v>
      </c>
      <c r="Y5486">
        <v>0</v>
      </c>
      <c r="Z5486">
        <v>29.682333365753106</v>
      </c>
      <c r="AA5486">
        <v>0</v>
      </c>
      <c r="AB5486">
        <v>3.8935606229308983</v>
      </c>
      <c r="AC5486">
        <v>0</v>
      </c>
      <c r="AD5486">
        <v>0</v>
      </c>
      <c r="AE5486">
        <v>46.915929746486675</v>
      </c>
    </row>
    <row r="5487" spans="1:31" x14ac:dyDescent="0.25">
      <c r="A5487">
        <v>2347825</v>
      </c>
      <c r="B5487">
        <v>1</v>
      </c>
      <c r="C5487" t="s">
        <v>81</v>
      </c>
      <c r="D5487" t="s">
        <v>119</v>
      </c>
      <c r="E5487" t="s">
        <v>151</v>
      </c>
      <c r="F5487" t="s">
        <v>13971</v>
      </c>
      <c r="G5487" t="s">
        <v>153</v>
      </c>
      <c r="H5487" t="s">
        <v>154</v>
      </c>
      <c r="I5487" t="s">
        <v>144</v>
      </c>
      <c r="J5487" t="s">
        <v>137</v>
      </c>
      <c r="K5487" t="s">
        <v>138</v>
      </c>
      <c r="L5487" t="s">
        <v>15755</v>
      </c>
      <c r="M5487" t="s">
        <v>15756</v>
      </c>
      <c r="N5487">
        <v>0.62833333300000005</v>
      </c>
      <c r="O5487">
        <v>0</v>
      </c>
      <c r="P5487">
        <v>0</v>
      </c>
      <c r="Q5487">
        <v>0</v>
      </c>
      <c r="R5487">
        <v>1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5.9235394928595017E-2</v>
      </c>
      <c r="AA5487">
        <v>0</v>
      </c>
      <c r="AB5487">
        <v>0</v>
      </c>
      <c r="AC5487">
        <v>0</v>
      </c>
      <c r="AD5487">
        <v>0</v>
      </c>
      <c r="AE5487">
        <v>5.9235394928595017E-2</v>
      </c>
    </row>
    <row r="5488" spans="1:31" x14ac:dyDescent="0.25">
      <c r="A5488">
        <v>2348074</v>
      </c>
      <c r="B5488">
        <v>1</v>
      </c>
      <c r="C5488" t="s">
        <v>80</v>
      </c>
      <c r="D5488" t="s">
        <v>83</v>
      </c>
      <c r="E5488" t="s">
        <v>147</v>
      </c>
      <c r="F5488" t="s">
        <v>15757</v>
      </c>
      <c r="G5488" t="s">
        <v>1416</v>
      </c>
      <c r="H5488" t="s">
        <v>135</v>
      </c>
      <c r="I5488" t="s">
        <v>144</v>
      </c>
      <c r="J5488" t="s">
        <v>137</v>
      </c>
      <c r="K5488" t="s">
        <v>138</v>
      </c>
      <c r="L5488" t="s">
        <v>15758</v>
      </c>
      <c r="M5488" t="s">
        <v>15670</v>
      </c>
      <c r="N5488">
        <v>6.6016666659999999</v>
      </c>
      <c r="O5488">
        <v>0</v>
      </c>
      <c r="P5488">
        <v>662</v>
      </c>
      <c r="Q5488">
        <v>0</v>
      </c>
      <c r="R5488">
        <v>0</v>
      </c>
      <c r="S5488">
        <v>0</v>
      </c>
      <c r="T5488">
        <v>40</v>
      </c>
      <c r="U5488">
        <v>0</v>
      </c>
      <c r="V5488">
        <v>0</v>
      </c>
      <c r="W5488">
        <v>0</v>
      </c>
      <c r="X5488">
        <v>1182.3109875385755</v>
      </c>
      <c r="Y5488">
        <v>0</v>
      </c>
      <c r="Z5488">
        <v>0</v>
      </c>
      <c r="AA5488">
        <v>0</v>
      </c>
      <c r="AB5488">
        <v>182.97619729821363</v>
      </c>
      <c r="AC5488">
        <v>0</v>
      </c>
      <c r="AD5488">
        <v>0</v>
      </c>
      <c r="AE5488">
        <v>1365.2871848367893</v>
      </c>
    </row>
    <row r="5489" spans="1:31" x14ac:dyDescent="0.25">
      <c r="A5489">
        <v>2347639</v>
      </c>
      <c r="B5489">
        <v>1</v>
      </c>
      <c r="C5489" t="s">
        <v>80</v>
      </c>
      <c r="D5489" t="s">
        <v>93</v>
      </c>
      <c r="E5489" t="s">
        <v>132</v>
      </c>
      <c r="F5489" t="s">
        <v>15759</v>
      </c>
      <c r="G5489" t="s">
        <v>208</v>
      </c>
      <c r="H5489" t="s">
        <v>135</v>
      </c>
      <c r="I5489" t="s">
        <v>144</v>
      </c>
      <c r="J5489" t="s">
        <v>137</v>
      </c>
      <c r="K5489" t="s">
        <v>209</v>
      </c>
      <c r="L5489" t="s">
        <v>15760</v>
      </c>
      <c r="M5489" t="s">
        <v>15761</v>
      </c>
      <c r="N5489">
        <v>5.3480555550000002</v>
      </c>
      <c r="O5489">
        <v>0</v>
      </c>
      <c r="P5489">
        <v>67</v>
      </c>
      <c r="Q5489">
        <v>57</v>
      </c>
      <c r="R5489">
        <v>151</v>
      </c>
      <c r="S5489">
        <v>9</v>
      </c>
      <c r="T5489">
        <v>85</v>
      </c>
      <c r="U5489">
        <v>0</v>
      </c>
      <c r="V5489">
        <v>0</v>
      </c>
      <c r="W5489">
        <v>0</v>
      </c>
      <c r="X5489">
        <v>161.48481204515829</v>
      </c>
      <c r="Y5489">
        <v>7114.4340259333658</v>
      </c>
      <c r="Z5489">
        <v>3009.7800102883502</v>
      </c>
      <c r="AA5489">
        <v>707.19242356780148</v>
      </c>
      <c r="AB5489">
        <v>2195.663402699307</v>
      </c>
      <c r="AC5489">
        <v>0</v>
      </c>
      <c r="AD5489">
        <v>0</v>
      </c>
      <c r="AE5489">
        <v>13188.554674533983</v>
      </c>
    </row>
    <row r="5490" spans="1:31" x14ac:dyDescent="0.25">
      <c r="A5490">
        <v>2347788</v>
      </c>
      <c r="B5490">
        <v>1</v>
      </c>
      <c r="C5490" t="s">
        <v>81</v>
      </c>
      <c r="D5490" t="s">
        <v>127</v>
      </c>
      <c r="E5490" t="s">
        <v>157</v>
      </c>
      <c r="F5490" t="s">
        <v>15762</v>
      </c>
      <c r="G5490" t="s">
        <v>159</v>
      </c>
      <c r="H5490" t="s">
        <v>154</v>
      </c>
      <c r="I5490" t="s">
        <v>144</v>
      </c>
      <c r="J5490" t="s">
        <v>137</v>
      </c>
      <c r="K5490" t="s">
        <v>138</v>
      </c>
      <c r="L5490" t="s">
        <v>15763</v>
      </c>
      <c r="M5490" t="s">
        <v>15764</v>
      </c>
      <c r="N5490">
        <v>3.0833333330000001</v>
      </c>
      <c r="O5490">
        <v>0</v>
      </c>
      <c r="P5490">
        <v>3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1.9250407418540723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1.9250407418540723</v>
      </c>
    </row>
    <row r="5491" spans="1:31" x14ac:dyDescent="0.25">
      <c r="A5491">
        <v>2348031</v>
      </c>
      <c r="B5491">
        <v>1</v>
      </c>
      <c r="C5491" t="s">
        <v>81</v>
      </c>
      <c r="D5491" t="s">
        <v>112</v>
      </c>
      <c r="E5491" t="s">
        <v>157</v>
      </c>
      <c r="F5491" t="s">
        <v>15765</v>
      </c>
      <c r="G5491" t="s">
        <v>159</v>
      </c>
      <c r="H5491" t="s">
        <v>154</v>
      </c>
      <c r="I5491" t="s">
        <v>144</v>
      </c>
      <c r="J5491" t="s">
        <v>137</v>
      </c>
      <c r="K5491" t="s">
        <v>138</v>
      </c>
      <c r="L5491" t="s">
        <v>15766</v>
      </c>
      <c r="M5491" t="s">
        <v>15767</v>
      </c>
      <c r="N5491">
        <v>5.1163888880000004</v>
      </c>
      <c r="O5491">
        <v>0</v>
      </c>
      <c r="P5491">
        <v>1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1.4803257459766777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1.4803257459766777</v>
      </c>
    </row>
    <row r="5492" spans="1:31" x14ac:dyDescent="0.25">
      <c r="A5492">
        <v>2347559</v>
      </c>
      <c r="B5492">
        <v>1</v>
      </c>
      <c r="C5492" t="s">
        <v>81</v>
      </c>
      <c r="D5492" t="s">
        <v>119</v>
      </c>
      <c r="E5492" t="s">
        <v>147</v>
      </c>
      <c r="F5492" t="s">
        <v>15768</v>
      </c>
      <c r="G5492" t="s">
        <v>134</v>
      </c>
      <c r="H5492" t="s">
        <v>135</v>
      </c>
      <c r="I5492" t="s">
        <v>144</v>
      </c>
      <c r="J5492" t="s">
        <v>137</v>
      </c>
      <c r="K5492" t="s">
        <v>138</v>
      </c>
      <c r="L5492" t="s">
        <v>15769</v>
      </c>
      <c r="M5492" t="s">
        <v>15770</v>
      </c>
      <c r="N5492">
        <v>0.390833333</v>
      </c>
      <c r="O5492">
        <v>0</v>
      </c>
      <c r="P5492">
        <v>0</v>
      </c>
      <c r="Q5492">
        <v>0</v>
      </c>
      <c r="R5492">
        <v>0</v>
      </c>
      <c r="S5492">
        <v>3</v>
      </c>
      <c r="T5492">
        <v>113</v>
      </c>
      <c r="U5492">
        <v>0</v>
      </c>
      <c r="V5492">
        <v>2</v>
      </c>
      <c r="W5492">
        <v>0</v>
      </c>
      <c r="X5492">
        <v>0</v>
      </c>
      <c r="Y5492">
        <v>0</v>
      </c>
      <c r="Z5492">
        <v>0</v>
      </c>
      <c r="AA5492">
        <v>4.3600644233699466</v>
      </c>
      <c r="AB5492">
        <v>9.7367313652377376</v>
      </c>
      <c r="AC5492">
        <v>0</v>
      </c>
      <c r="AD5492">
        <v>3.2948835980155193</v>
      </c>
      <c r="AE5492">
        <v>17.391679386623203</v>
      </c>
    </row>
    <row r="5493" spans="1:31" x14ac:dyDescent="0.25">
      <c r="A5493">
        <v>2347891</v>
      </c>
      <c r="B5493">
        <v>1</v>
      </c>
      <c r="C5493" t="s">
        <v>81</v>
      </c>
      <c r="D5493" t="s">
        <v>122</v>
      </c>
      <c r="E5493" t="s">
        <v>147</v>
      </c>
      <c r="F5493" t="s">
        <v>15771</v>
      </c>
      <c r="G5493" t="s">
        <v>363</v>
      </c>
      <c r="H5493" t="s">
        <v>135</v>
      </c>
      <c r="I5493" t="s">
        <v>136</v>
      </c>
      <c r="J5493" t="s">
        <v>137</v>
      </c>
      <c r="K5493" t="s">
        <v>209</v>
      </c>
      <c r="L5493" t="s">
        <v>15772</v>
      </c>
      <c r="M5493" t="s">
        <v>15773</v>
      </c>
      <c r="N5493">
        <v>2.5000000000000001E-2</v>
      </c>
      <c r="O5493">
        <v>0</v>
      </c>
      <c r="P5493">
        <v>4685</v>
      </c>
      <c r="Q5493">
        <v>0</v>
      </c>
      <c r="R5493">
        <v>39</v>
      </c>
      <c r="S5493">
        <v>1</v>
      </c>
      <c r="T5493">
        <v>202</v>
      </c>
      <c r="U5493">
        <v>0</v>
      </c>
      <c r="V5493">
        <v>0</v>
      </c>
      <c r="W5493">
        <v>0</v>
      </c>
      <c r="X5493">
        <v>27.235229866396558</v>
      </c>
      <c r="Y5493">
        <v>0</v>
      </c>
      <c r="Z5493">
        <v>0.31783673558487496</v>
      </c>
      <c r="AA5493">
        <v>0.16241106108770001</v>
      </c>
      <c r="AB5493">
        <v>5.8572383766011962</v>
      </c>
      <c r="AC5493">
        <v>0</v>
      </c>
      <c r="AD5493">
        <v>0</v>
      </c>
      <c r="AE5493">
        <v>33.572716039670333</v>
      </c>
    </row>
    <row r="5494" spans="1:31" x14ac:dyDescent="0.25">
      <c r="A5494">
        <v>2347868</v>
      </c>
      <c r="B5494">
        <v>1</v>
      </c>
      <c r="C5494" t="s">
        <v>81</v>
      </c>
      <c r="D5494" t="s">
        <v>127</v>
      </c>
      <c r="E5494" t="s">
        <v>141</v>
      </c>
      <c r="F5494" t="s">
        <v>15774</v>
      </c>
      <c r="G5494" t="s">
        <v>134</v>
      </c>
      <c r="H5494" t="s">
        <v>135</v>
      </c>
      <c r="I5494" t="s">
        <v>144</v>
      </c>
      <c r="J5494" t="s">
        <v>137</v>
      </c>
      <c r="K5494" t="s">
        <v>138</v>
      </c>
      <c r="L5494" t="s">
        <v>15775</v>
      </c>
      <c r="M5494" t="s">
        <v>15776</v>
      </c>
      <c r="N5494">
        <v>1.0938888879999999</v>
      </c>
      <c r="O5494">
        <v>3</v>
      </c>
      <c r="P5494">
        <v>12</v>
      </c>
      <c r="Q5494">
        <v>198</v>
      </c>
      <c r="R5494">
        <v>105</v>
      </c>
      <c r="S5494">
        <v>20</v>
      </c>
      <c r="T5494">
        <v>5</v>
      </c>
      <c r="U5494">
        <v>0</v>
      </c>
      <c r="V5494">
        <v>0</v>
      </c>
      <c r="W5494">
        <v>1.853173935092002</v>
      </c>
      <c r="X5494">
        <v>3.6666055305998344</v>
      </c>
      <c r="Y5494">
        <v>945.07429336140535</v>
      </c>
      <c r="Z5494">
        <v>236.85313995670501</v>
      </c>
      <c r="AA5494">
        <v>165.79351943719794</v>
      </c>
      <c r="AB5494">
        <v>14.23722038784071</v>
      </c>
      <c r="AC5494">
        <v>0</v>
      </c>
      <c r="AD5494">
        <v>0</v>
      </c>
      <c r="AE5494">
        <v>1367.477952608841</v>
      </c>
    </row>
    <row r="5495" spans="1:31" x14ac:dyDescent="0.25">
      <c r="A5495">
        <v>2347699</v>
      </c>
      <c r="B5495">
        <v>1</v>
      </c>
      <c r="C5495" t="s">
        <v>81</v>
      </c>
      <c r="D5495" t="s">
        <v>115</v>
      </c>
      <c r="E5495" t="s">
        <v>151</v>
      </c>
      <c r="F5495" t="s">
        <v>1032</v>
      </c>
      <c r="G5495" t="s">
        <v>143</v>
      </c>
      <c r="H5495" t="s">
        <v>154</v>
      </c>
      <c r="I5495" t="s">
        <v>144</v>
      </c>
      <c r="J5495" t="s">
        <v>5</v>
      </c>
      <c r="K5495" t="s">
        <v>138</v>
      </c>
      <c r="L5495" t="s">
        <v>15777</v>
      </c>
      <c r="M5495" t="s">
        <v>15778</v>
      </c>
      <c r="N5495">
        <v>6.3947222220000004</v>
      </c>
      <c r="O5495">
        <v>0</v>
      </c>
      <c r="P5495">
        <v>7</v>
      </c>
      <c r="Q5495">
        <v>0</v>
      </c>
      <c r="R5495">
        <v>1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4.7631474774697216</v>
      </c>
      <c r="Y5495">
        <v>0</v>
      </c>
      <c r="Z5495">
        <v>1.2535314965654583</v>
      </c>
      <c r="AA5495">
        <v>0</v>
      </c>
      <c r="AB5495">
        <v>0</v>
      </c>
      <c r="AC5495">
        <v>0</v>
      </c>
      <c r="AD5495">
        <v>0</v>
      </c>
      <c r="AE5495">
        <v>6.0166789740351803</v>
      </c>
    </row>
    <row r="5496" spans="1:31" x14ac:dyDescent="0.25">
      <c r="A5496">
        <v>2347553</v>
      </c>
      <c r="B5496">
        <v>1</v>
      </c>
      <c r="C5496" t="s">
        <v>80</v>
      </c>
      <c r="D5496" t="s">
        <v>84</v>
      </c>
      <c r="E5496" t="s">
        <v>147</v>
      </c>
      <c r="F5496" t="s">
        <v>15779</v>
      </c>
      <c r="G5496" t="s">
        <v>134</v>
      </c>
      <c r="H5496" t="s">
        <v>135</v>
      </c>
      <c r="I5496" t="s">
        <v>144</v>
      </c>
      <c r="J5496" t="s">
        <v>137</v>
      </c>
      <c r="K5496" t="s">
        <v>138</v>
      </c>
      <c r="L5496" t="s">
        <v>15780</v>
      </c>
      <c r="M5496" t="s">
        <v>15781</v>
      </c>
      <c r="N5496">
        <v>1.445277777</v>
      </c>
      <c r="O5496">
        <v>13</v>
      </c>
      <c r="P5496">
        <v>1096</v>
      </c>
      <c r="Q5496">
        <v>3</v>
      </c>
      <c r="R5496">
        <v>194</v>
      </c>
      <c r="S5496">
        <v>11</v>
      </c>
      <c r="T5496">
        <v>130</v>
      </c>
      <c r="U5496">
        <v>0</v>
      </c>
      <c r="V5496">
        <v>0</v>
      </c>
      <c r="W5496">
        <v>8.5098588638857819</v>
      </c>
      <c r="X5496">
        <v>319.97397864544848</v>
      </c>
      <c r="Y5496">
        <v>101.54997020715962</v>
      </c>
      <c r="Z5496">
        <v>471.32122259512397</v>
      </c>
      <c r="AA5496">
        <v>31.212189680305489</v>
      </c>
      <c r="AB5496">
        <v>123.12144662572373</v>
      </c>
      <c r="AC5496">
        <v>0</v>
      </c>
      <c r="AD5496">
        <v>0</v>
      </c>
      <c r="AE5496">
        <v>1055.6886666176472</v>
      </c>
    </row>
    <row r="5497" spans="1:31" x14ac:dyDescent="0.25">
      <c r="A5497">
        <v>2348014</v>
      </c>
      <c r="B5497">
        <v>1</v>
      </c>
      <c r="C5497" t="s">
        <v>80</v>
      </c>
      <c r="D5497" t="s">
        <v>93</v>
      </c>
      <c r="E5497" t="s">
        <v>151</v>
      </c>
      <c r="F5497" t="s">
        <v>15782</v>
      </c>
      <c r="G5497" t="s">
        <v>153</v>
      </c>
      <c r="H5497" t="s">
        <v>154</v>
      </c>
      <c r="I5497" t="s">
        <v>144</v>
      </c>
      <c r="J5497" t="s">
        <v>137</v>
      </c>
      <c r="K5497" t="s">
        <v>138</v>
      </c>
      <c r="L5497" t="s">
        <v>15783</v>
      </c>
      <c r="M5497" t="s">
        <v>15784</v>
      </c>
      <c r="N5497">
        <v>3.8366666660000002</v>
      </c>
      <c r="O5497">
        <v>0</v>
      </c>
      <c r="P5497">
        <v>1</v>
      </c>
      <c r="Q5497">
        <v>0</v>
      </c>
      <c r="R5497">
        <v>6</v>
      </c>
      <c r="S5497">
        <v>0</v>
      </c>
      <c r="T5497">
        <v>3</v>
      </c>
      <c r="U5497">
        <v>0</v>
      </c>
      <c r="V5497">
        <v>0</v>
      </c>
      <c r="W5497">
        <v>0</v>
      </c>
      <c r="X5497">
        <v>3.2703150814120603</v>
      </c>
      <c r="Y5497">
        <v>0</v>
      </c>
      <c r="Z5497">
        <v>112.20532527126301</v>
      </c>
      <c r="AA5497">
        <v>0</v>
      </c>
      <c r="AB5497">
        <v>74.010826248886872</v>
      </c>
      <c r="AC5497">
        <v>0</v>
      </c>
      <c r="AD5497">
        <v>0</v>
      </c>
      <c r="AE5497">
        <v>189.48646660156194</v>
      </c>
    </row>
    <row r="5498" spans="1:31" x14ac:dyDescent="0.25">
      <c r="A5498">
        <v>2348100</v>
      </c>
      <c r="B5498">
        <v>1</v>
      </c>
      <c r="C5498" t="s">
        <v>80</v>
      </c>
      <c r="D5498" t="s">
        <v>87</v>
      </c>
      <c r="E5498" t="s">
        <v>157</v>
      </c>
      <c r="F5498" t="s">
        <v>15785</v>
      </c>
      <c r="G5498" t="s">
        <v>204</v>
      </c>
      <c r="H5498" t="s">
        <v>154</v>
      </c>
      <c r="I5498" t="s">
        <v>144</v>
      </c>
      <c r="J5498" t="s">
        <v>137</v>
      </c>
      <c r="K5498" t="s">
        <v>138</v>
      </c>
      <c r="L5498" t="s">
        <v>15786</v>
      </c>
      <c r="M5498" t="s">
        <v>15787</v>
      </c>
      <c r="N5498">
        <v>3.6286111110000001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1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>
        <v>0</v>
      </c>
      <c r="AB5498">
        <v>5.0644743499560203</v>
      </c>
      <c r="AC5498">
        <v>0</v>
      </c>
      <c r="AD5498">
        <v>0</v>
      </c>
      <c r="AE5498">
        <v>5.0644743499560203</v>
      </c>
    </row>
    <row r="5499" spans="1:31" x14ac:dyDescent="0.25">
      <c r="A5499">
        <v>2347805</v>
      </c>
      <c r="B5499">
        <v>1</v>
      </c>
      <c r="C5499" t="s">
        <v>81</v>
      </c>
      <c r="D5499" t="s">
        <v>112</v>
      </c>
      <c r="E5499" t="s">
        <v>174</v>
      </c>
      <c r="F5499" t="s">
        <v>15788</v>
      </c>
      <c r="G5499" t="s">
        <v>208</v>
      </c>
      <c r="H5499" t="s">
        <v>154</v>
      </c>
      <c r="I5499" t="s">
        <v>144</v>
      </c>
      <c r="J5499" t="s">
        <v>137</v>
      </c>
      <c r="K5499" t="s">
        <v>209</v>
      </c>
      <c r="L5499" t="s">
        <v>15789</v>
      </c>
      <c r="M5499" t="s">
        <v>15790</v>
      </c>
      <c r="N5499">
        <v>1.4216666659999999</v>
      </c>
      <c r="O5499">
        <v>0</v>
      </c>
      <c r="P5499">
        <v>0</v>
      </c>
      <c r="Q5499">
        <v>0</v>
      </c>
      <c r="R5499">
        <v>6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9.8147598918699064</v>
      </c>
      <c r="AA5499">
        <v>0</v>
      </c>
      <c r="AB5499">
        <v>0</v>
      </c>
      <c r="AC5499">
        <v>0</v>
      </c>
      <c r="AD5499">
        <v>0</v>
      </c>
      <c r="AE5499">
        <v>9.8147598918699064</v>
      </c>
    </row>
    <row r="5500" spans="1:31" x14ac:dyDescent="0.25">
      <c r="A5500">
        <v>2348054</v>
      </c>
      <c r="B5500">
        <v>1</v>
      </c>
      <c r="C5500" t="s">
        <v>80</v>
      </c>
      <c r="D5500" t="s">
        <v>103</v>
      </c>
      <c r="E5500" t="s">
        <v>157</v>
      </c>
      <c r="F5500" t="s">
        <v>15791</v>
      </c>
      <c r="G5500" t="s">
        <v>279</v>
      </c>
      <c r="H5500" t="s">
        <v>154</v>
      </c>
      <c r="I5500" t="s">
        <v>144</v>
      </c>
      <c r="J5500" t="s">
        <v>137</v>
      </c>
      <c r="K5500" t="s">
        <v>138</v>
      </c>
      <c r="L5500" t="s">
        <v>15792</v>
      </c>
      <c r="M5500" t="s">
        <v>15793</v>
      </c>
      <c r="N5500">
        <v>3.8905555550000002</v>
      </c>
      <c r="O5500">
        <v>0</v>
      </c>
      <c r="P5500">
        <v>6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5.6215085903872346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5.6215085903872346</v>
      </c>
    </row>
    <row r="5501" spans="1:31" x14ac:dyDescent="0.25">
      <c r="A5501">
        <v>2347762</v>
      </c>
      <c r="B5501">
        <v>1</v>
      </c>
      <c r="C5501" t="s">
        <v>80</v>
      </c>
      <c r="D5501" t="s">
        <v>82</v>
      </c>
      <c r="E5501" t="s">
        <v>151</v>
      </c>
      <c r="F5501" t="s">
        <v>3852</v>
      </c>
      <c r="G5501" t="s">
        <v>1274</v>
      </c>
      <c r="H5501" t="s">
        <v>154</v>
      </c>
      <c r="I5501" t="s">
        <v>144</v>
      </c>
      <c r="J5501" t="s">
        <v>137</v>
      </c>
      <c r="K5501" t="s">
        <v>138</v>
      </c>
      <c r="L5501" t="s">
        <v>15794</v>
      </c>
      <c r="M5501" t="s">
        <v>15795</v>
      </c>
      <c r="N5501">
        <v>2.2538888880000001</v>
      </c>
      <c r="O5501">
        <v>0</v>
      </c>
      <c r="P5501">
        <v>144</v>
      </c>
      <c r="Q5501">
        <v>0</v>
      </c>
      <c r="R5501">
        <v>0</v>
      </c>
      <c r="S5501">
        <v>0</v>
      </c>
      <c r="T5501">
        <v>10</v>
      </c>
      <c r="U5501">
        <v>0</v>
      </c>
      <c r="V5501">
        <v>0</v>
      </c>
      <c r="W5501">
        <v>0</v>
      </c>
      <c r="X5501">
        <v>76.160297991591818</v>
      </c>
      <c r="Y5501">
        <v>0</v>
      </c>
      <c r="Z5501">
        <v>0</v>
      </c>
      <c r="AA5501">
        <v>0</v>
      </c>
      <c r="AB5501">
        <v>2.9017003666534493</v>
      </c>
      <c r="AC5501">
        <v>0</v>
      </c>
      <c r="AD5501">
        <v>0</v>
      </c>
      <c r="AE5501">
        <v>79.061998358245262</v>
      </c>
    </row>
    <row r="5502" spans="1:31" x14ac:dyDescent="0.25">
      <c r="A5502">
        <v>2347908</v>
      </c>
      <c r="B5502">
        <v>1</v>
      </c>
      <c r="C5502" t="s">
        <v>80</v>
      </c>
      <c r="D5502" t="s">
        <v>108</v>
      </c>
      <c r="E5502" t="s">
        <v>141</v>
      </c>
      <c r="F5502" t="s">
        <v>15796</v>
      </c>
      <c r="G5502" t="s">
        <v>134</v>
      </c>
      <c r="H5502" t="s">
        <v>135</v>
      </c>
      <c r="I5502" t="s">
        <v>136</v>
      </c>
      <c r="J5502" t="s">
        <v>137</v>
      </c>
      <c r="K5502" t="s">
        <v>138</v>
      </c>
      <c r="L5502" t="s">
        <v>15797</v>
      </c>
      <c r="M5502" t="s">
        <v>15798</v>
      </c>
      <c r="N5502">
        <v>4.0555555E-2</v>
      </c>
      <c r="O5502">
        <v>0</v>
      </c>
      <c r="P5502">
        <v>1942</v>
      </c>
      <c r="Q5502">
        <v>2</v>
      </c>
      <c r="R5502">
        <v>418</v>
      </c>
      <c r="S5502">
        <v>14</v>
      </c>
      <c r="T5502">
        <v>268</v>
      </c>
      <c r="U5502">
        <v>0</v>
      </c>
      <c r="V5502">
        <v>0</v>
      </c>
      <c r="W5502">
        <v>0</v>
      </c>
      <c r="X5502">
        <v>13.943384218444638</v>
      </c>
      <c r="Y5502">
        <v>2.9189165352032833</v>
      </c>
      <c r="Z5502">
        <v>18.514701025555983</v>
      </c>
      <c r="AA5502">
        <v>1.7100390762435751</v>
      </c>
      <c r="AB5502">
        <v>12.550373752884578</v>
      </c>
      <c r="AC5502">
        <v>0</v>
      </c>
      <c r="AD5502">
        <v>0</v>
      </c>
      <c r="AE5502">
        <v>49.637414608332065</v>
      </c>
    </row>
    <row r="5503" spans="1:31" x14ac:dyDescent="0.25">
      <c r="A5503">
        <v>2347642</v>
      </c>
      <c r="B5503">
        <v>1</v>
      </c>
      <c r="C5503" t="s">
        <v>81</v>
      </c>
      <c r="D5503" t="s">
        <v>127</v>
      </c>
      <c r="E5503" t="s">
        <v>147</v>
      </c>
      <c r="F5503" t="s">
        <v>15799</v>
      </c>
      <c r="G5503" t="s">
        <v>134</v>
      </c>
      <c r="H5503" t="s">
        <v>135</v>
      </c>
      <c r="I5503" t="s">
        <v>144</v>
      </c>
      <c r="J5503" t="s">
        <v>137</v>
      </c>
      <c r="K5503" t="s">
        <v>138</v>
      </c>
      <c r="L5503" t="s">
        <v>15800</v>
      </c>
      <c r="M5503" t="s">
        <v>15801</v>
      </c>
      <c r="N5503">
        <v>0.42166666600000002</v>
      </c>
      <c r="O5503">
        <v>0</v>
      </c>
      <c r="P5503">
        <v>379</v>
      </c>
      <c r="Q5503">
        <v>7</v>
      </c>
      <c r="R5503">
        <v>16</v>
      </c>
      <c r="S5503">
        <v>2</v>
      </c>
      <c r="T5503">
        <v>69</v>
      </c>
      <c r="U5503">
        <v>0</v>
      </c>
      <c r="V5503">
        <v>1</v>
      </c>
      <c r="W5503">
        <v>0</v>
      </c>
      <c r="X5503">
        <v>39.03181721777797</v>
      </c>
      <c r="Y5503">
        <v>21.8451275490679</v>
      </c>
      <c r="Z5503">
        <v>14.223097207756693</v>
      </c>
      <c r="AA5503">
        <v>4.7897080613019742</v>
      </c>
      <c r="AB5503">
        <v>35.387592292856375</v>
      </c>
      <c r="AC5503">
        <v>0</v>
      </c>
      <c r="AD5503">
        <v>14.406355683657631</v>
      </c>
      <c r="AE5503">
        <v>129.68369801241855</v>
      </c>
    </row>
    <row r="5504" spans="1:31" x14ac:dyDescent="0.25">
      <c r="A5504">
        <v>2348120</v>
      </c>
      <c r="B5504">
        <v>1</v>
      </c>
      <c r="C5504" t="s">
        <v>81</v>
      </c>
      <c r="D5504" t="s">
        <v>113</v>
      </c>
      <c r="E5504" t="s">
        <v>151</v>
      </c>
      <c r="F5504" t="s">
        <v>15802</v>
      </c>
      <c r="G5504" t="s">
        <v>153</v>
      </c>
      <c r="H5504" t="s">
        <v>154</v>
      </c>
      <c r="I5504" t="s">
        <v>144</v>
      </c>
      <c r="J5504" t="s">
        <v>137</v>
      </c>
      <c r="K5504" t="s">
        <v>138</v>
      </c>
      <c r="L5504" t="s">
        <v>15803</v>
      </c>
      <c r="M5504" t="s">
        <v>15804</v>
      </c>
      <c r="N5504">
        <v>5.562777777</v>
      </c>
      <c r="O5504">
        <v>0</v>
      </c>
      <c r="P5504">
        <v>4</v>
      </c>
      <c r="Q5504">
        <v>0</v>
      </c>
      <c r="R5504">
        <v>3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2.5830773753807867</v>
      </c>
      <c r="Y5504">
        <v>0</v>
      </c>
      <c r="Z5504">
        <v>93.322945032256015</v>
      </c>
      <c r="AA5504">
        <v>0</v>
      </c>
      <c r="AB5504">
        <v>0</v>
      </c>
      <c r="AC5504">
        <v>0</v>
      </c>
      <c r="AD5504">
        <v>0</v>
      </c>
      <c r="AE5504">
        <v>95.906022407636797</v>
      </c>
    </row>
    <row r="5505" spans="1:31" x14ac:dyDescent="0.25">
      <c r="A5505">
        <v>2347991</v>
      </c>
      <c r="B5505">
        <v>1</v>
      </c>
      <c r="C5505" t="s">
        <v>80</v>
      </c>
      <c r="D5505" t="s">
        <v>105</v>
      </c>
      <c r="E5505" t="s">
        <v>132</v>
      </c>
      <c r="F5505" t="s">
        <v>2467</v>
      </c>
      <c r="G5505" t="s">
        <v>134</v>
      </c>
      <c r="H5505" t="s">
        <v>135</v>
      </c>
      <c r="I5505" t="s">
        <v>144</v>
      </c>
      <c r="J5505" t="s">
        <v>137</v>
      </c>
      <c r="K5505" t="s">
        <v>138</v>
      </c>
      <c r="L5505" t="s">
        <v>15805</v>
      </c>
      <c r="M5505" t="s">
        <v>15806</v>
      </c>
      <c r="N5505">
        <v>0.41499999999999998</v>
      </c>
      <c r="O5505">
        <v>0</v>
      </c>
      <c r="P5505">
        <v>2223</v>
      </c>
      <c r="Q5505">
        <v>0</v>
      </c>
      <c r="R5505">
        <v>9</v>
      </c>
      <c r="S5505">
        <v>8</v>
      </c>
      <c r="T5505">
        <v>110</v>
      </c>
      <c r="U5505">
        <v>6</v>
      </c>
      <c r="V5505">
        <v>3</v>
      </c>
      <c r="W5505">
        <v>0</v>
      </c>
      <c r="X5505">
        <v>318.64045713825294</v>
      </c>
      <c r="Y5505">
        <v>0</v>
      </c>
      <c r="Z5505">
        <v>2.9909330111865255</v>
      </c>
      <c r="AA5505">
        <v>31.749610147903756</v>
      </c>
      <c r="AB5505">
        <v>74.082887605490583</v>
      </c>
      <c r="AC5505">
        <v>169.85390435255306</v>
      </c>
      <c r="AD5505">
        <v>6.6883484220835197</v>
      </c>
      <c r="AE5505">
        <v>604.0061406774704</v>
      </c>
    </row>
    <row r="5506" spans="1:31" x14ac:dyDescent="0.25">
      <c r="A5506">
        <v>2347828</v>
      </c>
      <c r="B5506">
        <v>1</v>
      </c>
      <c r="C5506" t="s">
        <v>80</v>
      </c>
      <c r="D5506" t="s">
        <v>83</v>
      </c>
      <c r="E5506" t="s">
        <v>147</v>
      </c>
      <c r="F5506" t="s">
        <v>15807</v>
      </c>
      <c r="G5506" t="s">
        <v>1768</v>
      </c>
      <c r="H5506" t="s">
        <v>135</v>
      </c>
      <c r="I5506" t="s">
        <v>144</v>
      </c>
      <c r="J5506" t="s">
        <v>137</v>
      </c>
      <c r="K5506" t="s">
        <v>138</v>
      </c>
      <c r="L5506" t="s">
        <v>15808</v>
      </c>
      <c r="M5506" t="s">
        <v>15809</v>
      </c>
      <c r="N5506">
        <v>2.9313888879999999</v>
      </c>
      <c r="O5506">
        <v>0</v>
      </c>
      <c r="P5506">
        <v>0</v>
      </c>
      <c r="Q5506">
        <v>0</v>
      </c>
      <c r="R5506">
        <v>1</v>
      </c>
      <c r="S5506">
        <v>0</v>
      </c>
      <c r="T5506">
        <v>115</v>
      </c>
      <c r="U5506">
        <v>0</v>
      </c>
      <c r="V5506">
        <v>5</v>
      </c>
      <c r="W5506">
        <v>0</v>
      </c>
      <c r="X5506">
        <v>0</v>
      </c>
      <c r="Y5506">
        <v>0</v>
      </c>
      <c r="Z5506">
        <v>15.962028264353664</v>
      </c>
      <c r="AA5506">
        <v>0</v>
      </c>
      <c r="AB5506">
        <v>698.2894055050516</v>
      </c>
      <c r="AC5506">
        <v>0</v>
      </c>
      <c r="AD5506">
        <v>152.60582992891781</v>
      </c>
      <c r="AE5506">
        <v>866.8572636983231</v>
      </c>
    </row>
    <row r="5507" spans="1:31" x14ac:dyDescent="0.25">
      <c r="A5507">
        <v>2348077</v>
      </c>
      <c r="B5507">
        <v>1</v>
      </c>
      <c r="C5507" t="s">
        <v>80</v>
      </c>
      <c r="D5507" t="s">
        <v>109</v>
      </c>
      <c r="E5507" t="s">
        <v>151</v>
      </c>
      <c r="F5507" t="s">
        <v>15810</v>
      </c>
      <c r="G5507" t="s">
        <v>153</v>
      </c>
      <c r="H5507" t="s">
        <v>154</v>
      </c>
      <c r="I5507" t="s">
        <v>144</v>
      </c>
      <c r="J5507" t="s">
        <v>137</v>
      </c>
      <c r="K5507" t="s">
        <v>138</v>
      </c>
      <c r="L5507" t="s">
        <v>15811</v>
      </c>
      <c r="M5507" t="s">
        <v>15812</v>
      </c>
      <c r="N5507">
        <v>3.8480555550000002</v>
      </c>
      <c r="O5507">
        <v>0</v>
      </c>
      <c r="P5507">
        <v>0</v>
      </c>
      <c r="Q5507">
        <v>0</v>
      </c>
      <c r="R5507">
        <v>6</v>
      </c>
      <c r="S5507">
        <v>0</v>
      </c>
      <c r="T5507">
        <v>2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71.107928990858454</v>
      </c>
      <c r="AA5507">
        <v>0</v>
      </c>
      <c r="AB5507">
        <v>4.9633272140439564</v>
      </c>
      <c r="AC5507">
        <v>0</v>
      </c>
      <c r="AD5507">
        <v>0</v>
      </c>
      <c r="AE5507">
        <v>76.071256204902411</v>
      </c>
    </row>
    <row r="5508" spans="1:31" x14ac:dyDescent="0.25">
      <c r="A5508">
        <v>2347894</v>
      </c>
      <c r="B5508">
        <v>1</v>
      </c>
      <c r="C5508" t="s">
        <v>80</v>
      </c>
      <c r="D5508" t="s">
        <v>93</v>
      </c>
      <c r="E5508" t="s">
        <v>174</v>
      </c>
      <c r="F5508" t="s">
        <v>15813</v>
      </c>
      <c r="G5508" t="s">
        <v>299</v>
      </c>
      <c r="H5508" t="s">
        <v>154</v>
      </c>
      <c r="I5508" t="s">
        <v>144</v>
      </c>
      <c r="J5508" t="s">
        <v>137</v>
      </c>
      <c r="K5508" t="s">
        <v>138</v>
      </c>
      <c r="L5508" t="s">
        <v>15814</v>
      </c>
      <c r="M5508" t="s">
        <v>15815</v>
      </c>
      <c r="N5508">
        <v>1.4155555550000001</v>
      </c>
      <c r="O5508">
        <v>0</v>
      </c>
      <c r="P5508">
        <v>1</v>
      </c>
      <c r="Q5508">
        <v>0</v>
      </c>
      <c r="R5508">
        <v>17</v>
      </c>
      <c r="S5508">
        <v>0</v>
      </c>
      <c r="T5508">
        <v>7</v>
      </c>
      <c r="U5508">
        <v>0</v>
      </c>
      <c r="V5508">
        <v>0</v>
      </c>
      <c r="W5508">
        <v>0</v>
      </c>
      <c r="X5508">
        <v>4.9439172714350228</v>
      </c>
      <c r="Y5508">
        <v>0</v>
      </c>
      <c r="Z5508">
        <v>126.65140749194781</v>
      </c>
      <c r="AA5508">
        <v>0</v>
      </c>
      <c r="AB5508">
        <v>83.056900793969518</v>
      </c>
      <c r="AC5508">
        <v>0</v>
      </c>
      <c r="AD5508">
        <v>0</v>
      </c>
      <c r="AE5508">
        <v>214.65222555735232</v>
      </c>
    </row>
    <row r="5509" spans="1:31" x14ac:dyDescent="0.25">
      <c r="A5509">
        <v>2347917</v>
      </c>
      <c r="B5509">
        <v>1</v>
      </c>
      <c r="C5509" t="s">
        <v>80</v>
      </c>
      <c r="D5509" t="s">
        <v>84</v>
      </c>
      <c r="E5509" t="s">
        <v>151</v>
      </c>
      <c r="F5509" t="s">
        <v>15548</v>
      </c>
      <c r="G5509" t="s">
        <v>352</v>
      </c>
      <c r="H5509" t="s">
        <v>154</v>
      </c>
      <c r="I5509" t="s">
        <v>144</v>
      </c>
      <c r="J5509" t="s">
        <v>3</v>
      </c>
      <c r="K5509" t="s">
        <v>138</v>
      </c>
      <c r="L5509" t="s">
        <v>15816</v>
      </c>
      <c r="M5509" t="s">
        <v>15817</v>
      </c>
      <c r="N5509">
        <v>2.9613888880000001</v>
      </c>
      <c r="O5509">
        <v>0</v>
      </c>
      <c r="P5509">
        <v>78</v>
      </c>
      <c r="Q5509">
        <v>0</v>
      </c>
      <c r="R5509">
        <v>0</v>
      </c>
      <c r="S5509">
        <v>0</v>
      </c>
      <c r="T5509">
        <v>4</v>
      </c>
      <c r="U5509">
        <v>0</v>
      </c>
      <c r="V5509">
        <v>0</v>
      </c>
      <c r="W5509">
        <v>0</v>
      </c>
      <c r="X5509">
        <v>85.03057689943833</v>
      </c>
      <c r="Y5509">
        <v>0</v>
      </c>
      <c r="Z5509">
        <v>0</v>
      </c>
      <c r="AA5509">
        <v>0</v>
      </c>
      <c r="AB5509">
        <v>42.397217541957531</v>
      </c>
      <c r="AC5509">
        <v>0</v>
      </c>
      <c r="AD5509">
        <v>0</v>
      </c>
      <c r="AE5509">
        <v>127.42779444139586</v>
      </c>
    </row>
    <row r="5510" spans="1:31" x14ac:dyDescent="0.25">
      <c r="A5510">
        <v>2347771</v>
      </c>
      <c r="B5510">
        <v>1</v>
      </c>
      <c r="C5510" t="s">
        <v>81</v>
      </c>
      <c r="D5510" t="s">
        <v>127</v>
      </c>
      <c r="E5510" t="s">
        <v>141</v>
      </c>
      <c r="F5510" t="s">
        <v>15818</v>
      </c>
      <c r="G5510" t="s">
        <v>134</v>
      </c>
      <c r="H5510" t="s">
        <v>135</v>
      </c>
      <c r="I5510" t="s">
        <v>144</v>
      </c>
      <c r="J5510" t="s">
        <v>137</v>
      </c>
      <c r="K5510" t="s">
        <v>138</v>
      </c>
      <c r="L5510" t="s">
        <v>15819</v>
      </c>
      <c r="M5510" t="s">
        <v>15820</v>
      </c>
      <c r="N5510">
        <v>0.89722222200000001</v>
      </c>
      <c r="O5510">
        <v>9</v>
      </c>
      <c r="P5510">
        <v>3</v>
      </c>
      <c r="Q5510">
        <v>277</v>
      </c>
      <c r="R5510">
        <v>39</v>
      </c>
      <c r="S5510">
        <v>16</v>
      </c>
      <c r="T5510">
        <v>3</v>
      </c>
      <c r="U5510">
        <v>0</v>
      </c>
      <c r="V5510">
        <v>0</v>
      </c>
      <c r="W5510">
        <v>4.3653830421072666</v>
      </c>
      <c r="X5510">
        <v>1.946602102310653</v>
      </c>
      <c r="Y5510">
        <v>1379.1888111666804</v>
      </c>
      <c r="Z5510">
        <v>444.14044931705342</v>
      </c>
      <c r="AA5510">
        <v>107.50525793512737</v>
      </c>
      <c r="AB5510">
        <v>18.691555223196776</v>
      </c>
      <c r="AC5510">
        <v>0</v>
      </c>
      <c r="AD5510">
        <v>0</v>
      </c>
      <c r="AE5510">
        <v>1955.838058786476</v>
      </c>
    </row>
    <row r="5511" spans="1:31" x14ac:dyDescent="0.25">
      <c r="A5511">
        <v>2347748</v>
      </c>
      <c r="B5511">
        <v>1</v>
      </c>
      <c r="C5511" t="s">
        <v>80</v>
      </c>
      <c r="D5511" t="s">
        <v>83</v>
      </c>
      <c r="E5511" t="s">
        <v>240</v>
      </c>
      <c r="F5511" t="s">
        <v>4050</v>
      </c>
      <c r="G5511" t="s">
        <v>134</v>
      </c>
      <c r="H5511" t="s">
        <v>135</v>
      </c>
      <c r="I5511" t="s">
        <v>144</v>
      </c>
      <c r="J5511" t="s">
        <v>137</v>
      </c>
      <c r="K5511" t="s">
        <v>138</v>
      </c>
      <c r="L5511" t="s">
        <v>15821</v>
      </c>
      <c r="M5511" t="s">
        <v>15822</v>
      </c>
      <c r="N5511">
        <v>1.2280647220000001</v>
      </c>
      <c r="O5511">
        <v>0</v>
      </c>
      <c r="P5511">
        <v>661</v>
      </c>
      <c r="Q5511">
        <v>0</v>
      </c>
      <c r="R5511">
        <v>12</v>
      </c>
      <c r="S5511">
        <v>5</v>
      </c>
      <c r="T5511">
        <v>2810</v>
      </c>
      <c r="U5511">
        <v>5</v>
      </c>
      <c r="V5511">
        <v>75</v>
      </c>
      <c r="W5511">
        <v>0</v>
      </c>
      <c r="X5511">
        <v>334.36046542799039</v>
      </c>
      <c r="Y5511">
        <v>0</v>
      </c>
      <c r="Z5511">
        <v>18.177835428573278</v>
      </c>
      <c r="AA5511">
        <v>225.51119924345758</v>
      </c>
      <c r="AB5511">
        <v>5175.397098022956</v>
      </c>
      <c r="AC5511">
        <v>1164.3628346533749</v>
      </c>
      <c r="AD5511">
        <v>3225.3757676398354</v>
      </c>
      <c r="AE5511">
        <v>10143.185200416188</v>
      </c>
    </row>
    <row r="5512" spans="1:31" x14ac:dyDescent="0.25">
      <c r="A5512">
        <v>2347625</v>
      </c>
      <c r="B5512">
        <v>1</v>
      </c>
      <c r="C5512" t="s">
        <v>81</v>
      </c>
      <c r="D5512" t="s">
        <v>112</v>
      </c>
      <c r="E5512" t="s">
        <v>174</v>
      </c>
      <c r="F5512" t="s">
        <v>15823</v>
      </c>
      <c r="G5512" t="s">
        <v>344</v>
      </c>
      <c r="H5512" t="s">
        <v>154</v>
      </c>
      <c r="I5512" t="s">
        <v>144</v>
      </c>
      <c r="J5512" t="s">
        <v>137</v>
      </c>
      <c r="K5512" t="s">
        <v>138</v>
      </c>
      <c r="L5512" t="s">
        <v>15824</v>
      </c>
      <c r="M5512" t="s">
        <v>15825</v>
      </c>
      <c r="N5512">
        <v>2.094166666</v>
      </c>
      <c r="O5512">
        <v>0</v>
      </c>
      <c r="P5512">
        <v>84</v>
      </c>
      <c r="Q5512">
        <v>0</v>
      </c>
      <c r="R5512">
        <v>3</v>
      </c>
      <c r="S5512">
        <v>0</v>
      </c>
      <c r="T5512">
        <v>6</v>
      </c>
      <c r="U5512">
        <v>0</v>
      </c>
      <c r="V5512">
        <v>2</v>
      </c>
      <c r="W5512">
        <v>0</v>
      </c>
      <c r="X5512">
        <v>31.588903811776063</v>
      </c>
      <c r="Y5512">
        <v>0</v>
      </c>
      <c r="Z5512">
        <v>4.1344660960927069</v>
      </c>
      <c r="AA5512">
        <v>0</v>
      </c>
      <c r="AB5512">
        <v>15.309160560130323</v>
      </c>
      <c r="AC5512">
        <v>0</v>
      </c>
      <c r="AD5512">
        <v>1.5917416820155961</v>
      </c>
      <c r="AE5512">
        <v>52.62427215001469</v>
      </c>
    </row>
    <row r="5513" spans="1:31" x14ac:dyDescent="0.25">
      <c r="A5513">
        <v>2348003</v>
      </c>
      <c r="B5513">
        <v>1</v>
      </c>
      <c r="C5513" t="s">
        <v>81</v>
      </c>
      <c r="D5513" t="s">
        <v>118</v>
      </c>
      <c r="E5513" t="s">
        <v>141</v>
      </c>
      <c r="F5513" t="s">
        <v>3172</v>
      </c>
      <c r="G5513" t="s">
        <v>134</v>
      </c>
      <c r="H5513" t="s">
        <v>135</v>
      </c>
      <c r="I5513" t="s">
        <v>144</v>
      </c>
      <c r="J5513" t="s">
        <v>137</v>
      </c>
      <c r="K5513" t="s">
        <v>138</v>
      </c>
      <c r="L5513" t="s">
        <v>15826</v>
      </c>
      <c r="M5513" t="s">
        <v>15827</v>
      </c>
      <c r="N5513">
        <v>0.92388888800000002</v>
      </c>
      <c r="O5513">
        <v>0</v>
      </c>
      <c r="P5513">
        <v>0</v>
      </c>
      <c r="Q5513">
        <v>2</v>
      </c>
      <c r="R5513">
        <v>60</v>
      </c>
      <c r="S5513">
        <v>1</v>
      </c>
      <c r="T5513">
        <v>3</v>
      </c>
      <c r="U5513">
        <v>0</v>
      </c>
      <c r="V5513">
        <v>0</v>
      </c>
      <c r="W5513">
        <v>0</v>
      </c>
      <c r="X5513">
        <v>0</v>
      </c>
      <c r="Y5513">
        <v>5.4760970639168001</v>
      </c>
      <c r="Z5513">
        <v>388.58637949372348</v>
      </c>
      <c r="AA5513">
        <v>5.7093664621110518</v>
      </c>
      <c r="AB5513">
        <v>26.769060227221402</v>
      </c>
      <c r="AC5513">
        <v>0</v>
      </c>
      <c r="AD5513">
        <v>0</v>
      </c>
      <c r="AE5513">
        <v>426.54090324697279</v>
      </c>
    </row>
    <row r="5514" spans="1:31" x14ac:dyDescent="0.25">
      <c r="A5514">
        <v>2347671</v>
      </c>
      <c r="B5514">
        <v>1</v>
      </c>
      <c r="C5514" t="s">
        <v>80</v>
      </c>
      <c r="D5514" t="s">
        <v>104</v>
      </c>
      <c r="E5514" t="s">
        <v>132</v>
      </c>
      <c r="F5514" t="s">
        <v>13028</v>
      </c>
      <c r="G5514" t="s">
        <v>134</v>
      </c>
      <c r="H5514" t="s">
        <v>135</v>
      </c>
      <c r="I5514" t="s">
        <v>144</v>
      </c>
      <c r="J5514" t="s">
        <v>137</v>
      </c>
      <c r="K5514" t="s">
        <v>138</v>
      </c>
      <c r="L5514" t="s">
        <v>15828</v>
      </c>
      <c r="M5514" t="s">
        <v>15829</v>
      </c>
      <c r="N5514">
        <v>1.5225</v>
      </c>
      <c r="O5514">
        <v>0</v>
      </c>
      <c r="P5514">
        <v>0</v>
      </c>
      <c r="Q5514">
        <v>0</v>
      </c>
      <c r="R5514">
        <v>0</v>
      </c>
      <c r="S5514">
        <v>2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464.97400268926145</v>
      </c>
      <c r="AB5514">
        <v>0</v>
      </c>
      <c r="AC5514">
        <v>0</v>
      </c>
      <c r="AD5514">
        <v>0</v>
      </c>
      <c r="AE5514">
        <v>464.97400268926145</v>
      </c>
    </row>
    <row r="5515" spans="1:31" x14ac:dyDescent="0.25">
      <c r="A5515">
        <v>2347754</v>
      </c>
      <c r="B5515">
        <v>1</v>
      </c>
      <c r="C5515" t="s">
        <v>81</v>
      </c>
      <c r="D5515" t="s">
        <v>118</v>
      </c>
      <c r="E5515" t="s">
        <v>157</v>
      </c>
      <c r="F5515" t="s">
        <v>15830</v>
      </c>
      <c r="G5515" t="s">
        <v>352</v>
      </c>
      <c r="H5515" t="s">
        <v>154</v>
      </c>
      <c r="I5515" t="s">
        <v>144</v>
      </c>
      <c r="J5515" t="s">
        <v>3</v>
      </c>
      <c r="K5515" t="s">
        <v>138</v>
      </c>
      <c r="L5515" t="s">
        <v>15831</v>
      </c>
      <c r="M5515" t="s">
        <v>15832</v>
      </c>
      <c r="N5515">
        <v>1.8869444440000001</v>
      </c>
      <c r="O5515">
        <v>0</v>
      </c>
      <c r="P5515">
        <v>5</v>
      </c>
      <c r="Q5515">
        <v>0</v>
      </c>
      <c r="R5515">
        <v>0</v>
      </c>
      <c r="S5515">
        <v>0</v>
      </c>
      <c r="T5515">
        <v>1</v>
      </c>
      <c r="U5515">
        <v>0</v>
      </c>
      <c r="V5515">
        <v>0</v>
      </c>
      <c r="W5515">
        <v>0</v>
      </c>
      <c r="X5515">
        <v>3.0258319446186648</v>
      </c>
      <c r="Y5515">
        <v>0</v>
      </c>
      <c r="Z5515">
        <v>0</v>
      </c>
      <c r="AA5515">
        <v>0</v>
      </c>
      <c r="AB5515">
        <v>3.0079314414604585</v>
      </c>
      <c r="AC5515">
        <v>0</v>
      </c>
      <c r="AD5515">
        <v>0</v>
      </c>
      <c r="AE5515">
        <v>6.0337633860791229</v>
      </c>
    </row>
    <row r="5516" spans="1:31" x14ac:dyDescent="0.25">
      <c r="A5516">
        <v>2347562</v>
      </c>
      <c r="B5516">
        <v>1</v>
      </c>
      <c r="C5516" t="s">
        <v>81</v>
      </c>
      <c r="D5516" t="s">
        <v>113</v>
      </c>
      <c r="E5516" t="s">
        <v>174</v>
      </c>
      <c r="F5516" t="s">
        <v>11752</v>
      </c>
      <c r="G5516" t="s">
        <v>153</v>
      </c>
      <c r="H5516" t="s">
        <v>154</v>
      </c>
      <c r="I5516" t="s">
        <v>144</v>
      </c>
      <c r="J5516" t="s">
        <v>137</v>
      </c>
      <c r="K5516" t="s">
        <v>138</v>
      </c>
      <c r="L5516" t="s">
        <v>15833</v>
      </c>
      <c r="M5516" t="s">
        <v>15834</v>
      </c>
      <c r="N5516">
        <v>1.338333333</v>
      </c>
      <c r="O5516">
        <v>0</v>
      </c>
      <c r="P5516">
        <v>3</v>
      </c>
      <c r="Q5516">
        <v>0</v>
      </c>
      <c r="R5516">
        <v>12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3.462627592989354</v>
      </c>
      <c r="Y5516">
        <v>0</v>
      </c>
      <c r="Z5516">
        <v>145.60166032329752</v>
      </c>
      <c r="AA5516">
        <v>0</v>
      </c>
      <c r="AB5516">
        <v>0</v>
      </c>
      <c r="AC5516">
        <v>0</v>
      </c>
      <c r="AD5516">
        <v>0</v>
      </c>
      <c r="AE5516">
        <v>149.06428791628687</v>
      </c>
    </row>
    <row r="5517" spans="1:31" x14ac:dyDescent="0.25">
      <c r="A5517">
        <v>2347957</v>
      </c>
      <c r="B5517">
        <v>1</v>
      </c>
      <c r="C5517" t="s">
        <v>80</v>
      </c>
      <c r="D5517" t="s">
        <v>92</v>
      </c>
      <c r="E5517" t="s">
        <v>157</v>
      </c>
      <c r="F5517" t="s">
        <v>15835</v>
      </c>
      <c r="G5517" t="s">
        <v>279</v>
      </c>
      <c r="H5517" t="s">
        <v>154</v>
      </c>
      <c r="I5517" t="s">
        <v>144</v>
      </c>
      <c r="J5517" t="s">
        <v>137</v>
      </c>
      <c r="K5517" t="s">
        <v>138</v>
      </c>
      <c r="L5517" t="s">
        <v>15836</v>
      </c>
      <c r="M5517" t="s">
        <v>15837</v>
      </c>
      <c r="N5517">
        <v>0.64722222200000001</v>
      </c>
      <c r="O5517">
        <v>0</v>
      </c>
      <c r="P5517">
        <v>1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0.40026648457950997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0.40026648457950997</v>
      </c>
    </row>
    <row r="5518" spans="1:31" x14ac:dyDescent="0.25">
      <c r="A5518">
        <v>2347831</v>
      </c>
      <c r="B5518">
        <v>1</v>
      </c>
      <c r="C5518" t="s">
        <v>80</v>
      </c>
      <c r="D5518" t="s">
        <v>89</v>
      </c>
      <c r="E5518" t="s">
        <v>157</v>
      </c>
      <c r="F5518" t="s">
        <v>15838</v>
      </c>
      <c r="G5518" t="s">
        <v>159</v>
      </c>
      <c r="H5518" t="s">
        <v>154</v>
      </c>
      <c r="I5518" t="s">
        <v>144</v>
      </c>
      <c r="J5518" t="s">
        <v>137</v>
      </c>
      <c r="K5518" t="s">
        <v>138</v>
      </c>
      <c r="L5518" t="s">
        <v>15839</v>
      </c>
      <c r="M5518" t="s">
        <v>15840</v>
      </c>
      <c r="N5518">
        <v>2.648055555</v>
      </c>
      <c r="O5518">
        <v>0</v>
      </c>
      <c r="P5518">
        <v>0</v>
      </c>
      <c r="Q5518">
        <v>0</v>
      </c>
      <c r="R5518">
        <v>1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</row>
    <row r="5519" spans="1:31" x14ac:dyDescent="0.25">
      <c r="A5519">
        <v>2348023</v>
      </c>
      <c r="B5519">
        <v>1</v>
      </c>
      <c r="C5519" t="s">
        <v>80</v>
      </c>
      <c r="D5519" t="s">
        <v>108</v>
      </c>
      <c r="E5519" t="s">
        <v>151</v>
      </c>
      <c r="F5519" t="s">
        <v>15841</v>
      </c>
      <c r="G5519" t="s">
        <v>153</v>
      </c>
      <c r="H5519" t="s">
        <v>154</v>
      </c>
      <c r="I5519" t="s">
        <v>144</v>
      </c>
      <c r="J5519" t="s">
        <v>137</v>
      </c>
      <c r="K5519" t="s">
        <v>138</v>
      </c>
      <c r="L5519" t="s">
        <v>15842</v>
      </c>
      <c r="M5519" t="s">
        <v>15843</v>
      </c>
      <c r="N5519">
        <v>3.1602777770000001</v>
      </c>
      <c r="O5519">
        <v>0</v>
      </c>
      <c r="P5519">
        <v>8</v>
      </c>
      <c r="Q5519">
        <v>0</v>
      </c>
      <c r="R5519">
        <v>14</v>
      </c>
      <c r="S5519">
        <v>0</v>
      </c>
      <c r="T5519">
        <v>5</v>
      </c>
      <c r="U5519">
        <v>0</v>
      </c>
      <c r="V5519">
        <v>0</v>
      </c>
      <c r="W5519">
        <v>0</v>
      </c>
      <c r="X5519">
        <v>2.8352976761284214</v>
      </c>
      <c r="Y5519">
        <v>0</v>
      </c>
      <c r="Z5519">
        <v>30.663003794342178</v>
      </c>
      <c r="AA5519">
        <v>0</v>
      </c>
      <c r="AB5519">
        <v>4.8116952078876896</v>
      </c>
      <c r="AC5519">
        <v>0</v>
      </c>
      <c r="AD5519">
        <v>0</v>
      </c>
      <c r="AE5519">
        <v>38.309996678358289</v>
      </c>
    </row>
    <row r="5520" spans="1:31" x14ac:dyDescent="0.25">
      <c r="A5520">
        <v>2347645</v>
      </c>
      <c r="B5520">
        <v>1</v>
      </c>
      <c r="C5520" t="s">
        <v>80</v>
      </c>
      <c r="D5520" t="s">
        <v>96</v>
      </c>
      <c r="E5520" t="s">
        <v>141</v>
      </c>
      <c r="F5520" t="s">
        <v>6274</v>
      </c>
      <c r="G5520" t="s">
        <v>208</v>
      </c>
      <c r="H5520" t="s">
        <v>135</v>
      </c>
      <c r="I5520" t="s">
        <v>144</v>
      </c>
      <c r="J5520" t="s">
        <v>137</v>
      </c>
      <c r="K5520" t="s">
        <v>209</v>
      </c>
      <c r="L5520" t="s">
        <v>15844</v>
      </c>
      <c r="M5520" t="s">
        <v>15845</v>
      </c>
      <c r="N5520">
        <v>5.5616666659999998</v>
      </c>
      <c r="O5520">
        <v>2</v>
      </c>
      <c r="P5520">
        <v>121</v>
      </c>
      <c r="Q5520">
        <v>1</v>
      </c>
      <c r="R5520">
        <v>182</v>
      </c>
      <c r="S5520">
        <v>1</v>
      </c>
      <c r="T5520">
        <v>41</v>
      </c>
      <c r="U5520">
        <v>0</v>
      </c>
      <c r="V5520">
        <v>0</v>
      </c>
      <c r="W5520">
        <v>266.87286510335787</v>
      </c>
      <c r="X5520">
        <v>466.12723217917494</v>
      </c>
      <c r="Y5520">
        <v>8.0211679045451891</v>
      </c>
      <c r="Z5520">
        <v>1118.7329986388083</v>
      </c>
      <c r="AA5520">
        <v>174.48330544738135</v>
      </c>
      <c r="AB5520">
        <v>981.50210840347665</v>
      </c>
      <c r="AC5520">
        <v>0</v>
      </c>
      <c r="AD5520">
        <v>0</v>
      </c>
      <c r="AE5520">
        <v>3015.7396776767446</v>
      </c>
    </row>
    <row r="5521" spans="1:31" x14ac:dyDescent="0.25">
      <c r="A5521">
        <v>2348043</v>
      </c>
      <c r="B5521">
        <v>1</v>
      </c>
      <c r="C5521" t="s">
        <v>80</v>
      </c>
      <c r="D5521" t="s">
        <v>94</v>
      </c>
      <c r="E5521" t="s">
        <v>151</v>
      </c>
      <c r="F5521" t="s">
        <v>15846</v>
      </c>
      <c r="G5521" t="s">
        <v>153</v>
      </c>
      <c r="H5521" t="s">
        <v>154</v>
      </c>
      <c r="I5521" t="s">
        <v>144</v>
      </c>
      <c r="J5521" t="s">
        <v>137</v>
      </c>
      <c r="K5521" t="s">
        <v>138</v>
      </c>
      <c r="L5521" t="s">
        <v>15847</v>
      </c>
      <c r="M5521" t="s">
        <v>15848</v>
      </c>
      <c r="N5521">
        <v>3.0641666660000002</v>
      </c>
      <c r="O5521">
        <v>0</v>
      </c>
      <c r="P5521">
        <v>9</v>
      </c>
      <c r="Q5521">
        <v>0</v>
      </c>
      <c r="R5521">
        <v>9</v>
      </c>
      <c r="S5521">
        <v>0</v>
      </c>
      <c r="T5521">
        <v>3</v>
      </c>
      <c r="U5521">
        <v>0</v>
      </c>
      <c r="V5521">
        <v>0</v>
      </c>
      <c r="W5521">
        <v>0</v>
      </c>
      <c r="X5521">
        <v>9.9373277886081564</v>
      </c>
      <c r="Y5521">
        <v>0</v>
      </c>
      <c r="Z5521">
        <v>21.141400305396804</v>
      </c>
      <c r="AA5521">
        <v>0</v>
      </c>
      <c r="AB5521">
        <v>12.912736362893595</v>
      </c>
      <c r="AC5521">
        <v>0</v>
      </c>
      <c r="AD5521">
        <v>0</v>
      </c>
      <c r="AE5521">
        <v>43.991464456898555</v>
      </c>
    </row>
    <row r="5522" spans="1:31" x14ac:dyDescent="0.25">
      <c r="A5522">
        <v>2347874</v>
      </c>
      <c r="B5522">
        <v>1</v>
      </c>
      <c r="C5522" t="s">
        <v>81</v>
      </c>
      <c r="D5522" t="s">
        <v>114</v>
      </c>
      <c r="E5522" t="s">
        <v>157</v>
      </c>
      <c r="F5522" t="s">
        <v>15849</v>
      </c>
      <c r="G5522" t="s">
        <v>159</v>
      </c>
      <c r="H5522" t="s">
        <v>154</v>
      </c>
      <c r="I5522" t="s">
        <v>144</v>
      </c>
      <c r="J5522" t="s">
        <v>137</v>
      </c>
      <c r="K5522" t="s">
        <v>138</v>
      </c>
      <c r="L5522" t="s">
        <v>15850</v>
      </c>
      <c r="M5522" t="s">
        <v>15851</v>
      </c>
      <c r="N5522">
        <v>1.3174999999999999</v>
      </c>
      <c r="O5522">
        <v>0</v>
      </c>
      <c r="P5522">
        <v>1</v>
      </c>
      <c r="Q5522">
        <v>0</v>
      </c>
      <c r="R5522">
        <v>0</v>
      </c>
      <c r="S5522">
        <v>0</v>
      </c>
      <c r="T5522">
        <v>1</v>
      </c>
      <c r="U5522">
        <v>0</v>
      </c>
      <c r="V5522">
        <v>0</v>
      </c>
      <c r="W5522">
        <v>0</v>
      </c>
      <c r="X5522">
        <v>0.13120014236210029</v>
      </c>
      <c r="Y5522">
        <v>0</v>
      </c>
      <c r="Z5522">
        <v>0</v>
      </c>
      <c r="AA5522">
        <v>0</v>
      </c>
      <c r="AB5522">
        <v>1.8937170284800001E-3</v>
      </c>
      <c r="AC5522">
        <v>0</v>
      </c>
      <c r="AD5522">
        <v>0</v>
      </c>
      <c r="AE5522">
        <v>0.1330938593905803</v>
      </c>
    </row>
    <row r="5523" spans="1:31" x14ac:dyDescent="0.25">
      <c r="A5523">
        <v>2348123</v>
      </c>
      <c r="B5523">
        <v>1</v>
      </c>
      <c r="C5523" t="s">
        <v>80</v>
      </c>
      <c r="D5523" t="s">
        <v>96</v>
      </c>
      <c r="E5523" t="s">
        <v>151</v>
      </c>
      <c r="F5523" t="s">
        <v>4627</v>
      </c>
      <c r="G5523" t="s">
        <v>153</v>
      </c>
      <c r="H5523" t="s">
        <v>154</v>
      </c>
      <c r="I5523" t="s">
        <v>144</v>
      </c>
      <c r="J5523" t="s">
        <v>137</v>
      </c>
      <c r="K5523" t="s">
        <v>138</v>
      </c>
      <c r="L5523" t="s">
        <v>15852</v>
      </c>
      <c r="M5523" t="s">
        <v>15853</v>
      </c>
      <c r="N5523">
        <v>3.0691666660000001</v>
      </c>
      <c r="O5523">
        <v>0</v>
      </c>
      <c r="P5523">
        <v>92</v>
      </c>
      <c r="Q5523">
        <v>0</v>
      </c>
      <c r="R5523">
        <v>0</v>
      </c>
      <c r="S5523">
        <v>0</v>
      </c>
      <c r="T5523">
        <v>4</v>
      </c>
      <c r="U5523">
        <v>0</v>
      </c>
      <c r="V5523">
        <v>0</v>
      </c>
      <c r="W5523">
        <v>0</v>
      </c>
      <c r="X5523">
        <v>71.291012500141392</v>
      </c>
      <c r="Y5523">
        <v>0</v>
      </c>
      <c r="Z5523">
        <v>0</v>
      </c>
      <c r="AA5523">
        <v>0</v>
      </c>
      <c r="AB5523">
        <v>5.2019032252113782</v>
      </c>
      <c r="AC5523">
        <v>0</v>
      </c>
      <c r="AD5523">
        <v>0</v>
      </c>
      <c r="AE5523">
        <v>76.492915725352773</v>
      </c>
    </row>
    <row r="5524" spans="1:31" x14ac:dyDescent="0.25">
      <c r="A5524">
        <v>2347914</v>
      </c>
      <c r="B5524">
        <v>1</v>
      </c>
      <c r="C5524" t="s">
        <v>80</v>
      </c>
      <c r="D5524" t="s">
        <v>93</v>
      </c>
      <c r="E5524" t="s">
        <v>157</v>
      </c>
      <c r="F5524" t="s">
        <v>15854</v>
      </c>
      <c r="G5524" t="s">
        <v>159</v>
      </c>
      <c r="H5524" t="s">
        <v>154</v>
      </c>
      <c r="I5524" t="s">
        <v>144</v>
      </c>
      <c r="J5524" t="s">
        <v>137</v>
      </c>
      <c r="K5524" t="s">
        <v>138</v>
      </c>
      <c r="L5524" t="s">
        <v>15855</v>
      </c>
      <c r="M5524" t="s">
        <v>15856</v>
      </c>
      <c r="N5524">
        <v>3.364166666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1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7.7827068000664497</v>
      </c>
      <c r="AC5524">
        <v>0</v>
      </c>
      <c r="AD5524">
        <v>0</v>
      </c>
      <c r="AE5524">
        <v>7.7827068000664497</v>
      </c>
    </row>
    <row r="5525" spans="1:31" x14ac:dyDescent="0.25">
      <c r="A5525">
        <v>2347728</v>
      </c>
      <c r="B5525">
        <v>1</v>
      </c>
      <c r="C5525" t="s">
        <v>80</v>
      </c>
      <c r="D5525" t="s">
        <v>84</v>
      </c>
      <c r="E5525" t="s">
        <v>147</v>
      </c>
      <c r="F5525" t="s">
        <v>15857</v>
      </c>
      <c r="G5525" t="s">
        <v>813</v>
      </c>
      <c r="H5525" t="s">
        <v>135</v>
      </c>
      <c r="I5525" t="s">
        <v>144</v>
      </c>
      <c r="J5525" t="s">
        <v>137</v>
      </c>
      <c r="K5525" t="s">
        <v>138</v>
      </c>
      <c r="L5525" t="s">
        <v>15858</v>
      </c>
      <c r="M5525" t="s">
        <v>15859</v>
      </c>
      <c r="N5525">
        <v>7.0166666659999999</v>
      </c>
      <c r="O5525">
        <v>0</v>
      </c>
      <c r="P5525">
        <v>124</v>
      </c>
      <c r="Q5525">
        <v>0</v>
      </c>
      <c r="R5525">
        <v>2</v>
      </c>
      <c r="S5525">
        <v>0</v>
      </c>
      <c r="T5525">
        <v>5</v>
      </c>
      <c r="U5525">
        <v>0</v>
      </c>
      <c r="V5525">
        <v>0</v>
      </c>
      <c r="W5525">
        <v>0</v>
      </c>
      <c r="X5525">
        <v>279.38502138313527</v>
      </c>
      <c r="Y5525">
        <v>0</v>
      </c>
      <c r="Z5525">
        <v>3.8880611472164377</v>
      </c>
      <c r="AA5525">
        <v>0</v>
      </c>
      <c r="AB5525">
        <v>39.848856275432091</v>
      </c>
      <c r="AC5525">
        <v>0</v>
      </c>
      <c r="AD5525">
        <v>0</v>
      </c>
      <c r="AE5525">
        <v>323.12193880578377</v>
      </c>
    </row>
    <row r="5526" spans="1:31" x14ac:dyDescent="0.25">
      <c r="A5526">
        <v>2347628</v>
      </c>
      <c r="B5526">
        <v>1</v>
      </c>
      <c r="C5526" t="s">
        <v>81</v>
      </c>
      <c r="D5526" t="s">
        <v>124</v>
      </c>
      <c r="E5526" t="s">
        <v>157</v>
      </c>
      <c r="F5526" t="s">
        <v>15860</v>
      </c>
      <c r="G5526" t="s">
        <v>159</v>
      </c>
      <c r="H5526" t="s">
        <v>154</v>
      </c>
      <c r="I5526" t="s">
        <v>144</v>
      </c>
      <c r="J5526" t="s">
        <v>137</v>
      </c>
      <c r="K5526" t="s">
        <v>138</v>
      </c>
      <c r="L5526" t="s">
        <v>15861</v>
      </c>
      <c r="M5526" t="s">
        <v>15862</v>
      </c>
      <c r="N5526">
        <v>4.6830555550000001</v>
      </c>
      <c r="O5526">
        <v>0</v>
      </c>
      <c r="P5526">
        <v>2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3.1963456806246229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3.1963456806246229</v>
      </c>
    </row>
    <row r="5527" spans="1:31" x14ac:dyDescent="0.25">
      <c r="A5527">
        <v>2347920</v>
      </c>
      <c r="B5527">
        <v>1</v>
      </c>
      <c r="C5527" t="s">
        <v>80</v>
      </c>
      <c r="D5527" t="s">
        <v>99</v>
      </c>
      <c r="E5527" t="s">
        <v>157</v>
      </c>
      <c r="F5527" t="s">
        <v>15863</v>
      </c>
      <c r="G5527" t="s">
        <v>159</v>
      </c>
      <c r="H5527" t="s">
        <v>154</v>
      </c>
      <c r="I5527" t="s">
        <v>144</v>
      </c>
      <c r="J5527" t="s">
        <v>137</v>
      </c>
      <c r="K5527" t="s">
        <v>138</v>
      </c>
      <c r="L5527" t="s">
        <v>15864</v>
      </c>
      <c r="M5527" t="s">
        <v>15865</v>
      </c>
      <c r="N5527">
        <v>1.7549999999999999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1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3.9847967766937498E-2</v>
      </c>
      <c r="AC5527">
        <v>0</v>
      </c>
      <c r="AD5527">
        <v>0</v>
      </c>
      <c r="AE5527">
        <v>3.9847967766937498E-2</v>
      </c>
    </row>
    <row r="5528" spans="1:31" x14ac:dyDescent="0.25">
      <c r="A5528">
        <v>2347565</v>
      </c>
      <c r="B5528">
        <v>1</v>
      </c>
      <c r="C5528" t="s">
        <v>80</v>
      </c>
      <c r="D5528" t="s">
        <v>96</v>
      </c>
      <c r="E5528" t="s">
        <v>157</v>
      </c>
      <c r="F5528" t="s">
        <v>15866</v>
      </c>
      <c r="G5528" t="s">
        <v>279</v>
      </c>
      <c r="H5528" t="s">
        <v>154</v>
      </c>
      <c r="I5528" t="s">
        <v>144</v>
      </c>
      <c r="J5528" t="s">
        <v>137</v>
      </c>
      <c r="K5528" t="s">
        <v>138</v>
      </c>
      <c r="L5528" t="s">
        <v>15867</v>
      </c>
      <c r="M5528" t="s">
        <v>15868</v>
      </c>
      <c r="N5528">
        <v>4.7036111109999998</v>
      </c>
      <c r="O5528">
        <v>0</v>
      </c>
      <c r="P5528">
        <v>1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0.96721955073184429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0.96721955073184429</v>
      </c>
    </row>
    <row r="5529" spans="1:31" x14ac:dyDescent="0.25">
      <c r="A5529">
        <v>2347851</v>
      </c>
      <c r="B5529">
        <v>1</v>
      </c>
      <c r="C5529" t="s">
        <v>80</v>
      </c>
      <c r="D5529" t="s">
        <v>84</v>
      </c>
      <c r="E5529" t="s">
        <v>141</v>
      </c>
      <c r="F5529" t="s">
        <v>5930</v>
      </c>
      <c r="G5529" t="s">
        <v>134</v>
      </c>
      <c r="H5529" t="s">
        <v>135</v>
      </c>
      <c r="I5529" t="s">
        <v>144</v>
      </c>
      <c r="J5529" t="s">
        <v>137</v>
      </c>
      <c r="K5529" t="s">
        <v>138</v>
      </c>
      <c r="L5529" t="s">
        <v>15869</v>
      </c>
      <c r="M5529" t="s">
        <v>15870</v>
      </c>
      <c r="N5529">
        <v>0.177777777</v>
      </c>
      <c r="O5529">
        <v>6</v>
      </c>
      <c r="P5529">
        <v>1363</v>
      </c>
      <c r="Q5529">
        <v>13</v>
      </c>
      <c r="R5529">
        <v>282</v>
      </c>
      <c r="S5529">
        <v>30</v>
      </c>
      <c r="T5529">
        <v>247</v>
      </c>
      <c r="U5529">
        <v>1</v>
      </c>
      <c r="V5529">
        <v>0</v>
      </c>
      <c r="W5529">
        <v>0.86267611644480002</v>
      </c>
      <c r="X5529">
        <v>79.468088598237372</v>
      </c>
      <c r="Y5529">
        <v>6.5859481240398221</v>
      </c>
      <c r="Z5529">
        <v>25.606479736201607</v>
      </c>
      <c r="AA5529">
        <v>58.911751133887655</v>
      </c>
      <c r="AB5529">
        <v>65.514053504921264</v>
      </c>
      <c r="AC5529">
        <v>3.9560782484741335</v>
      </c>
      <c r="AD5529">
        <v>0</v>
      </c>
      <c r="AE5529">
        <v>240.90507546220667</v>
      </c>
    </row>
    <row r="5530" spans="1:31" x14ac:dyDescent="0.25">
      <c r="A5530">
        <v>2347519</v>
      </c>
      <c r="B5530">
        <v>1</v>
      </c>
      <c r="C5530" t="s">
        <v>81</v>
      </c>
      <c r="D5530" t="s">
        <v>119</v>
      </c>
      <c r="E5530" t="s">
        <v>151</v>
      </c>
      <c r="F5530" t="s">
        <v>15871</v>
      </c>
      <c r="G5530" t="s">
        <v>153</v>
      </c>
      <c r="H5530" t="s">
        <v>154</v>
      </c>
      <c r="I5530" t="s">
        <v>144</v>
      </c>
      <c r="J5530" t="s">
        <v>137</v>
      </c>
      <c r="K5530" t="s">
        <v>138</v>
      </c>
      <c r="L5530" t="s">
        <v>15872</v>
      </c>
      <c r="M5530" t="s">
        <v>15873</v>
      </c>
      <c r="N5530">
        <v>1.349722222</v>
      </c>
      <c r="O5530">
        <v>0</v>
      </c>
      <c r="P5530">
        <v>16</v>
      </c>
      <c r="Q5530">
        <v>0</v>
      </c>
      <c r="R5530">
        <v>1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2.9568719178333844</v>
      </c>
      <c r="Y5530">
        <v>0</v>
      </c>
      <c r="Z5530">
        <v>3.8050680357635547</v>
      </c>
      <c r="AA5530">
        <v>0</v>
      </c>
      <c r="AB5530">
        <v>0</v>
      </c>
      <c r="AC5530">
        <v>0</v>
      </c>
      <c r="AD5530">
        <v>0</v>
      </c>
      <c r="AE5530">
        <v>6.7619399535969391</v>
      </c>
    </row>
    <row r="5531" spans="1:31" x14ac:dyDescent="0.25">
      <c r="A5531">
        <v>2347705</v>
      </c>
      <c r="B5531">
        <v>1</v>
      </c>
      <c r="C5531" t="s">
        <v>80</v>
      </c>
      <c r="D5531" t="s">
        <v>106</v>
      </c>
      <c r="E5531" t="s">
        <v>151</v>
      </c>
      <c r="F5531" t="s">
        <v>15874</v>
      </c>
      <c r="G5531" t="s">
        <v>153</v>
      </c>
      <c r="H5531" t="s">
        <v>154</v>
      </c>
      <c r="I5531" t="s">
        <v>144</v>
      </c>
      <c r="J5531" t="s">
        <v>137</v>
      </c>
      <c r="K5531" t="s">
        <v>138</v>
      </c>
      <c r="L5531" t="s">
        <v>15875</v>
      </c>
      <c r="M5531" t="s">
        <v>15876</v>
      </c>
      <c r="N5531">
        <v>2.2694444439999999</v>
      </c>
      <c r="O5531">
        <v>0</v>
      </c>
      <c r="P5531">
        <v>0</v>
      </c>
      <c r="Q5531">
        <v>0</v>
      </c>
      <c r="R5531">
        <v>2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9.5601913855601399</v>
      </c>
      <c r="AA5531">
        <v>0</v>
      </c>
      <c r="AB5531">
        <v>0</v>
      </c>
      <c r="AC5531">
        <v>0</v>
      </c>
      <c r="AD5531">
        <v>0</v>
      </c>
      <c r="AE5531">
        <v>9.5601913855601399</v>
      </c>
    </row>
    <row r="5532" spans="1:31" x14ac:dyDescent="0.25">
      <c r="A5532">
        <v>2348060</v>
      </c>
      <c r="B5532">
        <v>1</v>
      </c>
      <c r="C5532" t="s">
        <v>80</v>
      </c>
      <c r="D5532" t="s">
        <v>90</v>
      </c>
      <c r="E5532" t="s">
        <v>151</v>
      </c>
      <c r="F5532" t="s">
        <v>15877</v>
      </c>
      <c r="G5532" t="s">
        <v>331</v>
      </c>
      <c r="H5532" t="s">
        <v>154</v>
      </c>
      <c r="I5532" t="s">
        <v>144</v>
      </c>
      <c r="J5532" t="s">
        <v>137</v>
      </c>
      <c r="K5532" t="s">
        <v>138</v>
      </c>
      <c r="L5532" t="s">
        <v>15878</v>
      </c>
      <c r="M5532" t="s">
        <v>15879</v>
      </c>
      <c r="N5532">
        <v>0.885833333</v>
      </c>
      <c r="O5532">
        <v>0</v>
      </c>
      <c r="P5532">
        <v>165</v>
      </c>
      <c r="Q5532">
        <v>0</v>
      </c>
      <c r="R5532">
        <v>0</v>
      </c>
      <c r="S5532">
        <v>0</v>
      </c>
      <c r="T5532">
        <v>33</v>
      </c>
      <c r="U5532">
        <v>0</v>
      </c>
      <c r="V5532">
        <v>0</v>
      </c>
      <c r="W5532">
        <v>0</v>
      </c>
      <c r="X5532">
        <v>40.522655866707105</v>
      </c>
      <c r="Y5532">
        <v>0</v>
      </c>
      <c r="Z5532">
        <v>0</v>
      </c>
      <c r="AA5532">
        <v>0</v>
      </c>
      <c r="AB5532">
        <v>14.681613736126382</v>
      </c>
      <c r="AC5532">
        <v>0</v>
      </c>
      <c r="AD5532">
        <v>0</v>
      </c>
      <c r="AE5532">
        <v>55.204269602833484</v>
      </c>
    </row>
    <row r="5533" spans="1:31" x14ac:dyDescent="0.25">
      <c r="A5533">
        <v>2347960</v>
      </c>
      <c r="B5533">
        <v>1</v>
      </c>
      <c r="C5533" t="s">
        <v>80</v>
      </c>
      <c r="D5533" t="s">
        <v>95</v>
      </c>
      <c r="E5533" t="s">
        <v>132</v>
      </c>
      <c r="F5533" t="s">
        <v>15880</v>
      </c>
      <c r="G5533" t="s">
        <v>134</v>
      </c>
      <c r="H5533" t="s">
        <v>135</v>
      </c>
      <c r="I5533" t="s">
        <v>144</v>
      </c>
      <c r="J5533" t="s">
        <v>137</v>
      </c>
      <c r="K5533" t="s">
        <v>138</v>
      </c>
      <c r="L5533" t="s">
        <v>15881</v>
      </c>
      <c r="M5533" t="s">
        <v>15882</v>
      </c>
      <c r="N5533">
        <v>0.321111111</v>
      </c>
      <c r="O5533">
        <v>0</v>
      </c>
      <c r="P5533">
        <v>0</v>
      </c>
      <c r="Q5533">
        <v>0</v>
      </c>
      <c r="R5533">
        <v>0</v>
      </c>
      <c r="S5533">
        <v>12</v>
      </c>
      <c r="T5533">
        <v>0</v>
      </c>
      <c r="U5533">
        <v>2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26.267336912226874</v>
      </c>
      <c r="AB5533">
        <v>0</v>
      </c>
      <c r="AC5533">
        <v>36.048809318500489</v>
      </c>
      <c r="AD5533">
        <v>0</v>
      </c>
      <c r="AE5533">
        <v>62.316146230727362</v>
      </c>
    </row>
    <row r="5534" spans="1:31" x14ac:dyDescent="0.25">
      <c r="A5534">
        <v>2348106</v>
      </c>
      <c r="B5534">
        <v>1</v>
      </c>
      <c r="C5534" t="s">
        <v>80</v>
      </c>
      <c r="D5534" t="s">
        <v>85</v>
      </c>
      <c r="E5534" t="s">
        <v>157</v>
      </c>
      <c r="F5534" t="s">
        <v>15883</v>
      </c>
      <c r="G5534" t="s">
        <v>204</v>
      </c>
      <c r="H5534" t="s">
        <v>154</v>
      </c>
      <c r="I5534" t="s">
        <v>144</v>
      </c>
      <c r="J5534" t="s">
        <v>137</v>
      </c>
      <c r="K5534" t="s">
        <v>138</v>
      </c>
      <c r="L5534" t="s">
        <v>15884</v>
      </c>
      <c r="M5534" t="s">
        <v>15885</v>
      </c>
      <c r="N5534">
        <v>0.67388888800000002</v>
      </c>
      <c r="O5534">
        <v>0</v>
      </c>
      <c r="P5534">
        <v>7</v>
      </c>
      <c r="Q5534">
        <v>0</v>
      </c>
      <c r="R5534">
        <v>0</v>
      </c>
      <c r="S5534">
        <v>0</v>
      </c>
      <c r="T5534">
        <v>1</v>
      </c>
      <c r="U5534">
        <v>0</v>
      </c>
      <c r="V5534">
        <v>0</v>
      </c>
      <c r="W5534">
        <v>0</v>
      </c>
      <c r="X5534">
        <v>0.65565572656111104</v>
      </c>
      <c r="Y5534">
        <v>0</v>
      </c>
      <c r="Z5534">
        <v>0</v>
      </c>
      <c r="AA5534">
        <v>0</v>
      </c>
      <c r="AB5534">
        <v>0.99973916969655552</v>
      </c>
      <c r="AC5534">
        <v>0</v>
      </c>
      <c r="AD5534">
        <v>0</v>
      </c>
      <c r="AE5534">
        <v>1.6553948962576666</v>
      </c>
    </row>
    <row r="5535" spans="1:31" x14ac:dyDescent="0.25">
      <c r="A5535">
        <v>2347691</v>
      </c>
      <c r="B5535">
        <v>1</v>
      </c>
      <c r="C5535" t="s">
        <v>81</v>
      </c>
      <c r="D5535" t="s">
        <v>123</v>
      </c>
      <c r="E5535" t="s">
        <v>147</v>
      </c>
      <c r="F5535" t="s">
        <v>5027</v>
      </c>
      <c r="G5535" t="s">
        <v>208</v>
      </c>
      <c r="H5535" t="s">
        <v>135</v>
      </c>
      <c r="I5535" t="s">
        <v>144</v>
      </c>
      <c r="J5535" t="s">
        <v>137</v>
      </c>
      <c r="K5535" t="s">
        <v>209</v>
      </c>
      <c r="L5535" t="s">
        <v>15886</v>
      </c>
      <c r="M5535" t="s">
        <v>15887</v>
      </c>
      <c r="N5535">
        <v>5.3888888880000003</v>
      </c>
      <c r="O5535">
        <v>9</v>
      </c>
      <c r="P5535">
        <v>12</v>
      </c>
      <c r="Q5535">
        <v>199</v>
      </c>
      <c r="R5535">
        <v>143</v>
      </c>
      <c r="S5535">
        <v>48</v>
      </c>
      <c r="T5535">
        <v>22</v>
      </c>
      <c r="U5535">
        <v>0</v>
      </c>
      <c r="V5535">
        <v>0</v>
      </c>
      <c r="W5535">
        <v>81.499112745014173</v>
      </c>
      <c r="X5535">
        <v>73.020695150414383</v>
      </c>
      <c r="Y5535">
        <v>2319.6771608464724</v>
      </c>
      <c r="Z5535">
        <v>1737.942362243323</v>
      </c>
      <c r="AA5535">
        <v>527.84671366656687</v>
      </c>
      <c r="AB5535">
        <v>222.98280428671268</v>
      </c>
      <c r="AC5535">
        <v>0</v>
      </c>
      <c r="AD5535">
        <v>0</v>
      </c>
      <c r="AE5535">
        <v>4962.9688489385035</v>
      </c>
    </row>
    <row r="5536" spans="1:31" x14ac:dyDescent="0.25">
      <c r="A5536">
        <v>2347522</v>
      </c>
      <c r="B5536">
        <v>1</v>
      </c>
      <c r="C5536" t="s">
        <v>80</v>
      </c>
      <c r="D5536" t="s">
        <v>110</v>
      </c>
      <c r="E5536" t="s">
        <v>147</v>
      </c>
      <c r="F5536" t="s">
        <v>15888</v>
      </c>
      <c r="G5536" t="s">
        <v>432</v>
      </c>
      <c r="H5536" t="s">
        <v>135</v>
      </c>
      <c r="I5536" t="s">
        <v>144</v>
      </c>
      <c r="J5536" t="s">
        <v>137</v>
      </c>
      <c r="K5536" t="s">
        <v>138</v>
      </c>
      <c r="L5536" t="s">
        <v>15889</v>
      </c>
      <c r="M5536" t="s">
        <v>15890</v>
      </c>
      <c r="N5536">
        <v>0.1075</v>
      </c>
      <c r="O5536">
        <v>0</v>
      </c>
      <c r="P5536">
        <v>984</v>
      </c>
      <c r="Q5536">
        <v>0</v>
      </c>
      <c r="R5536">
        <v>0</v>
      </c>
      <c r="S5536">
        <v>0</v>
      </c>
      <c r="T5536">
        <v>43</v>
      </c>
      <c r="U5536">
        <v>0</v>
      </c>
      <c r="V5536">
        <v>1</v>
      </c>
      <c r="W5536">
        <v>0</v>
      </c>
      <c r="X5536">
        <v>35.298917081306868</v>
      </c>
      <c r="Y5536">
        <v>0</v>
      </c>
      <c r="Z5536">
        <v>0</v>
      </c>
      <c r="AA5536">
        <v>0</v>
      </c>
      <c r="AB5536">
        <v>2.1711613272531229</v>
      </c>
      <c r="AC5536">
        <v>0</v>
      </c>
      <c r="AD5536">
        <v>0.35269785630013006</v>
      </c>
      <c r="AE5536">
        <v>37.822776264860124</v>
      </c>
    </row>
    <row r="5537" spans="1:31" x14ac:dyDescent="0.25">
      <c r="A5537">
        <v>2347622</v>
      </c>
      <c r="B5537">
        <v>1</v>
      </c>
      <c r="C5537" t="s">
        <v>80</v>
      </c>
      <c r="D5537" t="s">
        <v>110</v>
      </c>
      <c r="E5537" t="s">
        <v>151</v>
      </c>
      <c r="F5537" t="s">
        <v>15891</v>
      </c>
      <c r="G5537" t="s">
        <v>269</v>
      </c>
      <c r="H5537" t="s">
        <v>154</v>
      </c>
      <c r="I5537" t="s">
        <v>144</v>
      </c>
      <c r="J5537" t="s">
        <v>137</v>
      </c>
      <c r="K5537" t="s">
        <v>209</v>
      </c>
      <c r="L5537" t="s">
        <v>15892</v>
      </c>
      <c r="M5537" t="s">
        <v>15893</v>
      </c>
      <c r="N5537">
        <v>3.1391666659999999</v>
      </c>
      <c r="O5537">
        <v>0</v>
      </c>
      <c r="P5537">
        <v>92</v>
      </c>
      <c r="Q5537">
        <v>0</v>
      </c>
      <c r="R5537">
        <v>0</v>
      </c>
      <c r="S5537">
        <v>0</v>
      </c>
      <c r="T5537">
        <v>6</v>
      </c>
      <c r="U5537">
        <v>0</v>
      </c>
      <c r="V5537">
        <v>0</v>
      </c>
      <c r="W5537">
        <v>0</v>
      </c>
      <c r="X5537">
        <v>81.100172991655143</v>
      </c>
      <c r="Y5537">
        <v>0</v>
      </c>
      <c r="Z5537">
        <v>0</v>
      </c>
      <c r="AA5537">
        <v>0</v>
      </c>
      <c r="AB5537">
        <v>11.762683972800952</v>
      </c>
      <c r="AC5537">
        <v>0</v>
      </c>
      <c r="AD5537">
        <v>0</v>
      </c>
      <c r="AE5537">
        <v>92.8628569644561</v>
      </c>
    </row>
    <row r="5538" spans="1:31" x14ac:dyDescent="0.25">
      <c r="A5538">
        <v>2347542</v>
      </c>
      <c r="B5538">
        <v>1</v>
      </c>
      <c r="C5538" t="s">
        <v>81</v>
      </c>
      <c r="D5538" t="s">
        <v>123</v>
      </c>
      <c r="E5538" t="s">
        <v>174</v>
      </c>
      <c r="F5538" t="s">
        <v>2138</v>
      </c>
      <c r="G5538" t="s">
        <v>176</v>
      </c>
      <c r="H5538" t="s">
        <v>154</v>
      </c>
      <c r="I5538" t="s">
        <v>144</v>
      </c>
      <c r="J5538" t="s">
        <v>137</v>
      </c>
      <c r="K5538" t="s">
        <v>138</v>
      </c>
      <c r="L5538" t="s">
        <v>15894</v>
      </c>
      <c r="M5538" t="s">
        <v>15895</v>
      </c>
      <c r="N5538">
        <v>1.24</v>
      </c>
      <c r="O5538">
        <v>0</v>
      </c>
      <c r="P5538">
        <v>211</v>
      </c>
      <c r="Q5538">
        <v>0</v>
      </c>
      <c r="R5538">
        <v>0</v>
      </c>
      <c r="S5538">
        <v>0</v>
      </c>
      <c r="T5538">
        <v>29</v>
      </c>
      <c r="U5538">
        <v>0</v>
      </c>
      <c r="V5538">
        <v>0</v>
      </c>
      <c r="W5538">
        <v>0</v>
      </c>
      <c r="X5538">
        <v>37.687410287694497</v>
      </c>
      <c r="Y5538">
        <v>0</v>
      </c>
      <c r="Z5538">
        <v>0</v>
      </c>
      <c r="AA5538">
        <v>0</v>
      </c>
      <c r="AB5538">
        <v>21.1517685861686</v>
      </c>
      <c r="AC5538">
        <v>0</v>
      </c>
      <c r="AD5538">
        <v>0</v>
      </c>
      <c r="AE5538">
        <v>58.839178873863098</v>
      </c>
    </row>
    <row r="5539" spans="1:31" x14ac:dyDescent="0.25">
      <c r="A5539">
        <v>2347977</v>
      </c>
      <c r="B5539">
        <v>1</v>
      </c>
      <c r="C5539" t="s">
        <v>80</v>
      </c>
      <c r="D5539" t="s">
        <v>99</v>
      </c>
      <c r="E5539" t="s">
        <v>157</v>
      </c>
      <c r="F5539" t="s">
        <v>15896</v>
      </c>
      <c r="G5539" t="s">
        <v>159</v>
      </c>
      <c r="H5539" t="s">
        <v>154</v>
      </c>
      <c r="I5539" t="s">
        <v>144</v>
      </c>
      <c r="J5539" t="s">
        <v>137</v>
      </c>
      <c r="K5539" t="s">
        <v>138</v>
      </c>
      <c r="L5539" t="s">
        <v>15897</v>
      </c>
      <c r="M5539" t="s">
        <v>15898</v>
      </c>
      <c r="N5539">
        <v>4.5730555549999998</v>
      </c>
      <c r="O5539">
        <v>0</v>
      </c>
      <c r="P5539">
        <v>0</v>
      </c>
      <c r="Q5539">
        <v>0</v>
      </c>
      <c r="R5539">
        <v>0</v>
      </c>
      <c r="S5539">
        <v>0</v>
      </c>
      <c r="T5539">
        <v>1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0.29532782245400419</v>
      </c>
      <c r="AC5539">
        <v>0</v>
      </c>
      <c r="AD5539">
        <v>0</v>
      </c>
      <c r="AE5539">
        <v>0.29532782245400419</v>
      </c>
    </row>
    <row r="5540" spans="1:31" x14ac:dyDescent="0.25">
      <c r="A5540">
        <v>2347685</v>
      </c>
      <c r="B5540">
        <v>1</v>
      </c>
      <c r="C5540" t="s">
        <v>81</v>
      </c>
      <c r="D5540" t="s">
        <v>128</v>
      </c>
      <c r="E5540" t="s">
        <v>147</v>
      </c>
      <c r="F5540" t="s">
        <v>355</v>
      </c>
      <c r="G5540" t="s">
        <v>134</v>
      </c>
      <c r="H5540" t="s">
        <v>135</v>
      </c>
      <c r="I5540" t="s">
        <v>144</v>
      </c>
      <c r="J5540" t="s">
        <v>137</v>
      </c>
      <c r="K5540" t="s">
        <v>138</v>
      </c>
      <c r="L5540" t="s">
        <v>15899</v>
      </c>
      <c r="M5540" t="s">
        <v>15900</v>
      </c>
      <c r="N5540">
        <v>1.5722222219999999</v>
      </c>
      <c r="O5540">
        <v>0</v>
      </c>
      <c r="P5540">
        <v>692</v>
      </c>
      <c r="Q5540">
        <v>1</v>
      </c>
      <c r="R5540">
        <v>45</v>
      </c>
      <c r="S5540">
        <v>1</v>
      </c>
      <c r="T5540">
        <v>66</v>
      </c>
      <c r="U5540">
        <v>0</v>
      </c>
      <c r="V5540">
        <v>0</v>
      </c>
      <c r="W5540">
        <v>0</v>
      </c>
      <c r="X5540">
        <v>196.80624790369043</v>
      </c>
      <c r="Y5540">
        <v>4.7044338792751326</v>
      </c>
      <c r="Z5540">
        <v>44.44201007404407</v>
      </c>
      <c r="AA5540">
        <v>3.5486876571046446</v>
      </c>
      <c r="AB5540">
        <v>79.810120626252413</v>
      </c>
      <c r="AC5540">
        <v>0</v>
      </c>
      <c r="AD5540">
        <v>0</v>
      </c>
      <c r="AE5540">
        <v>329.31150014036672</v>
      </c>
    </row>
    <row r="5541" spans="1:31" x14ac:dyDescent="0.25">
      <c r="A5541">
        <v>2348009</v>
      </c>
      <c r="B5541">
        <v>1</v>
      </c>
      <c r="C5541" t="s">
        <v>80</v>
      </c>
      <c r="D5541" t="s">
        <v>83</v>
      </c>
      <c r="E5541" t="s">
        <v>147</v>
      </c>
      <c r="F5541" t="s">
        <v>15901</v>
      </c>
      <c r="G5541" t="s">
        <v>134</v>
      </c>
      <c r="H5541" t="s">
        <v>135</v>
      </c>
      <c r="I5541" t="s">
        <v>144</v>
      </c>
      <c r="J5541" t="s">
        <v>137</v>
      </c>
      <c r="K5541" t="s">
        <v>138</v>
      </c>
      <c r="L5541" t="s">
        <v>15902</v>
      </c>
      <c r="M5541" t="s">
        <v>15903</v>
      </c>
      <c r="N5541">
        <v>1.5108333329999999</v>
      </c>
      <c r="O5541">
        <v>0</v>
      </c>
      <c r="P5541">
        <v>518</v>
      </c>
      <c r="Q5541">
        <v>0</v>
      </c>
      <c r="R5541">
        <v>0</v>
      </c>
      <c r="S5541">
        <v>0</v>
      </c>
      <c r="T5541">
        <v>34</v>
      </c>
      <c r="U5541">
        <v>0</v>
      </c>
      <c r="V5541">
        <v>0</v>
      </c>
      <c r="W5541">
        <v>0</v>
      </c>
      <c r="X5541">
        <v>220.74734535487636</v>
      </c>
      <c r="Y5541">
        <v>0</v>
      </c>
      <c r="Z5541">
        <v>0</v>
      </c>
      <c r="AA5541">
        <v>0</v>
      </c>
      <c r="AB5541">
        <v>38.288559587660082</v>
      </c>
      <c r="AC5541">
        <v>0</v>
      </c>
      <c r="AD5541">
        <v>0</v>
      </c>
      <c r="AE5541">
        <v>259.03590494253643</v>
      </c>
    </row>
    <row r="5542" spans="1:31" x14ac:dyDescent="0.25">
      <c r="A5542">
        <v>2347677</v>
      </c>
      <c r="B5542">
        <v>1</v>
      </c>
      <c r="C5542" t="s">
        <v>80</v>
      </c>
      <c r="D5542" t="s">
        <v>83</v>
      </c>
      <c r="E5542" t="s">
        <v>157</v>
      </c>
      <c r="F5542" t="s">
        <v>15904</v>
      </c>
      <c r="G5542" t="s">
        <v>159</v>
      </c>
      <c r="H5542" t="s">
        <v>154</v>
      </c>
      <c r="I5542" t="s">
        <v>144</v>
      </c>
      <c r="J5542" t="s">
        <v>137</v>
      </c>
      <c r="K5542" t="s">
        <v>138</v>
      </c>
      <c r="L5542" t="s">
        <v>15905</v>
      </c>
      <c r="M5542" t="s">
        <v>15906</v>
      </c>
      <c r="N5542">
        <v>0.84166666599999995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16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18.952103182481832</v>
      </c>
      <c r="AC5542">
        <v>0</v>
      </c>
      <c r="AD5542">
        <v>0</v>
      </c>
      <c r="AE5542">
        <v>18.952103182481832</v>
      </c>
    </row>
    <row r="5543" spans="1:31" x14ac:dyDescent="0.25">
      <c r="A5543">
        <v>2347800</v>
      </c>
      <c r="B5543">
        <v>1</v>
      </c>
      <c r="C5543" t="s">
        <v>81</v>
      </c>
      <c r="D5543" t="s">
        <v>118</v>
      </c>
      <c r="E5543" t="s">
        <v>157</v>
      </c>
      <c r="F5543" t="s">
        <v>15907</v>
      </c>
      <c r="G5543" t="s">
        <v>194</v>
      </c>
      <c r="H5543" t="s">
        <v>154</v>
      </c>
      <c r="I5543" t="s">
        <v>144</v>
      </c>
      <c r="J5543" t="s">
        <v>137</v>
      </c>
      <c r="K5543" t="s">
        <v>138</v>
      </c>
      <c r="L5543" t="s">
        <v>15908</v>
      </c>
      <c r="M5543" t="s">
        <v>15909</v>
      </c>
      <c r="N5543">
        <v>1.707222222</v>
      </c>
      <c r="O5543">
        <v>0</v>
      </c>
      <c r="P5543">
        <v>1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0.21496537307351421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0.21496537307351421</v>
      </c>
    </row>
    <row r="5544" spans="1:31" x14ac:dyDescent="0.25">
      <c r="A5544">
        <v>2348049</v>
      </c>
      <c r="B5544">
        <v>1</v>
      </c>
      <c r="C5544" t="s">
        <v>80</v>
      </c>
      <c r="D5544" t="s">
        <v>82</v>
      </c>
      <c r="E5544" t="s">
        <v>157</v>
      </c>
      <c r="F5544" t="s">
        <v>15910</v>
      </c>
      <c r="G5544" t="s">
        <v>159</v>
      </c>
      <c r="H5544" t="s">
        <v>154</v>
      </c>
      <c r="I5544" t="s">
        <v>144</v>
      </c>
      <c r="J5544" t="s">
        <v>137</v>
      </c>
      <c r="K5544" t="s">
        <v>138</v>
      </c>
      <c r="L5544" t="s">
        <v>15911</v>
      </c>
      <c r="M5544" t="s">
        <v>15912</v>
      </c>
      <c r="N5544">
        <v>1.0036111109999999</v>
      </c>
      <c r="O5544">
        <v>0</v>
      </c>
      <c r="P5544">
        <v>1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0.23256823400796445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0.23256823400796445</v>
      </c>
    </row>
    <row r="5545" spans="1:31" x14ac:dyDescent="0.25">
      <c r="A5545">
        <v>2347614</v>
      </c>
      <c r="B5545">
        <v>1</v>
      </c>
      <c r="C5545" t="s">
        <v>81</v>
      </c>
      <c r="D5545" t="s">
        <v>123</v>
      </c>
      <c r="E5545" t="s">
        <v>132</v>
      </c>
      <c r="F5545" t="s">
        <v>6570</v>
      </c>
      <c r="G5545" t="s">
        <v>134</v>
      </c>
      <c r="H5545" t="s">
        <v>135</v>
      </c>
      <c r="I5545" t="s">
        <v>144</v>
      </c>
      <c r="J5545" t="s">
        <v>137</v>
      </c>
      <c r="K5545" t="s">
        <v>138</v>
      </c>
      <c r="L5545" t="s">
        <v>15913</v>
      </c>
      <c r="M5545" t="s">
        <v>15914</v>
      </c>
      <c r="N5545">
        <v>1.389444444</v>
      </c>
      <c r="O5545">
        <v>8</v>
      </c>
      <c r="P5545">
        <v>1377</v>
      </c>
      <c r="Q5545">
        <v>111</v>
      </c>
      <c r="R5545">
        <v>76</v>
      </c>
      <c r="S5545">
        <v>44</v>
      </c>
      <c r="T5545">
        <v>151</v>
      </c>
      <c r="U5545">
        <v>5</v>
      </c>
      <c r="V5545">
        <v>0</v>
      </c>
      <c r="W5545">
        <v>3.821299866925735</v>
      </c>
      <c r="X5545">
        <v>417.24622839193904</v>
      </c>
      <c r="Y5545">
        <v>224.4194403026514</v>
      </c>
      <c r="Z5545">
        <v>160.21942545310191</v>
      </c>
      <c r="AA5545">
        <v>302.75962614489293</v>
      </c>
      <c r="AB5545">
        <v>211.39830305799708</v>
      </c>
      <c r="AC5545">
        <v>644.56655850231073</v>
      </c>
      <c r="AD5545">
        <v>0</v>
      </c>
      <c r="AE5545">
        <v>1964.4308817198189</v>
      </c>
    </row>
    <row r="5546" spans="1:31" x14ac:dyDescent="0.25">
      <c r="A5546">
        <v>2347760</v>
      </c>
      <c r="B5546">
        <v>1</v>
      </c>
      <c r="C5546" t="s">
        <v>80</v>
      </c>
      <c r="D5546" t="s">
        <v>106</v>
      </c>
      <c r="E5546" t="s">
        <v>147</v>
      </c>
      <c r="F5546" t="s">
        <v>15915</v>
      </c>
      <c r="G5546" t="s">
        <v>184</v>
      </c>
      <c r="H5546" t="s">
        <v>135</v>
      </c>
      <c r="I5546" t="s">
        <v>144</v>
      </c>
      <c r="J5546" t="s">
        <v>137</v>
      </c>
      <c r="K5546" t="s">
        <v>138</v>
      </c>
      <c r="L5546" t="s">
        <v>15916</v>
      </c>
      <c r="M5546" t="s">
        <v>15917</v>
      </c>
      <c r="N5546">
        <v>1.997222222</v>
      </c>
      <c r="O5546">
        <v>0</v>
      </c>
      <c r="P5546">
        <v>70</v>
      </c>
      <c r="Q5546">
        <v>0</v>
      </c>
      <c r="R5546">
        <v>15</v>
      </c>
      <c r="S5546">
        <v>0</v>
      </c>
      <c r="T5546">
        <v>7</v>
      </c>
      <c r="U5546">
        <v>0</v>
      </c>
      <c r="V5546">
        <v>0</v>
      </c>
      <c r="W5546">
        <v>0</v>
      </c>
      <c r="X5546">
        <v>56.210821566013848</v>
      </c>
      <c r="Y5546">
        <v>0</v>
      </c>
      <c r="Z5546">
        <v>77.344421769972854</v>
      </c>
      <c r="AA5546">
        <v>0</v>
      </c>
      <c r="AB5546">
        <v>24.076583266549225</v>
      </c>
      <c r="AC5546">
        <v>0</v>
      </c>
      <c r="AD5546">
        <v>0</v>
      </c>
      <c r="AE5546">
        <v>157.63182660253591</v>
      </c>
    </row>
    <row r="5547" spans="1:31" x14ac:dyDescent="0.25">
      <c r="A5547">
        <v>2347737</v>
      </c>
      <c r="B5547">
        <v>1</v>
      </c>
      <c r="C5547" t="s">
        <v>81</v>
      </c>
      <c r="D5547" t="s">
        <v>124</v>
      </c>
      <c r="E5547" t="s">
        <v>151</v>
      </c>
      <c r="F5547" t="s">
        <v>15918</v>
      </c>
      <c r="G5547" t="s">
        <v>153</v>
      </c>
      <c r="H5547" t="s">
        <v>154</v>
      </c>
      <c r="I5547" t="s">
        <v>144</v>
      </c>
      <c r="J5547" t="s">
        <v>137</v>
      </c>
      <c r="K5547" t="s">
        <v>138</v>
      </c>
      <c r="L5547" t="s">
        <v>15919</v>
      </c>
      <c r="M5547" t="s">
        <v>15920</v>
      </c>
      <c r="N5547">
        <v>1.6711111110000001</v>
      </c>
      <c r="O5547">
        <v>0</v>
      </c>
      <c r="P5547">
        <v>32</v>
      </c>
      <c r="Q5547">
        <v>0</v>
      </c>
      <c r="R5547">
        <v>0</v>
      </c>
      <c r="S5547">
        <v>0</v>
      </c>
      <c r="T5547">
        <v>2</v>
      </c>
      <c r="U5547">
        <v>0</v>
      </c>
      <c r="V5547">
        <v>0</v>
      </c>
      <c r="W5547">
        <v>0</v>
      </c>
      <c r="X5547">
        <v>6.9378510355066769</v>
      </c>
      <c r="Y5547">
        <v>0</v>
      </c>
      <c r="Z5547">
        <v>0</v>
      </c>
      <c r="AA5547">
        <v>0</v>
      </c>
      <c r="AB5547">
        <v>1.2999932145350002E-2</v>
      </c>
      <c r="AC5547">
        <v>0</v>
      </c>
      <c r="AD5547">
        <v>0</v>
      </c>
      <c r="AE5547">
        <v>6.9508509676520269</v>
      </c>
    </row>
    <row r="5548" spans="1:31" x14ac:dyDescent="0.25">
      <c r="A5548">
        <v>2347949</v>
      </c>
      <c r="B5548">
        <v>1</v>
      </c>
      <c r="C5548" t="s">
        <v>81</v>
      </c>
      <c r="D5548" t="s">
        <v>118</v>
      </c>
      <c r="E5548" t="s">
        <v>151</v>
      </c>
      <c r="F5548" t="s">
        <v>7372</v>
      </c>
      <c r="G5548" t="s">
        <v>153</v>
      </c>
      <c r="H5548" t="s">
        <v>154</v>
      </c>
      <c r="I5548" t="s">
        <v>144</v>
      </c>
      <c r="J5548" t="s">
        <v>137</v>
      </c>
      <c r="K5548" t="s">
        <v>138</v>
      </c>
      <c r="L5548" t="s">
        <v>15921</v>
      </c>
      <c r="M5548" t="s">
        <v>15922</v>
      </c>
      <c r="N5548">
        <v>1.1555555550000001</v>
      </c>
      <c r="O5548">
        <v>0</v>
      </c>
      <c r="P5548">
        <v>40</v>
      </c>
      <c r="Q5548">
        <v>0</v>
      </c>
      <c r="R5548">
        <v>1</v>
      </c>
      <c r="S5548">
        <v>0</v>
      </c>
      <c r="T5548">
        <v>1</v>
      </c>
      <c r="U5548">
        <v>0</v>
      </c>
      <c r="V5548">
        <v>0</v>
      </c>
      <c r="W5548">
        <v>0</v>
      </c>
      <c r="X5548">
        <v>13.220515473008556</v>
      </c>
      <c r="Y5548">
        <v>0</v>
      </c>
      <c r="Z5548">
        <v>4.4725861937244447E-2</v>
      </c>
      <c r="AA5548">
        <v>0</v>
      </c>
      <c r="AB5548">
        <v>0.53006959928838338</v>
      </c>
      <c r="AC5548">
        <v>0</v>
      </c>
      <c r="AD5548">
        <v>0</v>
      </c>
      <c r="AE5548">
        <v>13.795310934234184</v>
      </c>
    </row>
    <row r="5549" spans="1:31" x14ac:dyDescent="0.25">
      <c r="A5549">
        <v>2348072</v>
      </c>
      <c r="B5549">
        <v>1</v>
      </c>
      <c r="C5549" t="s">
        <v>80</v>
      </c>
      <c r="D5549" t="s">
        <v>83</v>
      </c>
      <c r="E5549" t="s">
        <v>147</v>
      </c>
      <c r="F5549" t="s">
        <v>15923</v>
      </c>
      <c r="G5549" t="s">
        <v>1416</v>
      </c>
      <c r="H5549" t="s">
        <v>135</v>
      </c>
      <c r="I5549" t="s">
        <v>144</v>
      </c>
      <c r="J5549" t="s">
        <v>137</v>
      </c>
      <c r="K5549" t="s">
        <v>138</v>
      </c>
      <c r="L5549" t="s">
        <v>15924</v>
      </c>
      <c r="M5549" t="s">
        <v>15670</v>
      </c>
      <c r="N5549">
        <v>6.5919444440000001</v>
      </c>
      <c r="O5549">
        <v>0</v>
      </c>
      <c r="P5549">
        <v>601</v>
      </c>
      <c r="Q5549">
        <v>0</v>
      </c>
      <c r="R5549">
        <v>0</v>
      </c>
      <c r="S5549">
        <v>0</v>
      </c>
      <c r="T5549">
        <v>40</v>
      </c>
      <c r="U5549">
        <v>0</v>
      </c>
      <c r="V5549">
        <v>0</v>
      </c>
      <c r="W5549">
        <v>0</v>
      </c>
      <c r="X5549">
        <v>1019.0721164116966</v>
      </c>
      <c r="Y5549">
        <v>0</v>
      </c>
      <c r="Z5549">
        <v>0</v>
      </c>
      <c r="AA5549">
        <v>0</v>
      </c>
      <c r="AB5549">
        <v>121.29298048057818</v>
      </c>
      <c r="AC5549">
        <v>0</v>
      </c>
      <c r="AD5549">
        <v>0</v>
      </c>
      <c r="AE5549">
        <v>1140.3650968922748</v>
      </c>
    </row>
    <row r="5550" spans="1:31" x14ac:dyDescent="0.25">
      <c r="A5550">
        <v>2347923</v>
      </c>
      <c r="B5550">
        <v>1</v>
      </c>
      <c r="C5550" t="s">
        <v>80</v>
      </c>
      <c r="D5550" t="s">
        <v>95</v>
      </c>
      <c r="E5550" t="s">
        <v>240</v>
      </c>
      <c r="F5550" t="s">
        <v>15925</v>
      </c>
      <c r="G5550" t="s">
        <v>134</v>
      </c>
      <c r="H5550" t="s">
        <v>135</v>
      </c>
      <c r="I5550" t="s">
        <v>144</v>
      </c>
      <c r="J5550" t="s">
        <v>137</v>
      </c>
      <c r="K5550" t="s">
        <v>138</v>
      </c>
      <c r="L5550" t="s">
        <v>15926</v>
      </c>
      <c r="M5550" t="s">
        <v>15927</v>
      </c>
      <c r="N5550">
        <v>0.331666666</v>
      </c>
      <c r="O5550">
        <v>0</v>
      </c>
      <c r="P5550">
        <v>0</v>
      </c>
      <c r="Q5550">
        <v>0</v>
      </c>
      <c r="R5550">
        <v>0</v>
      </c>
      <c r="S5550">
        <v>12</v>
      </c>
      <c r="T5550">
        <v>0</v>
      </c>
      <c r="U5550">
        <v>2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27.501509639568649</v>
      </c>
      <c r="AB5550">
        <v>0</v>
      </c>
      <c r="AC5550">
        <v>37.960686804198403</v>
      </c>
      <c r="AD5550">
        <v>0</v>
      </c>
      <c r="AE5550">
        <v>65.462196443767056</v>
      </c>
    </row>
    <row r="5551" spans="1:31" x14ac:dyDescent="0.25">
      <c r="A5551">
        <v>2348115</v>
      </c>
      <c r="B5551">
        <v>1</v>
      </c>
      <c r="C5551" t="s">
        <v>80</v>
      </c>
      <c r="D5551" t="s">
        <v>93</v>
      </c>
      <c r="E5551" t="s">
        <v>151</v>
      </c>
      <c r="F5551" t="s">
        <v>6837</v>
      </c>
      <c r="G5551" t="s">
        <v>153</v>
      </c>
      <c r="H5551" t="s">
        <v>154</v>
      </c>
      <c r="I5551" t="s">
        <v>144</v>
      </c>
      <c r="J5551" t="s">
        <v>137</v>
      </c>
      <c r="K5551" t="s">
        <v>138</v>
      </c>
      <c r="L5551" t="s">
        <v>15928</v>
      </c>
      <c r="M5551" t="s">
        <v>15929</v>
      </c>
      <c r="N5551">
        <v>1.2877777770000001</v>
      </c>
      <c r="O5551">
        <v>0</v>
      </c>
      <c r="P5551">
        <v>1</v>
      </c>
      <c r="Q5551">
        <v>0</v>
      </c>
      <c r="R5551">
        <v>4</v>
      </c>
      <c r="S5551">
        <v>0</v>
      </c>
      <c r="T5551">
        <v>3</v>
      </c>
      <c r="U5551">
        <v>0</v>
      </c>
      <c r="V5551">
        <v>0</v>
      </c>
      <c r="W5551">
        <v>0</v>
      </c>
      <c r="X5551">
        <v>0.10576311833402083</v>
      </c>
      <c r="Y5551">
        <v>0</v>
      </c>
      <c r="Z5551">
        <v>16.574288628184391</v>
      </c>
      <c r="AA5551">
        <v>0</v>
      </c>
      <c r="AB5551">
        <v>15.630546446970397</v>
      </c>
      <c r="AC5551">
        <v>0</v>
      </c>
      <c r="AD5551">
        <v>0</v>
      </c>
      <c r="AE5551">
        <v>32.310598193488808</v>
      </c>
    </row>
    <row r="5552" spans="1:31" x14ac:dyDescent="0.25">
      <c r="A5552">
        <v>2347551</v>
      </c>
      <c r="B5552">
        <v>1</v>
      </c>
      <c r="C5552" t="s">
        <v>81</v>
      </c>
      <c r="D5552" t="s">
        <v>128</v>
      </c>
      <c r="E5552" t="s">
        <v>151</v>
      </c>
      <c r="F5552" t="s">
        <v>15930</v>
      </c>
      <c r="G5552" t="s">
        <v>331</v>
      </c>
      <c r="H5552" t="s">
        <v>154</v>
      </c>
      <c r="I5552" t="s">
        <v>144</v>
      </c>
      <c r="J5552" t="s">
        <v>137</v>
      </c>
      <c r="K5552" t="s">
        <v>138</v>
      </c>
      <c r="L5552" t="s">
        <v>15931</v>
      </c>
      <c r="M5552" t="s">
        <v>15932</v>
      </c>
      <c r="N5552">
        <v>4.9225000000000003</v>
      </c>
      <c r="O5552">
        <v>0</v>
      </c>
      <c r="P5552">
        <v>1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0.54066412076248749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0.54066412076248749</v>
      </c>
    </row>
    <row r="5553" spans="1:31" x14ac:dyDescent="0.25">
      <c r="A5553">
        <v>2347531</v>
      </c>
      <c r="B5553">
        <v>1</v>
      </c>
      <c r="C5553" t="s">
        <v>81</v>
      </c>
      <c r="D5553" t="s">
        <v>112</v>
      </c>
      <c r="E5553" t="s">
        <v>141</v>
      </c>
      <c r="F5553" t="s">
        <v>12191</v>
      </c>
      <c r="G5553" t="s">
        <v>134</v>
      </c>
      <c r="H5553" t="s">
        <v>135</v>
      </c>
      <c r="I5553" t="s">
        <v>144</v>
      </c>
      <c r="J5553" t="s">
        <v>137</v>
      </c>
      <c r="K5553" t="s">
        <v>138</v>
      </c>
      <c r="L5553" t="s">
        <v>15933</v>
      </c>
      <c r="M5553" t="s">
        <v>15934</v>
      </c>
      <c r="N5553">
        <v>1.248888888</v>
      </c>
      <c r="O5553">
        <v>0</v>
      </c>
      <c r="P5553">
        <v>585</v>
      </c>
      <c r="Q5553">
        <v>29</v>
      </c>
      <c r="R5553">
        <v>21</v>
      </c>
      <c r="S5553">
        <v>1</v>
      </c>
      <c r="T5553">
        <v>209</v>
      </c>
      <c r="U5553">
        <v>0</v>
      </c>
      <c r="V5553">
        <v>1</v>
      </c>
      <c r="W5553">
        <v>0</v>
      </c>
      <c r="X5553">
        <v>92.987127171166492</v>
      </c>
      <c r="Y5553">
        <v>28.537538102525126</v>
      </c>
      <c r="Z5553">
        <v>9.9109626789935525</v>
      </c>
      <c r="AA5553">
        <v>0.24236795065569333</v>
      </c>
      <c r="AB5553">
        <v>50.719999627826937</v>
      </c>
      <c r="AC5553">
        <v>0</v>
      </c>
      <c r="AD5553">
        <v>1.0910349082099868</v>
      </c>
      <c r="AE5553">
        <v>183.48903043937779</v>
      </c>
    </row>
    <row r="5554" spans="1:31" x14ac:dyDescent="0.25">
      <c r="A5554">
        <v>2347780</v>
      </c>
      <c r="B5554">
        <v>1</v>
      </c>
      <c r="C5554" t="s">
        <v>80</v>
      </c>
      <c r="D5554" t="s">
        <v>89</v>
      </c>
      <c r="E5554" t="s">
        <v>151</v>
      </c>
      <c r="F5554" t="s">
        <v>15935</v>
      </c>
      <c r="G5554" t="s">
        <v>194</v>
      </c>
      <c r="H5554" t="s">
        <v>154</v>
      </c>
      <c r="I5554" t="s">
        <v>144</v>
      </c>
      <c r="J5554" t="s">
        <v>137</v>
      </c>
      <c r="K5554" t="s">
        <v>138</v>
      </c>
      <c r="L5554" t="s">
        <v>15936</v>
      </c>
      <c r="M5554" t="s">
        <v>15937</v>
      </c>
      <c r="N5554">
        <v>0.65500000000000003</v>
      </c>
      <c r="O5554">
        <v>0</v>
      </c>
      <c r="P5554">
        <v>57</v>
      </c>
      <c r="Q5554">
        <v>0</v>
      </c>
      <c r="R5554">
        <v>0</v>
      </c>
      <c r="S5554">
        <v>0</v>
      </c>
      <c r="T5554">
        <v>3</v>
      </c>
      <c r="U5554">
        <v>0</v>
      </c>
      <c r="V5554">
        <v>0</v>
      </c>
      <c r="W5554">
        <v>0</v>
      </c>
      <c r="X5554">
        <v>13.496336507858841</v>
      </c>
      <c r="Y5554">
        <v>0</v>
      </c>
      <c r="Z5554">
        <v>0</v>
      </c>
      <c r="AA5554">
        <v>0</v>
      </c>
      <c r="AB5554">
        <v>1.0004189575170952</v>
      </c>
      <c r="AC5554">
        <v>0</v>
      </c>
      <c r="AD5554">
        <v>0</v>
      </c>
      <c r="AE5554">
        <v>14.496755465375935</v>
      </c>
    </row>
    <row r="5555" spans="1:31" x14ac:dyDescent="0.25">
      <c r="A5555">
        <v>2348029</v>
      </c>
      <c r="B5555">
        <v>1</v>
      </c>
      <c r="C5555" t="s">
        <v>80</v>
      </c>
      <c r="D5555" t="s">
        <v>99</v>
      </c>
      <c r="E5555" t="s">
        <v>157</v>
      </c>
      <c r="F5555" t="s">
        <v>15938</v>
      </c>
      <c r="G5555" t="s">
        <v>159</v>
      </c>
      <c r="H5555" t="s">
        <v>154</v>
      </c>
      <c r="I5555" t="s">
        <v>144</v>
      </c>
      <c r="J5555" t="s">
        <v>137</v>
      </c>
      <c r="K5555" t="s">
        <v>138</v>
      </c>
      <c r="L5555" t="s">
        <v>15939</v>
      </c>
      <c r="M5555" t="s">
        <v>15940</v>
      </c>
      <c r="N5555">
        <v>4.4172222220000004</v>
      </c>
      <c r="O5555">
        <v>0</v>
      </c>
      <c r="P5555">
        <v>4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1.1396975468264776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1.1396975468264776</v>
      </c>
    </row>
    <row r="5556" spans="1:31" x14ac:dyDescent="0.25">
      <c r="A5556">
        <v>2348129</v>
      </c>
      <c r="B5556">
        <v>1</v>
      </c>
      <c r="C5556" t="s">
        <v>81</v>
      </c>
      <c r="D5556" t="s">
        <v>115</v>
      </c>
      <c r="E5556" t="s">
        <v>151</v>
      </c>
      <c r="F5556" t="s">
        <v>15941</v>
      </c>
      <c r="G5556" t="s">
        <v>153</v>
      </c>
      <c r="H5556" t="s">
        <v>154</v>
      </c>
      <c r="I5556" t="s">
        <v>144</v>
      </c>
      <c r="J5556" t="s">
        <v>137</v>
      </c>
      <c r="K5556" t="s">
        <v>138</v>
      </c>
      <c r="L5556" t="s">
        <v>15942</v>
      </c>
      <c r="M5556" t="s">
        <v>15943</v>
      </c>
      <c r="N5556">
        <v>2.0558333329999998</v>
      </c>
      <c r="O5556">
        <v>0</v>
      </c>
      <c r="P5556">
        <v>34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5.6791567764048905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5.6791567764048905</v>
      </c>
    </row>
    <row r="5557" spans="1:31" x14ac:dyDescent="0.25">
      <c r="A5557">
        <v>2347637</v>
      </c>
      <c r="B5557">
        <v>1</v>
      </c>
      <c r="C5557" t="s">
        <v>80</v>
      </c>
      <c r="D5557" t="s">
        <v>84</v>
      </c>
      <c r="E5557" t="s">
        <v>157</v>
      </c>
      <c r="F5557" t="s">
        <v>15944</v>
      </c>
      <c r="G5557" t="s">
        <v>159</v>
      </c>
      <c r="H5557" t="s">
        <v>154</v>
      </c>
      <c r="I5557" t="s">
        <v>144</v>
      </c>
      <c r="J5557" t="s">
        <v>137</v>
      </c>
      <c r="K5557" t="s">
        <v>138</v>
      </c>
      <c r="L5557" t="s">
        <v>15945</v>
      </c>
      <c r="M5557" t="s">
        <v>15946</v>
      </c>
      <c r="N5557">
        <v>0.95750000000000002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4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1.2945892850944669</v>
      </c>
      <c r="AC5557">
        <v>0</v>
      </c>
      <c r="AD5557">
        <v>0</v>
      </c>
      <c r="AE5557">
        <v>1.2945892850944669</v>
      </c>
    </row>
    <row r="5558" spans="1:31" x14ac:dyDescent="0.25">
      <c r="A5558">
        <v>2347820</v>
      </c>
      <c r="B5558">
        <v>1</v>
      </c>
      <c r="C5558" t="s">
        <v>81</v>
      </c>
      <c r="D5558" t="s">
        <v>118</v>
      </c>
      <c r="E5558" t="s">
        <v>141</v>
      </c>
      <c r="F5558" t="s">
        <v>925</v>
      </c>
      <c r="G5558" t="s">
        <v>134</v>
      </c>
      <c r="H5558" t="s">
        <v>135</v>
      </c>
      <c r="I5558" t="s">
        <v>144</v>
      </c>
      <c r="J5558" t="s">
        <v>137</v>
      </c>
      <c r="K5558" t="s">
        <v>138</v>
      </c>
      <c r="L5558" t="s">
        <v>15947</v>
      </c>
      <c r="M5558" t="s">
        <v>15948</v>
      </c>
      <c r="N5558">
        <v>1.723055555</v>
      </c>
      <c r="O5558">
        <v>0</v>
      </c>
      <c r="P5558">
        <v>0</v>
      </c>
      <c r="Q5558">
        <v>2</v>
      </c>
      <c r="R5558">
        <v>60</v>
      </c>
      <c r="S5558">
        <v>1</v>
      </c>
      <c r="T5558">
        <v>3</v>
      </c>
      <c r="U5558">
        <v>0</v>
      </c>
      <c r="V5558">
        <v>0</v>
      </c>
      <c r="W5558">
        <v>0</v>
      </c>
      <c r="X5558">
        <v>0</v>
      </c>
      <c r="Y5558">
        <v>10.2448950906068</v>
      </c>
      <c r="Z5558">
        <v>754.65029972617128</v>
      </c>
      <c r="AA5558">
        <v>13.464833138059692</v>
      </c>
      <c r="AB5558">
        <v>64.947785104088126</v>
      </c>
      <c r="AC5558">
        <v>0</v>
      </c>
      <c r="AD5558">
        <v>0</v>
      </c>
      <c r="AE5558">
        <v>843.30781305892583</v>
      </c>
    </row>
    <row r="5559" spans="1:31" x14ac:dyDescent="0.25">
      <c r="A5559">
        <v>2347843</v>
      </c>
      <c r="B5559">
        <v>1</v>
      </c>
      <c r="C5559" t="s">
        <v>81</v>
      </c>
      <c r="D5559" t="s">
        <v>123</v>
      </c>
      <c r="E5559" t="s">
        <v>141</v>
      </c>
      <c r="F5559" t="s">
        <v>2238</v>
      </c>
      <c r="G5559" t="s">
        <v>134</v>
      </c>
      <c r="H5559" t="s">
        <v>135</v>
      </c>
      <c r="I5559" t="s">
        <v>144</v>
      </c>
      <c r="J5559" t="s">
        <v>137</v>
      </c>
      <c r="K5559" t="s">
        <v>138</v>
      </c>
      <c r="L5559" t="s">
        <v>15949</v>
      </c>
      <c r="M5559" t="s">
        <v>15950</v>
      </c>
      <c r="N5559">
        <v>0.52666666600000001</v>
      </c>
      <c r="O5559">
        <v>3</v>
      </c>
      <c r="P5559">
        <v>37</v>
      </c>
      <c r="Q5559">
        <v>120</v>
      </c>
      <c r="R5559">
        <v>292</v>
      </c>
      <c r="S5559">
        <v>20</v>
      </c>
      <c r="T5559">
        <v>73</v>
      </c>
      <c r="U5559">
        <v>0</v>
      </c>
      <c r="V5559">
        <v>0</v>
      </c>
      <c r="W5559">
        <v>2.7481452540481794</v>
      </c>
      <c r="X5559">
        <v>6.3815872220636534</v>
      </c>
      <c r="Y5559">
        <v>112.72532159762385</v>
      </c>
      <c r="Z5559">
        <v>103.04890289309044</v>
      </c>
      <c r="AA5559">
        <v>25.757002204062267</v>
      </c>
      <c r="AB5559">
        <v>48.314433688306238</v>
      </c>
      <c r="AC5559">
        <v>0</v>
      </c>
      <c r="AD5559">
        <v>0</v>
      </c>
      <c r="AE5559">
        <v>298.97539285919464</v>
      </c>
    </row>
    <row r="5560" spans="1:31" x14ac:dyDescent="0.25">
      <c r="A5560">
        <v>2347866</v>
      </c>
      <c r="B5560">
        <v>1</v>
      </c>
      <c r="C5560" t="s">
        <v>81</v>
      </c>
      <c r="D5560" t="s">
        <v>112</v>
      </c>
      <c r="E5560" t="s">
        <v>174</v>
      </c>
      <c r="F5560" t="s">
        <v>15951</v>
      </c>
      <c r="G5560" t="s">
        <v>208</v>
      </c>
      <c r="H5560" t="s">
        <v>154</v>
      </c>
      <c r="I5560" t="s">
        <v>144</v>
      </c>
      <c r="J5560" t="s">
        <v>137</v>
      </c>
      <c r="K5560" t="s">
        <v>209</v>
      </c>
      <c r="L5560" t="s">
        <v>15952</v>
      </c>
      <c r="M5560" t="s">
        <v>15953</v>
      </c>
      <c r="N5560">
        <v>0.74527777699999997</v>
      </c>
      <c r="O5560">
        <v>0</v>
      </c>
      <c r="P5560">
        <v>0</v>
      </c>
      <c r="Q5560">
        <v>0</v>
      </c>
      <c r="R5560">
        <v>9</v>
      </c>
      <c r="S5560">
        <v>0</v>
      </c>
      <c r="T5560">
        <v>3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21.185171171162597</v>
      </c>
      <c r="AA5560">
        <v>0</v>
      </c>
      <c r="AB5560">
        <v>9.1615082725929717</v>
      </c>
      <c r="AC5560">
        <v>0</v>
      </c>
      <c r="AD5560">
        <v>0</v>
      </c>
      <c r="AE5560">
        <v>30.346679443755569</v>
      </c>
    </row>
    <row r="5561" spans="1:31" x14ac:dyDescent="0.25">
      <c r="A5561">
        <v>2347989</v>
      </c>
      <c r="B5561">
        <v>1</v>
      </c>
      <c r="C5561" t="s">
        <v>80</v>
      </c>
      <c r="D5561" t="s">
        <v>93</v>
      </c>
      <c r="E5561" t="s">
        <v>151</v>
      </c>
      <c r="F5561" t="s">
        <v>15954</v>
      </c>
      <c r="G5561" t="s">
        <v>153</v>
      </c>
      <c r="H5561" t="s">
        <v>154</v>
      </c>
      <c r="I5561" t="s">
        <v>144</v>
      </c>
      <c r="J5561" t="s">
        <v>137</v>
      </c>
      <c r="K5561" t="s">
        <v>138</v>
      </c>
      <c r="L5561" t="s">
        <v>15955</v>
      </c>
      <c r="M5561" t="s">
        <v>15956</v>
      </c>
      <c r="N5561">
        <v>2.6124999999999998</v>
      </c>
      <c r="O5561">
        <v>0</v>
      </c>
      <c r="P5561">
        <v>2</v>
      </c>
      <c r="Q5561">
        <v>0</v>
      </c>
      <c r="R5561">
        <v>3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0.78772202909402445</v>
      </c>
      <c r="Y5561">
        <v>0</v>
      </c>
      <c r="Z5561">
        <v>1.0191487993006512</v>
      </c>
      <c r="AA5561">
        <v>0</v>
      </c>
      <c r="AB5561">
        <v>0</v>
      </c>
      <c r="AC5561">
        <v>0</v>
      </c>
      <c r="AD5561">
        <v>0</v>
      </c>
      <c r="AE5561">
        <v>1.8068708283946755</v>
      </c>
    </row>
    <row r="5562" spans="1:31" x14ac:dyDescent="0.25">
      <c r="A5562">
        <v>2347697</v>
      </c>
      <c r="B5562">
        <v>1</v>
      </c>
      <c r="C5562" t="s">
        <v>81</v>
      </c>
      <c r="D5562" t="s">
        <v>115</v>
      </c>
      <c r="E5562" t="s">
        <v>174</v>
      </c>
      <c r="F5562" t="s">
        <v>15957</v>
      </c>
      <c r="G5562" t="s">
        <v>143</v>
      </c>
      <c r="H5562" t="s">
        <v>154</v>
      </c>
      <c r="I5562" t="s">
        <v>144</v>
      </c>
      <c r="J5562" t="s">
        <v>5</v>
      </c>
      <c r="K5562" t="s">
        <v>138</v>
      </c>
      <c r="L5562" t="s">
        <v>15958</v>
      </c>
      <c r="M5562" t="s">
        <v>15959</v>
      </c>
      <c r="N5562">
        <v>1.149444444</v>
      </c>
      <c r="O5562">
        <v>0</v>
      </c>
      <c r="P5562">
        <v>16</v>
      </c>
      <c r="Q5562">
        <v>0</v>
      </c>
      <c r="R5562">
        <v>4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6.6809539730771927</v>
      </c>
      <c r="Y5562">
        <v>0</v>
      </c>
      <c r="Z5562">
        <v>16.174155167620313</v>
      </c>
      <c r="AA5562">
        <v>0</v>
      </c>
      <c r="AB5562">
        <v>0</v>
      </c>
      <c r="AC5562">
        <v>0</v>
      </c>
      <c r="AD5562">
        <v>0</v>
      </c>
      <c r="AE5562">
        <v>22.855109140697508</v>
      </c>
    </row>
    <row r="5563" spans="1:31" x14ac:dyDescent="0.25">
      <c r="A5563">
        <v>2347674</v>
      </c>
      <c r="B5563">
        <v>1</v>
      </c>
      <c r="C5563" t="s">
        <v>81</v>
      </c>
      <c r="D5563" t="s">
        <v>115</v>
      </c>
      <c r="E5563" t="s">
        <v>141</v>
      </c>
      <c r="F5563" t="s">
        <v>15960</v>
      </c>
      <c r="G5563" t="s">
        <v>208</v>
      </c>
      <c r="H5563" t="s">
        <v>135</v>
      </c>
      <c r="I5563" t="s">
        <v>144</v>
      </c>
      <c r="J5563" t="s">
        <v>137</v>
      </c>
      <c r="K5563" t="s">
        <v>209</v>
      </c>
      <c r="L5563" t="s">
        <v>15961</v>
      </c>
      <c r="M5563" t="s">
        <v>15962</v>
      </c>
      <c r="N5563">
        <v>1.5666666659999999</v>
      </c>
      <c r="O5563">
        <v>0</v>
      </c>
      <c r="P5563">
        <v>134</v>
      </c>
      <c r="Q5563">
        <v>0</v>
      </c>
      <c r="R5563">
        <v>8</v>
      </c>
      <c r="S5563">
        <v>1</v>
      </c>
      <c r="T5563">
        <v>5</v>
      </c>
      <c r="U5563">
        <v>0</v>
      </c>
      <c r="V5563">
        <v>0</v>
      </c>
      <c r="W5563">
        <v>0</v>
      </c>
      <c r="X5563">
        <v>46.56142082905469</v>
      </c>
      <c r="Y5563">
        <v>0</v>
      </c>
      <c r="Z5563">
        <v>4.9697834098666682</v>
      </c>
      <c r="AA5563">
        <v>3.5100160590623339</v>
      </c>
      <c r="AB5563">
        <v>16.094466833754602</v>
      </c>
      <c r="AC5563">
        <v>0</v>
      </c>
      <c r="AD5563">
        <v>0</v>
      </c>
      <c r="AE5563">
        <v>71.135687131738308</v>
      </c>
    </row>
    <row r="5564" spans="1:31" x14ac:dyDescent="0.25">
      <c r="A5564">
        <v>2348052</v>
      </c>
      <c r="B5564">
        <v>1</v>
      </c>
      <c r="C5564" t="s">
        <v>80</v>
      </c>
      <c r="D5564" t="s">
        <v>99</v>
      </c>
      <c r="E5564" t="s">
        <v>157</v>
      </c>
      <c r="F5564" t="s">
        <v>15963</v>
      </c>
      <c r="G5564" t="s">
        <v>159</v>
      </c>
      <c r="H5564" t="s">
        <v>154</v>
      </c>
      <c r="I5564" t="s">
        <v>144</v>
      </c>
      <c r="J5564" t="s">
        <v>137</v>
      </c>
      <c r="K5564" t="s">
        <v>138</v>
      </c>
      <c r="L5564" t="s">
        <v>15964</v>
      </c>
      <c r="M5564" t="s">
        <v>15965</v>
      </c>
      <c r="N5564">
        <v>3.2327777769999999</v>
      </c>
      <c r="O5564">
        <v>0</v>
      </c>
      <c r="P5564">
        <v>2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2.0531099557186798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2.0531099557186798</v>
      </c>
    </row>
    <row r="5565" spans="1:31" x14ac:dyDescent="0.25">
      <c r="A5565">
        <v>2347906</v>
      </c>
      <c r="B5565">
        <v>1</v>
      </c>
      <c r="C5565" t="s">
        <v>80</v>
      </c>
      <c r="D5565" t="s">
        <v>104</v>
      </c>
      <c r="E5565" t="s">
        <v>157</v>
      </c>
      <c r="F5565" t="s">
        <v>15966</v>
      </c>
      <c r="G5565" t="s">
        <v>159</v>
      </c>
      <c r="H5565" t="s">
        <v>154</v>
      </c>
      <c r="I5565" t="s">
        <v>144</v>
      </c>
      <c r="J5565" t="s">
        <v>137</v>
      </c>
      <c r="K5565" t="s">
        <v>138</v>
      </c>
      <c r="L5565" t="s">
        <v>15967</v>
      </c>
      <c r="M5565" t="s">
        <v>15968</v>
      </c>
      <c r="N5565">
        <v>3.0830555550000001</v>
      </c>
      <c r="O5565">
        <v>0</v>
      </c>
      <c r="P5565">
        <v>1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1.183558385702514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1.183558385702514</v>
      </c>
    </row>
    <row r="5566" spans="1:31" x14ac:dyDescent="0.25">
      <c r="A5566">
        <v>2347860</v>
      </c>
      <c r="B5566">
        <v>1</v>
      </c>
      <c r="C5566" t="s">
        <v>80</v>
      </c>
      <c r="D5566" t="s">
        <v>103</v>
      </c>
      <c r="E5566" t="s">
        <v>151</v>
      </c>
      <c r="F5566" t="s">
        <v>11253</v>
      </c>
      <c r="G5566" t="s">
        <v>153</v>
      </c>
      <c r="H5566" t="s">
        <v>154</v>
      </c>
      <c r="I5566" t="s">
        <v>144</v>
      </c>
      <c r="J5566" t="s">
        <v>137</v>
      </c>
      <c r="K5566" t="s">
        <v>138</v>
      </c>
      <c r="L5566" t="s">
        <v>15969</v>
      </c>
      <c r="M5566" t="s">
        <v>15970</v>
      </c>
      <c r="N5566">
        <v>1.5888888880000001</v>
      </c>
      <c r="O5566">
        <v>0</v>
      </c>
      <c r="P5566">
        <v>2</v>
      </c>
      <c r="Q5566">
        <v>0</v>
      </c>
      <c r="R5566">
        <v>2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1.2230041623920025</v>
      </c>
      <c r="Y5566">
        <v>0</v>
      </c>
      <c r="Z5566">
        <v>31.706750145479322</v>
      </c>
      <c r="AA5566">
        <v>0</v>
      </c>
      <c r="AB5566">
        <v>0</v>
      </c>
      <c r="AC5566">
        <v>0</v>
      </c>
      <c r="AD5566">
        <v>0</v>
      </c>
      <c r="AE5566">
        <v>32.929754307871328</v>
      </c>
    </row>
    <row r="5567" spans="1:31" x14ac:dyDescent="0.25">
      <c r="A5567">
        <v>2347611</v>
      </c>
      <c r="B5567">
        <v>1</v>
      </c>
      <c r="C5567" t="s">
        <v>81</v>
      </c>
      <c r="D5567" t="s">
        <v>112</v>
      </c>
      <c r="E5567" t="s">
        <v>151</v>
      </c>
      <c r="F5567" t="s">
        <v>15971</v>
      </c>
      <c r="G5567" t="s">
        <v>153</v>
      </c>
      <c r="H5567" t="s">
        <v>154</v>
      </c>
      <c r="I5567" t="s">
        <v>144</v>
      </c>
      <c r="J5567" t="s">
        <v>137</v>
      </c>
      <c r="K5567" t="s">
        <v>138</v>
      </c>
      <c r="L5567" t="s">
        <v>15972</v>
      </c>
      <c r="M5567" t="s">
        <v>15973</v>
      </c>
      <c r="N5567">
        <v>0.69944444400000005</v>
      </c>
      <c r="O5567">
        <v>0</v>
      </c>
      <c r="P5567">
        <v>23</v>
      </c>
      <c r="Q5567">
        <v>0</v>
      </c>
      <c r="R5567">
        <v>18</v>
      </c>
      <c r="S5567">
        <v>0</v>
      </c>
      <c r="T5567">
        <v>1</v>
      </c>
      <c r="U5567">
        <v>0</v>
      </c>
      <c r="V5567">
        <v>0</v>
      </c>
      <c r="W5567">
        <v>0</v>
      </c>
      <c r="X5567">
        <v>1.8157745261708462</v>
      </c>
      <c r="Y5567">
        <v>0</v>
      </c>
      <c r="Z5567">
        <v>7.3213445496286305</v>
      </c>
      <c r="AA5567">
        <v>0</v>
      </c>
      <c r="AB5567">
        <v>0</v>
      </c>
      <c r="AC5567">
        <v>0</v>
      </c>
      <c r="AD5567">
        <v>0</v>
      </c>
      <c r="AE5567">
        <v>9.1371190757994771</v>
      </c>
    </row>
    <row r="5568" spans="1:31" x14ac:dyDescent="0.25">
      <c r="A5568">
        <v>2348069</v>
      </c>
      <c r="B5568">
        <v>1</v>
      </c>
      <c r="C5568" t="s">
        <v>81</v>
      </c>
      <c r="D5568" t="s">
        <v>112</v>
      </c>
      <c r="E5568" t="s">
        <v>174</v>
      </c>
      <c r="F5568" t="s">
        <v>15974</v>
      </c>
      <c r="G5568" t="s">
        <v>176</v>
      </c>
      <c r="H5568" t="s">
        <v>154</v>
      </c>
      <c r="I5568" t="s">
        <v>144</v>
      </c>
      <c r="J5568" t="s">
        <v>137</v>
      </c>
      <c r="K5568" t="s">
        <v>138</v>
      </c>
      <c r="L5568" t="s">
        <v>15975</v>
      </c>
      <c r="M5568" t="s">
        <v>15976</v>
      </c>
      <c r="N5568">
        <v>1.4811111109999999</v>
      </c>
      <c r="O5568">
        <v>0</v>
      </c>
      <c r="P5568">
        <v>129</v>
      </c>
      <c r="Q5568">
        <v>0</v>
      </c>
      <c r="R5568">
        <v>30</v>
      </c>
      <c r="S5568">
        <v>0</v>
      </c>
      <c r="T5568">
        <v>6</v>
      </c>
      <c r="U5568">
        <v>0</v>
      </c>
      <c r="V5568">
        <v>0</v>
      </c>
      <c r="W5568">
        <v>0</v>
      </c>
      <c r="X5568">
        <v>34.168149966147865</v>
      </c>
      <c r="Y5568">
        <v>0</v>
      </c>
      <c r="Z5568">
        <v>22.396202093822517</v>
      </c>
      <c r="AA5568">
        <v>0</v>
      </c>
      <c r="AB5568">
        <v>3.500270999389357</v>
      </c>
      <c r="AC5568">
        <v>0</v>
      </c>
      <c r="AD5568">
        <v>0</v>
      </c>
      <c r="AE5568">
        <v>60.064623059359739</v>
      </c>
    </row>
    <row r="5569" spans="1:31" x14ac:dyDescent="0.25">
      <c r="A5569">
        <v>2347903</v>
      </c>
      <c r="B5569">
        <v>1</v>
      </c>
      <c r="C5569" t="s">
        <v>80</v>
      </c>
      <c r="D5569" t="s">
        <v>82</v>
      </c>
      <c r="E5569" t="s">
        <v>151</v>
      </c>
      <c r="F5569" t="s">
        <v>15977</v>
      </c>
      <c r="G5569" t="s">
        <v>451</v>
      </c>
      <c r="H5569" t="s">
        <v>154</v>
      </c>
      <c r="I5569" t="s">
        <v>144</v>
      </c>
      <c r="J5569" t="s">
        <v>137</v>
      </c>
      <c r="K5569" t="s">
        <v>138</v>
      </c>
      <c r="L5569" t="s">
        <v>15978</v>
      </c>
      <c r="M5569" t="s">
        <v>15979</v>
      </c>
      <c r="N5569">
        <v>1.3797222220000001</v>
      </c>
      <c r="O5569">
        <v>0</v>
      </c>
      <c r="P5569">
        <v>97</v>
      </c>
      <c r="Q5569">
        <v>0</v>
      </c>
      <c r="R5569">
        <v>0</v>
      </c>
      <c r="S5569">
        <v>0</v>
      </c>
      <c r="T5569">
        <v>1</v>
      </c>
      <c r="U5569">
        <v>0</v>
      </c>
      <c r="V5569">
        <v>0</v>
      </c>
      <c r="W5569">
        <v>0</v>
      </c>
      <c r="X5569">
        <v>45.279086143305392</v>
      </c>
      <c r="Y5569">
        <v>0</v>
      </c>
      <c r="Z5569">
        <v>0</v>
      </c>
      <c r="AA5569">
        <v>0</v>
      </c>
      <c r="AB5569">
        <v>3.4728104639487642</v>
      </c>
      <c r="AC5569">
        <v>0</v>
      </c>
      <c r="AD5569">
        <v>0</v>
      </c>
      <c r="AE5569">
        <v>48.751896607254153</v>
      </c>
    </row>
    <row r="5570" spans="1:31" x14ac:dyDescent="0.25">
      <c r="A5570">
        <v>2347571</v>
      </c>
      <c r="B5570">
        <v>1</v>
      </c>
      <c r="C5570" t="s">
        <v>81</v>
      </c>
      <c r="D5570" t="s">
        <v>128</v>
      </c>
      <c r="E5570" t="s">
        <v>147</v>
      </c>
      <c r="F5570" t="s">
        <v>15980</v>
      </c>
      <c r="G5570" t="s">
        <v>134</v>
      </c>
      <c r="H5570" t="s">
        <v>135</v>
      </c>
      <c r="I5570" t="s">
        <v>144</v>
      </c>
      <c r="J5570" t="s">
        <v>137</v>
      </c>
      <c r="K5570" t="s">
        <v>138</v>
      </c>
      <c r="L5570" t="s">
        <v>15981</v>
      </c>
      <c r="M5570" t="s">
        <v>15982</v>
      </c>
      <c r="N5570">
        <v>2.52</v>
      </c>
      <c r="O5570">
        <v>0</v>
      </c>
      <c r="P5570">
        <v>0</v>
      </c>
      <c r="Q5570">
        <v>0</v>
      </c>
      <c r="R5570">
        <v>0</v>
      </c>
      <c r="S5570">
        <v>8</v>
      </c>
      <c r="T5570">
        <v>0</v>
      </c>
      <c r="U5570">
        <v>7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132.35408638860719</v>
      </c>
      <c r="AB5570">
        <v>0</v>
      </c>
      <c r="AC5570">
        <v>1804.0754627276644</v>
      </c>
      <c r="AD5570">
        <v>0</v>
      </c>
      <c r="AE5570">
        <v>1936.4295491162716</v>
      </c>
    </row>
    <row r="5571" spans="1:31" x14ac:dyDescent="0.25">
      <c r="A5571">
        <v>2347714</v>
      </c>
      <c r="B5571">
        <v>1</v>
      </c>
      <c r="C5571" t="s">
        <v>80</v>
      </c>
      <c r="D5571" t="s">
        <v>104</v>
      </c>
      <c r="E5571" t="s">
        <v>151</v>
      </c>
      <c r="F5571" t="s">
        <v>15983</v>
      </c>
      <c r="G5571" t="s">
        <v>194</v>
      </c>
      <c r="H5571" t="s">
        <v>154</v>
      </c>
      <c r="I5571" t="s">
        <v>144</v>
      </c>
      <c r="J5571" t="s">
        <v>137</v>
      </c>
      <c r="K5571" t="s">
        <v>138</v>
      </c>
      <c r="L5571" t="s">
        <v>15984</v>
      </c>
      <c r="M5571" t="s">
        <v>15985</v>
      </c>
      <c r="N5571">
        <v>0.6925</v>
      </c>
      <c r="O5571">
        <v>0</v>
      </c>
      <c r="P5571">
        <v>108</v>
      </c>
      <c r="Q5571">
        <v>0</v>
      </c>
      <c r="R5571">
        <v>1</v>
      </c>
      <c r="S5571">
        <v>0</v>
      </c>
      <c r="T5571">
        <v>8</v>
      </c>
      <c r="U5571">
        <v>0</v>
      </c>
      <c r="V5571">
        <v>0</v>
      </c>
      <c r="W5571">
        <v>0</v>
      </c>
      <c r="X5571">
        <v>23.145163526684676</v>
      </c>
      <c r="Y5571">
        <v>0</v>
      </c>
      <c r="Z5571">
        <v>0.93282686323894004</v>
      </c>
      <c r="AA5571">
        <v>0</v>
      </c>
      <c r="AB5571">
        <v>0.47601542269814412</v>
      </c>
      <c r="AC5571">
        <v>0</v>
      </c>
      <c r="AD5571">
        <v>0</v>
      </c>
      <c r="AE5571">
        <v>24.55400581262176</v>
      </c>
    </row>
    <row r="5572" spans="1:31" x14ac:dyDescent="0.25">
      <c r="A5572">
        <v>2347548</v>
      </c>
      <c r="B5572">
        <v>1</v>
      </c>
      <c r="C5572" t="s">
        <v>80</v>
      </c>
      <c r="D5572" t="s">
        <v>92</v>
      </c>
      <c r="E5572" t="s">
        <v>141</v>
      </c>
      <c r="F5572" t="s">
        <v>11274</v>
      </c>
      <c r="G5572" t="s">
        <v>134</v>
      </c>
      <c r="H5572" t="s">
        <v>135</v>
      </c>
      <c r="I5572" t="s">
        <v>144</v>
      </c>
      <c r="J5572" t="s">
        <v>137</v>
      </c>
      <c r="K5572" t="s">
        <v>138</v>
      </c>
      <c r="L5572" t="s">
        <v>15986</v>
      </c>
      <c r="M5572" t="s">
        <v>15987</v>
      </c>
      <c r="N5572">
        <v>0.54305555500000002</v>
      </c>
      <c r="O5572">
        <v>0</v>
      </c>
      <c r="P5572">
        <v>2957</v>
      </c>
      <c r="Q5572">
        <v>1</v>
      </c>
      <c r="R5572">
        <v>2</v>
      </c>
      <c r="S5572">
        <v>9</v>
      </c>
      <c r="T5572">
        <v>137</v>
      </c>
      <c r="U5572">
        <v>1</v>
      </c>
      <c r="V5572">
        <v>2</v>
      </c>
      <c r="W5572">
        <v>0</v>
      </c>
      <c r="X5572">
        <v>394.30702900851486</v>
      </c>
      <c r="Y5572">
        <v>1.2328973850124567</v>
      </c>
      <c r="Z5572">
        <v>1.2233696209599999E-2</v>
      </c>
      <c r="AA5572">
        <v>71.266545397049455</v>
      </c>
      <c r="AB5572">
        <v>66.160952423352299</v>
      </c>
      <c r="AC5572">
        <v>19.833117504470682</v>
      </c>
      <c r="AD5572">
        <v>0.18421274574915275</v>
      </c>
      <c r="AE5572">
        <v>552.99698816035857</v>
      </c>
    </row>
    <row r="5573" spans="1:31" x14ac:dyDescent="0.25">
      <c r="A5573">
        <v>2348095</v>
      </c>
      <c r="B5573">
        <v>1</v>
      </c>
      <c r="C5573" t="s">
        <v>80</v>
      </c>
      <c r="D5573" t="s">
        <v>95</v>
      </c>
      <c r="E5573" t="s">
        <v>157</v>
      </c>
      <c r="F5573" t="s">
        <v>15988</v>
      </c>
      <c r="G5573" t="s">
        <v>279</v>
      </c>
      <c r="H5573" t="s">
        <v>154</v>
      </c>
      <c r="I5573" t="s">
        <v>144</v>
      </c>
      <c r="J5573" t="s">
        <v>137</v>
      </c>
      <c r="K5573" t="s">
        <v>138</v>
      </c>
      <c r="L5573" t="s">
        <v>15989</v>
      </c>
      <c r="M5573" t="s">
        <v>15990</v>
      </c>
      <c r="N5573">
        <v>5.693333333</v>
      </c>
      <c r="O5573">
        <v>0</v>
      </c>
      <c r="P5573">
        <v>5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5.7839444420490622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5.7839444420490622</v>
      </c>
    </row>
    <row r="5574" spans="1:31" x14ac:dyDescent="0.25">
      <c r="A5574">
        <v>2347777</v>
      </c>
      <c r="B5574">
        <v>1</v>
      </c>
      <c r="C5574" t="s">
        <v>80</v>
      </c>
      <c r="D5574" t="s">
        <v>92</v>
      </c>
      <c r="E5574" t="s">
        <v>151</v>
      </c>
      <c r="F5574" t="s">
        <v>15089</v>
      </c>
      <c r="G5574" t="s">
        <v>153</v>
      </c>
      <c r="H5574" t="s">
        <v>154</v>
      </c>
      <c r="I5574" t="s">
        <v>144</v>
      </c>
      <c r="J5574" t="s">
        <v>137</v>
      </c>
      <c r="K5574" t="s">
        <v>138</v>
      </c>
      <c r="L5574" t="s">
        <v>15991</v>
      </c>
      <c r="M5574" t="s">
        <v>15992</v>
      </c>
      <c r="N5574">
        <v>0.94555555499999999</v>
      </c>
      <c r="O5574">
        <v>0</v>
      </c>
      <c r="P5574">
        <v>274</v>
      </c>
      <c r="Q5574">
        <v>0</v>
      </c>
      <c r="R5574">
        <v>0</v>
      </c>
      <c r="S5574">
        <v>0</v>
      </c>
      <c r="T5574">
        <v>17</v>
      </c>
      <c r="U5574">
        <v>0</v>
      </c>
      <c r="V5574">
        <v>0</v>
      </c>
      <c r="W5574">
        <v>0</v>
      </c>
      <c r="X5574">
        <v>74.948283608739075</v>
      </c>
      <c r="Y5574">
        <v>0</v>
      </c>
      <c r="Z5574">
        <v>0</v>
      </c>
      <c r="AA5574">
        <v>0</v>
      </c>
      <c r="AB5574">
        <v>24.273884965396853</v>
      </c>
      <c r="AC5574">
        <v>0</v>
      </c>
      <c r="AD5574">
        <v>0</v>
      </c>
      <c r="AE5574">
        <v>99.222168574135935</v>
      </c>
    </row>
    <row r="5575" spans="1:31" x14ac:dyDescent="0.25">
      <c r="A5575">
        <v>2348026</v>
      </c>
      <c r="B5575">
        <v>1</v>
      </c>
      <c r="C5575" t="s">
        <v>80</v>
      </c>
      <c r="D5575" t="s">
        <v>97</v>
      </c>
      <c r="E5575" t="s">
        <v>157</v>
      </c>
      <c r="F5575" t="s">
        <v>15993</v>
      </c>
      <c r="G5575" t="s">
        <v>159</v>
      </c>
      <c r="H5575" t="s">
        <v>154</v>
      </c>
      <c r="I5575" t="s">
        <v>144</v>
      </c>
      <c r="J5575" t="s">
        <v>137</v>
      </c>
      <c r="K5575" t="s">
        <v>138</v>
      </c>
      <c r="L5575" t="s">
        <v>15994</v>
      </c>
      <c r="M5575" t="s">
        <v>15995</v>
      </c>
      <c r="N5575">
        <v>1.756388888</v>
      </c>
      <c r="O5575">
        <v>0</v>
      </c>
      <c r="P5575">
        <v>1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0.84023114030520074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0.84023114030520074</v>
      </c>
    </row>
    <row r="5576" spans="1:31" x14ac:dyDescent="0.25">
      <c r="A5576">
        <v>2347634</v>
      </c>
      <c r="B5576">
        <v>1</v>
      </c>
      <c r="C5576" t="s">
        <v>80</v>
      </c>
      <c r="D5576" t="s">
        <v>107</v>
      </c>
      <c r="E5576" t="s">
        <v>141</v>
      </c>
      <c r="F5576" t="s">
        <v>15996</v>
      </c>
      <c r="G5576" t="s">
        <v>208</v>
      </c>
      <c r="H5576" t="s">
        <v>135</v>
      </c>
      <c r="I5576" t="s">
        <v>144</v>
      </c>
      <c r="J5576" t="s">
        <v>137</v>
      </c>
      <c r="K5576" t="s">
        <v>209</v>
      </c>
      <c r="L5576" t="s">
        <v>15997</v>
      </c>
      <c r="M5576" t="s">
        <v>15998</v>
      </c>
      <c r="N5576">
        <v>7.8897222219999996</v>
      </c>
      <c r="O5576">
        <v>1</v>
      </c>
      <c r="P5576">
        <v>106</v>
      </c>
      <c r="Q5576">
        <v>5</v>
      </c>
      <c r="R5576">
        <v>34</v>
      </c>
      <c r="S5576">
        <v>7</v>
      </c>
      <c r="T5576">
        <v>18</v>
      </c>
      <c r="U5576">
        <v>0</v>
      </c>
      <c r="V5576">
        <v>0</v>
      </c>
      <c r="W5576">
        <v>47.98330522674329</v>
      </c>
      <c r="X5576">
        <v>299.743664492346</v>
      </c>
      <c r="Y5576">
        <v>36.216937732084887</v>
      </c>
      <c r="Z5576">
        <v>584.52205598335354</v>
      </c>
      <c r="AA5576">
        <v>166.90355514935166</v>
      </c>
      <c r="AB5576">
        <v>211.95793529753604</v>
      </c>
      <c r="AC5576">
        <v>0</v>
      </c>
      <c r="AD5576">
        <v>0</v>
      </c>
      <c r="AE5576">
        <v>1347.3274538814155</v>
      </c>
    </row>
    <row r="5577" spans="1:31" x14ac:dyDescent="0.25">
      <c r="A5577">
        <v>2347560</v>
      </c>
      <c r="B5577">
        <v>1</v>
      </c>
      <c r="C5577" t="s">
        <v>81</v>
      </c>
      <c r="D5577" t="s">
        <v>117</v>
      </c>
      <c r="E5577" t="s">
        <v>147</v>
      </c>
      <c r="F5577" t="s">
        <v>15999</v>
      </c>
      <c r="G5577" t="s">
        <v>494</v>
      </c>
      <c r="H5577" t="s">
        <v>135</v>
      </c>
      <c r="I5577" t="s">
        <v>144</v>
      </c>
      <c r="J5577" t="s">
        <v>137</v>
      </c>
      <c r="K5577" t="s">
        <v>138</v>
      </c>
      <c r="L5577" t="s">
        <v>16000</v>
      </c>
      <c r="M5577" t="s">
        <v>16001</v>
      </c>
      <c r="N5577">
        <v>2.2438888879999999</v>
      </c>
      <c r="O5577">
        <v>0</v>
      </c>
      <c r="P5577">
        <v>341</v>
      </c>
      <c r="Q5577">
        <v>16</v>
      </c>
      <c r="R5577">
        <v>3</v>
      </c>
      <c r="S5577">
        <v>1</v>
      </c>
      <c r="T5577">
        <v>27</v>
      </c>
      <c r="U5577">
        <v>0</v>
      </c>
      <c r="V5577">
        <v>0</v>
      </c>
      <c r="W5577">
        <v>0</v>
      </c>
      <c r="X5577">
        <v>93.380971269823078</v>
      </c>
      <c r="Y5577">
        <v>231.87187626489336</v>
      </c>
      <c r="Z5577">
        <v>25.109387201301253</v>
      </c>
      <c r="AA5577">
        <v>4.2199058047807112</v>
      </c>
      <c r="AB5577">
        <v>41.837289665191712</v>
      </c>
      <c r="AC5577">
        <v>0</v>
      </c>
      <c r="AD5577">
        <v>0</v>
      </c>
      <c r="AE5577">
        <v>396.41943020599012</v>
      </c>
    </row>
    <row r="5578" spans="1:31" x14ac:dyDescent="0.25">
      <c r="A5578">
        <v>2347869</v>
      </c>
      <c r="B5578">
        <v>1</v>
      </c>
      <c r="C5578" t="s">
        <v>80</v>
      </c>
      <c r="D5578" t="s">
        <v>98</v>
      </c>
      <c r="E5578" t="s">
        <v>151</v>
      </c>
      <c r="F5578" t="s">
        <v>16002</v>
      </c>
      <c r="G5578" t="s">
        <v>153</v>
      </c>
      <c r="H5578" t="s">
        <v>154</v>
      </c>
      <c r="I5578" t="s">
        <v>144</v>
      </c>
      <c r="J5578" t="s">
        <v>137</v>
      </c>
      <c r="K5578" t="s">
        <v>138</v>
      </c>
      <c r="L5578" t="s">
        <v>16003</v>
      </c>
      <c r="M5578" t="s">
        <v>16004</v>
      </c>
      <c r="N5578">
        <v>4.3880555550000002</v>
      </c>
      <c r="O5578">
        <v>0</v>
      </c>
      <c r="P5578">
        <v>0</v>
      </c>
      <c r="Q5578">
        <v>0</v>
      </c>
      <c r="R5578">
        <v>1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3.8920388140922326</v>
      </c>
      <c r="AA5578">
        <v>0</v>
      </c>
      <c r="AB5578">
        <v>0</v>
      </c>
      <c r="AC5578">
        <v>0</v>
      </c>
      <c r="AD5578">
        <v>0</v>
      </c>
      <c r="AE5578">
        <v>3.8920388140922326</v>
      </c>
    </row>
    <row r="5579" spans="1:31" x14ac:dyDescent="0.25">
      <c r="A5579">
        <v>2347909</v>
      </c>
      <c r="B5579">
        <v>1</v>
      </c>
      <c r="C5579" t="s">
        <v>80</v>
      </c>
      <c r="D5579" t="s">
        <v>106</v>
      </c>
      <c r="E5579" t="s">
        <v>141</v>
      </c>
      <c r="F5579" t="s">
        <v>16005</v>
      </c>
      <c r="G5579" t="s">
        <v>134</v>
      </c>
      <c r="H5579" t="s">
        <v>135</v>
      </c>
      <c r="I5579" t="s">
        <v>144</v>
      </c>
      <c r="J5579" t="s">
        <v>137</v>
      </c>
      <c r="K5579" t="s">
        <v>138</v>
      </c>
      <c r="L5579" t="s">
        <v>16006</v>
      </c>
      <c r="M5579" t="s">
        <v>16007</v>
      </c>
      <c r="N5579">
        <v>1.3983333330000001</v>
      </c>
      <c r="O5579">
        <v>0</v>
      </c>
      <c r="P5579">
        <v>269</v>
      </c>
      <c r="Q5579">
        <v>7</v>
      </c>
      <c r="R5579">
        <v>101</v>
      </c>
      <c r="S5579">
        <v>2</v>
      </c>
      <c r="T5579">
        <v>44</v>
      </c>
      <c r="U5579">
        <v>0</v>
      </c>
      <c r="V5579">
        <v>0</v>
      </c>
      <c r="W5579">
        <v>0</v>
      </c>
      <c r="X5579">
        <v>93.711469309201831</v>
      </c>
      <c r="Y5579">
        <v>91.702791156327933</v>
      </c>
      <c r="Z5579">
        <v>782.41469651756347</v>
      </c>
      <c r="AA5579">
        <v>44.604622556316663</v>
      </c>
      <c r="AB5579">
        <v>109.16273581499185</v>
      </c>
      <c r="AC5579">
        <v>0</v>
      </c>
      <c r="AD5579">
        <v>0</v>
      </c>
      <c r="AE5579">
        <v>1121.5963153544019</v>
      </c>
    </row>
    <row r="5580" spans="1:31" x14ac:dyDescent="0.25">
      <c r="A5580">
        <v>2348015</v>
      </c>
      <c r="B5580">
        <v>1</v>
      </c>
      <c r="C5580" t="s">
        <v>80</v>
      </c>
      <c r="D5580" t="s">
        <v>83</v>
      </c>
      <c r="E5580" t="s">
        <v>174</v>
      </c>
      <c r="F5580" t="s">
        <v>16008</v>
      </c>
      <c r="G5580" t="s">
        <v>176</v>
      </c>
      <c r="H5580" t="s">
        <v>154</v>
      </c>
      <c r="I5580" t="s">
        <v>144</v>
      </c>
      <c r="J5580" t="s">
        <v>137</v>
      </c>
      <c r="K5580" t="s">
        <v>138</v>
      </c>
      <c r="L5580" t="s">
        <v>16009</v>
      </c>
      <c r="M5580" t="s">
        <v>16010</v>
      </c>
      <c r="N5580">
        <v>0.91111111099999997</v>
      </c>
      <c r="O5580">
        <v>0</v>
      </c>
      <c r="P5580">
        <v>338</v>
      </c>
      <c r="Q5580">
        <v>0</v>
      </c>
      <c r="R5580">
        <v>0</v>
      </c>
      <c r="S5580">
        <v>0</v>
      </c>
      <c r="T5580">
        <v>8</v>
      </c>
      <c r="U5580">
        <v>0</v>
      </c>
      <c r="V5580">
        <v>0</v>
      </c>
      <c r="W5580">
        <v>0</v>
      </c>
      <c r="X5580">
        <v>87.552767957738894</v>
      </c>
      <c r="Y5580">
        <v>0</v>
      </c>
      <c r="Z5580">
        <v>0</v>
      </c>
      <c r="AA5580">
        <v>0</v>
      </c>
      <c r="AB5580">
        <v>3.6085136386878589</v>
      </c>
      <c r="AC5580">
        <v>0</v>
      </c>
      <c r="AD5580">
        <v>0</v>
      </c>
      <c r="AE5580">
        <v>91.161281596426747</v>
      </c>
    </row>
    <row r="5581" spans="1:31" x14ac:dyDescent="0.25">
      <c r="A5581">
        <v>2347852</v>
      </c>
      <c r="B5581">
        <v>1</v>
      </c>
      <c r="C5581" t="s">
        <v>81</v>
      </c>
      <c r="D5581" t="s">
        <v>128</v>
      </c>
      <c r="E5581" t="s">
        <v>141</v>
      </c>
      <c r="F5581" t="s">
        <v>16011</v>
      </c>
      <c r="G5581" t="s">
        <v>134</v>
      </c>
      <c r="H5581" t="s">
        <v>135</v>
      </c>
      <c r="I5581" t="s">
        <v>144</v>
      </c>
      <c r="J5581" t="s">
        <v>137</v>
      </c>
      <c r="K5581" t="s">
        <v>138</v>
      </c>
      <c r="L5581" t="s">
        <v>16012</v>
      </c>
      <c r="M5581" t="s">
        <v>16013</v>
      </c>
      <c r="N5581">
        <v>2.2372222220000002</v>
      </c>
      <c r="O5581">
        <v>0</v>
      </c>
      <c r="P5581">
        <v>0</v>
      </c>
      <c r="Q5581">
        <v>0</v>
      </c>
      <c r="R5581">
        <v>0</v>
      </c>
      <c r="S5581">
        <v>6</v>
      </c>
      <c r="T5581">
        <v>0</v>
      </c>
      <c r="U5581">
        <v>4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359.2941034615535</v>
      </c>
      <c r="AB5581">
        <v>0</v>
      </c>
      <c r="AC5581">
        <v>1850.2416471450128</v>
      </c>
      <c r="AD5581">
        <v>0</v>
      </c>
      <c r="AE5581">
        <v>2209.5357506065666</v>
      </c>
    </row>
    <row r="5582" spans="1:31" x14ac:dyDescent="0.25">
      <c r="A5582">
        <v>2347520</v>
      </c>
      <c r="B5582">
        <v>1</v>
      </c>
      <c r="C5582" t="s">
        <v>80</v>
      </c>
      <c r="D5582" t="s">
        <v>98</v>
      </c>
      <c r="E5582" t="s">
        <v>157</v>
      </c>
      <c r="F5582" t="s">
        <v>16014</v>
      </c>
      <c r="G5582" t="s">
        <v>159</v>
      </c>
      <c r="H5582" t="s">
        <v>154</v>
      </c>
      <c r="I5582" t="s">
        <v>144</v>
      </c>
      <c r="J5582" t="s">
        <v>137</v>
      </c>
      <c r="K5582" t="s">
        <v>138</v>
      </c>
      <c r="L5582" t="s">
        <v>16015</v>
      </c>
      <c r="M5582" t="s">
        <v>16016</v>
      </c>
      <c r="N5582">
        <v>1.4583333329999999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1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</row>
    <row r="5583" spans="1:31" x14ac:dyDescent="0.25">
      <c r="A5583">
        <v>2347806</v>
      </c>
      <c r="B5583">
        <v>1</v>
      </c>
      <c r="C5583" t="s">
        <v>81</v>
      </c>
      <c r="D5583" t="s">
        <v>128</v>
      </c>
      <c r="E5583" t="s">
        <v>157</v>
      </c>
      <c r="F5583" t="s">
        <v>16017</v>
      </c>
      <c r="G5583" t="s">
        <v>159</v>
      </c>
      <c r="H5583" t="s">
        <v>154</v>
      </c>
      <c r="I5583" t="s">
        <v>144</v>
      </c>
      <c r="J5583" t="s">
        <v>137</v>
      </c>
      <c r="K5583" t="s">
        <v>138</v>
      </c>
      <c r="L5583" t="s">
        <v>16018</v>
      </c>
      <c r="M5583" t="s">
        <v>16019</v>
      </c>
      <c r="N5583">
        <v>5.8455555549999998</v>
      </c>
      <c r="O5583">
        <v>0</v>
      </c>
      <c r="P5583">
        <v>3</v>
      </c>
      <c r="Q5583">
        <v>0</v>
      </c>
      <c r="R5583">
        <v>0</v>
      </c>
      <c r="S5583">
        <v>0</v>
      </c>
      <c r="T5583">
        <v>1</v>
      </c>
      <c r="U5583">
        <v>0</v>
      </c>
      <c r="V5583">
        <v>0</v>
      </c>
      <c r="W5583">
        <v>0</v>
      </c>
      <c r="X5583">
        <v>3.4251109447395591</v>
      </c>
      <c r="Y5583">
        <v>0</v>
      </c>
      <c r="Z5583">
        <v>0</v>
      </c>
      <c r="AA5583">
        <v>0</v>
      </c>
      <c r="AB5583">
        <v>2.8227173382238888E-2</v>
      </c>
      <c r="AC5583">
        <v>0</v>
      </c>
      <c r="AD5583">
        <v>0</v>
      </c>
      <c r="AE5583">
        <v>3.4533381181217981</v>
      </c>
    </row>
    <row r="5584" spans="1:31" x14ac:dyDescent="0.25">
      <c r="A5584">
        <v>2348101</v>
      </c>
      <c r="B5584">
        <v>1</v>
      </c>
      <c r="C5584" t="s">
        <v>80</v>
      </c>
      <c r="D5584" t="s">
        <v>96</v>
      </c>
      <c r="E5584" t="s">
        <v>157</v>
      </c>
      <c r="F5584" t="s">
        <v>16020</v>
      </c>
      <c r="G5584" t="s">
        <v>204</v>
      </c>
      <c r="H5584" t="s">
        <v>154</v>
      </c>
      <c r="I5584" t="s">
        <v>144</v>
      </c>
      <c r="J5584" t="s">
        <v>137</v>
      </c>
      <c r="K5584" t="s">
        <v>138</v>
      </c>
      <c r="L5584" t="s">
        <v>16021</v>
      </c>
      <c r="M5584" t="s">
        <v>16022</v>
      </c>
      <c r="N5584">
        <v>2.3736111110000002</v>
      </c>
      <c r="O5584">
        <v>0</v>
      </c>
      <c r="P5584">
        <v>1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1.8363593562671121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1.8363593562671121</v>
      </c>
    </row>
    <row r="5585" spans="1:31" x14ac:dyDescent="0.25">
      <c r="A5585">
        <v>2347809</v>
      </c>
      <c r="B5585">
        <v>1</v>
      </c>
      <c r="C5585" t="s">
        <v>80</v>
      </c>
      <c r="D5585" t="s">
        <v>93</v>
      </c>
      <c r="E5585" t="s">
        <v>157</v>
      </c>
      <c r="F5585" t="s">
        <v>16023</v>
      </c>
      <c r="G5585" t="s">
        <v>159</v>
      </c>
      <c r="H5585" t="s">
        <v>154</v>
      </c>
      <c r="I5585" t="s">
        <v>144</v>
      </c>
      <c r="J5585" t="s">
        <v>137</v>
      </c>
      <c r="K5585" t="s">
        <v>138</v>
      </c>
      <c r="L5585" t="s">
        <v>16024</v>
      </c>
      <c r="M5585" t="s">
        <v>16025</v>
      </c>
      <c r="N5585">
        <v>5.2050000000000001</v>
      </c>
      <c r="O5585">
        <v>0</v>
      </c>
      <c r="P5585">
        <v>0</v>
      </c>
      <c r="Q5585">
        <v>0</v>
      </c>
      <c r="R5585">
        <v>1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21.574990822266379</v>
      </c>
      <c r="AA5585">
        <v>0</v>
      </c>
      <c r="AB5585">
        <v>0</v>
      </c>
      <c r="AC5585">
        <v>0</v>
      </c>
      <c r="AD5585">
        <v>0</v>
      </c>
      <c r="AE5585">
        <v>21.574990822266379</v>
      </c>
    </row>
    <row r="5586" spans="1:31" x14ac:dyDescent="0.25">
      <c r="A5586">
        <v>2348055</v>
      </c>
      <c r="B5586">
        <v>1</v>
      </c>
      <c r="C5586" t="s">
        <v>80</v>
      </c>
      <c r="D5586" t="s">
        <v>92</v>
      </c>
      <c r="E5586" t="s">
        <v>157</v>
      </c>
      <c r="F5586" t="s">
        <v>16026</v>
      </c>
      <c r="G5586" t="s">
        <v>279</v>
      </c>
      <c r="H5586" t="s">
        <v>154</v>
      </c>
      <c r="I5586" t="s">
        <v>144</v>
      </c>
      <c r="J5586" t="s">
        <v>137</v>
      </c>
      <c r="K5586" t="s">
        <v>138</v>
      </c>
      <c r="L5586" t="s">
        <v>16027</v>
      </c>
      <c r="M5586" t="s">
        <v>16028</v>
      </c>
      <c r="N5586">
        <v>0.99666666599999998</v>
      </c>
      <c r="O5586">
        <v>0</v>
      </c>
      <c r="P5586">
        <v>1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</row>
    <row r="5587" spans="1:31" x14ac:dyDescent="0.25">
      <c r="A5587">
        <v>2347617</v>
      </c>
      <c r="B5587">
        <v>1</v>
      </c>
      <c r="C5587" t="s">
        <v>80</v>
      </c>
      <c r="D5587" t="s">
        <v>83</v>
      </c>
      <c r="E5587" t="s">
        <v>240</v>
      </c>
      <c r="F5587" t="s">
        <v>16029</v>
      </c>
      <c r="G5587" t="s">
        <v>208</v>
      </c>
      <c r="H5587" t="s">
        <v>135</v>
      </c>
      <c r="I5587" t="s">
        <v>144</v>
      </c>
      <c r="J5587" t="s">
        <v>137</v>
      </c>
      <c r="K5587" t="s">
        <v>209</v>
      </c>
      <c r="L5587" t="s">
        <v>16030</v>
      </c>
      <c r="M5587" t="s">
        <v>16031</v>
      </c>
      <c r="N5587">
        <v>9.9969444440000004</v>
      </c>
      <c r="O5587">
        <v>0</v>
      </c>
      <c r="P5587">
        <v>3881</v>
      </c>
      <c r="Q5587">
        <v>0</v>
      </c>
      <c r="R5587">
        <v>0</v>
      </c>
      <c r="S5587">
        <v>0</v>
      </c>
      <c r="T5587">
        <v>170</v>
      </c>
      <c r="U5587">
        <v>0</v>
      </c>
      <c r="V5587">
        <v>0</v>
      </c>
      <c r="W5587">
        <v>0</v>
      </c>
      <c r="X5587">
        <v>13108.113299752973</v>
      </c>
      <c r="Y5587">
        <v>0</v>
      </c>
      <c r="Z5587">
        <v>0</v>
      </c>
      <c r="AA5587">
        <v>0</v>
      </c>
      <c r="AB5587">
        <v>2162.1200013277362</v>
      </c>
      <c r="AC5587">
        <v>0</v>
      </c>
      <c r="AD5587">
        <v>0</v>
      </c>
      <c r="AE5587">
        <v>15270.233301080709</v>
      </c>
    </row>
    <row r="5588" spans="1:31" x14ac:dyDescent="0.25">
      <c r="A5588">
        <v>2347643</v>
      </c>
      <c r="B5588">
        <v>1</v>
      </c>
      <c r="C5588" t="s">
        <v>80</v>
      </c>
      <c r="D5588" t="s">
        <v>82</v>
      </c>
      <c r="E5588" t="s">
        <v>132</v>
      </c>
      <c r="F5588" t="s">
        <v>16032</v>
      </c>
      <c r="G5588" t="s">
        <v>134</v>
      </c>
      <c r="H5588" t="s">
        <v>135</v>
      </c>
      <c r="I5588" t="s">
        <v>144</v>
      </c>
      <c r="J5588" t="s">
        <v>137</v>
      </c>
      <c r="K5588" t="s">
        <v>138</v>
      </c>
      <c r="L5588" t="s">
        <v>16033</v>
      </c>
      <c r="M5588" t="s">
        <v>16034</v>
      </c>
      <c r="N5588">
        <v>1.7875000000000001</v>
      </c>
      <c r="O5588">
        <v>0</v>
      </c>
      <c r="P5588">
        <v>1010</v>
      </c>
      <c r="Q5588">
        <v>0</v>
      </c>
      <c r="R5588">
        <v>0</v>
      </c>
      <c r="S5588">
        <v>7</v>
      </c>
      <c r="T5588">
        <v>319</v>
      </c>
      <c r="U5588">
        <v>0</v>
      </c>
      <c r="V5588">
        <v>0</v>
      </c>
      <c r="W5588">
        <v>0</v>
      </c>
      <c r="X5588">
        <v>530.05683100469753</v>
      </c>
      <c r="Y5588">
        <v>0</v>
      </c>
      <c r="Z5588">
        <v>0</v>
      </c>
      <c r="AA5588">
        <v>2205.4890885300001</v>
      </c>
      <c r="AB5588">
        <v>480.22519699197403</v>
      </c>
      <c r="AC5588">
        <v>0</v>
      </c>
      <c r="AD5588">
        <v>0</v>
      </c>
      <c r="AE5588">
        <v>3215.7711165266714</v>
      </c>
    </row>
    <row r="5589" spans="1:31" x14ac:dyDescent="0.25">
      <c r="A5589">
        <v>2347623</v>
      </c>
      <c r="B5589">
        <v>1</v>
      </c>
      <c r="C5589" t="s">
        <v>81</v>
      </c>
      <c r="D5589" t="s">
        <v>112</v>
      </c>
      <c r="E5589" t="s">
        <v>174</v>
      </c>
      <c r="F5589" t="s">
        <v>16035</v>
      </c>
      <c r="G5589" t="s">
        <v>208</v>
      </c>
      <c r="H5589" t="s">
        <v>154</v>
      </c>
      <c r="I5589" t="s">
        <v>144</v>
      </c>
      <c r="J5589" t="s">
        <v>137</v>
      </c>
      <c r="K5589" t="s">
        <v>209</v>
      </c>
      <c r="L5589" t="s">
        <v>16036</v>
      </c>
      <c r="M5589" t="s">
        <v>16037</v>
      </c>
      <c r="N5589">
        <v>0.86194444400000003</v>
      </c>
      <c r="O5589">
        <v>0</v>
      </c>
      <c r="P5589">
        <v>171</v>
      </c>
      <c r="Q5589">
        <v>0</v>
      </c>
      <c r="R5589">
        <v>0</v>
      </c>
      <c r="S5589">
        <v>0</v>
      </c>
      <c r="T5589">
        <v>241</v>
      </c>
      <c r="U5589">
        <v>0</v>
      </c>
      <c r="V5589">
        <v>0</v>
      </c>
      <c r="W5589">
        <v>0</v>
      </c>
      <c r="X5589">
        <v>25.08633568805292</v>
      </c>
      <c r="Y5589">
        <v>0</v>
      </c>
      <c r="Z5589">
        <v>0</v>
      </c>
      <c r="AA5589">
        <v>0</v>
      </c>
      <c r="AB5589">
        <v>146.19815884053972</v>
      </c>
      <c r="AC5589">
        <v>0</v>
      </c>
      <c r="AD5589">
        <v>0</v>
      </c>
      <c r="AE5589">
        <v>171.28449452859263</v>
      </c>
    </row>
    <row r="5590" spans="1:31" x14ac:dyDescent="0.25">
      <c r="A5590">
        <v>2347600</v>
      </c>
      <c r="B5590">
        <v>1</v>
      </c>
      <c r="C5590" t="s">
        <v>81</v>
      </c>
      <c r="D5590" t="s">
        <v>122</v>
      </c>
      <c r="E5590" t="s">
        <v>147</v>
      </c>
      <c r="F5590" t="s">
        <v>16038</v>
      </c>
      <c r="G5590" t="s">
        <v>363</v>
      </c>
      <c r="H5590" t="s">
        <v>135</v>
      </c>
      <c r="I5590" t="s">
        <v>144</v>
      </c>
      <c r="J5590" t="s">
        <v>137</v>
      </c>
      <c r="K5590" t="s">
        <v>209</v>
      </c>
      <c r="L5590" t="s">
        <v>16039</v>
      </c>
      <c r="M5590" t="s">
        <v>16040</v>
      </c>
      <c r="N5590">
        <v>0.34333333300000002</v>
      </c>
      <c r="O5590">
        <v>0</v>
      </c>
      <c r="P5590">
        <v>4685</v>
      </c>
      <c r="Q5590">
        <v>0</v>
      </c>
      <c r="R5590">
        <v>39</v>
      </c>
      <c r="S5590">
        <v>1</v>
      </c>
      <c r="T5590">
        <v>202</v>
      </c>
      <c r="U5590">
        <v>0</v>
      </c>
      <c r="V5590">
        <v>0</v>
      </c>
      <c r="W5590">
        <v>0</v>
      </c>
      <c r="X5590">
        <v>290.8963398250159</v>
      </c>
      <c r="Y5590">
        <v>0</v>
      </c>
      <c r="Z5590">
        <v>4.3111694784403545</v>
      </c>
      <c r="AA5590">
        <v>1.7896226563146751</v>
      </c>
      <c r="AB5590">
        <v>60.687378826854193</v>
      </c>
      <c r="AC5590">
        <v>0</v>
      </c>
      <c r="AD5590">
        <v>0</v>
      </c>
      <c r="AE5590">
        <v>357.68451078662514</v>
      </c>
    </row>
    <row r="5591" spans="1:31" x14ac:dyDescent="0.25">
      <c r="A5591">
        <v>2347686</v>
      </c>
      <c r="B5591">
        <v>1</v>
      </c>
      <c r="C5591" t="s">
        <v>80</v>
      </c>
      <c r="D5591" t="s">
        <v>110</v>
      </c>
      <c r="E5591" t="s">
        <v>151</v>
      </c>
      <c r="F5591" t="s">
        <v>16041</v>
      </c>
      <c r="G5591" t="s">
        <v>1274</v>
      </c>
      <c r="H5591" t="s">
        <v>154</v>
      </c>
      <c r="I5591" t="s">
        <v>144</v>
      </c>
      <c r="J5591" t="s">
        <v>3</v>
      </c>
      <c r="K5591" t="s">
        <v>138</v>
      </c>
      <c r="L5591" t="s">
        <v>16042</v>
      </c>
      <c r="M5591" t="s">
        <v>16043</v>
      </c>
      <c r="N5591">
        <v>2.15</v>
      </c>
      <c r="O5591">
        <v>0</v>
      </c>
      <c r="P5591">
        <v>139</v>
      </c>
      <c r="Q5591">
        <v>0</v>
      </c>
      <c r="R5591">
        <v>0</v>
      </c>
      <c r="S5591">
        <v>0</v>
      </c>
      <c r="T5591">
        <v>24</v>
      </c>
      <c r="U5591">
        <v>0</v>
      </c>
      <c r="V5591">
        <v>0</v>
      </c>
      <c r="W5591">
        <v>0</v>
      </c>
      <c r="X5591">
        <v>128.63803085590871</v>
      </c>
      <c r="Y5591">
        <v>0</v>
      </c>
      <c r="Z5591">
        <v>0</v>
      </c>
      <c r="AA5591">
        <v>0</v>
      </c>
      <c r="AB5591">
        <v>72.185351344396651</v>
      </c>
      <c r="AC5591">
        <v>0</v>
      </c>
      <c r="AD5591">
        <v>0</v>
      </c>
      <c r="AE5591">
        <v>200.82338220030536</v>
      </c>
    </row>
    <row r="5592" spans="1:31" x14ac:dyDescent="0.25">
      <c r="A5592">
        <v>2348081</v>
      </c>
      <c r="B5592">
        <v>1</v>
      </c>
      <c r="C5592" t="s">
        <v>81</v>
      </c>
      <c r="D5592" t="s">
        <v>127</v>
      </c>
      <c r="E5592" t="s">
        <v>151</v>
      </c>
      <c r="F5592" t="s">
        <v>16044</v>
      </c>
      <c r="G5592" t="s">
        <v>153</v>
      </c>
      <c r="H5592" t="s">
        <v>154</v>
      </c>
      <c r="I5592" t="s">
        <v>144</v>
      </c>
      <c r="J5592" t="s">
        <v>137</v>
      </c>
      <c r="K5592" t="s">
        <v>138</v>
      </c>
      <c r="L5592" t="s">
        <v>16045</v>
      </c>
      <c r="M5592" t="s">
        <v>16046</v>
      </c>
      <c r="N5592">
        <v>0.90166666600000001</v>
      </c>
      <c r="O5592">
        <v>0</v>
      </c>
      <c r="P5592">
        <v>29</v>
      </c>
      <c r="Q5592">
        <v>0</v>
      </c>
      <c r="R5592">
        <v>0</v>
      </c>
      <c r="S5592">
        <v>0</v>
      </c>
      <c r="T5592">
        <v>1</v>
      </c>
      <c r="U5592">
        <v>0</v>
      </c>
      <c r="V5592">
        <v>0</v>
      </c>
      <c r="W5592">
        <v>0</v>
      </c>
      <c r="X5592">
        <v>8.0999638241098992</v>
      </c>
      <c r="Y5592">
        <v>0</v>
      </c>
      <c r="Z5592">
        <v>0</v>
      </c>
      <c r="AA5592">
        <v>0</v>
      </c>
      <c r="AB5592">
        <v>1.8852119612321381</v>
      </c>
      <c r="AC5592">
        <v>0</v>
      </c>
      <c r="AD5592">
        <v>0</v>
      </c>
      <c r="AE5592">
        <v>9.9851757853420366</v>
      </c>
    </row>
    <row r="5593" spans="1:31" x14ac:dyDescent="0.25">
      <c r="A5593">
        <v>2348058</v>
      </c>
      <c r="B5593">
        <v>1</v>
      </c>
      <c r="C5593" t="s">
        <v>81</v>
      </c>
      <c r="D5593" t="s">
        <v>123</v>
      </c>
      <c r="E5593" t="s">
        <v>147</v>
      </c>
      <c r="F5593" t="s">
        <v>16047</v>
      </c>
      <c r="G5593" t="s">
        <v>877</v>
      </c>
      <c r="H5593" t="s">
        <v>135</v>
      </c>
      <c r="I5593" t="s">
        <v>144</v>
      </c>
      <c r="J5593" t="s">
        <v>137</v>
      </c>
      <c r="K5593" t="s">
        <v>138</v>
      </c>
      <c r="L5593" t="s">
        <v>16048</v>
      </c>
      <c r="M5593" t="s">
        <v>16049</v>
      </c>
      <c r="N5593">
        <v>1.0947222219999999</v>
      </c>
      <c r="O5593">
        <v>0</v>
      </c>
      <c r="P5593">
        <v>44</v>
      </c>
      <c r="Q5593">
        <v>0</v>
      </c>
      <c r="R5593">
        <v>20</v>
      </c>
      <c r="S5593">
        <v>0</v>
      </c>
      <c r="T5593">
        <v>9</v>
      </c>
      <c r="U5593">
        <v>0</v>
      </c>
      <c r="V5593">
        <v>0</v>
      </c>
      <c r="W5593">
        <v>0</v>
      </c>
      <c r="X5593">
        <v>9.171825214936554</v>
      </c>
      <c r="Y5593">
        <v>0</v>
      </c>
      <c r="Z5593">
        <v>24.602838980680669</v>
      </c>
      <c r="AA5593">
        <v>0</v>
      </c>
      <c r="AB5593">
        <v>2.3573131951469217</v>
      </c>
      <c r="AC5593">
        <v>0</v>
      </c>
      <c r="AD5593">
        <v>0</v>
      </c>
      <c r="AE5593">
        <v>36.131977390764142</v>
      </c>
    </row>
    <row r="5594" spans="1:31" x14ac:dyDescent="0.25">
      <c r="A5594">
        <v>2347726</v>
      </c>
      <c r="B5594">
        <v>1</v>
      </c>
      <c r="C5594" t="s">
        <v>81</v>
      </c>
      <c r="D5594" t="s">
        <v>127</v>
      </c>
      <c r="E5594" t="s">
        <v>147</v>
      </c>
      <c r="F5594" t="s">
        <v>16050</v>
      </c>
      <c r="G5594" t="s">
        <v>184</v>
      </c>
      <c r="H5594" t="s">
        <v>135</v>
      </c>
      <c r="I5594" t="s">
        <v>144</v>
      </c>
      <c r="J5594" t="s">
        <v>137</v>
      </c>
      <c r="K5594" t="s">
        <v>138</v>
      </c>
      <c r="L5594" t="s">
        <v>16051</v>
      </c>
      <c r="M5594" t="s">
        <v>16052</v>
      </c>
      <c r="N5594">
        <v>2.7608333329999999</v>
      </c>
      <c r="O5594">
        <v>0</v>
      </c>
      <c r="P5594">
        <v>104</v>
      </c>
      <c r="Q5594">
        <v>0</v>
      </c>
      <c r="R5594">
        <v>3</v>
      </c>
      <c r="S5594">
        <v>0</v>
      </c>
      <c r="T5594">
        <v>27</v>
      </c>
      <c r="U5594">
        <v>0</v>
      </c>
      <c r="V5594">
        <v>0</v>
      </c>
      <c r="W5594">
        <v>0</v>
      </c>
      <c r="X5594">
        <v>71.828409919027081</v>
      </c>
      <c r="Y5594">
        <v>0</v>
      </c>
      <c r="Z5594">
        <v>5.889248353919406</v>
      </c>
      <c r="AA5594">
        <v>0</v>
      </c>
      <c r="AB5594">
        <v>89.647167242312364</v>
      </c>
      <c r="AC5594">
        <v>0</v>
      </c>
      <c r="AD5594">
        <v>0</v>
      </c>
      <c r="AE5594">
        <v>167.36482551525887</v>
      </c>
    </row>
    <row r="5595" spans="1:31" x14ac:dyDescent="0.25">
      <c r="A5595">
        <v>2347534</v>
      </c>
      <c r="B5595">
        <v>1</v>
      </c>
      <c r="C5595" t="s">
        <v>81</v>
      </c>
      <c r="D5595" t="s">
        <v>127</v>
      </c>
      <c r="E5595" t="s">
        <v>240</v>
      </c>
      <c r="F5595" t="s">
        <v>16053</v>
      </c>
      <c r="G5595" t="s">
        <v>134</v>
      </c>
      <c r="H5595" t="s">
        <v>135</v>
      </c>
      <c r="I5595" t="s">
        <v>144</v>
      </c>
      <c r="J5595" t="s">
        <v>137</v>
      </c>
      <c r="K5595" t="s">
        <v>138</v>
      </c>
      <c r="L5595" t="s">
        <v>16054</v>
      </c>
      <c r="M5595" t="s">
        <v>16055</v>
      </c>
      <c r="N5595">
        <v>0.80055555499999997</v>
      </c>
      <c r="O5595">
        <v>0</v>
      </c>
      <c r="P5595">
        <v>1303</v>
      </c>
      <c r="Q5595">
        <v>1</v>
      </c>
      <c r="R5595">
        <v>0</v>
      </c>
      <c r="S5595">
        <v>37</v>
      </c>
      <c r="T5595">
        <v>68</v>
      </c>
      <c r="U5595">
        <v>44</v>
      </c>
      <c r="V5595">
        <v>43</v>
      </c>
      <c r="W5595">
        <v>0</v>
      </c>
      <c r="X5595">
        <v>307.58646309266049</v>
      </c>
      <c r="Y5595">
        <v>0.91070418279159993</v>
      </c>
      <c r="Z5595">
        <v>0</v>
      </c>
      <c r="AA5595">
        <v>405.2308072632627</v>
      </c>
      <c r="AB5595">
        <v>191.56032324222642</v>
      </c>
      <c r="AC5595">
        <v>2494.3907356846353</v>
      </c>
      <c r="AD5595">
        <v>1093.3546474547957</v>
      </c>
      <c r="AE5595">
        <v>4493.0336809203727</v>
      </c>
    </row>
    <row r="5596" spans="1:31" x14ac:dyDescent="0.25">
      <c r="A5596">
        <v>2348035</v>
      </c>
      <c r="B5596">
        <v>1</v>
      </c>
      <c r="C5596" t="s">
        <v>81</v>
      </c>
      <c r="D5596" t="s">
        <v>120</v>
      </c>
      <c r="E5596" t="s">
        <v>157</v>
      </c>
      <c r="F5596" t="s">
        <v>16056</v>
      </c>
      <c r="G5596" t="s">
        <v>159</v>
      </c>
      <c r="H5596" t="s">
        <v>154</v>
      </c>
      <c r="I5596" t="s">
        <v>144</v>
      </c>
      <c r="J5596" t="s">
        <v>137</v>
      </c>
      <c r="K5596" t="s">
        <v>138</v>
      </c>
      <c r="L5596" t="s">
        <v>16057</v>
      </c>
      <c r="M5596" t="s">
        <v>16058</v>
      </c>
      <c r="N5596">
        <v>3.0377777770000001</v>
      </c>
      <c r="O5596">
        <v>0</v>
      </c>
      <c r="P5596">
        <v>1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1.1354235219707633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1.1354235219707633</v>
      </c>
    </row>
    <row r="5597" spans="1:31" x14ac:dyDescent="0.25">
      <c r="A5597">
        <v>2347889</v>
      </c>
      <c r="B5597">
        <v>1</v>
      </c>
      <c r="C5597" t="s">
        <v>80</v>
      </c>
      <c r="D5597" t="s">
        <v>93</v>
      </c>
      <c r="E5597" t="s">
        <v>151</v>
      </c>
      <c r="F5597" t="s">
        <v>16059</v>
      </c>
      <c r="G5597" t="s">
        <v>331</v>
      </c>
      <c r="H5597" t="s">
        <v>154</v>
      </c>
      <c r="I5597" t="s">
        <v>144</v>
      </c>
      <c r="J5597" t="s">
        <v>137</v>
      </c>
      <c r="K5597" t="s">
        <v>138</v>
      </c>
      <c r="L5597" t="s">
        <v>16060</v>
      </c>
      <c r="M5597" t="s">
        <v>16061</v>
      </c>
      <c r="N5597">
        <v>2.5125000000000002</v>
      </c>
      <c r="O5597">
        <v>0</v>
      </c>
      <c r="P5597">
        <v>21</v>
      </c>
      <c r="Q5597">
        <v>0</v>
      </c>
      <c r="R5597">
        <v>1</v>
      </c>
      <c r="S5597">
        <v>0</v>
      </c>
      <c r="T5597">
        <v>2</v>
      </c>
      <c r="U5597">
        <v>0</v>
      </c>
      <c r="V5597">
        <v>0</v>
      </c>
      <c r="W5597">
        <v>0</v>
      </c>
      <c r="X5597">
        <v>10.939789390373491</v>
      </c>
      <c r="Y5597">
        <v>0</v>
      </c>
      <c r="Z5597">
        <v>0.41742920836510833</v>
      </c>
      <c r="AA5597">
        <v>0</v>
      </c>
      <c r="AB5597">
        <v>1.4223296778956376</v>
      </c>
      <c r="AC5597">
        <v>0</v>
      </c>
      <c r="AD5597">
        <v>0</v>
      </c>
      <c r="AE5597">
        <v>12.779548276634237</v>
      </c>
    </row>
    <row r="5598" spans="1:31" x14ac:dyDescent="0.25">
      <c r="A5598">
        <v>2348012</v>
      </c>
      <c r="B5598">
        <v>1</v>
      </c>
      <c r="C5598" t="s">
        <v>81</v>
      </c>
      <c r="D5598" t="s">
        <v>115</v>
      </c>
      <c r="E5598" t="s">
        <v>147</v>
      </c>
      <c r="F5598" t="s">
        <v>16062</v>
      </c>
      <c r="G5598" t="s">
        <v>184</v>
      </c>
      <c r="H5598" t="s">
        <v>135</v>
      </c>
      <c r="I5598" t="s">
        <v>144</v>
      </c>
      <c r="J5598" t="s">
        <v>137</v>
      </c>
      <c r="K5598" t="s">
        <v>138</v>
      </c>
      <c r="L5598" t="s">
        <v>16063</v>
      </c>
      <c r="M5598" t="s">
        <v>16064</v>
      </c>
      <c r="N5598">
        <v>3.0183333330000002</v>
      </c>
      <c r="O5598">
        <v>0</v>
      </c>
      <c r="P5598">
        <v>72</v>
      </c>
      <c r="Q5598">
        <v>0</v>
      </c>
      <c r="R5598">
        <v>4</v>
      </c>
      <c r="S5598">
        <v>1</v>
      </c>
      <c r="T5598">
        <v>5</v>
      </c>
      <c r="U5598">
        <v>0</v>
      </c>
      <c r="V5598">
        <v>0</v>
      </c>
      <c r="W5598">
        <v>0</v>
      </c>
      <c r="X5598">
        <v>53.554204417208453</v>
      </c>
      <c r="Y5598">
        <v>0</v>
      </c>
      <c r="Z5598">
        <v>46.19356018318917</v>
      </c>
      <c r="AA5598">
        <v>5.5202771386880256</v>
      </c>
      <c r="AB5598">
        <v>23.157483610542542</v>
      </c>
      <c r="AC5598">
        <v>0</v>
      </c>
      <c r="AD5598">
        <v>0</v>
      </c>
      <c r="AE5598">
        <v>128.4255253496282</v>
      </c>
    </row>
    <row r="5599" spans="1:31" x14ac:dyDescent="0.25">
      <c r="A5599">
        <v>2347872</v>
      </c>
      <c r="B5599">
        <v>1</v>
      </c>
      <c r="C5599" t="s">
        <v>80</v>
      </c>
      <c r="D5599" t="s">
        <v>83</v>
      </c>
      <c r="E5599" t="s">
        <v>326</v>
      </c>
      <c r="F5599" t="s">
        <v>16065</v>
      </c>
      <c r="G5599" t="s">
        <v>667</v>
      </c>
      <c r="H5599" t="s">
        <v>154</v>
      </c>
      <c r="I5599" t="s">
        <v>144</v>
      </c>
      <c r="J5599" t="s">
        <v>137</v>
      </c>
      <c r="K5599" t="s">
        <v>138</v>
      </c>
      <c r="L5599" t="s">
        <v>16066</v>
      </c>
      <c r="M5599" t="s">
        <v>16067</v>
      </c>
      <c r="N5599">
        <v>1.4275</v>
      </c>
      <c r="O5599">
        <v>0</v>
      </c>
      <c r="P5599">
        <v>81</v>
      </c>
      <c r="Q5599">
        <v>0</v>
      </c>
      <c r="R5599">
        <v>0</v>
      </c>
      <c r="S5599">
        <v>0</v>
      </c>
      <c r="T5599">
        <v>3</v>
      </c>
      <c r="U5599">
        <v>0</v>
      </c>
      <c r="V5599">
        <v>0</v>
      </c>
      <c r="W5599">
        <v>0</v>
      </c>
      <c r="X5599">
        <v>30.641162634517713</v>
      </c>
      <c r="Y5599">
        <v>0</v>
      </c>
      <c r="Z5599">
        <v>0</v>
      </c>
      <c r="AA5599">
        <v>0</v>
      </c>
      <c r="AB5599">
        <v>0.32838497253000004</v>
      </c>
      <c r="AC5599">
        <v>0</v>
      </c>
      <c r="AD5599">
        <v>0</v>
      </c>
      <c r="AE5599">
        <v>30.969547607047712</v>
      </c>
    </row>
    <row r="5600" spans="1:31" x14ac:dyDescent="0.25">
      <c r="A5600">
        <v>2348098</v>
      </c>
      <c r="B5600">
        <v>1</v>
      </c>
      <c r="C5600" t="s">
        <v>81</v>
      </c>
      <c r="D5600" t="s">
        <v>124</v>
      </c>
      <c r="E5600" t="s">
        <v>147</v>
      </c>
      <c r="F5600" t="s">
        <v>16068</v>
      </c>
      <c r="G5600" t="s">
        <v>494</v>
      </c>
      <c r="H5600" t="s">
        <v>135</v>
      </c>
      <c r="I5600" t="s">
        <v>144</v>
      </c>
      <c r="J5600" t="s">
        <v>137</v>
      </c>
      <c r="K5600" t="s">
        <v>138</v>
      </c>
      <c r="L5600" t="s">
        <v>16069</v>
      </c>
      <c r="M5600" t="s">
        <v>16070</v>
      </c>
      <c r="N5600">
        <v>1.8138888879999999</v>
      </c>
      <c r="O5600">
        <v>1</v>
      </c>
      <c r="P5600">
        <v>8</v>
      </c>
      <c r="Q5600">
        <v>2</v>
      </c>
      <c r="R5600">
        <v>70</v>
      </c>
      <c r="S5600">
        <v>0</v>
      </c>
      <c r="T5600">
        <v>4</v>
      </c>
      <c r="U5600">
        <v>0</v>
      </c>
      <c r="V5600">
        <v>0</v>
      </c>
      <c r="W5600">
        <v>5.1889826552666676E-2</v>
      </c>
      <c r="X5600">
        <v>2.8591109702379587</v>
      </c>
      <c r="Y5600">
        <v>10.04232676432648</v>
      </c>
      <c r="Z5600">
        <v>454.5216443213194</v>
      </c>
      <c r="AA5600">
        <v>0</v>
      </c>
      <c r="AB5600">
        <v>6.447400755726914</v>
      </c>
      <c r="AC5600">
        <v>0</v>
      </c>
      <c r="AD5600">
        <v>0</v>
      </c>
      <c r="AE5600">
        <v>473.92237263816344</v>
      </c>
    </row>
    <row r="5601" spans="1:31" x14ac:dyDescent="0.25">
      <c r="A5601">
        <v>2347995</v>
      </c>
      <c r="B5601">
        <v>1</v>
      </c>
      <c r="C5601" t="s">
        <v>80</v>
      </c>
      <c r="D5601" t="s">
        <v>109</v>
      </c>
      <c r="E5601" t="s">
        <v>147</v>
      </c>
      <c r="F5601" t="s">
        <v>16071</v>
      </c>
      <c r="G5601" t="s">
        <v>184</v>
      </c>
      <c r="H5601" t="s">
        <v>135</v>
      </c>
      <c r="I5601" t="s">
        <v>144</v>
      </c>
      <c r="J5601" t="s">
        <v>137</v>
      </c>
      <c r="K5601" t="s">
        <v>138</v>
      </c>
      <c r="L5601" t="s">
        <v>16072</v>
      </c>
      <c r="M5601" t="s">
        <v>16073</v>
      </c>
      <c r="N5601">
        <v>4.8441666659999996</v>
      </c>
      <c r="O5601">
        <v>0</v>
      </c>
      <c r="P5601">
        <v>55</v>
      </c>
      <c r="Q5601">
        <v>0</v>
      </c>
      <c r="R5601">
        <v>30</v>
      </c>
      <c r="S5601">
        <v>0</v>
      </c>
      <c r="T5601">
        <v>11</v>
      </c>
      <c r="U5601">
        <v>0</v>
      </c>
      <c r="V5601">
        <v>0</v>
      </c>
      <c r="W5601">
        <v>0</v>
      </c>
      <c r="X5601">
        <v>43.62915104524707</v>
      </c>
      <c r="Y5601">
        <v>0</v>
      </c>
      <c r="Z5601">
        <v>142.0856036919144</v>
      </c>
      <c r="AA5601">
        <v>0</v>
      </c>
      <c r="AB5601">
        <v>19.40436057035652</v>
      </c>
      <c r="AC5601">
        <v>0</v>
      </c>
      <c r="AD5601">
        <v>0</v>
      </c>
      <c r="AE5601">
        <v>205.11911530751797</v>
      </c>
    </row>
    <row r="5602" spans="1:31" x14ac:dyDescent="0.25">
      <c r="A5602">
        <v>2348118</v>
      </c>
      <c r="B5602">
        <v>1</v>
      </c>
      <c r="C5602" t="s">
        <v>81</v>
      </c>
      <c r="D5602" t="s">
        <v>127</v>
      </c>
      <c r="E5602" t="s">
        <v>147</v>
      </c>
      <c r="F5602" t="s">
        <v>16074</v>
      </c>
      <c r="G5602" t="s">
        <v>494</v>
      </c>
      <c r="H5602" t="s">
        <v>135</v>
      </c>
      <c r="I5602" t="s">
        <v>144</v>
      </c>
      <c r="J5602" t="s">
        <v>137</v>
      </c>
      <c r="K5602" t="s">
        <v>138</v>
      </c>
      <c r="L5602" t="s">
        <v>16075</v>
      </c>
      <c r="M5602" t="s">
        <v>16076</v>
      </c>
      <c r="N5602">
        <v>1.116944444</v>
      </c>
      <c r="O5602">
        <v>0</v>
      </c>
      <c r="P5602">
        <v>1</v>
      </c>
      <c r="Q5602">
        <v>0</v>
      </c>
      <c r="R5602">
        <v>5</v>
      </c>
      <c r="S5602">
        <v>0</v>
      </c>
      <c r="T5602">
        <v>1</v>
      </c>
      <c r="U5602">
        <v>0</v>
      </c>
      <c r="V5602">
        <v>0</v>
      </c>
      <c r="W5602">
        <v>0</v>
      </c>
      <c r="X5602">
        <v>6.7166796648418057</v>
      </c>
      <c r="Y5602">
        <v>0</v>
      </c>
      <c r="Z5602">
        <v>14.670570145534343</v>
      </c>
      <c r="AA5602">
        <v>0</v>
      </c>
      <c r="AB5602">
        <v>0.13894695629394999</v>
      </c>
      <c r="AC5602">
        <v>0</v>
      </c>
      <c r="AD5602">
        <v>0</v>
      </c>
      <c r="AE5602">
        <v>21.526196766670097</v>
      </c>
    </row>
    <row r="5603" spans="1:31" x14ac:dyDescent="0.25">
      <c r="A5603">
        <v>2348018</v>
      </c>
      <c r="B5603">
        <v>1</v>
      </c>
      <c r="C5603" t="s">
        <v>80</v>
      </c>
      <c r="D5603" t="s">
        <v>99</v>
      </c>
      <c r="E5603" t="s">
        <v>151</v>
      </c>
      <c r="F5603" t="s">
        <v>16077</v>
      </c>
      <c r="G5603" t="s">
        <v>797</v>
      </c>
      <c r="H5603" t="s">
        <v>154</v>
      </c>
      <c r="I5603" t="s">
        <v>144</v>
      </c>
      <c r="J5603" t="s">
        <v>137</v>
      </c>
      <c r="K5603" t="s">
        <v>138</v>
      </c>
      <c r="L5603" t="s">
        <v>16078</v>
      </c>
      <c r="M5603" t="s">
        <v>16079</v>
      </c>
      <c r="N5603">
        <v>1.239166666</v>
      </c>
      <c r="O5603">
        <v>0</v>
      </c>
      <c r="P5603">
        <v>18</v>
      </c>
      <c r="Q5603">
        <v>0</v>
      </c>
      <c r="R5603">
        <v>2</v>
      </c>
      <c r="S5603">
        <v>0</v>
      </c>
      <c r="T5603">
        <v>1</v>
      </c>
      <c r="U5603">
        <v>0</v>
      </c>
      <c r="V5603">
        <v>0</v>
      </c>
      <c r="W5603">
        <v>0</v>
      </c>
      <c r="X5603">
        <v>9.905331069505527</v>
      </c>
      <c r="Y5603">
        <v>0</v>
      </c>
      <c r="Z5603">
        <v>0.70520249826778247</v>
      </c>
      <c r="AA5603">
        <v>0</v>
      </c>
      <c r="AB5603">
        <v>2.414510140021739</v>
      </c>
      <c r="AC5603">
        <v>0</v>
      </c>
      <c r="AD5603">
        <v>0</v>
      </c>
      <c r="AE5603">
        <v>13.025043707795049</v>
      </c>
    </row>
    <row r="5604" spans="1:31" x14ac:dyDescent="0.25">
      <c r="A5604">
        <v>2348075</v>
      </c>
      <c r="B5604">
        <v>1</v>
      </c>
      <c r="C5604" t="s">
        <v>81</v>
      </c>
      <c r="D5604" t="s">
        <v>118</v>
      </c>
      <c r="E5604" t="s">
        <v>147</v>
      </c>
      <c r="F5604" t="s">
        <v>16080</v>
      </c>
      <c r="G5604" t="s">
        <v>184</v>
      </c>
      <c r="H5604" t="s">
        <v>135</v>
      </c>
      <c r="I5604" t="s">
        <v>144</v>
      </c>
      <c r="J5604" t="s">
        <v>137</v>
      </c>
      <c r="K5604" t="s">
        <v>138</v>
      </c>
      <c r="L5604" t="s">
        <v>16081</v>
      </c>
      <c r="M5604" t="s">
        <v>16082</v>
      </c>
      <c r="N5604">
        <v>0.691111111</v>
      </c>
      <c r="O5604">
        <v>0</v>
      </c>
      <c r="P5604">
        <v>0</v>
      </c>
      <c r="Q5604">
        <v>0</v>
      </c>
      <c r="R5604">
        <v>6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28.082547200797013</v>
      </c>
      <c r="AA5604">
        <v>0</v>
      </c>
      <c r="AB5604">
        <v>0</v>
      </c>
      <c r="AC5604">
        <v>0</v>
      </c>
      <c r="AD5604">
        <v>0</v>
      </c>
      <c r="AE5604">
        <v>28.082547200797013</v>
      </c>
    </row>
    <row r="5605" spans="1:31" x14ac:dyDescent="0.25">
      <c r="A5605">
        <v>2347683</v>
      </c>
      <c r="B5605">
        <v>1</v>
      </c>
      <c r="C5605" t="s">
        <v>80</v>
      </c>
      <c r="D5605" t="s">
        <v>82</v>
      </c>
      <c r="E5605" t="s">
        <v>240</v>
      </c>
      <c r="F5605" t="s">
        <v>12211</v>
      </c>
      <c r="G5605" t="s">
        <v>352</v>
      </c>
      <c r="H5605" t="s">
        <v>135</v>
      </c>
      <c r="I5605" t="s">
        <v>144</v>
      </c>
      <c r="J5605" t="s">
        <v>3</v>
      </c>
      <c r="K5605" t="s">
        <v>138</v>
      </c>
      <c r="L5605" t="s">
        <v>16083</v>
      </c>
      <c r="M5605" t="s">
        <v>16084</v>
      </c>
      <c r="N5605">
        <v>1.171944444</v>
      </c>
      <c r="O5605">
        <v>0</v>
      </c>
      <c r="P5605">
        <v>2679</v>
      </c>
      <c r="Q5605">
        <v>0</v>
      </c>
      <c r="R5605">
        <v>0</v>
      </c>
      <c r="S5605">
        <v>2</v>
      </c>
      <c r="T5605">
        <v>260</v>
      </c>
      <c r="U5605">
        <v>0</v>
      </c>
      <c r="V5605">
        <v>3</v>
      </c>
      <c r="W5605">
        <v>0</v>
      </c>
      <c r="X5605">
        <v>809.27360712196366</v>
      </c>
      <c r="Y5605">
        <v>0</v>
      </c>
      <c r="Z5605">
        <v>0</v>
      </c>
      <c r="AA5605">
        <v>17.862424722499426</v>
      </c>
      <c r="AB5605">
        <v>685.26042810696663</v>
      </c>
      <c r="AC5605">
        <v>0</v>
      </c>
      <c r="AD5605">
        <v>221.86789455611748</v>
      </c>
      <c r="AE5605">
        <v>1734.2643545075473</v>
      </c>
    </row>
    <row r="5606" spans="1:31" x14ac:dyDescent="0.25">
      <c r="A5606">
        <v>2347640</v>
      </c>
      <c r="B5606">
        <v>1</v>
      </c>
      <c r="C5606" t="s">
        <v>81</v>
      </c>
      <c r="D5606" t="s">
        <v>128</v>
      </c>
      <c r="E5606" t="s">
        <v>157</v>
      </c>
      <c r="F5606" t="s">
        <v>16085</v>
      </c>
      <c r="G5606" t="s">
        <v>352</v>
      </c>
      <c r="H5606" t="s">
        <v>154</v>
      </c>
      <c r="I5606" t="s">
        <v>144</v>
      </c>
      <c r="J5606" t="s">
        <v>137</v>
      </c>
      <c r="K5606" t="s">
        <v>138</v>
      </c>
      <c r="L5606" t="s">
        <v>16086</v>
      </c>
      <c r="M5606" t="s">
        <v>16087</v>
      </c>
      <c r="N5606">
        <v>2.3647222220000002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6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40.458871018874348</v>
      </c>
      <c r="AC5606">
        <v>0</v>
      </c>
      <c r="AD5606">
        <v>0</v>
      </c>
      <c r="AE5606">
        <v>40.458871018874348</v>
      </c>
    </row>
    <row r="5607" spans="1:31" x14ac:dyDescent="0.25">
      <c r="A5607">
        <v>2347540</v>
      </c>
      <c r="B5607">
        <v>1</v>
      </c>
      <c r="C5607" t="s">
        <v>81</v>
      </c>
      <c r="D5607" t="s">
        <v>128</v>
      </c>
      <c r="E5607" t="s">
        <v>326</v>
      </c>
      <c r="F5607" t="s">
        <v>16088</v>
      </c>
      <c r="G5607" t="s">
        <v>667</v>
      </c>
      <c r="H5607" t="s">
        <v>154</v>
      </c>
      <c r="I5607" t="s">
        <v>144</v>
      </c>
      <c r="J5607" t="s">
        <v>137</v>
      </c>
      <c r="K5607" t="s">
        <v>138</v>
      </c>
      <c r="L5607" t="s">
        <v>16089</v>
      </c>
      <c r="M5607" t="s">
        <v>16090</v>
      </c>
      <c r="N5607">
        <v>1.3461111109999999</v>
      </c>
      <c r="O5607">
        <v>0</v>
      </c>
      <c r="P5607">
        <v>63</v>
      </c>
      <c r="Q5607">
        <v>0</v>
      </c>
      <c r="R5607">
        <v>0</v>
      </c>
      <c r="S5607">
        <v>0</v>
      </c>
      <c r="T5607">
        <v>3</v>
      </c>
      <c r="U5607">
        <v>0</v>
      </c>
      <c r="V5607">
        <v>0</v>
      </c>
      <c r="W5607">
        <v>0</v>
      </c>
      <c r="X5607">
        <v>14.659573051236467</v>
      </c>
      <c r="Y5607">
        <v>0</v>
      </c>
      <c r="Z5607">
        <v>0</v>
      </c>
      <c r="AA5607">
        <v>0</v>
      </c>
      <c r="AB5607">
        <v>1.4569447576509467</v>
      </c>
      <c r="AC5607">
        <v>0</v>
      </c>
      <c r="AD5607">
        <v>0</v>
      </c>
      <c r="AE5607">
        <v>16.116517808887416</v>
      </c>
    </row>
    <row r="5608" spans="1:31" x14ac:dyDescent="0.25">
      <c r="A5608">
        <v>2348439</v>
      </c>
      <c r="B5608">
        <v>1</v>
      </c>
      <c r="C5608" t="s">
        <v>80</v>
      </c>
      <c r="D5608" t="s">
        <v>84</v>
      </c>
      <c r="E5608" t="s">
        <v>147</v>
      </c>
      <c r="F5608" t="s">
        <v>15857</v>
      </c>
      <c r="G5608" t="s">
        <v>813</v>
      </c>
      <c r="H5608" t="s">
        <v>135</v>
      </c>
      <c r="I5608" t="s">
        <v>144</v>
      </c>
      <c r="J5608" t="s">
        <v>137</v>
      </c>
      <c r="K5608" t="s">
        <v>138</v>
      </c>
      <c r="L5608" t="s">
        <v>16091</v>
      </c>
      <c r="M5608" t="s">
        <v>16092</v>
      </c>
      <c r="N5608">
        <v>6.6205555550000001</v>
      </c>
      <c r="O5608">
        <v>0</v>
      </c>
      <c r="P5608">
        <v>124</v>
      </c>
      <c r="Q5608">
        <v>0</v>
      </c>
      <c r="R5608">
        <v>2</v>
      </c>
      <c r="S5608">
        <v>0</v>
      </c>
      <c r="T5608">
        <v>5</v>
      </c>
      <c r="U5608">
        <v>0</v>
      </c>
      <c r="V5608">
        <v>0</v>
      </c>
      <c r="W5608">
        <v>0</v>
      </c>
      <c r="X5608">
        <v>268.63236261594881</v>
      </c>
      <c r="Y5608">
        <v>0</v>
      </c>
      <c r="Z5608">
        <v>3.6910483561094471</v>
      </c>
      <c r="AA5608">
        <v>0</v>
      </c>
      <c r="AB5608">
        <v>35.053008698740335</v>
      </c>
      <c r="AC5608">
        <v>0</v>
      </c>
      <c r="AD5608">
        <v>0</v>
      </c>
      <c r="AE5608">
        <v>307.37641967079855</v>
      </c>
    </row>
    <row r="5609" spans="1:31" x14ac:dyDescent="0.25">
      <c r="A5609">
        <v>2348485</v>
      </c>
      <c r="B5609">
        <v>1</v>
      </c>
      <c r="C5609" t="s">
        <v>81</v>
      </c>
      <c r="D5609" t="s">
        <v>124</v>
      </c>
      <c r="E5609" t="s">
        <v>141</v>
      </c>
      <c r="F5609" t="s">
        <v>16093</v>
      </c>
      <c r="G5609" t="s">
        <v>134</v>
      </c>
      <c r="H5609" t="s">
        <v>135</v>
      </c>
      <c r="I5609" t="s">
        <v>144</v>
      </c>
      <c r="J5609" t="s">
        <v>137</v>
      </c>
      <c r="K5609" t="s">
        <v>138</v>
      </c>
      <c r="L5609" t="s">
        <v>16094</v>
      </c>
      <c r="M5609" t="s">
        <v>16095</v>
      </c>
      <c r="N5609">
        <v>0.80916666599999998</v>
      </c>
      <c r="O5609">
        <v>15</v>
      </c>
      <c r="P5609">
        <v>898</v>
      </c>
      <c r="Q5609">
        <v>422</v>
      </c>
      <c r="R5609">
        <v>185</v>
      </c>
      <c r="S5609">
        <v>40</v>
      </c>
      <c r="T5609">
        <v>71</v>
      </c>
      <c r="U5609">
        <v>3</v>
      </c>
      <c r="V5609">
        <v>0</v>
      </c>
      <c r="W5609">
        <v>66.020117706092364</v>
      </c>
      <c r="X5609">
        <v>197.25976815707543</v>
      </c>
      <c r="Y5609">
        <v>2008.737717122644</v>
      </c>
      <c r="Z5609">
        <v>774.78803590749726</v>
      </c>
      <c r="AA5609">
        <v>434.12770734934463</v>
      </c>
      <c r="AB5609">
        <v>86.119042346305122</v>
      </c>
      <c r="AC5609">
        <v>183.14204231071463</v>
      </c>
      <c r="AD5609">
        <v>0</v>
      </c>
      <c r="AE5609">
        <v>3750.1944308996735</v>
      </c>
    </row>
    <row r="5610" spans="1:31" x14ac:dyDescent="0.25">
      <c r="A5610">
        <v>2348147</v>
      </c>
      <c r="B5610">
        <v>1</v>
      </c>
      <c r="C5610" t="s">
        <v>80</v>
      </c>
      <c r="D5610" t="s">
        <v>94</v>
      </c>
      <c r="E5610" t="s">
        <v>174</v>
      </c>
      <c r="F5610" t="s">
        <v>16096</v>
      </c>
      <c r="G5610" t="s">
        <v>176</v>
      </c>
      <c r="H5610" t="s">
        <v>154</v>
      </c>
      <c r="I5610" t="s">
        <v>144</v>
      </c>
      <c r="J5610" t="s">
        <v>137</v>
      </c>
      <c r="K5610" t="s">
        <v>138</v>
      </c>
      <c r="L5610" t="s">
        <v>16097</v>
      </c>
      <c r="M5610" t="s">
        <v>16098</v>
      </c>
      <c r="N5610">
        <v>1.958611111</v>
      </c>
      <c r="O5610">
        <v>0</v>
      </c>
      <c r="P5610">
        <v>0</v>
      </c>
      <c r="Q5610">
        <v>0</v>
      </c>
      <c r="R5610">
        <v>0</v>
      </c>
      <c r="S5610">
        <v>1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1.7434351575084626</v>
      </c>
      <c r="AB5610">
        <v>0</v>
      </c>
      <c r="AC5610">
        <v>0</v>
      </c>
      <c r="AD5610">
        <v>0</v>
      </c>
      <c r="AE5610">
        <v>1.7434351575084626</v>
      </c>
    </row>
    <row r="5611" spans="1:31" x14ac:dyDescent="0.25">
      <c r="A5611">
        <v>2348402</v>
      </c>
      <c r="B5611">
        <v>1</v>
      </c>
      <c r="C5611" t="s">
        <v>80</v>
      </c>
      <c r="D5611" t="s">
        <v>106</v>
      </c>
      <c r="E5611" t="s">
        <v>157</v>
      </c>
      <c r="F5611" t="s">
        <v>16099</v>
      </c>
      <c r="G5611" t="s">
        <v>204</v>
      </c>
      <c r="H5611" t="s">
        <v>154</v>
      </c>
      <c r="I5611" t="s">
        <v>144</v>
      </c>
      <c r="J5611" t="s">
        <v>137</v>
      </c>
      <c r="K5611" t="s">
        <v>138</v>
      </c>
      <c r="L5611" t="s">
        <v>16100</v>
      </c>
      <c r="M5611" t="s">
        <v>16101</v>
      </c>
      <c r="N5611">
        <v>0.52361111100000002</v>
      </c>
      <c r="O5611">
        <v>0</v>
      </c>
      <c r="P5611">
        <v>13</v>
      </c>
      <c r="Q5611">
        <v>0</v>
      </c>
      <c r="R5611">
        <v>0</v>
      </c>
      <c r="S5611">
        <v>0</v>
      </c>
      <c r="T5611">
        <v>2</v>
      </c>
      <c r="U5611">
        <v>0</v>
      </c>
      <c r="V5611">
        <v>0</v>
      </c>
      <c r="W5611">
        <v>0</v>
      </c>
      <c r="X5611">
        <v>2.6394019912786781</v>
      </c>
      <c r="Y5611">
        <v>0</v>
      </c>
      <c r="Z5611">
        <v>0</v>
      </c>
      <c r="AA5611">
        <v>0</v>
      </c>
      <c r="AB5611">
        <v>1.4974998700088524</v>
      </c>
      <c r="AC5611">
        <v>0</v>
      </c>
      <c r="AD5611">
        <v>0</v>
      </c>
      <c r="AE5611">
        <v>4.1369018612875301</v>
      </c>
    </row>
    <row r="5612" spans="1:31" x14ac:dyDescent="0.25">
      <c r="A5612">
        <v>2348588</v>
      </c>
      <c r="B5612">
        <v>1</v>
      </c>
      <c r="C5612" t="s">
        <v>81</v>
      </c>
      <c r="D5612" t="s">
        <v>115</v>
      </c>
      <c r="E5612" t="s">
        <v>141</v>
      </c>
      <c r="F5612" t="s">
        <v>16102</v>
      </c>
      <c r="G5612" t="s">
        <v>134</v>
      </c>
      <c r="H5612" t="s">
        <v>135</v>
      </c>
      <c r="I5612" t="s">
        <v>144</v>
      </c>
      <c r="J5612" t="s">
        <v>137</v>
      </c>
      <c r="K5612" t="s">
        <v>138</v>
      </c>
      <c r="L5612" t="s">
        <v>16103</v>
      </c>
      <c r="M5612" t="s">
        <v>16104</v>
      </c>
      <c r="N5612">
        <v>1.3730555550000001</v>
      </c>
      <c r="O5612">
        <v>0</v>
      </c>
      <c r="P5612">
        <v>1384</v>
      </c>
      <c r="Q5612">
        <v>0</v>
      </c>
      <c r="R5612">
        <v>52</v>
      </c>
      <c r="S5612">
        <v>8</v>
      </c>
      <c r="T5612">
        <v>271</v>
      </c>
      <c r="U5612">
        <v>0</v>
      </c>
      <c r="V5612">
        <v>0</v>
      </c>
      <c r="W5612">
        <v>0</v>
      </c>
      <c r="X5612">
        <v>323.42642062909829</v>
      </c>
      <c r="Y5612">
        <v>0</v>
      </c>
      <c r="Z5612">
        <v>92.847636331593407</v>
      </c>
      <c r="AA5612">
        <v>41.311111092744767</v>
      </c>
      <c r="AB5612">
        <v>336.73993143473371</v>
      </c>
      <c r="AC5612">
        <v>0</v>
      </c>
      <c r="AD5612">
        <v>0</v>
      </c>
      <c r="AE5612">
        <v>794.32509948817028</v>
      </c>
    </row>
    <row r="5613" spans="1:31" x14ac:dyDescent="0.25">
      <c r="A5613">
        <v>2348213</v>
      </c>
      <c r="B5613">
        <v>1</v>
      </c>
      <c r="C5613" t="s">
        <v>81</v>
      </c>
      <c r="D5613" t="s">
        <v>118</v>
      </c>
      <c r="E5613" t="s">
        <v>132</v>
      </c>
      <c r="F5613" t="s">
        <v>16105</v>
      </c>
      <c r="G5613" t="s">
        <v>208</v>
      </c>
      <c r="H5613" t="s">
        <v>135</v>
      </c>
      <c r="I5613" t="s">
        <v>144</v>
      </c>
      <c r="J5613" t="s">
        <v>137</v>
      </c>
      <c r="K5613" t="s">
        <v>209</v>
      </c>
      <c r="L5613" t="s">
        <v>16106</v>
      </c>
      <c r="M5613" t="s">
        <v>16107</v>
      </c>
      <c r="N5613">
        <v>5.4027777769999998</v>
      </c>
      <c r="O5613">
        <v>0</v>
      </c>
      <c r="P5613">
        <v>1154</v>
      </c>
      <c r="Q5613">
        <v>0</v>
      </c>
      <c r="R5613">
        <v>56</v>
      </c>
      <c r="S5613">
        <v>1</v>
      </c>
      <c r="T5613">
        <v>124</v>
      </c>
      <c r="U5613">
        <v>0</v>
      </c>
      <c r="V5613">
        <v>0</v>
      </c>
      <c r="W5613">
        <v>0</v>
      </c>
      <c r="X5613">
        <v>1539.3177269091461</v>
      </c>
      <c r="Y5613">
        <v>0</v>
      </c>
      <c r="Z5613">
        <v>239.63393708417016</v>
      </c>
      <c r="AA5613">
        <v>40.873613377427631</v>
      </c>
      <c r="AB5613">
        <v>936.94972666997751</v>
      </c>
      <c r="AC5613">
        <v>0</v>
      </c>
      <c r="AD5613">
        <v>0</v>
      </c>
      <c r="AE5613">
        <v>2756.7750040407213</v>
      </c>
    </row>
    <row r="5614" spans="1:31" x14ac:dyDescent="0.25">
      <c r="A5614">
        <v>2348562</v>
      </c>
      <c r="B5614">
        <v>1</v>
      </c>
      <c r="C5614" t="s">
        <v>80</v>
      </c>
      <c r="D5614" t="s">
        <v>99</v>
      </c>
      <c r="E5614" t="s">
        <v>157</v>
      </c>
      <c r="F5614" t="s">
        <v>16108</v>
      </c>
      <c r="G5614" t="s">
        <v>159</v>
      </c>
      <c r="H5614" t="s">
        <v>154</v>
      </c>
      <c r="I5614" t="s">
        <v>144</v>
      </c>
      <c r="J5614" t="s">
        <v>137</v>
      </c>
      <c r="K5614" t="s">
        <v>138</v>
      </c>
      <c r="L5614" t="s">
        <v>16109</v>
      </c>
      <c r="M5614" t="s">
        <v>16110</v>
      </c>
      <c r="N5614">
        <v>5.0086111109999996</v>
      </c>
      <c r="O5614">
        <v>0</v>
      </c>
      <c r="P5614">
        <v>1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2.9782681768709027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2.9782681768709027</v>
      </c>
    </row>
    <row r="5615" spans="1:31" x14ac:dyDescent="0.25">
      <c r="A5615">
        <v>2348276</v>
      </c>
      <c r="B5615">
        <v>1</v>
      </c>
      <c r="C5615" t="s">
        <v>80</v>
      </c>
      <c r="D5615" t="s">
        <v>96</v>
      </c>
      <c r="E5615" t="s">
        <v>157</v>
      </c>
      <c r="F5615" t="s">
        <v>16111</v>
      </c>
      <c r="G5615" t="s">
        <v>159</v>
      </c>
      <c r="H5615" t="s">
        <v>154</v>
      </c>
      <c r="I5615" t="s">
        <v>144</v>
      </c>
      <c r="J5615" t="s">
        <v>137</v>
      </c>
      <c r="K5615" t="s">
        <v>138</v>
      </c>
      <c r="L5615" t="s">
        <v>16112</v>
      </c>
      <c r="M5615" t="s">
        <v>16113</v>
      </c>
      <c r="N5615">
        <v>3.2744444439999998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1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8.0757348749142714</v>
      </c>
      <c r="AC5615">
        <v>0</v>
      </c>
      <c r="AD5615">
        <v>0</v>
      </c>
      <c r="AE5615">
        <v>8.0757348749142714</v>
      </c>
    </row>
    <row r="5616" spans="1:31" x14ac:dyDescent="0.25">
      <c r="A5616">
        <v>2348668</v>
      </c>
      <c r="B5616">
        <v>1</v>
      </c>
      <c r="C5616" t="s">
        <v>80</v>
      </c>
      <c r="D5616" t="s">
        <v>93</v>
      </c>
      <c r="E5616" t="s">
        <v>151</v>
      </c>
      <c r="F5616" t="s">
        <v>16114</v>
      </c>
      <c r="G5616" t="s">
        <v>153</v>
      </c>
      <c r="H5616" t="s">
        <v>154</v>
      </c>
      <c r="I5616" t="s">
        <v>144</v>
      </c>
      <c r="J5616" t="s">
        <v>137</v>
      </c>
      <c r="K5616" t="s">
        <v>138</v>
      </c>
      <c r="L5616" t="s">
        <v>16115</v>
      </c>
      <c r="M5616" t="s">
        <v>16116</v>
      </c>
      <c r="N5616">
        <v>3.8111111110000002</v>
      </c>
      <c r="O5616">
        <v>0</v>
      </c>
      <c r="P5616">
        <v>2</v>
      </c>
      <c r="Q5616">
        <v>0</v>
      </c>
      <c r="R5616">
        <v>2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1.7662519304024946</v>
      </c>
      <c r="Y5616">
        <v>0</v>
      </c>
      <c r="Z5616">
        <v>32.208416932088014</v>
      </c>
      <c r="AA5616">
        <v>0</v>
      </c>
      <c r="AB5616">
        <v>0</v>
      </c>
      <c r="AC5616">
        <v>0</v>
      </c>
      <c r="AD5616">
        <v>0</v>
      </c>
      <c r="AE5616">
        <v>33.97466886249051</v>
      </c>
    </row>
    <row r="5617" spans="1:31" x14ac:dyDescent="0.25">
      <c r="A5617">
        <v>2348631</v>
      </c>
      <c r="B5617">
        <v>1</v>
      </c>
      <c r="C5617" t="s">
        <v>80</v>
      </c>
      <c r="D5617" t="s">
        <v>94</v>
      </c>
      <c r="E5617" t="s">
        <v>147</v>
      </c>
      <c r="F5617" t="s">
        <v>12775</v>
      </c>
      <c r="G5617" t="s">
        <v>184</v>
      </c>
      <c r="H5617" t="s">
        <v>135</v>
      </c>
      <c r="I5617" t="s">
        <v>144</v>
      </c>
      <c r="J5617" t="s">
        <v>137</v>
      </c>
      <c r="K5617" t="s">
        <v>138</v>
      </c>
      <c r="L5617" t="s">
        <v>16117</v>
      </c>
      <c r="M5617" t="s">
        <v>16118</v>
      </c>
      <c r="N5617">
        <v>1.7852777769999999</v>
      </c>
      <c r="O5617">
        <v>0</v>
      </c>
      <c r="P5617">
        <v>0</v>
      </c>
      <c r="Q5617">
        <v>3</v>
      </c>
      <c r="R5617">
        <v>34</v>
      </c>
      <c r="S5617">
        <v>0</v>
      </c>
      <c r="T5617">
        <v>9</v>
      </c>
      <c r="U5617">
        <v>0</v>
      </c>
      <c r="V5617">
        <v>0</v>
      </c>
      <c r="W5617">
        <v>0</v>
      </c>
      <c r="X5617">
        <v>0</v>
      </c>
      <c r="Y5617">
        <v>6.3886973375131211</v>
      </c>
      <c r="Z5617">
        <v>91.532439545472585</v>
      </c>
      <c r="AA5617">
        <v>0</v>
      </c>
      <c r="AB5617">
        <v>22.575581841597593</v>
      </c>
      <c r="AC5617">
        <v>0</v>
      </c>
      <c r="AD5617">
        <v>0</v>
      </c>
      <c r="AE5617">
        <v>120.4967187245833</v>
      </c>
    </row>
    <row r="5618" spans="1:31" x14ac:dyDescent="0.25">
      <c r="A5618">
        <v>2348170</v>
      </c>
      <c r="B5618">
        <v>1</v>
      </c>
      <c r="C5618" t="s">
        <v>80</v>
      </c>
      <c r="D5618" t="s">
        <v>93</v>
      </c>
      <c r="E5618" t="s">
        <v>132</v>
      </c>
      <c r="F5618" t="s">
        <v>288</v>
      </c>
      <c r="G5618" t="s">
        <v>134</v>
      </c>
      <c r="H5618" t="s">
        <v>135</v>
      </c>
      <c r="I5618" t="s">
        <v>144</v>
      </c>
      <c r="J5618" t="s">
        <v>137</v>
      </c>
      <c r="K5618" t="s">
        <v>138</v>
      </c>
      <c r="L5618" t="s">
        <v>16119</v>
      </c>
      <c r="M5618" t="s">
        <v>16120</v>
      </c>
      <c r="N5618">
        <v>8.3611111000000002E-2</v>
      </c>
      <c r="O5618">
        <v>3</v>
      </c>
      <c r="P5618">
        <v>4</v>
      </c>
      <c r="Q5618">
        <v>38</v>
      </c>
      <c r="R5618">
        <v>1</v>
      </c>
      <c r="S5618">
        <v>9</v>
      </c>
      <c r="T5618">
        <v>12</v>
      </c>
      <c r="U5618">
        <v>1</v>
      </c>
      <c r="V5618">
        <v>0</v>
      </c>
      <c r="W5618">
        <v>0.21268328051347221</v>
      </c>
      <c r="X5618">
        <v>0.8516395246736066</v>
      </c>
      <c r="Y5618">
        <v>25.971882147199175</v>
      </c>
      <c r="Z5618">
        <v>0.21551290635711665</v>
      </c>
      <c r="AA5618">
        <v>2.4191294330927735</v>
      </c>
      <c r="AB5618">
        <v>1.6464948169307752</v>
      </c>
      <c r="AC5618">
        <v>1.4841416956829165</v>
      </c>
      <c r="AD5618">
        <v>0</v>
      </c>
      <c r="AE5618">
        <v>32.801483804449838</v>
      </c>
    </row>
    <row r="5619" spans="1:31" x14ac:dyDescent="0.25">
      <c r="A5619">
        <v>2348376</v>
      </c>
      <c r="B5619">
        <v>1</v>
      </c>
      <c r="C5619" t="s">
        <v>80</v>
      </c>
      <c r="D5619" t="s">
        <v>84</v>
      </c>
      <c r="E5619" t="s">
        <v>174</v>
      </c>
      <c r="F5619" t="s">
        <v>16121</v>
      </c>
      <c r="G5619" t="s">
        <v>269</v>
      </c>
      <c r="H5619" t="s">
        <v>154</v>
      </c>
      <c r="I5619" t="s">
        <v>144</v>
      </c>
      <c r="J5619" t="s">
        <v>137</v>
      </c>
      <c r="K5619" t="s">
        <v>209</v>
      </c>
      <c r="L5619" t="s">
        <v>16122</v>
      </c>
      <c r="M5619" t="s">
        <v>16123</v>
      </c>
      <c r="N5619">
        <v>5.977777777</v>
      </c>
      <c r="O5619">
        <v>0</v>
      </c>
      <c r="P5619">
        <v>263</v>
      </c>
      <c r="Q5619">
        <v>0</v>
      </c>
      <c r="R5619">
        <v>0</v>
      </c>
      <c r="S5619">
        <v>0</v>
      </c>
      <c r="T5619">
        <v>71</v>
      </c>
      <c r="U5619">
        <v>0</v>
      </c>
      <c r="V5619">
        <v>0</v>
      </c>
      <c r="W5619">
        <v>0</v>
      </c>
      <c r="X5619">
        <v>443.75328517411998</v>
      </c>
      <c r="Y5619">
        <v>0</v>
      </c>
      <c r="Z5619">
        <v>0</v>
      </c>
      <c r="AA5619">
        <v>0</v>
      </c>
      <c r="AB5619">
        <v>1459.1011575943021</v>
      </c>
      <c r="AC5619">
        <v>0</v>
      </c>
      <c r="AD5619">
        <v>0</v>
      </c>
      <c r="AE5619">
        <v>1902.8544427684221</v>
      </c>
    </row>
    <row r="5620" spans="1:31" x14ac:dyDescent="0.25">
      <c r="A5620">
        <v>2348436</v>
      </c>
      <c r="B5620">
        <v>1</v>
      </c>
      <c r="C5620" t="s">
        <v>80</v>
      </c>
      <c r="D5620" t="s">
        <v>109</v>
      </c>
      <c r="E5620" t="s">
        <v>174</v>
      </c>
      <c r="F5620" t="s">
        <v>16124</v>
      </c>
      <c r="G5620" t="s">
        <v>208</v>
      </c>
      <c r="H5620" t="s">
        <v>154</v>
      </c>
      <c r="I5620" t="s">
        <v>144</v>
      </c>
      <c r="J5620" t="s">
        <v>137</v>
      </c>
      <c r="K5620" t="s">
        <v>209</v>
      </c>
      <c r="L5620" t="s">
        <v>16125</v>
      </c>
      <c r="M5620" t="s">
        <v>16126</v>
      </c>
      <c r="N5620">
        <v>3.855555555</v>
      </c>
      <c r="O5620">
        <v>0</v>
      </c>
      <c r="P5620">
        <v>28</v>
      </c>
      <c r="Q5620">
        <v>0</v>
      </c>
      <c r="R5620">
        <v>8</v>
      </c>
      <c r="S5620">
        <v>0</v>
      </c>
      <c r="T5620">
        <v>18</v>
      </c>
      <c r="U5620">
        <v>0</v>
      </c>
      <c r="V5620">
        <v>0</v>
      </c>
      <c r="W5620">
        <v>0</v>
      </c>
      <c r="X5620">
        <v>34.067110181410278</v>
      </c>
      <c r="Y5620">
        <v>0</v>
      </c>
      <c r="Z5620">
        <v>26.901136703038311</v>
      </c>
      <c r="AA5620">
        <v>0</v>
      </c>
      <c r="AB5620">
        <v>72.708167722527349</v>
      </c>
      <c r="AC5620">
        <v>0</v>
      </c>
      <c r="AD5620">
        <v>0</v>
      </c>
      <c r="AE5620">
        <v>133.67641460697592</v>
      </c>
    </row>
    <row r="5621" spans="1:31" x14ac:dyDescent="0.25">
      <c r="A5621">
        <v>2348651</v>
      </c>
      <c r="B5621">
        <v>1</v>
      </c>
      <c r="C5621" t="s">
        <v>81</v>
      </c>
      <c r="D5621" t="s">
        <v>118</v>
      </c>
      <c r="E5621" t="s">
        <v>147</v>
      </c>
      <c r="F5621" t="s">
        <v>16127</v>
      </c>
      <c r="G5621" t="s">
        <v>134</v>
      </c>
      <c r="H5621" t="s">
        <v>135</v>
      </c>
      <c r="I5621" t="s">
        <v>144</v>
      </c>
      <c r="J5621" t="s">
        <v>137</v>
      </c>
      <c r="K5621" t="s">
        <v>138</v>
      </c>
      <c r="L5621" t="s">
        <v>16128</v>
      </c>
      <c r="M5621" t="s">
        <v>16129</v>
      </c>
      <c r="N5621">
        <v>0.86138888800000002</v>
      </c>
      <c r="O5621">
        <v>1</v>
      </c>
      <c r="P5621">
        <v>27</v>
      </c>
      <c r="Q5621">
        <v>14</v>
      </c>
      <c r="R5621">
        <v>6</v>
      </c>
      <c r="S5621">
        <v>8</v>
      </c>
      <c r="T5621">
        <v>27</v>
      </c>
      <c r="U5621">
        <v>2</v>
      </c>
      <c r="V5621">
        <v>0</v>
      </c>
      <c r="W5621">
        <v>2.1918445381867535</v>
      </c>
      <c r="X5621">
        <v>7.068134033205201</v>
      </c>
      <c r="Y5621">
        <v>49.64774262797016</v>
      </c>
      <c r="Z5621">
        <v>22.477699980018699</v>
      </c>
      <c r="AA5621">
        <v>179.69426242892595</v>
      </c>
      <c r="AB5621">
        <v>13.425484852614892</v>
      </c>
      <c r="AC5621">
        <v>594.18607629651615</v>
      </c>
      <c r="AD5621">
        <v>0</v>
      </c>
      <c r="AE5621">
        <v>868.69124475743774</v>
      </c>
    </row>
    <row r="5622" spans="1:31" x14ac:dyDescent="0.25">
      <c r="A5622">
        <v>2348482</v>
      </c>
      <c r="B5622">
        <v>1</v>
      </c>
      <c r="C5622" t="s">
        <v>80</v>
      </c>
      <c r="D5622" t="s">
        <v>93</v>
      </c>
      <c r="E5622" t="s">
        <v>174</v>
      </c>
      <c r="F5622" t="s">
        <v>10207</v>
      </c>
      <c r="G5622" t="s">
        <v>11460</v>
      </c>
      <c r="H5622" t="s">
        <v>154</v>
      </c>
      <c r="I5622" t="s">
        <v>144</v>
      </c>
      <c r="J5622" t="s">
        <v>137</v>
      </c>
      <c r="K5622" t="s">
        <v>138</v>
      </c>
      <c r="L5622" t="s">
        <v>16130</v>
      </c>
      <c r="M5622" t="s">
        <v>16131</v>
      </c>
      <c r="N5622">
        <v>6.170555555</v>
      </c>
      <c r="O5622">
        <v>0</v>
      </c>
      <c r="P5622">
        <v>218</v>
      </c>
      <c r="Q5622">
        <v>0</v>
      </c>
      <c r="R5622">
        <v>14</v>
      </c>
      <c r="S5622">
        <v>0</v>
      </c>
      <c r="T5622">
        <v>26</v>
      </c>
      <c r="U5622">
        <v>0</v>
      </c>
      <c r="V5622">
        <v>0</v>
      </c>
      <c r="W5622">
        <v>0</v>
      </c>
      <c r="X5622">
        <v>365.8074105237103</v>
      </c>
      <c r="Y5622">
        <v>0</v>
      </c>
      <c r="Z5622">
        <v>349.36800790413423</v>
      </c>
      <c r="AA5622">
        <v>0</v>
      </c>
      <c r="AB5622">
        <v>277.78752434376088</v>
      </c>
      <c r="AC5622">
        <v>0</v>
      </c>
      <c r="AD5622">
        <v>0</v>
      </c>
      <c r="AE5622">
        <v>992.96294277160541</v>
      </c>
    </row>
    <row r="5623" spans="1:31" x14ac:dyDescent="0.25">
      <c r="A5623">
        <v>2348296</v>
      </c>
      <c r="B5623">
        <v>1</v>
      </c>
      <c r="C5623" t="s">
        <v>80</v>
      </c>
      <c r="D5623" t="s">
        <v>107</v>
      </c>
      <c r="E5623" t="s">
        <v>141</v>
      </c>
      <c r="F5623" t="s">
        <v>16132</v>
      </c>
      <c r="G5623" t="s">
        <v>208</v>
      </c>
      <c r="H5623" t="s">
        <v>135</v>
      </c>
      <c r="I5623" t="s">
        <v>144</v>
      </c>
      <c r="J5623" t="s">
        <v>137</v>
      </c>
      <c r="K5623" t="s">
        <v>209</v>
      </c>
      <c r="L5623" t="s">
        <v>16133</v>
      </c>
      <c r="M5623" t="s">
        <v>16134</v>
      </c>
      <c r="N5623">
        <v>7.1502777770000003</v>
      </c>
      <c r="O5623">
        <v>1</v>
      </c>
      <c r="P5623">
        <v>1252</v>
      </c>
      <c r="Q5623">
        <v>15</v>
      </c>
      <c r="R5623">
        <v>32</v>
      </c>
      <c r="S5623">
        <v>4</v>
      </c>
      <c r="T5623">
        <v>38</v>
      </c>
      <c r="U5623">
        <v>0</v>
      </c>
      <c r="V5623">
        <v>3</v>
      </c>
      <c r="W5623">
        <v>8.4120179533201807</v>
      </c>
      <c r="X5623">
        <v>2575.0854977432718</v>
      </c>
      <c r="Y5623">
        <v>715.43537699643787</v>
      </c>
      <c r="Z5623">
        <v>544.98875486323573</v>
      </c>
      <c r="AA5623">
        <v>130.2611476244615</v>
      </c>
      <c r="AB5623">
        <v>1140.0183665831612</v>
      </c>
      <c r="AC5623">
        <v>0</v>
      </c>
      <c r="AD5623">
        <v>334.10088320978105</v>
      </c>
      <c r="AE5623">
        <v>5448.3020449736696</v>
      </c>
    </row>
    <row r="5624" spans="1:31" x14ac:dyDescent="0.25">
      <c r="A5624">
        <v>2348605</v>
      </c>
      <c r="B5624">
        <v>1</v>
      </c>
      <c r="C5624" t="s">
        <v>80</v>
      </c>
      <c r="D5624" t="s">
        <v>93</v>
      </c>
      <c r="E5624" t="s">
        <v>157</v>
      </c>
      <c r="F5624" t="s">
        <v>16135</v>
      </c>
      <c r="G5624" t="s">
        <v>279</v>
      </c>
      <c r="H5624" t="s">
        <v>154</v>
      </c>
      <c r="I5624" t="s">
        <v>144</v>
      </c>
      <c r="J5624" t="s">
        <v>137</v>
      </c>
      <c r="K5624" t="s">
        <v>138</v>
      </c>
      <c r="L5624" t="s">
        <v>16136</v>
      </c>
      <c r="M5624" t="s">
        <v>16137</v>
      </c>
      <c r="N5624">
        <v>2.5891666660000001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1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0.13390788379642335</v>
      </c>
      <c r="AC5624">
        <v>0</v>
      </c>
      <c r="AD5624">
        <v>0</v>
      </c>
      <c r="AE5624">
        <v>0.13390788379642335</v>
      </c>
    </row>
    <row r="5625" spans="1:31" x14ac:dyDescent="0.25">
      <c r="A5625">
        <v>2348313</v>
      </c>
      <c r="B5625">
        <v>1</v>
      </c>
      <c r="C5625" t="s">
        <v>80</v>
      </c>
      <c r="D5625" t="s">
        <v>93</v>
      </c>
      <c r="E5625" t="s">
        <v>151</v>
      </c>
      <c r="F5625" t="s">
        <v>10928</v>
      </c>
      <c r="G5625" t="s">
        <v>153</v>
      </c>
      <c r="H5625" t="s">
        <v>154</v>
      </c>
      <c r="I5625" t="s">
        <v>144</v>
      </c>
      <c r="J5625" t="s">
        <v>137</v>
      </c>
      <c r="K5625" t="s">
        <v>138</v>
      </c>
      <c r="L5625" t="s">
        <v>16138</v>
      </c>
      <c r="M5625" t="s">
        <v>16139</v>
      </c>
      <c r="N5625">
        <v>2.2861111109999999</v>
      </c>
      <c r="O5625">
        <v>0</v>
      </c>
      <c r="P5625">
        <v>0</v>
      </c>
      <c r="Q5625">
        <v>0</v>
      </c>
      <c r="R5625">
        <v>4</v>
      </c>
      <c r="S5625">
        <v>0</v>
      </c>
      <c r="T5625">
        <v>2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13.729888469610451</v>
      </c>
      <c r="AA5625">
        <v>0</v>
      </c>
      <c r="AB5625">
        <v>11.367437256373917</v>
      </c>
      <c r="AC5625">
        <v>0</v>
      </c>
      <c r="AD5625">
        <v>0</v>
      </c>
      <c r="AE5625">
        <v>25.097325725984369</v>
      </c>
    </row>
    <row r="5626" spans="1:31" x14ac:dyDescent="0.25">
      <c r="A5626">
        <v>2348442</v>
      </c>
      <c r="B5626">
        <v>1</v>
      </c>
      <c r="C5626" t="s">
        <v>80</v>
      </c>
      <c r="D5626" t="s">
        <v>102</v>
      </c>
      <c r="E5626" t="s">
        <v>151</v>
      </c>
      <c r="F5626" t="s">
        <v>16140</v>
      </c>
      <c r="G5626" t="s">
        <v>352</v>
      </c>
      <c r="H5626" t="s">
        <v>154</v>
      </c>
      <c r="I5626" t="s">
        <v>144</v>
      </c>
      <c r="J5626" t="s">
        <v>137</v>
      </c>
      <c r="K5626" t="s">
        <v>138</v>
      </c>
      <c r="L5626" t="s">
        <v>16141</v>
      </c>
      <c r="M5626" t="s">
        <v>16142</v>
      </c>
      <c r="N5626">
        <v>6.5483333330000004</v>
      </c>
      <c r="O5626">
        <v>0</v>
      </c>
      <c r="P5626">
        <v>3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6.1630496018248282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6.1630496018248282</v>
      </c>
    </row>
    <row r="5627" spans="1:31" x14ac:dyDescent="0.25">
      <c r="A5627">
        <v>2348396</v>
      </c>
      <c r="B5627">
        <v>1</v>
      </c>
      <c r="C5627" t="s">
        <v>80</v>
      </c>
      <c r="D5627" t="s">
        <v>98</v>
      </c>
      <c r="E5627" t="s">
        <v>151</v>
      </c>
      <c r="F5627" t="s">
        <v>4550</v>
      </c>
      <c r="G5627" t="s">
        <v>153</v>
      </c>
      <c r="H5627" t="s">
        <v>154</v>
      </c>
      <c r="I5627" t="s">
        <v>144</v>
      </c>
      <c r="J5627" t="s">
        <v>137</v>
      </c>
      <c r="K5627" t="s">
        <v>138</v>
      </c>
      <c r="L5627" t="s">
        <v>16143</v>
      </c>
      <c r="M5627" t="s">
        <v>16144</v>
      </c>
      <c r="N5627">
        <v>5.2977777770000003</v>
      </c>
      <c r="O5627">
        <v>0</v>
      </c>
      <c r="P5627">
        <v>4</v>
      </c>
      <c r="Q5627">
        <v>0</v>
      </c>
      <c r="R5627">
        <v>5</v>
      </c>
      <c r="S5627">
        <v>0</v>
      </c>
      <c r="T5627">
        <v>3</v>
      </c>
      <c r="U5627">
        <v>0</v>
      </c>
      <c r="V5627">
        <v>0</v>
      </c>
      <c r="W5627">
        <v>0</v>
      </c>
      <c r="X5627">
        <v>3.7830898984224608</v>
      </c>
      <c r="Y5627">
        <v>0</v>
      </c>
      <c r="Z5627">
        <v>69.609194156368389</v>
      </c>
      <c r="AA5627">
        <v>0</v>
      </c>
      <c r="AB5627">
        <v>33.654720942891593</v>
      </c>
      <c r="AC5627">
        <v>0</v>
      </c>
      <c r="AD5627">
        <v>0</v>
      </c>
      <c r="AE5627">
        <v>107.04700499768245</v>
      </c>
    </row>
    <row r="5628" spans="1:31" x14ac:dyDescent="0.25">
      <c r="A5628">
        <v>2348250</v>
      </c>
      <c r="B5628">
        <v>1</v>
      </c>
      <c r="C5628" t="s">
        <v>80</v>
      </c>
      <c r="D5628" t="s">
        <v>110</v>
      </c>
      <c r="E5628" t="s">
        <v>151</v>
      </c>
      <c r="F5628" t="s">
        <v>16145</v>
      </c>
      <c r="G5628" t="s">
        <v>153</v>
      </c>
      <c r="H5628" t="s">
        <v>154</v>
      </c>
      <c r="I5628" t="s">
        <v>144</v>
      </c>
      <c r="J5628" t="s">
        <v>137</v>
      </c>
      <c r="K5628" t="s">
        <v>138</v>
      </c>
      <c r="L5628" t="s">
        <v>16146</v>
      </c>
      <c r="M5628" t="s">
        <v>16147</v>
      </c>
      <c r="N5628">
        <v>1.1100000000000001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3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67.508255297778561</v>
      </c>
      <c r="AC5628">
        <v>0</v>
      </c>
      <c r="AD5628">
        <v>0</v>
      </c>
      <c r="AE5628">
        <v>67.508255297778561</v>
      </c>
    </row>
    <row r="5629" spans="1:31" x14ac:dyDescent="0.25">
      <c r="A5629">
        <v>2348645</v>
      </c>
      <c r="B5629">
        <v>1</v>
      </c>
      <c r="C5629" t="s">
        <v>80</v>
      </c>
      <c r="D5629" t="s">
        <v>88</v>
      </c>
      <c r="E5629" t="s">
        <v>157</v>
      </c>
      <c r="F5629" t="s">
        <v>16148</v>
      </c>
      <c r="G5629" t="s">
        <v>204</v>
      </c>
      <c r="H5629" t="s">
        <v>154</v>
      </c>
      <c r="I5629" t="s">
        <v>144</v>
      </c>
      <c r="J5629" t="s">
        <v>137</v>
      </c>
      <c r="K5629" t="s">
        <v>138</v>
      </c>
      <c r="L5629" t="s">
        <v>16149</v>
      </c>
      <c r="M5629" t="s">
        <v>16150</v>
      </c>
      <c r="N5629">
        <v>1.9441666660000001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1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3.6475572400571115</v>
      </c>
      <c r="AC5629">
        <v>0</v>
      </c>
      <c r="AD5629">
        <v>0</v>
      </c>
      <c r="AE5629">
        <v>3.6475572400571115</v>
      </c>
    </row>
    <row r="5630" spans="1:31" x14ac:dyDescent="0.25">
      <c r="A5630">
        <v>2348499</v>
      </c>
      <c r="B5630">
        <v>1</v>
      </c>
      <c r="C5630" t="s">
        <v>80</v>
      </c>
      <c r="D5630" t="s">
        <v>105</v>
      </c>
      <c r="E5630" t="s">
        <v>151</v>
      </c>
      <c r="F5630" t="s">
        <v>16151</v>
      </c>
      <c r="G5630" t="s">
        <v>410</v>
      </c>
      <c r="H5630" t="s">
        <v>154</v>
      </c>
      <c r="I5630" t="s">
        <v>144</v>
      </c>
      <c r="J5630" t="s">
        <v>137</v>
      </c>
      <c r="K5630" t="s">
        <v>138</v>
      </c>
      <c r="L5630" t="s">
        <v>16152</v>
      </c>
      <c r="M5630" t="s">
        <v>16153</v>
      </c>
      <c r="N5630">
        <v>2.3827777769999998</v>
      </c>
      <c r="O5630">
        <v>0</v>
      </c>
      <c r="P5630">
        <v>7</v>
      </c>
      <c r="Q5630">
        <v>0</v>
      </c>
      <c r="R5630">
        <v>0</v>
      </c>
      <c r="S5630">
        <v>0</v>
      </c>
      <c r="T5630">
        <v>2</v>
      </c>
      <c r="U5630">
        <v>0</v>
      </c>
      <c r="V5630">
        <v>0</v>
      </c>
      <c r="W5630">
        <v>0</v>
      </c>
      <c r="X5630">
        <v>3.3767632298600949</v>
      </c>
      <c r="Y5630">
        <v>0</v>
      </c>
      <c r="Z5630">
        <v>0</v>
      </c>
      <c r="AA5630">
        <v>0</v>
      </c>
      <c r="AB5630">
        <v>6.0152520919101224</v>
      </c>
      <c r="AC5630">
        <v>0</v>
      </c>
      <c r="AD5630">
        <v>0</v>
      </c>
      <c r="AE5630">
        <v>9.3920153217702165</v>
      </c>
    </row>
    <row r="5631" spans="1:31" x14ac:dyDescent="0.25">
      <c r="A5631">
        <v>2348353</v>
      </c>
      <c r="B5631">
        <v>1</v>
      </c>
      <c r="C5631" t="s">
        <v>80</v>
      </c>
      <c r="D5631" t="s">
        <v>85</v>
      </c>
      <c r="E5631" t="s">
        <v>240</v>
      </c>
      <c r="F5631" t="s">
        <v>12006</v>
      </c>
      <c r="G5631" t="s">
        <v>352</v>
      </c>
      <c r="H5631" t="s">
        <v>135</v>
      </c>
      <c r="I5631" t="s">
        <v>144</v>
      </c>
      <c r="J5631" t="s">
        <v>3</v>
      </c>
      <c r="K5631" t="s">
        <v>138</v>
      </c>
      <c r="L5631" t="s">
        <v>16154</v>
      </c>
      <c r="M5631" t="s">
        <v>16155</v>
      </c>
      <c r="N5631">
        <v>0.98361111099999998</v>
      </c>
      <c r="O5631">
        <v>0</v>
      </c>
      <c r="P5631">
        <v>5124</v>
      </c>
      <c r="Q5631">
        <v>0</v>
      </c>
      <c r="R5631">
        <v>1</v>
      </c>
      <c r="S5631">
        <v>1</v>
      </c>
      <c r="T5631">
        <v>360</v>
      </c>
      <c r="U5631">
        <v>0</v>
      </c>
      <c r="V5631">
        <v>3</v>
      </c>
      <c r="W5631">
        <v>0</v>
      </c>
      <c r="X5631">
        <v>1638.8897992133209</v>
      </c>
      <c r="Y5631">
        <v>0</v>
      </c>
      <c r="Z5631">
        <v>0</v>
      </c>
      <c r="AA5631">
        <v>56.367906747650238</v>
      </c>
      <c r="AB5631">
        <v>632.03965252036312</v>
      </c>
      <c r="AC5631">
        <v>0</v>
      </c>
      <c r="AD5631">
        <v>82.89632215148049</v>
      </c>
      <c r="AE5631">
        <v>2410.1936806328149</v>
      </c>
    </row>
    <row r="5632" spans="1:31" x14ac:dyDescent="0.25">
      <c r="A5632">
        <v>2348565</v>
      </c>
      <c r="B5632">
        <v>1</v>
      </c>
      <c r="C5632" t="s">
        <v>80</v>
      </c>
      <c r="D5632" t="s">
        <v>107</v>
      </c>
      <c r="E5632" t="s">
        <v>151</v>
      </c>
      <c r="F5632">
        <v>105</v>
      </c>
      <c r="G5632" t="s">
        <v>410</v>
      </c>
      <c r="H5632" t="s">
        <v>154</v>
      </c>
      <c r="I5632" t="s">
        <v>144</v>
      </c>
      <c r="J5632" t="s">
        <v>137</v>
      </c>
      <c r="K5632" t="s">
        <v>138</v>
      </c>
      <c r="L5632" t="s">
        <v>16156</v>
      </c>
      <c r="M5632" t="s">
        <v>16157</v>
      </c>
      <c r="N5632">
        <v>2.9427777769999999</v>
      </c>
      <c r="O5632">
        <v>0</v>
      </c>
      <c r="P5632">
        <v>4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2.7198453517311028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2.7198453517311028</v>
      </c>
    </row>
    <row r="5633" spans="1:31" x14ac:dyDescent="0.25">
      <c r="A5633">
        <v>2348734</v>
      </c>
      <c r="B5633">
        <v>1</v>
      </c>
      <c r="C5633" t="s">
        <v>80</v>
      </c>
      <c r="D5633" t="s">
        <v>96</v>
      </c>
      <c r="E5633" t="s">
        <v>157</v>
      </c>
      <c r="F5633" t="s">
        <v>16158</v>
      </c>
      <c r="G5633" t="s">
        <v>159</v>
      </c>
      <c r="H5633" t="s">
        <v>154</v>
      </c>
      <c r="I5633" t="s">
        <v>144</v>
      </c>
      <c r="J5633" t="s">
        <v>137</v>
      </c>
      <c r="K5633" t="s">
        <v>138</v>
      </c>
      <c r="L5633" t="s">
        <v>16159</v>
      </c>
      <c r="M5633" t="s">
        <v>16160</v>
      </c>
      <c r="N5633">
        <v>1.3330555550000001</v>
      </c>
      <c r="O5633">
        <v>0</v>
      </c>
      <c r="P5633">
        <v>1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0.16047338677232334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0.16047338677232334</v>
      </c>
    </row>
    <row r="5634" spans="1:31" x14ac:dyDescent="0.25">
      <c r="A5634">
        <v>2348585</v>
      </c>
      <c r="B5634">
        <v>1</v>
      </c>
      <c r="C5634" t="s">
        <v>80</v>
      </c>
      <c r="D5634" t="s">
        <v>83</v>
      </c>
      <c r="E5634" t="s">
        <v>240</v>
      </c>
      <c r="F5634" t="s">
        <v>15463</v>
      </c>
      <c r="G5634" t="s">
        <v>134</v>
      </c>
      <c r="H5634" t="s">
        <v>135</v>
      </c>
      <c r="I5634" t="s">
        <v>144</v>
      </c>
      <c r="J5634" t="s">
        <v>137</v>
      </c>
      <c r="K5634" t="s">
        <v>138</v>
      </c>
      <c r="L5634" t="s">
        <v>16161</v>
      </c>
      <c r="M5634" t="s">
        <v>16162</v>
      </c>
      <c r="N5634">
        <v>0.38972222200000001</v>
      </c>
      <c r="O5634">
        <v>2</v>
      </c>
      <c r="P5634">
        <v>4333</v>
      </c>
      <c r="Q5634">
        <v>0</v>
      </c>
      <c r="R5634">
        <v>40</v>
      </c>
      <c r="S5634">
        <v>59</v>
      </c>
      <c r="T5634">
        <v>807</v>
      </c>
      <c r="U5634">
        <v>19</v>
      </c>
      <c r="V5634">
        <v>21</v>
      </c>
      <c r="W5634">
        <v>0.22161555027173332</v>
      </c>
      <c r="X5634">
        <v>559.20976553044977</v>
      </c>
      <c r="Y5634">
        <v>0</v>
      </c>
      <c r="Z5634">
        <v>11.688408444485896</v>
      </c>
      <c r="AA5634">
        <v>183.82348948420125</v>
      </c>
      <c r="AB5634">
        <v>556.63288981049288</v>
      </c>
      <c r="AC5634">
        <v>599.65829262069019</v>
      </c>
      <c r="AD5634">
        <v>292.04163726954914</v>
      </c>
      <c r="AE5634">
        <v>2203.2760987101406</v>
      </c>
    </row>
    <row r="5635" spans="1:31" x14ac:dyDescent="0.25">
      <c r="A5635">
        <v>2348714</v>
      </c>
      <c r="B5635">
        <v>1</v>
      </c>
      <c r="C5635" t="s">
        <v>81</v>
      </c>
      <c r="D5635" t="s">
        <v>119</v>
      </c>
      <c r="E5635" t="s">
        <v>151</v>
      </c>
      <c r="F5635" t="s">
        <v>16163</v>
      </c>
      <c r="G5635" t="s">
        <v>153</v>
      </c>
      <c r="H5635" t="s">
        <v>154</v>
      </c>
      <c r="I5635" t="s">
        <v>144</v>
      </c>
      <c r="J5635" t="s">
        <v>137</v>
      </c>
      <c r="K5635" t="s">
        <v>138</v>
      </c>
      <c r="L5635" t="s">
        <v>16164</v>
      </c>
      <c r="M5635" t="s">
        <v>16165</v>
      </c>
      <c r="N5635">
        <v>1.0155555549999999</v>
      </c>
      <c r="O5635">
        <v>0</v>
      </c>
      <c r="P5635">
        <v>0</v>
      </c>
      <c r="Q5635">
        <v>0</v>
      </c>
      <c r="R5635">
        <v>4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3.0268120499520501</v>
      </c>
      <c r="AA5635">
        <v>0</v>
      </c>
      <c r="AB5635">
        <v>0</v>
      </c>
      <c r="AC5635">
        <v>0</v>
      </c>
      <c r="AD5635">
        <v>0</v>
      </c>
      <c r="AE5635">
        <v>3.0268120499520501</v>
      </c>
    </row>
    <row r="5636" spans="1:31" x14ac:dyDescent="0.25">
      <c r="A5636">
        <v>2348273</v>
      </c>
      <c r="B5636">
        <v>1</v>
      </c>
      <c r="C5636" t="s">
        <v>80</v>
      </c>
      <c r="D5636" t="s">
        <v>93</v>
      </c>
      <c r="E5636" t="s">
        <v>157</v>
      </c>
      <c r="F5636" t="s">
        <v>16166</v>
      </c>
      <c r="G5636" t="s">
        <v>159</v>
      </c>
      <c r="H5636" t="s">
        <v>154</v>
      </c>
      <c r="I5636" t="s">
        <v>144</v>
      </c>
      <c r="J5636" t="s">
        <v>137</v>
      </c>
      <c r="K5636" t="s">
        <v>138</v>
      </c>
      <c r="L5636" t="s">
        <v>16167</v>
      </c>
      <c r="M5636" t="s">
        <v>16168</v>
      </c>
      <c r="N5636">
        <v>6.125277777</v>
      </c>
      <c r="O5636">
        <v>0</v>
      </c>
      <c r="P5636">
        <v>0</v>
      </c>
      <c r="Q5636">
        <v>0</v>
      </c>
      <c r="R5636">
        <v>1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0.44631809769566622</v>
      </c>
      <c r="AA5636">
        <v>0</v>
      </c>
      <c r="AB5636">
        <v>0</v>
      </c>
      <c r="AC5636">
        <v>0</v>
      </c>
      <c r="AD5636">
        <v>0</v>
      </c>
      <c r="AE5636">
        <v>0.44631809769566622</v>
      </c>
    </row>
    <row r="5637" spans="1:31" x14ac:dyDescent="0.25">
      <c r="A5637">
        <v>2348422</v>
      </c>
      <c r="B5637">
        <v>1</v>
      </c>
      <c r="C5637" t="s">
        <v>81</v>
      </c>
      <c r="D5637" t="s">
        <v>112</v>
      </c>
      <c r="E5637" t="s">
        <v>174</v>
      </c>
      <c r="F5637" t="s">
        <v>16169</v>
      </c>
      <c r="G5637" t="s">
        <v>410</v>
      </c>
      <c r="H5637" t="s">
        <v>154</v>
      </c>
      <c r="I5637" t="s">
        <v>144</v>
      </c>
      <c r="J5637" t="s">
        <v>137</v>
      </c>
      <c r="K5637" t="s">
        <v>138</v>
      </c>
      <c r="L5637" t="s">
        <v>16170</v>
      </c>
      <c r="M5637" t="s">
        <v>16171</v>
      </c>
      <c r="N5637">
        <v>0.61083333299999998</v>
      </c>
      <c r="O5637">
        <v>0</v>
      </c>
      <c r="P5637">
        <v>55</v>
      </c>
      <c r="Q5637">
        <v>0</v>
      </c>
      <c r="R5637">
        <v>12</v>
      </c>
      <c r="S5637">
        <v>0</v>
      </c>
      <c r="T5637">
        <v>8</v>
      </c>
      <c r="U5637">
        <v>0</v>
      </c>
      <c r="V5637">
        <v>0</v>
      </c>
      <c r="W5637">
        <v>0</v>
      </c>
      <c r="X5637">
        <v>6.9360313454128981</v>
      </c>
      <c r="Y5637">
        <v>0</v>
      </c>
      <c r="Z5637">
        <v>6.9616063091648872</v>
      </c>
      <c r="AA5637">
        <v>0</v>
      </c>
      <c r="AB5637">
        <v>1.4390670344687524</v>
      </c>
      <c r="AC5637">
        <v>0</v>
      </c>
      <c r="AD5637">
        <v>0</v>
      </c>
      <c r="AE5637">
        <v>15.336704689046538</v>
      </c>
    </row>
    <row r="5638" spans="1:31" x14ac:dyDescent="0.25">
      <c r="A5638">
        <v>2348379</v>
      </c>
      <c r="B5638">
        <v>1</v>
      </c>
      <c r="C5638" t="s">
        <v>80</v>
      </c>
      <c r="D5638" t="s">
        <v>101</v>
      </c>
      <c r="E5638" t="s">
        <v>326</v>
      </c>
      <c r="F5638" t="s">
        <v>16172</v>
      </c>
      <c r="G5638" t="s">
        <v>194</v>
      </c>
      <c r="H5638" t="s">
        <v>154</v>
      </c>
      <c r="I5638" t="s">
        <v>144</v>
      </c>
      <c r="J5638" t="s">
        <v>137</v>
      </c>
      <c r="K5638" t="s">
        <v>138</v>
      </c>
      <c r="L5638" t="s">
        <v>16173</v>
      </c>
      <c r="M5638" t="s">
        <v>16174</v>
      </c>
      <c r="N5638">
        <v>0.709166666</v>
      </c>
      <c r="O5638">
        <v>0</v>
      </c>
      <c r="P5638">
        <v>30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5.4948284116037289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5.4948284116037289</v>
      </c>
    </row>
    <row r="5639" spans="1:31" x14ac:dyDescent="0.25">
      <c r="A5639">
        <v>2348230</v>
      </c>
      <c r="B5639">
        <v>1</v>
      </c>
      <c r="C5639" t="s">
        <v>80</v>
      </c>
      <c r="D5639" t="s">
        <v>84</v>
      </c>
      <c r="E5639" t="s">
        <v>141</v>
      </c>
      <c r="F5639" t="s">
        <v>5930</v>
      </c>
      <c r="G5639" t="s">
        <v>208</v>
      </c>
      <c r="H5639" t="s">
        <v>135</v>
      </c>
      <c r="I5639" t="s">
        <v>144</v>
      </c>
      <c r="J5639" t="s">
        <v>137</v>
      </c>
      <c r="K5639" t="s">
        <v>209</v>
      </c>
      <c r="L5639" t="s">
        <v>16175</v>
      </c>
      <c r="M5639" t="s">
        <v>16176</v>
      </c>
      <c r="N5639">
        <v>4.9330555550000001</v>
      </c>
      <c r="O5639">
        <v>6</v>
      </c>
      <c r="P5639">
        <v>1363</v>
      </c>
      <c r="Q5639">
        <v>13</v>
      </c>
      <c r="R5639">
        <v>282</v>
      </c>
      <c r="S5639">
        <v>30</v>
      </c>
      <c r="T5639">
        <v>247</v>
      </c>
      <c r="U5639">
        <v>1</v>
      </c>
      <c r="V5639">
        <v>0</v>
      </c>
      <c r="W5639">
        <v>22.468231087872461</v>
      </c>
      <c r="X5639">
        <v>2065.8669476138934</v>
      </c>
      <c r="Y5639">
        <v>178.33658726676802</v>
      </c>
      <c r="Z5639">
        <v>703.97522604908852</v>
      </c>
      <c r="AA5639">
        <v>1538.9690694938863</v>
      </c>
      <c r="AB5639">
        <v>1699.048116853477</v>
      </c>
      <c r="AC5639">
        <v>103.65966766696351</v>
      </c>
      <c r="AD5639">
        <v>0</v>
      </c>
      <c r="AE5639">
        <v>6312.3238460319499</v>
      </c>
    </row>
    <row r="5640" spans="1:31" x14ac:dyDescent="0.25">
      <c r="A5640">
        <v>2348671</v>
      </c>
      <c r="B5640">
        <v>1</v>
      </c>
      <c r="C5640" t="s">
        <v>80</v>
      </c>
      <c r="D5640" t="s">
        <v>108</v>
      </c>
      <c r="E5640" t="s">
        <v>151</v>
      </c>
      <c r="F5640" t="s">
        <v>16177</v>
      </c>
      <c r="G5640" t="s">
        <v>153</v>
      </c>
      <c r="H5640" t="s">
        <v>154</v>
      </c>
      <c r="I5640" t="s">
        <v>144</v>
      </c>
      <c r="J5640" t="s">
        <v>137</v>
      </c>
      <c r="K5640" t="s">
        <v>138</v>
      </c>
      <c r="L5640" t="s">
        <v>16178</v>
      </c>
      <c r="M5640" t="s">
        <v>16179</v>
      </c>
      <c r="N5640">
        <v>2.8027777770000002</v>
      </c>
      <c r="O5640">
        <v>0</v>
      </c>
      <c r="P5640">
        <v>12</v>
      </c>
      <c r="Q5640">
        <v>0</v>
      </c>
      <c r="R5640">
        <v>3</v>
      </c>
      <c r="S5640">
        <v>0</v>
      </c>
      <c r="T5640">
        <v>3</v>
      </c>
      <c r="U5640">
        <v>0</v>
      </c>
      <c r="V5640">
        <v>0</v>
      </c>
      <c r="W5640">
        <v>0</v>
      </c>
      <c r="X5640">
        <v>7.5635891242044453</v>
      </c>
      <c r="Y5640">
        <v>0</v>
      </c>
      <c r="Z5640">
        <v>1.4995455049476734</v>
      </c>
      <c r="AA5640">
        <v>0</v>
      </c>
      <c r="AB5640">
        <v>5.1666813931286395</v>
      </c>
      <c r="AC5640">
        <v>0</v>
      </c>
      <c r="AD5640">
        <v>0</v>
      </c>
      <c r="AE5640">
        <v>14.229816022280758</v>
      </c>
    </row>
    <row r="5641" spans="1:31" x14ac:dyDescent="0.25">
      <c r="A5641">
        <v>2348199</v>
      </c>
      <c r="B5641">
        <v>1</v>
      </c>
      <c r="C5641" t="s">
        <v>80</v>
      </c>
      <c r="D5641" t="s">
        <v>98</v>
      </c>
      <c r="E5641" t="s">
        <v>141</v>
      </c>
      <c r="F5641" t="s">
        <v>16180</v>
      </c>
      <c r="G5641" t="s">
        <v>363</v>
      </c>
      <c r="H5641" t="s">
        <v>135</v>
      </c>
      <c r="I5641" t="s">
        <v>144</v>
      </c>
      <c r="J5641" t="s">
        <v>137</v>
      </c>
      <c r="K5641" t="s">
        <v>209</v>
      </c>
      <c r="L5641" t="s">
        <v>16181</v>
      </c>
      <c r="M5641" t="s">
        <v>16182</v>
      </c>
      <c r="N5641">
        <v>0.23472222200000001</v>
      </c>
      <c r="O5641">
        <v>0</v>
      </c>
      <c r="P5641">
        <v>1153</v>
      </c>
      <c r="Q5641">
        <v>2</v>
      </c>
      <c r="R5641">
        <v>131</v>
      </c>
      <c r="S5641">
        <v>7</v>
      </c>
      <c r="T5641">
        <v>283</v>
      </c>
      <c r="U5641">
        <v>0</v>
      </c>
      <c r="V5641">
        <v>0</v>
      </c>
      <c r="W5641">
        <v>0</v>
      </c>
      <c r="X5641">
        <v>38.365717374882799</v>
      </c>
      <c r="Y5641">
        <v>0.74212704160387166</v>
      </c>
      <c r="Z5641">
        <v>10.588547677394867</v>
      </c>
      <c r="AA5641">
        <v>32.346855647953262</v>
      </c>
      <c r="AB5641">
        <v>38.204033922397187</v>
      </c>
      <c r="AC5641">
        <v>0</v>
      </c>
      <c r="AD5641">
        <v>0</v>
      </c>
      <c r="AE5641">
        <v>120.24728166423199</v>
      </c>
    </row>
    <row r="5642" spans="1:31" x14ac:dyDescent="0.25">
      <c r="A5642">
        <v>2348176</v>
      </c>
      <c r="B5642">
        <v>1</v>
      </c>
      <c r="C5642" t="s">
        <v>80</v>
      </c>
      <c r="D5642" t="s">
        <v>94</v>
      </c>
      <c r="E5642" t="s">
        <v>151</v>
      </c>
      <c r="F5642" t="s">
        <v>16183</v>
      </c>
      <c r="G5642" t="s">
        <v>410</v>
      </c>
      <c r="H5642" t="s">
        <v>154</v>
      </c>
      <c r="I5642" t="s">
        <v>144</v>
      </c>
      <c r="J5642" t="s">
        <v>137</v>
      </c>
      <c r="K5642" t="s">
        <v>138</v>
      </c>
      <c r="L5642" t="s">
        <v>16184</v>
      </c>
      <c r="M5642" t="s">
        <v>16185</v>
      </c>
      <c r="N5642">
        <v>2.4738888879999998</v>
      </c>
      <c r="O5642">
        <v>0</v>
      </c>
      <c r="P5642">
        <v>50</v>
      </c>
      <c r="Q5642">
        <v>0</v>
      </c>
      <c r="R5642">
        <v>0</v>
      </c>
      <c r="S5642">
        <v>0</v>
      </c>
      <c r="T5642">
        <v>10</v>
      </c>
      <c r="U5642">
        <v>0</v>
      </c>
      <c r="V5642">
        <v>0</v>
      </c>
      <c r="W5642">
        <v>0</v>
      </c>
      <c r="X5642">
        <v>18.505901951185496</v>
      </c>
      <c r="Y5642">
        <v>0</v>
      </c>
      <c r="Z5642">
        <v>0</v>
      </c>
      <c r="AA5642">
        <v>0</v>
      </c>
      <c r="AB5642">
        <v>0.88510599281035551</v>
      </c>
      <c r="AC5642">
        <v>0</v>
      </c>
      <c r="AD5642">
        <v>0</v>
      </c>
      <c r="AE5642">
        <v>19.391007943995852</v>
      </c>
    </row>
    <row r="5643" spans="1:31" x14ac:dyDescent="0.25">
      <c r="A5643">
        <v>2348222</v>
      </c>
      <c r="B5643">
        <v>1</v>
      </c>
      <c r="C5643" t="s">
        <v>80</v>
      </c>
      <c r="D5643" t="s">
        <v>92</v>
      </c>
      <c r="E5643" t="s">
        <v>132</v>
      </c>
      <c r="F5643" t="s">
        <v>2812</v>
      </c>
      <c r="G5643" t="s">
        <v>208</v>
      </c>
      <c r="H5643" t="s">
        <v>135</v>
      </c>
      <c r="I5643" t="s">
        <v>144</v>
      </c>
      <c r="J5643" t="s">
        <v>137</v>
      </c>
      <c r="K5643" t="s">
        <v>209</v>
      </c>
      <c r="L5643" t="s">
        <v>16186</v>
      </c>
      <c r="M5643" t="s">
        <v>16187</v>
      </c>
      <c r="N5643">
        <v>2.0722222220000002</v>
      </c>
      <c r="O5643">
        <v>9</v>
      </c>
      <c r="P5643">
        <v>3233</v>
      </c>
      <c r="Q5643">
        <v>16</v>
      </c>
      <c r="R5643">
        <v>453</v>
      </c>
      <c r="S5643">
        <v>31</v>
      </c>
      <c r="T5643">
        <v>430</v>
      </c>
      <c r="U5643">
        <v>1</v>
      </c>
      <c r="V5643">
        <v>3</v>
      </c>
      <c r="W5643">
        <v>262.98579004450016</v>
      </c>
      <c r="X5643">
        <v>2331.0854761730925</v>
      </c>
      <c r="Y5643">
        <v>103.72429004239312</v>
      </c>
      <c r="Z5643">
        <v>893.83044288649091</v>
      </c>
      <c r="AA5643">
        <v>422.55180224592459</v>
      </c>
      <c r="AB5643">
        <v>1228.3350492587324</v>
      </c>
      <c r="AC5643">
        <v>384.53702943052861</v>
      </c>
      <c r="AD5643">
        <v>9.1378126058821785</v>
      </c>
      <c r="AE5643">
        <v>5636.1876926875448</v>
      </c>
    </row>
    <row r="5644" spans="1:31" x14ac:dyDescent="0.25">
      <c r="A5644">
        <v>2348368</v>
      </c>
      <c r="B5644">
        <v>1</v>
      </c>
      <c r="C5644" t="s">
        <v>80</v>
      </c>
      <c r="D5644" t="s">
        <v>83</v>
      </c>
      <c r="E5644" t="s">
        <v>157</v>
      </c>
      <c r="F5644" t="s">
        <v>16188</v>
      </c>
      <c r="G5644" t="s">
        <v>204</v>
      </c>
      <c r="H5644" t="s">
        <v>154</v>
      </c>
      <c r="I5644" t="s">
        <v>144</v>
      </c>
      <c r="J5644" t="s">
        <v>137</v>
      </c>
      <c r="K5644" t="s">
        <v>138</v>
      </c>
      <c r="L5644" t="s">
        <v>16189</v>
      </c>
      <c r="M5644" t="s">
        <v>16190</v>
      </c>
      <c r="N5644">
        <v>0.89972222199999996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6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13.505191243170428</v>
      </c>
      <c r="AC5644">
        <v>0</v>
      </c>
      <c r="AD5644">
        <v>0</v>
      </c>
      <c r="AE5644">
        <v>13.505191243170428</v>
      </c>
    </row>
    <row r="5645" spans="1:31" x14ac:dyDescent="0.25">
      <c r="A5645">
        <v>2348385</v>
      </c>
      <c r="B5645">
        <v>1</v>
      </c>
      <c r="C5645" t="s">
        <v>81</v>
      </c>
      <c r="D5645" t="s">
        <v>128</v>
      </c>
      <c r="E5645" t="s">
        <v>132</v>
      </c>
      <c r="F5645" t="s">
        <v>16191</v>
      </c>
      <c r="G5645" t="s">
        <v>208</v>
      </c>
      <c r="H5645" t="s">
        <v>135</v>
      </c>
      <c r="I5645" t="s">
        <v>144</v>
      </c>
      <c r="J5645" t="s">
        <v>137</v>
      </c>
      <c r="K5645" t="s">
        <v>209</v>
      </c>
      <c r="L5645" t="s">
        <v>16192</v>
      </c>
      <c r="M5645" t="s">
        <v>16193</v>
      </c>
      <c r="N5645">
        <v>0.83555555500000001</v>
      </c>
      <c r="O5645">
        <v>10</v>
      </c>
      <c r="P5645">
        <v>1550</v>
      </c>
      <c r="Q5645">
        <v>66</v>
      </c>
      <c r="R5645">
        <v>101</v>
      </c>
      <c r="S5645">
        <v>15</v>
      </c>
      <c r="T5645">
        <v>129</v>
      </c>
      <c r="U5645">
        <v>3</v>
      </c>
      <c r="V5645">
        <v>1</v>
      </c>
      <c r="W5645">
        <v>3.7065563669764625</v>
      </c>
      <c r="X5645">
        <v>213.69663570943646</v>
      </c>
      <c r="Y5645">
        <v>146.48661053375523</v>
      </c>
      <c r="Z5645">
        <v>72.757347927132599</v>
      </c>
      <c r="AA5645">
        <v>311.10648809012429</v>
      </c>
      <c r="AB5645">
        <v>69.3572892917025</v>
      </c>
      <c r="AC5645">
        <v>4.9507513926784714</v>
      </c>
      <c r="AD5645">
        <v>138.16017818422154</v>
      </c>
      <c r="AE5645">
        <v>960.22185749602761</v>
      </c>
    </row>
    <row r="5646" spans="1:31" x14ac:dyDescent="0.25">
      <c r="A5646">
        <v>2348654</v>
      </c>
      <c r="B5646">
        <v>1</v>
      </c>
      <c r="C5646" t="s">
        <v>80</v>
      </c>
      <c r="D5646" t="s">
        <v>83</v>
      </c>
      <c r="E5646" t="s">
        <v>151</v>
      </c>
      <c r="F5646" t="s">
        <v>16194</v>
      </c>
      <c r="G5646" t="s">
        <v>153</v>
      </c>
      <c r="H5646" t="s">
        <v>154</v>
      </c>
      <c r="I5646" t="s">
        <v>144</v>
      </c>
      <c r="J5646" t="s">
        <v>137</v>
      </c>
      <c r="K5646" t="s">
        <v>138</v>
      </c>
      <c r="L5646" t="s">
        <v>16195</v>
      </c>
      <c r="M5646" t="s">
        <v>16196</v>
      </c>
      <c r="N5646">
        <v>1.760277777</v>
      </c>
      <c r="O5646">
        <v>0</v>
      </c>
      <c r="P5646">
        <v>19</v>
      </c>
      <c r="Q5646">
        <v>0</v>
      </c>
      <c r="R5646">
        <v>2</v>
      </c>
      <c r="S5646">
        <v>0</v>
      </c>
      <c r="T5646">
        <v>1</v>
      </c>
      <c r="U5646">
        <v>0</v>
      </c>
      <c r="V5646">
        <v>0</v>
      </c>
      <c r="W5646">
        <v>0</v>
      </c>
      <c r="X5646">
        <v>24.695733353349489</v>
      </c>
      <c r="Y5646">
        <v>0</v>
      </c>
      <c r="Z5646">
        <v>9.1914734518032226E-2</v>
      </c>
      <c r="AA5646">
        <v>0</v>
      </c>
      <c r="AB5646">
        <v>2.8763239534720557</v>
      </c>
      <c r="AC5646">
        <v>0</v>
      </c>
      <c r="AD5646">
        <v>0</v>
      </c>
      <c r="AE5646">
        <v>27.663972041339576</v>
      </c>
    </row>
    <row r="5647" spans="1:31" x14ac:dyDescent="0.25">
      <c r="A5647">
        <v>2348159</v>
      </c>
      <c r="B5647">
        <v>1</v>
      </c>
      <c r="C5647" t="s">
        <v>80</v>
      </c>
      <c r="D5647" t="s">
        <v>93</v>
      </c>
      <c r="E5647" t="s">
        <v>151</v>
      </c>
      <c r="F5647" t="s">
        <v>16197</v>
      </c>
      <c r="G5647" t="s">
        <v>153</v>
      </c>
      <c r="H5647" t="s">
        <v>154</v>
      </c>
      <c r="I5647" t="s">
        <v>144</v>
      </c>
      <c r="J5647" t="s">
        <v>137</v>
      </c>
      <c r="K5647" t="s">
        <v>138</v>
      </c>
      <c r="L5647" t="s">
        <v>16198</v>
      </c>
      <c r="M5647" t="s">
        <v>16199</v>
      </c>
      <c r="N5647">
        <v>0.73027777699999996</v>
      </c>
      <c r="O5647">
        <v>0</v>
      </c>
      <c r="P5647">
        <v>11</v>
      </c>
      <c r="Q5647">
        <v>0</v>
      </c>
      <c r="R5647">
        <v>2</v>
      </c>
      <c r="S5647">
        <v>0</v>
      </c>
      <c r="T5647">
        <v>4</v>
      </c>
      <c r="U5647">
        <v>0</v>
      </c>
      <c r="V5647">
        <v>0</v>
      </c>
      <c r="W5647">
        <v>0</v>
      </c>
      <c r="X5647">
        <v>1.1219253509149585</v>
      </c>
      <c r="Y5647">
        <v>0</v>
      </c>
      <c r="Z5647">
        <v>3.661438273008633</v>
      </c>
      <c r="AA5647">
        <v>0</v>
      </c>
      <c r="AB5647">
        <v>1.3465406139829388</v>
      </c>
      <c r="AC5647">
        <v>0</v>
      </c>
      <c r="AD5647">
        <v>0</v>
      </c>
      <c r="AE5647">
        <v>6.1299042379065298</v>
      </c>
    </row>
    <row r="5648" spans="1:31" x14ac:dyDescent="0.25">
      <c r="A5648">
        <v>2348408</v>
      </c>
      <c r="B5648">
        <v>1</v>
      </c>
      <c r="C5648" t="s">
        <v>81</v>
      </c>
      <c r="D5648" t="s">
        <v>122</v>
      </c>
      <c r="E5648" t="s">
        <v>157</v>
      </c>
      <c r="F5648" t="s">
        <v>16200</v>
      </c>
      <c r="G5648" t="s">
        <v>159</v>
      </c>
      <c r="H5648" t="s">
        <v>154</v>
      </c>
      <c r="I5648" t="s">
        <v>144</v>
      </c>
      <c r="J5648" t="s">
        <v>137</v>
      </c>
      <c r="K5648" t="s">
        <v>138</v>
      </c>
      <c r="L5648" t="s">
        <v>16201</v>
      </c>
      <c r="M5648" t="s">
        <v>16202</v>
      </c>
      <c r="N5648">
        <v>0.67500000000000004</v>
      </c>
      <c r="O5648">
        <v>0</v>
      </c>
      <c r="P5648">
        <v>4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0.62565440037974995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0.62565440037974995</v>
      </c>
    </row>
    <row r="5649" spans="1:31" x14ac:dyDescent="0.25">
      <c r="A5649">
        <v>2348345</v>
      </c>
      <c r="B5649">
        <v>1</v>
      </c>
      <c r="C5649" t="s">
        <v>80</v>
      </c>
      <c r="D5649" t="s">
        <v>96</v>
      </c>
      <c r="E5649" t="s">
        <v>157</v>
      </c>
      <c r="F5649" t="s">
        <v>16203</v>
      </c>
      <c r="G5649" t="s">
        <v>279</v>
      </c>
      <c r="H5649" t="s">
        <v>154</v>
      </c>
      <c r="I5649" t="s">
        <v>144</v>
      </c>
      <c r="J5649" t="s">
        <v>137</v>
      </c>
      <c r="K5649" t="s">
        <v>138</v>
      </c>
      <c r="L5649" t="s">
        <v>16204</v>
      </c>
      <c r="M5649" t="s">
        <v>16205</v>
      </c>
      <c r="N5649">
        <v>3.5641666660000002</v>
      </c>
      <c r="O5649">
        <v>0</v>
      </c>
      <c r="P5649">
        <v>1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8.5382036031969726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8.5382036031969726</v>
      </c>
    </row>
    <row r="5650" spans="1:31" x14ac:dyDescent="0.25">
      <c r="A5650">
        <v>2348694</v>
      </c>
      <c r="B5650">
        <v>1</v>
      </c>
      <c r="C5650" t="s">
        <v>81</v>
      </c>
      <c r="D5650" t="s">
        <v>128</v>
      </c>
      <c r="E5650" t="s">
        <v>174</v>
      </c>
      <c r="F5650" t="s">
        <v>16206</v>
      </c>
      <c r="G5650" t="s">
        <v>176</v>
      </c>
      <c r="H5650" t="s">
        <v>154</v>
      </c>
      <c r="I5650" t="s">
        <v>144</v>
      </c>
      <c r="J5650" t="s">
        <v>137</v>
      </c>
      <c r="K5650" t="s">
        <v>138</v>
      </c>
      <c r="L5650" t="s">
        <v>16207</v>
      </c>
      <c r="M5650" t="s">
        <v>16208</v>
      </c>
      <c r="N5650">
        <v>0.84694444400000002</v>
      </c>
      <c r="O5650">
        <v>0</v>
      </c>
      <c r="P5650">
        <v>161</v>
      </c>
      <c r="Q5650">
        <v>0</v>
      </c>
      <c r="R5650">
        <v>0</v>
      </c>
      <c r="S5650">
        <v>0</v>
      </c>
      <c r="T5650">
        <v>7</v>
      </c>
      <c r="U5650">
        <v>0</v>
      </c>
      <c r="V5650">
        <v>0</v>
      </c>
      <c r="W5650">
        <v>0</v>
      </c>
      <c r="X5650">
        <v>14.019603408080112</v>
      </c>
      <c r="Y5650">
        <v>0</v>
      </c>
      <c r="Z5650">
        <v>0</v>
      </c>
      <c r="AA5650">
        <v>0</v>
      </c>
      <c r="AB5650">
        <v>2.6245635303943273</v>
      </c>
      <c r="AC5650">
        <v>0</v>
      </c>
      <c r="AD5650">
        <v>0</v>
      </c>
      <c r="AE5650">
        <v>16.644166938474438</v>
      </c>
    </row>
    <row r="5651" spans="1:31" x14ac:dyDescent="0.25">
      <c r="A5651">
        <v>2348445</v>
      </c>
      <c r="B5651">
        <v>1</v>
      </c>
      <c r="C5651" t="s">
        <v>81</v>
      </c>
      <c r="D5651" t="s">
        <v>118</v>
      </c>
      <c r="E5651" t="s">
        <v>151</v>
      </c>
      <c r="F5651" t="s">
        <v>16209</v>
      </c>
      <c r="G5651" t="s">
        <v>153</v>
      </c>
      <c r="H5651" t="s">
        <v>154</v>
      </c>
      <c r="I5651" t="s">
        <v>144</v>
      </c>
      <c r="J5651" t="s">
        <v>137</v>
      </c>
      <c r="K5651" t="s">
        <v>138</v>
      </c>
      <c r="L5651" t="s">
        <v>16210</v>
      </c>
      <c r="M5651" t="s">
        <v>16211</v>
      </c>
      <c r="N5651">
        <v>3.7830555549999998</v>
      </c>
      <c r="O5651">
        <v>0</v>
      </c>
      <c r="P5651">
        <v>0</v>
      </c>
      <c r="Q5651">
        <v>0</v>
      </c>
      <c r="R5651">
        <v>5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82.71502010844894</v>
      </c>
      <c r="AA5651">
        <v>0</v>
      </c>
      <c r="AB5651">
        <v>0</v>
      </c>
      <c r="AC5651">
        <v>0</v>
      </c>
      <c r="AD5651">
        <v>0</v>
      </c>
      <c r="AE5651">
        <v>82.71502010844894</v>
      </c>
    </row>
    <row r="5652" spans="1:31" x14ac:dyDescent="0.25">
      <c r="A5652">
        <v>2348700</v>
      </c>
      <c r="B5652">
        <v>1</v>
      </c>
      <c r="C5652" t="s">
        <v>81</v>
      </c>
      <c r="D5652" t="s">
        <v>123</v>
      </c>
      <c r="E5652" t="s">
        <v>151</v>
      </c>
      <c r="F5652" t="s">
        <v>16212</v>
      </c>
      <c r="G5652" t="s">
        <v>391</v>
      </c>
      <c r="H5652" t="s">
        <v>154</v>
      </c>
      <c r="I5652" t="s">
        <v>144</v>
      </c>
      <c r="J5652" t="s">
        <v>137</v>
      </c>
      <c r="K5652" t="s">
        <v>138</v>
      </c>
      <c r="L5652" t="s">
        <v>16213</v>
      </c>
      <c r="M5652" t="s">
        <v>16214</v>
      </c>
      <c r="N5652">
        <v>4.9450000000000003</v>
      </c>
      <c r="O5652">
        <v>0</v>
      </c>
      <c r="P5652">
        <v>0</v>
      </c>
      <c r="Q5652">
        <v>0</v>
      </c>
      <c r="R5652">
        <v>12</v>
      </c>
      <c r="S5652">
        <v>0</v>
      </c>
      <c r="T5652">
        <v>3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38.733578924332541</v>
      </c>
      <c r="AA5652">
        <v>0</v>
      </c>
      <c r="AB5652">
        <v>41.659745535547195</v>
      </c>
      <c r="AC5652">
        <v>0</v>
      </c>
      <c r="AD5652">
        <v>0</v>
      </c>
      <c r="AE5652">
        <v>80.393324459879736</v>
      </c>
    </row>
    <row r="5653" spans="1:31" x14ac:dyDescent="0.25">
      <c r="A5653">
        <v>2348153</v>
      </c>
      <c r="B5653">
        <v>1</v>
      </c>
      <c r="C5653" t="s">
        <v>80</v>
      </c>
      <c r="D5653" t="s">
        <v>93</v>
      </c>
      <c r="E5653" t="s">
        <v>132</v>
      </c>
      <c r="F5653" t="s">
        <v>608</v>
      </c>
      <c r="G5653" t="s">
        <v>134</v>
      </c>
      <c r="H5653" t="s">
        <v>135</v>
      </c>
      <c r="I5653" t="s">
        <v>144</v>
      </c>
      <c r="J5653" t="s">
        <v>137</v>
      </c>
      <c r="K5653" t="s">
        <v>138</v>
      </c>
      <c r="L5653" t="s">
        <v>16215</v>
      </c>
      <c r="M5653" t="s">
        <v>16216</v>
      </c>
      <c r="N5653">
        <v>0.210277777</v>
      </c>
      <c r="O5653">
        <v>0</v>
      </c>
      <c r="P5653">
        <v>694</v>
      </c>
      <c r="Q5653">
        <v>8</v>
      </c>
      <c r="R5653">
        <v>240</v>
      </c>
      <c r="S5653">
        <v>22</v>
      </c>
      <c r="T5653">
        <v>146</v>
      </c>
      <c r="U5653">
        <v>0</v>
      </c>
      <c r="V5653">
        <v>0</v>
      </c>
      <c r="W5653">
        <v>0</v>
      </c>
      <c r="X5653">
        <v>22.346981160017378</v>
      </c>
      <c r="Y5653">
        <v>10.829619100850094</v>
      </c>
      <c r="Z5653">
        <v>132.38347087153747</v>
      </c>
      <c r="AA5653">
        <v>20.570822903662091</v>
      </c>
      <c r="AB5653">
        <v>27.872342793366336</v>
      </c>
      <c r="AC5653">
        <v>0</v>
      </c>
      <c r="AD5653">
        <v>0</v>
      </c>
      <c r="AE5653">
        <v>214.00323682943338</v>
      </c>
    </row>
    <row r="5654" spans="1:31" x14ac:dyDescent="0.25">
      <c r="A5654">
        <v>2348637</v>
      </c>
      <c r="B5654">
        <v>1</v>
      </c>
      <c r="C5654" t="s">
        <v>80</v>
      </c>
      <c r="D5654" t="s">
        <v>85</v>
      </c>
      <c r="E5654" t="s">
        <v>151</v>
      </c>
      <c r="F5654" t="s">
        <v>16217</v>
      </c>
      <c r="G5654" t="s">
        <v>153</v>
      </c>
      <c r="H5654" t="s">
        <v>154</v>
      </c>
      <c r="I5654" t="s">
        <v>144</v>
      </c>
      <c r="J5654" t="s">
        <v>137</v>
      </c>
      <c r="K5654" t="s">
        <v>138</v>
      </c>
      <c r="L5654" t="s">
        <v>16218</v>
      </c>
      <c r="M5654" t="s">
        <v>16219</v>
      </c>
      <c r="N5654">
        <v>2.3683333329999998</v>
      </c>
      <c r="O5654">
        <v>0</v>
      </c>
      <c r="P5654">
        <v>99</v>
      </c>
      <c r="Q5654">
        <v>0</v>
      </c>
      <c r="R5654">
        <v>0</v>
      </c>
      <c r="S5654">
        <v>0</v>
      </c>
      <c r="T5654">
        <v>5</v>
      </c>
      <c r="U5654">
        <v>0</v>
      </c>
      <c r="V5654">
        <v>0</v>
      </c>
      <c r="W5654">
        <v>0</v>
      </c>
      <c r="X5654">
        <v>80.726992222535173</v>
      </c>
      <c r="Y5654">
        <v>0</v>
      </c>
      <c r="Z5654">
        <v>0</v>
      </c>
      <c r="AA5654">
        <v>0</v>
      </c>
      <c r="AB5654">
        <v>10.396811134313761</v>
      </c>
      <c r="AC5654">
        <v>0</v>
      </c>
      <c r="AD5654">
        <v>0</v>
      </c>
      <c r="AE5654">
        <v>91.123803356848939</v>
      </c>
    </row>
    <row r="5655" spans="1:31" x14ac:dyDescent="0.25">
      <c r="A5655">
        <v>2348305</v>
      </c>
      <c r="B5655">
        <v>1</v>
      </c>
      <c r="C5655" t="s">
        <v>80</v>
      </c>
      <c r="D5655" t="s">
        <v>98</v>
      </c>
      <c r="E5655" t="s">
        <v>147</v>
      </c>
      <c r="F5655" t="s">
        <v>16220</v>
      </c>
      <c r="G5655" t="s">
        <v>184</v>
      </c>
      <c r="H5655" t="s">
        <v>135</v>
      </c>
      <c r="I5655" t="s">
        <v>144</v>
      </c>
      <c r="J5655" t="s">
        <v>137</v>
      </c>
      <c r="K5655" t="s">
        <v>138</v>
      </c>
      <c r="L5655" t="s">
        <v>16221</v>
      </c>
      <c r="M5655" t="s">
        <v>16222</v>
      </c>
      <c r="N5655">
        <v>1.142222222</v>
      </c>
      <c r="O5655">
        <v>0</v>
      </c>
      <c r="P5655">
        <v>0</v>
      </c>
      <c r="Q5655">
        <v>0</v>
      </c>
      <c r="R5655">
        <v>1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5.8795680414198932</v>
      </c>
      <c r="AA5655">
        <v>0</v>
      </c>
      <c r="AB5655">
        <v>0</v>
      </c>
      <c r="AC5655">
        <v>0</v>
      </c>
      <c r="AD5655">
        <v>0</v>
      </c>
      <c r="AE5655">
        <v>5.8795680414198932</v>
      </c>
    </row>
    <row r="5656" spans="1:31" x14ac:dyDescent="0.25">
      <c r="A5656">
        <v>2348139</v>
      </c>
      <c r="B5656">
        <v>1</v>
      </c>
      <c r="C5656" t="s">
        <v>81</v>
      </c>
      <c r="D5656" t="s">
        <v>112</v>
      </c>
      <c r="E5656" t="s">
        <v>151</v>
      </c>
      <c r="F5656" t="s">
        <v>16223</v>
      </c>
      <c r="G5656" t="s">
        <v>451</v>
      </c>
      <c r="H5656" t="s">
        <v>154</v>
      </c>
      <c r="I5656" t="s">
        <v>144</v>
      </c>
      <c r="J5656" t="s">
        <v>137</v>
      </c>
      <c r="K5656" t="s">
        <v>138</v>
      </c>
      <c r="L5656" t="s">
        <v>16224</v>
      </c>
      <c r="M5656" t="s">
        <v>16225</v>
      </c>
      <c r="N5656">
        <v>2.8530555550000001</v>
      </c>
      <c r="O5656">
        <v>0</v>
      </c>
      <c r="P5656">
        <v>9</v>
      </c>
      <c r="Q5656">
        <v>0</v>
      </c>
      <c r="R5656">
        <v>10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8.7438744352653224</v>
      </c>
      <c r="Y5656">
        <v>0</v>
      </c>
      <c r="Z5656">
        <v>7.0277577419848747</v>
      </c>
      <c r="AA5656">
        <v>0</v>
      </c>
      <c r="AB5656">
        <v>0</v>
      </c>
      <c r="AC5656">
        <v>0</v>
      </c>
      <c r="AD5656">
        <v>0</v>
      </c>
      <c r="AE5656">
        <v>15.771632177250197</v>
      </c>
    </row>
    <row r="5657" spans="1:31" x14ac:dyDescent="0.25">
      <c r="A5657">
        <v>2348611</v>
      </c>
      <c r="B5657">
        <v>1</v>
      </c>
      <c r="C5657" t="s">
        <v>81</v>
      </c>
      <c r="D5657" t="s">
        <v>127</v>
      </c>
      <c r="E5657" t="s">
        <v>147</v>
      </c>
      <c r="F5657" t="s">
        <v>16226</v>
      </c>
      <c r="G5657" t="s">
        <v>134</v>
      </c>
      <c r="H5657" t="s">
        <v>135</v>
      </c>
      <c r="I5657" t="s">
        <v>144</v>
      </c>
      <c r="J5657" t="s">
        <v>137</v>
      </c>
      <c r="K5657" t="s">
        <v>138</v>
      </c>
      <c r="L5657" t="s">
        <v>16227</v>
      </c>
      <c r="M5657" t="s">
        <v>16228</v>
      </c>
      <c r="N5657">
        <v>0.99583333299999999</v>
      </c>
      <c r="O5657">
        <v>0</v>
      </c>
      <c r="P5657">
        <v>404</v>
      </c>
      <c r="Q5657">
        <v>28</v>
      </c>
      <c r="R5657">
        <v>60</v>
      </c>
      <c r="S5657">
        <v>4</v>
      </c>
      <c r="T5657">
        <v>32</v>
      </c>
      <c r="U5657">
        <v>0</v>
      </c>
      <c r="V5657">
        <v>0</v>
      </c>
      <c r="W5657">
        <v>0</v>
      </c>
      <c r="X5657">
        <v>85.161424874022373</v>
      </c>
      <c r="Y5657">
        <v>73.611181571332452</v>
      </c>
      <c r="Z5657">
        <v>95.544326896101708</v>
      </c>
      <c r="AA5657">
        <v>19.73650798632049</v>
      </c>
      <c r="AB5657">
        <v>24.809369538843562</v>
      </c>
      <c r="AC5657">
        <v>0</v>
      </c>
      <c r="AD5657">
        <v>0</v>
      </c>
      <c r="AE5657">
        <v>298.86281086662058</v>
      </c>
    </row>
    <row r="5658" spans="1:31" x14ac:dyDescent="0.25">
      <c r="A5658">
        <v>2348262</v>
      </c>
      <c r="B5658">
        <v>1</v>
      </c>
      <c r="C5658" t="s">
        <v>80</v>
      </c>
      <c r="D5658" t="s">
        <v>93</v>
      </c>
      <c r="E5658" t="s">
        <v>132</v>
      </c>
      <c r="F5658" t="s">
        <v>16229</v>
      </c>
      <c r="G5658" t="s">
        <v>269</v>
      </c>
      <c r="H5658" t="s">
        <v>135</v>
      </c>
      <c r="I5658" t="s">
        <v>144</v>
      </c>
      <c r="J5658" t="s">
        <v>137</v>
      </c>
      <c r="K5658" t="s">
        <v>209</v>
      </c>
      <c r="L5658" t="s">
        <v>16230</v>
      </c>
      <c r="M5658" t="s">
        <v>16231</v>
      </c>
      <c r="N5658">
        <v>3.446666666</v>
      </c>
      <c r="O5658">
        <v>0</v>
      </c>
      <c r="P5658">
        <v>383</v>
      </c>
      <c r="Q5658">
        <v>0</v>
      </c>
      <c r="R5658">
        <v>51</v>
      </c>
      <c r="S5658">
        <v>0</v>
      </c>
      <c r="T5658">
        <v>73</v>
      </c>
      <c r="U5658">
        <v>1</v>
      </c>
      <c r="V5658">
        <v>0</v>
      </c>
      <c r="W5658">
        <v>0</v>
      </c>
      <c r="X5658">
        <v>412.55655991434401</v>
      </c>
      <c r="Y5658">
        <v>0</v>
      </c>
      <c r="Z5658">
        <v>873.63268229998607</v>
      </c>
      <c r="AA5658">
        <v>0</v>
      </c>
      <c r="AB5658">
        <v>445.64001053264917</v>
      </c>
      <c r="AC5658">
        <v>518.64749495338754</v>
      </c>
      <c r="AD5658">
        <v>0</v>
      </c>
      <c r="AE5658">
        <v>2250.476747700367</v>
      </c>
    </row>
    <row r="5659" spans="1:31" x14ac:dyDescent="0.25">
      <c r="A5659">
        <v>2348239</v>
      </c>
      <c r="B5659">
        <v>1</v>
      </c>
      <c r="C5659" t="s">
        <v>80</v>
      </c>
      <c r="D5659" t="s">
        <v>82</v>
      </c>
      <c r="E5659" t="s">
        <v>151</v>
      </c>
      <c r="F5659" t="s">
        <v>16232</v>
      </c>
      <c r="G5659" t="s">
        <v>269</v>
      </c>
      <c r="H5659" t="s">
        <v>154</v>
      </c>
      <c r="I5659" t="s">
        <v>144</v>
      </c>
      <c r="J5659" t="s">
        <v>137</v>
      </c>
      <c r="K5659" t="s">
        <v>209</v>
      </c>
      <c r="L5659" t="s">
        <v>16233</v>
      </c>
      <c r="M5659" t="s">
        <v>16234</v>
      </c>
      <c r="N5659">
        <v>9.1236111110000007</v>
      </c>
      <c r="O5659">
        <v>0</v>
      </c>
      <c r="P5659">
        <v>98</v>
      </c>
      <c r="Q5659">
        <v>0</v>
      </c>
      <c r="R5659">
        <v>0</v>
      </c>
      <c r="S5659">
        <v>0</v>
      </c>
      <c r="T5659">
        <v>1</v>
      </c>
      <c r="U5659">
        <v>0</v>
      </c>
      <c r="V5659">
        <v>0</v>
      </c>
      <c r="W5659">
        <v>0</v>
      </c>
      <c r="X5659">
        <v>286.61710199342883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286.61710199342883</v>
      </c>
    </row>
    <row r="5660" spans="1:31" x14ac:dyDescent="0.25">
      <c r="A5660">
        <v>2348680</v>
      </c>
      <c r="B5660">
        <v>1</v>
      </c>
      <c r="C5660" t="s">
        <v>81</v>
      </c>
      <c r="D5660" t="s">
        <v>119</v>
      </c>
      <c r="E5660" t="s">
        <v>174</v>
      </c>
      <c r="F5660" t="s">
        <v>10070</v>
      </c>
      <c r="G5660" t="s">
        <v>176</v>
      </c>
      <c r="H5660" t="s">
        <v>154</v>
      </c>
      <c r="I5660" t="s">
        <v>144</v>
      </c>
      <c r="J5660" t="s">
        <v>137</v>
      </c>
      <c r="K5660" t="s">
        <v>138</v>
      </c>
      <c r="L5660" t="s">
        <v>16235</v>
      </c>
      <c r="M5660" t="s">
        <v>16236</v>
      </c>
      <c r="N5660">
        <v>1.494722222</v>
      </c>
      <c r="O5660">
        <v>0</v>
      </c>
      <c r="P5660">
        <v>39</v>
      </c>
      <c r="Q5660">
        <v>0</v>
      </c>
      <c r="R5660">
        <v>9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7.6302757838490516</v>
      </c>
      <c r="Y5660">
        <v>0</v>
      </c>
      <c r="Z5660">
        <v>34.745234874653661</v>
      </c>
      <c r="AA5660">
        <v>0</v>
      </c>
      <c r="AB5660">
        <v>0</v>
      </c>
      <c r="AC5660">
        <v>0</v>
      </c>
      <c r="AD5660">
        <v>0</v>
      </c>
      <c r="AE5660">
        <v>42.375510658502712</v>
      </c>
    </row>
    <row r="5661" spans="1:31" x14ac:dyDescent="0.25">
      <c r="A5661">
        <v>2348717</v>
      </c>
      <c r="B5661">
        <v>1</v>
      </c>
      <c r="C5661" t="s">
        <v>80</v>
      </c>
      <c r="D5661" t="s">
        <v>93</v>
      </c>
      <c r="E5661" t="s">
        <v>132</v>
      </c>
      <c r="F5661" t="s">
        <v>16237</v>
      </c>
      <c r="G5661" t="s">
        <v>363</v>
      </c>
      <c r="H5661" t="s">
        <v>135</v>
      </c>
      <c r="I5661" t="s">
        <v>144</v>
      </c>
      <c r="J5661" t="s">
        <v>137</v>
      </c>
      <c r="K5661" t="s">
        <v>138</v>
      </c>
      <c r="L5661" t="s">
        <v>16238</v>
      </c>
      <c r="M5661" t="s">
        <v>16239</v>
      </c>
      <c r="N5661">
        <v>0.36416666600000003</v>
      </c>
      <c r="O5661">
        <v>0</v>
      </c>
      <c r="P5661">
        <v>570</v>
      </c>
      <c r="Q5661">
        <v>2</v>
      </c>
      <c r="R5661">
        <v>111</v>
      </c>
      <c r="S5661">
        <v>6</v>
      </c>
      <c r="T5661">
        <v>101</v>
      </c>
      <c r="U5661">
        <v>1</v>
      </c>
      <c r="V5661">
        <v>0</v>
      </c>
      <c r="W5661">
        <v>0</v>
      </c>
      <c r="X5661">
        <v>35.906763935246815</v>
      </c>
      <c r="Y5661">
        <v>6.3008904230761509</v>
      </c>
      <c r="Z5661">
        <v>46.480548743927017</v>
      </c>
      <c r="AA5661">
        <v>4.2200643607773864</v>
      </c>
      <c r="AB5661">
        <v>17.670998580150901</v>
      </c>
      <c r="AC5661">
        <v>2.5321950726716933</v>
      </c>
      <c r="AD5661">
        <v>0</v>
      </c>
      <c r="AE5661">
        <v>113.11146111584998</v>
      </c>
    </row>
    <row r="5662" spans="1:31" x14ac:dyDescent="0.25">
      <c r="A5662">
        <v>2348365</v>
      </c>
      <c r="B5662">
        <v>1</v>
      </c>
      <c r="C5662" t="s">
        <v>81</v>
      </c>
      <c r="D5662" t="s">
        <v>123</v>
      </c>
      <c r="E5662" t="s">
        <v>132</v>
      </c>
      <c r="F5662" t="s">
        <v>16240</v>
      </c>
      <c r="G5662" t="s">
        <v>134</v>
      </c>
      <c r="H5662" t="s">
        <v>135</v>
      </c>
      <c r="I5662" t="s">
        <v>136</v>
      </c>
      <c r="J5662" t="s">
        <v>137</v>
      </c>
      <c r="K5662" t="s">
        <v>138</v>
      </c>
      <c r="L5662" t="s">
        <v>16241</v>
      </c>
      <c r="M5662" t="s">
        <v>16242</v>
      </c>
      <c r="N5662">
        <v>2.2222219999999998E-3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1</v>
      </c>
      <c r="U5662">
        <v>3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1.5320869021333333E-3</v>
      </c>
      <c r="AC5662">
        <v>1.5593109340861557</v>
      </c>
      <c r="AD5662">
        <v>0</v>
      </c>
      <c r="AE5662">
        <v>1.5608430209882891</v>
      </c>
    </row>
    <row r="5663" spans="1:31" x14ac:dyDescent="0.25">
      <c r="A5663">
        <v>2348674</v>
      </c>
      <c r="B5663">
        <v>1</v>
      </c>
      <c r="C5663" t="s">
        <v>81</v>
      </c>
      <c r="D5663" t="s">
        <v>123</v>
      </c>
      <c r="E5663" t="s">
        <v>151</v>
      </c>
      <c r="F5663" t="s">
        <v>16243</v>
      </c>
      <c r="G5663" t="s">
        <v>410</v>
      </c>
      <c r="H5663" t="s">
        <v>154</v>
      </c>
      <c r="I5663" t="s">
        <v>144</v>
      </c>
      <c r="J5663" t="s">
        <v>137</v>
      </c>
      <c r="K5663" t="s">
        <v>138</v>
      </c>
      <c r="L5663" t="s">
        <v>16244</v>
      </c>
      <c r="M5663" t="s">
        <v>16245</v>
      </c>
      <c r="N5663">
        <v>0.69916666599999999</v>
      </c>
      <c r="O5663">
        <v>0</v>
      </c>
      <c r="P5663">
        <v>276</v>
      </c>
      <c r="Q5663">
        <v>0</v>
      </c>
      <c r="R5663">
        <v>0</v>
      </c>
      <c r="S5663">
        <v>0</v>
      </c>
      <c r="T5663">
        <v>5</v>
      </c>
      <c r="U5663">
        <v>0</v>
      </c>
      <c r="V5663">
        <v>0</v>
      </c>
      <c r="W5663">
        <v>0</v>
      </c>
      <c r="X5663">
        <v>49.870604861728083</v>
      </c>
      <c r="Y5663">
        <v>0</v>
      </c>
      <c r="Z5663">
        <v>0</v>
      </c>
      <c r="AA5663">
        <v>0</v>
      </c>
      <c r="AB5663">
        <v>0.47818475218584</v>
      </c>
      <c r="AC5663">
        <v>0</v>
      </c>
      <c r="AD5663">
        <v>0</v>
      </c>
      <c r="AE5663">
        <v>50.348789613913922</v>
      </c>
    </row>
    <row r="5664" spans="1:31" x14ac:dyDescent="0.25">
      <c r="A5664">
        <v>2348342</v>
      </c>
      <c r="B5664">
        <v>1</v>
      </c>
      <c r="C5664" t="s">
        <v>80</v>
      </c>
      <c r="D5664" t="s">
        <v>110</v>
      </c>
      <c r="E5664" t="s">
        <v>151</v>
      </c>
      <c r="F5664" t="s">
        <v>16246</v>
      </c>
      <c r="G5664" t="s">
        <v>208</v>
      </c>
      <c r="H5664" t="s">
        <v>154</v>
      </c>
      <c r="I5664" t="s">
        <v>144</v>
      </c>
      <c r="J5664" t="s">
        <v>137</v>
      </c>
      <c r="K5664" t="s">
        <v>209</v>
      </c>
      <c r="L5664" t="s">
        <v>16247</v>
      </c>
      <c r="M5664" t="s">
        <v>16248</v>
      </c>
      <c r="N5664">
        <v>1.7580555550000001</v>
      </c>
      <c r="O5664">
        <v>0</v>
      </c>
      <c r="P5664">
        <v>64</v>
      </c>
      <c r="Q5664">
        <v>0</v>
      </c>
      <c r="R5664">
        <v>0</v>
      </c>
      <c r="S5664">
        <v>0</v>
      </c>
      <c r="T5664">
        <v>7</v>
      </c>
      <c r="U5664">
        <v>0</v>
      </c>
      <c r="V5664">
        <v>0</v>
      </c>
      <c r="W5664">
        <v>0</v>
      </c>
      <c r="X5664">
        <v>36.477062840249076</v>
      </c>
      <c r="Y5664">
        <v>0</v>
      </c>
      <c r="Z5664">
        <v>0</v>
      </c>
      <c r="AA5664">
        <v>0</v>
      </c>
      <c r="AB5664">
        <v>16.6410022387821</v>
      </c>
      <c r="AC5664">
        <v>0</v>
      </c>
      <c r="AD5664">
        <v>0</v>
      </c>
      <c r="AE5664">
        <v>53.118065079031176</v>
      </c>
    </row>
    <row r="5665" spans="1:31" x14ac:dyDescent="0.25">
      <c r="A5665">
        <v>2348242</v>
      </c>
      <c r="B5665">
        <v>1</v>
      </c>
      <c r="C5665" t="s">
        <v>80</v>
      </c>
      <c r="D5665" t="s">
        <v>82</v>
      </c>
      <c r="E5665" t="s">
        <v>151</v>
      </c>
      <c r="F5665" t="s">
        <v>16249</v>
      </c>
      <c r="G5665" t="s">
        <v>269</v>
      </c>
      <c r="H5665" t="s">
        <v>154</v>
      </c>
      <c r="I5665" t="s">
        <v>144</v>
      </c>
      <c r="J5665" t="s">
        <v>137</v>
      </c>
      <c r="K5665" t="s">
        <v>209</v>
      </c>
      <c r="L5665" t="s">
        <v>16250</v>
      </c>
      <c r="M5665" t="s">
        <v>16234</v>
      </c>
      <c r="N5665">
        <v>9.0608333329999997</v>
      </c>
      <c r="O5665">
        <v>0</v>
      </c>
      <c r="P5665">
        <v>22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64.123685938137243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64.123685938137243</v>
      </c>
    </row>
    <row r="5666" spans="1:31" x14ac:dyDescent="0.25">
      <c r="A5666">
        <v>2348451</v>
      </c>
      <c r="B5666">
        <v>1</v>
      </c>
      <c r="C5666" t="s">
        <v>81</v>
      </c>
      <c r="D5666" t="s">
        <v>118</v>
      </c>
      <c r="E5666" t="s">
        <v>151</v>
      </c>
      <c r="F5666" t="s">
        <v>16251</v>
      </c>
      <c r="G5666" t="s">
        <v>269</v>
      </c>
      <c r="H5666" t="s">
        <v>154</v>
      </c>
      <c r="I5666" t="s">
        <v>144</v>
      </c>
      <c r="J5666" t="s">
        <v>137</v>
      </c>
      <c r="K5666" t="s">
        <v>209</v>
      </c>
      <c r="L5666" t="s">
        <v>16252</v>
      </c>
      <c r="M5666" t="s">
        <v>16253</v>
      </c>
      <c r="N5666">
        <v>2.4933333329999998</v>
      </c>
      <c r="O5666">
        <v>0</v>
      </c>
      <c r="P5666">
        <v>59</v>
      </c>
      <c r="Q5666">
        <v>0</v>
      </c>
      <c r="R5666">
        <v>2</v>
      </c>
      <c r="S5666">
        <v>0</v>
      </c>
      <c r="T5666">
        <v>8</v>
      </c>
      <c r="U5666">
        <v>0</v>
      </c>
      <c r="V5666">
        <v>0</v>
      </c>
      <c r="W5666">
        <v>0</v>
      </c>
      <c r="X5666">
        <v>25.752253133578424</v>
      </c>
      <c r="Y5666">
        <v>0</v>
      </c>
      <c r="Z5666">
        <v>7.2874165295903506</v>
      </c>
      <c r="AA5666">
        <v>0</v>
      </c>
      <c r="AB5666">
        <v>8.8976101827098315</v>
      </c>
      <c r="AC5666">
        <v>0</v>
      </c>
      <c r="AD5666">
        <v>0</v>
      </c>
      <c r="AE5666">
        <v>41.937279845878606</v>
      </c>
    </row>
    <row r="5667" spans="1:31" x14ac:dyDescent="0.25">
      <c r="A5667">
        <v>2348156</v>
      </c>
      <c r="B5667">
        <v>1</v>
      </c>
      <c r="C5667" t="s">
        <v>81</v>
      </c>
      <c r="D5667" t="s">
        <v>113</v>
      </c>
      <c r="E5667" t="s">
        <v>151</v>
      </c>
      <c r="F5667" t="s">
        <v>16254</v>
      </c>
      <c r="G5667" t="s">
        <v>153</v>
      </c>
      <c r="H5667" t="s">
        <v>154</v>
      </c>
      <c r="I5667" t="s">
        <v>144</v>
      </c>
      <c r="J5667" t="s">
        <v>137</v>
      </c>
      <c r="K5667" t="s">
        <v>138</v>
      </c>
      <c r="L5667" t="s">
        <v>16255</v>
      </c>
      <c r="M5667" t="s">
        <v>16256</v>
      </c>
      <c r="N5667">
        <v>3.2719444439999998</v>
      </c>
      <c r="O5667">
        <v>0</v>
      </c>
      <c r="P5667">
        <v>7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1.7783016468130339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1.7783016468130339</v>
      </c>
    </row>
    <row r="5668" spans="1:31" x14ac:dyDescent="0.25">
      <c r="A5668">
        <v>2348597</v>
      </c>
      <c r="B5668">
        <v>1</v>
      </c>
      <c r="C5668" t="s">
        <v>80</v>
      </c>
      <c r="D5668" t="s">
        <v>108</v>
      </c>
      <c r="E5668" t="s">
        <v>141</v>
      </c>
      <c r="F5668" t="s">
        <v>7021</v>
      </c>
      <c r="G5668" t="s">
        <v>134</v>
      </c>
      <c r="H5668" t="s">
        <v>135</v>
      </c>
      <c r="I5668" t="s">
        <v>144</v>
      </c>
      <c r="J5668" t="s">
        <v>137</v>
      </c>
      <c r="K5668" t="s">
        <v>138</v>
      </c>
      <c r="L5668" t="s">
        <v>16257</v>
      </c>
      <c r="M5668" t="s">
        <v>16258</v>
      </c>
      <c r="N5668">
        <v>0.57750000000000001</v>
      </c>
      <c r="O5668">
        <v>0</v>
      </c>
      <c r="P5668">
        <v>710</v>
      </c>
      <c r="Q5668">
        <v>0</v>
      </c>
      <c r="R5668">
        <v>217</v>
      </c>
      <c r="S5668">
        <v>3</v>
      </c>
      <c r="T5668">
        <v>151</v>
      </c>
      <c r="U5668">
        <v>0</v>
      </c>
      <c r="V5668">
        <v>0</v>
      </c>
      <c r="W5668">
        <v>0</v>
      </c>
      <c r="X5668">
        <v>104.41307165756291</v>
      </c>
      <c r="Y5668">
        <v>0</v>
      </c>
      <c r="Z5668">
        <v>409.20676481971793</v>
      </c>
      <c r="AA5668">
        <v>3.530954225021476</v>
      </c>
      <c r="AB5668">
        <v>195.93830948066079</v>
      </c>
      <c r="AC5668">
        <v>0</v>
      </c>
      <c r="AD5668">
        <v>0</v>
      </c>
      <c r="AE5668">
        <v>713.08910018296308</v>
      </c>
    </row>
    <row r="5669" spans="1:31" x14ac:dyDescent="0.25">
      <c r="A5669">
        <v>2348302</v>
      </c>
      <c r="B5669">
        <v>1</v>
      </c>
      <c r="C5669" t="s">
        <v>80</v>
      </c>
      <c r="D5669" t="s">
        <v>96</v>
      </c>
      <c r="E5669" t="s">
        <v>157</v>
      </c>
      <c r="F5669" t="s">
        <v>16259</v>
      </c>
      <c r="G5669" t="s">
        <v>159</v>
      </c>
      <c r="H5669" t="s">
        <v>154</v>
      </c>
      <c r="I5669" t="s">
        <v>144</v>
      </c>
      <c r="J5669" t="s">
        <v>137</v>
      </c>
      <c r="K5669" t="s">
        <v>138</v>
      </c>
      <c r="L5669" t="s">
        <v>16260</v>
      </c>
      <c r="M5669" t="s">
        <v>16261</v>
      </c>
      <c r="N5669">
        <v>1.3825000000000001</v>
      </c>
      <c r="O5669">
        <v>0</v>
      </c>
      <c r="P5669">
        <v>1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0.47844360872868275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0.47844360872868275</v>
      </c>
    </row>
    <row r="5670" spans="1:31" x14ac:dyDescent="0.25">
      <c r="A5670">
        <v>2348471</v>
      </c>
      <c r="B5670">
        <v>1</v>
      </c>
      <c r="C5670" t="s">
        <v>81</v>
      </c>
      <c r="D5670" t="s">
        <v>118</v>
      </c>
      <c r="E5670" t="s">
        <v>326</v>
      </c>
      <c r="F5670" t="s">
        <v>16262</v>
      </c>
      <c r="G5670" t="s">
        <v>667</v>
      </c>
      <c r="H5670" t="s">
        <v>154</v>
      </c>
      <c r="I5670" t="s">
        <v>144</v>
      </c>
      <c r="J5670" t="s">
        <v>137</v>
      </c>
      <c r="K5670" t="s">
        <v>138</v>
      </c>
      <c r="L5670" t="s">
        <v>16263</v>
      </c>
      <c r="M5670" t="s">
        <v>16264</v>
      </c>
      <c r="N5670">
        <v>1.399444444</v>
      </c>
      <c r="O5670">
        <v>0</v>
      </c>
      <c r="P5670">
        <v>1</v>
      </c>
      <c r="Q5670">
        <v>0</v>
      </c>
      <c r="R5670">
        <v>0</v>
      </c>
      <c r="S5670">
        <v>0</v>
      </c>
      <c r="T5670">
        <v>26</v>
      </c>
      <c r="U5670">
        <v>0</v>
      </c>
      <c r="V5670">
        <v>0</v>
      </c>
      <c r="W5670">
        <v>0</v>
      </c>
      <c r="X5670">
        <v>0.44435260432775558</v>
      </c>
      <c r="Y5670">
        <v>0</v>
      </c>
      <c r="Z5670">
        <v>0</v>
      </c>
      <c r="AA5670">
        <v>0</v>
      </c>
      <c r="AB5670">
        <v>130.65260715231042</v>
      </c>
      <c r="AC5670">
        <v>0</v>
      </c>
      <c r="AD5670">
        <v>0</v>
      </c>
      <c r="AE5670">
        <v>131.09695975663817</v>
      </c>
    </row>
    <row r="5671" spans="1:31" x14ac:dyDescent="0.25">
      <c r="A5671">
        <v>2348236</v>
      </c>
      <c r="B5671">
        <v>1</v>
      </c>
      <c r="C5671" t="s">
        <v>81</v>
      </c>
      <c r="D5671" t="s">
        <v>112</v>
      </c>
      <c r="E5671" t="s">
        <v>151</v>
      </c>
      <c r="F5671" t="s">
        <v>16265</v>
      </c>
      <c r="G5671" t="s">
        <v>153</v>
      </c>
      <c r="H5671" t="s">
        <v>154</v>
      </c>
      <c r="I5671" t="s">
        <v>144</v>
      </c>
      <c r="J5671" t="s">
        <v>137</v>
      </c>
      <c r="K5671" t="s">
        <v>138</v>
      </c>
      <c r="L5671" t="s">
        <v>16266</v>
      </c>
      <c r="M5671" t="s">
        <v>16267</v>
      </c>
      <c r="N5671">
        <v>2.6530555549999999</v>
      </c>
      <c r="O5671">
        <v>0</v>
      </c>
      <c r="P5671">
        <v>5</v>
      </c>
      <c r="Q5671">
        <v>0</v>
      </c>
      <c r="R5671">
        <v>1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2.6734419181332671</v>
      </c>
      <c r="Y5671">
        <v>0</v>
      </c>
      <c r="Z5671">
        <v>0.11184349533359722</v>
      </c>
      <c r="AA5671">
        <v>0</v>
      </c>
      <c r="AB5671">
        <v>0</v>
      </c>
      <c r="AC5671">
        <v>0</v>
      </c>
      <c r="AD5671">
        <v>0</v>
      </c>
      <c r="AE5671">
        <v>2.7852854134668643</v>
      </c>
    </row>
    <row r="5672" spans="1:31" x14ac:dyDescent="0.25">
      <c r="A5672">
        <v>2348591</v>
      </c>
      <c r="B5672">
        <v>1</v>
      </c>
      <c r="C5672" t="s">
        <v>80</v>
      </c>
      <c r="D5672" t="s">
        <v>82</v>
      </c>
      <c r="E5672" t="s">
        <v>157</v>
      </c>
      <c r="F5672" t="s">
        <v>16268</v>
      </c>
      <c r="G5672" t="s">
        <v>219</v>
      </c>
      <c r="H5672" t="s">
        <v>154</v>
      </c>
      <c r="I5672" t="s">
        <v>144</v>
      </c>
      <c r="J5672" t="s">
        <v>137</v>
      </c>
      <c r="K5672" t="s">
        <v>138</v>
      </c>
      <c r="L5672" t="s">
        <v>16269</v>
      </c>
      <c r="M5672" t="s">
        <v>16270</v>
      </c>
      <c r="N5672">
        <v>2.590833333</v>
      </c>
      <c r="O5672">
        <v>0</v>
      </c>
      <c r="P5672">
        <v>24</v>
      </c>
      <c r="Q5672">
        <v>0</v>
      </c>
      <c r="R5672">
        <v>0</v>
      </c>
      <c r="S5672">
        <v>0</v>
      </c>
      <c r="T5672">
        <v>1</v>
      </c>
      <c r="U5672">
        <v>0</v>
      </c>
      <c r="V5672">
        <v>0</v>
      </c>
      <c r="W5672">
        <v>0</v>
      </c>
      <c r="X5672">
        <v>17.362302856224364</v>
      </c>
      <c r="Y5672">
        <v>0</v>
      </c>
      <c r="Z5672">
        <v>0</v>
      </c>
      <c r="AA5672">
        <v>0</v>
      </c>
      <c r="AB5672">
        <v>1.873703242139E-2</v>
      </c>
      <c r="AC5672">
        <v>0</v>
      </c>
      <c r="AD5672">
        <v>0</v>
      </c>
      <c r="AE5672">
        <v>17.381039888645756</v>
      </c>
    </row>
    <row r="5673" spans="1:31" x14ac:dyDescent="0.25">
      <c r="A5673">
        <v>2348657</v>
      </c>
      <c r="B5673">
        <v>1</v>
      </c>
      <c r="C5673" t="s">
        <v>80</v>
      </c>
      <c r="D5673" t="s">
        <v>108</v>
      </c>
      <c r="E5673" t="s">
        <v>151</v>
      </c>
      <c r="F5673" t="s">
        <v>16271</v>
      </c>
      <c r="G5673" t="s">
        <v>153</v>
      </c>
      <c r="H5673" t="s">
        <v>154</v>
      </c>
      <c r="I5673" t="s">
        <v>144</v>
      </c>
      <c r="J5673" t="s">
        <v>137</v>
      </c>
      <c r="K5673" t="s">
        <v>138</v>
      </c>
      <c r="L5673" t="s">
        <v>16272</v>
      </c>
      <c r="M5673" t="s">
        <v>16273</v>
      </c>
      <c r="N5673">
        <v>1.009166666</v>
      </c>
      <c r="O5673">
        <v>0</v>
      </c>
      <c r="P5673">
        <v>68</v>
      </c>
      <c r="Q5673">
        <v>0</v>
      </c>
      <c r="R5673">
        <v>4</v>
      </c>
      <c r="S5673">
        <v>0</v>
      </c>
      <c r="T5673">
        <v>8</v>
      </c>
      <c r="U5673">
        <v>0</v>
      </c>
      <c r="V5673">
        <v>0</v>
      </c>
      <c r="W5673">
        <v>0</v>
      </c>
      <c r="X5673">
        <v>9.3195351809901563</v>
      </c>
      <c r="Y5673">
        <v>0</v>
      </c>
      <c r="Z5673">
        <v>12.580690850692239</v>
      </c>
      <c r="AA5673">
        <v>0</v>
      </c>
      <c r="AB5673">
        <v>4.0414648418832364</v>
      </c>
      <c r="AC5673">
        <v>0</v>
      </c>
      <c r="AD5673">
        <v>0</v>
      </c>
      <c r="AE5673">
        <v>25.94169087356563</v>
      </c>
    </row>
    <row r="5674" spans="1:31" x14ac:dyDescent="0.25">
      <c r="A5674">
        <v>2348465</v>
      </c>
      <c r="B5674">
        <v>1</v>
      </c>
      <c r="C5674" t="s">
        <v>80</v>
      </c>
      <c r="D5674" t="s">
        <v>111</v>
      </c>
      <c r="E5674" t="s">
        <v>157</v>
      </c>
      <c r="F5674" t="s">
        <v>16274</v>
      </c>
      <c r="G5674" t="s">
        <v>279</v>
      </c>
      <c r="H5674" t="s">
        <v>154</v>
      </c>
      <c r="I5674" t="s">
        <v>144</v>
      </c>
      <c r="J5674" t="s">
        <v>137</v>
      </c>
      <c r="K5674" t="s">
        <v>138</v>
      </c>
      <c r="L5674" t="s">
        <v>16275</v>
      </c>
      <c r="M5674" t="s">
        <v>16276</v>
      </c>
      <c r="N5674">
        <v>5.4941666659999999</v>
      </c>
      <c r="O5674">
        <v>0</v>
      </c>
      <c r="P5674">
        <v>3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2.7256762055104851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2.7256762055104851</v>
      </c>
    </row>
    <row r="5675" spans="1:31" x14ac:dyDescent="0.25">
      <c r="A5675">
        <v>2348136</v>
      </c>
      <c r="B5675">
        <v>1</v>
      </c>
      <c r="C5675" t="s">
        <v>80</v>
      </c>
      <c r="D5675" t="s">
        <v>97</v>
      </c>
      <c r="E5675" t="s">
        <v>240</v>
      </c>
      <c r="F5675" t="s">
        <v>3238</v>
      </c>
      <c r="G5675" t="s">
        <v>134</v>
      </c>
      <c r="H5675" t="s">
        <v>135</v>
      </c>
      <c r="I5675" t="s">
        <v>144</v>
      </c>
      <c r="J5675" t="s">
        <v>137</v>
      </c>
      <c r="K5675" t="s">
        <v>138</v>
      </c>
      <c r="L5675" t="s">
        <v>16277</v>
      </c>
      <c r="M5675" t="s">
        <v>16278</v>
      </c>
      <c r="N5675">
        <v>3.32</v>
      </c>
      <c r="O5675">
        <v>3</v>
      </c>
      <c r="P5675">
        <v>731</v>
      </c>
      <c r="Q5675">
        <v>5</v>
      </c>
      <c r="R5675">
        <v>0</v>
      </c>
      <c r="S5675">
        <v>11</v>
      </c>
      <c r="T5675">
        <v>12</v>
      </c>
      <c r="U5675">
        <v>1</v>
      </c>
      <c r="V5675">
        <v>0</v>
      </c>
      <c r="W5675">
        <v>658.1257374095253</v>
      </c>
      <c r="X5675">
        <v>738.13555688085728</v>
      </c>
      <c r="Y5675">
        <v>30.252413163102656</v>
      </c>
      <c r="Z5675">
        <v>0</v>
      </c>
      <c r="AA5675">
        <v>797.35437350608015</v>
      </c>
      <c r="AB5675">
        <v>89.94214920410576</v>
      </c>
      <c r="AC5675">
        <v>46.649902414470105</v>
      </c>
      <c r="AD5675">
        <v>0</v>
      </c>
      <c r="AE5675">
        <v>2360.4601325781409</v>
      </c>
    </row>
    <row r="5676" spans="1:31" x14ac:dyDescent="0.25">
      <c r="A5676">
        <v>2348428</v>
      </c>
      <c r="B5676">
        <v>1</v>
      </c>
      <c r="C5676" t="s">
        <v>80</v>
      </c>
      <c r="D5676" t="s">
        <v>95</v>
      </c>
      <c r="E5676" t="s">
        <v>174</v>
      </c>
      <c r="F5676" t="s">
        <v>16279</v>
      </c>
      <c r="G5676" t="s">
        <v>143</v>
      </c>
      <c r="H5676" t="s">
        <v>154</v>
      </c>
      <c r="I5676" t="s">
        <v>144</v>
      </c>
      <c r="J5676" t="s">
        <v>137</v>
      </c>
      <c r="K5676" t="s">
        <v>138</v>
      </c>
      <c r="L5676" t="s">
        <v>16280</v>
      </c>
      <c r="M5676" t="s">
        <v>16281</v>
      </c>
      <c r="N5676">
        <v>0.91916666599999997</v>
      </c>
      <c r="O5676">
        <v>0</v>
      </c>
      <c r="P5676">
        <v>248</v>
      </c>
      <c r="Q5676">
        <v>0</v>
      </c>
      <c r="R5676">
        <v>0</v>
      </c>
      <c r="S5676">
        <v>0</v>
      </c>
      <c r="T5676">
        <v>6</v>
      </c>
      <c r="U5676">
        <v>0</v>
      </c>
      <c r="V5676">
        <v>0</v>
      </c>
      <c r="W5676">
        <v>0</v>
      </c>
      <c r="X5676">
        <v>61.485474543810341</v>
      </c>
      <c r="Y5676">
        <v>0</v>
      </c>
      <c r="Z5676">
        <v>0</v>
      </c>
      <c r="AA5676">
        <v>0</v>
      </c>
      <c r="AB5676">
        <v>4.5501204093927985</v>
      </c>
      <c r="AC5676">
        <v>0</v>
      </c>
      <c r="AD5676">
        <v>0</v>
      </c>
      <c r="AE5676">
        <v>66.035594953203145</v>
      </c>
    </row>
    <row r="5677" spans="1:31" x14ac:dyDescent="0.25">
      <c r="A5677">
        <v>2348571</v>
      </c>
      <c r="B5677">
        <v>1</v>
      </c>
      <c r="C5677" t="s">
        <v>81</v>
      </c>
      <c r="D5677" t="s">
        <v>127</v>
      </c>
      <c r="E5677" t="s">
        <v>147</v>
      </c>
      <c r="F5677" t="s">
        <v>1749</v>
      </c>
      <c r="G5677" t="s">
        <v>134</v>
      </c>
      <c r="H5677" t="s">
        <v>135</v>
      </c>
      <c r="I5677" t="s">
        <v>144</v>
      </c>
      <c r="J5677" t="s">
        <v>137</v>
      </c>
      <c r="K5677" t="s">
        <v>138</v>
      </c>
      <c r="L5677" t="s">
        <v>16282</v>
      </c>
      <c r="M5677" t="s">
        <v>16283</v>
      </c>
      <c r="N5677">
        <v>0.40527777700000001</v>
      </c>
      <c r="O5677">
        <v>0</v>
      </c>
      <c r="P5677">
        <v>819</v>
      </c>
      <c r="Q5677">
        <v>0</v>
      </c>
      <c r="R5677">
        <v>0</v>
      </c>
      <c r="S5677">
        <v>0</v>
      </c>
      <c r="T5677">
        <v>90</v>
      </c>
      <c r="U5677">
        <v>0</v>
      </c>
      <c r="V5677">
        <v>0</v>
      </c>
      <c r="W5677">
        <v>0</v>
      </c>
      <c r="X5677">
        <v>96.188849562619396</v>
      </c>
      <c r="Y5677">
        <v>0</v>
      </c>
      <c r="Z5677">
        <v>0</v>
      </c>
      <c r="AA5677">
        <v>0</v>
      </c>
      <c r="AB5677">
        <v>40.100868969833549</v>
      </c>
      <c r="AC5677">
        <v>0</v>
      </c>
      <c r="AD5677">
        <v>0</v>
      </c>
      <c r="AE5677">
        <v>136.28971853245295</v>
      </c>
    </row>
    <row r="5678" spans="1:31" x14ac:dyDescent="0.25">
      <c r="A5678">
        <v>2348245</v>
      </c>
      <c r="B5678">
        <v>1</v>
      </c>
      <c r="C5678" t="s">
        <v>80</v>
      </c>
      <c r="D5678" t="s">
        <v>100</v>
      </c>
      <c r="E5678" t="s">
        <v>151</v>
      </c>
      <c r="F5678" t="s">
        <v>16284</v>
      </c>
      <c r="G5678" t="s">
        <v>331</v>
      </c>
      <c r="H5678" t="s">
        <v>154</v>
      </c>
      <c r="I5678" t="s">
        <v>144</v>
      </c>
      <c r="J5678" t="s">
        <v>137</v>
      </c>
      <c r="K5678" t="s">
        <v>138</v>
      </c>
      <c r="L5678" t="s">
        <v>16285</v>
      </c>
      <c r="M5678" t="s">
        <v>16286</v>
      </c>
      <c r="N5678">
        <v>2.8563888880000001</v>
      </c>
      <c r="O5678">
        <v>0</v>
      </c>
      <c r="P5678">
        <v>19</v>
      </c>
      <c r="Q5678">
        <v>0</v>
      </c>
      <c r="R5678">
        <v>1</v>
      </c>
      <c r="S5678">
        <v>0</v>
      </c>
      <c r="T5678">
        <v>1</v>
      </c>
      <c r="U5678">
        <v>0</v>
      </c>
      <c r="V5678">
        <v>0</v>
      </c>
      <c r="W5678">
        <v>0</v>
      </c>
      <c r="X5678">
        <v>18.861010530588313</v>
      </c>
      <c r="Y5678">
        <v>0</v>
      </c>
      <c r="Z5678">
        <v>68.946360594795038</v>
      </c>
      <c r="AA5678">
        <v>0</v>
      </c>
      <c r="AB5678">
        <v>0.9892256751160724</v>
      </c>
      <c r="AC5678">
        <v>0</v>
      </c>
      <c r="AD5678">
        <v>0</v>
      </c>
      <c r="AE5678">
        <v>88.796596800499429</v>
      </c>
    </row>
    <row r="5679" spans="1:31" x14ac:dyDescent="0.25">
      <c r="A5679">
        <v>2348577</v>
      </c>
      <c r="B5679">
        <v>1</v>
      </c>
      <c r="C5679" t="s">
        <v>80</v>
      </c>
      <c r="D5679" t="s">
        <v>100</v>
      </c>
      <c r="E5679" t="s">
        <v>132</v>
      </c>
      <c r="F5679" t="s">
        <v>16287</v>
      </c>
      <c r="G5679" t="s">
        <v>1209</v>
      </c>
      <c r="H5679" t="s">
        <v>135</v>
      </c>
      <c r="I5679" t="s">
        <v>144</v>
      </c>
      <c r="J5679" t="s">
        <v>137</v>
      </c>
      <c r="K5679" t="s">
        <v>138</v>
      </c>
      <c r="L5679" t="s">
        <v>16288</v>
      </c>
      <c r="M5679" t="s">
        <v>16289</v>
      </c>
      <c r="N5679">
        <v>1.771111111</v>
      </c>
      <c r="O5679">
        <v>6</v>
      </c>
      <c r="P5679">
        <v>13</v>
      </c>
      <c r="Q5679">
        <v>59</v>
      </c>
      <c r="R5679">
        <v>35</v>
      </c>
      <c r="S5679">
        <v>8</v>
      </c>
      <c r="T5679">
        <v>12</v>
      </c>
      <c r="U5679">
        <v>0</v>
      </c>
      <c r="V5679">
        <v>0</v>
      </c>
      <c r="W5679">
        <v>11.197483633771501</v>
      </c>
      <c r="X5679">
        <v>5.6099945369823843</v>
      </c>
      <c r="Y5679">
        <v>218.50055865405002</v>
      </c>
      <c r="Z5679">
        <v>85.307569432429972</v>
      </c>
      <c r="AA5679">
        <v>58.934773494116172</v>
      </c>
      <c r="AB5679">
        <v>30.479329928496306</v>
      </c>
      <c r="AC5679">
        <v>0</v>
      </c>
      <c r="AD5679">
        <v>0</v>
      </c>
      <c r="AE5679">
        <v>410.02970967984641</v>
      </c>
    </row>
    <row r="5680" spans="1:31" x14ac:dyDescent="0.25">
      <c r="A5680">
        <v>2348291</v>
      </c>
      <c r="B5680">
        <v>1</v>
      </c>
      <c r="C5680" t="s">
        <v>81</v>
      </c>
      <c r="D5680" t="s">
        <v>127</v>
      </c>
      <c r="E5680" t="s">
        <v>151</v>
      </c>
      <c r="F5680" t="s">
        <v>16290</v>
      </c>
      <c r="G5680" t="s">
        <v>153</v>
      </c>
      <c r="H5680" t="s">
        <v>154</v>
      </c>
      <c r="I5680" t="s">
        <v>144</v>
      </c>
      <c r="J5680" t="s">
        <v>137</v>
      </c>
      <c r="K5680" t="s">
        <v>138</v>
      </c>
      <c r="L5680" t="s">
        <v>16291</v>
      </c>
      <c r="M5680" t="s">
        <v>16292</v>
      </c>
      <c r="N5680">
        <v>2.894722222</v>
      </c>
      <c r="O5680">
        <v>0</v>
      </c>
      <c r="P5680">
        <v>0</v>
      </c>
      <c r="Q5680">
        <v>0</v>
      </c>
      <c r="R5680">
        <v>1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10.61765198637978</v>
      </c>
      <c r="AA5680">
        <v>0</v>
      </c>
      <c r="AB5680">
        <v>0</v>
      </c>
      <c r="AC5680">
        <v>0</v>
      </c>
      <c r="AD5680">
        <v>0</v>
      </c>
      <c r="AE5680">
        <v>10.61765198637978</v>
      </c>
    </row>
    <row r="5681" spans="1:31" x14ac:dyDescent="0.25">
      <c r="A5681">
        <v>2348391</v>
      </c>
      <c r="B5681">
        <v>1</v>
      </c>
      <c r="C5681" t="s">
        <v>80</v>
      </c>
      <c r="D5681" t="s">
        <v>88</v>
      </c>
      <c r="E5681" t="s">
        <v>147</v>
      </c>
      <c r="F5681" t="s">
        <v>16293</v>
      </c>
      <c r="G5681" t="s">
        <v>352</v>
      </c>
      <c r="H5681" t="s">
        <v>135</v>
      </c>
      <c r="I5681" t="s">
        <v>144</v>
      </c>
      <c r="J5681" t="s">
        <v>3</v>
      </c>
      <c r="K5681" t="s">
        <v>138</v>
      </c>
      <c r="L5681" t="s">
        <v>16294</v>
      </c>
      <c r="M5681" t="s">
        <v>16295</v>
      </c>
      <c r="N5681">
        <v>2.1311111110000001</v>
      </c>
      <c r="O5681">
        <v>0</v>
      </c>
      <c r="P5681">
        <v>1002</v>
      </c>
      <c r="Q5681">
        <v>0</v>
      </c>
      <c r="R5681">
        <v>0</v>
      </c>
      <c r="S5681">
        <v>0</v>
      </c>
      <c r="T5681">
        <v>52</v>
      </c>
      <c r="U5681">
        <v>0</v>
      </c>
      <c r="V5681">
        <v>0</v>
      </c>
      <c r="W5681">
        <v>0</v>
      </c>
      <c r="X5681">
        <v>770.73218477430521</v>
      </c>
      <c r="Y5681">
        <v>0</v>
      </c>
      <c r="Z5681">
        <v>0</v>
      </c>
      <c r="AA5681">
        <v>0</v>
      </c>
      <c r="AB5681">
        <v>161.59563068536761</v>
      </c>
      <c r="AC5681">
        <v>0</v>
      </c>
      <c r="AD5681">
        <v>0</v>
      </c>
      <c r="AE5681">
        <v>932.32781545967282</v>
      </c>
    </row>
    <row r="5682" spans="1:31" x14ac:dyDescent="0.25">
      <c r="A5682">
        <v>2348268</v>
      </c>
      <c r="B5682">
        <v>1</v>
      </c>
      <c r="C5682" t="s">
        <v>80</v>
      </c>
      <c r="D5682" t="s">
        <v>100</v>
      </c>
      <c r="E5682" t="s">
        <v>151</v>
      </c>
      <c r="F5682" t="s">
        <v>16296</v>
      </c>
      <c r="G5682" t="s">
        <v>410</v>
      </c>
      <c r="H5682" t="s">
        <v>154</v>
      </c>
      <c r="I5682" t="s">
        <v>144</v>
      </c>
      <c r="J5682" t="s">
        <v>137</v>
      </c>
      <c r="K5682" t="s">
        <v>138</v>
      </c>
      <c r="L5682" t="s">
        <v>16297</v>
      </c>
      <c r="M5682" t="s">
        <v>16298</v>
      </c>
      <c r="N5682">
        <v>4.125</v>
      </c>
      <c r="O5682">
        <v>0</v>
      </c>
      <c r="P5682">
        <v>0</v>
      </c>
      <c r="Q5682">
        <v>0</v>
      </c>
      <c r="R5682">
        <v>0</v>
      </c>
      <c r="S5682">
        <v>0</v>
      </c>
      <c r="T5682">
        <v>2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47.674723018035941</v>
      </c>
      <c r="AC5682">
        <v>0</v>
      </c>
      <c r="AD5682">
        <v>0</v>
      </c>
      <c r="AE5682">
        <v>47.674723018035941</v>
      </c>
    </row>
    <row r="5683" spans="1:31" x14ac:dyDescent="0.25">
      <c r="A5683">
        <v>2348414</v>
      </c>
      <c r="B5683">
        <v>1</v>
      </c>
      <c r="C5683" t="s">
        <v>81</v>
      </c>
      <c r="D5683" t="s">
        <v>113</v>
      </c>
      <c r="E5683" t="s">
        <v>132</v>
      </c>
      <c r="F5683" t="s">
        <v>2361</v>
      </c>
      <c r="G5683" t="s">
        <v>134</v>
      </c>
      <c r="H5683" t="s">
        <v>135</v>
      </c>
      <c r="I5683" t="s">
        <v>144</v>
      </c>
      <c r="J5683" t="s">
        <v>137</v>
      </c>
      <c r="K5683" t="s">
        <v>138</v>
      </c>
      <c r="L5683" t="s">
        <v>16299</v>
      </c>
      <c r="M5683" t="s">
        <v>16300</v>
      </c>
      <c r="N5683">
        <v>0.244166666</v>
      </c>
      <c r="O5683">
        <v>6</v>
      </c>
      <c r="P5683">
        <v>1338</v>
      </c>
      <c r="Q5683">
        <v>55</v>
      </c>
      <c r="R5683">
        <v>403</v>
      </c>
      <c r="S5683">
        <v>45</v>
      </c>
      <c r="T5683">
        <v>454</v>
      </c>
      <c r="U5683">
        <v>20</v>
      </c>
      <c r="V5683">
        <v>6</v>
      </c>
      <c r="W5683">
        <v>0.84080003763277189</v>
      </c>
      <c r="X5683">
        <v>77.45469092797471</v>
      </c>
      <c r="Y5683">
        <v>81.490318015426922</v>
      </c>
      <c r="Z5683">
        <v>153.65760111454577</v>
      </c>
      <c r="AA5683">
        <v>448.39321778590664</v>
      </c>
      <c r="AB5683">
        <v>130.72111869874362</v>
      </c>
      <c r="AC5683">
        <v>1196.5283150377766</v>
      </c>
      <c r="AD5683">
        <v>6.8668871769923987</v>
      </c>
      <c r="AE5683">
        <v>2095.9529487949994</v>
      </c>
    </row>
    <row r="5684" spans="1:31" x14ac:dyDescent="0.25">
      <c r="A5684">
        <v>2348437</v>
      </c>
      <c r="B5684">
        <v>1</v>
      </c>
      <c r="C5684" t="s">
        <v>80</v>
      </c>
      <c r="D5684" t="s">
        <v>109</v>
      </c>
      <c r="E5684" t="s">
        <v>174</v>
      </c>
      <c r="F5684" t="s">
        <v>16301</v>
      </c>
      <c r="G5684" t="s">
        <v>208</v>
      </c>
      <c r="H5684" t="s">
        <v>154</v>
      </c>
      <c r="I5684" t="s">
        <v>144</v>
      </c>
      <c r="J5684" t="s">
        <v>137</v>
      </c>
      <c r="K5684" t="s">
        <v>209</v>
      </c>
      <c r="L5684" t="s">
        <v>16302</v>
      </c>
      <c r="M5684" t="s">
        <v>16303</v>
      </c>
      <c r="N5684">
        <v>3.781111111</v>
      </c>
      <c r="O5684">
        <v>0</v>
      </c>
      <c r="P5684">
        <v>9</v>
      </c>
      <c r="Q5684">
        <v>0</v>
      </c>
      <c r="R5684">
        <v>8</v>
      </c>
      <c r="S5684">
        <v>0</v>
      </c>
      <c r="T5684">
        <v>18</v>
      </c>
      <c r="U5684">
        <v>0</v>
      </c>
      <c r="V5684">
        <v>0</v>
      </c>
      <c r="W5684">
        <v>0</v>
      </c>
      <c r="X5684">
        <v>8.8146026999691287</v>
      </c>
      <c r="Y5684">
        <v>0</v>
      </c>
      <c r="Z5684">
        <v>34.24293383493476</v>
      </c>
      <c r="AA5684">
        <v>0</v>
      </c>
      <c r="AB5684">
        <v>86.747724153322267</v>
      </c>
      <c r="AC5684">
        <v>0</v>
      </c>
      <c r="AD5684">
        <v>0</v>
      </c>
      <c r="AE5684">
        <v>129.80526068822616</v>
      </c>
    </row>
    <row r="5685" spans="1:31" x14ac:dyDescent="0.25">
      <c r="A5685">
        <v>2348205</v>
      </c>
      <c r="B5685">
        <v>1</v>
      </c>
      <c r="C5685" t="s">
        <v>80</v>
      </c>
      <c r="D5685" t="s">
        <v>91</v>
      </c>
      <c r="E5685" t="s">
        <v>151</v>
      </c>
      <c r="F5685" t="s">
        <v>16304</v>
      </c>
      <c r="G5685" t="s">
        <v>219</v>
      </c>
      <c r="H5685" t="s">
        <v>154</v>
      </c>
      <c r="I5685" t="s">
        <v>144</v>
      </c>
      <c r="J5685" t="s">
        <v>137</v>
      </c>
      <c r="K5685" t="s">
        <v>138</v>
      </c>
      <c r="L5685" t="s">
        <v>16305</v>
      </c>
      <c r="M5685" t="s">
        <v>16306</v>
      </c>
      <c r="N5685">
        <v>2.4427777769999999</v>
      </c>
      <c r="O5685">
        <v>0</v>
      </c>
      <c r="P5685">
        <v>0</v>
      </c>
      <c r="Q5685">
        <v>0</v>
      </c>
      <c r="R5685">
        <v>3</v>
      </c>
      <c r="S5685">
        <v>0</v>
      </c>
      <c r="T5685">
        <v>1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13.068846195258534</v>
      </c>
      <c r="AA5685">
        <v>0</v>
      </c>
      <c r="AB5685">
        <v>0.92851332498675831</v>
      </c>
      <c r="AC5685">
        <v>0</v>
      </c>
      <c r="AD5685">
        <v>0</v>
      </c>
      <c r="AE5685">
        <v>13.997359520245292</v>
      </c>
    </row>
    <row r="5686" spans="1:31" x14ac:dyDescent="0.25">
      <c r="A5686">
        <v>2348600</v>
      </c>
      <c r="B5686">
        <v>1</v>
      </c>
      <c r="C5686" t="s">
        <v>80</v>
      </c>
      <c r="D5686" t="s">
        <v>93</v>
      </c>
      <c r="E5686" t="s">
        <v>174</v>
      </c>
      <c r="F5686" t="s">
        <v>16307</v>
      </c>
      <c r="G5686" t="s">
        <v>299</v>
      </c>
      <c r="H5686" t="s">
        <v>154</v>
      </c>
      <c r="I5686" t="s">
        <v>144</v>
      </c>
      <c r="J5686" t="s">
        <v>137</v>
      </c>
      <c r="K5686" t="s">
        <v>138</v>
      </c>
      <c r="L5686" t="s">
        <v>16308</v>
      </c>
      <c r="M5686" t="s">
        <v>16309</v>
      </c>
      <c r="N5686">
        <v>4.6508333329999996</v>
      </c>
      <c r="O5686">
        <v>0</v>
      </c>
      <c r="P5686">
        <v>9</v>
      </c>
      <c r="Q5686">
        <v>0</v>
      </c>
      <c r="R5686">
        <v>1</v>
      </c>
      <c r="S5686">
        <v>0</v>
      </c>
      <c r="T5686">
        <v>5</v>
      </c>
      <c r="U5686">
        <v>0</v>
      </c>
      <c r="V5686">
        <v>0</v>
      </c>
      <c r="W5686">
        <v>0</v>
      </c>
      <c r="X5686">
        <v>38.452984829216277</v>
      </c>
      <c r="Y5686">
        <v>0</v>
      </c>
      <c r="Z5686">
        <v>8.0868034508532443</v>
      </c>
      <c r="AA5686">
        <v>0</v>
      </c>
      <c r="AB5686">
        <v>32.251599546718154</v>
      </c>
      <c r="AC5686">
        <v>0</v>
      </c>
      <c r="AD5686">
        <v>0</v>
      </c>
      <c r="AE5686">
        <v>78.791387826787684</v>
      </c>
    </row>
    <row r="5687" spans="1:31" x14ac:dyDescent="0.25">
      <c r="A5687">
        <v>2348251</v>
      </c>
      <c r="B5687">
        <v>1</v>
      </c>
      <c r="C5687" t="s">
        <v>81</v>
      </c>
      <c r="D5687" t="s">
        <v>121</v>
      </c>
      <c r="E5687" t="s">
        <v>151</v>
      </c>
      <c r="F5687" t="s">
        <v>14155</v>
      </c>
      <c r="G5687" t="s">
        <v>153</v>
      </c>
      <c r="H5687" t="s">
        <v>154</v>
      </c>
      <c r="I5687" t="s">
        <v>144</v>
      </c>
      <c r="J5687" t="s">
        <v>137</v>
      </c>
      <c r="K5687" t="s">
        <v>138</v>
      </c>
      <c r="L5687" t="s">
        <v>16310</v>
      </c>
      <c r="M5687" t="s">
        <v>16311</v>
      </c>
      <c r="N5687">
        <v>1.2549999999999999</v>
      </c>
      <c r="O5687">
        <v>0</v>
      </c>
      <c r="P5687">
        <v>7</v>
      </c>
      <c r="Q5687">
        <v>0</v>
      </c>
      <c r="R5687">
        <v>0</v>
      </c>
      <c r="S5687">
        <v>0</v>
      </c>
      <c r="T5687">
        <v>2</v>
      </c>
      <c r="U5687">
        <v>0</v>
      </c>
      <c r="V5687">
        <v>0</v>
      </c>
      <c r="W5687">
        <v>0</v>
      </c>
      <c r="X5687">
        <v>1.0822763746456172</v>
      </c>
      <c r="Y5687">
        <v>0</v>
      </c>
      <c r="Z5687">
        <v>0</v>
      </c>
      <c r="AA5687">
        <v>0</v>
      </c>
      <c r="AB5687">
        <v>0.63810005442410833</v>
      </c>
      <c r="AC5687">
        <v>0</v>
      </c>
      <c r="AD5687">
        <v>0</v>
      </c>
      <c r="AE5687">
        <v>1.7203764290697254</v>
      </c>
    </row>
    <row r="5688" spans="1:31" x14ac:dyDescent="0.25">
      <c r="A5688">
        <v>2348286</v>
      </c>
      <c r="B5688">
        <v>1</v>
      </c>
      <c r="C5688" t="s">
        <v>80</v>
      </c>
      <c r="D5688" t="s">
        <v>93</v>
      </c>
      <c r="E5688" t="s">
        <v>132</v>
      </c>
      <c r="F5688" t="s">
        <v>16312</v>
      </c>
      <c r="G5688" t="s">
        <v>208</v>
      </c>
      <c r="H5688" t="s">
        <v>135</v>
      </c>
      <c r="I5688" t="s">
        <v>144</v>
      </c>
      <c r="J5688" t="s">
        <v>137</v>
      </c>
      <c r="K5688" t="s">
        <v>209</v>
      </c>
      <c r="L5688" t="s">
        <v>16313</v>
      </c>
      <c r="M5688" t="s">
        <v>16314</v>
      </c>
      <c r="N5688">
        <v>5.6697222219999999</v>
      </c>
      <c r="O5688">
        <v>9</v>
      </c>
      <c r="P5688">
        <v>4650</v>
      </c>
      <c r="Q5688">
        <v>241</v>
      </c>
      <c r="R5688">
        <v>1371</v>
      </c>
      <c r="S5688">
        <v>57</v>
      </c>
      <c r="T5688">
        <v>1226</v>
      </c>
      <c r="U5688">
        <v>7</v>
      </c>
      <c r="V5688">
        <v>0</v>
      </c>
      <c r="W5688">
        <v>101.64126450181587</v>
      </c>
      <c r="X5688">
        <v>5954.06934536068</v>
      </c>
      <c r="Y5688">
        <v>19036.721832066803</v>
      </c>
      <c r="Z5688">
        <v>22734.87795078188</v>
      </c>
      <c r="AA5688">
        <v>3557.4305980025265</v>
      </c>
      <c r="AB5688">
        <v>11806.838909821729</v>
      </c>
      <c r="AC5688">
        <v>4565.3346662908243</v>
      </c>
      <c r="AD5688">
        <v>0</v>
      </c>
      <c r="AE5688">
        <v>67756.914566826264</v>
      </c>
    </row>
    <row r="5689" spans="1:31" x14ac:dyDescent="0.25">
      <c r="A5689">
        <v>2362873</v>
      </c>
      <c r="B5689">
        <v>1</v>
      </c>
      <c r="C5689" t="s">
        <v>81</v>
      </c>
      <c r="D5689" t="s">
        <v>120</v>
      </c>
      <c r="E5689" t="s">
        <v>132</v>
      </c>
      <c r="F5689" t="s">
        <v>5428</v>
      </c>
      <c r="G5689" t="s">
        <v>134</v>
      </c>
      <c r="H5689" t="s">
        <v>135</v>
      </c>
      <c r="I5689" t="s">
        <v>144</v>
      </c>
      <c r="J5689" t="s">
        <v>137</v>
      </c>
      <c r="K5689" t="s">
        <v>138</v>
      </c>
      <c r="L5689" t="s">
        <v>16315</v>
      </c>
      <c r="M5689" t="s">
        <v>16316</v>
      </c>
      <c r="N5689">
        <v>0.133333333</v>
      </c>
      <c r="O5689">
        <v>10</v>
      </c>
      <c r="P5689">
        <v>1141</v>
      </c>
      <c r="Q5689">
        <v>427</v>
      </c>
      <c r="R5689">
        <v>137</v>
      </c>
      <c r="S5689">
        <v>40</v>
      </c>
      <c r="T5689">
        <v>140</v>
      </c>
      <c r="U5689">
        <v>3</v>
      </c>
      <c r="V5689">
        <v>2</v>
      </c>
      <c r="W5689">
        <v>0.85670745910559998</v>
      </c>
      <c r="X5689">
        <v>29.569063575868913</v>
      </c>
      <c r="Y5689">
        <v>365.92271260155411</v>
      </c>
      <c r="Z5689">
        <v>87.116454722102034</v>
      </c>
      <c r="AA5689">
        <v>35.200575925952002</v>
      </c>
      <c r="AB5689">
        <v>14.292548416405992</v>
      </c>
      <c r="AC5689">
        <v>40.696911745542934</v>
      </c>
      <c r="AD5689">
        <v>40.800561375010666</v>
      </c>
      <c r="AE5689">
        <v>614.4555358215423</v>
      </c>
    </row>
    <row r="5690" spans="1:31" x14ac:dyDescent="0.25">
      <c r="A5690">
        <v>2348429</v>
      </c>
      <c r="B5690">
        <v>1</v>
      </c>
      <c r="C5690" t="s">
        <v>80</v>
      </c>
      <c r="D5690" t="s">
        <v>93</v>
      </c>
      <c r="E5690" t="s">
        <v>157</v>
      </c>
      <c r="F5690" t="s">
        <v>10432</v>
      </c>
      <c r="G5690" t="s">
        <v>159</v>
      </c>
      <c r="H5690" t="s">
        <v>154</v>
      </c>
      <c r="I5690" t="s">
        <v>144</v>
      </c>
      <c r="J5690" t="s">
        <v>137</v>
      </c>
      <c r="K5690" t="s">
        <v>138</v>
      </c>
      <c r="L5690" t="s">
        <v>16317</v>
      </c>
      <c r="M5690" t="s">
        <v>16318</v>
      </c>
      <c r="N5690">
        <v>3.929166666</v>
      </c>
      <c r="O5690">
        <v>0</v>
      </c>
      <c r="P5690">
        <v>1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0.63814162872095836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0.63814162872095836</v>
      </c>
    </row>
    <row r="5691" spans="1:31" x14ac:dyDescent="0.25">
      <c r="A5691">
        <v>2348515</v>
      </c>
      <c r="B5691">
        <v>1</v>
      </c>
      <c r="C5691" t="s">
        <v>80</v>
      </c>
      <c r="D5691" t="s">
        <v>82</v>
      </c>
      <c r="E5691" t="s">
        <v>157</v>
      </c>
      <c r="F5691" t="s">
        <v>16319</v>
      </c>
      <c r="G5691" t="s">
        <v>159</v>
      </c>
      <c r="H5691" t="s">
        <v>154</v>
      </c>
      <c r="I5691" t="s">
        <v>144</v>
      </c>
      <c r="J5691" t="s">
        <v>137</v>
      </c>
      <c r="K5691" t="s">
        <v>138</v>
      </c>
      <c r="L5691" t="s">
        <v>16320</v>
      </c>
      <c r="M5691" t="s">
        <v>16321</v>
      </c>
      <c r="N5691">
        <v>3.116944444</v>
      </c>
      <c r="O5691">
        <v>0</v>
      </c>
      <c r="P5691">
        <v>1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0.29824699003705668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0.29824699003705668</v>
      </c>
    </row>
    <row r="5692" spans="1:31" x14ac:dyDescent="0.25">
      <c r="A5692">
        <v>2348180</v>
      </c>
      <c r="B5692">
        <v>1</v>
      </c>
      <c r="C5692" t="s">
        <v>81</v>
      </c>
      <c r="D5692" t="s">
        <v>118</v>
      </c>
      <c r="E5692" t="s">
        <v>147</v>
      </c>
      <c r="F5692" t="s">
        <v>16322</v>
      </c>
      <c r="G5692" t="s">
        <v>184</v>
      </c>
      <c r="H5692" t="s">
        <v>135</v>
      </c>
      <c r="I5692" t="s">
        <v>144</v>
      </c>
      <c r="J5692" t="s">
        <v>137</v>
      </c>
      <c r="K5692" t="s">
        <v>138</v>
      </c>
      <c r="L5692" t="s">
        <v>16323</v>
      </c>
      <c r="M5692" t="s">
        <v>16324</v>
      </c>
      <c r="N5692">
        <v>0.69</v>
      </c>
      <c r="O5692">
        <v>0</v>
      </c>
      <c r="P5692">
        <v>429</v>
      </c>
      <c r="Q5692">
        <v>0</v>
      </c>
      <c r="R5692">
        <v>12</v>
      </c>
      <c r="S5692">
        <v>1</v>
      </c>
      <c r="T5692">
        <v>13</v>
      </c>
      <c r="U5692">
        <v>0</v>
      </c>
      <c r="V5692">
        <v>0</v>
      </c>
      <c r="W5692">
        <v>0</v>
      </c>
      <c r="X5692">
        <v>33.225906154662475</v>
      </c>
      <c r="Y5692">
        <v>0</v>
      </c>
      <c r="Z5692">
        <v>11.066757121096334</v>
      </c>
      <c r="AA5692">
        <v>1.1295163663858667</v>
      </c>
      <c r="AB5692">
        <v>6.7063489162106542</v>
      </c>
      <c r="AC5692">
        <v>0</v>
      </c>
      <c r="AD5692">
        <v>0</v>
      </c>
      <c r="AE5692">
        <v>52.128528558355328</v>
      </c>
    </row>
    <row r="5693" spans="1:31" x14ac:dyDescent="0.25">
      <c r="A5693">
        <v>2348572</v>
      </c>
      <c r="B5693">
        <v>1</v>
      </c>
      <c r="C5693" t="s">
        <v>80</v>
      </c>
      <c r="D5693" t="s">
        <v>103</v>
      </c>
      <c r="E5693" t="s">
        <v>132</v>
      </c>
      <c r="F5693" t="s">
        <v>16325</v>
      </c>
      <c r="G5693" t="s">
        <v>143</v>
      </c>
      <c r="H5693" t="s">
        <v>135</v>
      </c>
      <c r="I5693" t="s">
        <v>144</v>
      </c>
      <c r="J5693" t="s">
        <v>137</v>
      </c>
      <c r="K5693" t="s">
        <v>138</v>
      </c>
      <c r="L5693" t="s">
        <v>16326</v>
      </c>
      <c r="M5693" t="s">
        <v>16327</v>
      </c>
      <c r="N5693">
        <v>0.34055555500000001</v>
      </c>
      <c r="O5693">
        <v>20</v>
      </c>
      <c r="P5693">
        <v>701</v>
      </c>
      <c r="Q5693">
        <v>21</v>
      </c>
      <c r="R5693">
        <v>95</v>
      </c>
      <c r="S5693">
        <v>15</v>
      </c>
      <c r="T5693">
        <v>165</v>
      </c>
      <c r="U5693">
        <v>0</v>
      </c>
      <c r="V5693">
        <v>0</v>
      </c>
      <c r="W5693">
        <v>5.7712479303319748</v>
      </c>
      <c r="X5693">
        <v>67.409153541215133</v>
      </c>
      <c r="Y5693">
        <v>31.754276376566924</v>
      </c>
      <c r="Z5693">
        <v>17.128751615972057</v>
      </c>
      <c r="AA5693">
        <v>25.347332470016188</v>
      </c>
      <c r="AB5693">
        <v>38.789242149644053</v>
      </c>
      <c r="AC5693">
        <v>0</v>
      </c>
      <c r="AD5693">
        <v>0</v>
      </c>
      <c r="AE5693">
        <v>186.20000408374634</v>
      </c>
    </row>
    <row r="5694" spans="1:31" x14ac:dyDescent="0.25">
      <c r="A5694">
        <v>2348223</v>
      </c>
      <c r="B5694">
        <v>1</v>
      </c>
      <c r="C5694" t="s">
        <v>80</v>
      </c>
      <c r="D5694" t="s">
        <v>101</v>
      </c>
      <c r="E5694" t="s">
        <v>151</v>
      </c>
      <c r="F5694" t="s">
        <v>4286</v>
      </c>
      <c r="G5694" t="s">
        <v>269</v>
      </c>
      <c r="H5694" t="s">
        <v>154</v>
      </c>
      <c r="I5694" t="s">
        <v>144</v>
      </c>
      <c r="J5694" t="s">
        <v>137</v>
      </c>
      <c r="K5694" t="s">
        <v>209</v>
      </c>
      <c r="L5694" t="s">
        <v>16328</v>
      </c>
      <c r="M5694" t="s">
        <v>16329</v>
      </c>
      <c r="N5694">
        <v>1.9325000000000001</v>
      </c>
      <c r="O5694">
        <v>0</v>
      </c>
      <c r="P5694">
        <v>144</v>
      </c>
      <c r="Q5694">
        <v>0</v>
      </c>
      <c r="R5694">
        <v>0</v>
      </c>
      <c r="S5694">
        <v>0</v>
      </c>
      <c r="T5694">
        <v>13</v>
      </c>
      <c r="U5694">
        <v>0</v>
      </c>
      <c r="V5694">
        <v>0</v>
      </c>
      <c r="W5694">
        <v>0</v>
      </c>
      <c r="X5694">
        <v>64.206592477812521</v>
      </c>
      <c r="Y5694">
        <v>0</v>
      </c>
      <c r="Z5694">
        <v>0</v>
      </c>
      <c r="AA5694">
        <v>0</v>
      </c>
      <c r="AB5694">
        <v>23.26892140655556</v>
      </c>
      <c r="AC5694">
        <v>0</v>
      </c>
      <c r="AD5694">
        <v>0</v>
      </c>
      <c r="AE5694">
        <v>87.475513884368084</v>
      </c>
    </row>
    <row r="5695" spans="1:31" x14ac:dyDescent="0.25">
      <c r="A5695">
        <v>2348200</v>
      </c>
      <c r="B5695">
        <v>1</v>
      </c>
      <c r="C5695" t="s">
        <v>80</v>
      </c>
      <c r="D5695" t="s">
        <v>98</v>
      </c>
      <c r="E5695" t="s">
        <v>147</v>
      </c>
      <c r="F5695" t="s">
        <v>16330</v>
      </c>
      <c r="G5695" t="s">
        <v>208</v>
      </c>
      <c r="H5695" t="s">
        <v>135</v>
      </c>
      <c r="I5695" t="s">
        <v>144</v>
      </c>
      <c r="J5695" t="s">
        <v>137</v>
      </c>
      <c r="K5695" t="s">
        <v>209</v>
      </c>
      <c r="L5695" t="s">
        <v>16331</v>
      </c>
      <c r="M5695" t="s">
        <v>16332</v>
      </c>
      <c r="N5695">
        <v>8.5136111109999995</v>
      </c>
      <c r="O5695">
        <v>0</v>
      </c>
      <c r="P5695">
        <v>107</v>
      </c>
      <c r="Q5695">
        <v>0</v>
      </c>
      <c r="R5695">
        <v>80</v>
      </c>
      <c r="S5695">
        <v>0</v>
      </c>
      <c r="T5695">
        <v>101</v>
      </c>
      <c r="U5695">
        <v>0</v>
      </c>
      <c r="V5695">
        <v>0</v>
      </c>
      <c r="W5695">
        <v>0</v>
      </c>
      <c r="X5695">
        <v>167.32206997112081</v>
      </c>
      <c r="Y5695">
        <v>0</v>
      </c>
      <c r="Z5695">
        <v>204.42534866914488</v>
      </c>
      <c r="AA5695">
        <v>0</v>
      </c>
      <c r="AB5695">
        <v>367.8393285909778</v>
      </c>
      <c r="AC5695">
        <v>0</v>
      </c>
      <c r="AD5695">
        <v>0</v>
      </c>
      <c r="AE5695">
        <v>739.58674723124341</v>
      </c>
    </row>
    <row r="5696" spans="1:31" x14ac:dyDescent="0.25">
      <c r="A5696">
        <v>2348578</v>
      </c>
      <c r="B5696">
        <v>1</v>
      </c>
      <c r="C5696" t="s">
        <v>80</v>
      </c>
      <c r="D5696" t="s">
        <v>105</v>
      </c>
      <c r="E5696" t="s">
        <v>151</v>
      </c>
      <c r="F5696" t="s">
        <v>16333</v>
      </c>
      <c r="G5696" t="s">
        <v>208</v>
      </c>
      <c r="H5696" t="s">
        <v>154</v>
      </c>
      <c r="I5696" t="s">
        <v>144</v>
      </c>
      <c r="J5696" t="s">
        <v>137</v>
      </c>
      <c r="K5696" t="s">
        <v>209</v>
      </c>
      <c r="L5696" t="s">
        <v>16334</v>
      </c>
      <c r="M5696" t="s">
        <v>16335</v>
      </c>
      <c r="N5696">
        <v>3.3880555550000002</v>
      </c>
      <c r="O5696">
        <v>0</v>
      </c>
      <c r="P5696">
        <v>63</v>
      </c>
      <c r="Q5696">
        <v>0</v>
      </c>
      <c r="R5696">
        <v>0</v>
      </c>
      <c r="S5696">
        <v>0</v>
      </c>
      <c r="T5696">
        <v>18</v>
      </c>
      <c r="U5696">
        <v>0</v>
      </c>
      <c r="V5696">
        <v>0</v>
      </c>
      <c r="W5696">
        <v>0</v>
      </c>
      <c r="X5696">
        <v>78.887971786654006</v>
      </c>
      <c r="Y5696">
        <v>0</v>
      </c>
      <c r="Z5696">
        <v>0</v>
      </c>
      <c r="AA5696">
        <v>0</v>
      </c>
      <c r="AB5696">
        <v>46.871409406646364</v>
      </c>
      <c r="AC5696">
        <v>0</v>
      </c>
      <c r="AD5696">
        <v>0</v>
      </c>
      <c r="AE5696">
        <v>125.75938119330037</v>
      </c>
    </row>
    <row r="5697" spans="1:31" x14ac:dyDescent="0.25">
      <c r="A5697">
        <v>2348386</v>
      </c>
      <c r="B5697">
        <v>1</v>
      </c>
      <c r="C5697" t="s">
        <v>80</v>
      </c>
      <c r="D5697" t="s">
        <v>100</v>
      </c>
      <c r="E5697" t="s">
        <v>157</v>
      </c>
      <c r="F5697" t="s">
        <v>16336</v>
      </c>
      <c r="G5697" t="s">
        <v>159</v>
      </c>
      <c r="H5697" t="s">
        <v>154</v>
      </c>
      <c r="I5697" t="s">
        <v>144</v>
      </c>
      <c r="J5697" t="s">
        <v>137</v>
      </c>
      <c r="K5697" t="s">
        <v>138</v>
      </c>
      <c r="L5697" t="s">
        <v>16337</v>
      </c>
      <c r="M5697" t="s">
        <v>16338</v>
      </c>
      <c r="N5697">
        <v>3.9786111110000002</v>
      </c>
      <c r="O5697">
        <v>0</v>
      </c>
      <c r="P5697">
        <v>0</v>
      </c>
      <c r="Q5697">
        <v>0</v>
      </c>
      <c r="R5697">
        <v>1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0.46364600044258897</v>
      </c>
      <c r="AA5697">
        <v>0</v>
      </c>
      <c r="AB5697">
        <v>0</v>
      </c>
      <c r="AC5697">
        <v>0</v>
      </c>
      <c r="AD5697">
        <v>0</v>
      </c>
      <c r="AE5697">
        <v>0.46364600044258897</v>
      </c>
    </row>
    <row r="5698" spans="1:31" x14ac:dyDescent="0.25">
      <c r="A5698">
        <v>2348160</v>
      </c>
      <c r="B5698">
        <v>1</v>
      </c>
      <c r="C5698" t="s">
        <v>80</v>
      </c>
      <c r="D5698" t="s">
        <v>98</v>
      </c>
      <c r="E5698" t="s">
        <v>132</v>
      </c>
      <c r="F5698" t="s">
        <v>16339</v>
      </c>
      <c r="G5698" t="s">
        <v>134</v>
      </c>
      <c r="H5698" t="s">
        <v>135</v>
      </c>
      <c r="I5698" t="s">
        <v>136</v>
      </c>
      <c r="J5698" t="s">
        <v>137</v>
      </c>
      <c r="K5698" t="s">
        <v>138</v>
      </c>
      <c r="L5698" t="s">
        <v>16340</v>
      </c>
      <c r="M5698" t="s">
        <v>16341</v>
      </c>
      <c r="N5698">
        <v>4.3611111000000001E-2</v>
      </c>
      <c r="O5698">
        <v>0</v>
      </c>
      <c r="P5698">
        <v>0</v>
      </c>
      <c r="Q5698">
        <v>15</v>
      </c>
      <c r="R5698">
        <v>39</v>
      </c>
      <c r="S5698">
        <v>6</v>
      </c>
      <c r="T5698">
        <v>28</v>
      </c>
      <c r="U5698">
        <v>0</v>
      </c>
      <c r="V5698">
        <v>0</v>
      </c>
      <c r="W5698">
        <v>0</v>
      </c>
      <c r="X5698">
        <v>0</v>
      </c>
      <c r="Y5698">
        <v>3.7932477108224352</v>
      </c>
      <c r="Z5698">
        <v>5.7256465540612016</v>
      </c>
      <c r="AA5698">
        <v>0.71719773586918678</v>
      </c>
      <c r="AB5698">
        <v>2.2126547535603049</v>
      </c>
      <c r="AC5698">
        <v>0</v>
      </c>
      <c r="AD5698">
        <v>0</v>
      </c>
      <c r="AE5698">
        <v>12.448746754313127</v>
      </c>
    </row>
    <row r="5699" spans="1:31" x14ac:dyDescent="0.25">
      <c r="A5699">
        <v>2348492</v>
      </c>
      <c r="B5699">
        <v>1</v>
      </c>
      <c r="C5699" t="s">
        <v>80</v>
      </c>
      <c r="D5699" t="s">
        <v>96</v>
      </c>
      <c r="E5699" t="s">
        <v>157</v>
      </c>
      <c r="F5699" t="s">
        <v>16342</v>
      </c>
      <c r="G5699" t="s">
        <v>159</v>
      </c>
      <c r="H5699" t="s">
        <v>154</v>
      </c>
      <c r="I5699" t="s">
        <v>144</v>
      </c>
      <c r="J5699" t="s">
        <v>137</v>
      </c>
      <c r="K5699" t="s">
        <v>138</v>
      </c>
      <c r="L5699" t="s">
        <v>16343</v>
      </c>
      <c r="M5699" t="s">
        <v>16344</v>
      </c>
      <c r="N5699">
        <v>4.7077777770000004</v>
      </c>
      <c r="O5699">
        <v>0</v>
      </c>
      <c r="P5699">
        <v>1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0.38118346971737499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0.38118346971737499</v>
      </c>
    </row>
    <row r="5700" spans="1:31" x14ac:dyDescent="0.25">
      <c r="A5700">
        <v>2348641</v>
      </c>
      <c r="B5700">
        <v>1</v>
      </c>
      <c r="C5700" t="s">
        <v>80</v>
      </c>
      <c r="D5700" t="s">
        <v>103</v>
      </c>
      <c r="E5700" t="s">
        <v>174</v>
      </c>
      <c r="F5700" t="s">
        <v>16345</v>
      </c>
      <c r="G5700" t="s">
        <v>451</v>
      </c>
      <c r="H5700" t="s">
        <v>154</v>
      </c>
      <c r="I5700" t="s">
        <v>144</v>
      </c>
      <c r="J5700" t="s">
        <v>137</v>
      </c>
      <c r="K5700" t="s">
        <v>138</v>
      </c>
      <c r="L5700" t="s">
        <v>16346</v>
      </c>
      <c r="M5700" t="s">
        <v>16347</v>
      </c>
      <c r="N5700">
        <v>4.2122222220000003</v>
      </c>
      <c r="O5700">
        <v>0</v>
      </c>
      <c r="P5700">
        <v>293</v>
      </c>
      <c r="Q5700">
        <v>0</v>
      </c>
      <c r="R5700">
        <v>1</v>
      </c>
      <c r="S5700">
        <v>0</v>
      </c>
      <c r="T5700">
        <v>52</v>
      </c>
      <c r="U5700">
        <v>0</v>
      </c>
      <c r="V5700">
        <v>0</v>
      </c>
      <c r="W5700">
        <v>0</v>
      </c>
      <c r="X5700">
        <v>355.23517117379907</v>
      </c>
      <c r="Y5700">
        <v>0</v>
      </c>
      <c r="Z5700">
        <v>3.2708797223898678</v>
      </c>
      <c r="AA5700">
        <v>0</v>
      </c>
      <c r="AB5700">
        <v>116.45450390218176</v>
      </c>
      <c r="AC5700">
        <v>0</v>
      </c>
      <c r="AD5700">
        <v>0</v>
      </c>
      <c r="AE5700">
        <v>474.96055479837071</v>
      </c>
    </row>
    <row r="5701" spans="1:31" x14ac:dyDescent="0.25">
      <c r="A5701">
        <v>2348595</v>
      </c>
      <c r="B5701">
        <v>1</v>
      </c>
      <c r="C5701" t="s">
        <v>80</v>
      </c>
      <c r="D5701" t="s">
        <v>104</v>
      </c>
      <c r="E5701" t="s">
        <v>151</v>
      </c>
      <c r="F5701" t="s">
        <v>16348</v>
      </c>
      <c r="G5701" t="s">
        <v>352</v>
      </c>
      <c r="H5701" t="s">
        <v>154</v>
      </c>
      <c r="I5701" t="s">
        <v>144</v>
      </c>
      <c r="J5701" t="s">
        <v>3</v>
      </c>
      <c r="K5701" t="s">
        <v>138</v>
      </c>
      <c r="L5701" t="s">
        <v>16349</v>
      </c>
      <c r="M5701" t="s">
        <v>16350</v>
      </c>
      <c r="N5701">
        <v>0.686111111</v>
      </c>
      <c r="O5701">
        <v>0</v>
      </c>
      <c r="P5701">
        <v>195</v>
      </c>
      <c r="Q5701">
        <v>0</v>
      </c>
      <c r="R5701">
        <v>0</v>
      </c>
      <c r="S5701">
        <v>0</v>
      </c>
      <c r="T5701">
        <v>12</v>
      </c>
      <c r="U5701">
        <v>0</v>
      </c>
      <c r="V5701">
        <v>0</v>
      </c>
      <c r="W5701">
        <v>0</v>
      </c>
      <c r="X5701">
        <v>37.621479602515009</v>
      </c>
      <c r="Y5701">
        <v>0</v>
      </c>
      <c r="Z5701">
        <v>0</v>
      </c>
      <c r="AA5701">
        <v>0</v>
      </c>
      <c r="AB5701">
        <v>15.63239894530912</v>
      </c>
      <c r="AC5701">
        <v>0</v>
      </c>
      <c r="AD5701">
        <v>0</v>
      </c>
      <c r="AE5701">
        <v>53.253878547824129</v>
      </c>
    </row>
    <row r="5702" spans="1:31" x14ac:dyDescent="0.25">
      <c r="A5702">
        <v>2348306</v>
      </c>
      <c r="B5702">
        <v>1</v>
      </c>
      <c r="C5702" t="s">
        <v>80</v>
      </c>
      <c r="D5702" t="s">
        <v>97</v>
      </c>
      <c r="E5702" t="s">
        <v>240</v>
      </c>
      <c r="F5702" t="s">
        <v>3238</v>
      </c>
      <c r="G5702" t="s">
        <v>3157</v>
      </c>
      <c r="H5702" t="s">
        <v>135</v>
      </c>
      <c r="I5702" t="s">
        <v>144</v>
      </c>
      <c r="J5702" t="s">
        <v>137</v>
      </c>
      <c r="K5702" t="s">
        <v>138</v>
      </c>
      <c r="L5702" t="s">
        <v>16351</v>
      </c>
      <c r="M5702" t="s">
        <v>16352</v>
      </c>
      <c r="N5702">
        <v>1.828333333</v>
      </c>
      <c r="O5702">
        <v>3</v>
      </c>
      <c r="P5702">
        <v>731</v>
      </c>
      <c r="Q5702">
        <v>5</v>
      </c>
      <c r="R5702">
        <v>0</v>
      </c>
      <c r="S5702">
        <v>11</v>
      </c>
      <c r="T5702">
        <v>12</v>
      </c>
      <c r="U5702">
        <v>1</v>
      </c>
      <c r="V5702">
        <v>0</v>
      </c>
      <c r="W5702">
        <v>445.92534865985988</v>
      </c>
      <c r="X5702">
        <v>493.39379190528933</v>
      </c>
      <c r="Y5702">
        <v>21.118150033626701</v>
      </c>
      <c r="Z5702">
        <v>0</v>
      </c>
      <c r="AA5702">
        <v>760.68635586463347</v>
      </c>
      <c r="AB5702">
        <v>109.79300462852392</v>
      </c>
      <c r="AC5702">
        <v>50.487010651862917</v>
      </c>
      <c r="AD5702">
        <v>0</v>
      </c>
      <c r="AE5702">
        <v>1881.4036617437962</v>
      </c>
    </row>
    <row r="5703" spans="1:31" x14ac:dyDescent="0.25">
      <c r="A5703">
        <v>2348140</v>
      </c>
      <c r="B5703">
        <v>1</v>
      </c>
      <c r="C5703" t="s">
        <v>80</v>
      </c>
      <c r="D5703" t="s">
        <v>100</v>
      </c>
      <c r="E5703" t="s">
        <v>151</v>
      </c>
      <c r="F5703" t="s">
        <v>16353</v>
      </c>
      <c r="G5703" t="s">
        <v>153</v>
      </c>
      <c r="H5703" t="s">
        <v>154</v>
      </c>
      <c r="I5703" t="s">
        <v>144</v>
      </c>
      <c r="J5703" t="s">
        <v>137</v>
      </c>
      <c r="K5703" t="s">
        <v>138</v>
      </c>
      <c r="L5703" t="s">
        <v>16354</v>
      </c>
      <c r="M5703" t="s">
        <v>16355</v>
      </c>
      <c r="N5703">
        <v>0.75083333299999999</v>
      </c>
      <c r="O5703">
        <v>0</v>
      </c>
      <c r="P5703">
        <v>20</v>
      </c>
      <c r="Q5703">
        <v>0</v>
      </c>
      <c r="R5703">
        <v>1</v>
      </c>
      <c r="S5703">
        <v>0</v>
      </c>
      <c r="T5703">
        <v>2</v>
      </c>
      <c r="U5703">
        <v>0</v>
      </c>
      <c r="V5703">
        <v>0</v>
      </c>
      <c r="W5703">
        <v>0</v>
      </c>
      <c r="X5703">
        <v>5.4062225272781665</v>
      </c>
      <c r="Y5703">
        <v>0</v>
      </c>
      <c r="Z5703">
        <v>1.9846490425752323</v>
      </c>
      <c r="AA5703">
        <v>0</v>
      </c>
      <c r="AB5703">
        <v>0.42775436718693027</v>
      </c>
      <c r="AC5703">
        <v>0</v>
      </c>
      <c r="AD5703">
        <v>0</v>
      </c>
      <c r="AE5703">
        <v>7.8186259370403288</v>
      </c>
    </row>
    <row r="5704" spans="1:31" x14ac:dyDescent="0.25">
      <c r="A5704">
        <v>2348661</v>
      </c>
      <c r="B5704">
        <v>1</v>
      </c>
      <c r="C5704" t="s">
        <v>80</v>
      </c>
      <c r="D5704" t="s">
        <v>100</v>
      </c>
      <c r="E5704" t="s">
        <v>151</v>
      </c>
      <c r="F5704" t="s">
        <v>16356</v>
      </c>
      <c r="G5704" t="s">
        <v>797</v>
      </c>
      <c r="H5704" t="s">
        <v>154</v>
      </c>
      <c r="I5704" t="s">
        <v>144</v>
      </c>
      <c r="J5704" t="s">
        <v>137</v>
      </c>
      <c r="K5704" t="s">
        <v>138</v>
      </c>
      <c r="L5704" t="s">
        <v>16357</v>
      </c>
      <c r="M5704" t="s">
        <v>16358</v>
      </c>
      <c r="N5704">
        <v>3.2372222220000002</v>
      </c>
      <c r="O5704">
        <v>0</v>
      </c>
      <c r="P5704">
        <v>87</v>
      </c>
      <c r="Q5704">
        <v>0</v>
      </c>
      <c r="R5704">
        <v>0</v>
      </c>
      <c r="S5704">
        <v>0</v>
      </c>
      <c r="T5704">
        <v>3</v>
      </c>
      <c r="U5704">
        <v>0</v>
      </c>
      <c r="V5704">
        <v>0</v>
      </c>
      <c r="W5704">
        <v>0</v>
      </c>
      <c r="X5704">
        <v>86.838870949879606</v>
      </c>
      <c r="Y5704">
        <v>0</v>
      </c>
      <c r="Z5704">
        <v>0</v>
      </c>
      <c r="AA5704">
        <v>0</v>
      </c>
      <c r="AB5704">
        <v>7.3792829400475384</v>
      </c>
      <c r="AC5704">
        <v>0</v>
      </c>
      <c r="AD5704">
        <v>0</v>
      </c>
      <c r="AE5704">
        <v>94.218153889927152</v>
      </c>
    </row>
    <row r="5705" spans="1:31" x14ac:dyDescent="0.25">
      <c r="A5705">
        <v>2348283</v>
      </c>
      <c r="B5705">
        <v>1</v>
      </c>
      <c r="C5705" t="s">
        <v>80</v>
      </c>
      <c r="D5705" t="s">
        <v>83</v>
      </c>
      <c r="E5705" t="s">
        <v>157</v>
      </c>
      <c r="F5705" t="s">
        <v>16359</v>
      </c>
      <c r="G5705" t="s">
        <v>159</v>
      </c>
      <c r="H5705" t="s">
        <v>154</v>
      </c>
      <c r="I5705" t="s">
        <v>144</v>
      </c>
      <c r="J5705" t="s">
        <v>137</v>
      </c>
      <c r="K5705" t="s">
        <v>138</v>
      </c>
      <c r="L5705" t="s">
        <v>16360</v>
      </c>
      <c r="M5705" t="s">
        <v>16361</v>
      </c>
      <c r="N5705">
        <v>2.1974999999999998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1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1.0278900885154458</v>
      </c>
      <c r="AC5705">
        <v>0</v>
      </c>
      <c r="AD5705">
        <v>0</v>
      </c>
      <c r="AE5705">
        <v>1.0278900885154458</v>
      </c>
    </row>
    <row r="5706" spans="1:31" x14ac:dyDescent="0.25">
      <c r="A5706">
        <v>2348681</v>
      </c>
      <c r="B5706">
        <v>1</v>
      </c>
      <c r="C5706" t="s">
        <v>81</v>
      </c>
      <c r="D5706" t="s">
        <v>118</v>
      </c>
      <c r="E5706" t="s">
        <v>151</v>
      </c>
      <c r="F5706" t="s">
        <v>13166</v>
      </c>
      <c r="G5706" t="s">
        <v>153</v>
      </c>
      <c r="H5706" t="s">
        <v>154</v>
      </c>
      <c r="I5706" t="s">
        <v>144</v>
      </c>
      <c r="J5706" t="s">
        <v>137</v>
      </c>
      <c r="K5706" t="s">
        <v>138</v>
      </c>
      <c r="L5706" t="s">
        <v>16362</v>
      </c>
      <c r="M5706" t="s">
        <v>16363</v>
      </c>
      <c r="N5706">
        <v>2.7166666660000001</v>
      </c>
      <c r="O5706">
        <v>0</v>
      </c>
      <c r="P5706">
        <v>17</v>
      </c>
      <c r="Q5706">
        <v>0</v>
      </c>
      <c r="R5706">
        <v>2</v>
      </c>
      <c r="S5706">
        <v>0</v>
      </c>
      <c r="T5706">
        <v>1</v>
      </c>
      <c r="U5706">
        <v>0</v>
      </c>
      <c r="V5706">
        <v>0</v>
      </c>
      <c r="W5706">
        <v>0</v>
      </c>
      <c r="X5706">
        <v>9.14534375975974</v>
      </c>
      <c r="Y5706">
        <v>0</v>
      </c>
      <c r="Z5706">
        <v>0</v>
      </c>
      <c r="AA5706">
        <v>0</v>
      </c>
      <c r="AB5706">
        <v>8.8875343764610273E-2</v>
      </c>
      <c r="AC5706">
        <v>0</v>
      </c>
      <c r="AD5706">
        <v>0</v>
      </c>
      <c r="AE5706">
        <v>9.2342191035243495</v>
      </c>
    </row>
    <row r="5707" spans="1:31" x14ac:dyDescent="0.25">
      <c r="A5707">
        <v>2348718</v>
      </c>
      <c r="B5707">
        <v>1</v>
      </c>
      <c r="C5707" t="s">
        <v>80</v>
      </c>
      <c r="D5707" t="s">
        <v>110</v>
      </c>
      <c r="E5707" t="s">
        <v>157</v>
      </c>
      <c r="F5707" t="s">
        <v>16364</v>
      </c>
      <c r="G5707" t="s">
        <v>159</v>
      </c>
      <c r="H5707" t="s">
        <v>154</v>
      </c>
      <c r="I5707" t="s">
        <v>144</v>
      </c>
      <c r="J5707" t="s">
        <v>137</v>
      </c>
      <c r="K5707" t="s">
        <v>138</v>
      </c>
      <c r="L5707" t="s">
        <v>16365</v>
      </c>
      <c r="M5707" t="s">
        <v>16366</v>
      </c>
      <c r="N5707">
        <v>1.3591666659999999</v>
      </c>
      <c r="O5707">
        <v>0</v>
      </c>
      <c r="P5707">
        <v>4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1.8155316481871722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1.8155316481871722</v>
      </c>
    </row>
    <row r="5708" spans="1:31" x14ac:dyDescent="0.25">
      <c r="A5708">
        <v>2348618</v>
      </c>
      <c r="B5708">
        <v>1</v>
      </c>
      <c r="C5708" t="s">
        <v>80</v>
      </c>
      <c r="D5708" t="s">
        <v>98</v>
      </c>
      <c r="E5708" t="s">
        <v>147</v>
      </c>
      <c r="F5708" t="s">
        <v>16367</v>
      </c>
      <c r="G5708" t="s">
        <v>184</v>
      </c>
      <c r="H5708" t="s">
        <v>135</v>
      </c>
      <c r="I5708" t="s">
        <v>144</v>
      </c>
      <c r="J5708" t="s">
        <v>137</v>
      </c>
      <c r="K5708" t="s">
        <v>138</v>
      </c>
      <c r="L5708" t="s">
        <v>16368</v>
      </c>
      <c r="M5708" t="s">
        <v>16369</v>
      </c>
      <c r="N5708">
        <v>4.204722222</v>
      </c>
      <c r="O5708">
        <v>0</v>
      </c>
      <c r="P5708">
        <v>110</v>
      </c>
      <c r="Q5708">
        <v>0</v>
      </c>
      <c r="R5708">
        <v>14</v>
      </c>
      <c r="S5708">
        <v>0</v>
      </c>
      <c r="T5708">
        <v>15</v>
      </c>
      <c r="U5708">
        <v>0</v>
      </c>
      <c r="V5708">
        <v>0</v>
      </c>
      <c r="W5708">
        <v>0</v>
      </c>
      <c r="X5708">
        <v>195.9281136838496</v>
      </c>
      <c r="Y5708">
        <v>0</v>
      </c>
      <c r="Z5708">
        <v>306.65692114942743</v>
      </c>
      <c r="AA5708">
        <v>0</v>
      </c>
      <c r="AB5708">
        <v>112.33817499352399</v>
      </c>
      <c r="AC5708">
        <v>0</v>
      </c>
      <c r="AD5708">
        <v>0</v>
      </c>
      <c r="AE5708">
        <v>614.9232098268011</v>
      </c>
    </row>
    <row r="5709" spans="1:31" x14ac:dyDescent="0.25">
      <c r="A5709">
        <v>2348426</v>
      </c>
      <c r="B5709">
        <v>1</v>
      </c>
      <c r="C5709" t="s">
        <v>80</v>
      </c>
      <c r="D5709" t="s">
        <v>101</v>
      </c>
      <c r="E5709" t="s">
        <v>151</v>
      </c>
      <c r="F5709" t="s">
        <v>16370</v>
      </c>
      <c r="G5709" t="s">
        <v>194</v>
      </c>
      <c r="H5709" t="s">
        <v>154</v>
      </c>
      <c r="I5709" t="s">
        <v>144</v>
      </c>
      <c r="J5709" t="s">
        <v>137</v>
      </c>
      <c r="K5709" t="s">
        <v>138</v>
      </c>
      <c r="L5709" t="s">
        <v>16371</v>
      </c>
      <c r="M5709" t="s">
        <v>16372</v>
      </c>
      <c r="N5709">
        <v>1.2252777770000001</v>
      </c>
      <c r="O5709">
        <v>0</v>
      </c>
      <c r="P5709">
        <v>67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24.722429071921788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24.722429071921788</v>
      </c>
    </row>
    <row r="5710" spans="1:31" x14ac:dyDescent="0.25">
      <c r="A5710">
        <v>2348604</v>
      </c>
      <c r="B5710">
        <v>1</v>
      </c>
      <c r="C5710" t="s">
        <v>80</v>
      </c>
      <c r="D5710" t="s">
        <v>110</v>
      </c>
      <c r="E5710" t="s">
        <v>157</v>
      </c>
      <c r="F5710" t="s">
        <v>16373</v>
      </c>
      <c r="G5710" t="s">
        <v>159</v>
      </c>
      <c r="H5710" t="s">
        <v>154</v>
      </c>
      <c r="I5710" t="s">
        <v>144</v>
      </c>
      <c r="J5710" t="s">
        <v>137</v>
      </c>
      <c r="K5710" t="s">
        <v>138</v>
      </c>
      <c r="L5710" t="s">
        <v>16374</v>
      </c>
      <c r="M5710" t="s">
        <v>16375</v>
      </c>
      <c r="N5710">
        <v>1.6286111109999999</v>
      </c>
      <c r="O5710">
        <v>0</v>
      </c>
      <c r="P5710">
        <v>1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7.2830197890215012E-2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7.2830197890215012E-2</v>
      </c>
    </row>
    <row r="5711" spans="1:31" x14ac:dyDescent="0.25">
      <c r="A5711">
        <v>2348272</v>
      </c>
      <c r="B5711">
        <v>1</v>
      </c>
      <c r="C5711" t="s">
        <v>80</v>
      </c>
      <c r="D5711" t="s">
        <v>94</v>
      </c>
      <c r="E5711" t="s">
        <v>151</v>
      </c>
      <c r="F5711" t="s">
        <v>16376</v>
      </c>
      <c r="G5711" t="s">
        <v>410</v>
      </c>
      <c r="H5711" t="s">
        <v>154</v>
      </c>
      <c r="I5711" t="s">
        <v>144</v>
      </c>
      <c r="J5711" t="s">
        <v>137</v>
      </c>
      <c r="K5711" t="s">
        <v>138</v>
      </c>
      <c r="L5711" t="s">
        <v>16377</v>
      </c>
      <c r="M5711" t="s">
        <v>16378</v>
      </c>
      <c r="N5711">
        <v>2.13</v>
      </c>
      <c r="O5711">
        <v>0</v>
      </c>
      <c r="P5711">
        <v>109</v>
      </c>
      <c r="Q5711">
        <v>0</v>
      </c>
      <c r="R5711">
        <v>0</v>
      </c>
      <c r="S5711">
        <v>0</v>
      </c>
      <c r="T5711">
        <v>1</v>
      </c>
      <c r="U5711">
        <v>0</v>
      </c>
      <c r="V5711">
        <v>0</v>
      </c>
      <c r="W5711">
        <v>0</v>
      </c>
      <c r="X5711">
        <v>52.786419050938377</v>
      </c>
      <c r="Y5711">
        <v>0</v>
      </c>
      <c r="Z5711">
        <v>0</v>
      </c>
      <c r="AA5711">
        <v>0</v>
      </c>
      <c r="AB5711">
        <v>1.5800430223165467</v>
      </c>
      <c r="AC5711">
        <v>0</v>
      </c>
      <c r="AD5711">
        <v>0</v>
      </c>
      <c r="AE5711">
        <v>54.366462073254922</v>
      </c>
    </row>
    <row r="5712" spans="1:31" x14ac:dyDescent="0.25">
      <c r="A5712">
        <v>2348295</v>
      </c>
      <c r="B5712">
        <v>1</v>
      </c>
      <c r="C5712" t="s">
        <v>80</v>
      </c>
      <c r="D5712" t="s">
        <v>103</v>
      </c>
      <c r="E5712" t="s">
        <v>151</v>
      </c>
      <c r="F5712" t="s">
        <v>16379</v>
      </c>
      <c r="G5712" t="s">
        <v>153</v>
      </c>
      <c r="H5712" t="s">
        <v>154</v>
      </c>
      <c r="I5712" t="s">
        <v>144</v>
      </c>
      <c r="J5712" t="s">
        <v>137</v>
      </c>
      <c r="K5712" t="s">
        <v>138</v>
      </c>
      <c r="L5712" t="s">
        <v>16380</v>
      </c>
      <c r="M5712" t="s">
        <v>16381</v>
      </c>
      <c r="N5712">
        <v>1.2722222219999999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1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16.53369970316189</v>
      </c>
      <c r="AC5712">
        <v>0</v>
      </c>
      <c r="AD5712">
        <v>0</v>
      </c>
      <c r="AE5712">
        <v>16.53369970316189</v>
      </c>
    </row>
    <row r="5713" spans="1:31" x14ac:dyDescent="0.25">
      <c r="A5713">
        <v>2348481</v>
      </c>
      <c r="B5713">
        <v>1</v>
      </c>
      <c r="C5713" t="s">
        <v>80</v>
      </c>
      <c r="D5713" t="s">
        <v>93</v>
      </c>
      <c r="E5713" t="s">
        <v>151</v>
      </c>
      <c r="F5713" t="s">
        <v>16382</v>
      </c>
      <c r="G5713" t="s">
        <v>331</v>
      </c>
      <c r="H5713" t="s">
        <v>154</v>
      </c>
      <c r="I5713" t="s">
        <v>144</v>
      </c>
      <c r="J5713" t="s">
        <v>137</v>
      </c>
      <c r="K5713" t="s">
        <v>138</v>
      </c>
      <c r="L5713" t="s">
        <v>16383</v>
      </c>
      <c r="M5713" t="s">
        <v>16384</v>
      </c>
      <c r="N5713">
        <v>2.681944444</v>
      </c>
      <c r="O5713">
        <v>0</v>
      </c>
      <c r="P5713">
        <v>0</v>
      </c>
      <c r="Q5713">
        <v>0</v>
      </c>
      <c r="R5713">
        <v>10</v>
      </c>
      <c r="S5713">
        <v>0</v>
      </c>
      <c r="T5713">
        <v>1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17.447930240034996</v>
      </c>
      <c r="AA5713">
        <v>0</v>
      </c>
      <c r="AB5713">
        <v>2.2889174957442306</v>
      </c>
      <c r="AC5713">
        <v>0</v>
      </c>
      <c r="AD5713">
        <v>0</v>
      </c>
      <c r="AE5713">
        <v>19.736847735779225</v>
      </c>
    </row>
    <row r="5714" spans="1:31" x14ac:dyDescent="0.25">
      <c r="A5714">
        <v>2348458</v>
      </c>
      <c r="B5714">
        <v>1</v>
      </c>
      <c r="C5714" t="s">
        <v>80</v>
      </c>
      <c r="D5714" t="s">
        <v>82</v>
      </c>
      <c r="E5714" t="s">
        <v>157</v>
      </c>
      <c r="F5714" t="s">
        <v>16385</v>
      </c>
      <c r="G5714" t="s">
        <v>159</v>
      </c>
      <c r="H5714" t="s">
        <v>154</v>
      </c>
      <c r="I5714" t="s">
        <v>144</v>
      </c>
      <c r="J5714" t="s">
        <v>137</v>
      </c>
      <c r="K5714" t="s">
        <v>138</v>
      </c>
      <c r="L5714" t="s">
        <v>16386</v>
      </c>
      <c r="M5714" t="s">
        <v>16387</v>
      </c>
      <c r="N5714">
        <v>3.131388888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1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20.318869748516029</v>
      </c>
      <c r="AC5714">
        <v>0</v>
      </c>
      <c r="AD5714">
        <v>0</v>
      </c>
      <c r="AE5714">
        <v>20.318869748516029</v>
      </c>
    </row>
    <row r="5715" spans="1:31" x14ac:dyDescent="0.25">
      <c r="A5715">
        <v>2348435</v>
      </c>
      <c r="B5715">
        <v>1</v>
      </c>
      <c r="C5715" t="s">
        <v>80</v>
      </c>
      <c r="D5715" t="s">
        <v>103</v>
      </c>
      <c r="E5715" t="s">
        <v>151</v>
      </c>
      <c r="F5715" t="s">
        <v>16388</v>
      </c>
      <c r="G5715" t="s">
        <v>153</v>
      </c>
      <c r="H5715" t="s">
        <v>154</v>
      </c>
      <c r="I5715" t="s">
        <v>144</v>
      </c>
      <c r="J5715" t="s">
        <v>137</v>
      </c>
      <c r="K5715" t="s">
        <v>138</v>
      </c>
      <c r="L5715" t="s">
        <v>16389</v>
      </c>
      <c r="M5715" t="s">
        <v>16390</v>
      </c>
      <c r="N5715">
        <v>3.6186111109999999</v>
      </c>
      <c r="O5715">
        <v>0</v>
      </c>
      <c r="P5715">
        <v>4</v>
      </c>
      <c r="Q5715">
        <v>0</v>
      </c>
      <c r="R5715">
        <v>0</v>
      </c>
      <c r="S5715">
        <v>0</v>
      </c>
      <c r="T5715">
        <v>4</v>
      </c>
      <c r="U5715">
        <v>0</v>
      </c>
      <c r="V5715">
        <v>0</v>
      </c>
      <c r="W5715">
        <v>0</v>
      </c>
      <c r="X5715">
        <v>1.1022388485688512</v>
      </c>
      <c r="Y5715">
        <v>0</v>
      </c>
      <c r="Z5715">
        <v>0</v>
      </c>
      <c r="AA5715">
        <v>0</v>
      </c>
      <c r="AB5715">
        <v>9.7075737449458597</v>
      </c>
      <c r="AC5715">
        <v>0</v>
      </c>
      <c r="AD5715">
        <v>0</v>
      </c>
      <c r="AE5715">
        <v>10.80981259351471</v>
      </c>
    </row>
    <row r="5716" spans="1:31" x14ac:dyDescent="0.25">
      <c r="A5716">
        <v>2348644</v>
      </c>
      <c r="B5716">
        <v>1</v>
      </c>
      <c r="C5716" t="s">
        <v>80</v>
      </c>
      <c r="D5716" t="s">
        <v>106</v>
      </c>
      <c r="E5716" t="s">
        <v>151</v>
      </c>
      <c r="F5716" t="s">
        <v>16391</v>
      </c>
      <c r="G5716" t="s">
        <v>797</v>
      </c>
      <c r="H5716" t="s">
        <v>154</v>
      </c>
      <c r="I5716" t="s">
        <v>144</v>
      </c>
      <c r="J5716" t="s">
        <v>137</v>
      </c>
      <c r="K5716" t="s">
        <v>138</v>
      </c>
      <c r="L5716" t="s">
        <v>16392</v>
      </c>
      <c r="M5716" t="s">
        <v>16393</v>
      </c>
      <c r="N5716">
        <v>2.2058333330000002</v>
      </c>
      <c r="O5716">
        <v>0</v>
      </c>
      <c r="P5716">
        <v>18</v>
      </c>
      <c r="Q5716">
        <v>0</v>
      </c>
      <c r="R5716">
        <v>0</v>
      </c>
      <c r="S5716">
        <v>0</v>
      </c>
      <c r="T5716">
        <v>5</v>
      </c>
      <c r="U5716">
        <v>0</v>
      </c>
      <c r="V5716">
        <v>0</v>
      </c>
      <c r="W5716">
        <v>0</v>
      </c>
      <c r="X5716">
        <v>8.3394782735522401</v>
      </c>
      <c r="Y5716">
        <v>0</v>
      </c>
      <c r="Z5716">
        <v>0</v>
      </c>
      <c r="AA5716">
        <v>0</v>
      </c>
      <c r="AB5716">
        <v>10.19816366304288</v>
      </c>
      <c r="AC5716">
        <v>0</v>
      </c>
      <c r="AD5716">
        <v>0</v>
      </c>
      <c r="AE5716">
        <v>18.537641936595122</v>
      </c>
    </row>
    <row r="5717" spans="1:31" x14ac:dyDescent="0.25">
      <c r="A5717">
        <v>2348690</v>
      </c>
      <c r="B5717">
        <v>1</v>
      </c>
      <c r="C5717" t="s">
        <v>81</v>
      </c>
      <c r="D5717" t="s">
        <v>113</v>
      </c>
      <c r="E5717" t="s">
        <v>151</v>
      </c>
      <c r="F5717" t="s">
        <v>16394</v>
      </c>
      <c r="G5717" t="s">
        <v>153</v>
      </c>
      <c r="H5717" t="s">
        <v>154</v>
      </c>
      <c r="I5717" t="s">
        <v>144</v>
      </c>
      <c r="J5717" t="s">
        <v>137</v>
      </c>
      <c r="K5717" t="s">
        <v>138</v>
      </c>
      <c r="L5717" t="s">
        <v>16395</v>
      </c>
      <c r="M5717" t="s">
        <v>16396</v>
      </c>
      <c r="N5717">
        <v>2.346666666</v>
      </c>
      <c r="O5717">
        <v>0</v>
      </c>
      <c r="P5717">
        <v>7</v>
      </c>
      <c r="Q5717">
        <v>0</v>
      </c>
      <c r="R5717">
        <v>0</v>
      </c>
      <c r="S5717">
        <v>0</v>
      </c>
      <c r="T5717">
        <v>3</v>
      </c>
      <c r="U5717">
        <v>0</v>
      </c>
      <c r="V5717">
        <v>0</v>
      </c>
      <c r="W5717">
        <v>0</v>
      </c>
      <c r="X5717">
        <v>2.6166916797033899</v>
      </c>
      <c r="Y5717">
        <v>0</v>
      </c>
      <c r="Z5717">
        <v>0</v>
      </c>
      <c r="AA5717">
        <v>0</v>
      </c>
      <c r="AB5717">
        <v>0.33194500328097776</v>
      </c>
      <c r="AC5717">
        <v>0</v>
      </c>
      <c r="AD5717">
        <v>0</v>
      </c>
      <c r="AE5717">
        <v>2.9486366829843678</v>
      </c>
    </row>
    <row r="5718" spans="1:31" x14ac:dyDescent="0.25">
      <c r="A5718">
        <v>2348149</v>
      </c>
      <c r="B5718">
        <v>1</v>
      </c>
      <c r="C5718" t="s">
        <v>80</v>
      </c>
      <c r="D5718" t="s">
        <v>82</v>
      </c>
      <c r="E5718" t="s">
        <v>151</v>
      </c>
      <c r="F5718" t="s">
        <v>16397</v>
      </c>
      <c r="G5718" t="s">
        <v>153</v>
      </c>
      <c r="H5718" t="s">
        <v>154</v>
      </c>
      <c r="I5718" t="s">
        <v>144</v>
      </c>
      <c r="J5718" t="s">
        <v>137</v>
      </c>
      <c r="K5718" t="s">
        <v>138</v>
      </c>
      <c r="L5718" t="s">
        <v>16398</v>
      </c>
      <c r="M5718" t="s">
        <v>16399</v>
      </c>
      <c r="N5718">
        <v>1.0852777769999999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36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17.091084169394374</v>
      </c>
      <c r="AC5718">
        <v>0</v>
      </c>
      <c r="AD5718">
        <v>0</v>
      </c>
      <c r="AE5718">
        <v>17.091084169394374</v>
      </c>
    </row>
    <row r="5719" spans="1:31" x14ac:dyDescent="0.25">
      <c r="A5719">
        <v>2348186</v>
      </c>
      <c r="B5719">
        <v>1</v>
      </c>
      <c r="C5719" t="s">
        <v>81</v>
      </c>
      <c r="D5719" t="s">
        <v>112</v>
      </c>
      <c r="E5719" t="s">
        <v>174</v>
      </c>
      <c r="F5719" t="s">
        <v>13953</v>
      </c>
      <c r="G5719" t="s">
        <v>176</v>
      </c>
      <c r="H5719" t="s">
        <v>154</v>
      </c>
      <c r="I5719" t="s">
        <v>144</v>
      </c>
      <c r="J5719" t="s">
        <v>137</v>
      </c>
      <c r="K5719" t="s">
        <v>138</v>
      </c>
      <c r="L5719" t="s">
        <v>16400</v>
      </c>
      <c r="M5719" t="s">
        <v>16401</v>
      </c>
      <c r="N5719">
        <v>1.586944444</v>
      </c>
      <c r="O5719">
        <v>0</v>
      </c>
      <c r="P5719">
        <v>5</v>
      </c>
      <c r="Q5719">
        <v>0</v>
      </c>
      <c r="R5719">
        <v>36</v>
      </c>
      <c r="S5719">
        <v>0</v>
      </c>
      <c r="T5719">
        <v>1</v>
      </c>
      <c r="U5719">
        <v>0</v>
      </c>
      <c r="V5719">
        <v>0</v>
      </c>
      <c r="W5719">
        <v>0</v>
      </c>
      <c r="X5719">
        <v>0.77635110284084441</v>
      </c>
      <c r="Y5719">
        <v>0</v>
      </c>
      <c r="Z5719">
        <v>30.209145837320648</v>
      </c>
      <c r="AA5719">
        <v>0</v>
      </c>
      <c r="AB5719">
        <v>3.2323127739685416</v>
      </c>
      <c r="AC5719">
        <v>0</v>
      </c>
      <c r="AD5719">
        <v>0</v>
      </c>
      <c r="AE5719">
        <v>34.217809714130034</v>
      </c>
    </row>
    <row r="5720" spans="1:31" x14ac:dyDescent="0.25">
      <c r="A5720">
        <v>2348664</v>
      </c>
      <c r="B5720">
        <v>1</v>
      </c>
      <c r="C5720" t="s">
        <v>80</v>
      </c>
      <c r="D5720" t="s">
        <v>105</v>
      </c>
      <c r="E5720" t="s">
        <v>141</v>
      </c>
      <c r="F5720" t="s">
        <v>16402</v>
      </c>
      <c r="G5720" t="s">
        <v>134</v>
      </c>
      <c r="H5720" t="s">
        <v>135</v>
      </c>
      <c r="I5720" t="s">
        <v>144</v>
      </c>
      <c r="J5720" t="s">
        <v>137</v>
      </c>
      <c r="K5720" t="s">
        <v>138</v>
      </c>
      <c r="L5720" t="s">
        <v>16403</v>
      </c>
      <c r="M5720" t="s">
        <v>16404</v>
      </c>
      <c r="N5720">
        <v>1.476388888</v>
      </c>
      <c r="O5720">
        <v>0</v>
      </c>
      <c r="P5720">
        <v>0</v>
      </c>
      <c r="Q5720">
        <v>0</v>
      </c>
      <c r="R5720">
        <v>0</v>
      </c>
      <c r="S5720">
        <v>2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6.1029585351104547</v>
      </c>
      <c r="AB5720">
        <v>0</v>
      </c>
      <c r="AC5720">
        <v>0</v>
      </c>
      <c r="AD5720">
        <v>0</v>
      </c>
      <c r="AE5720">
        <v>6.1029585351104547</v>
      </c>
    </row>
    <row r="5721" spans="1:31" x14ac:dyDescent="0.25">
      <c r="A5721">
        <v>2348564</v>
      </c>
      <c r="B5721">
        <v>1</v>
      </c>
      <c r="C5721" t="s">
        <v>80</v>
      </c>
      <c r="D5721" t="s">
        <v>93</v>
      </c>
      <c r="E5721" t="s">
        <v>151</v>
      </c>
      <c r="F5721" t="s">
        <v>13896</v>
      </c>
      <c r="G5721" t="s">
        <v>153</v>
      </c>
      <c r="H5721" t="s">
        <v>154</v>
      </c>
      <c r="I5721" t="s">
        <v>144</v>
      </c>
      <c r="J5721" t="s">
        <v>137</v>
      </c>
      <c r="K5721" t="s">
        <v>138</v>
      </c>
      <c r="L5721" t="s">
        <v>16405</v>
      </c>
      <c r="M5721" t="s">
        <v>16406</v>
      </c>
      <c r="N5721">
        <v>9.4683333330000004</v>
      </c>
      <c r="O5721">
        <v>0</v>
      </c>
      <c r="P5721">
        <v>18</v>
      </c>
      <c r="Q5721">
        <v>0</v>
      </c>
      <c r="R5721">
        <v>12</v>
      </c>
      <c r="S5721">
        <v>0</v>
      </c>
      <c r="T5721">
        <v>7</v>
      </c>
      <c r="U5721">
        <v>0</v>
      </c>
      <c r="V5721">
        <v>0</v>
      </c>
      <c r="W5721">
        <v>0</v>
      </c>
      <c r="X5721">
        <v>29.89698813842784</v>
      </c>
      <c r="Y5721">
        <v>0</v>
      </c>
      <c r="Z5721">
        <v>87.963597825093316</v>
      </c>
      <c r="AA5721">
        <v>0</v>
      </c>
      <c r="AB5721">
        <v>28.294606210072413</v>
      </c>
      <c r="AC5721">
        <v>0</v>
      </c>
      <c r="AD5721">
        <v>0</v>
      </c>
      <c r="AE5721">
        <v>146.15519217359358</v>
      </c>
    </row>
    <row r="5722" spans="1:31" x14ac:dyDescent="0.25">
      <c r="A5722">
        <v>2348143</v>
      </c>
      <c r="B5722">
        <v>1</v>
      </c>
      <c r="C5722" t="s">
        <v>80</v>
      </c>
      <c r="D5722" t="s">
        <v>88</v>
      </c>
      <c r="E5722" t="s">
        <v>240</v>
      </c>
      <c r="F5722" t="s">
        <v>16407</v>
      </c>
      <c r="G5722" t="s">
        <v>363</v>
      </c>
      <c r="H5722" t="s">
        <v>135</v>
      </c>
      <c r="I5722" t="s">
        <v>144</v>
      </c>
      <c r="J5722" t="s">
        <v>137</v>
      </c>
      <c r="K5722" t="s">
        <v>209</v>
      </c>
      <c r="L5722" t="s">
        <v>16408</v>
      </c>
      <c r="M5722" t="s">
        <v>16409</v>
      </c>
      <c r="N5722">
        <v>8.1388888000000006E-2</v>
      </c>
      <c r="O5722">
        <v>0</v>
      </c>
      <c r="P5722">
        <v>1268</v>
      </c>
      <c r="Q5722">
        <v>0</v>
      </c>
      <c r="R5722">
        <v>0</v>
      </c>
      <c r="S5722">
        <v>0</v>
      </c>
      <c r="T5722">
        <v>82</v>
      </c>
      <c r="U5722">
        <v>0</v>
      </c>
      <c r="V5722">
        <v>0</v>
      </c>
      <c r="W5722">
        <v>0</v>
      </c>
      <c r="X5722">
        <v>29.416692813929831</v>
      </c>
      <c r="Y5722">
        <v>0</v>
      </c>
      <c r="Z5722">
        <v>0</v>
      </c>
      <c r="AA5722">
        <v>0</v>
      </c>
      <c r="AB5722">
        <v>5.5772814051334665</v>
      </c>
      <c r="AC5722">
        <v>0</v>
      </c>
      <c r="AD5722">
        <v>0</v>
      </c>
      <c r="AE5722">
        <v>34.993974219063297</v>
      </c>
    </row>
    <row r="5723" spans="1:31" x14ac:dyDescent="0.25">
      <c r="A5723">
        <v>2348684</v>
      </c>
      <c r="B5723">
        <v>1</v>
      </c>
      <c r="C5723" t="s">
        <v>80</v>
      </c>
      <c r="D5723" t="s">
        <v>107</v>
      </c>
      <c r="E5723" t="s">
        <v>174</v>
      </c>
      <c r="F5723" t="s">
        <v>8160</v>
      </c>
      <c r="G5723" t="s">
        <v>176</v>
      </c>
      <c r="H5723" t="s">
        <v>154</v>
      </c>
      <c r="I5723" t="s">
        <v>144</v>
      </c>
      <c r="J5723" t="s">
        <v>137</v>
      </c>
      <c r="K5723" t="s">
        <v>138</v>
      </c>
      <c r="L5723" t="s">
        <v>16410</v>
      </c>
      <c r="M5723" t="s">
        <v>16411</v>
      </c>
      <c r="N5723">
        <v>0.55277777699999997</v>
      </c>
      <c r="O5723">
        <v>0</v>
      </c>
      <c r="P5723">
        <v>63</v>
      </c>
      <c r="Q5723">
        <v>0</v>
      </c>
      <c r="R5723">
        <v>1</v>
      </c>
      <c r="S5723">
        <v>0</v>
      </c>
      <c r="T5723">
        <v>3</v>
      </c>
      <c r="U5723">
        <v>0</v>
      </c>
      <c r="V5723">
        <v>0</v>
      </c>
      <c r="W5723">
        <v>0</v>
      </c>
      <c r="X5723">
        <v>7.1434405406173562</v>
      </c>
      <c r="Y5723">
        <v>0</v>
      </c>
      <c r="Z5723">
        <v>1.5402776575159864</v>
      </c>
      <c r="AA5723">
        <v>0</v>
      </c>
      <c r="AB5723">
        <v>3.4690475983284004</v>
      </c>
      <c r="AC5723">
        <v>0</v>
      </c>
      <c r="AD5723">
        <v>0</v>
      </c>
      <c r="AE5723">
        <v>12.152765796461743</v>
      </c>
    </row>
    <row r="5724" spans="1:31" x14ac:dyDescent="0.25">
      <c r="A5724">
        <v>2348707</v>
      </c>
      <c r="B5724">
        <v>1</v>
      </c>
      <c r="C5724" t="s">
        <v>80</v>
      </c>
      <c r="D5724" t="s">
        <v>90</v>
      </c>
      <c r="E5724" t="s">
        <v>157</v>
      </c>
      <c r="F5724" t="s">
        <v>16412</v>
      </c>
      <c r="G5724" t="s">
        <v>159</v>
      </c>
      <c r="H5724" t="s">
        <v>154</v>
      </c>
      <c r="I5724" t="s">
        <v>144</v>
      </c>
      <c r="J5724" t="s">
        <v>137</v>
      </c>
      <c r="K5724" t="s">
        <v>138</v>
      </c>
      <c r="L5724" t="s">
        <v>16413</v>
      </c>
      <c r="M5724" t="s">
        <v>16414</v>
      </c>
      <c r="N5724">
        <v>2.8994444439999998</v>
      </c>
      <c r="O5724">
        <v>0</v>
      </c>
      <c r="P5724">
        <v>9</v>
      </c>
      <c r="Q5724">
        <v>0</v>
      </c>
      <c r="R5724">
        <v>0</v>
      </c>
      <c r="S5724">
        <v>0</v>
      </c>
      <c r="T5724">
        <v>6</v>
      </c>
      <c r="U5724">
        <v>0</v>
      </c>
      <c r="V5724">
        <v>0</v>
      </c>
      <c r="W5724">
        <v>0</v>
      </c>
      <c r="X5724">
        <v>6.4931958044377858</v>
      </c>
      <c r="Y5724">
        <v>0</v>
      </c>
      <c r="Z5724">
        <v>0</v>
      </c>
      <c r="AA5724">
        <v>0</v>
      </c>
      <c r="AB5724">
        <v>1.9441929553668265</v>
      </c>
      <c r="AC5724">
        <v>0</v>
      </c>
      <c r="AD5724">
        <v>0</v>
      </c>
      <c r="AE5724">
        <v>8.4373887598046124</v>
      </c>
    </row>
    <row r="5725" spans="1:31" x14ac:dyDescent="0.25">
      <c r="A5725">
        <v>2348166</v>
      </c>
      <c r="B5725">
        <v>1</v>
      </c>
      <c r="C5725" t="s">
        <v>81</v>
      </c>
      <c r="D5725" t="s">
        <v>127</v>
      </c>
      <c r="E5725" t="s">
        <v>147</v>
      </c>
      <c r="F5725" t="s">
        <v>16415</v>
      </c>
      <c r="G5725" t="s">
        <v>184</v>
      </c>
      <c r="H5725" t="s">
        <v>135</v>
      </c>
      <c r="I5725" t="s">
        <v>144</v>
      </c>
      <c r="J5725" t="s">
        <v>137</v>
      </c>
      <c r="K5725" t="s">
        <v>138</v>
      </c>
      <c r="L5725" t="s">
        <v>16416</v>
      </c>
      <c r="M5725" t="s">
        <v>16417</v>
      </c>
      <c r="N5725">
        <v>1.1444444439999999</v>
      </c>
      <c r="O5725">
        <v>0</v>
      </c>
      <c r="P5725">
        <v>134</v>
      </c>
      <c r="Q5725">
        <v>0</v>
      </c>
      <c r="R5725">
        <v>3</v>
      </c>
      <c r="S5725">
        <v>0</v>
      </c>
      <c r="T5725">
        <v>10</v>
      </c>
      <c r="U5725">
        <v>0</v>
      </c>
      <c r="V5725">
        <v>0</v>
      </c>
      <c r="W5725">
        <v>0</v>
      </c>
      <c r="X5725">
        <v>30.30435492606664</v>
      </c>
      <c r="Y5725">
        <v>0</v>
      </c>
      <c r="Z5725">
        <v>0.30189188509099441</v>
      </c>
      <c r="AA5725">
        <v>0</v>
      </c>
      <c r="AB5725">
        <v>2.4874393698385973</v>
      </c>
      <c r="AC5725">
        <v>0</v>
      </c>
      <c r="AD5725">
        <v>0</v>
      </c>
      <c r="AE5725">
        <v>33.093686180996229</v>
      </c>
    </row>
    <row r="5726" spans="1:31" x14ac:dyDescent="0.25">
      <c r="A5726">
        <v>2348478</v>
      </c>
      <c r="B5726">
        <v>1</v>
      </c>
      <c r="C5726" t="s">
        <v>81</v>
      </c>
      <c r="D5726" t="s">
        <v>125</v>
      </c>
      <c r="E5726" t="s">
        <v>141</v>
      </c>
      <c r="F5726" t="s">
        <v>16418</v>
      </c>
      <c r="G5726" t="s">
        <v>134</v>
      </c>
      <c r="H5726" t="s">
        <v>135</v>
      </c>
      <c r="I5726" t="s">
        <v>144</v>
      </c>
      <c r="J5726" t="s">
        <v>137</v>
      </c>
      <c r="K5726" t="s">
        <v>138</v>
      </c>
      <c r="L5726" t="s">
        <v>16419</v>
      </c>
      <c r="M5726" t="s">
        <v>16420</v>
      </c>
      <c r="N5726">
        <v>0.60055555500000002</v>
      </c>
      <c r="O5726">
        <v>1</v>
      </c>
      <c r="P5726">
        <v>158</v>
      </c>
      <c r="Q5726">
        <v>29</v>
      </c>
      <c r="R5726">
        <v>178</v>
      </c>
      <c r="S5726">
        <v>3</v>
      </c>
      <c r="T5726">
        <v>10</v>
      </c>
      <c r="U5726">
        <v>0</v>
      </c>
      <c r="V5726">
        <v>0</v>
      </c>
      <c r="W5726">
        <v>0.16945521691397225</v>
      </c>
      <c r="X5726">
        <v>18.1208141223551</v>
      </c>
      <c r="Y5726">
        <v>67.533348392366221</v>
      </c>
      <c r="Z5726">
        <v>440.44304960666034</v>
      </c>
      <c r="AA5726">
        <v>4.1317600132444774</v>
      </c>
      <c r="AB5726">
        <v>3.3862720127411672</v>
      </c>
      <c r="AC5726">
        <v>0</v>
      </c>
      <c r="AD5726">
        <v>0</v>
      </c>
      <c r="AE5726">
        <v>533.78469936428132</v>
      </c>
    </row>
    <row r="5727" spans="1:31" x14ac:dyDescent="0.25">
      <c r="A5727">
        <v>2348727</v>
      </c>
      <c r="B5727">
        <v>1</v>
      </c>
      <c r="C5727" t="s">
        <v>81</v>
      </c>
      <c r="D5727" t="s">
        <v>113</v>
      </c>
      <c r="E5727" t="s">
        <v>151</v>
      </c>
      <c r="F5727" t="s">
        <v>16421</v>
      </c>
      <c r="G5727" t="s">
        <v>153</v>
      </c>
      <c r="H5727" t="s">
        <v>154</v>
      </c>
      <c r="I5727" t="s">
        <v>144</v>
      </c>
      <c r="J5727" t="s">
        <v>137</v>
      </c>
      <c r="K5727" t="s">
        <v>138</v>
      </c>
      <c r="L5727" t="s">
        <v>16422</v>
      </c>
      <c r="M5727" t="s">
        <v>16423</v>
      </c>
      <c r="N5727">
        <v>3.1061111110000001</v>
      </c>
      <c r="O5727">
        <v>0</v>
      </c>
      <c r="P5727">
        <v>1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3.0081273025831226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3.0081273025831226</v>
      </c>
    </row>
    <row r="5728" spans="1:31" x14ac:dyDescent="0.25">
      <c r="A5728">
        <v>2348372</v>
      </c>
      <c r="B5728">
        <v>1</v>
      </c>
      <c r="C5728" t="s">
        <v>80</v>
      </c>
      <c r="D5728" t="s">
        <v>100</v>
      </c>
      <c r="E5728" t="s">
        <v>326</v>
      </c>
      <c r="F5728" t="s">
        <v>16424</v>
      </c>
      <c r="G5728" t="s">
        <v>667</v>
      </c>
      <c r="H5728" t="s">
        <v>154</v>
      </c>
      <c r="I5728" t="s">
        <v>144</v>
      </c>
      <c r="J5728" t="s">
        <v>137</v>
      </c>
      <c r="K5728" t="s">
        <v>138</v>
      </c>
      <c r="L5728" t="s">
        <v>16425</v>
      </c>
      <c r="M5728" t="s">
        <v>16426</v>
      </c>
      <c r="N5728">
        <v>1.845555555</v>
      </c>
      <c r="O5728">
        <v>0</v>
      </c>
      <c r="P5728">
        <v>4</v>
      </c>
      <c r="Q5728">
        <v>0</v>
      </c>
      <c r="R5728">
        <v>0</v>
      </c>
      <c r="S5728">
        <v>0</v>
      </c>
      <c r="T5728">
        <v>5</v>
      </c>
      <c r="U5728">
        <v>0</v>
      </c>
      <c r="V5728">
        <v>0</v>
      </c>
      <c r="W5728">
        <v>0</v>
      </c>
      <c r="X5728">
        <v>2.103185942071629</v>
      </c>
      <c r="Y5728">
        <v>0</v>
      </c>
      <c r="Z5728">
        <v>0</v>
      </c>
      <c r="AA5728">
        <v>0</v>
      </c>
      <c r="AB5728">
        <v>84.731085375821323</v>
      </c>
      <c r="AC5728">
        <v>0</v>
      </c>
      <c r="AD5728">
        <v>0</v>
      </c>
      <c r="AE5728">
        <v>86.834271317892956</v>
      </c>
    </row>
    <row r="5729" spans="1:31" x14ac:dyDescent="0.25">
      <c r="A5729">
        <v>2348621</v>
      </c>
      <c r="B5729">
        <v>1</v>
      </c>
      <c r="C5729" t="s">
        <v>80</v>
      </c>
      <c r="D5729" t="s">
        <v>84</v>
      </c>
      <c r="E5729" t="s">
        <v>157</v>
      </c>
      <c r="F5729" t="s">
        <v>16427</v>
      </c>
      <c r="G5729" t="s">
        <v>352</v>
      </c>
      <c r="H5729" t="s">
        <v>154</v>
      </c>
      <c r="I5729" t="s">
        <v>144</v>
      </c>
      <c r="J5729" t="s">
        <v>3</v>
      </c>
      <c r="K5729" t="s">
        <v>138</v>
      </c>
      <c r="L5729" t="s">
        <v>16428</v>
      </c>
      <c r="M5729" t="s">
        <v>16429</v>
      </c>
      <c r="N5729">
        <v>0.77749999999999997</v>
      </c>
      <c r="O5729">
        <v>0</v>
      </c>
      <c r="P5729">
        <v>9</v>
      </c>
      <c r="Q5729">
        <v>0</v>
      </c>
      <c r="R5729">
        <v>0</v>
      </c>
      <c r="S5729">
        <v>0</v>
      </c>
      <c r="T5729">
        <v>2</v>
      </c>
      <c r="U5729">
        <v>0</v>
      </c>
      <c r="V5729">
        <v>0</v>
      </c>
      <c r="W5729">
        <v>0</v>
      </c>
      <c r="X5729">
        <v>3.7395968804811082</v>
      </c>
      <c r="Y5729">
        <v>0</v>
      </c>
      <c r="Z5729">
        <v>0</v>
      </c>
      <c r="AA5729">
        <v>0</v>
      </c>
      <c r="AB5729">
        <v>2.2190745411692476</v>
      </c>
      <c r="AC5729">
        <v>0</v>
      </c>
      <c r="AD5729">
        <v>0</v>
      </c>
      <c r="AE5729">
        <v>5.9586714216503562</v>
      </c>
    </row>
    <row r="5730" spans="1:31" x14ac:dyDescent="0.25">
      <c r="A5730">
        <v>2348315</v>
      </c>
      <c r="B5730">
        <v>1</v>
      </c>
      <c r="C5730" t="s">
        <v>81</v>
      </c>
      <c r="D5730" t="s">
        <v>112</v>
      </c>
      <c r="E5730" t="s">
        <v>174</v>
      </c>
      <c r="F5730" t="s">
        <v>16430</v>
      </c>
      <c r="G5730" t="s">
        <v>208</v>
      </c>
      <c r="H5730" t="s">
        <v>154</v>
      </c>
      <c r="I5730" t="s">
        <v>144</v>
      </c>
      <c r="J5730" t="s">
        <v>137</v>
      </c>
      <c r="K5730" t="s">
        <v>209</v>
      </c>
      <c r="L5730" t="s">
        <v>16431</v>
      </c>
      <c r="M5730" t="s">
        <v>16432</v>
      </c>
      <c r="N5730">
        <v>0.520277777</v>
      </c>
      <c r="O5730">
        <v>0</v>
      </c>
      <c r="P5730">
        <v>76</v>
      </c>
      <c r="Q5730">
        <v>0</v>
      </c>
      <c r="R5730">
        <v>0</v>
      </c>
      <c r="S5730">
        <v>0</v>
      </c>
      <c r="T5730">
        <v>196</v>
      </c>
      <c r="U5730">
        <v>0</v>
      </c>
      <c r="V5730">
        <v>0</v>
      </c>
      <c r="W5730">
        <v>0</v>
      </c>
      <c r="X5730">
        <v>9.800842735822231</v>
      </c>
      <c r="Y5730">
        <v>0</v>
      </c>
      <c r="Z5730">
        <v>0</v>
      </c>
      <c r="AA5730">
        <v>0</v>
      </c>
      <c r="AB5730">
        <v>106.60450585857015</v>
      </c>
      <c r="AC5730">
        <v>0</v>
      </c>
      <c r="AD5730">
        <v>0</v>
      </c>
      <c r="AE5730">
        <v>116.40534859439238</v>
      </c>
    </row>
    <row r="5731" spans="1:31" x14ac:dyDescent="0.25">
      <c r="A5731">
        <v>2348392</v>
      </c>
      <c r="B5731">
        <v>1</v>
      </c>
      <c r="C5731" t="s">
        <v>81</v>
      </c>
      <c r="D5731" t="s">
        <v>125</v>
      </c>
      <c r="E5731" t="s">
        <v>141</v>
      </c>
      <c r="F5731" t="s">
        <v>16433</v>
      </c>
      <c r="G5731" t="s">
        <v>134</v>
      </c>
      <c r="H5731" t="s">
        <v>135</v>
      </c>
      <c r="I5731" t="s">
        <v>144</v>
      </c>
      <c r="J5731" t="s">
        <v>137</v>
      </c>
      <c r="K5731" t="s">
        <v>138</v>
      </c>
      <c r="L5731" t="s">
        <v>16434</v>
      </c>
      <c r="M5731" t="s">
        <v>16435</v>
      </c>
      <c r="N5731">
        <v>1.177777777</v>
      </c>
      <c r="O5731">
        <v>1</v>
      </c>
      <c r="P5731">
        <v>158</v>
      </c>
      <c r="Q5731">
        <v>29</v>
      </c>
      <c r="R5731">
        <v>178</v>
      </c>
      <c r="S5731">
        <v>3</v>
      </c>
      <c r="T5731">
        <v>10</v>
      </c>
      <c r="U5731">
        <v>0</v>
      </c>
      <c r="V5731">
        <v>0</v>
      </c>
      <c r="W5731">
        <v>0.31534498386088894</v>
      </c>
      <c r="X5731">
        <v>34.235013170767743</v>
      </c>
      <c r="Y5731">
        <v>131.41406651318496</v>
      </c>
      <c r="Z5731">
        <v>857.47256058580422</v>
      </c>
      <c r="AA5731">
        <v>7.7405942223110547</v>
      </c>
      <c r="AB5731">
        <v>6.3939905398853041</v>
      </c>
      <c r="AC5731">
        <v>0</v>
      </c>
      <c r="AD5731">
        <v>0</v>
      </c>
      <c r="AE5731">
        <v>1037.5715700158144</v>
      </c>
    </row>
    <row r="5732" spans="1:31" x14ac:dyDescent="0.25">
      <c r="A5732">
        <v>2348584</v>
      </c>
      <c r="B5732">
        <v>1</v>
      </c>
      <c r="C5732" t="s">
        <v>80</v>
      </c>
      <c r="D5732" t="s">
        <v>100</v>
      </c>
      <c r="E5732" t="s">
        <v>147</v>
      </c>
      <c r="F5732" t="s">
        <v>16436</v>
      </c>
      <c r="G5732" t="s">
        <v>494</v>
      </c>
      <c r="H5732" t="s">
        <v>135</v>
      </c>
      <c r="I5732" t="s">
        <v>144</v>
      </c>
      <c r="J5732" t="s">
        <v>137</v>
      </c>
      <c r="K5732" t="s">
        <v>138</v>
      </c>
      <c r="L5732" t="s">
        <v>16437</v>
      </c>
      <c r="M5732" t="s">
        <v>16438</v>
      </c>
      <c r="N5732">
        <v>0.70499999999999996</v>
      </c>
      <c r="O5732">
        <v>2</v>
      </c>
      <c r="P5732">
        <v>814</v>
      </c>
      <c r="Q5732">
        <v>4</v>
      </c>
      <c r="R5732">
        <v>44</v>
      </c>
      <c r="S5732">
        <v>11</v>
      </c>
      <c r="T5732">
        <v>58</v>
      </c>
      <c r="U5732">
        <v>1</v>
      </c>
      <c r="V5732">
        <v>0</v>
      </c>
      <c r="W5732">
        <v>0.26791626103813831</v>
      </c>
      <c r="X5732">
        <v>303.63054257254345</v>
      </c>
      <c r="Y5732">
        <v>5.6501028452686404</v>
      </c>
      <c r="Z5732">
        <v>37.09239463307236</v>
      </c>
      <c r="AA5732">
        <v>45.531324596642854</v>
      </c>
      <c r="AB5732">
        <v>54.113867634810667</v>
      </c>
      <c r="AC5732">
        <v>20.23083956318477</v>
      </c>
      <c r="AD5732">
        <v>0</v>
      </c>
      <c r="AE5732">
        <v>466.5169881065608</v>
      </c>
    </row>
    <row r="5733" spans="1:31" x14ac:dyDescent="0.25">
      <c r="A5733">
        <v>2348146</v>
      </c>
      <c r="B5733">
        <v>1</v>
      </c>
      <c r="C5733" t="s">
        <v>81</v>
      </c>
      <c r="D5733" t="s">
        <v>112</v>
      </c>
      <c r="E5733" t="s">
        <v>132</v>
      </c>
      <c r="F5733" t="s">
        <v>16439</v>
      </c>
      <c r="G5733" t="s">
        <v>134</v>
      </c>
      <c r="H5733" t="s">
        <v>135</v>
      </c>
      <c r="I5733" t="s">
        <v>144</v>
      </c>
      <c r="J5733" t="s">
        <v>137</v>
      </c>
      <c r="K5733" t="s">
        <v>138</v>
      </c>
      <c r="L5733" t="s">
        <v>16440</v>
      </c>
      <c r="M5733" t="s">
        <v>16441</v>
      </c>
      <c r="N5733">
        <v>0.196111111</v>
      </c>
      <c r="O5733">
        <v>3</v>
      </c>
      <c r="P5733">
        <v>945</v>
      </c>
      <c r="Q5733">
        <v>102</v>
      </c>
      <c r="R5733">
        <v>323</v>
      </c>
      <c r="S5733">
        <v>14</v>
      </c>
      <c r="T5733">
        <v>114</v>
      </c>
      <c r="U5733">
        <v>1</v>
      </c>
      <c r="V5733">
        <v>0</v>
      </c>
      <c r="W5733">
        <v>5.5415449712949448E-2</v>
      </c>
      <c r="X5733">
        <v>25.811418963209121</v>
      </c>
      <c r="Y5733">
        <v>41.086592514393473</v>
      </c>
      <c r="Z5733">
        <v>34.460045915373477</v>
      </c>
      <c r="AA5733">
        <v>9.6060329025171072</v>
      </c>
      <c r="AB5733">
        <v>9.9735967556524621</v>
      </c>
      <c r="AC5733">
        <v>0.49234299964563344</v>
      </c>
      <c r="AD5733">
        <v>0</v>
      </c>
      <c r="AE5733">
        <v>121.48544550050424</v>
      </c>
    </row>
    <row r="5734" spans="1:31" x14ac:dyDescent="0.25">
      <c r="A5734">
        <v>2348501</v>
      </c>
      <c r="B5734">
        <v>1</v>
      </c>
      <c r="C5734" t="s">
        <v>80</v>
      </c>
      <c r="D5734" t="s">
        <v>98</v>
      </c>
      <c r="E5734" t="s">
        <v>157</v>
      </c>
      <c r="F5734" t="s">
        <v>16442</v>
      </c>
      <c r="G5734" t="s">
        <v>159</v>
      </c>
      <c r="H5734" t="s">
        <v>154</v>
      </c>
      <c r="I5734" t="s">
        <v>144</v>
      </c>
      <c r="J5734" t="s">
        <v>137</v>
      </c>
      <c r="K5734" t="s">
        <v>138</v>
      </c>
      <c r="L5734" t="s">
        <v>16443</v>
      </c>
      <c r="M5734" t="s">
        <v>16444</v>
      </c>
      <c r="N5734">
        <v>3.517222222</v>
      </c>
      <c r="O5734">
        <v>0</v>
      </c>
      <c r="P5734">
        <v>0</v>
      </c>
      <c r="Q5734">
        <v>0</v>
      </c>
      <c r="R5734">
        <v>1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3.1795544666152549</v>
      </c>
      <c r="AA5734">
        <v>0</v>
      </c>
      <c r="AB5734">
        <v>0</v>
      </c>
      <c r="AC5734">
        <v>0</v>
      </c>
      <c r="AD5734">
        <v>0</v>
      </c>
      <c r="AE5734">
        <v>3.1795544666152549</v>
      </c>
    </row>
    <row r="5735" spans="1:31" x14ac:dyDescent="0.25">
      <c r="A5735">
        <v>2348352</v>
      </c>
      <c r="B5735">
        <v>1</v>
      </c>
      <c r="C5735" t="s">
        <v>80</v>
      </c>
      <c r="D5735" t="s">
        <v>105</v>
      </c>
      <c r="E5735" t="s">
        <v>141</v>
      </c>
      <c r="F5735" t="s">
        <v>16445</v>
      </c>
      <c r="G5735" t="s">
        <v>208</v>
      </c>
      <c r="H5735" t="s">
        <v>135</v>
      </c>
      <c r="I5735" t="s">
        <v>144</v>
      </c>
      <c r="J5735" t="s">
        <v>137</v>
      </c>
      <c r="K5735" t="s">
        <v>209</v>
      </c>
      <c r="L5735" t="s">
        <v>16446</v>
      </c>
      <c r="M5735" t="s">
        <v>16447</v>
      </c>
      <c r="N5735">
        <v>4.4919444439999996</v>
      </c>
      <c r="O5735">
        <v>2</v>
      </c>
      <c r="P5735">
        <v>131</v>
      </c>
      <c r="Q5735">
        <v>5</v>
      </c>
      <c r="R5735">
        <v>3</v>
      </c>
      <c r="S5735">
        <v>7</v>
      </c>
      <c r="T5735">
        <v>40</v>
      </c>
      <c r="U5735">
        <v>0</v>
      </c>
      <c r="V5735">
        <v>0</v>
      </c>
      <c r="W5735">
        <v>7.8713285209166504</v>
      </c>
      <c r="X5735">
        <v>202.51048314255115</v>
      </c>
      <c r="Y5735">
        <v>230.91194755592787</v>
      </c>
      <c r="Z5735">
        <v>9.3534162804223602</v>
      </c>
      <c r="AA5735">
        <v>333.82742484053085</v>
      </c>
      <c r="AB5735">
        <v>272.04360708481698</v>
      </c>
      <c r="AC5735">
        <v>0</v>
      </c>
      <c r="AD5735">
        <v>0</v>
      </c>
      <c r="AE5735">
        <v>1056.5182074251659</v>
      </c>
    </row>
    <row r="5736" spans="1:31" x14ac:dyDescent="0.25">
      <c r="A5736">
        <v>2348252</v>
      </c>
      <c r="B5736">
        <v>1</v>
      </c>
      <c r="C5736" t="s">
        <v>80</v>
      </c>
      <c r="D5736" t="s">
        <v>98</v>
      </c>
      <c r="E5736" t="s">
        <v>157</v>
      </c>
      <c r="F5736" t="s">
        <v>16448</v>
      </c>
      <c r="G5736" t="s">
        <v>204</v>
      </c>
      <c r="H5736" t="s">
        <v>154</v>
      </c>
      <c r="I5736" t="s">
        <v>144</v>
      </c>
      <c r="J5736" t="s">
        <v>137</v>
      </c>
      <c r="K5736" t="s">
        <v>138</v>
      </c>
      <c r="L5736" t="s">
        <v>16449</v>
      </c>
      <c r="M5736" t="s">
        <v>16450</v>
      </c>
      <c r="N5736">
        <v>2.6944444440000002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1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5.0204967620505352</v>
      </c>
      <c r="AC5736">
        <v>0</v>
      </c>
      <c r="AD5736">
        <v>0</v>
      </c>
      <c r="AE5736">
        <v>5.0204967620505352</v>
      </c>
    </row>
    <row r="5737" spans="1:31" x14ac:dyDescent="0.25">
      <c r="A5737">
        <v>2348212</v>
      </c>
      <c r="B5737">
        <v>1</v>
      </c>
      <c r="C5737" t="s">
        <v>80</v>
      </c>
      <c r="D5737" t="s">
        <v>93</v>
      </c>
      <c r="E5737" t="s">
        <v>132</v>
      </c>
      <c r="F5737" t="s">
        <v>15674</v>
      </c>
      <c r="G5737" t="s">
        <v>208</v>
      </c>
      <c r="H5737" t="s">
        <v>135</v>
      </c>
      <c r="I5737" t="s">
        <v>144</v>
      </c>
      <c r="J5737" t="s">
        <v>137</v>
      </c>
      <c r="K5737" t="s">
        <v>209</v>
      </c>
      <c r="L5737" t="s">
        <v>16451</v>
      </c>
      <c r="M5737" t="s">
        <v>16452</v>
      </c>
      <c r="N5737">
        <v>7.301111111</v>
      </c>
      <c r="O5737">
        <v>0</v>
      </c>
      <c r="P5737">
        <v>262</v>
      </c>
      <c r="Q5737">
        <v>5</v>
      </c>
      <c r="R5737">
        <v>165</v>
      </c>
      <c r="S5737">
        <v>2</v>
      </c>
      <c r="T5737">
        <v>59</v>
      </c>
      <c r="U5737">
        <v>0</v>
      </c>
      <c r="V5737">
        <v>0</v>
      </c>
      <c r="W5737">
        <v>0</v>
      </c>
      <c r="X5737">
        <v>470.27069747987952</v>
      </c>
      <c r="Y5737">
        <v>34.271422332625207</v>
      </c>
      <c r="Z5737">
        <v>2864.1409016904663</v>
      </c>
      <c r="AA5737">
        <v>38.262517267583974</v>
      </c>
      <c r="AB5737">
        <v>601.19323780115326</v>
      </c>
      <c r="AC5737">
        <v>0</v>
      </c>
      <c r="AD5737">
        <v>0</v>
      </c>
      <c r="AE5737">
        <v>4008.1387765717081</v>
      </c>
    </row>
    <row r="5738" spans="1:31" x14ac:dyDescent="0.25">
      <c r="A5738">
        <v>2348544</v>
      </c>
      <c r="B5738">
        <v>1</v>
      </c>
      <c r="C5738" t="s">
        <v>81</v>
      </c>
      <c r="D5738" t="s">
        <v>118</v>
      </c>
      <c r="E5738" t="s">
        <v>151</v>
      </c>
      <c r="F5738" t="s">
        <v>16453</v>
      </c>
      <c r="G5738" t="s">
        <v>331</v>
      </c>
      <c r="H5738" t="s">
        <v>154</v>
      </c>
      <c r="I5738" t="s">
        <v>144</v>
      </c>
      <c r="J5738" t="s">
        <v>137</v>
      </c>
      <c r="K5738" t="s">
        <v>138</v>
      </c>
      <c r="L5738" t="s">
        <v>16454</v>
      </c>
      <c r="M5738" t="s">
        <v>16455</v>
      </c>
      <c r="N5738">
        <v>6.2125000000000004</v>
      </c>
      <c r="O5738">
        <v>0</v>
      </c>
      <c r="P5738">
        <v>12</v>
      </c>
      <c r="Q5738">
        <v>0</v>
      </c>
      <c r="R5738">
        <v>1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15.072192965113501</v>
      </c>
      <c r="Y5738">
        <v>0</v>
      </c>
      <c r="Z5738">
        <v>8.2944565983591012</v>
      </c>
      <c r="AA5738">
        <v>0</v>
      </c>
      <c r="AB5738">
        <v>0</v>
      </c>
      <c r="AC5738">
        <v>0</v>
      </c>
      <c r="AD5738">
        <v>0</v>
      </c>
      <c r="AE5738">
        <v>23.366649563472603</v>
      </c>
    </row>
    <row r="5739" spans="1:31" x14ac:dyDescent="0.25">
      <c r="A5739">
        <v>2348332</v>
      </c>
      <c r="B5739">
        <v>1</v>
      </c>
      <c r="C5739" t="s">
        <v>80</v>
      </c>
      <c r="D5739" t="s">
        <v>83</v>
      </c>
      <c r="E5739" t="s">
        <v>147</v>
      </c>
      <c r="F5739" t="s">
        <v>16456</v>
      </c>
      <c r="G5739" t="s">
        <v>352</v>
      </c>
      <c r="H5739" t="s">
        <v>135</v>
      </c>
      <c r="I5739" t="s">
        <v>144</v>
      </c>
      <c r="J5739" t="s">
        <v>137</v>
      </c>
      <c r="K5739" t="s">
        <v>138</v>
      </c>
      <c r="L5739" t="s">
        <v>16457</v>
      </c>
      <c r="M5739" t="s">
        <v>16458</v>
      </c>
      <c r="N5739">
        <v>1.534166666</v>
      </c>
      <c r="O5739">
        <v>0</v>
      </c>
      <c r="P5739">
        <v>38</v>
      </c>
      <c r="Q5739">
        <v>0</v>
      </c>
      <c r="R5739">
        <v>0</v>
      </c>
      <c r="S5739">
        <v>0</v>
      </c>
      <c r="T5739">
        <v>59</v>
      </c>
      <c r="U5739">
        <v>0</v>
      </c>
      <c r="V5739">
        <v>0</v>
      </c>
      <c r="W5739">
        <v>0</v>
      </c>
      <c r="X5739">
        <v>16.750739317153602</v>
      </c>
      <c r="Y5739">
        <v>0</v>
      </c>
      <c r="Z5739">
        <v>0</v>
      </c>
      <c r="AA5739">
        <v>0</v>
      </c>
      <c r="AB5739">
        <v>543.84545430275136</v>
      </c>
      <c r="AC5739">
        <v>0</v>
      </c>
      <c r="AD5739">
        <v>0</v>
      </c>
      <c r="AE5739">
        <v>560.59619361990497</v>
      </c>
    </row>
    <row r="5740" spans="1:31" x14ac:dyDescent="0.25">
      <c r="A5740">
        <v>2348730</v>
      </c>
      <c r="B5740">
        <v>1</v>
      </c>
      <c r="C5740" t="s">
        <v>80</v>
      </c>
      <c r="D5740" t="s">
        <v>88</v>
      </c>
      <c r="E5740" t="s">
        <v>157</v>
      </c>
      <c r="F5740" t="s">
        <v>16459</v>
      </c>
      <c r="G5740" t="s">
        <v>159</v>
      </c>
      <c r="H5740" t="s">
        <v>154</v>
      </c>
      <c r="I5740" t="s">
        <v>144</v>
      </c>
      <c r="J5740" t="s">
        <v>137</v>
      </c>
      <c r="K5740" t="s">
        <v>138</v>
      </c>
      <c r="L5740" t="s">
        <v>16460</v>
      </c>
      <c r="M5740" t="s">
        <v>16461</v>
      </c>
      <c r="N5740">
        <v>1.0366666659999999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1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4.6165727568458621</v>
      </c>
      <c r="AC5740">
        <v>0</v>
      </c>
      <c r="AD5740">
        <v>0</v>
      </c>
      <c r="AE5740">
        <v>4.6165727568458621</v>
      </c>
    </row>
    <row r="5741" spans="1:31" x14ac:dyDescent="0.25">
      <c r="A5741">
        <v>2348189</v>
      </c>
      <c r="B5741">
        <v>1</v>
      </c>
      <c r="C5741" t="s">
        <v>81</v>
      </c>
      <c r="D5741" t="s">
        <v>112</v>
      </c>
      <c r="E5741" t="s">
        <v>174</v>
      </c>
      <c r="F5741" t="s">
        <v>16462</v>
      </c>
      <c r="G5741" t="s">
        <v>176</v>
      </c>
      <c r="H5741" t="s">
        <v>154</v>
      </c>
      <c r="I5741" t="s">
        <v>144</v>
      </c>
      <c r="J5741" t="s">
        <v>137</v>
      </c>
      <c r="K5741" t="s">
        <v>138</v>
      </c>
      <c r="L5741" t="s">
        <v>16463</v>
      </c>
      <c r="M5741" t="s">
        <v>16464</v>
      </c>
      <c r="N5741">
        <v>3.18</v>
      </c>
      <c r="O5741">
        <v>0</v>
      </c>
      <c r="P5741">
        <v>64</v>
      </c>
      <c r="Q5741">
        <v>0</v>
      </c>
      <c r="R5741">
        <v>63</v>
      </c>
      <c r="S5741">
        <v>0</v>
      </c>
      <c r="T5741">
        <v>7</v>
      </c>
      <c r="U5741">
        <v>0</v>
      </c>
      <c r="V5741">
        <v>0</v>
      </c>
      <c r="W5741">
        <v>0</v>
      </c>
      <c r="X5741">
        <v>27.292903319952192</v>
      </c>
      <c r="Y5741">
        <v>0</v>
      </c>
      <c r="Z5741">
        <v>43.651743769627821</v>
      </c>
      <c r="AA5741">
        <v>0</v>
      </c>
      <c r="AB5741">
        <v>16.42490319868093</v>
      </c>
      <c r="AC5741">
        <v>0</v>
      </c>
      <c r="AD5741">
        <v>0</v>
      </c>
      <c r="AE5741">
        <v>87.369550288260939</v>
      </c>
    </row>
    <row r="5742" spans="1:31" x14ac:dyDescent="0.25">
      <c r="A5742">
        <v>2348169</v>
      </c>
      <c r="B5742">
        <v>1</v>
      </c>
      <c r="C5742" t="s">
        <v>80</v>
      </c>
      <c r="D5742" t="s">
        <v>93</v>
      </c>
      <c r="E5742" t="s">
        <v>151</v>
      </c>
      <c r="F5742" t="s">
        <v>16465</v>
      </c>
      <c r="G5742" t="s">
        <v>153</v>
      </c>
      <c r="H5742" t="s">
        <v>154</v>
      </c>
      <c r="I5742" t="s">
        <v>144</v>
      </c>
      <c r="J5742" t="s">
        <v>137</v>
      </c>
      <c r="K5742" t="s">
        <v>138</v>
      </c>
      <c r="L5742" t="s">
        <v>16466</v>
      </c>
      <c r="M5742" t="s">
        <v>16467</v>
      </c>
      <c r="N5742">
        <v>1.9866666660000001</v>
      </c>
      <c r="O5742">
        <v>0</v>
      </c>
      <c r="P5742">
        <v>12</v>
      </c>
      <c r="Q5742">
        <v>0</v>
      </c>
      <c r="R5742">
        <v>0</v>
      </c>
      <c r="S5742">
        <v>0</v>
      </c>
      <c r="T5742">
        <v>2</v>
      </c>
      <c r="U5742">
        <v>0</v>
      </c>
      <c r="V5742">
        <v>0</v>
      </c>
      <c r="W5742">
        <v>0</v>
      </c>
      <c r="X5742">
        <v>2.1134120402713541</v>
      </c>
      <c r="Y5742">
        <v>0</v>
      </c>
      <c r="Z5742">
        <v>0</v>
      </c>
      <c r="AA5742">
        <v>0</v>
      </c>
      <c r="AB5742">
        <v>0.23565683296185003</v>
      </c>
      <c r="AC5742">
        <v>0</v>
      </c>
      <c r="AD5742">
        <v>0</v>
      </c>
      <c r="AE5742">
        <v>2.3490688732332039</v>
      </c>
    </row>
    <row r="5743" spans="1:31" x14ac:dyDescent="0.25">
      <c r="A5743">
        <v>2348418</v>
      </c>
      <c r="B5743">
        <v>1</v>
      </c>
      <c r="C5743" t="s">
        <v>80</v>
      </c>
      <c r="D5743" t="s">
        <v>100</v>
      </c>
      <c r="E5743" t="s">
        <v>141</v>
      </c>
      <c r="F5743" t="s">
        <v>16468</v>
      </c>
      <c r="G5743" t="s">
        <v>134</v>
      </c>
      <c r="H5743" t="s">
        <v>135</v>
      </c>
      <c r="I5743" t="s">
        <v>144</v>
      </c>
      <c r="J5743" t="s">
        <v>137</v>
      </c>
      <c r="K5743" t="s">
        <v>138</v>
      </c>
      <c r="L5743" t="s">
        <v>16469</v>
      </c>
      <c r="M5743" t="s">
        <v>16470</v>
      </c>
      <c r="N5743">
        <v>0.89555555499999995</v>
      </c>
      <c r="O5743">
        <v>0</v>
      </c>
      <c r="P5743">
        <v>348</v>
      </c>
      <c r="Q5743">
        <v>9</v>
      </c>
      <c r="R5743">
        <v>32</v>
      </c>
      <c r="S5743">
        <v>1</v>
      </c>
      <c r="T5743">
        <v>33</v>
      </c>
      <c r="U5743">
        <v>0</v>
      </c>
      <c r="V5743">
        <v>0</v>
      </c>
      <c r="W5743">
        <v>0</v>
      </c>
      <c r="X5743">
        <v>118.8934613332934</v>
      </c>
      <c r="Y5743">
        <v>43.87954797754179</v>
      </c>
      <c r="Z5743">
        <v>169.4338116221567</v>
      </c>
      <c r="AA5743">
        <v>2.1165609774319893</v>
      </c>
      <c r="AB5743">
        <v>40.420010178662899</v>
      </c>
      <c r="AC5743">
        <v>0</v>
      </c>
      <c r="AD5743">
        <v>0</v>
      </c>
      <c r="AE5743">
        <v>374.7433920890868</v>
      </c>
    </row>
    <row r="5744" spans="1:31" x14ac:dyDescent="0.25">
      <c r="A5744">
        <v>2348232</v>
      </c>
      <c r="B5744">
        <v>1</v>
      </c>
      <c r="C5744" t="s">
        <v>80</v>
      </c>
      <c r="D5744" t="s">
        <v>84</v>
      </c>
      <c r="E5744" t="s">
        <v>174</v>
      </c>
      <c r="F5744" t="s">
        <v>16471</v>
      </c>
      <c r="G5744" t="s">
        <v>269</v>
      </c>
      <c r="H5744" t="s">
        <v>154</v>
      </c>
      <c r="I5744" t="s">
        <v>144</v>
      </c>
      <c r="J5744" t="s">
        <v>137</v>
      </c>
      <c r="K5744" t="s">
        <v>209</v>
      </c>
      <c r="L5744" t="s">
        <v>16472</v>
      </c>
      <c r="M5744" t="s">
        <v>16473</v>
      </c>
      <c r="N5744">
        <v>2.517222222</v>
      </c>
      <c r="O5744">
        <v>0</v>
      </c>
      <c r="P5744">
        <v>19</v>
      </c>
      <c r="Q5744">
        <v>0</v>
      </c>
      <c r="R5744">
        <v>0</v>
      </c>
      <c r="S5744">
        <v>0</v>
      </c>
      <c r="T5744">
        <v>5</v>
      </c>
      <c r="U5744">
        <v>0</v>
      </c>
      <c r="V5744">
        <v>0</v>
      </c>
      <c r="W5744">
        <v>0</v>
      </c>
      <c r="X5744">
        <v>10.578905782014077</v>
      </c>
      <c r="Y5744">
        <v>0</v>
      </c>
      <c r="Z5744">
        <v>0</v>
      </c>
      <c r="AA5744">
        <v>0</v>
      </c>
      <c r="AB5744">
        <v>42.016892052085979</v>
      </c>
      <c r="AC5744">
        <v>0</v>
      </c>
      <c r="AD5744">
        <v>0</v>
      </c>
      <c r="AE5744">
        <v>52.595797834100054</v>
      </c>
    </row>
    <row r="5745" spans="1:31" x14ac:dyDescent="0.25">
      <c r="A5745">
        <v>2348624</v>
      </c>
      <c r="B5745">
        <v>1</v>
      </c>
      <c r="C5745" t="s">
        <v>80</v>
      </c>
      <c r="D5745" t="s">
        <v>101</v>
      </c>
      <c r="E5745" t="s">
        <v>147</v>
      </c>
      <c r="F5745" t="s">
        <v>16474</v>
      </c>
      <c r="G5745" t="s">
        <v>134</v>
      </c>
      <c r="H5745" t="s">
        <v>135</v>
      </c>
      <c r="I5745" t="s">
        <v>144</v>
      </c>
      <c r="J5745" t="s">
        <v>137</v>
      </c>
      <c r="K5745" t="s">
        <v>138</v>
      </c>
      <c r="L5745" t="s">
        <v>16475</v>
      </c>
      <c r="M5745" t="s">
        <v>16476</v>
      </c>
      <c r="N5745">
        <v>0.56888888800000004</v>
      </c>
      <c r="O5745">
        <v>0</v>
      </c>
      <c r="P5745">
        <v>276</v>
      </c>
      <c r="Q5745">
        <v>0</v>
      </c>
      <c r="R5745">
        <v>0</v>
      </c>
      <c r="S5745">
        <v>0</v>
      </c>
      <c r="T5745">
        <v>9</v>
      </c>
      <c r="U5745">
        <v>0</v>
      </c>
      <c r="V5745">
        <v>0</v>
      </c>
      <c r="W5745">
        <v>0</v>
      </c>
      <c r="X5745">
        <v>51.634745281608389</v>
      </c>
      <c r="Y5745">
        <v>0</v>
      </c>
      <c r="Z5745">
        <v>0</v>
      </c>
      <c r="AA5745">
        <v>0</v>
      </c>
      <c r="AB5745">
        <v>4.8378665670045153</v>
      </c>
      <c r="AC5745">
        <v>0</v>
      </c>
      <c r="AD5745">
        <v>0</v>
      </c>
      <c r="AE5745">
        <v>56.472611848612907</v>
      </c>
    </row>
    <row r="5746" spans="1:31" x14ac:dyDescent="0.25">
      <c r="A5746">
        <v>2348375</v>
      </c>
      <c r="B5746">
        <v>1</v>
      </c>
      <c r="C5746" t="s">
        <v>80</v>
      </c>
      <c r="D5746" t="s">
        <v>82</v>
      </c>
      <c r="E5746" t="s">
        <v>157</v>
      </c>
      <c r="F5746" t="s">
        <v>16477</v>
      </c>
      <c r="G5746" t="s">
        <v>159</v>
      </c>
      <c r="H5746" t="s">
        <v>154</v>
      </c>
      <c r="I5746" t="s">
        <v>144</v>
      </c>
      <c r="J5746" t="s">
        <v>137</v>
      </c>
      <c r="K5746" t="s">
        <v>138</v>
      </c>
      <c r="L5746" t="s">
        <v>16478</v>
      </c>
      <c r="M5746" t="s">
        <v>16479</v>
      </c>
      <c r="N5746">
        <v>1.728611111</v>
      </c>
      <c r="O5746">
        <v>0</v>
      </c>
      <c r="P5746">
        <v>1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0.83371915382409001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0.83371915382409001</v>
      </c>
    </row>
    <row r="5747" spans="1:31" x14ac:dyDescent="0.25">
      <c r="A5747">
        <v>2348650</v>
      </c>
      <c r="B5747">
        <v>1</v>
      </c>
      <c r="C5747" t="s">
        <v>80</v>
      </c>
      <c r="D5747" t="s">
        <v>100</v>
      </c>
      <c r="E5747" t="s">
        <v>132</v>
      </c>
      <c r="F5747" t="s">
        <v>5225</v>
      </c>
      <c r="G5747" t="s">
        <v>363</v>
      </c>
      <c r="H5747" t="s">
        <v>135</v>
      </c>
      <c r="I5747" t="s">
        <v>144</v>
      </c>
      <c r="J5747" t="s">
        <v>137</v>
      </c>
      <c r="K5747" t="s">
        <v>138</v>
      </c>
      <c r="L5747" t="s">
        <v>16480</v>
      </c>
      <c r="M5747" t="s">
        <v>16481</v>
      </c>
      <c r="N5747">
        <v>0.28861111099999998</v>
      </c>
      <c r="O5747">
        <v>2</v>
      </c>
      <c r="P5747">
        <v>1332</v>
      </c>
      <c r="Q5747">
        <v>15</v>
      </c>
      <c r="R5747">
        <v>143</v>
      </c>
      <c r="S5747">
        <v>30</v>
      </c>
      <c r="T5747">
        <v>115</v>
      </c>
      <c r="U5747">
        <v>2</v>
      </c>
      <c r="V5747">
        <v>0</v>
      </c>
      <c r="W5747">
        <v>0.11503228517491</v>
      </c>
      <c r="X5747">
        <v>190.99974119945037</v>
      </c>
      <c r="Y5747">
        <v>16.546296527966732</v>
      </c>
      <c r="Z5747">
        <v>43.879339899011008</v>
      </c>
      <c r="AA5747">
        <v>57.907169798705212</v>
      </c>
      <c r="AB5747">
        <v>45.488525133632592</v>
      </c>
      <c r="AC5747">
        <v>20.317525071788577</v>
      </c>
      <c r="AD5747">
        <v>0</v>
      </c>
      <c r="AE5747">
        <v>375.25362991572939</v>
      </c>
    </row>
    <row r="5748" spans="1:31" x14ac:dyDescent="0.25">
      <c r="A5748">
        <v>2348464</v>
      </c>
      <c r="B5748">
        <v>1</v>
      </c>
      <c r="C5748" t="s">
        <v>80</v>
      </c>
      <c r="D5748" t="s">
        <v>92</v>
      </c>
      <c r="E5748" t="s">
        <v>157</v>
      </c>
      <c r="F5748" t="s">
        <v>16482</v>
      </c>
      <c r="G5748" t="s">
        <v>159</v>
      </c>
      <c r="H5748" t="s">
        <v>154</v>
      </c>
      <c r="I5748" t="s">
        <v>144</v>
      </c>
      <c r="J5748" t="s">
        <v>137</v>
      </c>
      <c r="K5748" t="s">
        <v>138</v>
      </c>
      <c r="L5748" t="s">
        <v>16483</v>
      </c>
      <c r="M5748" t="s">
        <v>16484</v>
      </c>
      <c r="N5748">
        <v>4.4286111110000004</v>
      </c>
      <c r="O5748">
        <v>0</v>
      </c>
      <c r="P5748">
        <v>1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3.9312394200161993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3.9312394200161993</v>
      </c>
    </row>
    <row r="5749" spans="1:31" x14ac:dyDescent="0.25">
      <c r="A5749">
        <v>2348364</v>
      </c>
      <c r="B5749">
        <v>1</v>
      </c>
      <c r="C5749" t="s">
        <v>81</v>
      </c>
      <c r="D5749" t="s">
        <v>113</v>
      </c>
      <c r="E5749" t="s">
        <v>174</v>
      </c>
      <c r="F5749" t="s">
        <v>3691</v>
      </c>
      <c r="G5749" t="s">
        <v>176</v>
      </c>
      <c r="H5749" t="s">
        <v>154</v>
      </c>
      <c r="I5749" t="s">
        <v>144</v>
      </c>
      <c r="J5749" t="s">
        <v>137</v>
      </c>
      <c r="K5749" t="s">
        <v>138</v>
      </c>
      <c r="L5749" t="s">
        <v>16485</v>
      </c>
      <c r="M5749" t="s">
        <v>16486</v>
      </c>
      <c r="N5749">
        <v>0.73138888800000001</v>
      </c>
      <c r="O5749">
        <v>0</v>
      </c>
      <c r="P5749">
        <v>8</v>
      </c>
      <c r="Q5749">
        <v>0</v>
      </c>
      <c r="R5749">
        <v>3</v>
      </c>
      <c r="S5749">
        <v>0</v>
      </c>
      <c r="T5749">
        <v>2</v>
      </c>
      <c r="U5749">
        <v>0</v>
      </c>
      <c r="V5749">
        <v>0</v>
      </c>
      <c r="W5749">
        <v>0</v>
      </c>
      <c r="X5749">
        <v>1.9983643763605308</v>
      </c>
      <c r="Y5749">
        <v>0</v>
      </c>
      <c r="Z5749">
        <v>9.1870398253323522</v>
      </c>
      <c r="AA5749">
        <v>0</v>
      </c>
      <c r="AB5749">
        <v>3.1880757940068962</v>
      </c>
      <c r="AC5749">
        <v>0</v>
      </c>
      <c r="AD5749">
        <v>0</v>
      </c>
      <c r="AE5749">
        <v>14.373479995699778</v>
      </c>
    </row>
    <row r="5750" spans="1:31" x14ac:dyDescent="0.25">
      <c r="A5750">
        <v>2348404</v>
      </c>
      <c r="B5750">
        <v>1</v>
      </c>
      <c r="C5750" t="s">
        <v>80</v>
      </c>
      <c r="D5750" t="s">
        <v>84</v>
      </c>
      <c r="E5750" t="s">
        <v>151</v>
      </c>
      <c r="F5750" t="s">
        <v>16487</v>
      </c>
      <c r="G5750" t="s">
        <v>352</v>
      </c>
      <c r="H5750" t="s">
        <v>154</v>
      </c>
      <c r="I5750" t="s">
        <v>144</v>
      </c>
      <c r="J5750" t="s">
        <v>137</v>
      </c>
      <c r="K5750" t="s">
        <v>138</v>
      </c>
      <c r="L5750" t="s">
        <v>16488</v>
      </c>
      <c r="M5750" t="s">
        <v>16489</v>
      </c>
      <c r="N5750">
        <v>5.8955555549999996</v>
      </c>
      <c r="O5750">
        <v>0</v>
      </c>
      <c r="P5750">
        <v>29</v>
      </c>
      <c r="Q5750">
        <v>0</v>
      </c>
      <c r="R5750">
        <v>18</v>
      </c>
      <c r="S5750">
        <v>0</v>
      </c>
      <c r="T5750">
        <v>2</v>
      </c>
      <c r="U5750">
        <v>0</v>
      </c>
      <c r="V5750">
        <v>0</v>
      </c>
      <c r="W5750">
        <v>0</v>
      </c>
      <c r="X5750">
        <v>40.961589466812853</v>
      </c>
      <c r="Y5750">
        <v>0</v>
      </c>
      <c r="Z5750">
        <v>153.77916116214536</v>
      </c>
      <c r="AA5750">
        <v>0</v>
      </c>
      <c r="AB5750">
        <v>15.907283844100041</v>
      </c>
      <c r="AC5750">
        <v>0</v>
      </c>
      <c r="AD5750">
        <v>0</v>
      </c>
      <c r="AE5750">
        <v>210.64803447305826</v>
      </c>
    </row>
    <row r="5751" spans="1:31" x14ac:dyDescent="0.25">
      <c r="A5751">
        <v>2348155</v>
      </c>
      <c r="B5751">
        <v>1</v>
      </c>
      <c r="C5751" t="s">
        <v>80</v>
      </c>
      <c r="D5751" t="s">
        <v>84</v>
      </c>
      <c r="E5751" t="s">
        <v>157</v>
      </c>
      <c r="F5751" t="s">
        <v>16490</v>
      </c>
      <c r="G5751" t="s">
        <v>204</v>
      </c>
      <c r="H5751" t="s">
        <v>154</v>
      </c>
      <c r="I5751" t="s">
        <v>144</v>
      </c>
      <c r="J5751" t="s">
        <v>137</v>
      </c>
      <c r="K5751" t="s">
        <v>138</v>
      </c>
      <c r="L5751" t="s">
        <v>16491</v>
      </c>
      <c r="M5751" t="s">
        <v>16492</v>
      </c>
      <c r="N5751">
        <v>6.5519444440000001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1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9.907121766232672</v>
      </c>
      <c r="AC5751">
        <v>0</v>
      </c>
      <c r="AD5751">
        <v>0</v>
      </c>
      <c r="AE5751">
        <v>9.907121766232672</v>
      </c>
    </row>
    <row r="5752" spans="1:31" x14ac:dyDescent="0.25">
      <c r="A5752">
        <v>2348696</v>
      </c>
      <c r="B5752">
        <v>1</v>
      </c>
      <c r="C5752" t="s">
        <v>80</v>
      </c>
      <c r="D5752" t="s">
        <v>106</v>
      </c>
      <c r="E5752" t="s">
        <v>174</v>
      </c>
      <c r="F5752" t="s">
        <v>15355</v>
      </c>
      <c r="G5752" t="s">
        <v>292</v>
      </c>
      <c r="H5752" t="s">
        <v>154</v>
      </c>
      <c r="I5752" t="s">
        <v>144</v>
      </c>
      <c r="J5752" t="s">
        <v>137</v>
      </c>
      <c r="K5752" t="s">
        <v>138</v>
      </c>
      <c r="L5752" t="s">
        <v>16493</v>
      </c>
      <c r="M5752" t="s">
        <v>16494</v>
      </c>
      <c r="N5752">
        <v>1.231666666</v>
      </c>
      <c r="O5752">
        <v>0</v>
      </c>
      <c r="P5752">
        <v>1</v>
      </c>
      <c r="Q5752">
        <v>0</v>
      </c>
      <c r="R5752">
        <v>16</v>
      </c>
      <c r="S5752">
        <v>0</v>
      </c>
      <c r="T5752">
        <v>1</v>
      </c>
      <c r="U5752">
        <v>0</v>
      </c>
      <c r="V5752">
        <v>0</v>
      </c>
      <c r="W5752">
        <v>0</v>
      </c>
      <c r="X5752">
        <v>10.285286057927639</v>
      </c>
      <c r="Y5752">
        <v>0</v>
      </c>
      <c r="Z5752">
        <v>108.21271771992501</v>
      </c>
      <c r="AA5752">
        <v>0</v>
      </c>
      <c r="AB5752">
        <v>0.50582153147773079</v>
      </c>
      <c r="AC5752">
        <v>0</v>
      </c>
      <c r="AD5752">
        <v>0</v>
      </c>
      <c r="AE5752">
        <v>119.00382530933038</v>
      </c>
    </row>
    <row r="5753" spans="1:31" x14ac:dyDescent="0.25">
      <c r="A5753">
        <v>2348301</v>
      </c>
      <c r="B5753">
        <v>1</v>
      </c>
      <c r="C5753" t="s">
        <v>81</v>
      </c>
      <c r="D5753" t="s">
        <v>115</v>
      </c>
      <c r="E5753" t="s">
        <v>141</v>
      </c>
      <c r="F5753" t="s">
        <v>16495</v>
      </c>
      <c r="G5753" t="s">
        <v>208</v>
      </c>
      <c r="H5753" t="s">
        <v>135</v>
      </c>
      <c r="I5753" t="s">
        <v>144</v>
      </c>
      <c r="J5753" t="s">
        <v>137</v>
      </c>
      <c r="K5753" t="s">
        <v>209</v>
      </c>
      <c r="L5753" t="s">
        <v>16496</v>
      </c>
      <c r="M5753" t="s">
        <v>16497</v>
      </c>
      <c r="N5753">
        <v>8.2208333329999999</v>
      </c>
      <c r="O5753">
        <v>0</v>
      </c>
      <c r="P5753">
        <v>165</v>
      </c>
      <c r="Q5753">
        <v>0</v>
      </c>
      <c r="R5753">
        <v>6</v>
      </c>
      <c r="S5753">
        <v>0</v>
      </c>
      <c r="T5753">
        <v>5</v>
      </c>
      <c r="U5753">
        <v>0</v>
      </c>
      <c r="V5753">
        <v>0</v>
      </c>
      <c r="W5753">
        <v>0</v>
      </c>
      <c r="X5753">
        <v>109.59088061296859</v>
      </c>
      <c r="Y5753">
        <v>0</v>
      </c>
      <c r="Z5753">
        <v>26.738897333884754</v>
      </c>
      <c r="AA5753">
        <v>0</v>
      </c>
      <c r="AB5753">
        <v>24.213992481034165</v>
      </c>
      <c r="AC5753">
        <v>0</v>
      </c>
      <c r="AD5753">
        <v>0</v>
      </c>
      <c r="AE5753">
        <v>160.54377042788749</v>
      </c>
    </row>
    <row r="5754" spans="1:31" x14ac:dyDescent="0.25">
      <c r="A5754">
        <v>2348733</v>
      </c>
      <c r="B5754">
        <v>1</v>
      </c>
      <c r="C5754" t="s">
        <v>80</v>
      </c>
      <c r="D5754" t="s">
        <v>84</v>
      </c>
      <c r="E5754" t="s">
        <v>151</v>
      </c>
      <c r="F5754" t="s">
        <v>16498</v>
      </c>
      <c r="G5754" t="s">
        <v>153</v>
      </c>
      <c r="H5754" t="s">
        <v>154</v>
      </c>
      <c r="I5754" t="s">
        <v>144</v>
      </c>
      <c r="J5754" t="s">
        <v>137</v>
      </c>
      <c r="K5754" t="s">
        <v>138</v>
      </c>
      <c r="L5754" t="s">
        <v>16499</v>
      </c>
      <c r="M5754" t="s">
        <v>16500</v>
      </c>
      <c r="N5754">
        <v>0.75916666600000005</v>
      </c>
      <c r="O5754">
        <v>0</v>
      </c>
      <c r="P5754">
        <v>127</v>
      </c>
      <c r="Q5754">
        <v>0</v>
      </c>
      <c r="R5754">
        <v>0</v>
      </c>
      <c r="S5754">
        <v>0</v>
      </c>
      <c r="T5754">
        <v>9</v>
      </c>
      <c r="U5754">
        <v>0</v>
      </c>
      <c r="V5754">
        <v>0</v>
      </c>
      <c r="W5754">
        <v>0</v>
      </c>
      <c r="X5754">
        <v>24.782677349171564</v>
      </c>
      <c r="Y5754">
        <v>0</v>
      </c>
      <c r="Z5754">
        <v>0</v>
      </c>
      <c r="AA5754">
        <v>0</v>
      </c>
      <c r="AB5754">
        <v>4.1896064268060877</v>
      </c>
      <c r="AC5754">
        <v>0</v>
      </c>
      <c r="AD5754">
        <v>0</v>
      </c>
      <c r="AE5754">
        <v>28.972283775977651</v>
      </c>
    </row>
    <row r="5755" spans="1:31" x14ac:dyDescent="0.25">
      <c r="A5755">
        <v>2348235</v>
      </c>
      <c r="B5755">
        <v>1</v>
      </c>
      <c r="C5755" t="s">
        <v>80</v>
      </c>
      <c r="D5755" t="s">
        <v>82</v>
      </c>
      <c r="E5755" t="s">
        <v>174</v>
      </c>
      <c r="F5755" t="s">
        <v>16501</v>
      </c>
      <c r="G5755" t="s">
        <v>269</v>
      </c>
      <c r="H5755" t="s">
        <v>154</v>
      </c>
      <c r="I5755" t="s">
        <v>144</v>
      </c>
      <c r="J5755" t="s">
        <v>137</v>
      </c>
      <c r="K5755" t="s">
        <v>209</v>
      </c>
      <c r="L5755" t="s">
        <v>16502</v>
      </c>
      <c r="M5755" t="s">
        <v>16503</v>
      </c>
      <c r="N5755">
        <v>4.3511111109999998</v>
      </c>
      <c r="O5755">
        <v>0</v>
      </c>
      <c r="P5755">
        <v>729</v>
      </c>
      <c r="Q5755">
        <v>0</v>
      </c>
      <c r="R5755">
        <v>0</v>
      </c>
      <c r="S5755">
        <v>0</v>
      </c>
      <c r="T5755">
        <v>24</v>
      </c>
      <c r="U5755">
        <v>0</v>
      </c>
      <c r="V5755">
        <v>0</v>
      </c>
      <c r="W5755">
        <v>0</v>
      </c>
      <c r="X5755">
        <v>1005.0694328755135</v>
      </c>
      <c r="Y5755">
        <v>0</v>
      </c>
      <c r="Z5755">
        <v>0</v>
      </c>
      <c r="AA5755">
        <v>0</v>
      </c>
      <c r="AB5755">
        <v>381.73207403195943</v>
      </c>
      <c r="AC5755">
        <v>0</v>
      </c>
      <c r="AD5755">
        <v>0</v>
      </c>
      <c r="AE5755">
        <v>1386.8015069074729</v>
      </c>
    </row>
    <row r="5756" spans="1:31" x14ac:dyDescent="0.25">
      <c r="A5756">
        <v>2348258</v>
      </c>
      <c r="B5756">
        <v>1</v>
      </c>
      <c r="C5756" t="s">
        <v>80</v>
      </c>
      <c r="D5756" t="s">
        <v>94</v>
      </c>
      <c r="E5756" t="s">
        <v>147</v>
      </c>
      <c r="F5756" t="s">
        <v>12871</v>
      </c>
      <c r="G5756" t="s">
        <v>208</v>
      </c>
      <c r="H5756" t="s">
        <v>135</v>
      </c>
      <c r="I5756" t="s">
        <v>144</v>
      </c>
      <c r="J5756" t="s">
        <v>137</v>
      </c>
      <c r="K5756" t="s">
        <v>209</v>
      </c>
      <c r="L5756" t="s">
        <v>16504</v>
      </c>
      <c r="M5756" t="s">
        <v>16505</v>
      </c>
      <c r="N5756">
        <v>7.7463888880000003</v>
      </c>
      <c r="O5756">
        <v>0</v>
      </c>
      <c r="P5756">
        <v>0</v>
      </c>
      <c r="Q5756">
        <v>0</v>
      </c>
      <c r="R5756">
        <v>0</v>
      </c>
      <c r="S5756">
        <v>1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679.38260213680599</v>
      </c>
      <c r="AB5756">
        <v>0</v>
      </c>
      <c r="AC5756">
        <v>0</v>
      </c>
      <c r="AD5756">
        <v>0</v>
      </c>
      <c r="AE5756">
        <v>679.38260213680599</v>
      </c>
    </row>
    <row r="5757" spans="1:31" x14ac:dyDescent="0.25">
      <c r="A5757">
        <v>2348215</v>
      </c>
      <c r="B5757">
        <v>1</v>
      </c>
      <c r="C5757" t="s">
        <v>80</v>
      </c>
      <c r="D5757" t="s">
        <v>83</v>
      </c>
      <c r="E5757" t="s">
        <v>240</v>
      </c>
      <c r="F5757" t="s">
        <v>16506</v>
      </c>
      <c r="G5757" t="s">
        <v>208</v>
      </c>
      <c r="H5757" t="s">
        <v>135</v>
      </c>
      <c r="I5757" t="s">
        <v>144</v>
      </c>
      <c r="J5757" t="s">
        <v>137</v>
      </c>
      <c r="K5757" t="s">
        <v>209</v>
      </c>
      <c r="L5757" t="s">
        <v>16496</v>
      </c>
      <c r="M5757" t="s">
        <v>16507</v>
      </c>
      <c r="N5757">
        <v>8.8122222220000008</v>
      </c>
      <c r="O5757">
        <v>0</v>
      </c>
      <c r="P5757">
        <v>4557</v>
      </c>
      <c r="Q5757">
        <v>0</v>
      </c>
      <c r="R5757">
        <v>1</v>
      </c>
      <c r="S5757">
        <v>0</v>
      </c>
      <c r="T5757">
        <v>279</v>
      </c>
      <c r="U5757">
        <v>0</v>
      </c>
      <c r="V5757">
        <v>2</v>
      </c>
      <c r="W5757">
        <v>0</v>
      </c>
      <c r="X5757">
        <v>11074.071992936038</v>
      </c>
      <c r="Y5757">
        <v>0</v>
      </c>
      <c r="Z5757">
        <v>8.7610096177083978</v>
      </c>
      <c r="AA5757">
        <v>0</v>
      </c>
      <c r="AB5757">
        <v>4125.9722326372175</v>
      </c>
      <c r="AC5757">
        <v>0</v>
      </c>
      <c r="AD5757">
        <v>1082.5536809774492</v>
      </c>
      <c r="AE5757">
        <v>16291.358916168414</v>
      </c>
    </row>
    <row r="5758" spans="1:31" x14ac:dyDescent="0.25">
      <c r="A5758">
        <v>2348633</v>
      </c>
      <c r="B5758">
        <v>1</v>
      </c>
      <c r="C5758" t="s">
        <v>81</v>
      </c>
      <c r="D5758" t="s">
        <v>120</v>
      </c>
      <c r="E5758" t="s">
        <v>174</v>
      </c>
      <c r="F5758" t="s">
        <v>3376</v>
      </c>
      <c r="G5758" t="s">
        <v>176</v>
      </c>
      <c r="H5758" t="s">
        <v>154</v>
      </c>
      <c r="I5758" t="s">
        <v>144</v>
      </c>
      <c r="J5758" t="s">
        <v>137</v>
      </c>
      <c r="K5758" t="s">
        <v>138</v>
      </c>
      <c r="L5758" t="s">
        <v>16508</v>
      </c>
      <c r="M5758" t="s">
        <v>16509</v>
      </c>
      <c r="N5758">
        <v>0.42777777700000003</v>
      </c>
      <c r="O5758">
        <v>0</v>
      </c>
      <c r="P5758">
        <v>0</v>
      </c>
      <c r="Q5758">
        <v>0</v>
      </c>
      <c r="R5758">
        <v>12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34.169548958874515</v>
      </c>
      <c r="AA5758">
        <v>0</v>
      </c>
      <c r="AB5758">
        <v>0</v>
      </c>
      <c r="AC5758">
        <v>0</v>
      </c>
      <c r="AD5758">
        <v>0</v>
      </c>
      <c r="AE5758">
        <v>34.169548958874515</v>
      </c>
    </row>
    <row r="5759" spans="1:31" x14ac:dyDescent="0.25">
      <c r="A5759">
        <v>2348384</v>
      </c>
      <c r="B5759">
        <v>1</v>
      </c>
      <c r="C5759" t="s">
        <v>81</v>
      </c>
      <c r="D5759" t="s">
        <v>113</v>
      </c>
      <c r="E5759" t="s">
        <v>141</v>
      </c>
      <c r="F5759" t="s">
        <v>3054</v>
      </c>
      <c r="G5759" t="s">
        <v>134</v>
      </c>
      <c r="H5759" t="s">
        <v>135</v>
      </c>
      <c r="I5759" t="s">
        <v>144</v>
      </c>
      <c r="J5759" t="s">
        <v>137</v>
      </c>
      <c r="K5759" t="s">
        <v>138</v>
      </c>
      <c r="L5759" t="s">
        <v>16510</v>
      </c>
      <c r="M5759" t="s">
        <v>16511</v>
      </c>
      <c r="N5759">
        <v>1.5777777770000001</v>
      </c>
      <c r="O5759">
        <v>0</v>
      </c>
      <c r="P5759">
        <v>281</v>
      </c>
      <c r="Q5759">
        <v>9</v>
      </c>
      <c r="R5759">
        <v>23</v>
      </c>
      <c r="S5759">
        <v>1</v>
      </c>
      <c r="T5759">
        <v>18</v>
      </c>
      <c r="U5759">
        <v>0</v>
      </c>
      <c r="V5759">
        <v>0</v>
      </c>
      <c r="W5759">
        <v>0</v>
      </c>
      <c r="X5759">
        <v>101.82097930383514</v>
      </c>
      <c r="Y5759">
        <v>90.921079822865309</v>
      </c>
      <c r="Z5759">
        <v>196.54494869377021</v>
      </c>
      <c r="AA5759">
        <v>3.6192563538668057</v>
      </c>
      <c r="AB5759">
        <v>22.356934944555142</v>
      </c>
      <c r="AC5759">
        <v>0</v>
      </c>
      <c r="AD5759">
        <v>0</v>
      </c>
      <c r="AE5759">
        <v>415.2631991188926</v>
      </c>
    </row>
    <row r="5760" spans="1:31" x14ac:dyDescent="0.25">
      <c r="A5760">
        <v>2348570</v>
      </c>
      <c r="B5760">
        <v>1</v>
      </c>
      <c r="C5760" t="s">
        <v>80</v>
      </c>
      <c r="D5760" t="s">
        <v>101</v>
      </c>
      <c r="E5760" t="s">
        <v>151</v>
      </c>
      <c r="F5760" t="s">
        <v>16512</v>
      </c>
      <c r="G5760" t="s">
        <v>194</v>
      </c>
      <c r="H5760" t="s">
        <v>154</v>
      </c>
      <c r="I5760" t="s">
        <v>144</v>
      </c>
      <c r="J5760" t="s">
        <v>137</v>
      </c>
      <c r="K5760" t="s">
        <v>138</v>
      </c>
      <c r="L5760" t="s">
        <v>16513</v>
      </c>
      <c r="M5760" t="s">
        <v>16514</v>
      </c>
      <c r="N5760">
        <v>0.88</v>
      </c>
      <c r="O5760">
        <v>0</v>
      </c>
      <c r="P5760">
        <v>2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0.43114345984329033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0.43114345984329033</v>
      </c>
    </row>
    <row r="5761" spans="1:31" x14ac:dyDescent="0.25">
      <c r="A5761">
        <v>2348421</v>
      </c>
      <c r="B5761">
        <v>1</v>
      </c>
      <c r="C5761" t="s">
        <v>80</v>
      </c>
      <c r="D5761" t="s">
        <v>84</v>
      </c>
      <c r="E5761" t="s">
        <v>157</v>
      </c>
      <c r="F5761" t="s">
        <v>16515</v>
      </c>
      <c r="G5761" t="s">
        <v>159</v>
      </c>
      <c r="H5761" t="s">
        <v>154</v>
      </c>
      <c r="I5761" t="s">
        <v>144</v>
      </c>
      <c r="J5761" t="s">
        <v>137</v>
      </c>
      <c r="K5761" t="s">
        <v>138</v>
      </c>
      <c r="L5761" t="s">
        <v>16516</v>
      </c>
      <c r="M5761" t="s">
        <v>16517</v>
      </c>
      <c r="N5761">
        <v>6.7622222220000001</v>
      </c>
      <c r="O5761">
        <v>0</v>
      </c>
      <c r="P5761">
        <v>1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11.71513926748438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11.71513926748438</v>
      </c>
    </row>
    <row r="5762" spans="1:31" x14ac:dyDescent="0.25">
      <c r="A5762">
        <v>2348278</v>
      </c>
      <c r="B5762">
        <v>1</v>
      </c>
      <c r="C5762" t="s">
        <v>80</v>
      </c>
      <c r="D5762" t="s">
        <v>96</v>
      </c>
      <c r="E5762" t="s">
        <v>157</v>
      </c>
      <c r="F5762" t="s">
        <v>16518</v>
      </c>
      <c r="G5762" t="s">
        <v>159</v>
      </c>
      <c r="H5762" t="s">
        <v>154</v>
      </c>
      <c r="I5762" t="s">
        <v>144</v>
      </c>
      <c r="J5762" t="s">
        <v>137</v>
      </c>
      <c r="K5762" t="s">
        <v>138</v>
      </c>
      <c r="L5762" t="s">
        <v>16519</v>
      </c>
      <c r="M5762" t="s">
        <v>16520</v>
      </c>
      <c r="N5762">
        <v>1.374166666</v>
      </c>
      <c r="O5762">
        <v>0</v>
      </c>
      <c r="P5762">
        <v>1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2.4577934050729602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2.4577934050729602</v>
      </c>
    </row>
    <row r="5763" spans="1:31" x14ac:dyDescent="0.25">
      <c r="A5763">
        <v>2348178</v>
      </c>
      <c r="B5763">
        <v>1</v>
      </c>
      <c r="C5763" t="s">
        <v>81</v>
      </c>
      <c r="D5763" t="s">
        <v>121</v>
      </c>
      <c r="E5763" t="s">
        <v>147</v>
      </c>
      <c r="F5763" t="s">
        <v>16521</v>
      </c>
      <c r="G5763" t="s">
        <v>134</v>
      </c>
      <c r="H5763" t="s">
        <v>135</v>
      </c>
      <c r="I5763" t="s">
        <v>144</v>
      </c>
      <c r="J5763" t="s">
        <v>137</v>
      </c>
      <c r="K5763" t="s">
        <v>138</v>
      </c>
      <c r="L5763" t="s">
        <v>16522</v>
      </c>
      <c r="M5763" t="s">
        <v>16523</v>
      </c>
      <c r="N5763">
        <v>0.462777777</v>
      </c>
      <c r="O5763">
        <v>0</v>
      </c>
      <c r="P5763">
        <v>1244</v>
      </c>
      <c r="Q5763">
        <v>0</v>
      </c>
      <c r="R5763">
        <v>15</v>
      </c>
      <c r="S5763">
        <v>6</v>
      </c>
      <c r="T5763">
        <v>292</v>
      </c>
      <c r="U5763">
        <v>0</v>
      </c>
      <c r="V5763">
        <v>1</v>
      </c>
      <c r="W5763">
        <v>0</v>
      </c>
      <c r="X5763">
        <v>84.83722883011923</v>
      </c>
      <c r="Y5763">
        <v>0</v>
      </c>
      <c r="Z5763">
        <v>2.9121049330863369</v>
      </c>
      <c r="AA5763">
        <v>62.311945859313568</v>
      </c>
      <c r="AB5763">
        <v>56.957419673500944</v>
      </c>
      <c r="AC5763">
        <v>0</v>
      </c>
      <c r="AD5763">
        <v>64.921987601929672</v>
      </c>
      <c r="AE5763">
        <v>271.94068689794972</v>
      </c>
    </row>
    <row r="5764" spans="1:31" x14ac:dyDescent="0.25">
      <c r="A5764">
        <v>2348152</v>
      </c>
      <c r="B5764">
        <v>1</v>
      </c>
      <c r="C5764" t="s">
        <v>80</v>
      </c>
      <c r="D5764" t="s">
        <v>96</v>
      </c>
      <c r="E5764" t="s">
        <v>132</v>
      </c>
      <c r="F5764" t="s">
        <v>8322</v>
      </c>
      <c r="G5764" t="s">
        <v>134</v>
      </c>
      <c r="H5764" t="s">
        <v>135</v>
      </c>
      <c r="I5764" t="s">
        <v>144</v>
      </c>
      <c r="J5764" t="s">
        <v>137</v>
      </c>
      <c r="K5764" t="s">
        <v>138</v>
      </c>
      <c r="L5764" t="s">
        <v>16524</v>
      </c>
      <c r="M5764" t="s">
        <v>16525</v>
      </c>
      <c r="N5764">
        <v>0.2175</v>
      </c>
      <c r="O5764">
        <v>3</v>
      </c>
      <c r="P5764">
        <v>3308</v>
      </c>
      <c r="Q5764">
        <v>1</v>
      </c>
      <c r="R5764">
        <v>209</v>
      </c>
      <c r="S5764">
        <v>5</v>
      </c>
      <c r="T5764">
        <v>837</v>
      </c>
      <c r="U5764">
        <v>1</v>
      </c>
      <c r="V5764">
        <v>0</v>
      </c>
      <c r="W5764">
        <v>7.4440868352868508</v>
      </c>
      <c r="X5764">
        <v>191.17665377016675</v>
      </c>
      <c r="Y5764">
        <v>0.22875277315957501</v>
      </c>
      <c r="Z5764">
        <v>34.773126117672021</v>
      </c>
      <c r="AA5764">
        <v>23.52883945374839</v>
      </c>
      <c r="AB5764">
        <v>195.71935037827873</v>
      </c>
      <c r="AC5764">
        <v>0.48407056493400002</v>
      </c>
      <c r="AD5764">
        <v>0</v>
      </c>
      <c r="AE5764">
        <v>453.35487989324633</v>
      </c>
    </row>
    <row r="5765" spans="1:31" x14ac:dyDescent="0.25">
      <c r="A5765">
        <v>2348175</v>
      </c>
      <c r="B5765">
        <v>1</v>
      </c>
      <c r="C5765" t="s">
        <v>80</v>
      </c>
      <c r="D5765" t="s">
        <v>93</v>
      </c>
      <c r="E5765" t="s">
        <v>151</v>
      </c>
      <c r="F5765" t="s">
        <v>8742</v>
      </c>
      <c r="G5765" t="s">
        <v>153</v>
      </c>
      <c r="H5765" t="s">
        <v>154</v>
      </c>
      <c r="I5765" t="s">
        <v>144</v>
      </c>
      <c r="J5765" t="s">
        <v>137</v>
      </c>
      <c r="K5765" t="s">
        <v>138</v>
      </c>
      <c r="L5765" t="s">
        <v>16526</v>
      </c>
      <c r="M5765" t="s">
        <v>16527</v>
      </c>
      <c r="N5765">
        <v>1.548888888</v>
      </c>
      <c r="O5765">
        <v>0</v>
      </c>
      <c r="P5765">
        <v>0</v>
      </c>
      <c r="Q5765">
        <v>0</v>
      </c>
      <c r="R5765">
        <v>14</v>
      </c>
      <c r="S5765">
        <v>0</v>
      </c>
      <c r="T5765">
        <v>6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63.93759085990731</v>
      </c>
      <c r="AA5765">
        <v>0</v>
      </c>
      <c r="AB5765">
        <v>21.394319509149582</v>
      </c>
      <c r="AC5765">
        <v>0</v>
      </c>
      <c r="AD5765">
        <v>0</v>
      </c>
      <c r="AE5765">
        <v>85.331910369056885</v>
      </c>
    </row>
    <row r="5766" spans="1:31" x14ac:dyDescent="0.25">
      <c r="A5766">
        <v>2348530</v>
      </c>
      <c r="B5766">
        <v>1</v>
      </c>
      <c r="C5766" t="s">
        <v>80</v>
      </c>
      <c r="D5766" t="s">
        <v>83</v>
      </c>
      <c r="E5766" t="s">
        <v>157</v>
      </c>
      <c r="F5766" t="s">
        <v>16528</v>
      </c>
      <c r="G5766" t="s">
        <v>153</v>
      </c>
      <c r="H5766" t="s">
        <v>154</v>
      </c>
      <c r="I5766" t="s">
        <v>144</v>
      </c>
      <c r="J5766" t="s">
        <v>137</v>
      </c>
      <c r="K5766" t="s">
        <v>138</v>
      </c>
      <c r="L5766" t="s">
        <v>16529</v>
      </c>
      <c r="M5766" t="s">
        <v>16530</v>
      </c>
      <c r="N5766">
        <v>1.8561111109999999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1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4.6204693336348948</v>
      </c>
      <c r="AC5766">
        <v>0</v>
      </c>
      <c r="AD5766">
        <v>0</v>
      </c>
      <c r="AE5766">
        <v>4.6204693336348948</v>
      </c>
    </row>
    <row r="5767" spans="1:31" x14ac:dyDescent="0.25">
      <c r="A5767">
        <v>2348553</v>
      </c>
      <c r="B5767">
        <v>1</v>
      </c>
      <c r="C5767" t="s">
        <v>80</v>
      </c>
      <c r="D5767" t="s">
        <v>83</v>
      </c>
      <c r="E5767" t="s">
        <v>147</v>
      </c>
      <c r="F5767" t="s">
        <v>15757</v>
      </c>
      <c r="G5767" t="s">
        <v>1416</v>
      </c>
      <c r="H5767" t="s">
        <v>135</v>
      </c>
      <c r="I5767" t="s">
        <v>144</v>
      </c>
      <c r="J5767" t="s">
        <v>137</v>
      </c>
      <c r="K5767" t="s">
        <v>138</v>
      </c>
      <c r="L5767" t="s">
        <v>16531</v>
      </c>
      <c r="M5767" t="s">
        <v>16532</v>
      </c>
      <c r="N5767">
        <v>1.0680555549999999</v>
      </c>
      <c r="O5767">
        <v>0</v>
      </c>
      <c r="P5767">
        <v>662</v>
      </c>
      <c r="Q5767">
        <v>0</v>
      </c>
      <c r="R5767">
        <v>0</v>
      </c>
      <c r="S5767">
        <v>0</v>
      </c>
      <c r="T5767">
        <v>40</v>
      </c>
      <c r="U5767">
        <v>0</v>
      </c>
      <c r="V5767">
        <v>0</v>
      </c>
      <c r="W5767">
        <v>0</v>
      </c>
      <c r="X5767">
        <v>224.69340791298535</v>
      </c>
      <c r="Y5767">
        <v>0</v>
      </c>
      <c r="Z5767">
        <v>0</v>
      </c>
      <c r="AA5767">
        <v>0</v>
      </c>
      <c r="AB5767">
        <v>53.939035079728249</v>
      </c>
      <c r="AC5767">
        <v>0</v>
      </c>
      <c r="AD5767">
        <v>0</v>
      </c>
      <c r="AE5767">
        <v>278.63244299271361</v>
      </c>
    </row>
    <row r="5768" spans="1:31" x14ac:dyDescent="0.25">
      <c r="A5768">
        <v>2348653</v>
      </c>
      <c r="B5768">
        <v>1</v>
      </c>
      <c r="C5768" t="s">
        <v>81</v>
      </c>
      <c r="D5768" t="s">
        <v>127</v>
      </c>
      <c r="E5768" t="s">
        <v>141</v>
      </c>
      <c r="F5768" t="s">
        <v>4983</v>
      </c>
      <c r="G5768" t="s">
        <v>134</v>
      </c>
      <c r="H5768" t="s">
        <v>135</v>
      </c>
      <c r="I5768" t="s">
        <v>144</v>
      </c>
      <c r="J5768" t="s">
        <v>137</v>
      </c>
      <c r="K5768" t="s">
        <v>138</v>
      </c>
      <c r="L5768" t="s">
        <v>16533</v>
      </c>
      <c r="M5768" t="s">
        <v>16534</v>
      </c>
      <c r="N5768">
        <v>1.2141666659999999</v>
      </c>
      <c r="O5768">
        <v>5</v>
      </c>
      <c r="P5768">
        <v>74</v>
      </c>
      <c r="Q5768">
        <v>96</v>
      </c>
      <c r="R5768">
        <v>101</v>
      </c>
      <c r="S5768">
        <v>2</v>
      </c>
      <c r="T5768">
        <v>8</v>
      </c>
      <c r="U5768">
        <v>0</v>
      </c>
      <c r="V5768">
        <v>1</v>
      </c>
      <c r="W5768">
        <v>2.2440218198095252</v>
      </c>
      <c r="X5768">
        <v>33.077086497779696</v>
      </c>
      <c r="Y5768">
        <v>426.72580040322492</v>
      </c>
      <c r="Z5768">
        <v>353.10215839023743</v>
      </c>
      <c r="AA5768">
        <v>17.577409032420285</v>
      </c>
      <c r="AB5768">
        <v>8.1735470435331088</v>
      </c>
      <c r="AC5768">
        <v>0</v>
      </c>
      <c r="AD5768">
        <v>0</v>
      </c>
      <c r="AE5768">
        <v>840.90002318700499</v>
      </c>
    </row>
    <row r="5769" spans="1:31" x14ac:dyDescent="0.25">
      <c r="A5769">
        <v>2348630</v>
      </c>
      <c r="B5769">
        <v>1</v>
      </c>
      <c r="C5769" t="s">
        <v>80</v>
      </c>
      <c r="D5769" t="s">
        <v>100</v>
      </c>
      <c r="E5769" t="s">
        <v>147</v>
      </c>
      <c r="F5769" t="s">
        <v>16436</v>
      </c>
      <c r="G5769" t="s">
        <v>184</v>
      </c>
      <c r="H5769" t="s">
        <v>135</v>
      </c>
      <c r="I5769" t="s">
        <v>144</v>
      </c>
      <c r="J5769" t="s">
        <v>137</v>
      </c>
      <c r="K5769" t="s">
        <v>138</v>
      </c>
      <c r="L5769" t="s">
        <v>16535</v>
      </c>
      <c r="M5769" t="s">
        <v>16536</v>
      </c>
      <c r="N5769">
        <v>1.0838888879999999</v>
      </c>
      <c r="O5769">
        <v>2</v>
      </c>
      <c r="P5769">
        <v>814</v>
      </c>
      <c r="Q5769">
        <v>4</v>
      </c>
      <c r="R5769">
        <v>44</v>
      </c>
      <c r="S5769">
        <v>11</v>
      </c>
      <c r="T5769">
        <v>58</v>
      </c>
      <c r="U5769">
        <v>1</v>
      </c>
      <c r="V5769">
        <v>0</v>
      </c>
      <c r="W5769">
        <v>0.43095815492758083</v>
      </c>
      <c r="X5769">
        <v>452.70843686034846</v>
      </c>
      <c r="Y5769">
        <v>8.8191949349478147</v>
      </c>
      <c r="Z5769">
        <v>56.912357261628671</v>
      </c>
      <c r="AA5769">
        <v>62.24011822283871</v>
      </c>
      <c r="AB5769">
        <v>71.327682044103796</v>
      </c>
      <c r="AC5769">
        <v>23.243579027607549</v>
      </c>
      <c r="AD5769">
        <v>0</v>
      </c>
      <c r="AE5769">
        <v>675.68232650640255</v>
      </c>
    </row>
    <row r="5770" spans="1:31" x14ac:dyDescent="0.25">
      <c r="A5770">
        <v>2348490</v>
      </c>
      <c r="B5770">
        <v>1</v>
      </c>
      <c r="C5770" t="s">
        <v>80</v>
      </c>
      <c r="D5770" t="s">
        <v>95</v>
      </c>
      <c r="E5770" t="s">
        <v>151</v>
      </c>
      <c r="F5770" t="s">
        <v>1676</v>
      </c>
      <c r="G5770" t="s">
        <v>153</v>
      </c>
      <c r="H5770" t="s">
        <v>154</v>
      </c>
      <c r="I5770" t="s">
        <v>144</v>
      </c>
      <c r="J5770" t="s">
        <v>137</v>
      </c>
      <c r="K5770" t="s">
        <v>138</v>
      </c>
      <c r="L5770" t="s">
        <v>16537</v>
      </c>
      <c r="M5770" t="s">
        <v>16538</v>
      </c>
      <c r="N5770">
        <v>0.51722222200000001</v>
      </c>
      <c r="O5770">
        <v>0</v>
      </c>
      <c r="P5770">
        <v>29</v>
      </c>
      <c r="Q5770">
        <v>0</v>
      </c>
      <c r="R5770">
        <v>3</v>
      </c>
      <c r="S5770">
        <v>0</v>
      </c>
      <c r="T5770">
        <v>1</v>
      </c>
      <c r="U5770">
        <v>0</v>
      </c>
      <c r="V5770">
        <v>0</v>
      </c>
      <c r="W5770">
        <v>0</v>
      </c>
      <c r="X5770">
        <v>6.0407735751802258</v>
      </c>
      <c r="Y5770">
        <v>0</v>
      </c>
      <c r="Z5770">
        <v>1.4939264112762658</v>
      </c>
      <c r="AA5770">
        <v>0</v>
      </c>
      <c r="AB5770">
        <v>0.11804003564610835</v>
      </c>
      <c r="AC5770">
        <v>0</v>
      </c>
      <c r="AD5770">
        <v>0</v>
      </c>
      <c r="AE5770">
        <v>7.6527400221025994</v>
      </c>
    </row>
    <row r="5771" spans="1:31" x14ac:dyDescent="0.25">
      <c r="A5771">
        <v>2348407</v>
      </c>
      <c r="B5771">
        <v>1</v>
      </c>
      <c r="C5771" t="s">
        <v>81</v>
      </c>
      <c r="D5771" t="s">
        <v>112</v>
      </c>
      <c r="E5771" t="s">
        <v>174</v>
      </c>
      <c r="F5771" t="s">
        <v>16539</v>
      </c>
      <c r="G5771" t="s">
        <v>208</v>
      </c>
      <c r="H5771" t="s">
        <v>154</v>
      </c>
      <c r="I5771" t="s">
        <v>144</v>
      </c>
      <c r="J5771" t="s">
        <v>137</v>
      </c>
      <c r="K5771" t="s">
        <v>209</v>
      </c>
      <c r="L5771" t="s">
        <v>16540</v>
      </c>
      <c r="M5771" t="s">
        <v>16541</v>
      </c>
      <c r="N5771">
        <v>0.66416666599999996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18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42.502790292292609</v>
      </c>
      <c r="AC5771">
        <v>0</v>
      </c>
      <c r="AD5771">
        <v>0</v>
      </c>
      <c r="AE5771">
        <v>42.502790292292609</v>
      </c>
    </row>
    <row r="5772" spans="1:31" x14ac:dyDescent="0.25">
      <c r="A5772">
        <v>2348593</v>
      </c>
      <c r="B5772">
        <v>1</v>
      </c>
      <c r="C5772" t="s">
        <v>80</v>
      </c>
      <c r="D5772" t="s">
        <v>83</v>
      </c>
      <c r="E5772" t="s">
        <v>147</v>
      </c>
      <c r="F5772" t="s">
        <v>15757</v>
      </c>
      <c r="G5772" t="s">
        <v>1416</v>
      </c>
      <c r="H5772" t="s">
        <v>135</v>
      </c>
      <c r="I5772" t="s">
        <v>144</v>
      </c>
      <c r="J5772" t="s">
        <v>137</v>
      </c>
      <c r="K5772" t="s">
        <v>138</v>
      </c>
      <c r="L5772" t="s">
        <v>16542</v>
      </c>
      <c r="M5772" t="s">
        <v>16543</v>
      </c>
      <c r="N5772">
        <v>0.84666666599999996</v>
      </c>
      <c r="O5772">
        <v>0</v>
      </c>
      <c r="P5772">
        <v>662</v>
      </c>
      <c r="Q5772">
        <v>0</v>
      </c>
      <c r="R5772">
        <v>0</v>
      </c>
      <c r="S5772">
        <v>0</v>
      </c>
      <c r="T5772">
        <v>40</v>
      </c>
      <c r="U5772">
        <v>0</v>
      </c>
      <c r="V5772">
        <v>0</v>
      </c>
      <c r="W5772">
        <v>0</v>
      </c>
      <c r="X5772">
        <v>175.75636524414662</v>
      </c>
      <c r="Y5772">
        <v>0</v>
      </c>
      <c r="Z5772">
        <v>0</v>
      </c>
      <c r="AA5772">
        <v>0</v>
      </c>
      <c r="AB5772">
        <v>38.129391293502643</v>
      </c>
      <c r="AC5772">
        <v>0</v>
      </c>
      <c r="AD5772">
        <v>0</v>
      </c>
      <c r="AE5772">
        <v>213.88575653764926</v>
      </c>
    </row>
    <row r="5773" spans="1:31" x14ac:dyDescent="0.25">
      <c r="A5773">
        <v>2348693</v>
      </c>
      <c r="B5773">
        <v>1</v>
      </c>
      <c r="C5773" t="s">
        <v>81</v>
      </c>
      <c r="D5773" t="s">
        <v>117</v>
      </c>
      <c r="E5773" t="s">
        <v>151</v>
      </c>
      <c r="F5773" t="s">
        <v>16544</v>
      </c>
      <c r="G5773" t="s">
        <v>153</v>
      </c>
      <c r="H5773" t="s">
        <v>154</v>
      </c>
      <c r="I5773" t="s">
        <v>144</v>
      </c>
      <c r="J5773" t="s">
        <v>137</v>
      </c>
      <c r="K5773" t="s">
        <v>138</v>
      </c>
      <c r="L5773" t="s">
        <v>16545</v>
      </c>
      <c r="M5773" t="s">
        <v>16546</v>
      </c>
      <c r="N5773">
        <v>1.0563888880000001</v>
      </c>
      <c r="O5773">
        <v>0</v>
      </c>
      <c r="P5773">
        <v>9</v>
      </c>
      <c r="Q5773">
        <v>0</v>
      </c>
      <c r="R5773">
        <v>1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1.5157038062893755</v>
      </c>
      <c r="Y5773">
        <v>0</v>
      </c>
      <c r="Z5773">
        <v>0.15531721401030141</v>
      </c>
      <c r="AA5773">
        <v>0</v>
      </c>
      <c r="AB5773">
        <v>0</v>
      </c>
      <c r="AC5773">
        <v>0</v>
      </c>
      <c r="AD5773">
        <v>0</v>
      </c>
      <c r="AE5773">
        <v>1.6710210202996769</v>
      </c>
    </row>
    <row r="5774" spans="1:31" x14ac:dyDescent="0.25">
      <c r="A5774">
        <v>2348567</v>
      </c>
      <c r="B5774">
        <v>1</v>
      </c>
      <c r="C5774" t="s">
        <v>80</v>
      </c>
      <c r="D5774" t="s">
        <v>92</v>
      </c>
      <c r="E5774" t="s">
        <v>141</v>
      </c>
      <c r="F5774" t="s">
        <v>16547</v>
      </c>
      <c r="G5774" t="s">
        <v>134</v>
      </c>
      <c r="H5774" t="s">
        <v>135</v>
      </c>
      <c r="I5774" t="s">
        <v>144</v>
      </c>
      <c r="J5774" t="s">
        <v>137</v>
      </c>
      <c r="K5774" t="s">
        <v>138</v>
      </c>
      <c r="L5774" t="s">
        <v>16548</v>
      </c>
      <c r="M5774" t="s">
        <v>16549</v>
      </c>
      <c r="N5774">
        <v>0.69222222200000005</v>
      </c>
      <c r="O5774">
        <v>9</v>
      </c>
      <c r="P5774">
        <v>1269</v>
      </c>
      <c r="Q5774">
        <v>1</v>
      </c>
      <c r="R5774">
        <v>0</v>
      </c>
      <c r="S5774">
        <v>6</v>
      </c>
      <c r="T5774">
        <v>12</v>
      </c>
      <c r="U5774">
        <v>0</v>
      </c>
      <c r="V5774">
        <v>0</v>
      </c>
      <c r="W5774">
        <v>166.17794703019152</v>
      </c>
      <c r="X5774">
        <v>283.69541455419375</v>
      </c>
      <c r="Y5774">
        <v>2.120953243398664</v>
      </c>
      <c r="Z5774">
        <v>0</v>
      </c>
      <c r="AA5774">
        <v>35.13393881058154</v>
      </c>
      <c r="AB5774">
        <v>19.132072232565132</v>
      </c>
      <c r="AC5774">
        <v>0</v>
      </c>
      <c r="AD5774">
        <v>0</v>
      </c>
      <c r="AE5774">
        <v>506.26032587093061</v>
      </c>
    </row>
    <row r="5775" spans="1:31" x14ac:dyDescent="0.25">
      <c r="A5775">
        <v>2348238</v>
      </c>
      <c r="B5775">
        <v>1</v>
      </c>
      <c r="C5775" t="s">
        <v>80</v>
      </c>
      <c r="D5775" t="s">
        <v>82</v>
      </c>
      <c r="E5775" t="s">
        <v>151</v>
      </c>
      <c r="F5775" t="s">
        <v>16550</v>
      </c>
      <c r="G5775" t="s">
        <v>269</v>
      </c>
      <c r="H5775" t="s">
        <v>154</v>
      </c>
      <c r="I5775" t="s">
        <v>144</v>
      </c>
      <c r="J5775" t="s">
        <v>137</v>
      </c>
      <c r="K5775" t="s">
        <v>209</v>
      </c>
      <c r="L5775" t="s">
        <v>16551</v>
      </c>
      <c r="M5775" t="s">
        <v>16552</v>
      </c>
      <c r="N5775">
        <v>9.4227777770000003</v>
      </c>
      <c r="O5775">
        <v>0</v>
      </c>
      <c r="P5775">
        <v>226</v>
      </c>
      <c r="Q5775">
        <v>0</v>
      </c>
      <c r="R5775">
        <v>0</v>
      </c>
      <c r="S5775">
        <v>0</v>
      </c>
      <c r="T5775">
        <v>6</v>
      </c>
      <c r="U5775">
        <v>0</v>
      </c>
      <c r="V5775">
        <v>0</v>
      </c>
      <c r="W5775">
        <v>0</v>
      </c>
      <c r="X5775">
        <v>656.334896069347</v>
      </c>
      <c r="Y5775">
        <v>0</v>
      </c>
      <c r="Z5775">
        <v>0</v>
      </c>
      <c r="AA5775">
        <v>0</v>
      </c>
      <c r="AB5775">
        <v>102.09530099447694</v>
      </c>
      <c r="AC5775">
        <v>0</v>
      </c>
      <c r="AD5775">
        <v>0</v>
      </c>
      <c r="AE5775">
        <v>758.43019706382393</v>
      </c>
    </row>
    <row r="5776" spans="1:31" x14ac:dyDescent="0.25">
      <c r="A5776">
        <v>2348736</v>
      </c>
      <c r="B5776">
        <v>1</v>
      </c>
      <c r="C5776" t="s">
        <v>80</v>
      </c>
      <c r="D5776" t="s">
        <v>96</v>
      </c>
      <c r="E5776" t="s">
        <v>157</v>
      </c>
      <c r="F5776" t="s">
        <v>16553</v>
      </c>
      <c r="G5776" t="s">
        <v>279</v>
      </c>
      <c r="H5776" t="s">
        <v>154</v>
      </c>
      <c r="I5776" t="s">
        <v>144</v>
      </c>
      <c r="J5776" t="s">
        <v>137</v>
      </c>
      <c r="K5776" t="s">
        <v>138</v>
      </c>
      <c r="L5776" t="s">
        <v>16554</v>
      </c>
      <c r="M5776" t="s">
        <v>16555</v>
      </c>
      <c r="N5776">
        <v>2.0152777770000001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1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</row>
    <row r="5777" spans="1:31" x14ac:dyDescent="0.25">
      <c r="A5777">
        <v>2348636</v>
      </c>
      <c r="B5777">
        <v>1</v>
      </c>
      <c r="C5777" t="s">
        <v>81</v>
      </c>
      <c r="D5777" t="s">
        <v>118</v>
      </c>
      <c r="E5777" t="s">
        <v>240</v>
      </c>
      <c r="F5777" t="s">
        <v>11177</v>
      </c>
      <c r="G5777" t="s">
        <v>134</v>
      </c>
      <c r="H5777" t="s">
        <v>135</v>
      </c>
      <c r="I5777" t="s">
        <v>144</v>
      </c>
      <c r="J5777" t="s">
        <v>137</v>
      </c>
      <c r="K5777" t="s">
        <v>138</v>
      </c>
      <c r="L5777" t="s">
        <v>16556</v>
      </c>
      <c r="M5777" t="s">
        <v>16557</v>
      </c>
      <c r="N5777">
        <v>0.510833333</v>
      </c>
      <c r="O5777">
        <v>7</v>
      </c>
      <c r="P5777">
        <v>1117</v>
      </c>
      <c r="Q5777">
        <v>190</v>
      </c>
      <c r="R5777">
        <v>76</v>
      </c>
      <c r="S5777">
        <v>48</v>
      </c>
      <c r="T5777">
        <v>103</v>
      </c>
      <c r="U5777">
        <v>0</v>
      </c>
      <c r="V5777">
        <v>0</v>
      </c>
      <c r="W5777">
        <v>1.2084842922768624</v>
      </c>
      <c r="X5777">
        <v>113.80571405939605</v>
      </c>
      <c r="Y5777">
        <v>606.8292168468613</v>
      </c>
      <c r="Z5777">
        <v>59.785233259551234</v>
      </c>
      <c r="AA5777">
        <v>158.67980936996608</v>
      </c>
      <c r="AB5777">
        <v>56.268514031206877</v>
      </c>
      <c r="AC5777">
        <v>0</v>
      </c>
      <c r="AD5777">
        <v>0</v>
      </c>
      <c r="AE5777">
        <v>996.57697185925838</v>
      </c>
    </row>
    <row r="5778" spans="1:31" x14ac:dyDescent="0.25">
      <c r="A5778">
        <v>2348610</v>
      </c>
      <c r="B5778">
        <v>1</v>
      </c>
      <c r="C5778" t="s">
        <v>80</v>
      </c>
      <c r="D5778" t="s">
        <v>100</v>
      </c>
      <c r="E5778" t="s">
        <v>132</v>
      </c>
      <c r="F5778" t="s">
        <v>5225</v>
      </c>
      <c r="G5778" t="s">
        <v>363</v>
      </c>
      <c r="H5778" t="s">
        <v>135</v>
      </c>
      <c r="I5778" t="s">
        <v>144</v>
      </c>
      <c r="J5778" t="s">
        <v>137</v>
      </c>
      <c r="K5778" t="s">
        <v>138</v>
      </c>
      <c r="L5778" t="s">
        <v>16558</v>
      </c>
      <c r="M5778" t="s">
        <v>16559</v>
      </c>
      <c r="N5778">
        <v>0.42277777700000002</v>
      </c>
      <c r="O5778">
        <v>2</v>
      </c>
      <c r="P5778">
        <v>1331</v>
      </c>
      <c r="Q5778">
        <v>14</v>
      </c>
      <c r="R5778">
        <v>143</v>
      </c>
      <c r="S5778">
        <v>28</v>
      </c>
      <c r="T5778">
        <v>114</v>
      </c>
      <c r="U5778">
        <v>2</v>
      </c>
      <c r="V5778">
        <v>0</v>
      </c>
      <c r="W5778">
        <v>0.16722842971192831</v>
      </c>
      <c r="X5778">
        <v>284.10895217804466</v>
      </c>
      <c r="Y5778">
        <v>23.589844177591889</v>
      </c>
      <c r="Z5778">
        <v>64.817191174850038</v>
      </c>
      <c r="AA5778">
        <v>84.380076015663732</v>
      </c>
      <c r="AB5778">
        <v>70.675389534975523</v>
      </c>
      <c r="AC5778">
        <v>32.387709624014377</v>
      </c>
      <c r="AD5778">
        <v>0</v>
      </c>
      <c r="AE5778">
        <v>560.12639113485216</v>
      </c>
    </row>
    <row r="5779" spans="1:31" x14ac:dyDescent="0.25">
      <c r="A5779">
        <v>2348716</v>
      </c>
      <c r="B5779">
        <v>1</v>
      </c>
      <c r="C5779" t="s">
        <v>80</v>
      </c>
      <c r="D5779" t="s">
        <v>100</v>
      </c>
      <c r="E5779" t="s">
        <v>157</v>
      </c>
      <c r="F5779" t="s">
        <v>16560</v>
      </c>
      <c r="G5779" t="s">
        <v>159</v>
      </c>
      <c r="H5779" t="s">
        <v>154</v>
      </c>
      <c r="I5779" t="s">
        <v>144</v>
      </c>
      <c r="J5779" t="s">
        <v>137</v>
      </c>
      <c r="K5779" t="s">
        <v>138</v>
      </c>
      <c r="L5779" t="s">
        <v>16561</v>
      </c>
      <c r="M5779" t="s">
        <v>16562</v>
      </c>
      <c r="N5779">
        <v>2.247777777</v>
      </c>
      <c r="O5779">
        <v>0</v>
      </c>
      <c r="P5779">
        <v>1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0.84369282537481949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0.84369282537481949</v>
      </c>
    </row>
    <row r="5780" spans="1:31" x14ac:dyDescent="0.25">
      <c r="A5780">
        <v>2348381</v>
      </c>
      <c r="B5780">
        <v>1</v>
      </c>
      <c r="C5780" t="s">
        <v>80</v>
      </c>
      <c r="D5780" t="s">
        <v>84</v>
      </c>
      <c r="E5780" t="s">
        <v>174</v>
      </c>
      <c r="F5780" t="s">
        <v>16563</v>
      </c>
      <c r="G5780" t="s">
        <v>269</v>
      </c>
      <c r="H5780" t="s">
        <v>154</v>
      </c>
      <c r="I5780" t="s">
        <v>144</v>
      </c>
      <c r="J5780" t="s">
        <v>137</v>
      </c>
      <c r="K5780" t="s">
        <v>209</v>
      </c>
      <c r="L5780" t="s">
        <v>16564</v>
      </c>
      <c r="M5780" t="s">
        <v>16565</v>
      </c>
      <c r="N5780">
        <v>5.1449999999999996</v>
      </c>
      <c r="O5780">
        <v>0</v>
      </c>
      <c r="P5780">
        <v>203</v>
      </c>
      <c r="Q5780">
        <v>0</v>
      </c>
      <c r="R5780">
        <v>0</v>
      </c>
      <c r="S5780">
        <v>0</v>
      </c>
      <c r="T5780">
        <v>104</v>
      </c>
      <c r="U5780">
        <v>0</v>
      </c>
      <c r="V5780">
        <v>2</v>
      </c>
      <c r="W5780">
        <v>0</v>
      </c>
      <c r="X5780">
        <v>353.90723722344444</v>
      </c>
      <c r="Y5780">
        <v>0</v>
      </c>
      <c r="Z5780">
        <v>0</v>
      </c>
      <c r="AA5780">
        <v>0</v>
      </c>
      <c r="AB5780">
        <v>875.49498086892334</v>
      </c>
      <c r="AC5780">
        <v>0</v>
      </c>
      <c r="AD5780">
        <v>1814.5424916896463</v>
      </c>
      <c r="AE5780">
        <v>3043.9447097820139</v>
      </c>
    </row>
    <row r="5781" spans="1:31" x14ac:dyDescent="0.25">
      <c r="A5781">
        <v>2348132</v>
      </c>
      <c r="B5781">
        <v>1</v>
      </c>
      <c r="C5781" t="s">
        <v>81</v>
      </c>
      <c r="D5781" t="s">
        <v>118</v>
      </c>
      <c r="E5781" t="s">
        <v>147</v>
      </c>
      <c r="F5781" t="s">
        <v>16566</v>
      </c>
      <c r="G5781" t="s">
        <v>134</v>
      </c>
      <c r="H5781" t="s">
        <v>135</v>
      </c>
      <c r="I5781" t="s">
        <v>144</v>
      </c>
      <c r="J5781" t="s">
        <v>137</v>
      </c>
      <c r="K5781" t="s">
        <v>138</v>
      </c>
      <c r="L5781" t="s">
        <v>16567</v>
      </c>
      <c r="M5781" t="s">
        <v>16568</v>
      </c>
      <c r="N5781">
        <v>0.42388888800000002</v>
      </c>
      <c r="O5781">
        <v>0</v>
      </c>
      <c r="P5781">
        <v>5940</v>
      </c>
      <c r="Q5781">
        <v>0</v>
      </c>
      <c r="R5781">
        <v>0</v>
      </c>
      <c r="S5781">
        <v>9</v>
      </c>
      <c r="T5781">
        <v>219</v>
      </c>
      <c r="U5781">
        <v>0</v>
      </c>
      <c r="V5781">
        <v>0</v>
      </c>
      <c r="W5781">
        <v>0</v>
      </c>
      <c r="X5781">
        <v>593.27745545220637</v>
      </c>
      <c r="Y5781">
        <v>0</v>
      </c>
      <c r="Z5781">
        <v>0</v>
      </c>
      <c r="AA5781">
        <v>230.83926631202405</v>
      </c>
      <c r="AB5781">
        <v>78.87613596858057</v>
      </c>
      <c r="AC5781">
        <v>0</v>
      </c>
      <c r="AD5781">
        <v>0</v>
      </c>
      <c r="AE5781">
        <v>902.99285773281099</v>
      </c>
    </row>
    <row r="5782" spans="1:31" x14ac:dyDescent="0.25">
      <c r="A5782">
        <v>2348424</v>
      </c>
      <c r="B5782">
        <v>1</v>
      </c>
      <c r="C5782" t="s">
        <v>80</v>
      </c>
      <c r="D5782" t="s">
        <v>82</v>
      </c>
      <c r="E5782" t="s">
        <v>157</v>
      </c>
      <c r="F5782" t="s">
        <v>16569</v>
      </c>
      <c r="G5782" t="s">
        <v>159</v>
      </c>
      <c r="H5782" t="s">
        <v>154</v>
      </c>
      <c r="I5782" t="s">
        <v>144</v>
      </c>
      <c r="J5782" t="s">
        <v>137</v>
      </c>
      <c r="K5782" t="s">
        <v>138</v>
      </c>
      <c r="L5782" t="s">
        <v>16570</v>
      </c>
      <c r="M5782" t="s">
        <v>16571</v>
      </c>
      <c r="N5782">
        <v>2.4652777769999998</v>
      </c>
      <c r="O5782">
        <v>0</v>
      </c>
      <c r="P5782">
        <v>1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</row>
    <row r="5783" spans="1:31" x14ac:dyDescent="0.25">
      <c r="A5783">
        <v>2348579</v>
      </c>
      <c r="B5783">
        <v>1</v>
      </c>
      <c r="C5783" t="s">
        <v>80</v>
      </c>
      <c r="D5783" t="s">
        <v>103</v>
      </c>
      <c r="E5783" t="s">
        <v>240</v>
      </c>
      <c r="F5783" t="s">
        <v>16572</v>
      </c>
      <c r="G5783" t="s">
        <v>134</v>
      </c>
      <c r="H5783" t="s">
        <v>135</v>
      </c>
      <c r="I5783" t="s">
        <v>144</v>
      </c>
      <c r="J5783" t="s">
        <v>137</v>
      </c>
      <c r="K5783" t="s">
        <v>138</v>
      </c>
      <c r="L5783" t="s">
        <v>16573</v>
      </c>
      <c r="M5783" t="s">
        <v>16574</v>
      </c>
      <c r="N5783">
        <v>0.11138888800000001</v>
      </c>
      <c r="O5783">
        <v>1</v>
      </c>
      <c r="P5783">
        <v>1583</v>
      </c>
      <c r="Q5783">
        <v>36</v>
      </c>
      <c r="R5783">
        <v>179</v>
      </c>
      <c r="S5783">
        <v>18</v>
      </c>
      <c r="T5783">
        <v>187</v>
      </c>
      <c r="U5783">
        <v>2</v>
      </c>
      <c r="V5783">
        <v>0</v>
      </c>
      <c r="W5783">
        <v>2.3753596680613335E-2</v>
      </c>
      <c r="X5783">
        <v>66.306526471236936</v>
      </c>
      <c r="Y5783">
        <v>37.155377872870034</v>
      </c>
      <c r="Z5783">
        <v>70.539103889459284</v>
      </c>
      <c r="AA5783">
        <v>15.321103003318994</v>
      </c>
      <c r="AB5783">
        <v>30.185256526440835</v>
      </c>
      <c r="AC5783">
        <v>13.851337138615513</v>
      </c>
      <c r="AD5783">
        <v>0</v>
      </c>
      <c r="AE5783">
        <v>233.38245849862221</v>
      </c>
    </row>
    <row r="5784" spans="1:31" x14ac:dyDescent="0.25">
      <c r="A5784">
        <v>2348224</v>
      </c>
      <c r="B5784">
        <v>1</v>
      </c>
      <c r="C5784" t="s">
        <v>81</v>
      </c>
      <c r="D5784" t="s">
        <v>112</v>
      </c>
      <c r="E5784" t="s">
        <v>174</v>
      </c>
      <c r="F5784" t="s">
        <v>16575</v>
      </c>
      <c r="G5784" t="s">
        <v>208</v>
      </c>
      <c r="H5784" t="s">
        <v>154</v>
      </c>
      <c r="I5784" t="s">
        <v>144</v>
      </c>
      <c r="J5784" t="s">
        <v>137</v>
      </c>
      <c r="K5784" t="s">
        <v>209</v>
      </c>
      <c r="L5784" t="s">
        <v>16576</v>
      </c>
      <c r="M5784" t="s">
        <v>16577</v>
      </c>
      <c r="N5784">
        <v>0.86611111100000004</v>
      </c>
      <c r="O5784">
        <v>0</v>
      </c>
      <c r="P5784">
        <v>108</v>
      </c>
      <c r="Q5784">
        <v>0</v>
      </c>
      <c r="R5784">
        <v>0</v>
      </c>
      <c r="S5784">
        <v>0</v>
      </c>
      <c r="T5784">
        <v>121</v>
      </c>
      <c r="U5784">
        <v>0</v>
      </c>
      <c r="V5784">
        <v>1</v>
      </c>
      <c r="W5784">
        <v>0</v>
      </c>
      <c r="X5784">
        <v>29.016651470620907</v>
      </c>
      <c r="Y5784">
        <v>0</v>
      </c>
      <c r="Z5784">
        <v>0</v>
      </c>
      <c r="AA5784">
        <v>0</v>
      </c>
      <c r="AB5784">
        <v>270.28841388500996</v>
      </c>
      <c r="AC5784">
        <v>0</v>
      </c>
      <c r="AD5784">
        <v>66.424616543182495</v>
      </c>
      <c r="AE5784">
        <v>365.72968189881334</v>
      </c>
    </row>
    <row r="5785" spans="1:31" x14ac:dyDescent="0.25">
      <c r="A5785">
        <v>2348602</v>
      </c>
      <c r="B5785">
        <v>1</v>
      </c>
      <c r="C5785" t="s">
        <v>80</v>
      </c>
      <c r="D5785" t="s">
        <v>93</v>
      </c>
      <c r="E5785" t="s">
        <v>157</v>
      </c>
      <c r="F5785" t="s">
        <v>16578</v>
      </c>
      <c r="G5785" t="s">
        <v>159</v>
      </c>
      <c r="H5785" t="s">
        <v>154</v>
      </c>
      <c r="I5785" t="s">
        <v>144</v>
      </c>
      <c r="J5785" t="s">
        <v>137</v>
      </c>
      <c r="K5785" t="s">
        <v>138</v>
      </c>
      <c r="L5785" t="s">
        <v>16579</v>
      </c>
      <c r="M5785" t="s">
        <v>16580</v>
      </c>
      <c r="N5785">
        <v>3.2552777769999999</v>
      </c>
      <c r="O5785">
        <v>0</v>
      </c>
      <c r="P5785">
        <v>1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0.9882496258850777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0.9882496258850777</v>
      </c>
    </row>
    <row r="5786" spans="1:31" x14ac:dyDescent="0.25">
      <c r="A5786">
        <v>2348410</v>
      </c>
      <c r="B5786">
        <v>1</v>
      </c>
      <c r="C5786" t="s">
        <v>80</v>
      </c>
      <c r="D5786" t="s">
        <v>95</v>
      </c>
      <c r="E5786" t="s">
        <v>174</v>
      </c>
      <c r="F5786" t="s">
        <v>16581</v>
      </c>
      <c r="G5786" t="s">
        <v>143</v>
      </c>
      <c r="H5786" t="s">
        <v>154</v>
      </c>
      <c r="I5786" t="s">
        <v>144</v>
      </c>
      <c r="J5786" t="s">
        <v>137</v>
      </c>
      <c r="K5786" t="s">
        <v>138</v>
      </c>
      <c r="L5786" t="s">
        <v>16582</v>
      </c>
      <c r="M5786" t="s">
        <v>16583</v>
      </c>
      <c r="N5786">
        <v>2.8955555550000001</v>
      </c>
      <c r="O5786">
        <v>0</v>
      </c>
      <c r="P5786">
        <v>78</v>
      </c>
      <c r="Q5786">
        <v>0</v>
      </c>
      <c r="R5786">
        <v>1</v>
      </c>
      <c r="S5786">
        <v>0</v>
      </c>
      <c r="T5786">
        <v>2</v>
      </c>
      <c r="U5786">
        <v>0</v>
      </c>
      <c r="V5786">
        <v>0</v>
      </c>
      <c r="W5786">
        <v>0</v>
      </c>
      <c r="X5786">
        <v>60.139252271483514</v>
      </c>
      <c r="Y5786">
        <v>0</v>
      </c>
      <c r="Z5786">
        <v>4.3573370894795191</v>
      </c>
      <c r="AA5786">
        <v>0</v>
      </c>
      <c r="AB5786">
        <v>8.4909133106292156</v>
      </c>
      <c r="AC5786">
        <v>0</v>
      </c>
      <c r="AD5786">
        <v>0</v>
      </c>
      <c r="AE5786">
        <v>72.987502671592239</v>
      </c>
    </row>
    <row r="5787" spans="1:31" x14ac:dyDescent="0.25">
      <c r="A5787">
        <v>2348433</v>
      </c>
      <c r="B5787">
        <v>1</v>
      </c>
      <c r="C5787" t="s">
        <v>80</v>
      </c>
      <c r="D5787" t="s">
        <v>101</v>
      </c>
      <c r="E5787" t="s">
        <v>157</v>
      </c>
      <c r="F5787" t="s">
        <v>16584</v>
      </c>
      <c r="G5787" t="s">
        <v>159</v>
      </c>
      <c r="H5787" t="s">
        <v>154</v>
      </c>
      <c r="I5787" t="s">
        <v>144</v>
      </c>
      <c r="J5787" t="s">
        <v>137</v>
      </c>
      <c r="K5787" t="s">
        <v>138</v>
      </c>
      <c r="L5787" t="s">
        <v>16585</v>
      </c>
      <c r="M5787" t="s">
        <v>16586</v>
      </c>
      <c r="N5787">
        <v>3.8569444439999998</v>
      </c>
      <c r="O5787">
        <v>0</v>
      </c>
      <c r="P5787">
        <v>1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1.2204255234065222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1.2204255234065222</v>
      </c>
    </row>
    <row r="5788" spans="1:31" x14ac:dyDescent="0.25">
      <c r="A5788">
        <v>2348241</v>
      </c>
      <c r="B5788">
        <v>1</v>
      </c>
      <c r="C5788" t="s">
        <v>80</v>
      </c>
      <c r="D5788" t="s">
        <v>97</v>
      </c>
      <c r="E5788" t="s">
        <v>147</v>
      </c>
      <c r="F5788" t="s">
        <v>16587</v>
      </c>
      <c r="G5788" t="s">
        <v>269</v>
      </c>
      <c r="H5788" t="s">
        <v>135</v>
      </c>
      <c r="I5788" t="s">
        <v>144</v>
      </c>
      <c r="J5788" t="s">
        <v>137</v>
      </c>
      <c r="K5788" t="s">
        <v>209</v>
      </c>
      <c r="L5788" t="s">
        <v>16588</v>
      </c>
      <c r="M5788" t="s">
        <v>16589</v>
      </c>
      <c r="N5788">
        <v>7.75</v>
      </c>
      <c r="O5788">
        <v>0</v>
      </c>
      <c r="P5788">
        <v>107</v>
      </c>
      <c r="Q5788">
        <v>0</v>
      </c>
      <c r="R5788">
        <v>2</v>
      </c>
      <c r="S5788">
        <v>0</v>
      </c>
      <c r="T5788">
        <v>11</v>
      </c>
      <c r="U5788">
        <v>0</v>
      </c>
      <c r="V5788">
        <v>0</v>
      </c>
      <c r="W5788">
        <v>0</v>
      </c>
      <c r="X5788">
        <v>271.71846121823904</v>
      </c>
      <c r="Y5788">
        <v>0</v>
      </c>
      <c r="Z5788">
        <v>12.952767396697091</v>
      </c>
      <c r="AA5788">
        <v>0</v>
      </c>
      <c r="AB5788">
        <v>81.318143045728803</v>
      </c>
      <c r="AC5788">
        <v>0</v>
      </c>
      <c r="AD5788">
        <v>0</v>
      </c>
      <c r="AE5788">
        <v>365.98937166066491</v>
      </c>
    </row>
    <row r="5789" spans="1:31" x14ac:dyDescent="0.25">
      <c r="A5789">
        <v>2348702</v>
      </c>
      <c r="B5789">
        <v>1</v>
      </c>
      <c r="C5789" t="s">
        <v>80</v>
      </c>
      <c r="D5789" t="s">
        <v>105</v>
      </c>
      <c r="E5789" t="s">
        <v>157</v>
      </c>
      <c r="F5789" t="s">
        <v>16590</v>
      </c>
      <c r="G5789" t="s">
        <v>159</v>
      </c>
      <c r="H5789" t="s">
        <v>154</v>
      </c>
      <c r="I5789" t="s">
        <v>144</v>
      </c>
      <c r="J5789" t="s">
        <v>137</v>
      </c>
      <c r="K5789" t="s">
        <v>138</v>
      </c>
      <c r="L5789" t="s">
        <v>16591</v>
      </c>
      <c r="M5789" t="s">
        <v>16592</v>
      </c>
      <c r="N5789">
        <v>0.47611111099999998</v>
      </c>
      <c r="O5789">
        <v>0</v>
      </c>
      <c r="P5789">
        <v>2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2.2360169161468031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2.2360169161468031</v>
      </c>
    </row>
    <row r="5790" spans="1:31" x14ac:dyDescent="0.25">
      <c r="A5790">
        <v>2348207</v>
      </c>
      <c r="B5790">
        <v>1</v>
      </c>
      <c r="C5790" t="s">
        <v>80</v>
      </c>
      <c r="D5790" t="s">
        <v>83</v>
      </c>
      <c r="E5790" t="s">
        <v>240</v>
      </c>
      <c r="F5790" t="s">
        <v>16593</v>
      </c>
      <c r="G5790" t="s">
        <v>208</v>
      </c>
      <c r="H5790" t="s">
        <v>135</v>
      </c>
      <c r="I5790" t="s">
        <v>144</v>
      </c>
      <c r="J5790" t="s">
        <v>137</v>
      </c>
      <c r="K5790" t="s">
        <v>209</v>
      </c>
      <c r="L5790" t="s">
        <v>16594</v>
      </c>
      <c r="M5790" t="s">
        <v>16595</v>
      </c>
      <c r="N5790">
        <v>9.1281711110000003</v>
      </c>
      <c r="O5790">
        <v>0</v>
      </c>
      <c r="P5790">
        <v>2613</v>
      </c>
      <c r="Q5790">
        <v>0</v>
      </c>
      <c r="R5790">
        <v>0</v>
      </c>
      <c r="S5790">
        <v>0</v>
      </c>
      <c r="T5790">
        <v>149</v>
      </c>
      <c r="U5790">
        <v>0</v>
      </c>
      <c r="V5790">
        <v>0</v>
      </c>
      <c r="W5790">
        <v>0</v>
      </c>
      <c r="X5790">
        <v>7605.1162558161877</v>
      </c>
      <c r="Y5790">
        <v>0</v>
      </c>
      <c r="Z5790">
        <v>0</v>
      </c>
      <c r="AA5790">
        <v>0</v>
      </c>
      <c r="AB5790">
        <v>2221.4428484628088</v>
      </c>
      <c r="AC5790">
        <v>0</v>
      </c>
      <c r="AD5790">
        <v>0</v>
      </c>
      <c r="AE5790">
        <v>9826.5591042789965</v>
      </c>
    </row>
    <row r="5791" spans="1:31" x14ac:dyDescent="0.25">
      <c r="A5791">
        <v>2348539</v>
      </c>
      <c r="B5791">
        <v>1</v>
      </c>
      <c r="C5791" t="s">
        <v>80</v>
      </c>
      <c r="D5791" t="s">
        <v>94</v>
      </c>
      <c r="E5791" t="s">
        <v>157</v>
      </c>
      <c r="F5791" t="s">
        <v>16596</v>
      </c>
      <c r="G5791" t="s">
        <v>204</v>
      </c>
      <c r="H5791" t="s">
        <v>154</v>
      </c>
      <c r="I5791" t="s">
        <v>144</v>
      </c>
      <c r="J5791" t="s">
        <v>137</v>
      </c>
      <c r="K5791" t="s">
        <v>138</v>
      </c>
      <c r="L5791" t="s">
        <v>16597</v>
      </c>
      <c r="M5791" t="s">
        <v>16598</v>
      </c>
      <c r="N5791">
        <v>6.4302777769999997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1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2.3477970983573933</v>
      </c>
      <c r="AC5791">
        <v>0</v>
      </c>
      <c r="AD5791">
        <v>0</v>
      </c>
      <c r="AE5791">
        <v>2.3477970983573933</v>
      </c>
    </row>
    <row r="5792" spans="1:31" x14ac:dyDescent="0.25">
      <c r="A5792">
        <v>2348393</v>
      </c>
      <c r="B5792">
        <v>1</v>
      </c>
      <c r="C5792" t="s">
        <v>81</v>
      </c>
      <c r="D5792" t="s">
        <v>127</v>
      </c>
      <c r="E5792" t="s">
        <v>157</v>
      </c>
      <c r="F5792" t="s">
        <v>16599</v>
      </c>
      <c r="G5792" t="s">
        <v>194</v>
      </c>
      <c r="H5792" t="s">
        <v>154</v>
      </c>
      <c r="I5792" t="s">
        <v>144</v>
      </c>
      <c r="J5792" t="s">
        <v>137</v>
      </c>
      <c r="K5792" t="s">
        <v>138</v>
      </c>
      <c r="L5792" t="s">
        <v>16600</v>
      </c>
      <c r="M5792" t="s">
        <v>16601</v>
      </c>
      <c r="N5792">
        <v>0.96111111100000002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1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2.4354823402855557</v>
      </c>
      <c r="AC5792">
        <v>0</v>
      </c>
      <c r="AD5792">
        <v>0</v>
      </c>
      <c r="AE5792">
        <v>2.4354823402855557</v>
      </c>
    </row>
    <row r="5793" spans="1:31" x14ac:dyDescent="0.25">
      <c r="A5793">
        <v>2348642</v>
      </c>
      <c r="B5793">
        <v>1</v>
      </c>
      <c r="C5793" t="s">
        <v>81</v>
      </c>
      <c r="D5793" t="s">
        <v>127</v>
      </c>
      <c r="E5793" t="s">
        <v>157</v>
      </c>
      <c r="F5793" t="s">
        <v>16602</v>
      </c>
      <c r="G5793" t="s">
        <v>159</v>
      </c>
      <c r="H5793" t="s">
        <v>154</v>
      </c>
      <c r="I5793" t="s">
        <v>144</v>
      </c>
      <c r="J5793" t="s">
        <v>137</v>
      </c>
      <c r="K5793" t="s">
        <v>138</v>
      </c>
      <c r="L5793" t="s">
        <v>16603</v>
      </c>
      <c r="M5793" t="s">
        <v>16604</v>
      </c>
      <c r="N5793">
        <v>0.99305555499999998</v>
      </c>
      <c r="O5793">
        <v>0</v>
      </c>
      <c r="P5793">
        <v>1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0.29633634137031389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0.29633634137031389</v>
      </c>
    </row>
    <row r="5794" spans="1:31" x14ac:dyDescent="0.25">
      <c r="A5794">
        <v>2348201</v>
      </c>
      <c r="B5794">
        <v>1</v>
      </c>
      <c r="C5794" t="s">
        <v>80</v>
      </c>
      <c r="D5794" t="s">
        <v>110</v>
      </c>
      <c r="E5794" t="s">
        <v>151</v>
      </c>
      <c r="F5794" t="s">
        <v>15891</v>
      </c>
      <c r="G5794" t="s">
        <v>269</v>
      </c>
      <c r="H5794" t="s">
        <v>154</v>
      </c>
      <c r="I5794" t="s">
        <v>144</v>
      </c>
      <c r="J5794" t="s">
        <v>137</v>
      </c>
      <c r="K5794" t="s">
        <v>209</v>
      </c>
      <c r="L5794" t="s">
        <v>16605</v>
      </c>
      <c r="M5794" t="s">
        <v>16606</v>
      </c>
      <c r="N5794">
        <v>8.9105555550000002</v>
      </c>
      <c r="O5794">
        <v>0</v>
      </c>
      <c r="P5794">
        <v>92</v>
      </c>
      <c r="Q5794">
        <v>0</v>
      </c>
      <c r="R5794">
        <v>0</v>
      </c>
      <c r="S5794">
        <v>0</v>
      </c>
      <c r="T5794">
        <v>6</v>
      </c>
      <c r="U5794">
        <v>0</v>
      </c>
      <c r="V5794">
        <v>0</v>
      </c>
      <c r="W5794">
        <v>0</v>
      </c>
      <c r="X5794">
        <v>246.71622968273661</v>
      </c>
      <c r="Y5794">
        <v>0</v>
      </c>
      <c r="Z5794">
        <v>0</v>
      </c>
      <c r="AA5794">
        <v>0</v>
      </c>
      <c r="AB5794">
        <v>34.563828638987893</v>
      </c>
      <c r="AC5794">
        <v>0</v>
      </c>
      <c r="AD5794">
        <v>0</v>
      </c>
      <c r="AE5794">
        <v>281.28005832172448</v>
      </c>
    </row>
    <row r="5795" spans="1:31" x14ac:dyDescent="0.25">
      <c r="A5795">
        <v>2348450</v>
      </c>
      <c r="B5795">
        <v>1</v>
      </c>
      <c r="C5795" t="s">
        <v>81</v>
      </c>
      <c r="D5795" t="s">
        <v>123</v>
      </c>
      <c r="E5795" t="s">
        <v>151</v>
      </c>
      <c r="F5795" t="s">
        <v>16607</v>
      </c>
      <c r="G5795" t="s">
        <v>153</v>
      </c>
      <c r="H5795" t="s">
        <v>154</v>
      </c>
      <c r="I5795" t="s">
        <v>144</v>
      </c>
      <c r="J5795" t="s">
        <v>137</v>
      </c>
      <c r="K5795" t="s">
        <v>138</v>
      </c>
      <c r="L5795" t="s">
        <v>16608</v>
      </c>
      <c r="M5795" t="s">
        <v>16609</v>
      </c>
      <c r="N5795">
        <v>0.87222222199999999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5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15.995402292041478</v>
      </c>
      <c r="AC5795">
        <v>0</v>
      </c>
      <c r="AD5795">
        <v>0</v>
      </c>
      <c r="AE5795">
        <v>15.995402292041478</v>
      </c>
    </row>
    <row r="5796" spans="1:31" x14ac:dyDescent="0.25">
      <c r="A5796">
        <v>2348662</v>
      </c>
      <c r="B5796">
        <v>1</v>
      </c>
      <c r="C5796" t="s">
        <v>80</v>
      </c>
      <c r="D5796" t="s">
        <v>82</v>
      </c>
      <c r="E5796" t="s">
        <v>157</v>
      </c>
      <c r="F5796" t="s">
        <v>16610</v>
      </c>
      <c r="G5796" t="s">
        <v>159</v>
      </c>
      <c r="H5796" t="s">
        <v>154</v>
      </c>
      <c r="I5796" t="s">
        <v>144</v>
      </c>
      <c r="J5796" t="s">
        <v>137</v>
      </c>
      <c r="K5796" t="s">
        <v>138</v>
      </c>
      <c r="L5796" t="s">
        <v>16611</v>
      </c>
      <c r="M5796" t="s">
        <v>16612</v>
      </c>
      <c r="N5796">
        <v>6.3444444439999996</v>
      </c>
      <c r="O5796">
        <v>0</v>
      </c>
      <c r="P5796">
        <v>18</v>
      </c>
      <c r="Q5796">
        <v>0</v>
      </c>
      <c r="R5796">
        <v>0</v>
      </c>
      <c r="S5796">
        <v>0</v>
      </c>
      <c r="T5796">
        <v>1</v>
      </c>
      <c r="U5796">
        <v>0</v>
      </c>
      <c r="V5796">
        <v>0</v>
      </c>
      <c r="W5796">
        <v>0</v>
      </c>
      <c r="X5796">
        <v>16.81185776801545</v>
      </c>
      <c r="Y5796">
        <v>0</v>
      </c>
      <c r="Z5796">
        <v>0</v>
      </c>
      <c r="AA5796">
        <v>0</v>
      </c>
      <c r="AB5796">
        <v>2.6521508389901154</v>
      </c>
      <c r="AC5796">
        <v>0</v>
      </c>
      <c r="AD5796">
        <v>0</v>
      </c>
      <c r="AE5796">
        <v>19.464008607005567</v>
      </c>
    </row>
    <row r="5797" spans="1:31" x14ac:dyDescent="0.25">
      <c r="A5797">
        <v>2348284</v>
      </c>
      <c r="B5797">
        <v>1</v>
      </c>
      <c r="C5797" t="s">
        <v>80</v>
      </c>
      <c r="D5797" t="s">
        <v>90</v>
      </c>
      <c r="E5797" t="s">
        <v>151</v>
      </c>
      <c r="F5797" t="s">
        <v>16613</v>
      </c>
      <c r="G5797" t="s">
        <v>269</v>
      </c>
      <c r="H5797" t="s">
        <v>154</v>
      </c>
      <c r="I5797" t="s">
        <v>144</v>
      </c>
      <c r="J5797" t="s">
        <v>137</v>
      </c>
      <c r="K5797" t="s">
        <v>209</v>
      </c>
      <c r="L5797" t="s">
        <v>16614</v>
      </c>
      <c r="M5797" t="s">
        <v>16615</v>
      </c>
      <c r="N5797">
        <v>7.2055555550000001</v>
      </c>
      <c r="O5797">
        <v>0</v>
      </c>
      <c r="P5797">
        <v>56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167.13934810859388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167.13934810859388</v>
      </c>
    </row>
    <row r="5798" spans="1:31" x14ac:dyDescent="0.25">
      <c r="A5798">
        <v>2348264</v>
      </c>
      <c r="B5798">
        <v>1</v>
      </c>
      <c r="C5798" t="s">
        <v>80</v>
      </c>
      <c r="D5798" t="s">
        <v>107</v>
      </c>
      <c r="E5798" t="s">
        <v>132</v>
      </c>
      <c r="F5798" t="s">
        <v>16616</v>
      </c>
      <c r="G5798" t="s">
        <v>208</v>
      </c>
      <c r="H5798" t="s">
        <v>135</v>
      </c>
      <c r="I5798" t="s">
        <v>144</v>
      </c>
      <c r="J5798" t="s">
        <v>137</v>
      </c>
      <c r="K5798" t="s">
        <v>209</v>
      </c>
      <c r="L5798" t="s">
        <v>16617</v>
      </c>
      <c r="M5798" t="s">
        <v>16618</v>
      </c>
      <c r="N5798">
        <v>7.6472222219999999</v>
      </c>
      <c r="O5798">
        <v>0</v>
      </c>
      <c r="P5798">
        <v>320</v>
      </c>
      <c r="Q5798">
        <v>15</v>
      </c>
      <c r="R5798">
        <v>20</v>
      </c>
      <c r="S5798">
        <v>3</v>
      </c>
      <c r="T5798">
        <v>80</v>
      </c>
      <c r="U5798">
        <v>1</v>
      </c>
      <c r="V5798">
        <v>0</v>
      </c>
      <c r="W5798">
        <v>0</v>
      </c>
      <c r="X5798">
        <v>668.5247726557883</v>
      </c>
      <c r="Y5798">
        <v>399.77005727229385</v>
      </c>
      <c r="Z5798">
        <v>217.57057506483233</v>
      </c>
      <c r="AA5798">
        <v>82.300679068834683</v>
      </c>
      <c r="AB5798">
        <v>529.87328708107736</v>
      </c>
      <c r="AC5798">
        <v>1171.2172256476242</v>
      </c>
      <c r="AD5798">
        <v>0</v>
      </c>
      <c r="AE5798">
        <v>3069.2565967904507</v>
      </c>
    </row>
    <row r="5799" spans="1:31" x14ac:dyDescent="0.25">
      <c r="A5799">
        <v>2348682</v>
      </c>
      <c r="B5799">
        <v>1</v>
      </c>
      <c r="C5799" t="s">
        <v>80</v>
      </c>
      <c r="D5799" t="s">
        <v>93</v>
      </c>
      <c r="E5799" t="s">
        <v>147</v>
      </c>
      <c r="F5799" t="s">
        <v>16619</v>
      </c>
      <c r="G5799" t="s">
        <v>184</v>
      </c>
      <c r="H5799" t="s">
        <v>135</v>
      </c>
      <c r="I5799" t="s">
        <v>144</v>
      </c>
      <c r="J5799" t="s">
        <v>137</v>
      </c>
      <c r="K5799" t="s">
        <v>138</v>
      </c>
      <c r="L5799" t="s">
        <v>16620</v>
      </c>
      <c r="M5799" t="s">
        <v>16621</v>
      </c>
      <c r="N5799">
        <v>2.2886111109999998</v>
      </c>
      <c r="O5799">
        <v>0</v>
      </c>
      <c r="P5799">
        <v>54</v>
      </c>
      <c r="Q5799">
        <v>0</v>
      </c>
      <c r="R5799">
        <v>9</v>
      </c>
      <c r="S5799">
        <v>0</v>
      </c>
      <c r="T5799">
        <v>10</v>
      </c>
      <c r="U5799">
        <v>0</v>
      </c>
      <c r="V5799">
        <v>0</v>
      </c>
      <c r="W5799">
        <v>0</v>
      </c>
      <c r="X5799">
        <v>25.682648290591757</v>
      </c>
      <c r="Y5799">
        <v>0</v>
      </c>
      <c r="Z5799">
        <v>21.252876465626933</v>
      </c>
      <c r="AA5799">
        <v>0</v>
      </c>
      <c r="AB5799">
        <v>7.7919134795816651</v>
      </c>
      <c r="AC5799">
        <v>0</v>
      </c>
      <c r="AD5799">
        <v>0</v>
      </c>
      <c r="AE5799">
        <v>54.727438235800356</v>
      </c>
    </row>
    <row r="5800" spans="1:31" x14ac:dyDescent="0.25">
      <c r="A5800">
        <v>2348513</v>
      </c>
      <c r="B5800">
        <v>1</v>
      </c>
      <c r="C5800" t="s">
        <v>80</v>
      </c>
      <c r="D5800" t="s">
        <v>86</v>
      </c>
      <c r="E5800" t="s">
        <v>326</v>
      </c>
      <c r="F5800" t="s">
        <v>16622</v>
      </c>
      <c r="G5800" t="s">
        <v>391</v>
      </c>
      <c r="H5800" t="s">
        <v>154</v>
      </c>
      <c r="I5800" t="s">
        <v>144</v>
      </c>
      <c r="J5800" t="s">
        <v>137</v>
      </c>
      <c r="K5800" t="s">
        <v>138</v>
      </c>
      <c r="L5800" t="s">
        <v>16623</v>
      </c>
      <c r="M5800" t="s">
        <v>16624</v>
      </c>
      <c r="N5800">
        <v>7.7980555550000004</v>
      </c>
      <c r="O5800">
        <v>0</v>
      </c>
      <c r="P5800">
        <v>17</v>
      </c>
      <c r="Q5800">
        <v>0</v>
      </c>
      <c r="R5800">
        <v>2</v>
      </c>
      <c r="S5800">
        <v>0</v>
      </c>
      <c r="T5800">
        <v>2</v>
      </c>
      <c r="U5800">
        <v>0</v>
      </c>
      <c r="V5800">
        <v>0</v>
      </c>
      <c r="W5800">
        <v>0</v>
      </c>
      <c r="X5800">
        <v>196.95123536793969</v>
      </c>
      <c r="Y5800">
        <v>0</v>
      </c>
      <c r="Z5800">
        <v>11.891792404221937</v>
      </c>
      <c r="AA5800">
        <v>0</v>
      </c>
      <c r="AB5800">
        <v>129.40114442432662</v>
      </c>
      <c r="AC5800">
        <v>0</v>
      </c>
      <c r="AD5800">
        <v>0</v>
      </c>
      <c r="AE5800">
        <v>338.24417219648825</v>
      </c>
    </row>
    <row r="5801" spans="1:31" x14ac:dyDescent="0.25">
      <c r="A5801">
        <v>2348184</v>
      </c>
      <c r="B5801">
        <v>1</v>
      </c>
      <c r="C5801" t="s">
        <v>80</v>
      </c>
      <c r="D5801" t="s">
        <v>97</v>
      </c>
      <c r="E5801" t="s">
        <v>157</v>
      </c>
      <c r="F5801" t="s">
        <v>16625</v>
      </c>
      <c r="G5801" t="s">
        <v>159</v>
      </c>
      <c r="H5801" t="s">
        <v>154</v>
      </c>
      <c r="I5801" t="s">
        <v>144</v>
      </c>
      <c r="J5801" t="s">
        <v>137</v>
      </c>
      <c r="K5801" t="s">
        <v>138</v>
      </c>
      <c r="L5801" t="s">
        <v>16626</v>
      </c>
      <c r="M5801" t="s">
        <v>16627</v>
      </c>
      <c r="N5801">
        <v>2.031666666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1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2.561146617340003</v>
      </c>
      <c r="AC5801">
        <v>0</v>
      </c>
      <c r="AD5801">
        <v>0</v>
      </c>
      <c r="AE5801">
        <v>2.561146617340003</v>
      </c>
    </row>
    <row r="5802" spans="1:31" x14ac:dyDescent="0.25">
      <c r="A5802">
        <v>2348619</v>
      </c>
      <c r="B5802">
        <v>1</v>
      </c>
      <c r="C5802" t="s">
        <v>81</v>
      </c>
      <c r="D5802" t="s">
        <v>112</v>
      </c>
      <c r="E5802" t="s">
        <v>151</v>
      </c>
      <c r="F5802" t="s">
        <v>16628</v>
      </c>
      <c r="G5802" t="s">
        <v>498</v>
      </c>
      <c r="H5802" t="s">
        <v>154</v>
      </c>
      <c r="I5802" t="s">
        <v>144</v>
      </c>
      <c r="J5802" t="s">
        <v>137</v>
      </c>
      <c r="K5802" t="s">
        <v>138</v>
      </c>
      <c r="L5802" t="s">
        <v>16629</v>
      </c>
      <c r="M5802" t="s">
        <v>16630</v>
      </c>
      <c r="N5802">
        <v>1.558888888</v>
      </c>
      <c r="O5802">
        <v>0</v>
      </c>
      <c r="P5802">
        <v>28</v>
      </c>
      <c r="Q5802">
        <v>0</v>
      </c>
      <c r="R5802">
        <v>5</v>
      </c>
      <c r="S5802">
        <v>0</v>
      </c>
      <c r="T5802">
        <v>2</v>
      </c>
      <c r="U5802">
        <v>0</v>
      </c>
      <c r="V5802">
        <v>0</v>
      </c>
      <c r="W5802">
        <v>0</v>
      </c>
      <c r="X5802">
        <v>4.5120705698002537</v>
      </c>
      <c r="Y5802">
        <v>0</v>
      </c>
      <c r="Z5802">
        <v>0.83003524423809338</v>
      </c>
      <c r="AA5802">
        <v>0</v>
      </c>
      <c r="AB5802">
        <v>4.383075552050995</v>
      </c>
      <c r="AC5802">
        <v>0</v>
      </c>
      <c r="AD5802">
        <v>0</v>
      </c>
      <c r="AE5802">
        <v>9.7251813660893411</v>
      </c>
    </row>
    <row r="5803" spans="1:31" x14ac:dyDescent="0.25">
      <c r="A5803">
        <v>2348413</v>
      </c>
      <c r="B5803">
        <v>1</v>
      </c>
      <c r="C5803" t="s">
        <v>81</v>
      </c>
      <c r="D5803" t="s">
        <v>120</v>
      </c>
      <c r="E5803" t="s">
        <v>240</v>
      </c>
      <c r="F5803" t="s">
        <v>8377</v>
      </c>
      <c r="G5803" t="s">
        <v>134</v>
      </c>
      <c r="H5803" t="s">
        <v>135</v>
      </c>
      <c r="I5803" t="s">
        <v>144</v>
      </c>
      <c r="J5803" t="s">
        <v>137</v>
      </c>
      <c r="K5803" t="s">
        <v>138</v>
      </c>
      <c r="L5803" t="s">
        <v>16631</v>
      </c>
      <c r="M5803" t="s">
        <v>16632</v>
      </c>
      <c r="N5803">
        <v>1.0113888879999999</v>
      </c>
      <c r="O5803">
        <v>0</v>
      </c>
      <c r="P5803">
        <v>816</v>
      </c>
      <c r="Q5803">
        <v>0</v>
      </c>
      <c r="R5803">
        <v>6</v>
      </c>
      <c r="S5803">
        <v>0</v>
      </c>
      <c r="T5803">
        <v>81</v>
      </c>
      <c r="U5803">
        <v>0</v>
      </c>
      <c r="V5803">
        <v>0</v>
      </c>
      <c r="W5803">
        <v>0</v>
      </c>
      <c r="X5803">
        <v>241.0550390040971</v>
      </c>
      <c r="Y5803">
        <v>0</v>
      </c>
      <c r="Z5803">
        <v>3.0820320612260148</v>
      </c>
      <c r="AA5803">
        <v>0</v>
      </c>
      <c r="AB5803">
        <v>111.23870343177612</v>
      </c>
      <c r="AC5803">
        <v>0</v>
      </c>
      <c r="AD5803">
        <v>0</v>
      </c>
      <c r="AE5803">
        <v>355.3757744970992</v>
      </c>
    </row>
    <row r="5804" spans="1:31" x14ac:dyDescent="0.25">
      <c r="A5804">
        <v>2348221</v>
      </c>
      <c r="B5804">
        <v>1</v>
      </c>
      <c r="C5804" t="s">
        <v>81</v>
      </c>
      <c r="D5804" t="s">
        <v>124</v>
      </c>
      <c r="E5804" t="s">
        <v>147</v>
      </c>
      <c r="F5804" t="s">
        <v>16633</v>
      </c>
      <c r="G5804" t="s">
        <v>208</v>
      </c>
      <c r="H5804" t="s">
        <v>135</v>
      </c>
      <c r="I5804" t="s">
        <v>144</v>
      </c>
      <c r="J5804" t="s">
        <v>137</v>
      </c>
      <c r="K5804" t="s">
        <v>209</v>
      </c>
      <c r="L5804" t="s">
        <v>16634</v>
      </c>
      <c r="M5804" t="s">
        <v>16635</v>
      </c>
      <c r="N5804">
        <v>8.2016666659999995</v>
      </c>
      <c r="O5804">
        <v>1</v>
      </c>
      <c r="P5804">
        <v>4095</v>
      </c>
      <c r="Q5804">
        <v>4</v>
      </c>
      <c r="R5804">
        <v>81</v>
      </c>
      <c r="S5804">
        <v>5</v>
      </c>
      <c r="T5804">
        <v>648</v>
      </c>
      <c r="U5804">
        <v>0</v>
      </c>
      <c r="V5804">
        <v>0</v>
      </c>
      <c r="W5804">
        <v>7.9141523250442507</v>
      </c>
      <c r="X5804">
        <v>7634.0806044638539</v>
      </c>
      <c r="Y5804">
        <v>533.19053871550591</v>
      </c>
      <c r="Z5804">
        <v>1191.45405409266</v>
      </c>
      <c r="AA5804">
        <v>95.43660830817079</v>
      </c>
      <c r="AB5804">
        <v>5025.503316191106</v>
      </c>
      <c r="AC5804">
        <v>0</v>
      </c>
      <c r="AD5804">
        <v>0</v>
      </c>
      <c r="AE5804">
        <v>14487.579274096341</v>
      </c>
    </row>
    <row r="5805" spans="1:31" x14ac:dyDescent="0.25">
      <c r="A5805">
        <v>2348244</v>
      </c>
      <c r="B5805">
        <v>1</v>
      </c>
      <c r="C5805" t="s">
        <v>80</v>
      </c>
      <c r="D5805" t="s">
        <v>94</v>
      </c>
      <c r="E5805" t="s">
        <v>147</v>
      </c>
      <c r="F5805" t="s">
        <v>15554</v>
      </c>
      <c r="G5805" t="s">
        <v>208</v>
      </c>
      <c r="H5805" t="s">
        <v>135</v>
      </c>
      <c r="I5805" t="s">
        <v>144</v>
      </c>
      <c r="J5805" t="s">
        <v>137</v>
      </c>
      <c r="K5805" t="s">
        <v>209</v>
      </c>
      <c r="L5805" t="s">
        <v>16636</v>
      </c>
      <c r="M5805" t="s">
        <v>16637</v>
      </c>
      <c r="N5805">
        <v>8.1258333329999992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1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20.675234235120083</v>
      </c>
      <c r="AD5805">
        <v>0</v>
      </c>
      <c r="AE5805">
        <v>20.675234235120083</v>
      </c>
    </row>
    <row r="5806" spans="1:31" x14ac:dyDescent="0.25">
      <c r="A5806">
        <v>2348267</v>
      </c>
      <c r="B5806">
        <v>1</v>
      </c>
      <c r="C5806" t="s">
        <v>80</v>
      </c>
      <c r="D5806" t="s">
        <v>107</v>
      </c>
      <c r="E5806" t="s">
        <v>141</v>
      </c>
      <c r="F5806" t="s">
        <v>16638</v>
      </c>
      <c r="G5806" t="s">
        <v>134</v>
      </c>
      <c r="H5806" t="s">
        <v>135</v>
      </c>
      <c r="I5806" t="s">
        <v>144</v>
      </c>
      <c r="J5806" t="s">
        <v>137</v>
      </c>
      <c r="K5806" t="s">
        <v>138</v>
      </c>
      <c r="L5806" t="s">
        <v>16639</v>
      </c>
      <c r="M5806" t="s">
        <v>16640</v>
      </c>
      <c r="N5806">
        <v>1.523055555</v>
      </c>
      <c r="O5806">
        <v>0</v>
      </c>
      <c r="P5806">
        <v>0</v>
      </c>
      <c r="Q5806">
        <v>1</v>
      </c>
      <c r="R5806">
        <v>9</v>
      </c>
      <c r="S5806">
        <v>1</v>
      </c>
      <c r="T5806">
        <v>3</v>
      </c>
      <c r="U5806">
        <v>0</v>
      </c>
      <c r="V5806">
        <v>0</v>
      </c>
      <c r="W5806">
        <v>0</v>
      </c>
      <c r="X5806">
        <v>0</v>
      </c>
      <c r="Y5806">
        <v>2.7692820272846723</v>
      </c>
      <c r="Z5806">
        <v>8.3557244486119195</v>
      </c>
      <c r="AA5806">
        <v>4.5177126234166547</v>
      </c>
      <c r="AB5806">
        <v>4.0606966271905316</v>
      </c>
      <c r="AC5806">
        <v>0</v>
      </c>
      <c r="AD5806">
        <v>0</v>
      </c>
      <c r="AE5806">
        <v>19.703415726503778</v>
      </c>
    </row>
    <row r="5807" spans="1:31" x14ac:dyDescent="0.25">
      <c r="A5807">
        <v>2348290</v>
      </c>
      <c r="B5807">
        <v>1</v>
      </c>
      <c r="C5807" t="s">
        <v>81</v>
      </c>
      <c r="D5807" t="s">
        <v>122</v>
      </c>
      <c r="E5807" t="s">
        <v>132</v>
      </c>
      <c r="F5807" t="s">
        <v>14644</v>
      </c>
      <c r="G5807" t="s">
        <v>208</v>
      </c>
      <c r="H5807" t="s">
        <v>135</v>
      </c>
      <c r="I5807" t="s">
        <v>144</v>
      </c>
      <c r="J5807" t="s">
        <v>137</v>
      </c>
      <c r="K5807" t="s">
        <v>209</v>
      </c>
      <c r="L5807" t="s">
        <v>16641</v>
      </c>
      <c r="M5807" t="s">
        <v>16642</v>
      </c>
      <c r="N5807">
        <v>7.4511111110000003</v>
      </c>
      <c r="O5807">
        <v>0</v>
      </c>
      <c r="P5807">
        <v>174</v>
      </c>
      <c r="Q5807">
        <v>0</v>
      </c>
      <c r="R5807">
        <v>0</v>
      </c>
      <c r="S5807">
        <v>7</v>
      </c>
      <c r="T5807">
        <v>25</v>
      </c>
      <c r="U5807">
        <v>5</v>
      </c>
      <c r="V5807">
        <v>0</v>
      </c>
      <c r="W5807">
        <v>0</v>
      </c>
      <c r="X5807">
        <v>190.57439190359079</v>
      </c>
      <c r="Y5807">
        <v>0</v>
      </c>
      <c r="Z5807">
        <v>0</v>
      </c>
      <c r="AA5807">
        <v>106.33524881563054</v>
      </c>
      <c r="AB5807">
        <v>225.92626910873983</v>
      </c>
      <c r="AC5807">
        <v>3521.9441845175984</v>
      </c>
      <c r="AD5807">
        <v>0</v>
      </c>
      <c r="AE5807">
        <v>4044.7800943455595</v>
      </c>
    </row>
    <row r="5808" spans="1:31" x14ac:dyDescent="0.25">
      <c r="A5808">
        <v>2348559</v>
      </c>
      <c r="B5808">
        <v>1</v>
      </c>
      <c r="C5808" t="s">
        <v>80</v>
      </c>
      <c r="D5808" t="s">
        <v>95</v>
      </c>
      <c r="E5808" t="s">
        <v>157</v>
      </c>
      <c r="F5808" t="s">
        <v>16643</v>
      </c>
      <c r="G5808" t="s">
        <v>159</v>
      </c>
      <c r="H5808" t="s">
        <v>154</v>
      </c>
      <c r="I5808" t="s">
        <v>144</v>
      </c>
      <c r="J5808" t="s">
        <v>137</v>
      </c>
      <c r="K5808" t="s">
        <v>138</v>
      </c>
      <c r="L5808" t="s">
        <v>16644</v>
      </c>
      <c r="M5808" t="s">
        <v>16645</v>
      </c>
      <c r="N5808">
        <v>4.1558333330000004</v>
      </c>
      <c r="O5808">
        <v>0</v>
      </c>
      <c r="P5808">
        <v>1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2.5828274532368778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2.5828274532368778</v>
      </c>
    </row>
    <row r="5809" spans="1:31" x14ac:dyDescent="0.25">
      <c r="A5809">
        <v>2348158</v>
      </c>
      <c r="B5809">
        <v>1</v>
      </c>
      <c r="C5809" t="s">
        <v>81</v>
      </c>
      <c r="D5809" t="s">
        <v>120</v>
      </c>
      <c r="E5809" t="s">
        <v>174</v>
      </c>
      <c r="F5809" t="s">
        <v>16646</v>
      </c>
      <c r="G5809" t="s">
        <v>176</v>
      </c>
      <c r="H5809" t="s">
        <v>154</v>
      </c>
      <c r="I5809" t="s">
        <v>144</v>
      </c>
      <c r="J5809" t="s">
        <v>137</v>
      </c>
      <c r="K5809" t="s">
        <v>138</v>
      </c>
      <c r="L5809" t="s">
        <v>16647</v>
      </c>
      <c r="M5809" t="s">
        <v>16648</v>
      </c>
      <c r="N5809">
        <v>0.87027777699999997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0</v>
      </c>
      <c r="U5809">
        <v>1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83.424475693985613</v>
      </c>
      <c r="AD5809">
        <v>0</v>
      </c>
      <c r="AE5809">
        <v>83.424475693985613</v>
      </c>
    </row>
    <row r="5810" spans="1:31" x14ac:dyDescent="0.25">
      <c r="A5810">
        <v>2348304</v>
      </c>
      <c r="B5810">
        <v>1</v>
      </c>
      <c r="C5810" t="s">
        <v>81</v>
      </c>
      <c r="D5810" t="s">
        <v>120</v>
      </c>
      <c r="E5810" t="s">
        <v>141</v>
      </c>
      <c r="F5810" t="s">
        <v>1123</v>
      </c>
      <c r="G5810" t="s">
        <v>134</v>
      </c>
      <c r="H5810" t="s">
        <v>135</v>
      </c>
      <c r="I5810" t="s">
        <v>144</v>
      </c>
      <c r="J5810" t="s">
        <v>137</v>
      </c>
      <c r="K5810" t="s">
        <v>138</v>
      </c>
      <c r="L5810" t="s">
        <v>16649</v>
      </c>
      <c r="M5810" t="s">
        <v>16650</v>
      </c>
      <c r="N5810">
        <v>1.6044444440000001</v>
      </c>
      <c r="O5810">
        <v>0</v>
      </c>
      <c r="P5810">
        <v>0</v>
      </c>
      <c r="Q5810">
        <v>37</v>
      </c>
      <c r="R5810">
        <v>43</v>
      </c>
      <c r="S5810">
        <v>7</v>
      </c>
      <c r="T5810">
        <v>1</v>
      </c>
      <c r="U5810">
        <v>0</v>
      </c>
      <c r="V5810">
        <v>0</v>
      </c>
      <c r="W5810">
        <v>0</v>
      </c>
      <c r="X5810">
        <v>0</v>
      </c>
      <c r="Y5810">
        <v>792.59321633457114</v>
      </c>
      <c r="Z5810">
        <v>702.4169005343573</v>
      </c>
      <c r="AA5810">
        <v>72.266646697921416</v>
      </c>
      <c r="AB5810">
        <v>3.9462836686791194</v>
      </c>
      <c r="AC5810">
        <v>0</v>
      </c>
      <c r="AD5810">
        <v>0</v>
      </c>
      <c r="AE5810">
        <v>1571.2230472355291</v>
      </c>
    </row>
    <row r="5811" spans="1:31" x14ac:dyDescent="0.25">
      <c r="A5811">
        <v>2348204</v>
      </c>
      <c r="B5811">
        <v>1</v>
      </c>
      <c r="C5811" t="s">
        <v>80</v>
      </c>
      <c r="D5811" t="s">
        <v>84</v>
      </c>
      <c r="E5811" t="s">
        <v>147</v>
      </c>
      <c r="F5811" t="s">
        <v>16651</v>
      </c>
      <c r="G5811" t="s">
        <v>184</v>
      </c>
      <c r="H5811" t="s">
        <v>135</v>
      </c>
      <c r="I5811" t="s">
        <v>144</v>
      </c>
      <c r="J5811" t="s">
        <v>137</v>
      </c>
      <c r="K5811" t="s">
        <v>138</v>
      </c>
      <c r="L5811" t="s">
        <v>16652</v>
      </c>
      <c r="M5811" t="s">
        <v>16653</v>
      </c>
      <c r="N5811">
        <v>2.6683333330000001</v>
      </c>
      <c r="O5811">
        <v>4</v>
      </c>
      <c r="P5811">
        <v>539</v>
      </c>
      <c r="Q5811">
        <v>1</v>
      </c>
      <c r="R5811">
        <v>70</v>
      </c>
      <c r="S5811">
        <v>5</v>
      </c>
      <c r="T5811">
        <v>58</v>
      </c>
      <c r="U5811">
        <v>0</v>
      </c>
      <c r="V5811">
        <v>0</v>
      </c>
      <c r="W5811">
        <v>4.1099671516490668</v>
      </c>
      <c r="X5811">
        <v>307.83719763874842</v>
      </c>
      <c r="Y5811">
        <v>23.7569684008668</v>
      </c>
      <c r="Z5811">
        <v>71.352028346787662</v>
      </c>
      <c r="AA5811">
        <v>38.525342374353343</v>
      </c>
      <c r="AB5811">
        <v>136.50970824733679</v>
      </c>
      <c r="AC5811">
        <v>0</v>
      </c>
      <c r="AD5811">
        <v>0</v>
      </c>
      <c r="AE5811">
        <v>582.0912121597421</v>
      </c>
    </row>
    <row r="5812" spans="1:31" x14ac:dyDescent="0.25">
      <c r="A5812">
        <v>2348330</v>
      </c>
      <c r="B5812">
        <v>1</v>
      </c>
      <c r="C5812" t="s">
        <v>80</v>
      </c>
      <c r="D5812" t="s">
        <v>93</v>
      </c>
      <c r="E5812" t="s">
        <v>174</v>
      </c>
      <c r="F5812" t="s">
        <v>15627</v>
      </c>
      <c r="G5812" t="s">
        <v>176</v>
      </c>
      <c r="H5812" t="s">
        <v>154</v>
      </c>
      <c r="I5812" t="s">
        <v>144</v>
      </c>
      <c r="J5812" t="s">
        <v>137</v>
      </c>
      <c r="K5812" t="s">
        <v>138</v>
      </c>
      <c r="L5812" t="s">
        <v>16654</v>
      </c>
      <c r="M5812" t="s">
        <v>16655</v>
      </c>
      <c r="N5812">
        <v>1.324166666</v>
      </c>
      <c r="O5812">
        <v>0</v>
      </c>
      <c r="P5812">
        <v>7</v>
      </c>
      <c r="Q5812">
        <v>0</v>
      </c>
      <c r="R5812">
        <v>23</v>
      </c>
      <c r="S5812">
        <v>0</v>
      </c>
      <c r="T5812">
        <v>7</v>
      </c>
      <c r="U5812">
        <v>0</v>
      </c>
      <c r="V5812">
        <v>0</v>
      </c>
      <c r="W5812">
        <v>0</v>
      </c>
      <c r="X5812">
        <v>2.2094356623163627</v>
      </c>
      <c r="Y5812">
        <v>0</v>
      </c>
      <c r="Z5812">
        <v>111.75197598492151</v>
      </c>
      <c r="AA5812">
        <v>0</v>
      </c>
      <c r="AB5812">
        <v>38.264031748287209</v>
      </c>
      <c r="AC5812">
        <v>0</v>
      </c>
      <c r="AD5812">
        <v>0</v>
      </c>
      <c r="AE5812">
        <v>152.22544339552508</v>
      </c>
    </row>
    <row r="5813" spans="1:31" x14ac:dyDescent="0.25">
      <c r="A5813">
        <v>2348685</v>
      </c>
      <c r="B5813">
        <v>1</v>
      </c>
      <c r="C5813" t="s">
        <v>80</v>
      </c>
      <c r="D5813" t="s">
        <v>82</v>
      </c>
      <c r="E5813" t="s">
        <v>151</v>
      </c>
      <c r="F5813" t="s">
        <v>16656</v>
      </c>
      <c r="G5813" t="s">
        <v>194</v>
      </c>
      <c r="H5813" t="s">
        <v>154</v>
      </c>
      <c r="I5813" t="s">
        <v>144</v>
      </c>
      <c r="J5813" t="s">
        <v>137</v>
      </c>
      <c r="K5813" t="s">
        <v>138</v>
      </c>
      <c r="L5813" t="s">
        <v>16657</v>
      </c>
      <c r="M5813" t="s">
        <v>16658</v>
      </c>
      <c r="N5813">
        <v>1.064166666</v>
      </c>
      <c r="O5813">
        <v>0</v>
      </c>
      <c r="P5813">
        <v>36</v>
      </c>
      <c r="Q5813">
        <v>0</v>
      </c>
      <c r="R5813">
        <v>0</v>
      </c>
      <c r="S5813">
        <v>0</v>
      </c>
      <c r="T5813">
        <v>9</v>
      </c>
      <c r="U5813">
        <v>0</v>
      </c>
      <c r="V5813">
        <v>0</v>
      </c>
      <c r="W5813">
        <v>0</v>
      </c>
      <c r="X5813">
        <v>12.689793066602773</v>
      </c>
      <c r="Y5813">
        <v>0</v>
      </c>
      <c r="Z5813">
        <v>0</v>
      </c>
      <c r="AA5813">
        <v>0</v>
      </c>
      <c r="AB5813">
        <v>6.5554042862964605</v>
      </c>
      <c r="AC5813">
        <v>0</v>
      </c>
      <c r="AD5813">
        <v>0</v>
      </c>
      <c r="AE5813">
        <v>19.245197352899233</v>
      </c>
    </row>
    <row r="5814" spans="1:31" x14ac:dyDescent="0.25">
      <c r="A5814">
        <v>2348616</v>
      </c>
      <c r="B5814">
        <v>1</v>
      </c>
      <c r="C5814" t="s">
        <v>80</v>
      </c>
      <c r="D5814" t="s">
        <v>86</v>
      </c>
      <c r="E5814" t="s">
        <v>174</v>
      </c>
      <c r="F5814" t="s">
        <v>16659</v>
      </c>
      <c r="G5814" t="s">
        <v>176</v>
      </c>
      <c r="H5814" t="s">
        <v>154</v>
      </c>
      <c r="I5814" t="s">
        <v>144</v>
      </c>
      <c r="J5814" t="s">
        <v>137</v>
      </c>
      <c r="K5814" t="s">
        <v>138</v>
      </c>
      <c r="L5814" t="s">
        <v>16660</v>
      </c>
      <c r="M5814" t="s">
        <v>16661</v>
      </c>
      <c r="N5814">
        <v>1.1599999999999999</v>
      </c>
      <c r="O5814">
        <v>0</v>
      </c>
      <c r="P5814">
        <v>161</v>
      </c>
      <c r="Q5814">
        <v>0</v>
      </c>
      <c r="R5814">
        <v>0</v>
      </c>
      <c r="S5814">
        <v>0</v>
      </c>
      <c r="T5814">
        <v>7</v>
      </c>
      <c r="U5814">
        <v>0</v>
      </c>
      <c r="V5814">
        <v>0</v>
      </c>
      <c r="W5814">
        <v>0</v>
      </c>
      <c r="X5814">
        <v>59.41461372504029</v>
      </c>
      <c r="Y5814">
        <v>0</v>
      </c>
      <c r="Z5814">
        <v>0</v>
      </c>
      <c r="AA5814">
        <v>0</v>
      </c>
      <c r="AB5814">
        <v>6.2721548792500013</v>
      </c>
      <c r="AC5814">
        <v>0</v>
      </c>
      <c r="AD5814">
        <v>0</v>
      </c>
      <c r="AE5814">
        <v>65.686768604290293</v>
      </c>
    </row>
    <row r="5815" spans="1:31" x14ac:dyDescent="0.25">
      <c r="A5815">
        <v>2348161</v>
      </c>
      <c r="B5815">
        <v>1</v>
      </c>
      <c r="C5815" t="s">
        <v>81</v>
      </c>
      <c r="D5815" t="s">
        <v>113</v>
      </c>
      <c r="E5815" t="s">
        <v>174</v>
      </c>
      <c r="F5815" t="s">
        <v>16662</v>
      </c>
      <c r="G5815" t="s">
        <v>176</v>
      </c>
      <c r="H5815" t="s">
        <v>154</v>
      </c>
      <c r="I5815" t="s">
        <v>144</v>
      </c>
      <c r="J5815" t="s">
        <v>137</v>
      </c>
      <c r="K5815" t="s">
        <v>138</v>
      </c>
      <c r="L5815" t="s">
        <v>16663</v>
      </c>
      <c r="M5815" t="s">
        <v>16664</v>
      </c>
      <c r="N5815">
        <v>0.86444444399999998</v>
      </c>
      <c r="O5815">
        <v>0</v>
      </c>
      <c r="P5815">
        <v>7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0.49808755934839166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0.49808755934839166</v>
      </c>
    </row>
    <row r="5816" spans="1:31" x14ac:dyDescent="0.25">
      <c r="A5816">
        <v>2348138</v>
      </c>
      <c r="B5816">
        <v>1</v>
      </c>
      <c r="C5816" t="s">
        <v>81</v>
      </c>
      <c r="D5816" t="s">
        <v>120</v>
      </c>
      <c r="E5816" t="s">
        <v>141</v>
      </c>
      <c r="F5816" t="s">
        <v>4577</v>
      </c>
      <c r="G5816" t="s">
        <v>134</v>
      </c>
      <c r="H5816" t="s">
        <v>135</v>
      </c>
      <c r="I5816" t="s">
        <v>144</v>
      </c>
      <c r="J5816" t="s">
        <v>137</v>
      </c>
      <c r="K5816" t="s">
        <v>138</v>
      </c>
      <c r="L5816" t="s">
        <v>16665</v>
      </c>
      <c r="M5816" t="s">
        <v>16666</v>
      </c>
      <c r="N5816">
        <v>0.30972222199999999</v>
      </c>
      <c r="O5816">
        <v>0</v>
      </c>
      <c r="P5816">
        <v>572</v>
      </c>
      <c r="Q5816">
        <v>36</v>
      </c>
      <c r="R5816">
        <v>6</v>
      </c>
      <c r="S5816">
        <v>6</v>
      </c>
      <c r="T5816">
        <v>82</v>
      </c>
      <c r="U5816">
        <v>0</v>
      </c>
      <c r="V5816">
        <v>0</v>
      </c>
      <c r="W5816">
        <v>0</v>
      </c>
      <c r="X5816">
        <v>42.680809927908058</v>
      </c>
      <c r="Y5816">
        <v>44.291949191892279</v>
      </c>
      <c r="Z5816">
        <v>1.8071878759166695</v>
      </c>
      <c r="AA5816">
        <v>11.985262393148055</v>
      </c>
      <c r="AB5816">
        <v>10.464777243376354</v>
      </c>
      <c r="AC5816">
        <v>0</v>
      </c>
      <c r="AD5816">
        <v>0</v>
      </c>
      <c r="AE5816">
        <v>111.22998663224141</v>
      </c>
    </row>
    <row r="5817" spans="1:31" x14ac:dyDescent="0.25">
      <c r="A5817">
        <v>2348144</v>
      </c>
      <c r="B5817">
        <v>1</v>
      </c>
      <c r="C5817" t="s">
        <v>80</v>
      </c>
      <c r="D5817" t="s">
        <v>88</v>
      </c>
      <c r="E5817" t="s">
        <v>240</v>
      </c>
      <c r="F5817" t="s">
        <v>7760</v>
      </c>
      <c r="G5817" t="s">
        <v>363</v>
      </c>
      <c r="H5817" t="s">
        <v>135</v>
      </c>
      <c r="I5817" t="s">
        <v>144</v>
      </c>
      <c r="J5817" t="s">
        <v>137</v>
      </c>
      <c r="K5817" t="s">
        <v>209</v>
      </c>
      <c r="L5817" t="s">
        <v>16667</v>
      </c>
      <c r="M5817" t="s">
        <v>16668</v>
      </c>
      <c r="N5817">
        <v>5.5229444000000003E-2</v>
      </c>
      <c r="O5817">
        <v>0</v>
      </c>
      <c r="P5817">
        <v>5845</v>
      </c>
      <c r="Q5817">
        <v>0</v>
      </c>
      <c r="R5817">
        <v>0</v>
      </c>
      <c r="S5817">
        <v>0</v>
      </c>
      <c r="T5817">
        <v>344</v>
      </c>
      <c r="U5817">
        <v>0</v>
      </c>
      <c r="V5817">
        <v>1</v>
      </c>
      <c r="W5817">
        <v>0</v>
      </c>
      <c r="X5817">
        <v>70.869169530962466</v>
      </c>
      <c r="Y5817">
        <v>0</v>
      </c>
      <c r="Z5817">
        <v>0</v>
      </c>
      <c r="AA5817">
        <v>0</v>
      </c>
      <c r="AB5817">
        <v>9.278598525507519</v>
      </c>
      <c r="AC5817">
        <v>0</v>
      </c>
      <c r="AD5817">
        <v>0.19642145336748001</v>
      </c>
      <c r="AE5817">
        <v>80.344189509837463</v>
      </c>
    </row>
    <row r="5818" spans="1:31" x14ac:dyDescent="0.25">
      <c r="A5818">
        <v>2348516</v>
      </c>
      <c r="B5818">
        <v>1</v>
      </c>
      <c r="C5818" t="s">
        <v>81</v>
      </c>
      <c r="D5818" t="s">
        <v>122</v>
      </c>
      <c r="E5818" t="s">
        <v>174</v>
      </c>
      <c r="F5818" t="s">
        <v>2487</v>
      </c>
      <c r="G5818" t="s">
        <v>498</v>
      </c>
      <c r="H5818" t="s">
        <v>154</v>
      </c>
      <c r="I5818" t="s">
        <v>144</v>
      </c>
      <c r="J5818" t="s">
        <v>137</v>
      </c>
      <c r="K5818" t="s">
        <v>138</v>
      </c>
      <c r="L5818" t="s">
        <v>16669</v>
      </c>
      <c r="M5818" t="s">
        <v>16670</v>
      </c>
      <c r="N5818">
        <v>3.3227777770000002</v>
      </c>
      <c r="O5818">
        <v>0</v>
      </c>
      <c r="P5818">
        <v>247</v>
      </c>
      <c r="Q5818">
        <v>0</v>
      </c>
      <c r="R5818">
        <v>5</v>
      </c>
      <c r="S5818">
        <v>0</v>
      </c>
      <c r="T5818">
        <v>28</v>
      </c>
      <c r="U5818">
        <v>0</v>
      </c>
      <c r="V5818">
        <v>0</v>
      </c>
      <c r="W5818">
        <v>0</v>
      </c>
      <c r="X5818">
        <v>145.47810450099624</v>
      </c>
      <c r="Y5818">
        <v>0</v>
      </c>
      <c r="Z5818">
        <v>5.9280762311897508</v>
      </c>
      <c r="AA5818">
        <v>0</v>
      </c>
      <c r="AB5818">
        <v>61.65302291696311</v>
      </c>
      <c r="AC5818">
        <v>0</v>
      </c>
      <c r="AD5818">
        <v>0</v>
      </c>
      <c r="AE5818">
        <v>213.05920364914908</v>
      </c>
    </row>
    <row r="5819" spans="1:31" x14ac:dyDescent="0.25">
      <c r="A5819">
        <v>2348622</v>
      </c>
      <c r="B5819">
        <v>1</v>
      </c>
      <c r="C5819" t="s">
        <v>80</v>
      </c>
      <c r="D5819" t="s">
        <v>83</v>
      </c>
      <c r="E5819" t="s">
        <v>174</v>
      </c>
      <c r="F5819" t="s">
        <v>16671</v>
      </c>
      <c r="G5819" t="s">
        <v>176</v>
      </c>
      <c r="H5819" t="s">
        <v>154</v>
      </c>
      <c r="I5819" t="s">
        <v>144</v>
      </c>
      <c r="J5819" t="s">
        <v>137</v>
      </c>
      <c r="K5819" t="s">
        <v>138</v>
      </c>
      <c r="L5819" t="s">
        <v>16672</v>
      </c>
      <c r="M5819" t="s">
        <v>16673</v>
      </c>
      <c r="N5819">
        <v>1.0744444440000001</v>
      </c>
      <c r="O5819">
        <v>0</v>
      </c>
      <c r="P5819">
        <v>206</v>
      </c>
      <c r="Q5819">
        <v>0</v>
      </c>
      <c r="R5819">
        <v>0</v>
      </c>
      <c r="S5819">
        <v>0</v>
      </c>
      <c r="T5819">
        <v>7</v>
      </c>
      <c r="U5819">
        <v>0</v>
      </c>
      <c r="V5819">
        <v>0</v>
      </c>
      <c r="W5819">
        <v>0</v>
      </c>
      <c r="X5819">
        <v>73.301892566600827</v>
      </c>
      <c r="Y5819">
        <v>0</v>
      </c>
      <c r="Z5819">
        <v>0</v>
      </c>
      <c r="AA5819">
        <v>0</v>
      </c>
      <c r="AB5819">
        <v>8.1726462588129714</v>
      </c>
      <c r="AC5819">
        <v>0</v>
      </c>
      <c r="AD5819">
        <v>0</v>
      </c>
      <c r="AE5819">
        <v>81.474538825413802</v>
      </c>
    </row>
    <row r="5820" spans="1:31" x14ac:dyDescent="0.25">
      <c r="A5820">
        <v>2348373</v>
      </c>
      <c r="B5820">
        <v>1</v>
      </c>
      <c r="C5820" t="s">
        <v>80</v>
      </c>
      <c r="D5820" t="s">
        <v>105</v>
      </c>
      <c r="E5820" t="s">
        <v>151</v>
      </c>
      <c r="F5820" t="s">
        <v>16674</v>
      </c>
      <c r="G5820" t="s">
        <v>194</v>
      </c>
      <c r="H5820" t="s">
        <v>154</v>
      </c>
      <c r="I5820" t="s">
        <v>144</v>
      </c>
      <c r="J5820" t="s">
        <v>137</v>
      </c>
      <c r="K5820" t="s">
        <v>138</v>
      </c>
      <c r="L5820" t="s">
        <v>16675</v>
      </c>
      <c r="M5820" t="s">
        <v>16676</v>
      </c>
      <c r="N5820">
        <v>0.45361111100000001</v>
      </c>
      <c r="O5820">
        <v>0</v>
      </c>
      <c r="P5820">
        <v>73</v>
      </c>
      <c r="Q5820">
        <v>0</v>
      </c>
      <c r="R5820">
        <v>0</v>
      </c>
      <c r="S5820">
        <v>0</v>
      </c>
      <c r="T5820">
        <v>8</v>
      </c>
      <c r="U5820">
        <v>0</v>
      </c>
      <c r="V5820">
        <v>0</v>
      </c>
      <c r="W5820">
        <v>0</v>
      </c>
      <c r="X5820">
        <v>10.494727538791967</v>
      </c>
      <c r="Y5820">
        <v>0</v>
      </c>
      <c r="Z5820">
        <v>0</v>
      </c>
      <c r="AA5820">
        <v>0</v>
      </c>
      <c r="AB5820">
        <v>4.1801082920003338</v>
      </c>
      <c r="AC5820">
        <v>0</v>
      </c>
      <c r="AD5820">
        <v>0</v>
      </c>
      <c r="AE5820">
        <v>14.674835830792301</v>
      </c>
    </row>
    <row r="5821" spans="1:31" x14ac:dyDescent="0.25">
      <c r="A5821">
        <v>2348473</v>
      </c>
      <c r="B5821">
        <v>1</v>
      </c>
      <c r="C5821" t="s">
        <v>81</v>
      </c>
      <c r="D5821" t="s">
        <v>112</v>
      </c>
      <c r="E5821" t="s">
        <v>157</v>
      </c>
      <c r="F5821" t="s">
        <v>16677</v>
      </c>
      <c r="G5821" t="s">
        <v>159</v>
      </c>
      <c r="H5821" t="s">
        <v>154</v>
      </c>
      <c r="I5821" t="s">
        <v>144</v>
      </c>
      <c r="J5821" t="s">
        <v>137</v>
      </c>
      <c r="K5821" t="s">
        <v>138</v>
      </c>
      <c r="L5821" t="s">
        <v>16678</v>
      </c>
      <c r="M5821" t="s">
        <v>16679</v>
      </c>
      <c r="N5821">
        <v>3.284444444</v>
      </c>
      <c r="O5821">
        <v>0</v>
      </c>
      <c r="P5821">
        <v>1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0.61630495396537499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0.61630495396537499</v>
      </c>
    </row>
    <row r="5822" spans="1:31" x14ac:dyDescent="0.25">
      <c r="A5822">
        <v>2349172</v>
      </c>
      <c r="B5822">
        <v>1</v>
      </c>
      <c r="C5822" t="s">
        <v>80</v>
      </c>
      <c r="D5822" t="s">
        <v>105</v>
      </c>
      <c r="E5822" t="s">
        <v>147</v>
      </c>
      <c r="F5822" t="s">
        <v>16680</v>
      </c>
      <c r="G5822" t="s">
        <v>134</v>
      </c>
      <c r="H5822" t="s">
        <v>135</v>
      </c>
      <c r="I5822" t="s">
        <v>136</v>
      </c>
      <c r="J5822" t="s">
        <v>137</v>
      </c>
      <c r="K5822" t="s">
        <v>138</v>
      </c>
      <c r="L5822" t="s">
        <v>16681</v>
      </c>
      <c r="M5822" t="s">
        <v>16682</v>
      </c>
      <c r="N5822">
        <v>2.2499999999999999E-2</v>
      </c>
      <c r="O5822">
        <v>0</v>
      </c>
      <c r="P5822">
        <v>849</v>
      </c>
      <c r="Q5822">
        <v>0</v>
      </c>
      <c r="R5822">
        <v>0</v>
      </c>
      <c r="S5822">
        <v>0</v>
      </c>
      <c r="T5822">
        <v>9</v>
      </c>
      <c r="U5822">
        <v>0</v>
      </c>
      <c r="V5822">
        <v>0</v>
      </c>
      <c r="W5822">
        <v>0</v>
      </c>
      <c r="X5822">
        <v>5.0622717034238214</v>
      </c>
      <c r="Y5822">
        <v>0</v>
      </c>
      <c r="Z5822">
        <v>0</v>
      </c>
      <c r="AA5822">
        <v>0</v>
      </c>
      <c r="AB5822">
        <v>0.21022767472387502</v>
      </c>
      <c r="AC5822">
        <v>0</v>
      </c>
      <c r="AD5822">
        <v>0</v>
      </c>
      <c r="AE5822">
        <v>5.2724993781476961</v>
      </c>
    </row>
    <row r="5823" spans="1:31" x14ac:dyDescent="0.25">
      <c r="A5823">
        <v>2349149</v>
      </c>
      <c r="B5823">
        <v>1</v>
      </c>
      <c r="C5823" t="s">
        <v>80</v>
      </c>
      <c r="D5823" t="s">
        <v>98</v>
      </c>
      <c r="E5823" t="s">
        <v>132</v>
      </c>
      <c r="F5823" t="s">
        <v>16683</v>
      </c>
      <c r="G5823" t="s">
        <v>363</v>
      </c>
      <c r="H5823" t="s">
        <v>135</v>
      </c>
      <c r="I5823" t="s">
        <v>136</v>
      </c>
      <c r="J5823" t="s">
        <v>137</v>
      </c>
      <c r="K5823" t="s">
        <v>138</v>
      </c>
      <c r="L5823" t="s">
        <v>16684</v>
      </c>
      <c r="M5823" t="s">
        <v>16685</v>
      </c>
      <c r="N5823">
        <v>3.9444444000000002E-2</v>
      </c>
      <c r="O5823">
        <v>1</v>
      </c>
      <c r="P5823">
        <v>6578</v>
      </c>
      <c r="Q5823">
        <v>19</v>
      </c>
      <c r="R5823">
        <v>1153</v>
      </c>
      <c r="S5823">
        <v>34</v>
      </c>
      <c r="T5823">
        <v>1811</v>
      </c>
      <c r="U5823">
        <v>6</v>
      </c>
      <c r="V5823">
        <v>0</v>
      </c>
      <c r="W5823">
        <v>1.1675455778466666E-2</v>
      </c>
      <c r="X5823">
        <v>65.503403619335629</v>
      </c>
      <c r="Y5823">
        <v>2.5251243060615112</v>
      </c>
      <c r="Z5823">
        <v>63.741263555216911</v>
      </c>
      <c r="AA5823">
        <v>22.324675296492764</v>
      </c>
      <c r="AB5823">
        <v>104.21261276903292</v>
      </c>
      <c r="AC5823">
        <v>7.0336184763540661</v>
      </c>
      <c r="AD5823">
        <v>0</v>
      </c>
      <c r="AE5823">
        <v>265.35237347827228</v>
      </c>
    </row>
    <row r="5824" spans="1:31" x14ac:dyDescent="0.25">
      <c r="A5824">
        <v>2349126</v>
      </c>
      <c r="B5824">
        <v>1</v>
      </c>
      <c r="C5824" t="s">
        <v>80</v>
      </c>
      <c r="D5824" t="s">
        <v>100</v>
      </c>
      <c r="E5824" t="s">
        <v>151</v>
      </c>
      <c r="F5824" t="s">
        <v>16686</v>
      </c>
      <c r="G5824" t="s">
        <v>143</v>
      </c>
      <c r="H5824" t="s">
        <v>154</v>
      </c>
      <c r="I5824" t="s">
        <v>144</v>
      </c>
      <c r="J5824" t="s">
        <v>5</v>
      </c>
      <c r="K5824" t="s">
        <v>138</v>
      </c>
      <c r="L5824" t="s">
        <v>16687</v>
      </c>
      <c r="M5824" t="s">
        <v>16688</v>
      </c>
      <c r="N5824">
        <v>3.2633333329999998</v>
      </c>
      <c r="O5824">
        <v>0</v>
      </c>
      <c r="P5824">
        <v>8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13.378561944157546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13.378561944157546</v>
      </c>
    </row>
    <row r="5825" spans="1:31" x14ac:dyDescent="0.25">
      <c r="A5825">
        <v>2349189</v>
      </c>
      <c r="B5825">
        <v>1</v>
      </c>
      <c r="C5825" t="s">
        <v>80</v>
      </c>
      <c r="D5825" t="s">
        <v>110</v>
      </c>
      <c r="E5825" t="s">
        <v>151</v>
      </c>
      <c r="F5825" t="s">
        <v>16689</v>
      </c>
      <c r="G5825" t="s">
        <v>2039</v>
      </c>
      <c r="H5825" t="s">
        <v>154</v>
      </c>
      <c r="I5825" t="s">
        <v>144</v>
      </c>
      <c r="J5825" t="s">
        <v>137</v>
      </c>
      <c r="K5825" t="s">
        <v>138</v>
      </c>
      <c r="L5825" t="s">
        <v>16690</v>
      </c>
      <c r="M5825" t="s">
        <v>16691</v>
      </c>
      <c r="N5825">
        <v>3.0263888880000001</v>
      </c>
      <c r="O5825">
        <v>0</v>
      </c>
      <c r="P5825">
        <v>180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246.62565755464641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246.62565755464641</v>
      </c>
    </row>
    <row r="5826" spans="1:31" x14ac:dyDescent="0.25">
      <c r="A5826">
        <v>2348834</v>
      </c>
      <c r="B5826">
        <v>1</v>
      </c>
      <c r="C5826" t="s">
        <v>80</v>
      </c>
      <c r="D5826" t="s">
        <v>108</v>
      </c>
      <c r="E5826" t="s">
        <v>151</v>
      </c>
      <c r="F5826" t="s">
        <v>3878</v>
      </c>
      <c r="G5826" t="s">
        <v>153</v>
      </c>
      <c r="H5826" t="s">
        <v>154</v>
      </c>
      <c r="I5826" t="s">
        <v>144</v>
      </c>
      <c r="J5826" t="s">
        <v>137</v>
      </c>
      <c r="K5826" t="s">
        <v>138</v>
      </c>
      <c r="L5826" t="s">
        <v>16692</v>
      </c>
      <c r="M5826" t="s">
        <v>16693</v>
      </c>
      <c r="N5826">
        <v>6.0158333329999998</v>
      </c>
      <c r="O5826">
        <v>0</v>
      </c>
      <c r="P5826">
        <v>11</v>
      </c>
      <c r="Q5826">
        <v>0</v>
      </c>
      <c r="R5826">
        <v>2</v>
      </c>
      <c r="S5826">
        <v>0</v>
      </c>
      <c r="T5826">
        <v>2</v>
      </c>
      <c r="U5826">
        <v>0</v>
      </c>
      <c r="V5826">
        <v>0</v>
      </c>
      <c r="W5826">
        <v>0</v>
      </c>
      <c r="X5826">
        <v>15.790568002663326</v>
      </c>
      <c r="Y5826">
        <v>0</v>
      </c>
      <c r="Z5826">
        <v>1.1333561174866333</v>
      </c>
      <c r="AA5826">
        <v>0</v>
      </c>
      <c r="AB5826">
        <v>1.3493690367804989</v>
      </c>
      <c r="AC5826">
        <v>0</v>
      </c>
      <c r="AD5826">
        <v>0</v>
      </c>
      <c r="AE5826">
        <v>18.273293156930457</v>
      </c>
    </row>
    <row r="5827" spans="1:31" x14ac:dyDescent="0.25">
      <c r="A5827">
        <v>2349086</v>
      </c>
      <c r="B5827">
        <v>1</v>
      </c>
      <c r="C5827" t="s">
        <v>80</v>
      </c>
      <c r="D5827" t="s">
        <v>105</v>
      </c>
      <c r="E5827" t="s">
        <v>132</v>
      </c>
      <c r="F5827" t="s">
        <v>1709</v>
      </c>
      <c r="G5827" t="s">
        <v>208</v>
      </c>
      <c r="H5827" t="s">
        <v>135</v>
      </c>
      <c r="I5827" t="s">
        <v>144</v>
      </c>
      <c r="J5827" t="s">
        <v>137</v>
      </c>
      <c r="K5827" t="s">
        <v>209</v>
      </c>
      <c r="L5827" t="s">
        <v>16694</v>
      </c>
      <c r="M5827" t="s">
        <v>16695</v>
      </c>
      <c r="N5827">
        <v>4.0166666659999999</v>
      </c>
      <c r="O5827">
        <v>0</v>
      </c>
      <c r="P5827">
        <v>446</v>
      </c>
      <c r="Q5827">
        <v>0</v>
      </c>
      <c r="R5827">
        <v>28</v>
      </c>
      <c r="S5827">
        <v>10</v>
      </c>
      <c r="T5827">
        <v>64</v>
      </c>
      <c r="U5827">
        <v>7</v>
      </c>
      <c r="V5827">
        <v>0</v>
      </c>
      <c r="W5827">
        <v>0</v>
      </c>
      <c r="X5827">
        <v>644.2541175223364</v>
      </c>
      <c r="Y5827">
        <v>0</v>
      </c>
      <c r="Z5827">
        <v>100.45968680778566</v>
      </c>
      <c r="AA5827">
        <v>420.93406902658677</v>
      </c>
      <c r="AB5827">
        <v>377.24580644630214</v>
      </c>
      <c r="AC5827">
        <v>1463.0939968264818</v>
      </c>
      <c r="AD5827">
        <v>0</v>
      </c>
      <c r="AE5827">
        <v>3005.9876766294929</v>
      </c>
    </row>
    <row r="5828" spans="1:31" x14ac:dyDescent="0.25">
      <c r="A5828">
        <v>2348897</v>
      </c>
      <c r="B5828">
        <v>1</v>
      </c>
      <c r="C5828" t="s">
        <v>80</v>
      </c>
      <c r="D5828" t="s">
        <v>105</v>
      </c>
      <c r="E5828" t="s">
        <v>132</v>
      </c>
      <c r="F5828" t="s">
        <v>11355</v>
      </c>
      <c r="G5828" t="s">
        <v>208</v>
      </c>
      <c r="H5828" t="s">
        <v>135</v>
      </c>
      <c r="I5828" t="s">
        <v>144</v>
      </c>
      <c r="J5828" t="s">
        <v>137</v>
      </c>
      <c r="K5828" t="s">
        <v>209</v>
      </c>
      <c r="L5828" t="s">
        <v>16696</v>
      </c>
      <c r="M5828" t="s">
        <v>16697</v>
      </c>
      <c r="N5828">
        <v>4.4988888879999998</v>
      </c>
      <c r="O5828">
        <v>19</v>
      </c>
      <c r="P5828">
        <v>831</v>
      </c>
      <c r="Q5828">
        <v>9</v>
      </c>
      <c r="R5828">
        <v>46</v>
      </c>
      <c r="S5828">
        <v>40</v>
      </c>
      <c r="T5828">
        <v>127</v>
      </c>
      <c r="U5828">
        <v>11</v>
      </c>
      <c r="V5828">
        <v>0</v>
      </c>
      <c r="W5828">
        <v>42.606911372425074</v>
      </c>
      <c r="X5828">
        <v>1212.7666621974972</v>
      </c>
      <c r="Y5828">
        <v>208.97962380822511</v>
      </c>
      <c r="Z5828">
        <v>161.95690605712267</v>
      </c>
      <c r="AA5828">
        <v>2176.6923804073085</v>
      </c>
      <c r="AB5828">
        <v>876.26154362211753</v>
      </c>
      <c r="AC5828">
        <v>1820.9810146749271</v>
      </c>
      <c r="AD5828">
        <v>0</v>
      </c>
      <c r="AE5828">
        <v>6500.2450421396234</v>
      </c>
    </row>
    <row r="5829" spans="1:31" x14ac:dyDescent="0.25">
      <c r="A5829">
        <v>2349229</v>
      </c>
      <c r="B5829">
        <v>1</v>
      </c>
      <c r="C5829" t="s">
        <v>80</v>
      </c>
      <c r="D5829" t="s">
        <v>96</v>
      </c>
      <c r="E5829" t="s">
        <v>157</v>
      </c>
      <c r="F5829" t="s">
        <v>7978</v>
      </c>
      <c r="G5829" t="s">
        <v>159</v>
      </c>
      <c r="H5829" t="s">
        <v>154</v>
      </c>
      <c r="I5829" t="s">
        <v>144</v>
      </c>
      <c r="J5829" t="s">
        <v>137</v>
      </c>
      <c r="K5829" t="s">
        <v>138</v>
      </c>
      <c r="L5829" t="s">
        <v>16698</v>
      </c>
      <c r="M5829" t="s">
        <v>16699</v>
      </c>
      <c r="N5829">
        <v>1.946388888</v>
      </c>
      <c r="O5829">
        <v>0</v>
      </c>
      <c r="P5829">
        <v>1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0.59373369992281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0.59373369992281</v>
      </c>
    </row>
    <row r="5830" spans="1:31" x14ac:dyDescent="0.25">
      <c r="A5830">
        <v>2348854</v>
      </c>
      <c r="B5830">
        <v>1</v>
      </c>
      <c r="C5830" t="s">
        <v>80</v>
      </c>
      <c r="D5830" t="s">
        <v>98</v>
      </c>
      <c r="E5830" t="s">
        <v>151</v>
      </c>
      <c r="F5830" t="s">
        <v>16700</v>
      </c>
      <c r="G5830" t="s">
        <v>153</v>
      </c>
      <c r="H5830" t="s">
        <v>154</v>
      </c>
      <c r="I5830" t="s">
        <v>144</v>
      </c>
      <c r="J5830" t="s">
        <v>137</v>
      </c>
      <c r="K5830" t="s">
        <v>138</v>
      </c>
      <c r="L5830" t="s">
        <v>16701</v>
      </c>
      <c r="M5830" t="s">
        <v>16702</v>
      </c>
      <c r="N5830">
        <v>1.7313888879999999</v>
      </c>
      <c r="O5830">
        <v>0</v>
      </c>
      <c r="P5830">
        <v>8</v>
      </c>
      <c r="Q5830">
        <v>0</v>
      </c>
      <c r="R5830">
        <v>6</v>
      </c>
      <c r="S5830">
        <v>0</v>
      </c>
      <c r="T5830">
        <v>3</v>
      </c>
      <c r="U5830">
        <v>0</v>
      </c>
      <c r="V5830">
        <v>0</v>
      </c>
      <c r="W5830">
        <v>0</v>
      </c>
      <c r="X5830">
        <v>4.0521951112212005</v>
      </c>
      <c r="Y5830">
        <v>0</v>
      </c>
      <c r="Z5830">
        <v>20.693861399146229</v>
      </c>
      <c r="AA5830">
        <v>0</v>
      </c>
      <c r="AB5830">
        <v>13.695241591654955</v>
      </c>
      <c r="AC5830">
        <v>0</v>
      </c>
      <c r="AD5830">
        <v>0</v>
      </c>
      <c r="AE5830">
        <v>38.441298102022387</v>
      </c>
    </row>
    <row r="5831" spans="1:31" x14ac:dyDescent="0.25">
      <c r="A5831">
        <v>2348754</v>
      </c>
      <c r="B5831">
        <v>1</v>
      </c>
      <c r="C5831" t="s">
        <v>80</v>
      </c>
      <c r="D5831" t="s">
        <v>82</v>
      </c>
      <c r="E5831" t="s">
        <v>147</v>
      </c>
      <c r="F5831" t="s">
        <v>16703</v>
      </c>
      <c r="G5831" t="s">
        <v>363</v>
      </c>
      <c r="H5831" t="s">
        <v>135</v>
      </c>
      <c r="I5831" t="s">
        <v>136</v>
      </c>
      <c r="J5831" t="s">
        <v>137</v>
      </c>
      <c r="K5831" t="s">
        <v>209</v>
      </c>
      <c r="L5831" t="s">
        <v>16704</v>
      </c>
      <c r="M5831" t="s">
        <v>16705</v>
      </c>
      <c r="N5831">
        <v>2.2222222E-2</v>
      </c>
      <c r="O5831">
        <v>0</v>
      </c>
      <c r="P5831">
        <v>12468</v>
      </c>
      <c r="Q5831">
        <v>0</v>
      </c>
      <c r="R5831">
        <v>0</v>
      </c>
      <c r="S5831">
        <v>4</v>
      </c>
      <c r="T5831">
        <v>1126</v>
      </c>
      <c r="U5831">
        <v>0</v>
      </c>
      <c r="V5831">
        <v>0</v>
      </c>
      <c r="W5831">
        <v>0</v>
      </c>
      <c r="X5831">
        <v>63.975311192375443</v>
      </c>
      <c r="Y5831">
        <v>0</v>
      </c>
      <c r="Z5831">
        <v>0</v>
      </c>
      <c r="AA5831">
        <v>2.2078819132770673</v>
      </c>
      <c r="AB5831">
        <v>14.289393720061604</v>
      </c>
      <c r="AC5831">
        <v>0</v>
      </c>
      <c r="AD5831">
        <v>0</v>
      </c>
      <c r="AE5831">
        <v>80.472586825714103</v>
      </c>
    </row>
    <row r="5832" spans="1:31" x14ac:dyDescent="0.25">
      <c r="A5832">
        <v>2349272</v>
      </c>
      <c r="B5832">
        <v>1</v>
      </c>
      <c r="C5832" t="s">
        <v>80</v>
      </c>
      <c r="D5832" t="s">
        <v>93</v>
      </c>
      <c r="E5832" t="s">
        <v>174</v>
      </c>
      <c r="F5832" t="s">
        <v>1451</v>
      </c>
      <c r="G5832" t="s">
        <v>176</v>
      </c>
      <c r="H5832" t="s">
        <v>154</v>
      </c>
      <c r="I5832" t="s">
        <v>144</v>
      </c>
      <c r="J5832" t="s">
        <v>137</v>
      </c>
      <c r="K5832" t="s">
        <v>138</v>
      </c>
      <c r="L5832" t="s">
        <v>16706</v>
      </c>
      <c r="M5832" t="s">
        <v>16707</v>
      </c>
      <c r="N5832">
        <v>1.223333333</v>
      </c>
      <c r="O5832">
        <v>0</v>
      </c>
      <c r="P5832">
        <v>29</v>
      </c>
      <c r="Q5832">
        <v>0</v>
      </c>
      <c r="R5832">
        <v>16</v>
      </c>
      <c r="S5832">
        <v>0</v>
      </c>
      <c r="T5832">
        <v>18</v>
      </c>
      <c r="U5832">
        <v>0</v>
      </c>
      <c r="V5832">
        <v>0</v>
      </c>
      <c r="W5832">
        <v>0</v>
      </c>
      <c r="X5832">
        <v>30.928411043776297</v>
      </c>
      <c r="Y5832">
        <v>0</v>
      </c>
      <c r="Z5832">
        <v>101.33927824677087</v>
      </c>
      <c r="AA5832">
        <v>0</v>
      </c>
      <c r="AB5832">
        <v>28.154872565802407</v>
      </c>
      <c r="AC5832">
        <v>0</v>
      </c>
      <c r="AD5832">
        <v>0</v>
      </c>
      <c r="AE5832">
        <v>160.42256185634957</v>
      </c>
    </row>
    <row r="5833" spans="1:31" x14ac:dyDescent="0.25">
      <c r="A5833">
        <v>2349023</v>
      </c>
      <c r="B5833">
        <v>1</v>
      </c>
      <c r="C5833" t="s">
        <v>80</v>
      </c>
      <c r="D5833" t="s">
        <v>100</v>
      </c>
      <c r="E5833" t="s">
        <v>147</v>
      </c>
      <c r="F5833" t="s">
        <v>8411</v>
      </c>
      <c r="G5833" t="s">
        <v>143</v>
      </c>
      <c r="H5833" t="s">
        <v>135</v>
      </c>
      <c r="I5833" t="s">
        <v>144</v>
      </c>
      <c r="J5833" t="s">
        <v>5</v>
      </c>
      <c r="K5833" t="s">
        <v>138</v>
      </c>
      <c r="L5833" t="s">
        <v>16708</v>
      </c>
      <c r="M5833" t="s">
        <v>16709</v>
      </c>
      <c r="N5833">
        <v>1.9908333330000001</v>
      </c>
      <c r="O5833">
        <v>0</v>
      </c>
      <c r="P5833">
        <v>2689</v>
      </c>
      <c r="Q5833">
        <v>0</v>
      </c>
      <c r="R5833">
        <v>10</v>
      </c>
      <c r="S5833">
        <v>0</v>
      </c>
      <c r="T5833">
        <v>112</v>
      </c>
      <c r="U5833">
        <v>0</v>
      </c>
      <c r="V5833">
        <v>0</v>
      </c>
      <c r="W5833">
        <v>0</v>
      </c>
      <c r="X5833">
        <v>1448.7777563423765</v>
      </c>
      <c r="Y5833">
        <v>0</v>
      </c>
      <c r="Z5833">
        <v>11.577956465605531</v>
      </c>
      <c r="AA5833">
        <v>0</v>
      </c>
      <c r="AB5833">
        <v>369.75589740092141</v>
      </c>
      <c r="AC5833">
        <v>0</v>
      </c>
      <c r="AD5833">
        <v>0</v>
      </c>
      <c r="AE5833">
        <v>1830.1116102089034</v>
      </c>
    </row>
    <row r="5834" spans="1:31" x14ac:dyDescent="0.25">
      <c r="A5834">
        <v>2348774</v>
      </c>
      <c r="B5834">
        <v>1</v>
      </c>
      <c r="C5834" t="s">
        <v>80</v>
      </c>
      <c r="D5834" t="s">
        <v>84</v>
      </c>
      <c r="E5834" t="s">
        <v>151</v>
      </c>
      <c r="F5834" t="s">
        <v>16710</v>
      </c>
      <c r="G5834" t="s">
        <v>153</v>
      </c>
      <c r="H5834" t="s">
        <v>154</v>
      </c>
      <c r="I5834" t="s">
        <v>144</v>
      </c>
      <c r="J5834" t="s">
        <v>137</v>
      </c>
      <c r="K5834" t="s">
        <v>138</v>
      </c>
      <c r="L5834" t="s">
        <v>16711</v>
      </c>
      <c r="M5834" t="s">
        <v>16712</v>
      </c>
      <c r="N5834">
        <v>4.9847222220000003</v>
      </c>
      <c r="O5834">
        <v>0</v>
      </c>
      <c r="P5834">
        <v>187</v>
      </c>
      <c r="Q5834">
        <v>0</v>
      </c>
      <c r="R5834">
        <v>0</v>
      </c>
      <c r="S5834">
        <v>0</v>
      </c>
      <c r="T5834">
        <v>15</v>
      </c>
      <c r="U5834">
        <v>0</v>
      </c>
      <c r="V5834">
        <v>0</v>
      </c>
      <c r="W5834">
        <v>0</v>
      </c>
      <c r="X5834">
        <v>167.62937214432222</v>
      </c>
      <c r="Y5834">
        <v>0</v>
      </c>
      <c r="Z5834">
        <v>0</v>
      </c>
      <c r="AA5834">
        <v>0</v>
      </c>
      <c r="AB5834">
        <v>113.98767079559177</v>
      </c>
      <c r="AC5834">
        <v>0</v>
      </c>
      <c r="AD5834">
        <v>0</v>
      </c>
      <c r="AE5834">
        <v>281.61704293991397</v>
      </c>
    </row>
    <row r="5835" spans="1:31" x14ac:dyDescent="0.25">
      <c r="A5835">
        <v>2349109</v>
      </c>
      <c r="B5835">
        <v>1</v>
      </c>
      <c r="C5835" t="s">
        <v>80</v>
      </c>
      <c r="D5835" t="s">
        <v>95</v>
      </c>
      <c r="E5835" t="s">
        <v>147</v>
      </c>
      <c r="F5835" t="s">
        <v>16713</v>
      </c>
      <c r="G5835" t="s">
        <v>877</v>
      </c>
      <c r="H5835" t="s">
        <v>135</v>
      </c>
      <c r="I5835" t="s">
        <v>144</v>
      </c>
      <c r="J5835" t="s">
        <v>137</v>
      </c>
      <c r="K5835" t="s">
        <v>138</v>
      </c>
      <c r="L5835" t="s">
        <v>16714</v>
      </c>
      <c r="M5835" t="s">
        <v>16715</v>
      </c>
      <c r="N5835">
        <v>0.44138888799999998</v>
      </c>
      <c r="O5835">
        <v>0</v>
      </c>
      <c r="P5835">
        <v>261</v>
      </c>
      <c r="Q5835">
        <v>0</v>
      </c>
      <c r="R5835">
        <v>0</v>
      </c>
      <c r="S5835">
        <v>0</v>
      </c>
      <c r="T5835">
        <v>5</v>
      </c>
      <c r="U5835">
        <v>0</v>
      </c>
      <c r="V5835">
        <v>0</v>
      </c>
      <c r="W5835">
        <v>0</v>
      </c>
      <c r="X5835">
        <v>35.637434662422173</v>
      </c>
      <c r="Y5835">
        <v>0</v>
      </c>
      <c r="Z5835">
        <v>0</v>
      </c>
      <c r="AA5835">
        <v>0</v>
      </c>
      <c r="AB5835">
        <v>1.3211631763361695</v>
      </c>
      <c r="AC5835">
        <v>0</v>
      </c>
      <c r="AD5835">
        <v>0</v>
      </c>
      <c r="AE5835">
        <v>36.958597838758344</v>
      </c>
    </row>
    <row r="5836" spans="1:31" x14ac:dyDescent="0.25">
      <c r="A5836">
        <v>2349209</v>
      </c>
      <c r="B5836">
        <v>1</v>
      </c>
      <c r="C5836" t="s">
        <v>80</v>
      </c>
      <c r="D5836" t="s">
        <v>96</v>
      </c>
      <c r="E5836" t="s">
        <v>151</v>
      </c>
      <c r="F5836" t="s">
        <v>16716</v>
      </c>
      <c r="G5836" t="s">
        <v>153</v>
      </c>
      <c r="H5836" t="s">
        <v>154</v>
      </c>
      <c r="I5836" t="s">
        <v>144</v>
      </c>
      <c r="J5836" t="s">
        <v>137</v>
      </c>
      <c r="K5836" t="s">
        <v>138</v>
      </c>
      <c r="L5836" t="s">
        <v>16717</v>
      </c>
      <c r="M5836" t="s">
        <v>16718</v>
      </c>
      <c r="N5836">
        <v>3.2605555549999998</v>
      </c>
      <c r="O5836">
        <v>0</v>
      </c>
      <c r="P5836">
        <v>88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181.24148455808822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181.24148455808822</v>
      </c>
    </row>
    <row r="5837" spans="1:31" x14ac:dyDescent="0.25">
      <c r="A5837">
        <v>2349066</v>
      </c>
      <c r="B5837">
        <v>1</v>
      </c>
      <c r="C5837" t="s">
        <v>80</v>
      </c>
      <c r="D5837" t="s">
        <v>101</v>
      </c>
      <c r="E5837" t="s">
        <v>147</v>
      </c>
      <c r="F5837" t="s">
        <v>16719</v>
      </c>
      <c r="G5837" t="s">
        <v>494</v>
      </c>
      <c r="H5837" t="s">
        <v>135</v>
      </c>
      <c r="I5837" t="s">
        <v>144</v>
      </c>
      <c r="J5837" t="s">
        <v>137</v>
      </c>
      <c r="K5837" t="s">
        <v>138</v>
      </c>
      <c r="L5837" t="s">
        <v>16720</v>
      </c>
      <c r="M5837" t="s">
        <v>16721</v>
      </c>
      <c r="N5837">
        <v>0.97694444400000002</v>
      </c>
      <c r="O5837">
        <v>7</v>
      </c>
      <c r="P5837">
        <v>84</v>
      </c>
      <c r="Q5837">
        <v>0</v>
      </c>
      <c r="R5837">
        <v>13</v>
      </c>
      <c r="S5837">
        <v>6</v>
      </c>
      <c r="T5837">
        <v>15</v>
      </c>
      <c r="U5837">
        <v>0</v>
      </c>
      <c r="V5837">
        <v>0</v>
      </c>
      <c r="W5837">
        <v>2.4976463278874044</v>
      </c>
      <c r="X5837">
        <v>32.840914296647604</v>
      </c>
      <c r="Y5837">
        <v>0</v>
      </c>
      <c r="Z5837">
        <v>12.822150568157367</v>
      </c>
      <c r="AA5837">
        <v>10.626509775232876</v>
      </c>
      <c r="AB5837">
        <v>27.868952243310602</v>
      </c>
      <c r="AC5837">
        <v>0</v>
      </c>
      <c r="AD5837">
        <v>0</v>
      </c>
      <c r="AE5837">
        <v>86.656173211235853</v>
      </c>
    </row>
    <row r="5838" spans="1:31" x14ac:dyDescent="0.25">
      <c r="A5838">
        <v>2349338</v>
      </c>
      <c r="B5838">
        <v>1</v>
      </c>
      <c r="C5838" t="s">
        <v>80</v>
      </c>
      <c r="D5838" t="s">
        <v>93</v>
      </c>
      <c r="E5838" t="s">
        <v>151</v>
      </c>
      <c r="F5838" t="s">
        <v>16722</v>
      </c>
      <c r="G5838" t="s">
        <v>153</v>
      </c>
      <c r="H5838" t="s">
        <v>154</v>
      </c>
      <c r="I5838" t="s">
        <v>144</v>
      </c>
      <c r="J5838" t="s">
        <v>137</v>
      </c>
      <c r="K5838" t="s">
        <v>138</v>
      </c>
      <c r="L5838" t="s">
        <v>16723</v>
      </c>
      <c r="M5838" t="s">
        <v>16724</v>
      </c>
      <c r="N5838">
        <v>1.3161111109999999</v>
      </c>
      <c r="O5838">
        <v>0</v>
      </c>
      <c r="P5838">
        <v>2</v>
      </c>
      <c r="Q5838">
        <v>0</v>
      </c>
      <c r="R5838">
        <v>0</v>
      </c>
      <c r="S5838">
        <v>0</v>
      </c>
      <c r="T5838">
        <v>4</v>
      </c>
      <c r="U5838">
        <v>0</v>
      </c>
      <c r="V5838">
        <v>0</v>
      </c>
      <c r="W5838">
        <v>0</v>
      </c>
      <c r="X5838">
        <v>4.9678050812264569</v>
      </c>
      <c r="Y5838">
        <v>0</v>
      </c>
      <c r="Z5838">
        <v>0</v>
      </c>
      <c r="AA5838">
        <v>0</v>
      </c>
      <c r="AB5838">
        <v>11.37875867517576</v>
      </c>
      <c r="AC5838">
        <v>0</v>
      </c>
      <c r="AD5838">
        <v>0</v>
      </c>
      <c r="AE5838">
        <v>16.346563756402219</v>
      </c>
    </row>
    <row r="5839" spans="1:31" x14ac:dyDescent="0.25">
      <c r="A5839">
        <v>2348837</v>
      </c>
      <c r="B5839">
        <v>1</v>
      </c>
      <c r="C5839" t="s">
        <v>80</v>
      </c>
      <c r="D5839" t="s">
        <v>83</v>
      </c>
      <c r="E5839" t="s">
        <v>147</v>
      </c>
      <c r="F5839" t="s">
        <v>16725</v>
      </c>
      <c r="G5839" t="s">
        <v>208</v>
      </c>
      <c r="H5839" t="s">
        <v>135</v>
      </c>
      <c r="I5839" t="s">
        <v>144</v>
      </c>
      <c r="J5839" t="s">
        <v>137</v>
      </c>
      <c r="K5839" t="s">
        <v>209</v>
      </c>
      <c r="L5839" t="s">
        <v>16726</v>
      </c>
      <c r="M5839" t="s">
        <v>16727</v>
      </c>
      <c r="N5839">
        <v>8.3388888879999996</v>
      </c>
      <c r="O5839">
        <v>0</v>
      </c>
      <c r="P5839">
        <v>4771</v>
      </c>
      <c r="Q5839">
        <v>0</v>
      </c>
      <c r="R5839">
        <v>1</v>
      </c>
      <c r="S5839">
        <v>0</v>
      </c>
      <c r="T5839">
        <v>399</v>
      </c>
      <c r="U5839">
        <v>0</v>
      </c>
      <c r="V5839">
        <v>0</v>
      </c>
      <c r="W5839">
        <v>0</v>
      </c>
      <c r="X5839">
        <v>12066.373520608042</v>
      </c>
      <c r="Y5839">
        <v>0</v>
      </c>
      <c r="Z5839">
        <v>0</v>
      </c>
      <c r="AA5839">
        <v>0</v>
      </c>
      <c r="AB5839">
        <v>6211.7559049138636</v>
      </c>
      <c r="AC5839">
        <v>0</v>
      </c>
      <c r="AD5839">
        <v>0</v>
      </c>
      <c r="AE5839">
        <v>18278.129425521904</v>
      </c>
    </row>
    <row r="5840" spans="1:31" x14ac:dyDescent="0.25">
      <c r="A5840">
        <v>2349292</v>
      </c>
      <c r="B5840">
        <v>1</v>
      </c>
      <c r="C5840" t="s">
        <v>80</v>
      </c>
      <c r="D5840" t="s">
        <v>103</v>
      </c>
      <c r="E5840" t="s">
        <v>157</v>
      </c>
      <c r="F5840" t="s">
        <v>16728</v>
      </c>
      <c r="G5840" t="s">
        <v>159</v>
      </c>
      <c r="H5840" t="s">
        <v>154</v>
      </c>
      <c r="I5840" t="s">
        <v>144</v>
      </c>
      <c r="J5840" t="s">
        <v>137</v>
      </c>
      <c r="K5840" t="s">
        <v>138</v>
      </c>
      <c r="L5840" t="s">
        <v>16729</v>
      </c>
      <c r="M5840" t="s">
        <v>16730</v>
      </c>
      <c r="N5840">
        <v>0.97472222200000003</v>
      </c>
      <c r="O5840">
        <v>0</v>
      </c>
      <c r="P5840">
        <v>1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0.62186719490961695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0.62186719490961695</v>
      </c>
    </row>
    <row r="5841" spans="1:31" x14ac:dyDescent="0.25">
      <c r="A5841">
        <v>2349129</v>
      </c>
      <c r="B5841">
        <v>1</v>
      </c>
      <c r="C5841" t="s">
        <v>80</v>
      </c>
      <c r="D5841" t="s">
        <v>86</v>
      </c>
      <c r="E5841" t="s">
        <v>174</v>
      </c>
      <c r="F5841" t="s">
        <v>16659</v>
      </c>
      <c r="G5841" t="s">
        <v>176</v>
      </c>
      <c r="H5841" t="s">
        <v>154</v>
      </c>
      <c r="I5841" t="s">
        <v>144</v>
      </c>
      <c r="J5841" t="s">
        <v>137</v>
      </c>
      <c r="K5841" t="s">
        <v>138</v>
      </c>
      <c r="L5841" t="s">
        <v>16731</v>
      </c>
      <c r="M5841" t="s">
        <v>16732</v>
      </c>
      <c r="N5841">
        <v>0.69583333300000005</v>
      </c>
      <c r="O5841">
        <v>0</v>
      </c>
      <c r="P5841">
        <v>161</v>
      </c>
      <c r="Q5841">
        <v>0</v>
      </c>
      <c r="R5841">
        <v>0</v>
      </c>
      <c r="S5841">
        <v>0</v>
      </c>
      <c r="T5841">
        <v>7</v>
      </c>
      <c r="U5841">
        <v>0</v>
      </c>
      <c r="V5841">
        <v>0</v>
      </c>
      <c r="W5841">
        <v>0</v>
      </c>
      <c r="X5841">
        <v>36.445852192612918</v>
      </c>
      <c r="Y5841">
        <v>0</v>
      </c>
      <c r="Z5841">
        <v>0</v>
      </c>
      <c r="AA5841">
        <v>0</v>
      </c>
      <c r="AB5841">
        <v>4.8342333615052091</v>
      </c>
      <c r="AC5841">
        <v>0</v>
      </c>
      <c r="AD5841">
        <v>0</v>
      </c>
      <c r="AE5841">
        <v>41.280085554118131</v>
      </c>
    </row>
    <row r="5842" spans="1:31" x14ac:dyDescent="0.25">
      <c r="A5842">
        <v>2348751</v>
      </c>
      <c r="B5842">
        <v>1</v>
      </c>
      <c r="C5842" t="s">
        <v>81</v>
      </c>
      <c r="D5842" t="s">
        <v>113</v>
      </c>
      <c r="E5842" t="s">
        <v>141</v>
      </c>
      <c r="F5842" t="s">
        <v>16733</v>
      </c>
      <c r="G5842" t="s">
        <v>134</v>
      </c>
      <c r="H5842" t="s">
        <v>135</v>
      </c>
      <c r="I5842" t="s">
        <v>144</v>
      </c>
      <c r="J5842" t="s">
        <v>137</v>
      </c>
      <c r="K5842" t="s">
        <v>138</v>
      </c>
      <c r="L5842" t="s">
        <v>16734</v>
      </c>
      <c r="M5842" t="s">
        <v>16735</v>
      </c>
      <c r="N5842">
        <v>0.76472222199999995</v>
      </c>
      <c r="O5842">
        <v>0</v>
      </c>
      <c r="P5842">
        <v>240</v>
      </c>
      <c r="Q5842">
        <v>29</v>
      </c>
      <c r="R5842">
        <v>59</v>
      </c>
      <c r="S5842">
        <v>0</v>
      </c>
      <c r="T5842">
        <v>12</v>
      </c>
      <c r="U5842">
        <v>0</v>
      </c>
      <c r="V5842">
        <v>0</v>
      </c>
      <c r="W5842">
        <v>0</v>
      </c>
      <c r="X5842">
        <v>34.762044281596467</v>
      </c>
      <c r="Y5842">
        <v>219.61581292494037</v>
      </c>
      <c r="Z5842">
        <v>329.24661538148513</v>
      </c>
      <c r="AA5842">
        <v>0</v>
      </c>
      <c r="AB5842">
        <v>3.4064368188336189</v>
      </c>
      <c r="AC5842">
        <v>0</v>
      </c>
      <c r="AD5842">
        <v>0</v>
      </c>
      <c r="AE5842">
        <v>587.03090940685559</v>
      </c>
    </row>
    <row r="5843" spans="1:31" x14ac:dyDescent="0.25">
      <c r="A5843">
        <v>2349046</v>
      </c>
      <c r="B5843">
        <v>1</v>
      </c>
      <c r="C5843" t="s">
        <v>80</v>
      </c>
      <c r="D5843" t="s">
        <v>83</v>
      </c>
      <c r="E5843" t="s">
        <v>147</v>
      </c>
      <c r="F5843" t="s">
        <v>16736</v>
      </c>
      <c r="G5843" t="s">
        <v>134</v>
      </c>
      <c r="H5843" t="s">
        <v>135</v>
      </c>
      <c r="I5843" t="s">
        <v>144</v>
      </c>
      <c r="J5843" t="s">
        <v>137</v>
      </c>
      <c r="K5843" t="s">
        <v>138</v>
      </c>
      <c r="L5843" t="s">
        <v>16737</v>
      </c>
      <c r="M5843" t="s">
        <v>16738</v>
      </c>
      <c r="N5843">
        <v>1.1850000000000001</v>
      </c>
      <c r="O5843">
        <v>0</v>
      </c>
      <c r="P5843">
        <v>2321</v>
      </c>
      <c r="Q5843">
        <v>0</v>
      </c>
      <c r="R5843">
        <v>0</v>
      </c>
      <c r="S5843">
        <v>0</v>
      </c>
      <c r="T5843">
        <v>328</v>
      </c>
      <c r="U5843">
        <v>0</v>
      </c>
      <c r="V5843">
        <v>0</v>
      </c>
      <c r="W5843">
        <v>0</v>
      </c>
      <c r="X5843">
        <v>969.54725643403333</v>
      </c>
      <c r="Y5843">
        <v>0</v>
      </c>
      <c r="Z5843">
        <v>0</v>
      </c>
      <c r="AA5843">
        <v>0</v>
      </c>
      <c r="AB5843">
        <v>476.4970496122022</v>
      </c>
      <c r="AC5843">
        <v>0</v>
      </c>
      <c r="AD5843">
        <v>0</v>
      </c>
      <c r="AE5843">
        <v>1446.0443060462355</v>
      </c>
    </row>
    <row r="5844" spans="1:31" x14ac:dyDescent="0.25">
      <c r="A5844">
        <v>2349186</v>
      </c>
      <c r="B5844">
        <v>1</v>
      </c>
      <c r="C5844" t="s">
        <v>80</v>
      </c>
      <c r="D5844" t="s">
        <v>98</v>
      </c>
      <c r="E5844" t="s">
        <v>141</v>
      </c>
      <c r="F5844" t="s">
        <v>16739</v>
      </c>
      <c r="G5844" t="s">
        <v>3157</v>
      </c>
      <c r="H5844" t="s">
        <v>135</v>
      </c>
      <c r="I5844" t="s">
        <v>144</v>
      </c>
      <c r="J5844" t="s">
        <v>137</v>
      </c>
      <c r="K5844" t="s">
        <v>138</v>
      </c>
      <c r="L5844" t="s">
        <v>16740</v>
      </c>
      <c r="M5844" t="s">
        <v>16741</v>
      </c>
      <c r="N5844">
        <v>1.936111111</v>
      </c>
      <c r="O5844">
        <v>0</v>
      </c>
      <c r="P5844">
        <v>102</v>
      </c>
      <c r="Q5844">
        <v>0</v>
      </c>
      <c r="R5844">
        <v>39</v>
      </c>
      <c r="S5844">
        <v>4</v>
      </c>
      <c r="T5844">
        <v>28</v>
      </c>
      <c r="U5844">
        <v>1</v>
      </c>
      <c r="V5844">
        <v>0</v>
      </c>
      <c r="W5844">
        <v>0</v>
      </c>
      <c r="X5844">
        <v>78.276029904037188</v>
      </c>
      <c r="Y5844">
        <v>0</v>
      </c>
      <c r="Z5844">
        <v>122.62995952652425</v>
      </c>
      <c r="AA5844">
        <v>86.157365328677514</v>
      </c>
      <c r="AB5844">
        <v>65.431162233221997</v>
      </c>
      <c r="AC5844">
        <v>0</v>
      </c>
      <c r="AD5844">
        <v>0</v>
      </c>
      <c r="AE5844">
        <v>352.49451699246089</v>
      </c>
    </row>
    <row r="5845" spans="1:31" x14ac:dyDescent="0.25">
      <c r="A5845">
        <v>2348943</v>
      </c>
      <c r="B5845">
        <v>1</v>
      </c>
      <c r="C5845" t="s">
        <v>80</v>
      </c>
      <c r="D5845" t="s">
        <v>110</v>
      </c>
      <c r="E5845" t="s">
        <v>326</v>
      </c>
      <c r="F5845" t="s">
        <v>16742</v>
      </c>
      <c r="G5845" t="s">
        <v>498</v>
      </c>
      <c r="H5845" t="s">
        <v>154</v>
      </c>
      <c r="I5845" t="s">
        <v>144</v>
      </c>
      <c r="J5845" t="s">
        <v>137</v>
      </c>
      <c r="K5845" t="s">
        <v>138</v>
      </c>
      <c r="L5845" t="s">
        <v>16743</v>
      </c>
      <c r="M5845" t="s">
        <v>16744</v>
      </c>
      <c r="N5845">
        <v>1.112222222</v>
      </c>
      <c r="O5845">
        <v>0</v>
      </c>
      <c r="P5845">
        <v>87</v>
      </c>
      <c r="Q5845">
        <v>0</v>
      </c>
      <c r="R5845">
        <v>0</v>
      </c>
      <c r="S5845">
        <v>0</v>
      </c>
      <c r="T5845">
        <v>7</v>
      </c>
      <c r="U5845">
        <v>0</v>
      </c>
      <c r="V5845">
        <v>0</v>
      </c>
      <c r="W5845">
        <v>0</v>
      </c>
      <c r="X5845">
        <v>33.111835275306703</v>
      </c>
      <c r="Y5845">
        <v>0</v>
      </c>
      <c r="Z5845">
        <v>0</v>
      </c>
      <c r="AA5845">
        <v>0</v>
      </c>
      <c r="AB5845">
        <v>8.9005099642284478</v>
      </c>
      <c r="AC5845">
        <v>0</v>
      </c>
      <c r="AD5845">
        <v>0</v>
      </c>
      <c r="AE5845">
        <v>42.012345239535151</v>
      </c>
    </row>
    <row r="5846" spans="1:31" x14ac:dyDescent="0.25">
      <c r="A5846">
        <v>2349232</v>
      </c>
      <c r="B5846">
        <v>1</v>
      </c>
      <c r="C5846" t="s">
        <v>81</v>
      </c>
      <c r="D5846" t="s">
        <v>128</v>
      </c>
      <c r="E5846" t="s">
        <v>174</v>
      </c>
      <c r="F5846" t="s">
        <v>15358</v>
      </c>
      <c r="G5846" t="s">
        <v>153</v>
      </c>
      <c r="H5846" t="s">
        <v>154</v>
      </c>
      <c r="I5846" t="s">
        <v>144</v>
      </c>
      <c r="J5846" t="s">
        <v>137</v>
      </c>
      <c r="K5846" t="s">
        <v>138</v>
      </c>
      <c r="L5846" t="s">
        <v>16745</v>
      </c>
      <c r="M5846" t="s">
        <v>16746</v>
      </c>
      <c r="N5846">
        <v>1.6458333329999999</v>
      </c>
      <c r="O5846">
        <v>0</v>
      </c>
      <c r="P5846">
        <v>402</v>
      </c>
      <c r="Q5846">
        <v>0</v>
      </c>
      <c r="R5846">
        <v>0</v>
      </c>
      <c r="S5846">
        <v>0</v>
      </c>
      <c r="T5846">
        <v>15</v>
      </c>
      <c r="U5846">
        <v>0</v>
      </c>
      <c r="V5846">
        <v>0</v>
      </c>
      <c r="W5846">
        <v>0</v>
      </c>
      <c r="X5846">
        <v>188.9403055655763</v>
      </c>
      <c r="Y5846">
        <v>0</v>
      </c>
      <c r="Z5846">
        <v>0</v>
      </c>
      <c r="AA5846">
        <v>0</v>
      </c>
      <c r="AB5846">
        <v>45.618171328662648</v>
      </c>
      <c r="AC5846">
        <v>0</v>
      </c>
      <c r="AD5846">
        <v>0</v>
      </c>
      <c r="AE5846">
        <v>234.55847689423894</v>
      </c>
    </row>
    <row r="5847" spans="1:31" x14ac:dyDescent="0.25">
      <c r="A5847">
        <v>2349206</v>
      </c>
      <c r="B5847">
        <v>1</v>
      </c>
      <c r="C5847" t="s">
        <v>80</v>
      </c>
      <c r="D5847" t="s">
        <v>93</v>
      </c>
      <c r="E5847" t="s">
        <v>132</v>
      </c>
      <c r="F5847" t="s">
        <v>4862</v>
      </c>
      <c r="G5847" t="s">
        <v>134</v>
      </c>
      <c r="H5847" t="s">
        <v>135</v>
      </c>
      <c r="I5847" t="s">
        <v>144</v>
      </c>
      <c r="J5847" t="s">
        <v>137</v>
      </c>
      <c r="K5847" t="s">
        <v>138</v>
      </c>
      <c r="L5847" t="s">
        <v>16747</v>
      </c>
      <c r="M5847" t="s">
        <v>16748</v>
      </c>
      <c r="N5847">
        <v>0.37694444399999999</v>
      </c>
      <c r="O5847">
        <v>0</v>
      </c>
      <c r="P5847">
        <v>1633</v>
      </c>
      <c r="Q5847">
        <v>35</v>
      </c>
      <c r="R5847">
        <v>157</v>
      </c>
      <c r="S5847">
        <v>15</v>
      </c>
      <c r="T5847">
        <v>247</v>
      </c>
      <c r="U5847">
        <v>1</v>
      </c>
      <c r="V5847">
        <v>1</v>
      </c>
      <c r="W5847">
        <v>0</v>
      </c>
      <c r="X5847">
        <v>155.67056451921383</v>
      </c>
      <c r="Y5847">
        <v>77.195958785281206</v>
      </c>
      <c r="Z5847">
        <v>179.31480142701912</v>
      </c>
      <c r="AA5847">
        <v>45.813832820085587</v>
      </c>
      <c r="AB5847">
        <v>146.59609629037675</v>
      </c>
      <c r="AC5847">
        <v>130.78733924623833</v>
      </c>
      <c r="AD5847">
        <v>14.188779978953683</v>
      </c>
      <c r="AE5847">
        <v>749.56737306716843</v>
      </c>
    </row>
    <row r="5848" spans="1:31" x14ac:dyDescent="0.25">
      <c r="A5848">
        <v>2348877</v>
      </c>
      <c r="B5848">
        <v>1</v>
      </c>
      <c r="C5848" t="s">
        <v>80</v>
      </c>
      <c r="D5848" t="s">
        <v>91</v>
      </c>
      <c r="E5848" t="s">
        <v>132</v>
      </c>
      <c r="F5848" t="s">
        <v>16749</v>
      </c>
      <c r="G5848" t="s">
        <v>269</v>
      </c>
      <c r="H5848" t="s">
        <v>135</v>
      </c>
      <c r="I5848" t="s">
        <v>144</v>
      </c>
      <c r="J5848" t="s">
        <v>137</v>
      </c>
      <c r="K5848" t="s">
        <v>209</v>
      </c>
      <c r="L5848" t="s">
        <v>16750</v>
      </c>
      <c r="M5848" t="s">
        <v>16751</v>
      </c>
      <c r="N5848">
        <v>1.191944444</v>
      </c>
      <c r="O5848">
        <v>30</v>
      </c>
      <c r="P5848">
        <v>1388</v>
      </c>
      <c r="Q5848">
        <v>59</v>
      </c>
      <c r="R5848">
        <v>119</v>
      </c>
      <c r="S5848">
        <v>28</v>
      </c>
      <c r="T5848">
        <v>204</v>
      </c>
      <c r="U5848">
        <v>6</v>
      </c>
      <c r="V5848">
        <v>1</v>
      </c>
      <c r="W5848">
        <v>21.354271213096801</v>
      </c>
      <c r="X5848">
        <v>394.32952443285643</v>
      </c>
      <c r="Y5848">
        <v>113.95855145278296</v>
      </c>
      <c r="Z5848">
        <v>142.03573557837086</v>
      </c>
      <c r="AA5848">
        <v>172.22243922570107</v>
      </c>
      <c r="AB5848">
        <v>291.48990540208365</v>
      </c>
      <c r="AC5848">
        <v>205.23694509746517</v>
      </c>
      <c r="AD5848">
        <v>96.795761854016007</v>
      </c>
      <c r="AE5848">
        <v>1437.423134256373</v>
      </c>
    </row>
    <row r="5849" spans="1:31" x14ac:dyDescent="0.25">
      <c r="A5849">
        <v>2349355</v>
      </c>
      <c r="B5849">
        <v>1</v>
      </c>
      <c r="C5849" t="s">
        <v>80</v>
      </c>
      <c r="D5849" t="s">
        <v>83</v>
      </c>
      <c r="E5849" t="s">
        <v>240</v>
      </c>
      <c r="F5849" t="s">
        <v>16752</v>
      </c>
      <c r="G5849" t="s">
        <v>134</v>
      </c>
      <c r="H5849" t="s">
        <v>135</v>
      </c>
      <c r="I5849" t="s">
        <v>144</v>
      </c>
      <c r="J5849" t="s">
        <v>137</v>
      </c>
      <c r="K5849" t="s">
        <v>138</v>
      </c>
      <c r="L5849" t="s">
        <v>16753</v>
      </c>
      <c r="M5849" t="s">
        <v>16754</v>
      </c>
      <c r="N5849">
        <v>0.73468527699999997</v>
      </c>
      <c r="O5849">
        <v>0</v>
      </c>
      <c r="P5849">
        <v>9864</v>
      </c>
      <c r="Q5849">
        <v>0</v>
      </c>
      <c r="R5849">
        <v>0</v>
      </c>
      <c r="S5849">
        <v>6</v>
      </c>
      <c r="T5849">
        <v>1959</v>
      </c>
      <c r="U5849">
        <v>2</v>
      </c>
      <c r="V5849">
        <v>10</v>
      </c>
      <c r="W5849">
        <v>0</v>
      </c>
      <c r="X5849">
        <v>2415.1117922845069</v>
      </c>
      <c r="Y5849">
        <v>0</v>
      </c>
      <c r="Z5849">
        <v>0</v>
      </c>
      <c r="AA5849">
        <v>287.84978793596918</v>
      </c>
      <c r="AB5849">
        <v>1008.0762066063307</v>
      </c>
      <c r="AC5849">
        <v>1161.6228636057633</v>
      </c>
      <c r="AD5849">
        <v>136.38374933605576</v>
      </c>
      <c r="AE5849">
        <v>5009.0443997686261</v>
      </c>
    </row>
    <row r="5850" spans="1:31" x14ac:dyDescent="0.25">
      <c r="A5850">
        <v>2349020</v>
      </c>
      <c r="B5850">
        <v>1</v>
      </c>
      <c r="C5850" t="s">
        <v>80</v>
      </c>
      <c r="D5850" t="s">
        <v>84</v>
      </c>
      <c r="E5850" t="s">
        <v>157</v>
      </c>
      <c r="F5850" t="s">
        <v>16755</v>
      </c>
      <c r="G5850" t="s">
        <v>352</v>
      </c>
      <c r="H5850" t="s">
        <v>154</v>
      </c>
      <c r="I5850" t="s">
        <v>144</v>
      </c>
      <c r="J5850" t="s">
        <v>3</v>
      </c>
      <c r="K5850" t="s">
        <v>138</v>
      </c>
      <c r="L5850" t="s">
        <v>16756</v>
      </c>
      <c r="M5850" t="s">
        <v>16757</v>
      </c>
      <c r="N5850">
        <v>5.2338888880000001</v>
      </c>
      <c r="O5850">
        <v>0</v>
      </c>
      <c r="P5850">
        <v>3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6.6692357512092411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6.6692357512092411</v>
      </c>
    </row>
    <row r="5851" spans="1:31" x14ac:dyDescent="0.25">
      <c r="A5851">
        <v>2349195</v>
      </c>
      <c r="B5851">
        <v>1</v>
      </c>
      <c r="C5851" t="s">
        <v>80</v>
      </c>
      <c r="D5851" t="s">
        <v>96</v>
      </c>
      <c r="E5851" t="s">
        <v>157</v>
      </c>
      <c r="F5851" t="s">
        <v>16758</v>
      </c>
      <c r="G5851" t="s">
        <v>279</v>
      </c>
      <c r="H5851" t="s">
        <v>154</v>
      </c>
      <c r="I5851" t="s">
        <v>144</v>
      </c>
      <c r="J5851" t="s">
        <v>137</v>
      </c>
      <c r="K5851" t="s">
        <v>138</v>
      </c>
      <c r="L5851" t="s">
        <v>16759</v>
      </c>
      <c r="M5851" t="s">
        <v>16760</v>
      </c>
      <c r="N5851">
        <v>2.0866666660000002</v>
      </c>
      <c r="O5851">
        <v>0</v>
      </c>
      <c r="P5851">
        <v>1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2.8349864952864725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2.8349864952864725</v>
      </c>
    </row>
    <row r="5852" spans="1:31" x14ac:dyDescent="0.25">
      <c r="A5852">
        <v>2348840</v>
      </c>
      <c r="B5852">
        <v>1</v>
      </c>
      <c r="C5852" t="s">
        <v>80</v>
      </c>
      <c r="D5852" t="s">
        <v>83</v>
      </c>
      <c r="E5852" t="s">
        <v>147</v>
      </c>
      <c r="F5852" t="s">
        <v>16761</v>
      </c>
      <c r="G5852" t="s">
        <v>208</v>
      </c>
      <c r="H5852" t="s">
        <v>135</v>
      </c>
      <c r="I5852" t="s">
        <v>144</v>
      </c>
      <c r="J5852" t="s">
        <v>137</v>
      </c>
      <c r="K5852" t="s">
        <v>209</v>
      </c>
      <c r="L5852" t="s">
        <v>16762</v>
      </c>
      <c r="M5852" t="s">
        <v>16763</v>
      </c>
      <c r="N5852">
        <v>8.6130555550000008</v>
      </c>
      <c r="O5852">
        <v>0</v>
      </c>
      <c r="P5852">
        <v>553</v>
      </c>
      <c r="Q5852">
        <v>0</v>
      </c>
      <c r="R5852">
        <v>0</v>
      </c>
      <c r="S5852">
        <v>0</v>
      </c>
      <c r="T5852">
        <v>199</v>
      </c>
      <c r="U5852">
        <v>0</v>
      </c>
      <c r="V5852">
        <v>0</v>
      </c>
      <c r="W5852">
        <v>0</v>
      </c>
      <c r="X5852">
        <v>1758.7875265246996</v>
      </c>
      <c r="Y5852">
        <v>0</v>
      </c>
      <c r="Z5852">
        <v>0</v>
      </c>
      <c r="AA5852">
        <v>0</v>
      </c>
      <c r="AB5852">
        <v>1663.4519365833769</v>
      </c>
      <c r="AC5852">
        <v>0</v>
      </c>
      <c r="AD5852">
        <v>0</v>
      </c>
      <c r="AE5852">
        <v>3422.2394631080765</v>
      </c>
    </row>
    <row r="5853" spans="1:31" x14ac:dyDescent="0.25">
      <c r="A5853">
        <v>2349241</v>
      </c>
      <c r="B5853">
        <v>1</v>
      </c>
      <c r="C5853" t="s">
        <v>80</v>
      </c>
      <c r="D5853" t="s">
        <v>105</v>
      </c>
      <c r="E5853" t="s">
        <v>132</v>
      </c>
      <c r="F5853" t="s">
        <v>16764</v>
      </c>
      <c r="G5853" t="s">
        <v>352</v>
      </c>
      <c r="H5853" t="s">
        <v>135</v>
      </c>
      <c r="I5853" t="s">
        <v>144</v>
      </c>
      <c r="J5853" t="s">
        <v>3</v>
      </c>
      <c r="K5853" t="s">
        <v>138</v>
      </c>
      <c r="L5853" t="s">
        <v>16765</v>
      </c>
      <c r="M5853" t="s">
        <v>16766</v>
      </c>
      <c r="N5853">
        <v>1.368333333</v>
      </c>
      <c r="O5853">
        <v>0</v>
      </c>
      <c r="P5853">
        <v>3359</v>
      </c>
      <c r="Q5853">
        <v>0</v>
      </c>
      <c r="R5853">
        <v>0</v>
      </c>
      <c r="S5853">
        <v>3</v>
      </c>
      <c r="T5853">
        <v>240</v>
      </c>
      <c r="U5853">
        <v>2</v>
      </c>
      <c r="V5853">
        <v>6</v>
      </c>
      <c r="W5853">
        <v>0</v>
      </c>
      <c r="X5853">
        <v>1553.2357131977537</v>
      </c>
      <c r="Y5853">
        <v>0</v>
      </c>
      <c r="Z5853">
        <v>0</v>
      </c>
      <c r="AA5853">
        <v>40.096064102738694</v>
      </c>
      <c r="AB5853">
        <v>541.09052479175023</v>
      </c>
      <c r="AC5853">
        <v>191.07403077193692</v>
      </c>
      <c r="AD5853">
        <v>458.9454562177408</v>
      </c>
      <c r="AE5853">
        <v>2784.4417890819204</v>
      </c>
    </row>
    <row r="5854" spans="1:31" x14ac:dyDescent="0.25">
      <c r="A5854">
        <v>2348909</v>
      </c>
      <c r="B5854">
        <v>1</v>
      </c>
      <c r="C5854" t="s">
        <v>80</v>
      </c>
      <c r="D5854" t="s">
        <v>104</v>
      </c>
      <c r="E5854" t="s">
        <v>147</v>
      </c>
      <c r="F5854" t="s">
        <v>16767</v>
      </c>
      <c r="G5854" t="s">
        <v>254</v>
      </c>
      <c r="H5854" t="s">
        <v>135</v>
      </c>
      <c r="I5854" t="s">
        <v>144</v>
      </c>
      <c r="J5854" t="s">
        <v>137</v>
      </c>
      <c r="K5854" t="s">
        <v>138</v>
      </c>
      <c r="L5854" t="s">
        <v>16768</v>
      </c>
      <c r="M5854" t="s">
        <v>16769</v>
      </c>
      <c r="N5854">
        <v>2.6008333330000002</v>
      </c>
      <c r="O5854">
        <v>0</v>
      </c>
      <c r="P5854">
        <v>0</v>
      </c>
      <c r="Q5854">
        <v>1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2.3422448714306832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2.3422448714306832</v>
      </c>
    </row>
    <row r="5855" spans="1:31" x14ac:dyDescent="0.25">
      <c r="A5855">
        <v>2349218</v>
      </c>
      <c r="B5855">
        <v>1</v>
      </c>
      <c r="C5855" t="s">
        <v>80</v>
      </c>
      <c r="D5855" t="s">
        <v>97</v>
      </c>
      <c r="E5855" t="s">
        <v>240</v>
      </c>
      <c r="F5855" t="s">
        <v>1367</v>
      </c>
      <c r="G5855" t="s">
        <v>134</v>
      </c>
      <c r="H5855" t="s">
        <v>135</v>
      </c>
      <c r="I5855" t="s">
        <v>144</v>
      </c>
      <c r="J5855" t="s">
        <v>137</v>
      </c>
      <c r="K5855" t="s">
        <v>138</v>
      </c>
      <c r="L5855" t="s">
        <v>16770</v>
      </c>
      <c r="M5855" t="s">
        <v>16771</v>
      </c>
      <c r="N5855">
        <v>8.1111111E-2</v>
      </c>
      <c r="O5855">
        <v>13</v>
      </c>
      <c r="P5855">
        <v>1656</v>
      </c>
      <c r="Q5855">
        <v>23</v>
      </c>
      <c r="R5855">
        <v>516</v>
      </c>
      <c r="S5855">
        <v>37</v>
      </c>
      <c r="T5855">
        <v>355</v>
      </c>
      <c r="U5855">
        <v>4</v>
      </c>
      <c r="V5855">
        <v>1</v>
      </c>
      <c r="W5855">
        <v>82.903612629680296</v>
      </c>
      <c r="X5855">
        <v>68.170382934286636</v>
      </c>
      <c r="Y5855">
        <v>37.519719210074875</v>
      </c>
      <c r="Z5855">
        <v>32.058193730827327</v>
      </c>
      <c r="AA5855">
        <v>41.942259357039887</v>
      </c>
      <c r="AB5855">
        <v>55.467861235412897</v>
      </c>
      <c r="AC5855">
        <v>24.077112699393933</v>
      </c>
      <c r="AD5855">
        <v>0.68259085317655555</v>
      </c>
      <c r="AE5855">
        <v>342.8217326498924</v>
      </c>
    </row>
    <row r="5856" spans="1:31" x14ac:dyDescent="0.25">
      <c r="A5856">
        <v>2348846</v>
      </c>
      <c r="B5856">
        <v>1</v>
      </c>
      <c r="C5856" t="s">
        <v>81</v>
      </c>
      <c r="D5856" t="s">
        <v>123</v>
      </c>
      <c r="E5856" t="s">
        <v>174</v>
      </c>
      <c r="F5856" t="s">
        <v>16772</v>
      </c>
      <c r="G5856" t="s">
        <v>208</v>
      </c>
      <c r="H5856" t="s">
        <v>154</v>
      </c>
      <c r="I5856" t="s">
        <v>144</v>
      </c>
      <c r="J5856" t="s">
        <v>137</v>
      </c>
      <c r="K5856" t="s">
        <v>209</v>
      </c>
      <c r="L5856" t="s">
        <v>16773</v>
      </c>
      <c r="M5856" t="s">
        <v>16774</v>
      </c>
      <c r="N5856">
        <v>0.61</v>
      </c>
      <c r="O5856">
        <v>0</v>
      </c>
      <c r="P5856">
        <v>0</v>
      </c>
      <c r="Q5856">
        <v>0</v>
      </c>
      <c r="R5856">
        <v>0</v>
      </c>
      <c r="S5856">
        <v>1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9.4427210107614492</v>
      </c>
      <c r="AB5856">
        <v>0</v>
      </c>
      <c r="AC5856">
        <v>0</v>
      </c>
      <c r="AD5856">
        <v>0</v>
      </c>
      <c r="AE5856">
        <v>9.4427210107614492</v>
      </c>
    </row>
    <row r="5857" spans="1:31" x14ac:dyDescent="0.25">
      <c r="A5857">
        <v>2348800</v>
      </c>
      <c r="B5857">
        <v>1</v>
      </c>
      <c r="C5857" t="s">
        <v>81</v>
      </c>
      <c r="D5857" t="s">
        <v>117</v>
      </c>
      <c r="E5857" t="s">
        <v>147</v>
      </c>
      <c r="F5857" t="s">
        <v>16775</v>
      </c>
      <c r="G5857" t="s">
        <v>184</v>
      </c>
      <c r="H5857" t="s">
        <v>135</v>
      </c>
      <c r="I5857" t="s">
        <v>144</v>
      </c>
      <c r="J5857" t="s">
        <v>137</v>
      </c>
      <c r="K5857" t="s">
        <v>138</v>
      </c>
      <c r="L5857" t="s">
        <v>16776</v>
      </c>
      <c r="M5857" t="s">
        <v>16777</v>
      </c>
      <c r="N5857">
        <v>0.99694444400000004</v>
      </c>
      <c r="O5857">
        <v>0</v>
      </c>
      <c r="P5857">
        <v>293</v>
      </c>
      <c r="Q5857">
        <v>0</v>
      </c>
      <c r="R5857">
        <v>0</v>
      </c>
      <c r="S5857">
        <v>0</v>
      </c>
      <c r="T5857">
        <v>16</v>
      </c>
      <c r="U5857">
        <v>0</v>
      </c>
      <c r="V5857">
        <v>0</v>
      </c>
      <c r="W5857">
        <v>0</v>
      </c>
      <c r="X5857">
        <v>41.993277049250111</v>
      </c>
      <c r="Y5857">
        <v>0</v>
      </c>
      <c r="Z5857">
        <v>0</v>
      </c>
      <c r="AA5857">
        <v>0</v>
      </c>
      <c r="AB5857">
        <v>7.3832954862585778</v>
      </c>
      <c r="AC5857">
        <v>0</v>
      </c>
      <c r="AD5857">
        <v>0</v>
      </c>
      <c r="AE5857">
        <v>49.376572535508686</v>
      </c>
    </row>
    <row r="5858" spans="1:31" x14ac:dyDescent="0.25">
      <c r="A5858">
        <v>2349341</v>
      </c>
      <c r="B5858">
        <v>1</v>
      </c>
      <c r="C5858" t="s">
        <v>80</v>
      </c>
      <c r="D5858" t="s">
        <v>91</v>
      </c>
      <c r="E5858" t="s">
        <v>326</v>
      </c>
      <c r="F5858" t="s">
        <v>16778</v>
      </c>
      <c r="G5858" t="s">
        <v>153</v>
      </c>
      <c r="H5858" t="s">
        <v>154</v>
      </c>
      <c r="I5858" t="s">
        <v>144</v>
      </c>
      <c r="J5858" t="s">
        <v>137</v>
      </c>
      <c r="K5858" t="s">
        <v>138</v>
      </c>
      <c r="L5858" t="s">
        <v>16779</v>
      </c>
      <c r="M5858" t="s">
        <v>16780</v>
      </c>
      <c r="N5858">
        <v>0.58666666599999995</v>
      </c>
      <c r="O5858">
        <v>0</v>
      </c>
      <c r="P5858">
        <v>181</v>
      </c>
      <c r="Q5858">
        <v>0</v>
      </c>
      <c r="R5858">
        <v>0</v>
      </c>
      <c r="S5858">
        <v>0</v>
      </c>
      <c r="T5858">
        <v>10</v>
      </c>
      <c r="U5858">
        <v>0</v>
      </c>
      <c r="V5858">
        <v>0</v>
      </c>
      <c r="W5858">
        <v>0</v>
      </c>
      <c r="X5858">
        <v>25.881485896358374</v>
      </c>
      <c r="Y5858">
        <v>0</v>
      </c>
      <c r="Z5858">
        <v>0</v>
      </c>
      <c r="AA5858">
        <v>0</v>
      </c>
      <c r="AB5858">
        <v>1.1172682138886401</v>
      </c>
      <c r="AC5858">
        <v>0</v>
      </c>
      <c r="AD5858">
        <v>0</v>
      </c>
      <c r="AE5858">
        <v>26.998754110247013</v>
      </c>
    </row>
    <row r="5859" spans="1:31" x14ac:dyDescent="0.25">
      <c r="A5859">
        <v>2349095</v>
      </c>
      <c r="B5859">
        <v>1</v>
      </c>
      <c r="C5859" t="s">
        <v>81</v>
      </c>
      <c r="D5859" t="s">
        <v>113</v>
      </c>
      <c r="E5859" t="s">
        <v>132</v>
      </c>
      <c r="F5859" t="s">
        <v>16781</v>
      </c>
      <c r="G5859" t="s">
        <v>134</v>
      </c>
      <c r="H5859" t="s">
        <v>135</v>
      </c>
      <c r="I5859" t="s">
        <v>144</v>
      </c>
      <c r="J5859" t="s">
        <v>137</v>
      </c>
      <c r="K5859" t="s">
        <v>138</v>
      </c>
      <c r="L5859" t="s">
        <v>16782</v>
      </c>
      <c r="M5859" t="s">
        <v>16783</v>
      </c>
      <c r="N5859">
        <v>0.77444444400000001</v>
      </c>
      <c r="O5859">
        <v>0</v>
      </c>
      <c r="P5859">
        <v>2746</v>
      </c>
      <c r="Q5859">
        <v>2</v>
      </c>
      <c r="R5859">
        <v>95</v>
      </c>
      <c r="S5859">
        <v>4</v>
      </c>
      <c r="T5859">
        <v>220</v>
      </c>
      <c r="U5859">
        <v>2</v>
      </c>
      <c r="V5859">
        <v>2</v>
      </c>
      <c r="W5859">
        <v>0</v>
      </c>
      <c r="X5859">
        <v>662.20938597934025</v>
      </c>
      <c r="Y5859">
        <v>56.269761106126197</v>
      </c>
      <c r="Z5859">
        <v>111.25840165466528</v>
      </c>
      <c r="AA5859">
        <v>29.713910472791181</v>
      </c>
      <c r="AB5859">
        <v>280.58006723856738</v>
      </c>
      <c r="AC5859">
        <v>168.51132423204569</v>
      </c>
      <c r="AD5859">
        <v>133.58515431324184</v>
      </c>
      <c r="AE5859">
        <v>1442.1280049967779</v>
      </c>
    </row>
    <row r="5860" spans="1:31" x14ac:dyDescent="0.25">
      <c r="A5860">
        <v>2349132</v>
      </c>
      <c r="B5860">
        <v>1</v>
      </c>
      <c r="C5860" t="s">
        <v>80</v>
      </c>
      <c r="D5860" t="s">
        <v>89</v>
      </c>
      <c r="E5860" t="s">
        <v>157</v>
      </c>
      <c r="F5860" t="s">
        <v>16784</v>
      </c>
      <c r="G5860" t="s">
        <v>159</v>
      </c>
      <c r="H5860" t="s">
        <v>154</v>
      </c>
      <c r="I5860" t="s">
        <v>144</v>
      </c>
      <c r="J5860" t="s">
        <v>137</v>
      </c>
      <c r="K5860" t="s">
        <v>138</v>
      </c>
      <c r="L5860" t="s">
        <v>16785</v>
      </c>
      <c r="M5860" t="s">
        <v>16786</v>
      </c>
      <c r="N5860">
        <v>1.7441666659999999</v>
      </c>
      <c r="O5860">
        <v>0</v>
      </c>
      <c r="P5860">
        <v>1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0.77872801819012794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0.77872801819012794</v>
      </c>
    </row>
    <row r="5861" spans="1:31" x14ac:dyDescent="0.25">
      <c r="A5861">
        <v>2349281</v>
      </c>
      <c r="B5861">
        <v>1</v>
      </c>
      <c r="C5861" t="s">
        <v>80</v>
      </c>
      <c r="D5861" t="s">
        <v>100</v>
      </c>
      <c r="E5861" t="s">
        <v>174</v>
      </c>
      <c r="F5861" t="s">
        <v>1262</v>
      </c>
      <c r="G5861" t="s">
        <v>176</v>
      </c>
      <c r="H5861" t="s">
        <v>154</v>
      </c>
      <c r="I5861" t="s">
        <v>144</v>
      </c>
      <c r="J5861" t="s">
        <v>137</v>
      </c>
      <c r="K5861" t="s">
        <v>138</v>
      </c>
      <c r="L5861" t="s">
        <v>16787</v>
      </c>
      <c r="M5861" t="s">
        <v>16788</v>
      </c>
      <c r="N5861">
        <v>1.0136111109999999</v>
      </c>
      <c r="O5861">
        <v>0</v>
      </c>
      <c r="P5861">
        <v>38</v>
      </c>
      <c r="Q5861">
        <v>0</v>
      </c>
      <c r="R5861">
        <v>7</v>
      </c>
      <c r="S5861">
        <v>0</v>
      </c>
      <c r="T5861">
        <v>1</v>
      </c>
      <c r="U5861">
        <v>0</v>
      </c>
      <c r="V5861">
        <v>0</v>
      </c>
      <c r="W5861">
        <v>0</v>
      </c>
      <c r="X5861">
        <v>27.438422425680933</v>
      </c>
      <c r="Y5861">
        <v>0</v>
      </c>
      <c r="Z5861">
        <v>4.5878213986962031</v>
      </c>
      <c r="AA5861">
        <v>0</v>
      </c>
      <c r="AB5861">
        <v>0.3241668260635811</v>
      </c>
      <c r="AC5861">
        <v>0</v>
      </c>
      <c r="AD5861">
        <v>0</v>
      </c>
      <c r="AE5861">
        <v>32.350410650440715</v>
      </c>
    </row>
    <row r="5862" spans="1:31" x14ac:dyDescent="0.25">
      <c r="A5862">
        <v>2349235</v>
      </c>
      <c r="B5862">
        <v>1</v>
      </c>
      <c r="C5862" t="s">
        <v>80</v>
      </c>
      <c r="D5862" t="s">
        <v>104</v>
      </c>
      <c r="E5862" t="s">
        <v>147</v>
      </c>
      <c r="F5862" t="s">
        <v>16789</v>
      </c>
      <c r="G5862" t="s">
        <v>134</v>
      </c>
      <c r="H5862" t="s">
        <v>135</v>
      </c>
      <c r="I5862" t="s">
        <v>144</v>
      </c>
      <c r="J5862" t="s">
        <v>137</v>
      </c>
      <c r="K5862" t="s">
        <v>138</v>
      </c>
      <c r="L5862" t="s">
        <v>16790</v>
      </c>
      <c r="M5862" t="s">
        <v>16791</v>
      </c>
      <c r="N5862">
        <v>0.56944444400000005</v>
      </c>
      <c r="O5862">
        <v>0</v>
      </c>
      <c r="P5862">
        <v>2815</v>
      </c>
      <c r="Q5862">
        <v>0</v>
      </c>
      <c r="R5862">
        <v>2</v>
      </c>
      <c r="S5862">
        <v>0</v>
      </c>
      <c r="T5862">
        <v>236</v>
      </c>
      <c r="U5862">
        <v>0</v>
      </c>
      <c r="V5862">
        <v>0</v>
      </c>
      <c r="W5862">
        <v>0</v>
      </c>
      <c r="X5862">
        <v>385.35083064341626</v>
      </c>
      <c r="Y5862">
        <v>0</v>
      </c>
      <c r="Z5862">
        <v>1.3620241196595</v>
      </c>
      <c r="AA5862">
        <v>0</v>
      </c>
      <c r="AB5862">
        <v>176.70576334803545</v>
      </c>
      <c r="AC5862">
        <v>0</v>
      </c>
      <c r="AD5862">
        <v>0</v>
      </c>
      <c r="AE5862">
        <v>563.41861811111119</v>
      </c>
    </row>
    <row r="5863" spans="1:31" x14ac:dyDescent="0.25">
      <c r="A5863">
        <v>2348992</v>
      </c>
      <c r="B5863">
        <v>1</v>
      </c>
      <c r="C5863" t="s">
        <v>80</v>
      </c>
      <c r="D5863" t="s">
        <v>105</v>
      </c>
      <c r="E5863" t="s">
        <v>157</v>
      </c>
      <c r="F5863" t="s">
        <v>16792</v>
      </c>
      <c r="G5863" t="s">
        <v>352</v>
      </c>
      <c r="H5863" t="s">
        <v>154</v>
      </c>
      <c r="I5863" t="s">
        <v>144</v>
      </c>
      <c r="J5863" t="s">
        <v>137</v>
      </c>
      <c r="K5863" t="s">
        <v>138</v>
      </c>
      <c r="L5863" t="s">
        <v>16793</v>
      </c>
      <c r="M5863" t="s">
        <v>16794</v>
      </c>
      <c r="N5863">
        <v>9.7394444440000001</v>
      </c>
      <c r="O5863">
        <v>0</v>
      </c>
      <c r="P5863">
        <v>20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77.256523756859636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77.256523756859636</v>
      </c>
    </row>
    <row r="5864" spans="1:31" x14ac:dyDescent="0.25">
      <c r="A5864">
        <v>2349089</v>
      </c>
      <c r="B5864">
        <v>1</v>
      </c>
      <c r="C5864" t="s">
        <v>81</v>
      </c>
      <c r="D5864" t="s">
        <v>120</v>
      </c>
      <c r="E5864" t="s">
        <v>174</v>
      </c>
      <c r="F5864" t="s">
        <v>16795</v>
      </c>
      <c r="G5864" t="s">
        <v>176</v>
      </c>
      <c r="H5864" t="s">
        <v>154</v>
      </c>
      <c r="I5864" t="s">
        <v>144</v>
      </c>
      <c r="J5864" t="s">
        <v>137</v>
      </c>
      <c r="K5864" t="s">
        <v>138</v>
      </c>
      <c r="L5864" t="s">
        <v>16796</v>
      </c>
      <c r="M5864" t="s">
        <v>16797</v>
      </c>
      <c r="N5864">
        <v>2.0227777769999999</v>
      </c>
      <c r="O5864">
        <v>0</v>
      </c>
      <c r="P5864">
        <v>0</v>
      </c>
      <c r="Q5864">
        <v>0</v>
      </c>
      <c r="R5864">
        <v>9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78.565889154261612</v>
      </c>
      <c r="AA5864">
        <v>0</v>
      </c>
      <c r="AB5864">
        <v>0</v>
      </c>
      <c r="AC5864">
        <v>0</v>
      </c>
      <c r="AD5864">
        <v>0</v>
      </c>
      <c r="AE5864">
        <v>78.565889154261612</v>
      </c>
    </row>
    <row r="5865" spans="1:31" x14ac:dyDescent="0.25">
      <c r="A5865">
        <v>2348780</v>
      </c>
      <c r="B5865">
        <v>1</v>
      </c>
      <c r="C5865" t="s">
        <v>81</v>
      </c>
      <c r="D5865" t="s">
        <v>112</v>
      </c>
      <c r="E5865" t="s">
        <v>147</v>
      </c>
      <c r="F5865" t="s">
        <v>16798</v>
      </c>
      <c r="G5865" t="s">
        <v>134</v>
      </c>
      <c r="H5865" t="s">
        <v>135</v>
      </c>
      <c r="I5865" t="s">
        <v>144</v>
      </c>
      <c r="J5865" t="s">
        <v>137</v>
      </c>
      <c r="K5865" t="s">
        <v>138</v>
      </c>
      <c r="L5865" t="s">
        <v>16799</v>
      </c>
      <c r="M5865" t="s">
        <v>16800</v>
      </c>
      <c r="N5865">
        <v>0.64416666600000005</v>
      </c>
      <c r="O5865">
        <v>0</v>
      </c>
      <c r="P5865">
        <v>1911</v>
      </c>
      <c r="Q5865">
        <v>39</v>
      </c>
      <c r="R5865">
        <v>399</v>
      </c>
      <c r="S5865">
        <v>14</v>
      </c>
      <c r="T5865">
        <v>269</v>
      </c>
      <c r="U5865">
        <v>4</v>
      </c>
      <c r="V5865">
        <v>1</v>
      </c>
      <c r="W5865">
        <v>0</v>
      </c>
      <c r="X5865">
        <v>191.77892772037427</v>
      </c>
      <c r="Y5865">
        <v>35.293416705858583</v>
      </c>
      <c r="Z5865">
        <v>99.894186697670065</v>
      </c>
      <c r="AA5865">
        <v>50.84574068991229</v>
      </c>
      <c r="AB5865">
        <v>44.583543858654309</v>
      </c>
      <c r="AC5865">
        <v>87.136777339318698</v>
      </c>
      <c r="AD5865">
        <v>3.6313731303944001</v>
      </c>
      <c r="AE5865">
        <v>513.16396614218263</v>
      </c>
    </row>
    <row r="5866" spans="1:31" x14ac:dyDescent="0.25">
      <c r="A5866">
        <v>2349278</v>
      </c>
      <c r="B5866">
        <v>1</v>
      </c>
      <c r="C5866" t="s">
        <v>80</v>
      </c>
      <c r="D5866" t="s">
        <v>108</v>
      </c>
      <c r="E5866" t="s">
        <v>147</v>
      </c>
      <c r="F5866" t="s">
        <v>16801</v>
      </c>
      <c r="G5866" t="s">
        <v>184</v>
      </c>
      <c r="H5866" t="s">
        <v>135</v>
      </c>
      <c r="I5866" t="s">
        <v>144</v>
      </c>
      <c r="J5866" t="s">
        <v>137</v>
      </c>
      <c r="K5866" t="s">
        <v>138</v>
      </c>
      <c r="L5866" t="s">
        <v>16802</v>
      </c>
      <c r="M5866" t="s">
        <v>16803</v>
      </c>
      <c r="N5866">
        <v>1.7863888880000001</v>
      </c>
      <c r="O5866">
        <v>0</v>
      </c>
      <c r="P5866">
        <v>8</v>
      </c>
      <c r="Q5866">
        <v>0</v>
      </c>
      <c r="R5866">
        <v>4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2.7668594606360633</v>
      </c>
      <c r="Y5866">
        <v>0</v>
      </c>
      <c r="Z5866">
        <v>4.0464563297274392</v>
      </c>
      <c r="AA5866">
        <v>0</v>
      </c>
      <c r="AB5866">
        <v>0</v>
      </c>
      <c r="AC5866">
        <v>0</v>
      </c>
      <c r="AD5866">
        <v>0</v>
      </c>
      <c r="AE5866">
        <v>6.813315790363502</v>
      </c>
    </row>
    <row r="5867" spans="1:31" x14ac:dyDescent="0.25">
      <c r="A5867">
        <v>2349301</v>
      </c>
      <c r="B5867">
        <v>1</v>
      </c>
      <c r="C5867" t="s">
        <v>80</v>
      </c>
      <c r="D5867" t="s">
        <v>92</v>
      </c>
      <c r="E5867" t="s">
        <v>132</v>
      </c>
      <c r="F5867" t="s">
        <v>16804</v>
      </c>
      <c r="G5867" t="s">
        <v>134</v>
      </c>
      <c r="H5867" t="s">
        <v>135</v>
      </c>
      <c r="I5867" t="s">
        <v>144</v>
      </c>
      <c r="J5867" t="s">
        <v>137</v>
      </c>
      <c r="K5867" t="s">
        <v>138</v>
      </c>
      <c r="L5867" t="s">
        <v>16805</v>
      </c>
      <c r="M5867" t="s">
        <v>16806</v>
      </c>
      <c r="N5867">
        <v>0.399166666</v>
      </c>
      <c r="O5867">
        <v>1</v>
      </c>
      <c r="P5867">
        <v>3565</v>
      </c>
      <c r="Q5867">
        <v>0</v>
      </c>
      <c r="R5867">
        <v>7</v>
      </c>
      <c r="S5867">
        <v>7</v>
      </c>
      <c r="T5867">
        <v>217</v>
      </c>
      <c r="U5867">
        <v>0</v>
      </c>
      <c r="V5867">
        <v>0</v>
      </c>
      <c r="W5867">
        <v>10.31523081550802</v>
      </c>
      <c r="X5867">
        <v>446.75073765397457</v>
      </c>
      <c r="Y5867">
        <v>0</v>
      </c>
      <c r="Z5867">
        <v>0.99377128082720012</v>
      </c>
      <c r="AA5867">
        <v>82.07348944688647</v>
      </c>
      <c r="AB5867">
        <v>112.23323747282208</v>
      </c>
      <c r="AC5867">
        <v>0</v>
      </c>
      <c r="AD5867">
        <v>0</v>
      </c>
      <c r="AE5867">
        <v>652.36646667001833</v>
      </c>
    </row>
    <row r="5868" spans="1:31" x14ac:dyDescent="0.25">
      <c r="A5868">
        <v>2348760</v>
      </c>
      <c r="B5868">
        <v>1</v>
      </c>
      <c r="C5868" t="s">
        <v>81</v>
      </c>
      <c r="D5868" t="s">
        <v>113</v>
      </c>
      <c r="E5868" t="s">
        <v>132</v>
      </c>
      <c r="F5868" t="s">
        <v>16807</v>
      </c>
      <c r="G5868" t="s">
        <v>134</v>
      </c>
      <c r="H5868" t="s">
        <v>135</v>
      </c>
      <c r="I5868" t="s">
        <v>144</v>
      </c>
      <c r="J5868" t="s">
        <v>137</v>
      </c>
      <c r="K5868" t="s">
        <v>138</v>
      </c>
      <c r="L5868" t="s">
        <v>16808</v>
      </c>
      <c r="M5868" t="s">
        <v>16809</v>
      </c>
      <c r="N5868">
        <v>1.471666666</v>
      </c>
      <c r="O5868">
        <v>3</v>
      </c>
      <c r="P5868">
        <v>841</v>
      </c>
      <c r="Q5868">
        <v>44</v>
      </c>
      <c r="R5868">
        <v>334</v>
      </c>
      <c r="S5868">
        <v>10</v>
      </c>
      <c r="T5868">
        <v>115</v>
      </c>
      <c r="U5868">
        <v>3</v>
      </c>
      <c r="V5868">
        <v>0</v>
      </c>
      <c r="W5868">
        <v>2.1710283233091503</v>
      </c>
      <c r="X5868">
        <v>216.72672742074326</v>
      </c>
      <c r="Y5868">
        <v>312.4822608564109</v>
      </c>
      <c r="Z5868">
        <v>638.95362987822966</v>
      </c>
      <c r="AA5868">
        <v>104.36129349182926</v>
      </c>
      <c r="AB5868">
        <v>67.979065451486818</v>
      </c>
      <c r="AC5868">
        <v>573.40300601426509</v>
      </c>
      <c r="AD5868">
        <v>0</v>
      </c>
      <c r="AE5868">
        <v>1916.077011436274</v>
      </c>
    </row>
    <row r="5869" spans="1:31" x14ac:dyDescent="0.25">
      <c r="A5869">
        <v>2348903</v>
      </c>
      <c r="B5869">
        <v>1</v>
      </c>
      <c r="C5869" t="s">
        <v>81</v>
      </c>
      <c r="D5869" t="s">
        <v>123</v>
      </c>
      <c r="E5869" t="s">
        <v>157</v>
      </c>
      <c r="F5869" t="s">
        <v>16810</v>
      </c>
      <c r="G5869" t="s">
        <v>279</v>
      </c>
      <c r="H5869" t="s">
        <v>154</v>
      </c>
      <c r="I5869" t="s">
        <v>144</v>
      </c>
      <c r="J5869" t="s">
        <v>137</v>
      </c>
      <c r="K5869" t="s">
        <v>138</v>
      </c>
      <c r="L5869" t="s">
        <v>16811</v>
      </c>
      <c r="M5869" t="s">
        <v>16812</v>
      </c>
      <c r="N5869">
        <v>4.3758333330000001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1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</row>
    <row r="5870" spans="1:31" x14ac:dyDescent="0.25">
      <c r="A5870">
        <v>2349072</v>
      </c>
      <c r="B5870">
        <v>1</v>
      </c>
      <c r="C5870" t="s">
        <v>81</v>
      </c>
      <c r="D5870" t="s">
        <v>121</v>
      </c>
      <c r="E5870" t="s">
        <v>151</v>
      </c>
      <c r="F5870" t="s">
        <v>13061</v>
      </c>
      <c r="G5870" t="s">
        <v>153</v>
      </c>
      <c r="H5870" t="s">
        <v>154</v>
      </c>
      <c r="I5870" t="s">
        <v>144</v>
      </c>
      <c r="J5870" t="s">
        <v>137</v>
      </c>
      <c r="K5870" t="s">
        <v>138</v>
      </c>
      <c r="L5870" t="s">
        <v>16813</v>
      </c>
      <c r="M5870" t="s">
        <v>16814</v>
      </c>
      <c r="N5870">
        <v>1.179166666</v>
      </c>
      <c r="O5870">
        <v>0</v>
      </c>
      <c r="P5870">
        <v>59</v>
      </c>
      <c r="Q5870">
        <v>0</v>
      </c>
      <c r="R5870">
        <v>0</v>
      </c>
      <c r="S5870">
        <v>0</v>
      </c>
      <c r="T5870">
        <v>2</v>
      </c>
      <c r="U5870">
        <v>0</v>
      </c>
      <c r="V5870">
        <v>0</v>
      </c>
      <c r="W5870">
        <v>0</v>
      </c>
      <c r="X5870">
        <v>18.510161704794282</v>
      </c>
      <c r="Y5870">
        <v>0</v>
      </c>
      <c r="Z5870">
        <v>0</v>
      </c>
      <c r="AA5870">
        <v>0</v>
      </c>
      <c r="AB5870">
        <v>0.26732355451571554</v>
      </c>
      <c r="AC5870">
        <v>0</v>
      </c>
      <c r="AD5870">
        <v>0</v>
      </c>
      <c r="AE5870">
        <v>18.777485259309998</v>
      </c>
    </row>
    <row r="5871" spans="1:31" x14ac:dyDescent="0.25">
      <c r="A5871">
        <v>2348823</v>
      </c>
      <c r="B5871">
        <v>1</v>
      </c>
      <c r="C5871" t="s">
        <v>80</v>
      </c>
      <c r="D5871" t="s">
        <v>108</v>
      </c>
      <c r="E5871" t="s">
        <v>157</v>
      </c>
      <c r="F5871" t="s">
        <v>16815</v>
      </c>
      <c r="G5871" t="s">
        <v>159</v>
      </c>
      <c r="H5871" t="s">
        <v>154</v>
      </c>
      <c r="I5871" t="s">
        <v>144</v>
      </c>
      <c r="J5871" t="s">
        <v>137</v>
      </c>
      <c r="K5871" t="s">
        <v>138</v>
      </c>
      <c r="L5871" t="s">
        <v>16816</v>
      </c>
      <c r="M5871" t="s">
        <v>16817</v>
      </c>
      <c r="N5871">
        <v>2.0950000000000002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1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5.1834605009178141</v>
      </c>
      <c r="AC5871">
        <v>0</v>
      </c>
      <c r="AD5871">
        <v>0</v>
      </c>
      <c r="AE5871">
        <v>5.1834605009178141</v>
      </c>
    </row>
    <row r="5872" spans="1:31" x14ac:dyDescent="0.25">
      <c r="A5872">
        <v>2348966</v>
      </c>
      <c r="B5872">
        <v>1</v>
      </c>
      <c r="C5872" t="s">
        <v>80</v>
      </c>
      <c r="D5872" t="s">
        <v>108</v>
      </c>
      <c r="E5872" t="s">
        <v>151</v>
      </c>
      <c r="F5872" t="s">
        <v>864</v>
      </c>
      <c r="G5872" t="s">
        <v>153</v>
      </c>
      <c r="H5872" t="s">
        <v>154</v>
      </c>
      <c r="I5872" t="s">
        <v>144</v>
      </c>
      <c r="J5872" t="s">
        <v>137</v>
      </c>
      <c r="K5872" t="s">
        <v>138</v>
      </c>
      <c r="L5872" t="s">
        <v>16818</v>
      </c>
      <c r="M5872" t="s">
        <v>16819</v>
      </c>
      <c r="N5872">
        <v>1.1527777770000001</v>
      </c>
      <c r="O5872">
        <v>0</v>
      </c>
      <c r="P5872">
        <v>28</v>
      </c>
      <c r="Q5872">
        <v>0</v>
      </c>
      <c r="R5872">
        <v>13</v>
      </c>
      <c r="S5872">
        <v>0</v>
      </c>
      <c r="T5872">
        <v>2</v>
      </c>
      <c r="U5872">
        <v>0</v>
      </c>
      <c r="V5872">
        <v>0</v>
      </c>
      <c r="W5872">
        <v>0</v>
      </c>
      <c r="X5872">
        <v>14.737870927246671</v>
      </c>
      <c r="Y5872">
        <v>0</v>
      </c>
      <c r="Z5872">
        <v>52.141260055675936</v>
      </c>
      <c r="AA5872">
        <v>0</v>
      </c>
      <c r="AB5872">
        <v>3.1448267750906025</v>
      </c>
      <c r="AC5872">
        <v>0</v>
      </c>
      <c r="AD5872">
        <v>0</v>
      </c>
      <c r="AE5872">
        <v>70.023957758013211</v>
      </c>
    </row>
    <row r="5873" spans="1:31" x14ac:dyDescent="0.25">
      <c r="A5873">
        <v>2349006</v>
      </c>
      <c r="B5873">
        <v>1</v>
      </c>
      <c r="C5873" t="s">
        <v>81</v>
      </c>
      <c r="D5873" t="s">
        <v>126</v>
      </c>
      <c r="E5873" t="s">
        <v>151</v>
      </c>
      <c r="F5873" t="s">
        <v>16820</v>
      </c>
      <c r="G5873" t="s">
        <v>153</v>
      </c>
      <c r="H5873" t="s">
        <v>154</v>
      </c>
      <c r="I5873" t="s">
        <v>144</v>
      </c>
      <c r="J5873" t="s">
        <v>137</v>
      </c>
      <c r="K5873" t="s">
        <v>138</v>
      </c>
      <c r="L5873" t="s">
        <v>16821</v>
      </c>
      <c r="M5873" t="s">
        <v>16822</v>
      </c>
      <c r="N5873">
        <v>0.52916666599999995</v>
      </c>
      <c r="O5873">
        <v>0</v>
      </c>
      <c r="P5873">
        <v>19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1.4160484341074004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1.4160484341074004</v>
      </c>
    </row>
    <row r="5874" spans="1:31" x14ac:dyDescent="0.25">
      <c r="A5874">
        <v>2349198</v>
      </c>
      <c r="B5874">
        <v>1</v>
      </c>
      <c r="C5874" t="s">
        <v>81</v>
      </c>
      <c r="D5874" t="s">
        <v>112</v>
      </c>
      <c r="E5874" t="s">
        <v>151</v>
      </c>
      <c r="F5874" t="s">
        <v>4433</v>
      </c>
      <c r="G5874" t="s">
        <v>153</v>
      </c>
      <c r="H5874" t="s">
        <v>154</v>
      </c>
      <c r="I5874" t="s">
        <v>144</v>
      </c>
      <c r="J5874" t="s">
        <v>137</v>
      </c>
      <c r="K5874" t="s">
        <v>138</v>
      </c>
      <c r="L5874" t="s">
        <v>16823</v>
      </c>
      <c r="M5874" t="s">
        <v>16824</v>
      </c>
      <c r="N5874">
        <v>2.2936111110000001</v>
      </c>
      <c r="O5874">
        <v>0</v>
      </c>
      <c r="P5874">
        <v>8</v>
      </c>
      <c r="Q5874">
        <v>0</v>
      </c>
      <c r="R5874">
        <v>5</v>
      </c>
      <c r="S5874">
        <v>0</v>
      </c>
      <c r="T5874">
        <v>4</v>
      </c>
      <c r="U5874">
        <v>0</v>
      </c>
      <c r="V5874">
        <v>0</v>
      </c>
      <c r="W5874">
        <v>0</v>
      </c>
      <c r="X5874">
        <v>4.5921036901719203</v>
      </c>
      <c r="Y5874">
        <v>0</v>
      </c>
      <c r="Z5874">
        <v>6.0861092199396722</v>
      </c>
      <c r="AA5874">
        <v>0</v>
      </c>
      <c r="AB5874">
        <v>6.0373604570731683</v>
      </c>
      <c r="AC5874">
        <v>0</v>
      </c>
      <c r="AD5874">
        <v>0</v>
      </c>
      <c r="AE5874">
        <v>16.71557336718476</v>
      </c>
    </row>
    <row r="5875" spans="1:31" x14ac:dyDescent="0.25">
      <c r="A5875">
        <v>2348860</v>
      </c>
      <c r="B5875">
        <v>1</v>
      </c>
      <c r="C5875" t="s">
        <v>81</v>
      </c>
      <c r="D5875" t="s">
        <v>122</v>
      </c>
      <c r="E5875" t="s">
        <v>141</v>
      </c>
      <c r="F5875" t="s">
        <v>8656</v>
      </c>
      <c r="G5875" t="s">
        <v>208</v>
      </c>
      <c r="H5875" t="s">
        <v>135</v>
      </c>
      <c r="I5875" t="s">
        <v>144</v>
      </c>
      <c r="J5875" t="s">
        <v>137</v>
      </c>
      <c r="K5875" t="s">
        <v>209</v>
      </c>
      <c r="L5875" t="s">
        <v>16825</v>
      </c>
      <c r="M5875" t="s">
        <v>16826</v>
      </c>
      <c r="N5875">
        <v>6.3494444440000004</v>
      </c>
      <c r="O5875">
        <v>0</v>
      </c>
      <c r="P5875">
        <v>215</v>
      </c>
      <c r="Q5875">
        <v>0</v>
      </c>
      <c r="R5875">
        <v>0</v>
      </c>
      <c r="S5875">
        <v>0</v>
      </c>
      <c r="T5875">
        <v>16</v>
      </c>
      <c r="U5875">
        <v>0</v>
      </c>
      <c r="V5875">
        <v>0</v>
      </c>
      <c r="W5875">
        <v>0</v>
      </c>
      <c r="X5875">
        <v>167.53879649639947</v>
      </c>
      <c r="Y5875">
        <v>0</v>
      </c>
      <c r="Z5875">
        <v>0</v>
      </c>
      <c r="AA5875">
        <v>0</v>
      </c>
      <c r="AB5875">
        <v>56.158193855625164</v>
      </c>
      <c r="AC5875">
        <v>0</v>
      </c>
      <c r="AD5875">
        <v>0</v>
      </c>
      <c r="AE5875">
        <v>223.69699035202464</v>
      </c>
    </row>
    <row r="5876" spans="1:31" x14ac:dyDescent="0.25">
      <c r="A5876">
        <v>2348883</v>
      </c>
      <c r="B5876">
        <v>1</v>
      </c>
      <c r="C5876" t="s">
        <v>81</v>
      </c>
      <c r="D5876" t="s">
        <v>121</v>
      </c>
      <c r="E5876" t="s">
        <v>147</v>
      </c>
      <c r="F5876" t="s">
        <v>16827</v>
      </c>
      <c r="G5876" t="s">
        <v>184</v>
      </c>
      <c r="H5876" t="s">
        <v>135</v>
      </c>
      <c r="I5876" t="s">
        <v>144</v>
      </c>
      <c r="J5876" t="s">
        <v>137</v>
      </c>
      <c r="K5876" t="s">
        <v>138</v>
      </c>
      <c r="L5876" t="s">
        <v>16828</v>
      </c>
      <c r="M5876" t="s">
        <v>16829</v>
      </c>
      <c r="N5876">
        <v>1.9708333330000001</v>
      </c>
      <c r="O5876">
        <v>0</v>
      </c>
      <c r="P5876">
        <v>365</v>
      </c>
      <c r="Q5876">
        <v>0</v>
      </c>
      <c r="R5876">
        <v>14</v>
      </c>
      <c r="S5876">
        <v>0</v>
      </c>
      <c r="T5876">
        <v>16</v>
      </c>
      <c r="U5876">
        <v>0</v>
      </c>
      <c r="V5876">
        <v>0</v>
      </c>
      <c r="W5876">
        <v>0</v>
      </c>
      <c r="X5876">
        <v>108.270401003035</v>
      </c>
      <c r="Y5876">
        <v>0</v>
      </c>
      <c r="Z5876">
        <v>11.518088489932969</v>
      </c>
      <c r="AA5876">
        <v>0</v>
      </c>
      <c r="AB5876">
        <v>54.739399137295962</v>
      </c>
      <c r="AC5876">
        <v>0</v>
      </c>
      <c r="AD5876">
        <v>0</v>
      </c>
      <c r="AE5876">
        <v>174.52788863026393</v>
      </c>
    </row>
    <row r="5877" spans="1:31" x14ac:dyDescent="0.25">
      <c r="A5877">
        <v>2348906</v>
      </c>
      <c r="B5877">
        <v>1</v>
      </c>
      <c r="C5877" t="s">
        <v>80</v>
      </c>
      <c r="D5877" t="s">
        <v>107</v>
      </c>
      <c r="E5877" t="s">
        <v>326</v>
      </c>
      <c r="F5877" t="s">
        <v>16830</v>
      </c>
      <c r="G5877" t="s">
        <v>208</v>
      </c>
      <c r="H5877" t="s">
        <v>154</v>
      </c>
      <c r="I5877" t="s">
        <v>144</v>
      </c>
      <c r="J5877" t="s">
        <v>137</v>
      </c>
      <c r="K5877" t="s">
        <v>209</v>
      </c>
      <c r="L5877" t="s">
        <v>16831</v>
      </c>
      <c r="M5877" t="s">
        <v>16832</v>
      </c>
      <c r="N5877">
        <v>6.170555555</v>
      </c>
      <c r="O5877">
        <v>0</v>
      </c>
      <c r="P5877">
        <v>126</v>
      </c>
      <c r="Q5877">
        <v>0</v>
      </c>
      <c r="R5877">
        <v>0</v>
      </c>
      <c r="S5877">
        <v>0</v>
      </c>
      <c r="T5877">
        <v>5</v>
      </c>
      <c r="U5877">
        <v>0</v>
      </c>
      <c r="V5877">
        <v>0</v>
      </c>
      <c r="W5877">
        <v>0</v>
      </c>
      <c r="X5877">
        <v>237.7464800544835</v>
      </c>
      <c r="Y5877">
        <v>0</v>
      </c>
      <c r="Z5877">
        <v>0</v>
      </c>
      <c r="AA5877">
        <v>0</v>
      </c>
      <c r="AB5877">
        <v>44.641112626454294</v>
      </c>
      <c r="AC5877">
        <v>0</v>
      </c>
      <c r="AD5877">
        <v>0</v>
      </c>
      <c r="AE5877">
        <v>282.38759268093781</v>
      </c>
    </row>
    <row r="5878" spans="1:31" x14ac:dyDescent="0.25">
      <c r="A5878">
        <v>2349344</v>
      </c>
      <c r="B5878">
        <v>1</v>
      </c>
      <c r="C5878" t="s">
        <v>80</v>
      </c>
      <c r="D5878" t="s">
        <v>107</v>
      </c>
      <c r="E5878" t="s">
        <v>141</v>
      </c>
      <c r="F5878" t="s">
        <v>16833</v>
      </c>
      <c r="G5878" t="s">
        <v>134</v>
      </c>
      <c r="H5878" t="s">
        <v>135</v>
      </c>
      <c r="I5878" t="s">
        <v>144</v>
      </c>
      <c r="J5878" t="s">
        <v>137</v>
      </c>
      <c r="K5878" t="s">
        <v>138</v>
      </c>
      <c r="L5878" t="s">
        <v>16834</v>
      </c>
      <c r="M5878" t="s">
        <v>16835</v>
      </c>
      <c r="N5878">
        <v>1.9175</v>
      </c>
      <c r="O5878">
        <v>0</v>
      </c>
      <c r="P5878">
        <v>1</v>
      </c>
      <c r="Q5878">
        <v>1</v>
      </c>
      <c r="R5878">
        <v>18</v>
      </c>
      <c r="S5878">
        <v>2</v>
      </c>
      <c r="T5878">
        <v>2</v>
      </c>
      <c r="U5878">
        <v>0</v>
      </c>
      <c r="V5878">
        <v>0</v>
      </c>
      <c r="W5878">
        <v>0</v>
      </c>
      <c r="X5878">
        <v>0.36875456019741498</v>
      </c>
      <c r="Y5878">
        <v>0.51412761823563558</v>
      </c>
      <c r="Z5878">
        <v>109.79210658501142</v>
      </c>
      <c r="AA5878">
        <v>2.9556883753025418</v>
      </c>
      <c r="AB5878">
        <v>5.0493692095089822</v>
      </c>
      <c r="AC5878">
        <v>0</v>
      </c>
      <c r="AD5878">
        <v>0</v>
      </c>
      <c r="AE5878">
        <v>118.680046348256</v>
      </c>
    </row>
    <row r="5879" spans="1:31" x14ac:dyDescent="0.25">
      <c r="A5879">
        <v>2349238</v>
      </c>
      <c r="B5879">
        <v>1</v>
      </c>
      <c r="C5879" t="s">
        <v>80</v>
      </c>
      <c r="D5879" t="s">
        <v>93</v>
      </c>
      <c r="E5879" t="s">
        <v>151</v>
      </c>
      <c r="F5879" t="s">
        <v>16836</v>
      </c>
      <c r="G5879" t="s">
        <v>331</v>
      </c>
      <c r="H5879" t="s">
        <v>154</v>
      </c>
      <c r="I5879" t="s">
        <v>144</v>
      </c>
      <c r="J5879" t="s">
        <v>137</v>
      </c>
      <c r="K5879" t="s">
        <v>138</v>
      </c>
      <c r="L5879" t="s">
        <v>16837</v>
      </c>
      <c r="M5879" t="s">
        <v>16838</v>
      </c>
      <c r="N5879">
        <v>1.3816666660000001</v>
      </c>
      <c r="O5879">
        <v>0</v>
      </c>
      <c r="P5879">
        <v>2</v>
      </c>
      <c r="Q5879">
        <v>0</v>
      </c>
      <c r="R5879">
        <v>3</v>
      </c>
      <c r="S5879">
        <v>0</v>
      </c>
      <c r="T5879">
        <v>2</v>
      </c>
      <c r="U5879">
        <v>0</v>
      </c>
      <c r="V5879">
        <v>0</v>
      </c>
      <c r="W5879">
        <v>0</v>
      </c>
      <c r="X5879">
        <v>0.7384705964088889</v>
      </c>
      <c r="Y5879">
        <v>0</v>
      </c>
      <c r="Z5879">
        <v>10.649563973997006</v>
      </c>
      <c r="AA5879">
        <v>0</v>
      </c>
      <c r="AB5879">
        <v>18.85545168241331</v>
      </c>
      <c r="AC5879">
        <v>0</v>
      </c>
      <c r="AD5879">
        <v>0</v>
      </c>
      <c r="AE5879">
        <v>30.243486252819206</v>
      </c>
    </row>
    <row r="5880" spans="1:31" x14ac:dyDescent="0.25">
      <c r="A5880">
        <v>2348949</v>
      </c>
      <c r="B5880">
        <v>1</v>
      </c>
      <c r="C5880" t="s">
        <v>80</v>
      </c>
      <c r="D5880" t="s">
        <v>110</v>
      </c>
      <c r="E5880" t="s">
        <v>157</v>
      </c>
      <c r="F5880" t="s">
        <v>16839</v>
      </c>
      <c r="G5880" t="s">
        <v>204</v>
      </c>
      <c r="H5880" t="s">
        <v>154</v>
      </c>
      <c r="I5880" t="s">
        <v>144</v>
      </c>
      <c r="J5880" t="s">
        <v>137</v>
      </c>
      <c r="K5880" t="s">
        <v>138</v>
      </c>
      <c r="L5880" t="s">
        <v>16840</v>
      </c>
      <c r="M5880" t="s">
        <v>16841</v>
      </c>
      <c r="N5880">
        <v>3.8008333329999999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1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11.32816027595746</v>
      </c>
      <c r="AC5880">
        <v>0</v>
      </c>
      <c r="AD5880">
        <v>0</v>
      </c>
      <c r="AE5880">
        <v>11.32816027595746</v>
      </c>
    </row>
    <row r="5881" spans="1:31" x14ac:dyDescent="0.25">
      <c r="A5881">
        <v>2348777</v>
      </c>
      <c r="B5881">
        <v>1</v>
      </c>
      <c r="C5881" t="s">
        <v>81</v>
      </c>
      <c r="D5881" t="s">
        <v>123</v>
      </c>
      <c r="E5881" t="s">
        <v>147</v>
      </c>
      <c r="F5881" t="s">
        <v>5027</v>
      </c>
      <c r="G5881" t="s">
        <v>134</v>
      </c>
      <c r="H5881" t="s">
        <v>135</v>
      </c>
      <c r="I5881" t="s">
        <v>144</v>
      </c>
      <c r="J5881" t="s">
        <v>137</v>
      </c>
      <c r="K5881" t="s">
        <v>138</v>
      </c>
      <c r="L5881" t="s">
        <v>16842</v>
      </c>
      <c r="M5881" t="s">
        <v>16843</v>
      </c>
      <c r="N5881">
        <v>0.70277777699999999</v>
      </c>
      <c r="O5881">
        <v>9</v>
      </c>
      <c r="P5881">
        <v>12</v>
      </c>
      <c r="Q5881">
        <v>194</v>
      </c>
      <c r="R5881">
        <v>143</v>
      </c>
      <c r="S5881">
        <v>46</v>
      </c>
      <c r="T5881">
        <v>22</v>
      </c>
      <c r="U5881">
        <v>0</v>
      </c>
      <c r="V5881">
        <v>0</v>
      </c>
      <c r="W5881">
        <v>7.0032370088567335</v>
      </c>
      <c r="X5881">
        <v>6.6674693952385748</v>
      </c>
      <c r="Y5881">
        <v>231.17066469352156</v>
      </c>
      <c r="Z5881">
        <v>193.15152124252552</v>
      </c>
      <c r="AA5881">
        <v>35.269024812618014</v>
      </c>
      <c r="AB5881">
        <v>12.543767085420999</v>
      </c>
      <c r="AC5881">
        <v>0</v>
      </c>
      <c r="AD5881">
        <v>0</v>
      </c>
      <c r="AE5881">
        <v>485.80568423818136</v>
      </c>
    </row>
    <row r="5882" spans="1:31" x14ac:dyDescent="0.25">
      <c r="A5882">
        <v>2348926</v>
      </c>
      <c r="B5882">
        <v>1</v>
      </c>
      <c r="C5882" t="s">
        <v>80</v>
      </c>
      <c r="D5882" t="s">
        <v>89</v>
      </c>
      <c r="E5882" t="s">
        <v>157</v>
      </c>
      <c r="F5882" t="s">
        <v>16844</v>
      </c>
      <c r="G5882" t="s">
        <v>204</v>
      </c>
      <c r="H5882" t="s">
        <v>154</v>
      </c>
      <c r="I5882" t="s">
        <v>144</v>
      </c>
      <c r="J5882" t="s">
        <v>137</v>
      </c>
      <c r="K5882" t="s">
        <v>138</v>
      </c>
      <c r="L5882" t="s">
        <v>16845</v>
      </c>
      <c r="M5882" t="s">
        <v>16846</v>
      </c>
      <c r="N5882">
        <v>2.4755555550000001</v>
      </c>
      <c r="O5882">
        <v>0</v>
      </c>
      <c r="P5882">
        <v>2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2.5752566552876801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2.5752566552876801</v>
      </c>
    </row>
    <row r="5883" spans="1:31" x14ac:dyDescent="0.25">
      <c r="A5883">
        <v>2349298</v>
      </c>
      <c r="B5883">
        <v>1</v>
      </c>
      <c r="C5883" t="s">
        <v>80</v>
      </c>
      <c r="D5883" t="s">
        <v>83</v>
      </c>
      <c r="E5883" t="s">
        <v>147</v>
      </c>
      <c r="F5883" t="s">
        <v>16847</v>
      </c>
      <c r="G5883" t="s">
        <v>134</v>
      </c>
      <c r="H5883" t="s">
        <v>135</v>
      </c>
      <c r="I5883" t="s">
        <v>144</v>
      </c>
      <c r="J5883" t="s">
        <v>137</v>
      </c>
      <c r="K5883" t="s">
        <v>138</v>
      </c>
      <c r="L5883" t="s">
        <v>16848</v>
      </c>
      <c r="M5883" t="s">
        <v>16849</v>
      </c>
      <c r="N5883">
        <v>0.72666666599999996</v>
      </c>
      <c r="O5883">
        <v>0</v>
      </c>
      <c r="P5883">
        <v>0</v>
      </c>
      <c r="Q5883">
        <v>0</v>
      </c>
      <c r="R5883">
        <v>0</v>
      </c>
      <c r="S5883">
        <v>4</v>
      </c>
      <c r="T5883">
        <v>0</v>
      </c>
      <c r="U5883">
        <v>4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20.85206618444829</v>
      </c>
      <c r="AB5883">
        <v>0</v>
      </c>
      <c r="AC5883">
        <v>2622.2438310998868</v>
      </c>
      <c r="AD5883">
        <v>0</v>
      </c>
      <c r="AE5883">
        <v>2643.095897284335</v>
      </c>
    </row>
    <row r="5884" spans="1:31" x14ac:dyDescent="0.25">
      <c r="A5884">
        <v>2349012</v>
      </c>
      <c r="B5884">
        <v>1</v>
      </c>
      <c r="C5884" t="s">
        <v>80</v>
      </c>
      <c r="D5884" t="s">
        <v>83</v>
      </c>
      <c r="E5884" t="s">
        <v>147</v>
      </c>
      <c r="F5884" t="s">
        <v>16736</v>
      </c>
      <c r="G5884" t="s">
        <v>134</v>
      </c>
      <c r="H5884" t="s">
        <v>135</v>
      </c>
      <c r="I5884" t="s">
        <v>144</v>
      </c>
      <c r="J5884" t="s">
        <v>137</v>
      </c>
      <c r="K5884" t="s">
        <v>138</v>
      </c>
      <c r="L5884" t="s">
        <v>16850</v>
      </c>
      <c r="M5884" t="s">
        <v>16851</v>
      </c>
      <c r="N5884">
        <v>0.230833333</v>
      </c>
      <c r="O5884">
        <v>0</v>
      </c>
      <c r="P5884">
        <v>2321</v>
      </c>
      <c r="Q5884">
        <v>0</v>
      </c>
      <c r="R5884">
        <v>0</v>
      </c>
      <c r="S5884">
        <v>0</v>
      </c>
      <c r="T5884">
        <v>328</v>
      </c>
      <c r="U5884">
        <v>0</v>
      </c>
      <c r="V5884">
        <v>0</v>
      </c>
      <c r="W5884">
        <v>0</v>
      </c>
      <c r="X5884">
        <v>185.83611395556957</v>
      </c>
      <c r="Y5884">
        <v>0</v>
      </c>
      <c r="Z5884">
        <v>0</v>
      </c>
      <c r="AA5884">
        <v>0</v>
      </c>
      <c r="AB5884">
        <v>90.886300809056138</v>
      </c>
      <c r="AC5884">
        <v>0</v>
      </c>
      <c r="AD5884">
        <v>0</v>
      </c>
      <c r="AE5884">
        <v>276.72241476462568</v>
      </c>
    </row>
    <row r="5885" spans="1:31" x14ac:dyDescent="0.25">
      <c r="A5885">
        <v>2349069</v>
      </c>
      <c r="B5885">
        <v>1</v>
      </c>
      <c r="C5885" t="s">
        <v>80</v>
      </c>
      <c r="D5885" t="s">
        <v>84</v>
      </c>
      <c r="E5885" t="s">
        <v>157</v>
      </c>
      <c r="F5885" t="s">
        <v>16852</v>
      </c>
      <c r="G5885" t="s">
        <v>204</v>
      </c>
      <c r="H5885" t="s">
        <v>154</v>
      </c>
      <c r="I5885" t="s">
        <v>144</v>
      </c>
      <c r="J5885" t="s">
        <v>137</v>
      </c>
      <c r="K5885" t="s">
        <v>138</v>
      </c>
      <c r="L5885" t="s">
        <v>16853</v>
      </c>
      <c r="M5885" t="s">
        <v>16854</v>
      </c>
      <c r="N5885">
        <v>2.4936111109999999</v>
      </c>
      <c r="O5885">
        <v>0</v>
      </c>
      <c r="P5885">
        <v>1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0.68635564270168015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0.68635564270168015</v>
      </c>
    </row>
    <row r="5886" spans="1:31" x14ac:dyDescent="0.25">
      <c r="A5886">
        <v>2349261</v>
      </c>
      <c r="B5886">
        <v>1</v>
      </c>
      <c r="C5886" t="s">
        <v>80</v>
      </c>
      <c r="D5886" t="s">
        <v>91</v>
      </c>
      <c r="E5886" t="s">
        <v>151</v>
      </c>
      <c r="F5886" t="s">
        <v>16855</v>
      </c>
      <c r="G5886" t="s">
        <v>153</v>
      </c>
      <c r="H5886" t="s">
        <v>154</v>
      </c>
      <c r="I5886" t="s">
        <v>144</v>
      </c>
      <c r="J5886" t="s">
        <v>137</v>
      </c>
      <c r="K5886" t="s">
        <v>138</v>
      </c>
      <c r="L5886" t="s">
        <v>16856</v>
      </c>
      <c r="M5886" t="s">
        <v>16857</v>
      </c>
      <c r="N5886">
        <v>0.78583333300000002</v>
      </c>
      <c r="O5886">
        <v>0</v>
      </c>
      <c r="P5886">
        <v>2</v>
      </c>
      <c r="Q5886">
        <v>0</v>
      </c>
      <c r="R5886">
        <v>2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0.18815448058121251</v>
      </c>
      <c r="Y5886">
        <v>0</v>
      </c>
      <c r="Z5886">
        <v>4.8893834560241469</v>
      </c>
      <c r="AA5886">
        <v>0</v>
      </c>
      <c r="AB5886">
        <v>0</v>
      </c>
      <c r="AC5886">
        <v>0</v>
      </c>
      <c r="AD5886">
        <v>0</v>
      </c>
      <c r="AE5886">
        <v>5.077537936605359</v>
      </c>
    </row>
    <row r="5887" spans="1:31" x14ac:dyDescent="0.25">
      <c r="A5887">
        <v>2348792</v>
      </c>
      <c r="B5887">
        <v>1</v>
      </c>
      <c r="C5887" t="s">
        <v>81</v>
      </c>
      <c r="D5887" t="s">
        <v>124</v>
      </c>
      <c r="E5887" t="s">
        <v>147</v>
      </c>
      <c r="F5887" t="s">
        <v>16858</v>
      </c>
      <c r="G5887" t="s">
        <v>134</v>
      </c>
      <c r="H5887" t="s">
        <v>135</v>
      </c>
      <c r="I5887" t="s">
        <v>144</v>
      </c>
      <c r="J5887" t="s">
        <v>137</v>
      </c>
      <c r="K5887" t="s">
        <v>138</v>
      </c>
      <c r="L5887" t="s">
        <v>16859</v>
      </c>
      <c r="M5887" t="s">
        <v>16860</v>
      </c>
      <c r="N5887">
        <v>1.115555555</v>
      </c>
      <c r="O5887">
        <v>0</v>
      </c>
      <c r="P5887">
        <v>238</v>
      </c>
      <c r="Q5887">
        <v>0</v>
      </c>
      <c r="R5887">
        <v>5</v>
      </c>
      <c r="S5887">
        <v>0</v>
      </c>
      <c r="T5887">
        <v>7</v>
      </c>
      <c r="U5887">
        <v>0</v>
      </c>
      <c r="V5887">
        <v>0</v>
      </c>
      <c r="W5887">
        <v>0</v>
      </c>
      <c r="X5887">
        <v>53.436219245528306</v>
      </c>
      <c r="Y5887">
        <v>0</v>
      </c>
      <c r="Z5887">
        <v>15.443916937094949</v>
      </c>
      <c r="AA5887">
        <v>0</v>
      </c>
      <c r="AB5887">
        <v>8.5282555741171713</v>
      </c>
      <c r="AC5887">
        <v>0</v>
      </c>
      <c r="AD5887">
        <v>0</v>
      </c>
      <c r="AE5887">
        <v>77.408391756740428</v>
      </c>
    </row>
    <row r="5888" spans="1:31" x14ac:dyDescent="0.25">
      <c r="A5888">
        <v>2349247</v>
      </c>
      <c r="B5888">
        <v>1</v>
      </c>
      <c r="C5888" t="s">
        <v>80</v>
      </c>
      <c r="D5888" t="s">
        <v>108</v>
      </c>
      <c r="E5888" t="s">
        <v>147</v>
      </c>
      <c r="F5888" t="s">
        <v>16861</v>
      </c>
      <c r="G5888" t="s">
        <v>184</v>
      </c>
      <c r="H5888" t="s">
        <v>135</v>
      </c>
      <c r="I5888" t="s">
        <v>144</v>
      </c>
      <c r="J5888" t="s">
        <v>137</v>
      </c>
      <c r="K5888" t="s">
        <v>138</v>
      </c>
      <c r="L5888" t="s">
        <v>16862</v>
      </c>
      <c r="M5888" t="s">
        <v>16863</v>
      </c>
      <c r="N5888">
        <v>2.176666666</v>
      </c>
      <c r="O5888">
        <v>0</v>
      </c>
      <c r="P5888">
        <v>64</v>
      </c>
      <c r="Q5888">
        <v>0</v>
      </c>
      <c r="R5888">
        <v>52</v>
      </c>
      <c r="S5888">
        <v>0</v>
      </c>
      <c r="T5888">
        <v>21</v>
      </c>
      <c r="U5888">
        <v>0</v>
      </c>
      <c r="V5888">
        <v>0</v>
      </c>
      <c r="W5888">
        <v>0</v>
      </c>
      <c r="X5888">
        <v>27.24018354015363</v>
      </c>
      <c r="Y5888">
        <v>0</v>
      </c>
      <c r="Z5888">
        <v>218.58999874783157</v>
      </c>
      <c r="AA5888">
        <v>0</v>
      </c>
      <c r="AB5888">
        <v>65.49168777221216</v>
      </c>
      <c r="AC5888">
        <v>0</v>
      </c>
      <c r="AD5888">
        <v>0</v>
      </c>
      <c r="AE5888">
        <v>311.32187006019734</v>
      </c>
    </row>
    <row r="5889" spans="1:31" x14ac:dyDescent="0.25">
      <c r="A5889">
        <v>2349224</v>
      </c>
      <c r="B5889">
        <v>1</v>
      </c>
      <c r="C5889" t="s">
        <v>80</v>
      </c>
      <c r="D5889" t="s">
        <v>93</v>
      </c>
      <c r="E5889" t="s">
        <v>174</v>
      </c>
      <c r="F5889" t="s">
        <v>16864</v>
      </c>
      <c r="G5889" t="s">
        <v>299</v>
      </c>
      <c r="H5889" t="s">
        <v>154</v>
      </c>
      <c r="I5889" t="s">
        <v>144</v>
      </c>
      <c r="J5889" t="s">
        <v>137</v>
      </c>
      <c r="K5889" t="s">
        <v>138</v>
      </c>
      <c r="L5889" t="s">
        <v>16865</v>
      </c>
      <c r="M5889" t="s">
        <v>16866</v>
      </c>
      <c r="N5889">
        <v>0.3075</v>
      </c>
      <c r="O5889">
        <v>0</v>
      </c>
      <c r="P5889">
        <v>2</v>
      </c>
      <c r="Q5889">
        <v>0</v>
      </c>
      <c r="R5889">
        <v>29</v>
      </c>
      <c r="S5889">
        <v>0</v>
      </c>
      <c r="T5889">
        <v>6</v>
      </c>
      <c r="U5889">
        <v>0</v>
      </c>
      <c r="V5889">
        <v>0</v>
      </c>
      <c r="W5889">
        <v>0</v>
      </c>
      <c r="X5889">
        <v>1.3127922593999999E-4</v>
      </c>
      <c r="Y5889">
        <v>0</v>
      </c>
      <c r="Z5889">
        <v>34.820867220961894</v>
      </c>
      <c r="AA5889">
        <v>0</v>
      </c>
      <c r="AB5889">
        <v>3.3915448576661404</v>
      </c>
      <c r="AC5889">
        <v>0</v>
      </c>
      <c r="AD5889">
        <v>0</v>
      </c>
      <c r="AE5889">
        <v>38.212543357853974</v>
      </c>
    </row>
    <row r="5890" spans="1:31" x14ac:dyDescent="0.25">
      <c r="A5890">
        <v>2348786</v>
      </c>
      <c r="B5890">
        <v>1</v>
      </c>
      <c r="C5890" t="s">
        <v>80</v>
      </c>
      <c r="D5890" t="s">
        <v>104</v>
      </c>
      <c r="E5890" t="s">
        <v>141</v>
      </c>
      <c r="F5890" t="s">
        <v>961</v>
      </c>
      <c r="G5890" t="s">
        <v>134</v>
      </c>
      <c r="H5890" t="s">
        <v>135</v>
      </c>
      <c r="I5890" t="s">
        <v>144</v>
      </c>
      <c r="J5890" t="s">
        <v>137</v>
      </c>
      <c r="K5890" t="s">
        <v>138</v>
      </c>
      <c r="L5890" t="s">
        <v>16867</v>
      </c>
      <c r="M5890" t="s">
        <v>16868</v>
      </c>
      <c r="N5890">
        <v>0.92833333299999998</v>
      </c>
      <c r="O5890">
        <v>5</v>
      </c>
      <c r="P5890">
        <v>1793</v>
      </c>
      <c r="Q5890">
        <v>10</v>
      </c>
      <c r="R5890">
        <v>20</v>
      </c>
      <c r="S5890">
        <v>17</v>
      </c>
      <c r="T5890">
        <v>211</v>
      </c>
      <c r="U5890">
        <v>2</v>
      </c>
      <c r="V5890">
        <v>0</v>
      </c>
      <c r="W5890">
        <v>0.50032750777527557</v>
      </c>
      <c r="X5890">
        <v>322.70420795261828</v>
      </c>
      <c r="Y5890">
        <v>10.506395191260376</v>
      </c>
      <c r="Z5890">
        <v>6.142366064898872</v>
      </c>
      <c r="AA5890">
        <v>257.83716487576925</v>
      </c>
      <c r="AB5890">
        <v>112.94542265946785</v>
      </c>
      <c r="AC5890">
        <v>12.534893590248034</v>
      </c>
      <c r="AD5890">
        <v>0</v>
      </c>
      <c r="AE5890">
        <v>723.17077784203786</v>
      </c>
    </row>
    <row r="5891" spans="1:31" x14ac:dyDescent="0.25">
      <c r="A5891">
        <v>2349287</v>
      </c>
      <c r="B5891">
        <v>1</v>
      </c>
      <c r="C5891" t="s">
        <v>81</v>
      </c>
      <c r="D5891" t="s">
        <v>112</v>
      </c>
      <c r="E5891" t="s">
        <v>157</v>
      </c>
      <c r="F5891" t="s">
        <v>16869</v>
      </c>
      <c r="G5891" t="s">
        <v>159</v>
      </c>
      <c r="H5891" t="s">
        <v>154</v>
      </c>
      <c r="I5891" t="s">
        <v>144</v>
      </c>
      <c r="J5891" t="s">
        <v>137</v>
      </c>
      <c r="K5891" t="s">
        <v>138</v>
      </c>
      <c r="L5891" t="s">
        <v>16870</v>
      </c>
      <c r="M5891" t="s">
        <v>16871</v>
      </c>
      <c r="N5891">
        <v>1.747777777</v>
      </c>
      <c r="O5891">
        <v>0</v>
      </c>
      <c r="P5891">
        <v>0</v>
      </c>
      <c r="Q5891">
        <v>0</v>
      </c>
      <c r="R5891">
        <v>1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5.4634844553557338</v>
      </c>
      <c r="AA5891">
        <v>0</v>
      </c>
      <c r="AB5891">
        <v>0</v>
      </c>
      <c r="AC5891">
        <v>0</v>
      </c>
      <c r="AD5891">
        <v>0</v>
      </c>
      <c r="AE5891">
        <v>5.4634844553557338</v>
      </c>
    </row>
    <row r="5892" spans="1:31" x14ac:dyDescent="0.25">
      <c r="A5892">
        <v>2348746</v>
      </c>
      <c r="B5892">
        <v>1</v>
      </c>
      <c r="C5892" t="s">
        <v>80</v>
      </c>
      <c r="D5892" t="s">
        <v>91</v>
      </c>
      <c r="E5892" t="s">
        <v>157</v>
      </c>
      <c r="F5892" t="s">
        <v>16872</v>
      </c>
      <c r="G5892" t="s">
        <v>159</v>
      </c>
      <c r="H5892" t="s">
        <v>154</v>
      </c>
      <c r="I5892" t="s">
        <v>144</v>
      </c>
      <c r="J5892" t="s">
        <v>137</v>
      </c>
      <c r="K5892" t="s">
        <v>138</v>
      </c>
      <c r="L5892" t="s">
        <v>16873</v>
      </c>
      <c r="M5892" t="s">
        <v>16874</v>
      </c>
      <c r="N5892">
        <v>1.1291666659999999</v>
      </c>
      <c r="O5892">
        <v>0</v>
      </c>
      <c r="P5892">
        <v>1</v>
      </c>
      <c r="Q5892">
        <v>0</v>
      </c>
      <c r="R5892">
        <v>1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0.4085133436919306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0.4085133436919306</v>
      </c>
    </row>
    <row r="5893" spans="1:31" x14ac:dyDescent="0.25">
      <c r="A5893">
        <v>2349187</v>
      </c>
      <c r="B5893">
        <v>1</v>
      </c>
      <c r="C5893" t="s">
        <v>81</v>
      </c>
      <c r="D5893" t="s">
        <v>112</v>
      </c>
      <c r="E5893" t="s">
        <v>132</v>
      </c>
      <c r="F5893" t="s">
        <v>639</v>
      </c>
      <c r="G5893" t="s">
        <v>134</v>
      </c>
      <c r="H5893" t="s">
        <v>135</v>
      </c>
      <c r="I5893" t="s">
        <v>144</v>
      </c>
      <c r="J5893" t="s">
        <v>137</v>
      </c>
      <c r="K5893" t="s">
        <v>138</v>
      </c>
      <c r="L5893" t="s">
        <v>16875</v>
      </c>
      <c r="M5893" t="s">
        <v>16876</v>
      </c>
      <c r="N5893">
        <v>0.83472222200000001</v>
      </c>
      <c r="O5893">
        <v>1</v>
      </c>
      <c r="P5893">
        <v>2</v>
      </c>
      <c r="Q5893">
        <v>51</v>
      </c>
      <c r="R5893">
        <v>81</v>
      </c>
      <c r="S5893">
        <v>5</v>
      </c>
      <c r="T5893">
        <v>3</v>
      </c>
      <c r="U5893">
        <v>0</v>
      </c>
      <c r="V5893">
        <v>0</v>
      </c>
      <c r="W5893">
        <v>2.2457517594932694</v>
      </c>
      <c r="X5893">
        <v>0.53791259456016005</v>
      </c>
      <c r="Y5893">
        <v>338.26037398995538</v>
      </c>
      <c r="Z5893">
        <v>435.7302277383306</v>
      </c>
      <c r="AA5893">
        <v>4.1920867328622071</v>
      </c>
      <c r="AB5893">
        <v>21.5351746297485</v>
      </c>
      <c r="AC5893">
        <v>0</v>
      </c>
      <c r="AD5893">
        <v>0</v>
      </c>
      <c r="AE5893">
        <v>802.50152744495017</v>
      </c>
    </row>
    <row r="5894" spans="1:31" x14ac:dyDescent="0.25">
      <c r="A5894">
        <v>2348892</v>
      </c>
      <c r="B5894">
        <v>1</v>
      </c>
      <c r="C5894" t="s">
        <v>80</v>
      </c>
      <c r="D5894" t="s">
        <v>106</v>
      </c>
      <c r="E5894" t="s">
        <v>157</v>
      </c>
      <c r="F5894" t="s">
        <v>16877</v>
      </c>
      <c r="G5894" t="s">
        <v>204</v>
      </c>
      <c r="H5894" t="s">
        <v>154</v>
      </c>
      <c r="I5894" t="s">
        <v>144</v>
      </c>
      <c r="J5894" t="s">
        <v>137</v>
      </c>
      <c r="K5894" t="s">
        <v>138</v>
      </c>
      <c r="L5894" t="s">
        <v>16878</v>
      </c>
      <c r="M5894" t="s">
        <v>16879</v>
      </c>
      <c r="N5894">
        <v>3.2319444439999998</v>
      </c>
      <c r="O5894">
        <v>0</v>
      </c>
      <c r="P5894">
        <v>1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1.4915140381806178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1.4915140381806178</v>
      </c>
    </row>
    <row r="5895" spans="1:31" x14ac:dyDescent="0.25">
      <c r="A5895">
        <v>2349207</v>
      </c>
      <c r="B5895">
        <v>1</v>
      </c>
      <c r="C5895" t="s">
        <v>80</v>
      </c>
      <c r="D5895" t="s">
        <v>107</v>
      </c>
      <c r="E5895" t="s">
        <v>151</v>
      </c>
      <c r="F5895" t="s">
        <v>16880</v>
      </c>
      <c r="G5895" t="s">
        <v>498</v>
      </c>
      <c r="H5895" t="s">
        <v>154</v>
      </c>
      <c r="I5895" t="s">
        <v>144</v>
      </c>
      <c r="J5895" t="s">
        <v>137</v>
      </c>
      <c r="K5895" t="s">
        <v>138</v>
      </c>
      <c r="L5895" t="s">
        <v>16881</v>
      </c>
      <c r="M5895" t="s">
        <v>16882</v>
      </c>
      <c r="N5895">
        <v>0.41555555500000002</v>
      </c>
      <c r="O5895">
        <v>0</v>
      </c>
      <c r="P5895">
        <v>30</v>
      </c>
      <c r="Q5895">
        <v>0</v>
      </c>
      <c r="R5895">
        <v>1</v>
      </c>
      <c r="S5895">
        <v>0</v>
      </c>
      <c r="T5895">
        <v>1</v>
      </c>
      <c r="U5895">
        <v>0</v>
      </c>
      <c r="V5895">
        <v>0</v>
      </c>
      <c r="W5895">
        <v>0</v>
      </c>
      <c r="X5895">
        <v>3.0686229109390801</v>
      </c>
      <c r="Y5895">
        <v>0</v>
      </c>
      <c r="Z5895">
        <v>0</v>
      </c>
      <c r="AA5895">
        <v>0</v>
      </c>
      <c r="AB5895">
        <v>0.19939867440416004</v>
      </c>
      <c r="AC5895">
        <v>0</v>
      </c>
      <c r="AD5895">
        <v>0</v>
      </c>
      <c r="AE5895">
        <v>3.2680215853432402</v>
      </c>
    </row>
    <row r="5896" spans="1:31" x14ac:dyDescent="0.25">
      <c r="A5896">
        <v>2349184</v>
      </c>
      <c r="B5896">
        <v>1</v>
      </c>
      <c r="C5896" t="s">
        <v>81</v>
      </c>
      <c r="D5896" t="s">
        <v>120</v>
      </c>
      <c r="E5896" t="s">
        <v>157</v>
      </c>
      <c r="F5896" t="s">
        <v>16883</v>
      </c>
      <c r="G5896" t="s">
        <v>159</v>
      </c>
      <c r="H5896" t="s">
        <v>154</v>
      </c>
      <c r="I5896" t="s">
        <v>144</v>
      </c>
      <c r="J5896" t="s">
        <v>137</v>
      </c>
      <c r="K5896" t="s">
        <v>138</v>
      </c>
      <c r="L5896" t="s">
        <v>16884</v>
      </c>
      <c r="M5896" t="s">
        <v>16885</v>
      </c>
      <c r="N5896">
        <v>1.5113888879999999</v>
      </c>
      <c r="O5896">
        <v>0</v>
      </c>
      <c r="P5896">
        <v>1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1.3127349750586546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1.3127349750586546</v>
      </c>
    </row>
    <row r="5897" spans="1:31" x14ac:dyDescent="0.25">
      <c r="A5897">
        <v>2349327</v>
      </c>
      <c r="B5897">
        <v>1</v>
      </c>
      <c r="C5897" t="s">
        <v>81</v>
      </c>
      <c r="D5897" t="s">
        <v>127</v>
      </c>
      <c r="E5897" t="s">
        <v>151</v>
      </c>
      <c r="F5897" t="s">
        <v>16886</v>
      </c>
      <c r="G5897" t="s">
        <v>1532</v>
      </c>
      <c r="H5897" t="s">
        <v>154</v>
      </c>
      <c r="I5897" t="s">
        <v>144</v>
      </c>
      <c r="J5897" t="s">
        <v>137</v>
      </c>
      <c r="K5897" t="s">
        <v>138</v>
      </c>
      <c r="L5897" t="s">
        <v>16887</v>
      </c>
      <c r="M5897" t="s">
        <v>16888</v>
      </c>
      <c r="N5897">
        <v>0.759444444</v>
      </c>
      <c r="O5897">
        <v>0</v>
      </c>
      <c r="P5897">
        <v>21</v>
      </c>
      <c r="Q5897">
        <v>0</v>
      </c>
      <c r="R5897">
        <v>4</v>
      </c>
      <c r="S5897">
        <v>0</v>
      </c>
      <c r="T5897">
        <v>11</v>
      </c>
      <c r="U5897">
        <v>0</v>
      </c>
      <c r="V5897">
        <v>0</v>
      </c>
      <c r="W5897">
        <v>0</v>
      </c>
      <c r="X5897">
        <v>3.0615883363014835</v>
      </c>
      <c r="Y5897">
        <v>0</v>
      </c>
      <c r="Z5897">
        <v>0.27764492872841395</v>
      </c>
      <c r="AA5897">
        <v>0</v>
      </c>
      <c r="AB5897">
        <v>0.62876765825577008</v>
      </c>
      <c r="AC5897">
        <v>0</v>
      </c>
      <c r="AD5897">
        <v>0</v>
      </c>
      <c r="AE5897">
        <v>3.9680009232856679</v>
      </c>
    </row>
    <row r="5898" spans="1:31" x14ac:dyDescent="0.25">
      <c r="A5898">
        <v>2348995</v>
      </c>
      <c r="B5898">
        <v>1</v>
      </c>
      <c r="C5898" t="s">
        <v>80</v>
      </c>
      <c r="D5898" t="s">
        <v>84</v>
      </c>
      <c r="E5898" t="s">
        <v>157</v>
      </c>
      <c r="F5898" t="s">
        <v>16889</v>
      </c>
      <c r="G5898" t="s">
        <v>352</v>
      </c>
      <c r="H5898" t="s">
        <v>154</v>
      </c>
      <c r="I5898" t="s">
        <v>144</v>
      </c>
      <c r="J5898" t="s">
        <v>137</v>
      </c>
      <c r="K5898" t="s">
        <v>138</v>
      </c>
      <c r="L5898" t="s">
        <v>16890</v>
      </c>
      <c r="M5898" t="s">
        <v>16891</v>
      </c>
      <c r="N5898">
        <v>2.6286111110000001</v>
      </c>
      <c r="O5898">
        <v>0</v>
      </c>
      <c r="P5898">
        <v>9</v>
      </c>
      <c r="Q5898">
        <v>0</v>
      </c>
      <c r="R5898">
        <v>0</v>
      </c>
      <c r="S5898">
        <v>0</v>
      </c>
      <c r="T5898">
        <v>2</v>
      </c>
      <c r="U5898">
        <v>0</v>
      </c>
      <c r="V5898">
        <v>0</v>
      </c>
      <c r="W5898">
        <v>0</v>
      </c>
      <c r="X5898">
        <v>5.0237700126139604</v>
      </c>
      <c r="Y5898">
        <v>0</v>
      </c>
      <c r="Z5898">
        <v>0</v>
      </c>
      <c r="AA5898">
        <v>0</v>
      </c>
      <c r="AB5898">
        <v>13.721986308000519</v>
      </c>
      <c r="AC5898">
        <v>0</v>
      </c>
      <c r="AD5898">
        <v>0</v>
      </c>
      <c r="AE5898">
        <v>18.745756320614479</v>
      </c>
    </row>
    <row r="5899" spans="1:31" x14ac:dyDescent="0.25">
      <c r="A5899">
        <v>2348829</v>
      </c>
      <c r="B5899">
        <v>1</v>
      </c>
      <c r="C5899" t="s">
        <v>81</v>
      </c>
      <c r="D5899" t="s">
        <v>115</v>
      </c>
      <c r="E5899" t="s">
        <v>141</v>
      </c>
      <c r="F5899" t="s">
        <v>16892</v>
      </c>
      <c r="G5899" t="s">
        <v>208</v>
      </c>
      <c r="H5899" t="s">
        <v>135</v>
      </c>
      <c r="I5899" t="s">
        <v>144</v>
      </c>
      <c r="J5899" t="s">
        <v>137</v>
      </c>
      <c r="K5899" t="s">
        <v>209</v>
      </c>
      <c r="L5899" t="s">
        <v>16893</v>
      </c>
      <c r="M5899" t="s">
        <v>16894</v>
      </c>
      <c r="N5899">
        <v>3.2883333330000002</v>
      </c>
      <c r="O5899">
        <v>0</v>
      </c>
      <c r="P5899">
        <v>349</v>
      </c>
      <c r="Q5899">
        <v>0</v>
      </c>
      <c r="R5899">
        <v>1</v>
      </c>
      <c r="S5899">
        <v>0</v>
      </c>
      <c r="T5899">
        <v>42</v>
      </c>
      <c r="U5899">
        <v>1</v>
      </c>
      <c r="V5899">
        <v>0</v>
      </c>
      <c r="W5899">
        <v>0</v>
      </c>
      <c r="X5899">
        <v>63.855113247979844</v>
      </c>
      <c r="Y5899">
        <v>0</v>
      </c>
      <c r="Z5899">
        <v>0</v>
      </c>
      <c r="AA5899">
        <v>0</v>
      </c>
      <c r="AB5899">
        <v>43.067075194216279</v>
      </c>
      <c r="AC5899">
        <v>2.7106096442293417</v>
      </c>
      <c r="AD5899">
        <v>0</v>
      </c>
      <c r="AE5899">
        <v>109.63279808642547</v>
      </c>
    </row>
    <row r="5900" spans="1:31" x14ac:dyDescent="0.25">
      <c r="A5900">
        <v>2348809</v>
      </c>
      <c r="B5900">
        <v>1</v>
      </c>
      <c r="C5900" t="s">
        <v>81</v>
      </c>
      <c r="D5900" t="s">
        <v>112</v>
      </c>
      <c r="E5900" t="s">
        <v>141</v>
      </c>
      <c r="F5900" t="s">
        <v>16895</v>
      </c>
      <c r="G5900" t="s">
        <v>494</v>
      </c>
      <c r="H5900" t="s">
        <v>135</v>
      </c>
      <c r="I5900" t="s">
        <v>144</v>
      </c>
      <c r="J5900" t="s">
        <v>137</v>
      </c>
      <c r="K5900" t="s">
        <v>138</v>
      </c>
      <c r="L5900" t="s">
        <v>16896</v>
      </c>
      <c r="M5900" t="s">
        <v>16897</v>
      </c>
      <c r="N5900">
        <v>0.39361111100000001</v>
      </c>
      <c r="O5900">
        <v>0</v>
      </c>
      <c r="P5900">
        <v>92</v>
      </c>
      <c r="Q5900">
        <v>2</v>
      </c>
      <c r="R5900">
        <v>38</v>
      </c>
      <c r="S5900">
        <v>0</v>
      </c>
      <c r="T5900">
        <v>6</v>
      </c>
      <c r="U5900">
        <v>0</v>
      </c>
      <c r="V5900">
        <v>0</v>
      </c>
      <c r="W5900">
        <v>0</v>
      </c>
      <c r="X5900">
        <v>5.8475375273550787</v>
      </c>
      <c r="Y5900">
        <v>6.4075621347275664</v>
      </c>
      <c r="Z5900">
        <v>10.645970129043166</v>
      </c>
      <c r="AA5900">
        <v>0</v>
      </c>
      <c r="AB5900">
        <v>1.60215082534459</v>
      </c>
      <c r="AC5900">
        <v>0</v>
      </c>
      <c r="AD5900">
        <v>0</v>
      </c>
      <c r="AE5900">
        <v>24.503220616470404</v>
      </c>
    </row>
    <row r="5901" spans="1:31" x14ac:dyDescent="0.25">
      <c r="A5901">
        <v>2349307</v>
      </c>
      <c r="B5901">
        <v>1</v>
      </c>
      <c r="C5901" t="s">
        <v>80</v>
      </c>
      <c r="D5901" t="s">
        <v>100</v>
      </c>
      <c r="E5901" t="s">
        <v>157</v>
      </c>
      <c r="F5901" t="s">
        <v>16898</v>
      </c>
      <c r="G5901" t="s">
        <v>279</v>
      </c>
      <c r="H5901" t="s">
        <v>154</v>
      </c>
      <c r="I5901" t="s">
        <v>144</v>
      </c>
      <c r="J5901" t="s">
        <v>137</v>
      </c>
      <c r="K5901" t="s">
        <v>138</v>
      </c>
      <c r="L5901" t="s">
        <v>16899</v>
      </c>
      <c r="M5901" t="s">
        <v>16900</v>
      </c>
      <c r="N5901">
        <v>5.7316666659999997</v>
      </c>
      <c r="O5901">
        <v>0</v>
      </c>
      <c r="P5901">
        <v>1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3.8421719731444224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3.8421719731444224</v>
      </c>
    </row>
    <row r="5902" spans="1:31" x14ac:dyDescent="0.25">
      <c r="A5902">
        <v>2349021</v>
      </c>
      <c r="B5902">
        <v>1</v>
      </c>
      <c r="C5902" t="s">
        <v>80</v>
      </c>
      <c r="D5902" t="s">
        <v>84</v>
      </c>
      <c r="E5902" t="s">
        <v>151</v>
      </c>
      <c r="F5902" t="s">
        <v>16710</v>
      </c>
      <c r="G5902" t="s">
        <v>153</v>
      </c>
      <c r="H5902" t="s">
        <v>154</v>
      </c>
      <c r="I5902" t="s">
        <v>144</v>
      </c>
      <c r="J5902" t="s">
        <v>137</v>
      </c>
      <c r="K5902" t="s">
        <v>138</v>
      </c>
      <c r="L5902" t="s">
        <v>16901</v>
      </c>
      <c r="M5902" t="s">
        <v>16902</v>
      </c>
      <c r="N5902">
        <v>3.3855555549999998</v>
      </c>
      <c r="O5902">
        <v>0</v>
      </c>
      <c r="P5902">
        <v>187</v>
      </c>
      <c r="Q5902">
        <v>0</v>
      </c>
      <c r="R5902">
        <v>0</v>
      </c>
      <c r="S5902">
        <v>0</v>
      </c>
      <c r="T5902">
        <v>15</v>
      </c>
      <c r="U5902">
        <v>0</v>
      </c>
      <c r="V5902">
        <v>0</v>
      </c>
      <c r="W5902">
        <v>0</v>
      </c>
      <c r="X5902">
        <v>152.68672361987421</v>
      </c>
      <c r="Y5902">
        <v>0</v>
      </c>
      <c r="Z5902">
        <v>0</v>
      </c>
      <c r="AA5902">
        <v>0</v>
      </c>
      <c r="AB5902">
        <v>130.9292879047363</v>
      </c>
      <c r="AC5902">
        <v>0</v>
      </c>
      <c r="AD5902">
        <v>0</v>
      </c>
      <c r="AE5902">
        <v>283.61601152461049</v>
      </c>
    </row>
    <row r="5903" spans="1:31" x14ac:dyDescent="0.25">
      <c r="A5903">
        <v>2348872</v>
      </c>
      <c r="B5903">
        <v>1</v>
      </c>
      <c r="C5903" t="s">
        <v>80</v>
      </c>
      <c r="D5903" t="s">
        <v>97</v>
      </c>
      <c r="E5903" t="s">
        <v>141</v>
      </c>
      <c r="F5903" t="s">
        <v>13006</v>
      </c>
      <c r="G5903" t="s">
        <v>208</v>
      </c>
      <c r="H5903" t="s">
        <v>135</v>
      </c>
      <c r="I5903" t="s">
        <v>144</v>
      </c>
      <c r="J5903" t="s">
        <v>137</v>
      </c>
      <c r="K5903" t="s">
        <v>209</v>
      </c>
      <c r="L5903" t="s">
        <v>16903</v>
      </c>
      <c r="M5903" t="s">
        <v>16904</v>
      </c>
      <c r="N5903">
        <v>8.8027777769999993</v>
      </c>
      <c r="O5903">
        <v>0</v>
      </c>
      <c r="P5903">
        <v>215</v>
      </c>
      <c r="Q5903">
        <v>0</v>
      </c>
      <c r="R5903">
        <v>58</v>
      </c>
      <c r="S5903">
        <v>1</v>
      </c>
      <c r="T5903">
        <v>28</v>
      </c>
      <c r="U5903">
        <v>0</v>
      </c>
      <c r="V5903">
        <v>1</v>
      </c>
      <c r="W5903">
        <v>0</v>
      </c>
      <c r="X5903">
        <v>852.54574099681065</v>
      </c>
      <c r="Y5903">
        <v>0</v>
      </c>
      <c r="Z5903">
        <v>290.68013924781707</v>
      </c>
      <c r="AA5903">
        <v>20.492824791533657</v>
      </c>
      <c r="AB5903">
        <v>350.50678435797698</v>
      </c>
      <c r="AC5903">
        <v>0</v>
      </c>
      <c r="AD5903">
        <v>39.692963922664084</v>
      </c>
      <c r="AE5903">
        <v>1553.9184533168025</v>
      </c>
    </row>
    <row r="5904" spans="1:31" x14ac:dyDescent="0.25">
      <c r="A5904">
        <v>2349264</v>
      </c>
      <c r="B5904">
        <v>1</v>
      </c>
      <c r="C5904" t="s">
        <v>80</v>
      </c>
      <c r="D5904" t="s">
        <v>96</v>
      </c>
      <c r="E5904" t="s">
        <v>157</v>
      </c>
      <c r="F5904" t="s">
        <v>16905</v>
      </c>
      <c r="G5904" t="s">
        <v>159</v>
      </c>
      <c r="H5904" t="s">
        <v>154</v>
      </c>
      <c r="I5904" t="s">
        <v>144</v>
      </c>
      <c r="J5904" t="s">
        <v>137</v>
      </c>
      <c r="K5904" t="s">
        <v>138</v>
      </c>
      <c r="L5904" t="s">
        <v>16906</v>
      </c>
      <c r="M5904" t="s">
        <v>16907</v>
      </c>
      <c r="N5904">
        <v>4.6555555550000003</v>
      </c>
      <c r="O5904">
        <v>0</v>
      </c>
      <c r="P5904">
        <v>1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1.5092866252435884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1.5092866252435884</v>
      </c>
    </row>
    <row r="5905" spans="1:31" x14ac:dyDescent="0.25">
      <c r="A5905">
        <v>2348915</v>
      </c>
      <c r="B5905">
        <v>1</v>
      </c>
      <c r="C5905" t="s">
        <v>80</v>
      </c>
      <c r="D5905" t="s">
        <v>94</v>
      </c>
      <c r="E5905" t="s">
        <v>240</v>
      </c>
      <c r="F5905" t="s">
        <v>16908</v>
      </c>
      <c r="G5905" t="s">
        <v>2524</v>
      </c>
      <c r="H5905" t="s">
        <v>265</v>
      </c>
      <c r="I5905" t="s">
        <v>144</v>
      </c>
      <c r="J5905" t="s">
        <v>137</v>
      </c>
      <c r="K5905" t="s">
        <v>209</v>
      </c>
      <c r="L5905" t="s">
        <v>16909</v>
      </c>
      <c r="M5905" t="s">
        <v>16910</v>
      </c>
      <c r="N5905">
        <v>1.893333333</v>
      </c>
      <c r="O5905">
        <v>1</v>
      </c>
      <c r="P5905">
        <v>3153</v>
      </c>
      <c r="Q5905">
        <v>49</v>
      </c>
      <c r="R5905">
        <v>104</v>
      </c>
      <c r="S5905">
        <v>39</v>
      </c>
      <c r="T5905">
        <v>702</v>
      </c>
      <c r="U5905">
        <v>16</v>
      </c>
      <c r="V5905">
        <v>0</v>
      </c>
      <c r="W5905">
        <v>2.0522179578626938</v>
      </c>
      <c r="X5905">
        <v>1049.8081912068699</v>
      </c>
      <c r="Y5905">
        <v>240.8171486693555</v>
      </c>
      <c r="Z5905">
        <v>251.16947085872863</v>
      </c>
      <c r="AA5905">
        <v>690.62491617775959</v>
      </c>
      <c r="AB5905">
        <v>896.9711214261788</v>
      </c>
      <c r="AC5905">
        <v>2742.7043095377107</v>
      </c>
      <c r="AD5905">
        <v>0</v>
      </c>
      <c r="AE5905">
        <v>5874.1473758344655</v>
      </c>
    </row>
    <row r="5906" spans="1:31" x14ac:dyDescent="0.25">
      <c r="A5906">
        <v>2349164</v>
      </c>
      <c r="B5906">
        <v>1</v>
      </c>
      <c r="C5906" t="s">
        <v>81</v>
      </c>
      <c r="D5906" t="s">
        <v>113</v>
      </c>
      <c r="E5906" t="s">
        <v>174</v>
      </c>
      <c r="F5906" t="s">
        <v>16911</v>
      </c>
      <c r="G5906" t="s">
        <v>176</v>
      </c>
      <c r="H5906" t="s">
        <v>154</v>
      </c>
      <c r="I5906" t="s">
        <v>144</v>
      </c>
      <c r="J5906" t="s">
        <v>137</v>
      </c>
      <c r="K5906" t="s">
        <v>138</v>
      </c>
      <c r="L5906" t="s">
        <v>16912</v>
      </c>
      <c r="M5906" t="s">
        <v>16913</v>
      </c>
      <c r="N5906">
        <v>0.694722222</v>
      </c>
      <c r="O5906">
        <v>0</v>
      </c>
      <c r="P5906">
        <v>265</v>
      </c>
      <c r="Q5906">
        <v>0</v>
      </c>
      <c r="R5906">
        <v>2</v>
      </c>
      <c r="S5906">
        <v>0</v>
      </c>
      <c r="T5906">
        <v>24</v>
      </c>
      <c r="U5906">
        <v>0</v>
      </c>
      <c r="V5906">
        <v>0</v>
      </c>
      <c r="W5906">
        <v>0</v>
      </c>
      <c r="X5906">
        <v>55.531431955275274</v>
      </c>
      <c r="Y5906">
        <v>0</v>
      </c>
      <c r="Z5906">
        <v>0.48278609141644308</v>
      </c>
      <c r="AA5906">
        <v>0</v>
      </c>
      <c r="AB5906">
        <v>23.838269335615255</v>
      </c>
      <c r="AC5906">
        <v>0</v>
      </c>
      <c r="AD5906">
        <v>0</v>
      </c>
      <c r="AE5906">
        <v>79.852487382306975</v>
      </c>
    </row>
    <row r="5907" spans="1:31" x14ac:dyDescent="0.25">
      <c r="A5907">
        <v>2349015</v>
      </c>
      <c r="B5907">
        <v>1</v>
      </c>
      <c r="C5907" t="s">
        <v>80</v>
      </c>
      <c r="D5907" t="s">
        <v>95</v>
      </c>
      <c r="E5907" t="s">
        <v>132</v>
      </c>
      <c r="F5907" t="s">
        <v>16914</v>
      </c>
      <c r="G5907" t="s">
        <v>208</v>
      </c>
      <c r="H5907" t="s">
        <v>135</v>
      </c>
      <c r="I5907" t="s">
        <v>144</v>
      </c>
      <c r="J5907" t="s">
        <v>137</v>
      </c>
      <c r="K5907" t="s">
        <v>209</v>
      </c>
      <c r="L5907" t="s">
        <v>16915</v>
      </c>
      <c r="M5907" t="s">
        <v>16916</v>
      </c>
      <c r="N5907">
        <v>4.2649999999999997</v>
      </c>
      <c r="O5907">
        <v>3</v>
      </c>
      <c r="P5907">
        <v>1359</v>
      </c>
      <c r="Q5907">
        <v>15</v>
      </c>
      <c r="R5907">
        <v>20</v>
      </c>
      <c r="S5907">
        <v>9</v>
      </c>
      <c r="T5907">
        <v>71</v>
      </c>
      <c r="U5907">
        <v>1</v>
      </c>
      <c r="V5907">
        <v>0</v>
      </c>
      <c r="W5907">
        <v>76.499825013428136</v>
      </c>
      <c r="X5907">
        <v>1609.5502408576067</v>
      </c>
      <c r="Y5907">
        <v>91.933712432370044</v>
      </c>
      <c r="Z5907">
        <v>39.573990328122797</v>
      </c>
      <c r="AA5907">
        <v>315.97941375248422</v>
      </c>
      <c r="AB5907">
        <v>424.95202171132075</v>
      </c>
      <c r="AC5907">
        <v>10.316503996261819</v>
      </c>
      <c r="AD5907">
        <v>0</v>
      </c>
      <c r="AE5907">
        <v>2568.8057080915946</v>
      </c>
    </row>
    <row r="5908" spans="1:31" x14ac:dyDescent="0.25">
      <c r="A5908">
        <v>2349244</v>
      </c>
      <c r="B5908">
        <v>1</v>
      </c>
      <c r="C5908" t="s">
        <v>80</v>
      </c>
      <c r="D5908" t="s">
        <v>84</v>
      </c>
      <c r="E5908" t="s">
        <v>326</v>
      </c>
      <c r="F5908" t="s">
        <v>16917</v>
      </c>
      <c r="G5908" t="s">
        <v>352</v>
      </c>
      <c r="H5908" t="s">
        <v>154</v>
      </c>
      <c r="I5908" t="s">
        <v>144</v>
      </c>
      <c r="J5908" t="s">
        <v>3</v>
      </c>
      <c r="K5908" t="s">
        <v>138</v>
      </c>
      <c r="L5908" t="s">
        <v>16918</v>
      </c>
      <c r="M5908" t="s">
        <v>16919</v>
      </c>
      <c r="N5908">
        <v>1.4313888880000001</v>
      </c>
      <c r="O5908">
        <v>0</v>
      </c>
      <c r="P5908">
        <v>117</v>
      </c>
      <c r="Q5908">
        <v>0</v>
      </c>
      <c r="R5908">
        <v>0</v>
      </c>
      <c r="S5908">
        <v>0</v>
      </c>
      <c r="T5908">
        <v>6</v>
      </c>
      <c r="U5908">
        <v>0</v>
      </c>
      <c r="V5908">
        <v>0</v>
      </c>
      <c r="W5908">
        <v>0</v>
      </c>
      <c r="X5908">
        <v>51.998676553241857</v>
      </c>
      <c r="Y5908">
        <v>0</v>
      </c>
      <c r="Z5908">
        <v>0</v>
      </c>
      <c r="AA5908">
        <v>0</v>
      </c>
      <c r="AB5908">
        <v>6.0401892021982206</v>
      </c>
      <c r="AC5908">
        <v>0</v>
      </c>
      <c r="AD5908">
        <v>0</v>
      </c>
      <c r="AE5908">
        <v>58.038865755440078</v>
      </c>
    </row>
    <row r="5909" spans="1:31" x14ac:dyDescent="0.25">
      <c r="A5909">
        <v>2348912</v>
      </c>
      <c r="B5909">
        <v>1</v>
      </c>
      <c r="C5909" t="s">
        <v>81</v>
      </c>
      <c r="D5909" t="s">
        <v>113</v>
      </c>
      <c r="E5909" t="s">
        <v>157</v>
      </c>
      <c r="F5909" t="s">
        <v>16920</v>
      </c>
      <c r="G5909" t="s">
        <v>159</v>
      </c>
      <c r="H5909" t="s">
        <v>154</v>
      </c>
      <c r="I5909" t="s">
        <v>144</v>
      </c>
      <c r="J5909" t="s">
        <v>137</v>
      </c>
      <c r="K5909" t="s">
        <v>138</v>
      </c>
      <c r="L5909" t="s">
        <v>16921</v>
      </c>
      <c r="M5909" t="s">
        <v>16922</v>
      </c>
      <c r="N5909">
        <v>1.253333333</v>
      </c>
      <c r="O5909">
        <v>0</v>
      </c>
      <c r="P5909">
        <v>3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1.4470552723090502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1.4470552723090502</v>
      </c>
    </row>
    <row r="5910" spans="1:31" x14ac:dyDescent="0.25">
      <c r="A5910">
        <v>2349098</v>
      </c>
      <c r="B5910">
        <v>1</v>
      </c>
      <c r="C5910" t="s">
        <v>80</v>
      </c>
      <c r="D5910" t="s">
        <v>100</v>
      </c>
      <c r="E5910" t="s">
        <v>174</v>
      </c>
      <c r="F5910" t="s">
        <v>16923</v>
      </c>
      <c r="G5910" t="s">
        <v>143</v>
      </c>
      <c r="H5910" t="s">
        <v>154</v>
      </c>
      <c r="I5910" t="s">
        <v>144</v>
      </c>
      <c r="J5910" t="s">
        <v>5</v>
      </c>
      <c r="K5910" t="s">
        <v>138</v>
      </c>
      <c r="L5910" t="s">
        <v>16924</v>
      </c>
      <c r="M5910" t="s">
        <v>16925</v>
      </c>
      <c r="N5910">
        <v>0.81499999999999995</v>
      </c>
      <c r="O5910">
        <v>0</v>
      </c>
      <c r="P5910">
        <v>53</v>
      </c>
      <c r="Q5910">
        <v>0</v>
      </c>
      <c r="R5910">
        <v>2</v>
      </c>
      <c r="S5910">
        <v>0</v>
      </c>
      <c r="T5910">
        <v>20</v>
      </c>
      <c r="U5910">
        <v>0</v>
      </c>
      <c r="V5910">
        <v>0</v>
      </c>
      <c r="W5910">
        <v>0</v>
      </c>
      <c r="X5910">
        <v>13.206980098869931</v>
      </c>
      <c r="Y5910">
        <v>0</v>
      </c>
      <c r="Z5910">
        <v>0.18560483958390339</v>
      </c>
      <c r="AA5910">
        <v>0</v>
      </c>
      <c r="AB5910">
        <v>45.659323839961559</v>
      </c>
      <c r="AC5910">
        <v>0</v>
      </c>
      <c r="AD5910">
        <v>0</v>
      </c>
      <c r="AE5910">
        <v>59.051908778415395</v>
      </c>
    </row>
    <row r="5911" spans="1:31" x14ac:dyDescent="0.25">
      <c r="A5911">
        <v>2348749</v>
      </c>
      <c r="B5911">
        <v>1</v>
      </c>
      <c r="C5911" t="s">
        <v>81</v>
      </c>
      <c r="D5911" t="s">
        <v>128</v>
      </c>
      <c r="E5911" t="s">
        <v>132</v>
      </c>
      <c r="F5911" t="s">
        <v>16926</v>
      </c>
      <c r="G5911" t="s">
        <v>363</v>
      </c>
      <c r="H5911" t="s">
        <v>135</v>
      </c>
      <c r="I5911" t="s">
        <v>144</v>
      </c>
      <c r="J5911" t="s">
        <v>137</v>
      </c>
      <c r="K5911" t="s">
        <v>138</v>
      </c>
      <c r="L5911" t="s">
        <v>16927</v>
      </c>
      <c r="M5911" t="s">
        <v>16928</v>
      </c>
      <c r="N5911">
        <v>6.1666666000000002E-2</v>
      </c>
      <c r="O5911">
        <v>0</v>
      </c>
      <c r="P5911">
        <v>1305</v>
      </c>
      <c r="Q5911">
        <v>1</v>
      </c>
      <c r="R5911">
        <v>0</v>
      </c>
      <c r="S5911">
        <v>38</v>
      </c>
      <c r="T5911">
        <v>69</v>
      </c>
      <c r="U5911">
        <v>43</v>
      </c>
      <c r="V5911">
        <v>43</v>
      </c>
      <c r="W5911">
        <v>0</v>
      </c>
      <c r="X5911">
        <v>24.550526268501866</v>
      </c>
      <c r="Y5911">
        <v>7.1018819315281659E-2</v>
      </c>
      <c r="Z5911">
        <v>0</v>
      </c>
      <c r="AA5911">
        <v>31.719984428434298</v>
      </c>
      <c r="AB5911">
        <v>13.350011764873877</v>
      </c>
      <c r="AC5911">
        <v>189.73792489601598</v>
      </c>
      <c r="AD5911">
        <v>83.540101223908081</v>
      </c>
      <c r="AE5911">
        <v>342.9695674010494</v>
      </c>
    </row>
    <row r="5912" spans="1:31" x14ac:dyDescent="0.25">
      <c r="A5912">
        <v>2348998</v>
      </c>
      <c r="B5912">
        <v>1</v>
      </c>
      <c r="C5912" t="s">
        <v>80</v>
      </c>
      <c r="D5912" t="s">
        <v>105</v>
      </c>
      <c r="E5912" t="s">
        <v>141</v>
      </c>
      <c r="F5912" t="s">
        <v>3932</v>
      </c>
      <c r="G5912" t="s">
        <v>134</v>
      </c>
      <c r="H5912" t="s">
        <v>135</v>
      </c>
      <c r="I5912" t="s">
        <v>144</v>
      </c>
      <c r="J5912" t="s">
        <v>137</v>
      </c>
      <c r="K5912" t="s">
        <v>138</v>
      </c>
      <c r="L5912" t="s">
        <v>16929</v>
      </c>
      <c r="M5912" t="s">
        <v>16930</v>
      </c>
      <c r="N5912">
        <v>1.1875</v>
      </c>
      <c r="O5912">
        <v>14</v>
      </c>
      <c r="P5912">
        <v>33</v>
      </c>
      <c r="Q5912">
        <v>5</v>
      </c>
      <c r="R5912">
        <v>71</v>
      </c>
      <c r="S5912">
        <v>15</v>
      </c>
      <c r="T5912">
        <v>20</v>
      </c>
      <c r="U5912">
        <v>1</v>
      </c>
      <c r="V5912">
        <v>1</v>
      </c>
      <c r="W5912">
        <v>12.314197689174378</v>
      </c>
      <c r="X5912">
        <v>20.597840651575723</v>
      </c>
      <c r="Y5912">
        <v>9.6982370555006199</v>
      </c>
      <c r="Z5912">
        <v>43.172492287385609</v>
      </c>
      <c r="AA5912">
        <v>535.03256364236597</v>
      </c>
      <c r="AB5912">
        <v>24.45374920978368</v>
      </c>
      <c r="AC5912">
        <v>361.36708066517286</v>
      </c>
      <c r="AD5912">
        <v>7.2560380122424428</v>
      </c>
      <c r="AE5912">
        <v>1013.8921992132014</v>
      </c>
    </row>
    <row r="5913" spans="1:31" x14ac:dyDescent="0.25">
      <c r="A5913">
        <v>2349081</v>
      </c>
      <c r="B5913">
        <v>1</v>
      </c>
      <c r="C5913" t="s">
        <v>81</v>
      </c>
      <c r="D5913" t="s">
        <v>121</v>
      </c>
      <c r="E5913" t="s">
        <v>147</v>
      </c>
      <c r="F5913" t="s">
        <v>16931</v>
      </c>
      <c r="G5913" t="s">
        <v>494</v>
      </c>
      <c r="H5913" t="s">
        <v>135</v>
      </c>
      <c r="I5913" t="s">
        <v>144</v>
      </c>
      <c r="J5913" t="s">
        <v>137</v>
      </c>
      <c r="K5913" t="s">
        <v>138</v>
      </c>
      <c r="L5913" t="s">
        <v>16932</v>
      </c>
      <c r="M5913" t="s">
        <v>16933</v>
      </c>
      <c r="N5913">
        <v>3.037222222</v>
      </c>
      <c r="O5913">
        <v>0</v>
      </c>
      <c r="P5913">
        <v>150</v>
      </c>
      <c r="Q5913">
        <v>0</v>
      </c>
      <c r="R5913">
        <v>3</v>
      </c>
      <c r="S5913">
        <v>0</v>
      </c>
      <c r="T5913">
        <v>4</v>
      </c>
      <c r="U5913">
        <v>0</v>
      </c>
      <c r="V5913">
        <v>0</v>
      </c>
      <c r="W5913">
        <v>0</v>
      </c>
      <c r="X5913">
        <v>69.282712398098383</v>
      </c>
      <c r="Y5913">
        <v>0</v>
      </c>
      <c r="Z5913">
        <v>6.4236282152169801</v>
      </c>
      <c r="AA5913">
        <v>0</v>
      </c>
      <c r="AB5913">
        <v>8.0992872237885454</v>
      </c>
      <c r="AC5913">
        <v>0</v>
      </c>
      <c r="AD5913">
        <v>0</v>
      </c>
      <c r="AE5913">
        <v>83.805627837103913</v>
      </c>
    </row>
    <row r="5914" spans="1:31" x14ac:dyDescent="0.25">
      <c r="A5914">
        <v>2349330</v>
      </c>
      <c r="B5914">
        <v>1</v>
      </c>
      <c r="C5914" t="s">
        <v>80</v>
      </c>
      <c r="D5914" t="s">
        <v>97</v>
      </c>
      <c r="E5914" t="s">
        <v>157</v>
      </c>
      <c r="F5914" t="s">
        <v>16934</v>
      </c>
      <c r="G5914" t="s">
        <v>159</v>
      </c>
      <c r="H5914" t="s">
        <v>154</v>
      </c>
      <c r="I5914" t="s">
        <v>144</v>
      </c>
      <c r="J5914" t="s">
        <v>137</v>
      </c>
      <c r="K5914" t="s">
        <v>138</v>
      </c>
      <c r="L5914" t="s">
        <v>16935</v>
      </c>
      <c r="M5914" t="s">
        <v>16936</v>
      </c>
      <c r="N5914">
        <v>0.40666666600000001</v>
      </c>
      <c r="O5914">
        <v>0</v>
      </c>
      <c r="P5914">
        <v>1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4.0628704511849995E-2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4.0628704511849995E-2</v>
      </c>
    </row>
    <row r="5915" spans="1:31" x14ac:dyDescent="0.25">
      <c r="A5915">
        <v>2348789</v>
      </c>
      <c r="B5915">
        <v>1</v>
      </c>
      <c r="C5915" t="s">
        <v>80</v>
      </c>
      <c r="D5915" t="s">
        <v>110</v>
      </c>
      <c r="E5915" t="s">
        <v>157</v>
      </c>
      <c r="F5915" t="s">
        <v>16937</v>
      </c>
      <c r="G5915" t="s">
        <v>159</v>
      </c>
      <c r="H5915" t="s">
        <v>154</v>
      </c>
      <c r="I5915" t="s">
        <v>144</v>
      </c>
      <c r="J5915" t="s">
        <v>137</v>
      </c>
      <c r="K5915" t="s">
        <v>138</v>
      </c>
      <c r="L5915" t="s">
        <v>16938</v>
      </c>
      <c r="M5915" t="s">
        <v>16939</v>
      </c>
      <c r="N5915">
        <v>5.4338888880000003</v>
      </c>
      <c r="O5915">
        <v>0</v>
      </c>
      <c r="P5915">
        <v>1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2.0075345128101354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2.0075345128101354</v>
      </c>
    </row>
    <row r="5916" spans="1:31" x14ac:dyDescent="0.25">
      <c r="A5916">
        <v>2348875</v>
      </c>
      <c r="B5916">
        <v>1</v>
      </c>
      <c r="C5916" t="s">
        <v>81</v>
      </c>
      <c r="D5916" t="s">
        <v>128</v>
      </c>
      <c r="E5916" t="s">
        <v>157</v>
      </c>
      <c r="F5916" t="s">
        <v>16940</v>
      </c>
      <c r="G5916" t="s">
        <v>352</v>
      </c>
      <c r="H5916" t="s">
        <v>154</v>
      </c>
      <c r="I5916" t="s">
        <v>144</v>
      </c>
      <c r="J5916" t="s">
        <v>137</v>
      </c>
      <c r="K5916" t="s">
        <v>138</v>
      </c>
      <c r="L5916" t="s">
        <v>16941</v>
      </c>
      <c r="M5916" t="s">
        <v>16942</v>
      </c>
      <c r="N5916">
        <v>1.8672222220000001</v>
      </c>
      <c r="O5916">
        <v>0</v>
      </c>
      <c r="P5916">
        <v>4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1.3016238903981139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1.3016238903981139</v>
      </c>
    </row>
    <row r="5917" spans="1:31" x14ac:dyDescent="0.25">
      <c r="A5917">
        <v>2348849</v>
      </c>
      <c r="B5917">
        <v>1</v>
      </c>
      <c r="C5917" t="s">
        <v>80</v>
      </c>
      <c r="D5917" t="s">
        <v>82</v>
      </c>
      <c r="E5917" t="s">
        <v>157</v>
      </c>
      <c r="F5917" t="s">
        <v>16943</v>
      </c>
      <c r="G5917" t="s">
        <v>159</v>
      </c>
      <c r="H5917" t="s">
        <v>154</v>
      </c>
      <c r="I5917" t="s">
        <v>144</v>
      </c>
      <c r="J5917" t="s">
        <v>137</v>
      </c>
      <c r="K5917" t="s">
        <v>138</v>
      </c>
      <c r="L5917" t="s">
        <v>16944</v>
      </c>
      <c r="M5917" t="s">
        <v>16945</v>
      </c>
      <c r="N5917">
        <v>4.5350000000000001</v>
      </c>
      <c r="O5917">
        <v>0</v>
      </c>
      <c r="P5917">
        <v>2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3.202810987119777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3.202810987119777</v>
      </c>
    </row>
    <row r="5918" spans="1:31" x14ac:dyDescent="0.25">
      <c r="A5918">
        <v>2349204</v>
      </c>
      <c r="B5918">
        <v>1</v>
      </c>
      <c r="C5918" t="s">
        <v>81</v>
      </c>
      <c r="D5918" t="s">
        <v>120</v>
      </c>
      <c r="E5918" t="s">
        <v>157</v>
      </c>
      <c r="F5918" t="s">
        <v>16946</v>
      </c>
      <c r="G5918" t="s">
        <v>159</v>
      </c>
      <c r="H5918" t="s">
        <v>154</v>
      </c>
      <c r="I5918" t="s">
        <v>144</v>
      </c>
      <c r="J5918" t="s">
        <v>137</v>
      </c>
      <c r="K5918" t="s">
        <v>138</v>
      </c>
      <c r="L5918" t="s">
        <v>16947</v>
      </c>
      <c r="M5918" t="s">
        <v>16948</v>
      </c>
      <c r="N5918">
        <v>0.885833333</v>
      </c>
      <c r="O5918">
        <v>0</v>
      </c>
      <c r="P5918">
        <v>1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1.8177582350200006E-2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1.8177582350200006E-2</v>
      </c>
    </row>
    <row r="5919" spans="1:31" x14ac:dyDescent="0.25">
      <c r="A5919">
        <v>2348832</v>
      </c>
      <c r="B5919">
        <v>1</v>
      </c>
      <c r="C5919" t="s">
        <v>80</v>
      </c>
      <c r="D5919" t="s">
        <v>98</v>
      </c>
      <c r="E5919" t="s">
        <v>141</v>
      </c>
      <c r="F5919" t="s">
        <v>15741</v>
      </c>
      <c r="G5919" t="s">
        <v>208</v>
      </c>
      <c r="H5919" t="s">
        <v>135</v>
      </c>
      <c r="I5919" t="s">
        <v>144</v>
      </c>
      <c r="J5919" t="s">
        <v>137</v>
      </c>
      <c r="K5919" t="s">
        <v>209</v>
      </c>
      <c r="L5919" t="s">
        <v>16949</v>
      </c>
      <c r="M5919" t="s">
        <v>16950</v>
      </c>
      <c r="N5919">
        <v>8.3058333330000007</v>
      </c>
      <c r="O5919">
        <v>0</v>
      </c>
      <c r="P5919">
        <v>769</v>
      </c>
      <c r="Q5919">
        <v>6</v>
      </c>
      <c r="R5919">
        <v>331</v>
      </c>
      <c r="S5919">
        <v>2</v>
      </c>
      <c r="T5919">
        <v>223</v>
      </c>
      <c r="U5919">
        <v>1</v>
      </c>
      <c r="V5919">
        <v>0</v>
      </c>
      <c r="W5919">
        <v>0</v>
      </c>
      <c r="X5919">
        <v>1968.1440402053904</v>
      </c>
      <c r="Y5919">
        <v>135.34696488456487</v>
      </c>
      <c r="Z5919">
        <v>3030.424741485946</v>
      </c>
      <c r="AA5919">
        <v>276.47066401025705</v>
      </c>
      <c r="AB5919">
        <v>3274.6311022601121</v>
      </c>
      <c r="AC5919">
        <v>0</v>
      </c>
      <c r="AD5919">
        <v>0</v>
      </c>
      <c r="AE5919">
        <v>8685.0175128462706</v>
      </c>
    </row>
    <row r="5920" spans="1:31" x14ac:dyDescent="0.25">
      <c r="A5920">
        <v>2349347</v>
      </c>
      <c r="B5920">
        <v>1</v>
      </c>
      <c r="C5920" t="s">
        <v>80</v>
      </c>
      <c r="D5920" t="s">
        <v>93</v>
      </c>
      <c r="E5920" t="s">
        <v>157</v>
      </c>
      <c r="F5920" t="s">
        <v>16951</v>
      </c>
      <c r="G5920" t="s">
        <v>204</v>
      </c>
      <c r="H5920" t="s">
        <v>154</v>
      </c>
      <c r="I5920" t="s">
        <v>144</v>
      </c>
      <c r="J5920" t="s">
        <v>137</v>
      </c>
      <c r="K5920" t="s">
        <v>138</v>
      </c>
      <c r="L5920" t="s">
        <v>16952</v>
      </c>
      <c r="M5920" t="s">
        <v>16953</v>
      </c>
      <c r="N5920">
        <v>1.2375</v>
      </c>
      <c r="O5920">
        <v>0</v>
      </c>
      <c r="P5920">
        <v>10</v>
      </c>
      <c r="Q5920">
        <v>0</v>
      </c>
      <c r="R5920">
        <v>0</v>
      </c>
      <c r="S5920">
        <v>0</v>
      </c>
      <c r="T5920">
        <v>2</v>
      </c>
      <c r="U5920">
        <v>0</v>
      </c>
      <c r="V5920">
        <v>0</v>
      </c>
      <c r="W5920">
        <v>0</v>
      </c>
      <c r="X5920">
        <v>4.711801304619212</v>
      </c>
      <c r="Y5920">
        <v>0</v>
      </c>
      <c r="Z5920">
        <v>0</v>
      </c>
      <c r="AA5920">
        <v>0</v>
      </c>
      <c r="AB5920">
        <v>1.92198198673062</v>
      </c>
      <c r="AC5920">
        <v>0</v>
      </c>
      <c r="AD5920">
        <v>0</v>
      </c>
      <c r="AE5920">
        <v>6.6337832913498325</v>
      </c>
    </row>
    <row r="5921" spans="1:31" x14ac:dyDescent="0.25">
      <c r="A5921">
        <v>2348806</v>
      </c>
      <c r="B5921">
        <v>1</v>
      </c>
      <c r="C5921" t="s">
        <v>81</v>
      </c>
      <c r="D5921" t="s">
        <v>122</v>
      </c>
      <c r="E5921" t="s">
        <v>157</v>
      </c>
      <c r="F5921" t="s">
        <v>16954</v>
      </c>
      <c r="G5921" t="s">
        <v>159</v>
      </c>
      <c r="H5921" t="s">
        <v>154</v>
      </c>
      <c r="I5921" t="s">
        <v>144</v>
      </c>
      <c r="J5921" t="s">
        <v>137</v>
      </c>
      <c r="K5921" t="s">
        <v>138</v>
      </c>
      <c r="L5921" t="s">
        <v>16955</v>
      </c>
      <c r="M5921" t="s">
        <v>16956</v>
      </c>
      <c r="N5921">
        <v>1.018333333</v>
      </c>
      <c r="O5921">
        <v>0</v>
      </c>
      <c r="P5921">
        <v>2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0.19283962731866167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0.19283962731866167</v>
      </c>
    </row>
    <row r="5922" spans="1:31" x14ac:dyDescent="0.25">
      <c r="A5922">
        <v>2348869</v>
      </c>
      <c r="B5922">
        <v>1</v>
      </c>
      <c r="C5922" t="s">
        <v>80</v>
      </c>
      <c r="D5922" t="s">
        <v>85</v>
      </c>
      <c r="E5922" t="s">
        <v>174</v>
      </c>
      <c r="F5922" t="s">
        <v>16957</v>
      </c>
      <c r="G5922" t="s">
        <v>269</v>
      </c>
      <c r="H5922" t="s">
        <v>154</v>
      </c>
      <c r="I5922" t="s">
        <v>144</v>
      </c>
      <c r="J5922" t="s">
        <v>137</v>
      </c>
      <c r="K5922" t="s">
        <v>209</v>
      </c>
      <c r="L5922" t="s">
        <v>16958</v>
      </c>
      <c r="M5922" t="s">
        <v>16959</v>
      </c>
      <c r="N5922">
        <v>6.6552777770000002</v>
      </c>
      <c r="O5922">
        <v>0</v>
      </c>
      <c r="P5922">
        <v>510</v>
      </c>
      <c r="Q5922">
        <v>0</v>
      </c>
      <c r="R5922">
        <v>0</v>
      </c>
      <c r="S5922">
        <v>0</v>
      </c>
      <c r="T5922">
        <v>29</v>
      </c>
      <c r="U5922">
        <v>0</v>
      </c>
      <c r="V5922">
        <v>0</v>
      </c>
      <c r="W5922">
        <v>0</v>
      </c>
      <c r="X5922">
        <v>1252.4472515351099</v>
      </c>
      <c r="Y5922">
        <v>0</v>
      </c>
      <c r="Z5922">
        <v>0</v>
      </c>
      <c r="AA5922">
        <v>0</v>
      </c>
      <c r="AB5922">
        <v>249.66177072145123</v>
      </c>
      <c r="AC5922">
        <v>0</v>
      </c>
      <c r="AD5922">
        <v>0</v>
      </c>
      <c r="AE5922">
        <v>1502.109022256561</v>
      </c>
    </row>
    <row r="5923" spans="1:31" x14ac:dyDescent="0.25">
      <c r="A5923">
        <v>2349118</v>
      </c>
      <c r="B5923">
        <v>1</v>
      </c>
      <c r="C5923" t="s">
        <v>81</v>
      </c>
      <c r="D5923" t="s">
        <v>112</v>
      </c>
      <c r="E5923" t="s">
        <v>174</v>
      </c>
      <c r="F5923" t="s">
        <v>16960</v>
      </c>
      <c r="G5923" t="s">
        <v>208</v>
      </c>
      <c r="H5923" t="s">
        <v>154</v>
      </c>
      <c r="I5923" t="s">
        <v>144</v>
      </c>
      <c r="J5923" t="s">
        <v>137</v>
      </c>
      <c r="K5923" t="s">
        <v>209</v>
      </c>
      <c r="L5923" t="s">
        <v>16961</v>
      </c>
      <c r="M5923" t="s">
        <v>16962</v>
      </c>
      <c r="N5923">
        <v>0.55444444400000004</v>
      </c>
      <c r="O5923">
        <v>0</v>
      </c>
      <c r="P5923">
        <v>0</v>
      </c>
      <c r="Q5923">
        <v>0</v>
      </c>
      <c r="R5923">
        <v>22</v>
      </c>
      <c r="S5923">
        <v>0</v>
      </c>
      <c r="T5923">
        <v>4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2.3791174902441217</v>
      </c>
      <c r="AA5923">
        <v>0</v>
      </c>
      <c r="AB5923">
        <v>6.7781980002025746</v>
      </c>
      <c r="AC5923">
        <v>0</v>
      </c>
      <c r="AD5923">
        <v>0</v>
      </c>
      <c r="AE5923">
        <v>9.1573154904466953</v>
      </c>
    </row>
    <row r="5924" spans="1:31" x14ac:dyDescent="0.25">
      <c r="A5924">
        <v>2348975</v>
      </c>
      <c r="B5924">
        <v>1</v>
      </c>
      <c r="C5924" t="s">
        <v>80</v>
      </c>
      <c r="D5924" t="s">
        <v>84</v>
      </c>
      <c r="E5924" t="s">
        <v>157</v>
      </c>
      <c r="F5924" t="s">
        <v>16963</v>
      </c>
      <c r="G5924" t="s">
        <v>352</v>
      </c>
      <c r="H5924" t="s">
        <v>154</v>
      </c>
      <c r="I5924" t="s">
        <v>144</v>
      </c>
      <c r="J5924" t="s">
        <v>137</v>
      </c>
      <c r="K5924" t="s">
        <v>138</v>
      </c>
      <c r="L5924" t="s">
        <v>16964</v>
      </c>
      <c r="M5924" t="s">
        <v>16965</v>
      </c>
      <c r="N5924">
        <v>9.4308333330000007</v>
      </c>
      <c r="O5924">
        <v>0</v>
      </c>
      <c r="P5924">
        <v>2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2.9112101414470164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2.9112101414470164</v>
      </c>
    </row>
    <row r="5925" spans="1:31" x14ac:dyDescent="0.25">
      <c r="A5925">
        <v>2348812</v>
      </c>
      <c r="B5925">
        <v>1</v>
      </c>
      <c r="C5925" t="s">
        <v>81</v>
      </c>
      <c r="D5925" t="s">
        <v>118</v>
      </c>
      <c r="E5925" t="s">
        <v>147</v>
      </c>
      <c r="F5925" t="s">
        <v>16966</v>
      </c>
      <c r="G5925" t="s">
        <v>208</v>
      </c>
      <c r="H5925" t="s">
        <v>135</v>
      </c>
      <c r="I5925" t="s">
        <v>144</v>
      </c>
      <c r="J5925" t="s">
        <v>137</v>
      </c>
      <c r="K5925" t="s">
        <v>209</v>
      </c>
      <c r="L5925" t="s">
        <v>16967</v>
      </c>
      <c r="M5925" t="s">
        <v>16968</v>
      </c>
      <c r="N5925">
        <v>6.4113888880000003</v>
      </c>
      <c r="O5925">
        <v>0</v>
      </c>
      <c r="P5925">
        <v>940</v>
      </c>
      <c r="Q5925">
        <v>0</v>
      </c>
      <c r="R5925">
        <v>0</v>
      </c>
      <c r="S5925">
        <v>1</v>
      </c>
      <c r="T5925">
        <v>26</v>
      </c>
      <c r="U5925">
        <v>0</v>
      </c>
      <c r="V5925">
        <v>0</v>
      </c>
      <c r="W5925">
        <v>0</v>
      </c>
      <c r="X5925">
        <v>1494.3575705592584</v>
      </c>
      <c r="Y5925">
        <v>0</v>
      </c>
      <c r="Z5925">
        <v>0</v>
      </c>
      <c r="AA5925">
        <v>14.797538621380532</v>
      </c>
      <c r="AB5925">
        <v>437.02036937937493</v>
      </c>
      <c r="AC5925">
        <v>0</v>
      </c>
      <c r="AD5925">
        <v>0</v>
      </c>
      <c r="AE5925">
        <v>1946.1754785600137</v>
      </c>
    </row>
    <row r="5926" spans="1:31" x14ac:dyDescent="0.25">
      <c r="A5926">
        <v>2349061</v>
      </c>
      <c r="B5926">
        <v>1</v>
      </c>
      <c r="C5926" t="s">
        <v>81</v>
      </c>
      <c r="D5926" t="s">
        <v>123</v>
      </c>
      <c r="E5926" t="s">
        <v>151</v>
      </c>
      <c r="F5926" t="s">
        <v>16969</v>
      </c>
      <c r="G5926" t="s">
        <v>153</v>
      </c>
      <c r="H5926" t="s">
        <v>154</v>
      </c>
      <c r="I5926" t="s">
        <v>144</v>
      </c>
      <c r="J5926" t="s">
        <v>137</v>
      </c>
      <c r="K5926" t="s">
        <v>138</v>
      </c>
      <c r="L5926" t="s">
        <v>16970</v>
      </c>
      <c r="M5926" t="s">
        <v>16971</v>
      </c>
      <c r="N5926">
        <v>1.1916666659999999</v>
      </c>
      <c r="O5926">
        <v>0</v>
      </c>
      <c r="P5926">
        <v>1</v>
      </c>
      <c r="Q5926">
        <v>0</v>
      </c>
      <c r="R5926">
        <v>4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0.1667033129400389</v>
      </c>
      <c r="Y5926">
        <v>0</v>
      </c>
      <c r="Z5926">
        <v>8.70046544963669</v>
      </c>
      <c r="AA5926">
        <v>0</v>
      </c>
      <c r="AB5926">
        <v>0</v>
      </c>
      <c r="AC5926">
        <v>0</v>
      </c>
      <c r="AD5926">
        <v>0</v>
      </c>
      <c r="AE5926">
        <v>8.8671687625767284</v>
      </c>
    </row>
    <row r="5927" spans="1:31" x14ac:dyDescent="0.25">
      <c r="A5927">
        <v>2349310</v>
      </c>
      <c r="B5927">
        <v>1</v>
      </c>
      <c r="C5927" t="s">
        <v>80</v>
      </c>
      <c r="D5927" t="s">
        <v>93</v>
      </c>
      <c r="E5927" t="s">
        <v>151</v>
      </c>
      <c r="F5927" t="s">
        <v>16972</v>
      </c>
      <c r="G5927" t="s">
        <v>153</v>
      </c>
      <c r="H5927" t="s">
        <v>154</v>
      </c>
      <c r="I5927" t="s">
        <v>144</v>
      </c>
      <c r="J5927" t="s">
        <v>137</v>
      </c>
      <c r="K5927" t="s">
        <v>138</v>
      </c>
      <c r="L5927" t="s">
        <v>16973</v>
      </c>
      <c r="M5927" t="s">
        <v>16974</v>
      </c>
      <c r="N5927">
        <v>1.622222222</v>
      </c>
      <c r="O5927">
        <v>0</v>
      </c>
      <c r="P5927">
        <v>16</v>
      </c>
      <c r="Q5927">
        <v>0</v>
      </c>
      <c r="R5927">
        <v>17</v>
      </c>
      <c r="S5927">
        <v>0</v>
      </c>
      <c r="T5927">
        <v>7</v>
      </c>
      <c r="U5927">
        <v>0</v>
      </c>
      <c r="V5927">
        <v>0</v>
      </c>
      <c r="W5927">
        <v>0</v>
      </c>
      <c r="X5927">
        <v>17.916370698575292</v>
      </c>
      <c r="Y5927">
        <v>0</v>
      </c>
      <c r="Z5927">
        <v>20.636680505776415</v>
      </c>
      <c r="AA5927">
        <v>0</v>
      </c>
      <c r="AB5927">
        <v>8.2113829472591711</v>
      </c>
      <c r="AC5927">
        <v>0</v>
      </c>
      <c r="AD5927">
        <v>0</v>
      </c>
      <c r="AE5927">
        <v>46.764434151610871</v>
      </c>
    </row>
    <row r="5928" spans="1:31" x14ac:dyDescent="0.25">
      <c r="A5928">
        <v>2348815</v>
      </c>
      <c r="B5928">
        <v>1</v>
      </c>
      <c r="C5928" t="s">
        <v>80</v>
      </c>
      <c r="D5928" t="s">
        <v>103</v>
      </c>
      <c r="E5928" t="s">
        <v>147</v>
      </c>
      <c r="F5928" t="s">
        <v>16975</v>
      </c>
      <c r="G5928" t="s">
        <v>134</v>
      </c>
      <c r="H5928" t="s">
        <v>135</v>
      </c>
      <c r="I5928" t="s">
        <v>144</v>
      </c>
      <c r="J5928" t="s">
        <v>137</v>
      </c>
      <c r="K5928" t="s">
        <v>138</v>
      </c>
      <c r="L5928" t="s">
        <v>16976</v>
      </c>
      <c r="M5928" t="s">
        <v>16977</v>
      </c>
      <c r="N5928">
        <v>0.61222222199999998</v>
      </c>
      <c r="O5928">
        <v>5</v>
      </c>
      <c r="P5928">
        <v>57</v>
      </c>
      <c r="Q5928">
        <v>5</v>
      </c>
      <c r="R5928">
        <v>2</v>
      </c>
      <c r="S5928">
        <v>4</v>
      </c>
      <c r="T5928">
        <v>6</v>
      </c>
      <c r="U5928">
        <v>0</v>
      </c>
      <c r="V5928">
        <v>0</v>
      </c>
      <c r="W5928">
        <v>1.7496536829124218</v>
      </c>
      <c r="X5928">
        <v>8.5505311068637333</v>
      </c>
      <c r="Y5928">
        <v>203.84364750100804</v>
      </c>
      <c r="Z5928">
        <v>1.4335018263313868</v>
      </c>
      <c r="AA5928">
        <v>5.1618541377686675</v>
      </c>
      <c r="AB5928">
        <v>2.8731877361636169</v>
      </c>
      <c r="AC5928">
        <v>0</v>
      </c>
      <c r="AD5928">
        <v>0</v>
      </c>
      <c r="AE5928">
        <v>223.61237599104788</v>
      </c>
    </row>
    <row r="5929" spans="1:31" x14ac:dyDescent="0.25">
      <c r="A5929">
        <v>2349362</v>
      </c>
      <c r="B5929">
        <v>1</v>
      </c>
      <c r="C5929" t="s">
        <v>80</v>
      </c>
      <c r="D5929" t="s">
        <v>96</v>
      </c>
      <c r="E5929" t="s">
        <v>157</v>
      </c>
      <c r="F5929" t="s">
        <v>10408</v>
      </c>
      <c r="G5929" t="s">
        <v>159</v>
      </c>
      <c r="H5929" t="s">
        <v>154</v>
      </c>
      <c r="I5929" t="s">
        <v>144</v>
      </c>
      <c r="J5929" t="s">
        <v>137</v>
      </c>
      <c r="K5929" t="s">
        <v>138</v>
      </c>
      <c r="L5929" t="s">
        <v>16978</v>
      </c>
      <c r="M5929" t="s">
        <v>16979</v>
      </c>
      <c r="N5929">
        <v>1.1627777770000001</v>
      </c>
      <c r="O5929">
        <v>0</v>
      </c>
      <c r="P5929">
        <v>1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0.73495530814132781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0.73495530814132781</v>
      </c>
    </row>
    <row r="5930" spans="1:31" x14ac:dyDescent="0.25">
      <c r="A5930">
        <v>2349007</v>
      </c>
      <c r="B5930">
        <v>1</v>
      </c>
      <c r="C5930" t="s">
        <v>80</v>
      </c>
      <c r="D5930" t="s">
        <v>104</v>
      </c>
      <c r="E5930" t="s">
        <v>157</v>
      </c>
      <c r="F5930" t="s">
        <v>16980</v>
      </c>
      <c r="G5930" t="s">
        <v>159</v>
      </c>
      <c r="H5930" t="s">
        <v>154</v>
      </c>
      <c r="I5930" t="s">
        <v>144</v>
      </c>
      <c r="J5930" t="s">
        <v>137</v>
      </c>
      <c r="K5930" t="s">
        <v>138</v>
      </c>
      <c r="L5930" t="s">
        <v>16981</v>
      </c>
      <c r="M5930" t="s">
        <v>16982</v>
      </c>
      <c r="N5930">
        <v>1.941944444</v>
      </c>
      <c r="O5930">
        <v>0</v>
      </c>
      <c r="P5930">
        <v>1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0.55924014778139164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0.55924014778139164</v>
      </c>
    </row>
    <row r="5931" spans="1:31" x14ac:dyDescent="0.25">
      <c r="A5931">
        <v>2348861</v>
      </c>
      <c r="B5931">
        <v>1</v>
      </c>
      <c r="C5931" t="s">
        <v>81</v>
      </c>
      <c r="D5931" t="s">
        <v>118</v>
      </c>
      <c r="E5931" t="s">
        <v>147</v>
      </c>
      <c r="F5931" t="s">
        <v>1990</v>
      </c>
      <c r="G5931" t="s">
        <v>184</v>
      </c>
      <c r="H5931" t="s">
        <v>135</v>
      </c>
      <c r="I5931" t="s">
        <v>144</v>
      </c>
      <c r="J5931" t="s">
        <v>137</v>
      </c>
      <c r="K5931" t="s">
        <v>138</v>
      </c>
      <c r="L5931" t="s">
        <v>16983</v>
      </c>
      <c r="M5931" t="s">
        <v>16984</v>
      </c>
      <c r="N5931">
        <v>1.0933333329999999</v>
      </c>
      <c r="O5931">
        <v>1</v>
      </c>
      <c r="P5931">
        <v>1</v>
      </c>
      <c r="Q5931">
        <v>9</v>
      </c>
      <c r="R5931">
        <v>2</v>
      </c>
      <c r="S5931">
        <v>8</v>
      </c>
      <c r="T5931">
        <v>0</v>
      </c>
      <c r="U5931">
        <v>0</v>
      </c>
      <c r="V5931">
        <v>0</v>
      </c>
      <c r="W5931">
        <v>2.6330852195900006E-2</v>
      </c>
      <c r="X5931">
        <v>1.4136360924648601</v>
      </c>
      <c r="Y5931">
        <v>89.256340479038187</v>
      </c>
      <c r="Z5931">
        <v>32.41010579617901</v>
      </c>
      <c r="AA5931">
        <v>70.7437683736472</v>
      </c>
      <c r="AB5931">
        <v>0</v>
      </c>
      <c r="AC5931">
        <v>0</v>
      </c>
      <c r="AD5931">
        <v>0</v>
      </c>
      <c r="AE5931">
        <v>193.85018159352515</v>
      </c>
    </row>
    <row r="5932" spans="1:31" x14ac:dyDescent="0.25">
      <c r="A5932">
        <v>2348984</v>
      </c>
      <c r="B5932">
        <v>1</v>
      </c>
      <c r="C5932" t="s">
        <v>80</v>
      </c>
      <c r="D5932" t="s">
        <v>103</v>
      </c>
      <c r="E5932" t="s">
        <v>147</v>
      </c>
      <c r="F5932" t="s">
        <v>16985</v>
      </c>
      <c r="G5932" t="s">
        <v>184</v>
      </c>
      <c r="H5932" t="s">
        <v>135</v>
      </c>
      <c r="I5932" t="s">
        <v>144</v>
      </c>
      <c r="J5932" t="s">
        <v>137</v>
      </c>
      <c r="K5932" t="s">
        <v>138</v>
      </c>
      <c r="L5932" t="s">
        <v>16986</v>
      </c>
      <c r="M5932" t="s">
        <v>16987</v>
      </c>
      <c r="N5932">
        <v>1.0838888879999999</v>
      </c>
      <c r="O5932">
        <v>0</v>
      </c>
      <c r="P5932">
        <v>122</v>
      </c>
      <c r="Q5932">
        <v>0</v>
      </c>
      <c r="R5932">
        <v>2</v>
      </c>
      <c r="S5932">
        <v>0</v>
      </c>
      <c r="T5932">
        <v>31</v>
      </c>
      <c r="U5932">
        <v>0</v>
      </c>
      <c r="V5932">
        <v>0</v>
      </c>
      <c r="W5932">
        <v>0</v>
      </c>
      <c r="X5932">
        <v>35.30280135864637</v>
      </c>
      <c r="Y5932">
        <v>0</v>
      </c>
      <c r="Z5932">
        <v>0.37089443825493446</v>
      </c>
      <c r="AA5932">
        <v>0</v>
      </c>
      <c r="AB5932">
        <v>27.826413325047088</v>
      </c>
      <c r="AC5932">
        <v>0</v>
      </c>
      <c r="AD5932">
        <v>0</v>
      </c>
      <c r="AE5932">
        <v>63.500109121948398</v>
      </c>
    </row>
    <row r="5933" spans="1:31" x14ac:dyDescent="0.25">
      <c r="A5933">
        <v>2349316</v>
      </c>
      <c r="B5933">
        <v>1</v>
      </c>
      <c r="C5933" t="s">
        <v>80</v>
      </c>
      <c r="D5933" t="s">
        <v>96</v>
      </c>
      <c r="E5933" t="s">
        <v>151</v>
      </c>
      <c r="F5933" t="s">
        <v>16988</v>
      </c>
      <c r="G5933" t="s">
        <v>498</v>
      </c>
      <c r="H5933" t="s">
        <v>154</v>
      </c>
      <c r="I5933" t="s">
        <v>144</v>
      </c>
      <c r="J5933" t="s">
        <v>137</v>
      </c>
      <c r="K5933" t="s">
        <v>138</v>
      </c>
      <c r="L5933" t="s">
        <v>16989</v>
      </c>
      <c r="M5933" t="s">
        <v>16990</v>
      </c>
      <c r="N5933">
        <v>1.128055555</v>
      </c>
      <c r="O5933">
        <v>0</v>
      </c>
      <c r="P5933">
        <v>78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43.315804620749006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43.315804620749006</v>
      </c>
    </row>
    <row r="5934" spans="1:31" x14ac:dyDescent="0.25">
      <c r="A5934">
        <v>2349193</v>
      </c>
      <c r="B5934">
        <v>1</v>
      </c>
      <c r="C5934" t="s">
        <v>80</v>
      </c>
      <c r="D5934" t="s">
        <v>84</v>
      </c>
      <c r="E5934" t="s">
        <v>157</v>
      </c>
      <c r="F5934" t="s">
        <v>16991</v>
      </c>
      <c r="G5934" t="s">
        <v>279</v>
      </c>
      <c r="H5934" t="s">
        <v>154</v>
      </c>
      <c r="I5934" t="s">
        <v>144</v>
      </c>
      <c r="J5934" t="s">
        <v>137</v>
      </c>
      <c r="K5934" t="s">
        <v>138</v>
      </c>
      <c r="L5934" t="s">
        <v>16992</v>
      </c>
      <c r="M5934" t="s">
        <v>16993</v>
      </c>
      <c r="N5934">
        <v>6.8077777770000001</v>
      </c>
      <c r="O5934">
        <v>0</v>
      </c>
      <c r="P5934">
        <v>4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7.9830377867059674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7.9830377867059674</v>
      </c>
    </row>
    <row r="5935" spans="1:31" x14ac:dyDescent="0.25">
      <c r="A5935">
        <v>2349293</v>
      </c>
      <c r="B5935">
        <v>1</v>
      </c>
      <c r="C5935" t="s">
        <v>81</v>
      </c>
      <c r="D5935" t="s">
        <v>112</v>
      </c>
      <c r="E5935" t="s">
        <v>174</v>
      </c>
      <c r="F5935" t="s">
        <v>16960</v>
      </c>
      <c r="G5935" t="s">
        <v>176</v>
      </c>
      <c r="H5935" t="s">
        <v>154</v>
      </c>
      <c r="I5935" t="s">
        <v>144</v>
      </c>
      <c r="J5935" t="s">
        <v>137</v>
      </c>
      <c r="K5935" t="s">
        <v>138</v>
      </c>
      <c r="L5935" t="s">
        <v>16994</v>
      </c>
      <c r="M5935" t="s">
        <v>16995</v>
      </c>
      <c r="N5935">
        <v>1.3330555550000001</v>
      </c>
      <c r="O5935">
        <v>0</v>
      </c>
      <c r="P5935">
        <v>0</v>
      </c>
      <c r="Q5935">
        <v>0</v>
      </c>
      <c r="R5935">
        <v>22</v>
      </c>
      <c r="S5935">
        <v>0</v>
      </c>
      <c r="T5935">
        <v>4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5.6496747331123407</v>
      </c>
      <c r="AA5935">
        <v>0</v>
      </c>
      <c r="AB5935">
        <v>10.999349749231047</v>
      </c>
      <c r="AC5935">
        <v>0</v>
      </c>
      <c r="AD5935">
        <v>0</v>
      </c>
      <c r="AE5935">
        <v>16.649024482343389</v>
      </c>
    </row>
    <row r="5936" spans="1:31" x14ac:dyDescent="0.25">
      <c r="A5936">
        <v>2348798</v>
      </c>
      <c r="B5936">
        <v>1</v>
      </c>
      <c r="C5936" t="s">
        <v>80</v>
      </c>
      <c r="D5936" t="s">
        <v>85</v>
      </c>
      <c r="E5936" t="s">
        <v>174</v>
      </c>
      <c r="F5936" t="s">
        <v>4505</v>
      </c>
      <c r="G5936" t="s">
        <v>352</v>
      </c>
      <c r="H5936" t="s">
        <v>154</v>
      </c>
      <c r="I5936" t="s">
        <v>144</v>
      </c>
      <c r="J5936" t="s">
        <v>137</v>
      </c>
      <c r="K5936" t="s">
        <v>138</v>
      </c>
      <c r="L5936" t="s">
        <v>16996</v>
      </c>
      <c r="M5936" t="s">
        <v>16997</v>
      </c>
      <c r="N5936">
        <v>3.9355555550000001</v>
      </c>
      <c r="O5936">
        <v>0</v>
      </c>
      <c r="P5936">
        <v>840</v>
      </c>
      <c r="Q5936">
        <v>0</v>
      </c>
      <c r="R5936">
        <v>0</v>
      </c>
      <c r="S5936">
        <v>0</v>
      </c>
      <c r="T5936">
        <v>102</v>
      </c>
      <c r="U5936">
        <v>0</v>
      </c>
      <c r="V5936">
        <v>2</v>
      </c>
      <c r="W5936">
        <v>0</v>
      </c>
      <c r="X5936">
        <v>1209.513536468171</v>
      </c>
      <c r="Y5936">
        <v>0</v>
      </c>
      <c r="Z5936">
        <v>0</v>
      </c>
      <c r="AA5936">
        <v>0</v>
      </c>
      <c r="AB5936">
        <v>376.73757901923807</v>
      </c>
      <c r="AC5936">
        <v>0</v>
      </c>
      <c r="AD5936">
        <v>142.14581517574032</v>
      </c>
      <c r="AE5936">
        <v>1728.3969306631495</v>
      </c>
    </row>
    <row r="5937" spans="1:31" x14ac:dyDescent="0.25">
      <c r="A5937">
        <v>2349130</v>
      </c>
      <c r="B5937">
        <v>1</v>
      </c>
      <c r="C5937" t="s">
        <v>81</v>
      </c>
      <c r="D5937" t="s">
        <v>128</v>
      </c>
      <c r="E5937" t="s">
        <v>157</v>
      </c>
      <c r="F5937" t="s">
        <v>16998</v>
      </c>
      <c r="G5937" t="s">
        <v>159</v>
      </c>
      <c r="H5937" t="s">
        <v>154</v>
      </c>
      <c r="I5937" t="s">
        <v>144</v>
      </c>
      <c r="J5937" t="s">
        <v>137</v>
      </c>
      <c r="K5937" t="s">
        <v>138</v>
      </c>
      <c r="L5937" t="s">
        <v>16999</v>
      </c>
      <c r="M5937" t="s">
        <v>17000</v>
      </c>
      <c r="N5937">
        <v>2.5652777769999999</v>
      </c>
      <c r="O5937">
        <v>0</v>
      </c>
      <c r="P5937">
        <v>1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0.95684516386335006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0.95684516386335006</v>
      </c>
    </row>
    <row r="5938" spans="1:31" x14ac:dyDescent="0.25">
      <c r="A5938">
        <v>2349084</v>
      </c>
      <c r="B5938">
        <v>1</v>
      </c>
      <c r="C5938" t="s">
        <v>80</v>
      </c>
      <c r="D5938" t="s">
        <v>109</v>
      </c>
      <c r="E5938" t="s">
        <v>141</v>
      </c>
      <c r="F5938" t="s">
        <v>17001</v>
      </c>
      <c r="G5938" t="s">
        <v>17002</v>
      </c>
      <c r="H5938" t="s">
        <v>135</v>
      </c>
      <c r="I5938" t="s">
        <v>144</v>
      </c>
      <c r="J5938" t="s">
        <v>137</v>
      </c>
      <c r="K5938" t="s">
        <v>138</v>
      </c>
      <c r="L5938" t="s">
        <v>17003</v>
      </c>
      <c r="M5938" t="s">
        <v>17004</v>
      </c>
      <c r="N5938">
        <v>1.591111111</v>
      </c>
      <c r="O5938">
        <v>0</v>
      </c>
      <c r="P5938">
        <v>475</v>
      </c>
      <c r="Q5938">
        <v>2</v>
      </c>
      <c r="R5938">
        <v>19</v>
      </c>
      <c r="S5938">
        <v>2</v>
      </c>
      <c r="T5938">
        <v>78</v>
      </c>
      <c r="U5938">
        <v>0</v>
      </c>
      <c r="V5938">
        <v>0</v>
      </c>
      <c r="W5938">
        <v>0</v>
      </c>
      <c r="X5938">
        <v>118.30648415973192</v>
      </c>
      <c r="Y5938">
        <v>3.8169157935493128</v>
      </c>
      <c r="Z5938">
        <v>1.8265028171749464</v>
      </c>
      <c r="AA5938">
        <v>7.653629097811784</v>
      </c>
      <c r="AB5938">
        <v>53.390398574911217</v>
      </c>
      <c r="AC5938">
        <v>0</v>
      </c>
      <c r="AD5938">
        <v>0</v>
      </c>
      <c r="AE5938">
        <v>184.99393044317918</v>
      </c>
    </row>
    <row r="5939" spans="1:31" x14ac:dyDescent="0.25">
      <c r="A5939">
        <v>2348921</v>
      </c>
      <c r="B5939">
        <v>1</v>
      </c>
      <c r="C5939" t="s">
        <v>80</v>
      </c>
      <c r="D5939" t="s">
        <v>100</v>
      </c>
      <c r="E5939" t="s">
        <v>157</v>
      </c>
      <c r="F5939" t="s">
        <v>17005</v>
      </c>
      <c r="G5939" t="s">
        <v>159</v>
      </c>
      <c r="H5939" t="s">
        <v>154</v>
      </c>
      <c r="I5939" t="s">
        <v>144</v>
      </c>
      <c r="J5939" t="s">
        <v>137</v>
      </c>
      <c r="K5939" t="s">
        <v>138</v>
      </c>
      <c r="L5939" t="s">
        <v>17006</v>
      </c>
      <c r="M5939" t="s">
        <v>17007</v>
      </c>
      <c r="N5939">
        <v>2.5805555550000001</v>
      </c>
      <c r="O5939">
        <v>0</v>
      </c>
      <c r="P5939">
        <v>0</v>
      </c>
      <c r="Q5939">
        <v>0</v>
      </c>
      <c r="R5939">
        <v>1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6.3020895397944438E-3</v>
      </c>
      <c r="AA5939">
        <v>0</v>
      </c>
      <c r="AB5939">
        <v>0</v>
      </c>
      <c r="AC5939">
        <v>0</v>
      </c>
      <c r="AD5939">
        <v>0</v>
      </c>
      <c r="AE5939">
        <v>6.3020895397944438E-3</v>
      </c>
    </row>
    <row r="5940" spans="1:31" x14ac:dyDescent="0.25">
      <c r="A5940">
        <v>2348878</v>
      </c>
      <c r="B5940">
        <v>1</v>
      </c>
      <c r="C5940" t="s">
        <v>80</v>
      </c>
      <c r="D5940" t="s">
        <v>99</v>
      </c>
      <c r="E5940" t="s">
        <v>157</v>
      </c>
      <c r="F5940" t="s">
        <v>17008</v>
      </c>
      <c r="G5940" t="s">
        <v>204</v>
      </c>
      <c r="H5940" t="s">
        <v>154</v>
      </c>
      <c r="I5940" t="s">
        <v>144</v>
      </c>
      <c r="J5940" t="s">
        <v>137</v>
      </c>
      <c r="K5940" t="s">
        <v>138</v>
      </c>
      <c r="L5940" t="s">
        <v>17009</v>
      </c>
      <c r="M5940" t="s">
        <v>17010</v>
      </c>
      <c r="N5940">
        <v>2.5074999999999998</v>
      </c>
      <c r="O5940">
        <v>0</v>
      </c>
      <c r="P5940">
        <v>1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0.62084975610296755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0.62084975610296755</v>
      </c>
    </row>
    <row r="5941" spans="1:31" x14ac:dyDescent="0.25">
      <c r="A5941">
        <v>2348778</v>
      </c>
      <c r="B5941">
        <v>1</v>
      </c>
      <c r="C5941" t="s">
        <v>80</v>
      </c>
      <c r="D5941" t="s">
        <v>96</v>
      </c>
      <c r="E5941" t="s">
        <v>141</v>
      </c>
      <c r="F5941" t="s">
        <v>4388</v>
      </c>
      <c r="G5941" t="s">
        <v>254</v>
      </c>
      <c r="H5941" t="s">
        <v>135</v>
      </c>
      <c r="I5941" t="s">
        <v>144</v>
      </c>
      <c r="J5941" t="s">
        <v>137</v>
      </c>
      <c r="K5941" t="s">
        <v>138</v>
      </c>
      <c r="L5941" t="s">
        <v>17011</v>
      </c>
      <c r="M5941" t="s">
        <v>17012</v>
      </c>
      <c r="N5941">
        <v>1.3191666660000001</v>
      </c>
      <c r="O5941">
        <v>0</v>
      </c>
      <c r="P5941">
        <v>281</v>
      </c>
      <c r="Q5941">
        <v>10</v>
      </c>
      <c r="R5941">
        <v>26</v>
      </c>
      <c r="S5941">
        <v>7</v>
      </c>
      <c r="T5941">
        <v>46</v>
      </c>
      <c r="U5941">
        <v>2</v>
      </c>
      <c r="V5941">
        <v>0</v>
      </c>
      <c r="W5941">
        <v>0</v>
      </c>
      <c r="X5941">
        <v>103.73342241542154</v>
      </c>
      <c r="Y5941">
        <v>15.114914791506951</v>
      </c>
      <c r="Z5941">
        <v>14.210983064185719</v>
      </c>
      <c r="AA5941">
        <v>19.135127393449356</v>
      </c>
      <c r="AB5941">
        <v>31.301499095437347</v>
      </c>
      <c r="AC5941">
        <v>100.33124530384424</v>
      </c>
      <c r="AD5941">
        <v>0</v>
      </c>
      <c r="AE5941">
        <v>283.82719206384513</v>
      </c>
    </row>
    <row r="5942" spans="1:31" x14ac:dyDescent="0.25">
      <c r="A5942">
        <v>2349276</v>
      </c>
      <c r="B5942">
        <v>1</v>
      </c>
      <c r="C5942" t="s">
        <v>80</v>
      </c>
      <c r="D5942" t="s">
        <v>93</v>
      </c>
      <c r="E5942" t="s">
        <v>151</v>
      </c>
      <c r="F5942" t="s">
        <v>17013</v>
      </c>
      <c r="G5942" t="s">
        <v>352</v>
      </c>
      <c r="H5942" t="s">
        <v>154</v>
      </c>
      <c r="I5942" t="s">
        <v>144</v>
      </c>
      <c r="J5942" t="s">
        <v>137</v>
      </c>
      <c r="K5942" t="s">
        <v>138</v>
      </c>
      <c r="L5942" t="s">
        <v>17014</v>
      </c>
      <c r="M5942" t="s">
        <v>17015</v>
      </c>
      <c r="N5942">
        <v>1.5024999999999999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36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25.607969714749135</v>
      </c>
      <c r="AC5942">
        <v>0</v>
      </c>
      <c r="AD5942">
        <v>0</v>
      </c>
      <c r="AE5942">
        <v>25.607969714749135</v>
      </c>
    </row>
    <row r="5943" spans="1:31" x14ac:dyDescent="0.25">
      <c r="A5943">
        <v>2348758</v>
      </c>
      <c r="B5943">
        <v>1</v>
      </c>
      <c r="C5943" t="s">
        <v>81</v>
      </c>
      <c r="D5943" t="s">
        <v>128</v>
      </c>
      <c r="E5943" t="s">
        <v>147</v>
      </c>
      <c r="F5943" t="s">
        <v>17016</v>
      </c>
      <c r="G5943" t="s">
        <v>877</v>
      </c>
      <c r="H5943" t="s">
        <v>135</v>
      </c>
      <c r="I5943" t="s">
        <v>144</v>
      </c>
      <c r="J5943" t="s">
        <v>137</v>
      </c>
      <c r="K5943" t="s">
        <v>138</v>
      </c>
      <c r="L5943" t="s">
        <v>17017</v>
      </c>
      <c r="M5943" t="s">
        <v>17018</v>
      </c>
      <c r="N5943">
        <v>0.58305555499999995</v>
      </c>
      <c r="O5943">
        <v>0</v>
      </c>
      <c r="P5943">
        <v>86</v>
      </c>
      <c r="Q5943">
        <v>0</v>
      </c>
      <c r="R5943">
        <v>8</v>
      </c>
      <c r="S5943">
        <v>0</v>
      </c>
      <c r="T5943">
        <v>5</v>
      </c>
      <c r="U5943">
        <v>0</v>
      </c>
      <c r="V5943">
        <v>0</v>
      </c>
      <c r="W5943">
        <v>0</v>
      </c>
      <c r="X5943">
        <v>6.0527593209356469</v>
      </c>
      <c r="Y5943">
        <v>0</v>
      </c>
      <c r="Z5943">
        <v>2.2573719044705585</v>
      </c>
      <c r="AA5943">
        <v>0</v>
      </c>
      <c r="AB5943">
        <v>1.1634601223738152</v>
      </c>
      <c r="AC5943">
        <v>0</v>
      </c>
      <c r="AD5943">
        <v>0</v>
      </c>
      <c r="AE5943">
        <v>9.4735913477800207</v>
      </c>
    </row>
    <row r="5944" spans="1:31" x14ac:dyDescent="0.25">
      <c r="A5944">
        <v>2348858</v>
      </c>
      <c r="B5944">
        <v>1</v>
      </c>
      <c r="C5944" t="s">
        <v>80</v>
      </c>
      <c r="D5944" t="s">
        <v>97</v>
      </c>
      <c r="E5944" t="s">
        <v>151</v>
      </c>
      <c r="F5944" t="s">
        <v>17019</v>
      </c>
      <c r="G5944" t="s">
        <v>344</v>
      </c>
      <c r="H5944" t="s">
        <v>154</v>
      </c>
      <c r="I5944" t="s">
        <v>144</v>
      </c>
      <c r="J5944" t="s">
        <v>137</v>
      </c>
      <c r="K5944" t="s">
        <v>138</v>
      </c>
      <c r="L5944" t="s">
        <v>17020</v>
      </c>
      <c r="M5944" t="s">
        <v>17021</v>
      </c>
      <c r="N5944">
        <v>2.153333333</v>
      </c>
      <c r="O5944">
        <v>0</v>
      </c>
      <c r="P5944">
        <v>8</v>
      </c>
      <c r="Q5944">
        <v>0</v>
      </c>
      <c r="R5944">
        <v>19</v>
      </c>
      <c r="S5944">
        <v>0</v>
      </c>
      <c r="T5944">
        <v>4</v>
      </c>
      <c r="U5944">
        <v>0</v>
      </c>
      <c r="V5944">
        <v>0</v>
      </c>
      <c r="W5944">
        <v>0</v>
      </c>
      <c r="X5944">
        <v>17.575483480732945</v>
      </c>
      <c r="Y5944">
        <v>0</v>
      </c>
      <c r="Z5944">
        <v>21.053674341116821</v>
      </c>
      <c r="AA5944">
        <v>0</v>
      </c>
      <c r="AB5944">
        <v>27.386240900564669</v>
      </c>
      <c r="AC5944">
        <v>0</v>
      </c>
      <c r="AD5944">
        <v>0</v>
      </c>
      <c r="AE5944">
        <v>66.015398722414432</v>
      </c>
    </row>
    <row r="5945" spans="1:31" x14ac:dyDescent="0.25">
      <c r="A5945">
        <v>2349319</v>
      </c>
      <c r="B5945">
        <v>1</v>
      </c>
      <c r="C5945" t="s">
        <v>80</v>
      </c>
      <c r="D5945" t="s">
        <v>96</v>
      </c>
      <c r="E5945" t="s">
        <v>151</v>
      </c>
      <c r="F5945" t="s">
        <v>17022</v>
      </c>
      <c r="G5945" t="s">
        <v>498</v>
      </c>
      <c r="H5945" t="s">
        <v>154</v>
      </c>
      <c r="I5945" t="s">
        <v>144</v>
      </c>
      <c r="J5945" t="s">
        <v>137</v>
      </c>
      <c r="K5945" t="s">
        <v>138</v>
      </c>
      <c r="L5945" t="s">
        <v>17023</v>
      </c>
      <c r="M5945" t="s">
        <v>17024</v>
      </c>
      <c r="N5945">
        <v>1.2208333330000001</v>
      </c>
      <c r="O5945">
        <v>0</v>
      </c>
      <c r="P5945">
        <v>53</v>
      </c>
      <c r="Q5945">
        <v>0</v>
      </c>
      <c r="R5945">
        <v>0</v>
      </c>
      <c r="S5945">
        <v>0</v>
      </c>
      <c r="T5945">
        <v>3</v>
      </c>
      <c r="U5945">
        <v>0</v>
      </c>
      <c r="V5945">
        <v>0</v>
      </c>
      <c r="W5945">
        <v>0</v>
      </c>
      <c r="X5945">
        <v>30.946443457871329</v>
      </c>
      <c r="Y5945">
        <v>0</v>
      </c>
      <c r="Z5945">
        <v>0</v>
      </c>
      <c r="AA5945">
        <v>0</v>
      </c>
      <c r="AB5945">
        <v>0.99714921003514589</v>
      </c>
      <c r="AC5945">
        <v>0</v>
      </c>
      <c r="AD5945">
        <v>0</v>
      </c>
      <c r="AE5945">
        <v>31.943592667906476</v>
      </c>
    </row>
    <row r="5946" spans="1:31" x14ac:dyDescent="0.25">
      <c r="A5946">
        <v>2349064</v>
      </c>
      <c r="B5946">
        <v>1</v>
      </c>
      <c r="C5946" t="s">
        <v>80</v>
      </c>
      <c r="D5946" t="s">
        <v>88</v>
      </c>
      <c r="E5946" t="s">
        <v>157</v>
      </c>
      <c r="F5946" t="s">
        <v>17025</v>
      </c>
      <c r="G5946" t="s">
        <v>279</v>
      </c>
      <c r="H5946" t="s">
        <v>154</v>
      </c>
      <c r="I5946" t="s">
        <v>144</v>
      </c>
      <c r="J5946" t="s">
        <v>137</v>
      </c>
      <c r="K5946" t="s">
        <v>138</v>
      </c>
      <c r="L5946" t="s">
        <v>17026</v>
      </c>
      <c r="M5946" t="s">
        <v>17027</v>
      </c>
      <c r="N5946">
        <v>0.39694444400000001</v>
      </c>
      <c r="O5946">
        <v>0</v>
      </c>
      <c r="P5946">
        <v>13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2.5061460771195669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2.5061460771195669</v>
      </c>
    </row>
    <row r="5947" spans="1:31" x14ac:dyDescent="0.25">
      <c r="A5947">
        <v>2348981</v>
      </c>
      <c r="B5947">
        <v>1</v>
      </c>
      <c r="C5947" t="s">
        <v>80</v>
      </c>
      <c r="D5947" t="s">
        <v>97</v>
      </c>
      <c r="E5947" t="s">
        <v>157</v>
      </c>
      <c r="F5947" t="s">
        <v>17028</v>
      </c>
      <c r="G5947" t="s">
        <v>204</v>
      </c>
      <c r="H5947" t="s">
        <v>154</v>
      </c>
      <c r="I5947" t="s">
        <v>144</v>
      </c>
      <c r="J5947" t="s">
        <v>137</v>
      </c>
      <c r="K5947" t="s">
        <v>138</v>
      </c>
      <c r="L5947" t="s">
        <v>17029</v>
      </c>
      <c r="M5947" t="s">
        <v>17030</v>
      </c>
      <c r="N5947">
        <v>0.75638888800000004</v>
      </c>
      <c r="O5947">
        <v>0</v>
      </c>
      <c r="P5947">
        <v>1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0.33131901489898169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0.33131901489898169</v>
      </c>
    </row>
    <row r="5948" spans="1:31" x14ac:dyDescent="0.25">
      <c r="A5948">
        <v>2349173</v>
      </c>
      <c r="B5948">
        <v>1</v>
      </c>
      <c r="C5948" t="s">
        <v>80</v>
      </c>
      <c r="D5948" t="s">
        <v>95</v>
      </c>
      <c r="E5948" t="s">
        <v>147</v>
      </c>
      <c r="F5948" t="s">
        <v>17031</v>
      </c>
      <c r="G5948" t="s">
        <v>184</v>
      </c>
      <c r="H5948" t="s">
        <v>135</v>
      </c>
      <c r="I5948" t="s">
        <v>144</v>
      </c>
      <c r="J5948" t="s">
        <v>137</v>
      </c>
      <c r="K5948" t="s">
        <v>138</v>
      </c>
      <c r="L5948" t="s">
        <v>17032</v>
      </c>
      <c r="M5948" t="s">
        <v>17033</v>
      </c>
      <c r="N5948">
        <v>1.786944444</v>
      </c>
      <c r="O5948">
        <v>0</v>
      </c>
      <c r="P5948">
        <v>266</v>
      </c>
      <c r="Q5948">
        <v>1</v>
      </c>
      <c r="R5948">
        <v>1</v>
      </c>
      <c r="S5948">
        <v>2</v>
      </c>
      <c r="T5948">
        <v>16</v>
      </c>
      <c r="U5948">
        <v>0</v>
      </c>
      <c r="V5948">
        <v>0</v>
      </c>
      <c r="W5948">
        <v>0</v>
      </c>
      <c r="X5948">
        <v>109.06251215752002</v>
      </c>
      <c r="Y5948">
        <v>0.7393546965445712</v>
      </c>
      <c r="Z5948">
        <v>9.6609895260975021E-2</v>
      </c>
      <c r="AA5948">
        <v>144.9556593035189</v>
      </c>
      <c r="AB5948">
        <v>13.121653680359964</v>
      </c>
      <c r="AC5948">
        <v>0</v>
      </c>
      <c r="AD5948">
        <v>0</v>
      </c>
      <c r="AE5948">
        <v>267.97578973320441</v>
      </c>
    </row>
    <row r="5949" spans="1:31" x14ac:dyDescent="0.25">
      <c r="A5949">
        <v>2349004</v>
      </c>
      <c r="B5949">
        <v>1</v>
      </c>
      <c r="C5949" t="s">
        <v>80</v>
      </c>
      <c r="D5949" t="s">
        <v>92</v>
      </c>
      <c r="E5949" t="s">
        <v>174</v>
      </c>
      <c r="F5949" t="s">
        <v>17034</v>
      </c>
      <c r="G5949" t="s">
        <v>143</v>
      </c>
      <c r="H5949" t="s">
        <v>154</v>
      </c>
      <c r="I5949" t="s">
        <v>144</v>
      </c>
      <c r="J5949" t="s">
        <v>5</v>
      </c>
      <c r="K5949" t="s">
        <v>138</v>
      </c>
      <c r="L5949" t="s">
        <v>17035</v>
      </c>
      <c r="M5949" t="s">
        <v>17036</v>
      </c>
      <c r="N5949">
        <v>7.4722222000000005E-2</v>
      </c>
      <c r="O5949">
        <v>0</v>
      </c>
      <c r="P5949">
        <v>177</v>
      </c>
      <c r="Q5949">
        <v>0</v>
      </c>
      <c r="R5949">
        <v>2</v>
      </c>
      <c r="S5949">
        <v>0</v>
      </c>
      <c r="T5949">
        <v>19</v>
      </c>
      <c r="U5949">
        <v>0</v>
      </c>
      <c r="V5949">
        <v>0</v>
      </c>
      <c r="W5949">
        <v>0</v>
      </c>
      <c r="X5949">
        <v>1.6159322469898387</v>
      </c>
      <c r="Y5949">
        <v>0</v>
      </c>
      <c r="Z5949">
        <v>7.3150449267608336E-3</v>
      </c>
      <c r="AA5949">
        <v>0</v>
      </c>
      <c r="AB5949">
        <v>0.72150912848814575</v>
      </c>
      <c r="AC5949">
        <v>0</v>
      </c>
      <c r="AD5949">
        <v>0</v>
      </c>
      <c r="AE5949">
        <v>2.3447564204047455</v>
      </c>
    </row>
    <row r="5950" spans="1:31" x14ac:dyDescent="0.25">
      <c r="A5950">
        <v>2349027</v>
      </c>
      <c r="B5950">
        <v>1</v>
      </c>
      <c r="C5950" t="s">
        <v>80</v>
      </c>
      <c r="D5950" t="s">
        <v>99</v>
      </c>
      <c r="E5950" t="s">
        <v>157</v>
      </c>
      <c r="F5950" t="s">
        <v>17037</v>
      </c>
      <c r="G5950" t="s">
        <v>204</v>
      </c>
      <c r="H5950" t="s">
        <v>154</v>
      </c>
      <c r="I5950" t="s">
        <v>144</v>
      </c>
      <c r="J5950" t="s">
        <v>137</v>
      </c>
      <c r="K5950" t="s">
        <v>138</v>
      </c>
      <c r="L5950" t="s">
        <v>17038</v>
      </c>
      <c r="M5950" t="s">
        <v>17039</v>
      </c>
      <c r="N5950">
        <v>1.5902777770000001</v>
      </c>
      <c r="O5950">
        <v>0</v>
      </c>
      <c r="P5950">
        <v>1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0.149323646131545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0.149323646131545</v>
      </c>
    </row>
    <row r="5951" spans="1:31" x14ac:dyDescent="0.25">
      <c r="A5951">
        <v>2348881</v>
      </c>
      <c r="B5951">
        <v>1</v>
      </c>
      <c r="C5951" t="s">
        <v>81</v>
      </c>
      <c r="D5951" t="s">
        <v>113</v>
      </c>
      <c r="E5951" t="s">
        <v>141</v>
      </c>
      <c r="F5951" t="s">
        <v>17040</v>
      </c>
      <c r="G5951" t="s">
        <v>134</v>
      </c>
      <c r="H5951" t="s">
        <v>135</v>
      </c>
      <c r="I5951" t="s">
        <v>136</v>
      </c>
      <c r="J5951" t="s">
        <v>137</v>
      </c>
      <c r="K5951" t="s">
        <v>138</v>
      </c>
      <c r="L5951" t="s">
        <v>17041</v>
      </c>
      <c r="M5951" t="s">
        <v>17042</v>
      </c>
      <c r="N5951">
        <v>1.1111111E-2</v>
      </c>
      <c r="O5951">
        <v>1</v>
      </c>
      <c r="P5951">
        <v>233</v>
      </c>
      <c r="Q5951">
        <v>100</v>
      </c>
      <c r="R5951">
        <v>185</v>
      </c>
      <c r="S5951">
        <v>7</v>
      </c>
      <c r="T5951">
        <v>14</v>
      </c>
      <c r="U5951">
        <v>1</v>
      </c>
      <c r="V5951">
        <v>0</v>
      </c>
      <c r="W5951">
        <v>1.4771457767666669E-3</v>
      </c>
      <c r="X5951">
        <v>0.52763387552873353</v>
      </c>
      <c r="Y5951">
        <v>7.8908768658646222</v>
      </c>
      <c r="Z5951">
        <v>11.461917878116733</v>
      </c>
      <c r="AA5951">
        <v>0.10794075724397779</v>
      </c>
      <c r="AB5951">
        <v>0.17085806642461115</v>
      </c>
      <c r="AC5951">
        <v>1.659265943183889</v>
      </c>
      <c r="AD5951">
        <v>0</v>
      </c>
      <c r="AE5951">
        <v>21.819970532139333</v>
      </c>
    </row>
    <row r="5952" spans="1:31" x14ac:dyDescent="0.25">
      <c r="A5952">
        <v>2348835</v>
      </c>
      <c r="B5952">
        <v>1</v>
      </c>
      <c r="C5952" t="s">
        <v>81</v>
      </c>
      <c r="D5952" t="s">
        <v>117</v>
      </c>
      <c r="E5952" t="s">
        <v>147</v>
      </c>
      <c r="F5952" t="s">
        <v>17043</v>
      </c>
      <c r="G5952" t="s">
        <v>134</v>
      </c>
      <c r="H5952" t="s">
        <v>135</v>
      </c>
      <c r="I5952" t="s">
        <v>136</v>
      </c>
      <c r="J5952" t="s">
        <v>137</v>
      </c>
      <c r="K5952" t="s">
        <v>138</v>
      </c>
      <c r="L5952" t="s">
        <v>17044</v>
      </c>
      <c r="M5952" t="s">
        <v>17045</v>
      </c>
      <c r="N5952">
        <v>4.4444444E-2</v>
      </c>
      <c r="O5952">
        <v>0</v>
      </c>
      <c r="P5952">
        <v>827</v>
      </c>
      <c r="Q5952">
        <v>1</v>
      </c>
      <c r="R5952">
        <v>2</v>
      </c>
      <c r="S5952">
        <v>1</v>
      </c>
      <c r="T5952">
        <v>140</v>
      </c>
      <c r="U5952">
        <v>1</v>
      </c>
      <c r="V5952">
        <v>1</v>
      </c>
      <c r="W5952">
        <v>0</v>
      </c>
      <c r="X5952">
        <v>6.3232381463754601</v>
      </c>
      <c r="Y5952">
        <v>0.12788364879200001</v>
      </c>
      <c r="Z5952">
        <v>2.7762461349333335E-2</v>
      </c>
      <c r="AA5952">
        <v>0.90640799163475561</v>
      </c>
      <c r="AB5952">
        <v>5.7551376142751085</v>
      </c>
      <c r="AC5952">
        <v>6.6370637727355559</v>
      </c>
      <c r="AD5952">
        <v>8.28672043936E-2</v>
      </c>
      <c r="AE5952">
        <v>19.860360839555813</v>
      </c>
    </row>
    <row r="5953" spans="1:31" x14ac:dyDescent="0.25">
      <c r="A5953">
        <v>2348795</v>
      </c>
      <c r="B5953">
        <v>1</v>
      </c>
      <c r="C5953" t="s">
        <v>81</v>
      </c>
      <c r="D5953" t="s">
        <v>121</v>
      </c>
      <c r="E5953" t="s">
        <v>141</v>
      </c>
      <c r="F5953" t="s">
        <v>10267</v>
      </c>
      <c r="G5953" t="s">
        <v>134</v>
      </c>
      <c r="H5953" t="s">
        <v>135</v>
      </c>
      <c r="I5953" t="s">
        <v>136</v>
      </c>
      <c r="J5953" t="s">
        <v>137</v>
      </c>
      <c r="K5953" t="s">
        <v>138</v>
      </c>
      <c r="L5953" t="s">
        <v>17046</v>
      </c>
      <c r="M5953" t="s">
        <v>17047</v>
      </c>
      <c r="N5953">
        <v>1.9444444000000002E-2</v>
      </c>
      <c r="O5953">
        <v>0</v>
      </c>
      <c r="P5953">
        <v>981</v>
      </c>
      <c r="Q5953">
        <v>7</v>
      </c>
      <c r="R5953">
        <v>29</v>
      </c>
      <c r="S5953">
        <v>8</v>
      </c>
      <c r="T5953">
        <v>49</v>
      </c>
      <c r="U5953">
        <v>0</v>
      </c>
      <c r="V5953">
        <v>0</v>
      </c>
      <c r="W5953">
        <v>0</v>
      </c>
      <c r="X5953">
        <v>2.4047026237661191</v>
      </c>
      <c r="Y5953">
        <v>0.18720123885658613</v>
      </c>
      <c r="Z5953">
        <v>0.32840502980773056</v>
      </c>
      <c r="AA5953">
        <v>0.36081810244293333</v>
      </c>
      <c r="AB5953">
        <v>0.9024166647594779</v>
      </c>
      <c r="AC5953">
        <v>0</v>
      </c>
      <c r="AD5953">
        <v>0</v>
      </c>
      <c r="AE5953">
        <v>4.1835436596328472</v>
      </c>
    </row>
    <row r="5954" spans="1:31" x14ac:dyDescent="0.25">
      <c r="A5954">
        <v>2349087</v>
      </c>
      <c r="B5954">
        <v>1</v>
      </c>
      <c r="C5954" t="s">
        <v>80</v>
      </c>
      <c r="D5954" t="s">
        <v>103</v>
      </c>
      <c r="E5954" t="s">
        <v>147</v>
      </c>
      <c r="F5954" t="s">
        <v>17048</v>
      </c>
      <c r="G5954" t="s">
        <v>184</v>
      </c>
      <c r="H5954" t="s">
        <v>135</v>
      </c>
      <c r="I5954" t="s">
        <v>144</v>
      </c>
      <c r="J5954" t="s">
        <v>137</v>
      </c>
      <c r="K5954" t="s">
        <v>138</v>
      </c>
      <c r="L5954" t="s">
        <v>17049</v>
      </c>
      <c r="M5954" t="s">
        <v>17050</v>
      </c>
      <c r="N5954">
        <v>1.1758333329999999</v>
      </c>
      <c r="O5954">
        <v>0</v>
      </c>
      <c r="P5954">
        <v>514</v>
      </c>
      <c r="Q5954">
        <v>0</v>
      </c>
      <c r="R5954">
        <v>32</v>
      </c>
      <c r="S5954">
        <v>3</v>
      </c>
      <c r="T5954">
        <v>203</v>
      </c>
      <c r="U5954">
        <v>0</v>
      </c>
      <c r="V5954">
        <v>0</v>
      </c>
      <c r="W5954">
        <v>0</v>
      </c>
      <c r="X5954">
        <v>120.93390924264506</v>
      </c>
      <c r="Y5954">
        <v>0</v>
      </c>
      <c r="Z5954">
        <v>23.456127810384611</v>
      </c>
      <c r="AA5954">
        <v>8.5285441870089418</v>
      </c>
      <c r="AB5954">
        <v>195.80988434131854</v>
      </c>
      <c r="AC5954">
        <v>0</v>
      </c>
      <c r="AD5954">
        <v>0</v>
      </c>
      <c r="AE5954">
        <v>348.72846558135711</v>
      </c>
    </row>
    <row r="5955" spans="1:31" x14ac:dyDescent="0.25">
      <c r="A5955">
        <v>2349236</v>
      </c>
      <c r="B5955">
        <v>1</v>
      </c>
      <c r="C5955" t="s">
        <v>81</v>
      </c>
      <c r="D5955" t="s">
        <v>112</v>
      </c>
      <c r="E5955" t="s">
        <v>132</v>
      </c>
      <c r="F5955" t="s">
        <v>17051</v>
      </c>
      <c r="G5955" t="s">
        <v>134</v>
      </c>
      <c r="H5955" t="s">
        <v>135</v>
      </c>
      <c r="I5955" t="s">
        <v>144</v>
      </c>
      <c r="J5955" t="s">
        <v>137</v>
      </c>
      <c r="K5955" t="s">
        <v>138</v>
      </c>
      <c r="L5955" t="s">
        <v>17052</v>
      </c>
      <c r="M5955" t="s">
        <v>17053</v>
      </c>
      <c r="N5955">
        <v>2.9816666660000002</v>
      </c>
      <c r="O5955">
        <v>1</v>
      </c>
      <c r="P5955">
        <v>2</v>
      </c>
      <c r="Q5955">
        <v>51</v>
      </c>
      <c r="R5955">
        <v>81</v>
      </c>
      <c r="S5955">
        <v>5</v>
      </c>
      <c r="T5955">
        <v>3</v>
      </c>
      <c r="U5955">
        <v>0</v>
      </c>
      <c r="V5955">
        <v>0</v>
      </c>
      <c r="W5955">
        <v>8.2877910546296061</v>
      </c>
      <c r="X5955">
        <v>1.8255998926208001</v>
      </c>
      <c r="Y5955">
        <v>1207.9440676818792</v>
      </c>
      <c r="Z5955">
        <v>1582.996717103714</v>
      </c>
      <c r="AA5955">
        <v>12.211643385223107</v>
      </c>
      <c r="AB5955">
        <v>59.413349322698785</v>
      </c>
      <c r="AC5955">
        <v>0</v>
      </c>
      <c r="AD5955">
        <v>0</v>
      </c>
      <c r="AE5955">
        <v>2872.6791684407654</v>
      </c>
    </row>
    <row r="5956" spans="1:31" x14ac:dyDescent="0.25">
      <c r="A5956">
        <v>2348924</v>
      </c>
      <c r="B5956">
        <v>1</v>
      </c>
      <c r="C5956" t="s">
        <v>80</v>
      </c>
      <c r="D5956" t="s">
        <v>98</v>
      </c>
      <c r="E5956" t="s">
        <v>157</v>
      </c>
      <c r="F5956" t="s">
        <v>17054</v>
      </c>
      <c r="G5956" t="s">
        <v>159</v>
      </c>
      <c r="H5956" t="s">
        <v>154</v>
      </c>
      <c r="I5956" t="s">
        <v>144</v>
      </c>
      <c r="J5956" t="s">
        <v>137</v>
      </c>
      <c r="K5956" t="s">
        <v>138</v>
      </c>
      <c r="L5956" t="s">
        <v>17055</v>
      </c>
      <c r="M5956" t="s">
        <v>17056</v>
      </c>
      <c r="N5956">
        <v>3.0225</v>
      </c>
      <c r="O5956">
        <v>0</v>
      </c>
      <c r="P5956">
        <v>0</v>
      </c>
      <c r="Q5956">
        <v>0</v>
      </c>
      <c r="R5956">
        <v>1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</row>
    <row r="5957" spans="1:31" x14ac:dyDescent="0.25">
      <c r="A5957">
        <v>2349230</v>
      </c>
      <c r="B5957">
        <v>1</v>
      </c>
      <c r="C5957" t="s">
        <v>81</v>
      </c>
      <c r="D5957" t="s">
        <v>127</v>
      </c>
      <c r="E5957" t="s">
        <v>151</v>
      </c>
      <c r="F5957" t="s">
        <v>16886</v>
      </c>
      <c r="G5957" t="s">
        <v>153</v>
      </c>
      <c r="H5957" t="s">
        <v>154</v>
      </c>
      <c r="I5957" t="s">
        <v>144</v>
      </c>
      <c r="J5957" t="s">
        <v>137</v>
      </c>
      <c r="K5957" t="s">
        <v>138</v>
      </c>
      <c r="L5957" t="s">
        <v>17057</v>
      </c>
      <c r="M5957" t="s">
        <v>17058</v>
      </c>
      <c r="N5957">
        <v>3.099722222</v>
      </c>
      <c r="O5957">
        <v>0</v>
      </c>
      <c r="P5957">
        <v>21</v>
      </c>
      <c r="Q5957">
        <v>0</v>
      </c>
      <c r="R5957">
        <v>4</v>
      </c>
      <c r="S5957">
        <v>0</v>
      </c>
      <c r="T5957">
        <v>11</v>
      </c>
      <c r="U5957">
        <v>0</v>
      </c>
      <c r="V5957">
        <v>0</v>
      </c>
      <c r="W5957">
        <v>0</v>
      </c>
      <c r="X5957">
        <v>12.656674180278241</v>
      </c>
      <c r="Y5957">
        <v>0</v>
      </c>
      <c r="Z5957">
        <v>1.209095189664368</v>
      </c>
      <c r="AA5957">
        <v>0</v>
      </c>
      <c r="AB5957">
        <v>3.1452205691277793</v>
      </c>
      <c r="AC5957">
        <v>0</v>
      </c>
      <c r="AD5957">
        <v>0</v>
      </c>
      <c r="AE5957">
        <v>17.010989939070388</v>
      </c>
    </row>
    <row r="5958" spans="1:31" x14ac:dyDescent="0.25">
      <c r="A5958">
        <v>2349273</v>
      </c>
      <c r="B5958">
        <v>1</v>
      </c>
      <c r="C5958" t="s">
        <v>80</v>
      </c>
      <c r="D5958" t="s">
        <v>98</v>
      </c>
      <c r="E5958" t="s">
        <v>151</v>
      </c>
      <c r="F5958" t="s">
        <v>17059</v>
      </c>
      <c r="G5958" t="s">
        <v>410</v>
      </c>
      <c r="H5958" t="s">
        <v>154</v>
      </c>
      <c r="I5958" t="s">
        <v>144</v>
      </c>
      <c r="J5958" t="s">
        <v>137</v>
      </c>
      <c r="K5958" t="s">
        <v>138</v>
      </c>
      <c r="L5958" t="s">
        <v>17060</v>
      </c>
      <c r="M5958" t="s">
        <v>17061</v>
      </c>
      <c r="N5958">
        <v>0.69222222200000005</v>
      </c>
      <c r="O5958">
        <v>0</v>
      </c>
      <c r="P5958">
        <v>20</v>
      </c>
      <c r="Q5958">
        <v>0</v>
      </c>
      <c r="R5958">
        <v>3</v>
      </c>
      <c r="S5958">
        <v>0</v>
      </c>
      <c r="T5958">
        <v>1</v>
      </c>
      <c r="U5958">
        <v>0</v>
      </c>
      <c r="V5958">
        <v>0</v>
      </c>
      <c r="W5958">
        <v>0</v>
      </c>
      <c r="X5958">
        <v>6.0679111480044376</v>
      </c>
      <c r="Y5958">
        <v>0</v>
      </c>
      <c r="Z5958">
        <v>0.67307779589564232</v>
      </c>
      <c r="AA5958">
        <v>0</v>
      </c>
      <c r="AB5958">
        <v>0</v>
      </c>
      <c r="AC5958">
        <v>0</v>
      </c>
      <c r="AD5958">
        <v>0</v>
      </c>
      <c r="AE5958">
        <v>6.7409889439000796</v>
      </c>
    </row>
    <row r="5959" spans="1:31" x14ac:dyDescent="0.25">
      <c r="A5959">
        <v>2348904</v>
      </c>
      <c r="B5959">
        <v>1</v>
      </c>
      <c r="C5959" t="s">
        <v>81</v>
      </c>
      <c r="D5959" t="s">
        <v>117</v>
      </c>
      <c r="E5959" t="s">
        <v>147</v>
      </c>
      <c r="F5959" t="s">
        <v>17062</v>
      </c>
      <c r="G5959" t="s">
        <v>184</v>
      </c>
      <c r="H5959" t="s">
        <v>135</v>
      </c>
      <c r="I5959" t="s">
        <v>144</v>
      </c>
      <c r="J5959" t="s">
        <v>137</v>
      </c>
      <c r="K5959" t="s">
        <v>138</v>
      </c>
      <c r="L5959" t="s">
        <v>17063</v>
      </c>
      <c r="M5959" t="s">
        <v>17064</v>
      </c>
      <c r="N5959">
        <v>1.2102777769999999</v>
      </c>
      <c r="O5959">
        <v>0</v>
      </c>
      <c r="P5959">
        <v>18</v>
      </c>
      <c r="Q5959">
        <v>0</v>
      </c>
      <c r="R5959">
        <v>5</v>
      </c>
      <c r="S5959">
        <v>0</v>
      </c>
      <c r="T5959">
        <v>1</v>
      </c>
      <c r="U5959">
        <v>0</v>
      </c>
      <c r="V5959">
        <v>0</v>
      </c>
      <c r="W5959">
        <v>0</v>
      </c>
      <c r="X5959">
        <v>2.7301273071736536</v>
      </c>
      <c r="Y5959">
        <v>0</v>
      </c>
      <c r="Z5959">
        <v>8.4456249623797923</v>
      </c>
      <c r="AA5959">
        <v>0</v>
      </c>
      <c r="AB5959">
        <v>3.0255606551088139</v>
      </c>
      <c r="AC5959">
        <v>0</v>
      </c>
      <c r="AD5959">
        <v>0</v>
      </c>
      <c r="AE5959">
        <v>14.201312924662259</v>
      </c>
    </row>
    <row r="5960" spans="1:31" x14ac:dyDescent="0.25">
      <c r="A5960">
        <v>2349167</v>
      </c>
      <c r="B5960">
        <v>1</v>
      </c>
      <c r="C5960" t="s">
        <v>80</v>
      </c>
      <c r="D5960" t="s">
        <v>93</v>
      </c>
      <c r="E5960" t="s">
        <v>157</v>
      </c>
      <c r="F5960" t="s">
        <v>17065</v>
      </c>
      <c r="G5960" t="s">
        <v>204</v>
      </c>
      <c r="H5960" t="s">
        <v>154</v>
      </c>
      <c r="I5960" t="s">
        <v>144</v>
      </c>
      <c r="J5960" t="s">
        <v>137</v>
      </c>
      <c r="K5960" t="s">
        <v>138</v>
      </c>
      <c r="L5960" t="s">
        <v>17066</v>
      </c>
      <c r="M5960" t="s">
        <v>17067</v>
      </c>
      <c r="N5960">
        <v>0.81527777700000004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1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2.1261523967869307</v>
      </c>
      <c r="AC5960">
        <v>0</v>
      </c>
      <c r="AD5960">
        <v>0</v>
      </c>
      <c r="AE5960">
        <v>2.1261523967869307</v>
      </c>
    </row>
    <row r="5961" spans="1:31" x14ac:dyDescent="0.25">
      <c r="A5961">
        <v>2348775</v>
      </c>
      <c r="B5961">
        <v>1</v>
      </c>
      <c r="C5961" t="s">
        <v>80</v>
      </c>
      <c r="D5961" t="s">
        <v>106</v>
      </c>
      <c r="E5961" t="s">
        <v>132</v>
      </c>
      <c r="F5961" t="s">
        <v>2464</v>
      </c>
      <c r="G5961" t="s">
        <v>134</v>
      </c>
      <c r="H5961" t="s">
        <v>135</v>
      </c>
      <c r="I5961" t="s">
        <v>144</v>
      </c>
      <c r="J5961" t="s">
        <v>137</v>
      </c>
      <c r="K5961" t="s">
        <v>138</v>
      </c>
      <c r="L5961" t="s">
        <v>17068</v>
      </c>
      <c r="M5961" t="s">
        <v>17069</v>
      </c>
      <c r="N5961">
        <v>8.5833332999999998E-2</v>
      </c>
      <c r="O5961">
        <v>3</v>
      </c>
      <c r="P5961">
        <v>1653</v>
      </c>
      <c r="Q5961">
        <v>54</v>
      </c>
      <c r="R5961">
        <v>316</v>
      </c>
      <c r="S5961">
        <v>27</v>
      </c>
      <c r="T5961">
        <v>272</v>
      </c>
      <c r="U5961">
        <v>3</v>
      </c>
      <c r="V5961">
        <v>1</v>
      </c>
      <c r="W5961">
        <v>9.1301493257920002E-2</v>
      </c>
      <c r="X5961">
        <v>23.405452813267132</v>
      </c>
      <c r="Y5961">
        <v>40.017577371800776</v>
      </c>
      <c r="Z5961">
        <v>55.589977329672323</v>
      </c>
      <c r="AA5961">
        <v>6.9221544041013576</v>
      </c>
      <c r="AB5961">
        <v>12.825370685088792</v>
      </c>
      <c r="AC5961">
        <v>40.641327648691892</v>
      </c>
      <c r="AD5961">
        <v>5.945120348634183</v>
      </c>
      <c r="AE5961">
        <v>185.43828209451439</v>
      </c>
    </row>
    <row r="5962" spans="1:31" x14ac:dyDescent="0.25">
      <c r="A5962">
        <v>2349210</v>
      </c>
      <c r="B5962">
        <v>1</v>
      </c>
      <c r="C5962" t="s">
        <v>81</v>
      </c>
      <c r="D5962" t="s">
        <v>118</v>
      </c>
      <c r="E5962" t="s">
        <v>132</v>
      </c>
      <c r="F5962" t="s">
        <v>17070</v>
      </c>
      <c r="G5962" t="s">
        <v>134</v>
      </c>
      <c r="H5962" t="s">
        <v>135</v>
      </c>
      <c r="I5962" t="s">
        <v>144</v>
      </c>
      <c r="J5962" t="s">
        <v>137</v>
      </c>
      <c r="K5962" t="s">
        <v>138</v>
      </c>
      <c r="L5962" t="s">
        <v>17071</v>
      </c>
      <c r="M5962" t="s">
        <v>17072</v>
      </c>
      <c r="N5962">
        <v>0.64833333299999996</v>
      </c>
      <c r="O5962">
        <v>19</v>
      </c>
      <c r="P5962">
        <v>1704</v>
      </c>
      <c r="Q5962">
        <v>53</v>
      </c>
      <c r="R5962">
        <v>160</v>
      </c>
      <c r="S5962">
        <v>18</v>
      </c>
      <c r="T5962">
        <v>128</v>
      </c>
      <c r="U5962">
        <v>0</v>
      </c>
      <c r="V5962">
        <v>0</v>
      </c>
      <c r="W5962">
        <v>7.3729698802590686</v>
      </c>
      <c r="X5962">
        <v>177.49560487520648</v>
      </c>
      <c r="Y5962">
        <v>252.88922459360458</v>
      </c>
      <c r="Z5962">
        <v>173.59779151892729</v>
      </c>
      <c r="AA5962">
        <v>35.984947443918308</v>
      </c>
      <c r="AB5962">
        <v>90.51677748593174</v>
      </c>
      <c r="AC5962">
        <v>0</v>
      </c>
      <c r="AD5962">
        <v>0</v>
      </c>
      <c r="AE5962">
        <v>737.85731579784738</v>
      </c>
    </row>
    <row r="5963" spans="1:31" x14ac:dyDescent="0.25">
      <c r="A5963">
        <v>2349216</v>
      </c>
      <c r="B5963">
        <v>1</v>
      </c>
      <c r="C5963" t="s">
        <v>80</v>
      </c>
      <c r="D5963" t="s">
        <v>83</v>
      </c>
      <c r="E5963" t="s">
        <v>174</v>
      </c>
      <c r="F5963" t="s">
        <v>17073</v>
      </c>
      <c r="G5963" t="s">
        <v>344</v>
      </c>
      <c r="H5963" t="s">
        <v>154</v>
      </c>
      <c r="I5963" t="s">
        <v>144</v>
      </c>
      <c r="J5963" t="s">
        <v>137</v>
      </c>
      <c r="K5963" t="s">
        <v>138</v>
      </c>
      <c r="L5963" t="s">
        <v>17074</v>
      </c>
      <c r="M5963" t="s">
        <v>17075</v>
      </c>
      <c r="N5963">
        <v>0.99805555499999998</v>
      </c>
      <c r="O5963">
        <v>0</v>
      </c>
      <c r="P5963">
        <v>52</v>
      </c>
      <c r="Q5963">
        <v>0</v>
      </c>
      <c r="R5963">
        <v>0</v>
      </c>
      <c r="S5963">
        <v>0</v>
      </c>
      <c r="T5963">
        <v>7</v>
      </c>
      <c r="U5963">
        <v>0</v>
      </c>
      <c r="V5963">
        <v>0</v>
      </c>
      <c r="W5963">
        <v>0</v>
      </c>
      <c r="X5963">
        <v>16.126726493900932</v>
      </c>
      <c r="Y5963">
        <v>0</v>
      </c>
      <c r="Z5963">
        <v>0</v>
      </c>
      <c r="AA5963">
        <v>0</v>
      </c>
      <c r="AB5963">
        <v>8.3797879619640998</v>
      </c>
      <c r="AC5963">
        <v>0</v>
      </c>
      <c r="AD5963">
        <v>0</v>
      </c>
      <c r="AE5963">
        <v>24.50651445586503</v>
      </c>
    </row>
    <row r="5964" spans="1:31" x14ac:dyDescent="0.25">
      <c r="A5964">
        <v>2348918</v>
      </c>
      <c r="B5964">
        <v>1</v>
      </c>
      <c r="C5964" t="s">
        <v>80</v>
      </c>
      <c r="D5964" t="s">
        <v>93</v>
      </c>
      <c r="E5964" t="s">
        <v>132</v>
      </c>
      <c r="F5964" t="s">
        <v>17076</v>
      </c>
      <c r="G5964" t="s">
        <v>208</v>
      </c>
      <c r="H5964" t="s">
        <v>135</v>
      </c>
      <c r="I5964" t="s">
        <v>144</v>
      </c>
      <c r="J5964" t="s">
        <v>137</v>
      </c>
      <c r="K5964" t="s">
        <v>209</v>
      </c>
      <c r="L5964" t="s">
        <v>17077</v>
      </c>
      <c r="M5964" t="s">
        <v>17078</v>
      </c>
      <c r="N5964">
        <v>6.2758333329999996</v>
      </c>
      <c r="O5964">
        <v>0</v>
      </c>
      <c r="P5964">
        <v>0</v>
      </c>
      <c r="Q5964">
        <v>1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2.2200158620271004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2.2200158620271004</v>
      </c>
    </row>
    <row r="5965" spans="1:31" x14ac:dyDescent="0.25">
      <c r="A5965">
        <v>2348818</v>
      </c>
      <c r="B5965">
        <v>1</v>
      </c>
      <c r="C5965" t="s">
        <v>81</v>
      </c>
      <c r="D5965" t="s">
        <v>123</v>
      </c>
      <c r="E5965" t="s">
        <v>151</v>
      </c>
      <c r="F5965" t="s">
        <v>17079</v>
      </c>
      <c r="G5965" t="s">
        <v>153</v>
      </c>
      <c r="H5965" t="s">
        <v>154</v>
      </c>
      <c r="I5965" t="s">
        <v>144</v>
      </c>
      <c r="J5965" t="s">
        <v>137</v>
      </c>
      <c r="K5965" t="s">
        <v>138</v>
      </c>
      <c r="L5965" t="s">
        <v>17080</v>
      </c>
      <c r="M5965" t="s">
        <v>17081</v>
      </c>
      <c r="N5965">
        <v>0.74111111100000004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7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18.670992925311481</v>
      </c>
      <c r="AC5965">
        <v>0</v>
      </c>
      <c r="AD5965">
        <v>0</v>
      </c>
      <c r="AE5965">
        <v>18.670992925311481</v>
      </c>
    </row>
    <row r="5966" spans="1:31" x14ac:dyDescent="0.25">
      <c r="A5966">
        <v>2349359</v>
      </c>
      <c r="B5966">
        <v>1</v>
      </c>
      <c r="C5966" t="s">
        <v>81</v>
      </c>
      <c r="D5966" t="s">
        <v>113</v>
      </c>
      <c r="E5966" t="s">
        <v>157</v>
      </c>
      <c r="F5966" t="s">
        <v>17082</v>
      </c>
      <c r="G5966" t="s">
        <v>159</v>
      </c>
      <c r="H5966" t="s">
        <v>154</v>
      </c>
      <c r="I5966" t="s">
        <v>144</v>
      </c>
      <c r="J5966" t="s">
        <v>137</v>
      </c>
      <c r="K5966" t="s">
        <v>138</v>
      </c>
      <c r="L5966" t="s">
        <v>17083</v>
      </c>
      <c r="M5966" t="s">
        <v>17084</v>
      </c>
      <c r="N5966">
        <v>2.139444444</v>
      </c>
      <c r="O5966">
        <v>0</v>
      </c>
      <c r="P5966">
        <v>1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0.43869214870781953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0.43869214870781953</v>
      </c>
    </row>
    <row r="5967" spans="1:31" x14ac:dyDescent="0.25">
      <c r="A5967">
        <v>2349222</v>
      </c>
      <c r="B5967">
        <v>1</v>
      </c>
      <c r="C5967" t="s">
        <v>80</v>
      </c>
      <c r="D5967" t="s">
        <v>107</v>
      </c>
      <c r="E5967" t="s">
        <v>326</v>
      </c>
      <c r="F5967" t="s">
        <v>17085</v>
      </c>
      <c r="G5967" t="s">
        <v>667</v>
      </c>
      <c r="H5967" t="s">
        <v>154</v>
      </c>
      <c r="I5967" t="s">
        <v>144</v>
      </c>
      <c r="J5967" t="s">
        <v>137</v>
      </c>
      <c r="K5967" t="s">
        <v>138</v>
      </c>
      <c r="L5967" t="s">
        <v>17086</v>
      </c>
      <c r="M5967" t="s">
        <v>17087</v>
      </c>
      <c r="N5967">
        <v>1.6783333330000001</v>
      </c>
      <c r="O5967">
        <v>0</v>
      </c>
      <c r="P5967">
        <v>72</v>
      </c>
      <c r="Q5967">
        <v>0</v>
      </c>
      <c r="R5967">
        <v>0</v>
      </c>
      <c r="S5967">
        <v>0</v>
      </c>
      <c r="T5967">
        <v>3</v>
      </c>
      <c r="U5967">
        <v>0</v>
      </c>
      <c r="V5967">
        <v>0</v>
      </c>
      <c r="W5967">
        <v>0</v>
      </c>
      <c r="X5967">
        <v>29.568237679967631</v>
      </c>
      <c r="Y5967">
        <v>0</v>
      </c>
      <c r="Z5967">
        <v>0</v>
      </c>
      <c r="AA5967">
        <v>0</v>
      </c>
      <c r="AB5967">
        <v>7.0317618989957333</v>
      </c>
      <c r="AC5967">
        <v>0</v>
      </c>
      <c r="AD5967">
        <v>0</v>
      </c>
      <c r="AE5967">
        <v>36.599999578963363</v>
      </c>
    </row>
    <row r="5968" spans="1:31" x14ac:dyDescent="0.25">
      <c r="A5968">
        <v>2348907</v>
      </c>
      <c r="B5968">
        <v>1</v>
      </c>
      <c r="C5968" t="s">
        <v>80</v>
      </c>
      <c r="D5968" t="s">
        <v>97</v>
      </c>
      <c r="E5968" t="s">
        <v>174</v>
      </c>
      <c r="F5968" t="s">
        <v>17088</v>
      </c>
      <c r="G5968" t="s">
        <v>269</v>
      </c>
      <c r="H5968" t="s">
        <v>154</v>
      </c>
      <c r="I5968" t="s">
        <v>144</v>
      </c>
      <c r="J5968" t="s">
        <v>137</v>
      </c>
      <c r="K5968" t="s">
        <v>209</v>
      </c>
      <c r="L5968" t="s">
        <v>17089</v>
      </c>
      <c r="M5968" t="s">
        <v>17090</v>
      </c>
      <c r="N5968">
        <v>7.3269444439999996</v>
      </c>
      <c r="O5968">
        <v>0</v>
      </c>
      <c r="P5968">
        <v>158</v>
      </c>
      <c r="Q5968">
        <v>0</v>
      </c>
      <c r="R5968">
        <v>5</v>
      </c>
      <c r="S5968">
        <v>0</v>
      </c>
      <c r="T5968">
        <v>9</v>
      </c>
      <c r="U5968">
        <v>0</v>
      </c>
      <c r="V5968">
        <v>0</v>
      </c>
      <c r="W5968">
        <v>0</v>
      </c>
      <c r="X5968">
        <v>561.62362472126358</v>
      </c>
      <c r="Y5968">
        <v>0</v>
      </c>
      <c r="Z5968">
        <v>10.915508071301929</v>
      </c>
      <c r="AA5968">
        <v>0</v>
      </c>
      <c r="AB5968">
        <v>30.622167668267764</v>
      </c>
      <c r="AC5968">
        <v>0</v>
      </c>
      <c r="AD5968">
        <v>0</v>
      </c>
      <c r="AE5968">
        <v>603.16130046083322</v>
      </c>
    </row>
    <row r="5969" spans="1:31" x14ac:dyDescent="0.25">
      <c r="A5969">
        <v>2349176</v>
      </c>
      <c r="B5969">
        <v>1</v>
      </c>
      <c r="C5969" t="s">
        <v>80</v>
      </c>
      <c r="D5969" t="s">
        <v>82</v>
      </c>
      <c r="E5969" t="s">
        <v>174</v>
      </c>
      <c r="F5969" t="s">
        <v>16501</v>
      </c>
      <c r="G5969" t="s">
        <v>176</v>
      </c>
      <c r="H5969" t="s">
        <v>154</v>
      </c>
      <c r="I5969" t="s">
        <v>144</v>
      </c>
      <c r="J5969" t="s">
        <v>137</v>
      </c>
      <c r="K5969" t="s">
        <v>138</v>
      </c>
      <c r="L5969" t="s">
        <v>17091</v>
      </c>
      <c r="M5969" t="s">
        <v>17092</v>
      </c>
      <c r="N5969">
        <v>0.62833333300000005</v>
      </c>
      <c r="O5969">
        <v>0</v>
      </c>
      <c r="P5969">
        <v>729</v>
      </c>
      <c r="Q5969">
        <v>0</v>
      </c>
      <c r="R5969">
        <v>0</v>
      </c>
      <c r="S5969">
        <v>0</v>
      </c>
      <c r="T5969">
        <v>24</v>
      </c>
      <c r="U5969">
        <v>0</v>
      </c>
      <c r="V5969">
        <v>0</v>
      </c>
      <c r="W5969">
        <v>0</v>
      </c>
      <c r="X5969">
        <v>158.25559855085413</v>
      </c>
      <c r="Y5969">
        <v>0</v>
      </c>
      <c r="Z5969">
        <v>0</v>
      </c>
      <c r="AA5969">
        <v>0</v>
      </c>
      <c r="AB5969">
        <v>58.183829435598298</v>
      </c>
      <c r="AC5969">
        <v>0</v>
      </c>
      <c r="AD5969">
        <v>0</v>
      </c>
      <c r="AE5969">
        <v>216.43942798645242</v>
      </c>
    </row>
    <row r="5970" spans="1:31" x14ac:dyDescent="0.25">
      <c r="A5970">
        <v>2349199</v>
      </c>
      <c r="B5970">
        <v>1</v>
      </c>
      <c r="C5970" t="s">
        <v>80</v>
      </c>
      <c r="D5970" t="s">
        <v>95</v>
      </c>
      <c r="E5970" t="s">
        <v>240</v>
      </c>
      <c r="F5970" t="s">
        <v>15925</v>
      </c>
      <c r="G5970" t="s">
        <v>134</v>
      </c>
      <c r="H5970" t="s">
        <v>135</v>
      </c>
      <c r="I5970" t="s">
        <v>144</v>
      </c>
      <c r="J5970" t="s">
        <v>137</v>
      </c>
      <c r="K5970" t="s">
        <v>138</v>
      </c>
      <c r="L5970" t="s">
        <v>17093</v>
      </c>
      <c r="M5970" t="s">
        <v>17094</v>
      </c>
      <c r="N5970">
        <v>0.33980361100000001</v>
      </c>
      <c r="O5970">
        <v>0</v>
      </c>
      <c r="P5970">
        <v>0</v>
      </c>
      <c r="Q5970">
        <v>0</v>
      </c>
      <c r="R5970">
        <v>0</v>
      </c>
      <c r="S5970">
        <v>12</v>
      </c>
      <c r="T5970">
        <v>0</v>
      </c>
      <c r="U5970">
        <v>2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25.933733484143769</v>
      </c>
      <c r="AB5970">
        <v>0</v>
      </c>
      <c r="AC5970">
        <v>32.665901733605097</v>
      </c>
      <c r="AD5970">
        <v>0</v>
      </c>
      <c r="AE5970">
        <v>58.599635217748869</v>
      </c>
    </row>
    <row r="5971" spans="1:31" x14ac:dyDescent="0.25">
      <c r="A5971">
        <v>2349076</v>
      </c>
      <c r="B5971">
        <v>1</v>
      </c>
      <c r="C5971" t="s">
        <v>81</v>
      </c>
      <c r="D5971" t="s">
        <v>117</v>
      </c>
      <c r="E5971" t="s">
        <v>157</v>
      </c>
      <c r="F5971" t="s">
        <v>17095</v>
      </c>
      <c r="G5971" t="s">
        <v>159</v>
      </c>
      <c r="H5971" t="s">
        <v>154</v>
      </c>
      <c r="I5971" t="s">
        <v>144</v>
      </c>
      <c r="J5971" t="s">
        <v>137</v>
      </c>
      <c r="K5971" t="s">
        <v>138</v>
      </c>
      <c r="L5971" t="s">
        <v>17096</v>
      </c>
      <c r="M5971" t="s">
        <v>17097</v>
      </c>
      <c r="N5971">
        <v>1.181944444</v>
      </c>
      <c r="O5971">
        <v>0</v>
      </c>
      <c r="P5971">
        <v>1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1.8585761037220001E-2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1.8585761037220001E-2</v>
      </c>
    </row>
    <row r="5972" spans="1:31" x14ac:dyDescent="0.25">
      <c r="A5972">
        <v>2349093</v>
      </c>
      <c r="B5972">
        <v>1</v>
      </c>
      <c r="C5972" t="s">
        <v>80</v>
      </c>
      <c r="D5972" t="s">
        <v>100</v>
      </c>
      <c r="E5972" t="s">
        <v>151</v>
      </c>
      <c r="F5972" t="s">
        <v>17098</v>
      </c>
      <c r="G5972" t="s">
        <v>153</v>
      </c>
      <c r="H5972" t="s">
        <v>154</v>
      </c>
      <c r="I5972" t="s">
        <v>144</v>
      </c>
      <c r="J5972" t="s">
        <v>137</v>
      </c>
      <c r="K5972" t="s">
        <v>138</v>
      </c>
      <c r="L5972" t="s">
        <v>17099</v>
      </c>
      <c r="M5972" t="s">
        <v>17100</v>
      </c>
      <c r="N5972">
        <v>2.4930555550000002</v>
      </c>
      <c r="O5972">
        <v>0</v>
      </c>
      <c r="P5972">
        <v>7</v>
      </c>
      <c r="Q5972">
        <v>0</v>
      </c>
      <c r="R5972">
        <v>6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9.2806392851778909</v>
      </c>
      <c r="Y5972">
        <v>0</v>
      </c>
      <c r="Z5972">
        <v>12.661894803332091</v>
      </c>
      <c r="AA5972">
        <v>0</v>
      </c>
      <c r="AB5972">
        <v>0</v>
      </c>
      <c r="AC5972">
        <v>0</v>
      </c>
      <c r="AD5972">
        <v>0</v>
      </c>
      <c r="AE5972">
        <v>21.94253408850998</v>
      </c>
    </row>
    <row r="5973" spans="1:31" x14ac:dyDescent="0.25">
      <c r="A5973">
        <v>2348890</v>
      </c>
      <c r="B5973">
        <v>1</v>
      </c>
      <c r="C5973" t="s">
        <v>81</v>
      </c>
      <c r="D5973" t="s">
        <v>123</v>
      </c>
      <c r="E5973" t="s">
        <v>141</v>
      </c>
      <c r="F5973" t="s">
        <v>17101</v>
      </c>
      <c r="G5973" t="s">
        <v>208</v>
      </c>
      <c r="H5973" t="s">
        <v>135</v>
      </c>
      <c r="I5973" t="s">
        <v>144</v>
      </c>
      <c r="J5973" t="s">
        <v>137</v>
      </c>
      <c r="K5973" t="s">
        <v>209</v>
      </c>
      <c r="L5973" t="s">
        <v>17102</v>
      </c>
      <c r="M5973" t="s">
        <v>17103</v>
      </c>
      <c r="N5973">
        <v>6.1016666659999999</v>
      </c>
      <c r="O5973">
        <v>0</v>
      </c>
      <c r="P5973">
        <v>262</v>
      </c>
      <c r="Q5973">
        <v>0</v>
      </c>
      <c r="R5973">
        <v>20</v>
      </c>
      <c r="S5973">
        <v>0</v>
      </c>
      <c r="T5973">
        <v>29</v>
      </c>
      <c r="U5973">
        <v>0</v>
      </c>
      <c r="V5973">
        <v>0</v>
      </c>
      <c r="W5973">
        <v>0</v>
      </c>
      <c r="X5973">
        <v>375.34107437206433</v>
      </c>
      <c r="Y5973">
        <v>0</v>
      </c>
      <c r="Z5973">
        <v>101.56849177400267</v>
      </c>
      <c r="AA5973">
        <v>0</v>
      </c>
      <c r="AB5973">
        <v>78.525836624854705</v>
      </c>
      <c r="AC5973">
        <v>0</v>
      </c>
      <c r="AD5973">
        <v>0</v>
      </c>
      <c r="AE5973">
        <v>555.43540277092166</v>
      </c>
    </row>
    <row r="5974" spans="1:31" x14ac:dyDescent="0.25">
      <c r="A5974">
        <v>2348744</v>
      </c>
      <c r="B5974">
        <v>1</v>
      </c>
      <c r="C5974" t="s">
        <v>80</v>
      </c>
      <c r="D5974" t="s">
        <v>84</v>
      </c>
      <c r="E5974" t="s">
        <v>151</v>
      </c>
      <c r="F5974" t="s">
        <v>17104</v>
      </c>
      <c r="G5974" t="s">
        <v>153</v>
      </c>
      <c r="H5974" t="s">
        <v>154</v>
      </c>
      <c r="I5974" t="s">
        <v>144</v>
      </c>
      <c r="J5974" t="s">
        <v>137</v>
      </c>
      <c r="K5974" t="s">
        <v>138</v>
      </c>
      <c r="L5974" t="s">
        <v>17105</v>
      </c>
      <c r="M5974" t="s">
        <v>17106</v>
      </c>
      <c r="N5974">
        <v>1.2266666660000001</v>
      </c>
      <c r="O5974">
        <v>0</v>
      </c>
      <c r="P5974">
        <v>128</v>
      </c>
      <c r="Q5974">
        <v>0</v>
      </c>
      <c r="R5974">
        <v>0</v>
      </c>
      <c r="S5974">
        <v>0</v>
      </c>
      <c r="T5974">
        <v>13</v>
      </c>
      <c r="U5974">
        <v>0</v>
      </c>
      <c r="V5974">
        <v>0</v>
      </c>
      <c r="W5974">
        <v>0</v>
      </c>
      <c r="X5974">
        <v>46.82550578239406</v>
      </c>
      <c r="Y5974">
        <v>0</v>
      </c>
      <c r="Z5974">
        <v>0</v>
      </c>
      <c r="AA5974">
        <v>0</v>
      </c>
      <c r="AB5974">
        <v>8.1705655229754051</v>
      </c>
      <c r="AC5974">
        <v>0</v>
      </c>
      <c r="AD5974">
        <v>0</v>
      </c>
      <c r="AE5974">
        <v>54.996071305369469</v>
      </c>
    </row>
    <row r="5975" spans="1:31" x14ac:dyDescent="0.25">
      <c r="A5975">
        <v>2349285</v>
      </c>
      <c r="B5975">
        <v>1</v>
      </c>
      <c r="C5975" t="s">
        <v>80</v>
      </c>
      <c r="D5975" t="s">
        <v>98</v>
      </c>
      <c r="E5975" t="s">
        <v>174</v>
      </c>
      <c r="F5975" t="s">
        <v>17107</v>
      </c>
      <c r="G5975" t="s">
        <v>176</v>
      </c>
      <c r="H5975" t="s">
        <v>154</v>
      </c>
      <c r="I5975" t="s">
        <v>144</v>
      </c>
      <c r="J5975" t="s">
        <v>137</v>
      </c>
      <c r="K5975" t="s">
        <v>138</v>
      </c>
      <c r="L5975" t="s">
        <v>17108</v>
      </c>
      <c r="M5975" t="s">
        <v>17109</v>
      </c>
      <c r="N5975">
        <v>1.223333333</v>
      </c>
      <c r="O5975">
        <v>0</v>
      </c>
      <c r="P5975">
        <v>71</v>
      </c>
      <c r="Q5975">
        <v>0</v>
      </c>
      <c r="R5975">
        <v>26</v>
      </c>
      <c r="S5975">
        <v>0</v>
      </c>
      <c r="T5975">
        <v>18</v>
      </c>
      <c r="U5975">
        <v>0</v>
      </c>
      <c r="V5975">
        <v>0</v>
      </c>
      <c r="W5975">
        <v>0</v>
      </c>
      <c r="X5975">
        <v>21.029593761358804</v>
      </c>
      <c r="Y5975">
        <v>0</v>
      </c>
      <c r="Z5975">
        <v>59.871852019992666</v>
      </c>
      <c r="AA5975">
        <v>0</v>
      </c>
      <c r="AB5975">
        <v>28.185333040692448</v>
      </c>
      <c r="AC5975">
        <v>0</v>
      </c>
      <c r="AD5975">
        <v>0</v>
      </c>
      <c r="AE5975">
        <v>109.08677882204393</v>
      </c>
    </row>
    <row r="5976" spans="1:31" x14ac:dyDescent="0.25">
      <c r="A5976">
        <v>2349182</v>
      </c>
      <c r="B5976">
        <v>1</v>
      </c>
      <c r="C5976" t="s">
        <v>81</v>
      </c>
      <c r="D5976" t="s">
        <v>112</v>
      </c>
      <c r="E5976" t="s">
        <v>157</v>
      </c>
      <c r="F5976" t="s">
        <v>17110</v>
      </c>
      <c r="G5976" t="s">
        <v>194</v>
      </c>
      <c r="H5976" t="s">
        <v>154</v>
      </c>
      <c r="I5976" t="s">
        <v>144</v>
      </c>
      <c r="J5976" t="s">
        <v>137</v>
      </c>
      <c r="K5976" t="s">
        <v>138</v>
      </c>
      <c r="L5976" t="s">
        <v>17111</v>
      </c>
      <c r="M5976" t="s">
        <v>17112</v>
      </c>
      <c r="N5976">
        <v>0.90472222199999996</v>
      </c>
      <c r="O5976">
        <v>0</v>
      </c>
      <c r="P5976">
        <v>0</v>
      </c>
      <c r="Q5976">
        <v>0</v>
      </c>
      <c r="R5976">
        <v>1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7.3521928127960295E-2</v>
      </c>
      <c r="AA5976">
        <v>0</v>
      </c>
      <c r="AB5976">
        <v>0</v>
      </c>
      <c r="AC5976">
        <v>0</v>
      </c>
      <c r="AD5976">
        <v>0</v>
      </c>
      <c r="AE5976">
        <v>7.3521928127960295E-2</v>
      </c>
    </row>
    <row r="5977" spans="1:31" x14ac:dyDescent="0.25">
      <c r="A5977">
        <v>2348801</v>
      </c>
      <c r="B5977">
        <v>1</v>
      </c>
      <c r="C5977" t="s">
        <v>80</v>
      </c>
      <c r="D5977" t="s">
        <v>104</v>
      </c>
      <c r="E5977" t="s">
        <v>132</v>
      </c>
      <c r="F5977" t="s">
        <v>15584</v>
      </c>
      <c r="G5977" t="s">
        <v>134</v>
      </c>
      <c r="H5977" t="s">
        <v>135</v>
      </c>
      <c r="I5977" t="s">
        <v>144</v>
      </c>
      <c r="J5977" t="s">
        <v>137</v>
      </c>
      <c r="K5977" t="s">
        <v>138</v>
      </c>
      <c r="L5977" t="s">
        <v>17113</v>
      </c>
      <c r="M5977" t="s">
        <v>17114</v>
      </c>
      <c r="N5977">
        <v>1.0422222219999999</v>
      </c>
      <c r="O5977">
        <v>0</v>
      </c>
      <c r="P5977">
        <v>0</v>
      </c>
      <c r="Q5977">
        <v>0</v>
      </c>
      <c r="R5977">
        <v>0</v>
      </c>
      <c r="S5977">
        <v>1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28.741509142620512</v>
      </c>
      <c r="AB5977">
        <v>0</v>
      </c>
      <c r="AC5977">
        <v>0</v>
      </c>
      <c r="AD5977">
        <v>0</v>
      </c>
      <c r="AE5977">
        <v>28.741509142620512</v>
      </c>
    </row>
    <row r="5978" spans="1:31" x14ac:dyDescent="0.25">
      <c r="A5978">
        <v>2348784</v>
      </c>
      <c r="B5978">
        <v>1</v>
      </c>
      <c r="C5978" t="s">
        <v>81</v>
      </c>
      <c r="D5978" t="s">
        <v>118</v>
      </c>
      <c r="E5978" t="s">
        <v>147</v>
      </c>
      <c r="F5978" t="s">
        <v>17115</v>
      </c>
      <c r="G5978" t="s">
        <v>134</v>
      </c>
      <c r="H5978" t="s">
        <v>135</v>
      </c>
      <c r="I5978" t="s">
        <v>144</v>
      </c>
      <c r="J5978" t="s">
        <v>137</v>
      </c>
      <c r="K5978" t="s">
        <v>138</v>
      </c>
      <c r="L5978" t="s">
        <v>17116</v>
      </c>
      <c r="M5978" t="s">
        <v>17117</v>
      </c>
      <c r="N5978">
        <v>0.77555555499999995</v>
      </c>
      <c r="O5978">
        <v>0</v>
      </c>
      <c r="P5978">
        <v>244</v>
      </c>
      <c r="Q5978">
        <v>0</v>
      </c>
      <c r="R5978">
        <v>14</v>
      </c>
      <c r="S5978">
        <v>0</v>
      </c>
      <c r="T5978">
        <v>22</v>
      </c>
      <c r="U5978">
        <v>0</v>
      </c>
      <c r="V5978">
        <v>0</v>
      </c>
      <c r="W5978">
        <v>0</v>
      </c>
      <c r="X5978">
        <v>28.115345385076481</v>
      </c>
      <c r="Y5978">
        <v>0</v>
      </c>
      <c r="Z5978">
        <v>31.775639017949988</v>
      </c>
      <c r="AA5978">
        <v>0</v>
      </c>
      <c r="AB5978">
        <v>6.739498512374209</v>
      </c>
      <c r="AC5978">
        <v>0</v>
      </c>
      <c r="AD5978">
        <v>0</v>
      </c>
      <c r="AE5978">
        <v>66.630482915400677</v>
      </c>
    </row>
    <row r="5979" spans="1:31" x14ac:dyDescent="0.25">
      <c r="A5979">
        <v>2348950</v>
      </c>
      <c r="B5979">
        <v>1</v>
      </c>
      <c r="C5979" t="s">
        <v>80</v>
      </c>
      <c r="D5979" t="s">
        <v>83</v>
      </c>
      <c r="E5979" t="s">
        <v>147</v>
      </c>
      <c r="F5979" t="s">
        <v>17118</v>
      </c>
      <c r="G5979" t="s">
        <v>184</v>
      </c>
      <c r="H5979" t="s">
        <v>135</v>
      </c>
      <c r="I5979" t="s">
        <v>144</v>
      </c>
      <c r="J5979" t="s">
        <v>137</v>
      </c>
      <c r="K5979" t="s">
        <v>138</v>
      </c>
      <c r="L5979" t="s">
        <v>17119</v>
      </c>
      <c r="M5979" t="s">
        <v>17120</v>
      </c>
      <c r="N5979">
        <v>1.7936111109999999</v>
      </c>
      <c r="O5979">
        <v>0</v>
      </c>
      <c r="P5979">
        <v>153</v>
      </c>
      <c r="Q5979">
        <v>0</v>
      </c>
      <c r="R5979">
        <v>0</v>
      </c>
      <c r="S5979">
        <v>0</v>
      </c>
      <c r="T5979">
        <v>6</v>
      </c>
      <c r="U5979">
        <v>0</v>
      </c>
      <c r="V5979">
        <v>0</v>
      </c>
      <c r="W5979">
        <v>0</v>
      </c>
      <c r="X5979">
        <v>105.39393581830484</v>
      </c>
      <c r="Y5979">
        <v>0</v>
      </c>
      <c r="Z5979">
        <v>0</v>
      </c>
      <c r="AA5979">
        <v>0</v>
      </c>
      <c r="AB5979">
        <v>7.5380272144188538</v>
      </c>
      <c r="AC5979">
        <v>0</v>
      </c>
      <c r="AD5979">
        <v>0</v>
      </c>
      <c r="AE5979">
        <v>112.9319630327237</v>
      </c>
    </row>
    <row r="5980" spans="1:31" x14ac:dyDescent="0.25">
      <c r="A5980">
        <v>2348870</v>
      </c>
      <c r="B5980">
        <v>1</v>
      </c>
      <c r="C5980" t="s">
        <v>81</v>
      </c>
      <c r="D5980" t="s">
        <v>127</v>
      </c>
      <c r="E5980" t="s">
        <v>157</v>
      </c>
      <c r="F5980" t="s">
        <v>17121</v>
      </c>
      <c r="G5980" t="s">
        <v>204</v>
      </c>
      <c r="H5980" t="s">
        <v>154</v>
      </c>
      <c r="I5980" t="s">
        <v>144</v>
      </c>
      <c r="J5980" t="s">
        <v>137</v>
      </c>
      <c r="K5980" t="s">
        <v>138</v>
      </c>
      <c r="L5980" t="s">
        <v>17122</v>
      </c>
      <c r="M5980" t="s">
        <v>17123</v>
      </c>
      <c r="N5980">
        <v>1.323611111</v>
      </c>
      <c r="O5980">
        <v>0</v>
      </c>
      <c r="P5980">
        <v>12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4.2718894443146231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4.2718894443146231</v>
      </c>
    </row>
    <row r="5981" spans="1:31" x14ac:dyDescent="0.25">
      <c r="A5981">
        <v>2349013</v>
      </c>
      <c r="B5981">
        <v>1</v>
      </c>
      <c r="C5981" t="s">
        <v>80</v>
      </c>
      <c r="D5981" t="s">
        <v>94</v>
      </c>
      <c r="E5981" t="s">
        <v>147</v>
      </c>
      <c r="F5981" t="s">
        <v>15554</v>
      </c>
      <c r="G5981" t="s">
        <v>208</v>
      </c>
      <c r="H5981" t="s">
        <v>135</v>
      </c>
      <c r="I5981" t="s">
        <v>144</v>
      </c>
      <c r="J5981" t="s">
        <v>137</v>
      </c>
      <c r="K5981" t="s">
        <v>209</v>
      </c>
      <c r="L5981" t="s">
        <v>17124</v>
      </c>
      <c r="M5981" t="s">
        <v>17125</v>
      </c>
      <c r="N5981">
        <v>4.2319444439999998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0</v>
      </c>
      <c r="U5981">
        <v>1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  <c r="AC5981">
        <v>10.248813490845597</v>
      </c>
      <c r="AD5981">
        <v>0</v>
      </c>
      <c r="AE5981">
        <v>10.248813490845597</v>
      </c>
    </row>
    <row r="5982" spans="1:31" x14ac:dyDescent="0.25">
      <c r="A5982">
        <v>2349262</v>
      </c>
      <c r="B5982">
        <v>1</v>
      </c>
      <c r="C5982" t="s">
        <v>81</v>
      </c>
      <c r="D5982" t="s">
        <v>120</v>
      </c>
      <c r="E5982" t="s">
        <v>151</v>
      </c>
      <c r="F5982" t="s">
        <v>17126</v>
      </c>
      <c r="G5982" t="s">
        <v>153</v>
      </c>
      <c r="H5982" t="s">
        <v>154</v>
      </c>
      <c r="I5982" t="s">
        <v>144</v>
      </c>
      <c r="J5982" t="s">
        <v>137</v>
      </c>
      <c r="K5982" t="s">
        <v>138</v>
      </c>
      <c r="L5982" t="s">
        <v>17127</v>
      </c>
      <c r="M5982" t="s">
        <v>17128</v>
      </c>
      <c r="N5982">
        <v>0.94583333300000005</v>
      </c>
      <c r="O5982">
        <v>0</v>
      </c>
      <c r="P5982">
        <v>62</v>
      </c>
      <c r="Q5982">
        <v>0</v>
      </c>
      <c r="R5982">
        <v>1</v>
      </c>
      <c r="S5982">
        <v>0</v>
      </c>
      <c r="T5982">
        <v>8</v>
      </c>
      <c r="U5982">
        <v>0</v>
      </c>
      <c r="V5982">
        <v>0</v>
      </c>
      <c r="W5982">
        <v>0</v>
      </c>
      <c r="X5982">
        <v>9.1051281017273666</v>
      </c>
      <c r="Y5982">
        <v>0</v>
      </c>
      <c r="Z5982">
        <v>2.7409518585588502</v>
      </c>
      <c r="AA5982">
        <v>0</v>
      </c>
      <c r="AB5982">
        <v>4.5702169842351994</v>
      </c>
      <c r="AC5982">
        <v>0</v>
      </c>
      <c r="AD5982">
        <v>0</v>
      </c>
      <c r="AE5982">
        <v>16.416296944521417</v>
      </c>
    </row>
    <row r="5983" spans="1:31" x14ac:dyDescent="0.25">
      <c r="A5983">
        <v>2349113</v>
      </c>
      <c r="B5983">
        <v>1</v>
      </c>
      <c r="C5983" t="s">
        <v>80</v>
      </c>
      <c r="D5983" t="s">
        <v>101</v>
      </c>
      <c r="E5983" t="s">
        <v>157</v>
      </c>
      <c r="F5983" t="s">
        <v>17129</v>
      </c>
      <c r="G5983" t="s">
        <v>159</v>
      </c>
      <c r="H5983" t="s">
        <v>154</v>
      </c>
      <c r="I5983" t="s">
        <v>144</v>
      </c>
      <c r="J5983" t="s">
        <v>137</v>
      </c>
      <c r="K5983" t="s">
        <v>138</v>
      </c>
      <c r="L5983" t="s">
        <v>17130</v>
      </c>
      <c r="M5983" t="s">
        <v>17131</v>
      </c>
      <c r="N5983">
        <v>6.4105555550000002</v>
      </c>
      <c r="O5983">
        <v>0</v>
      </c>
      <c r="P5983">
        <v>2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1.5640054686408278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1.5640054686408278</v>
      </c>
    </row>
    <row r="5984" spans="1:31" x14ac:dyDescent="0.25">
      <c r="A5984">
        <v>2349219</v>
      </c>
      <c r="B5984">
        <v>1</v>
      </c>
      <c r="C5984" t="s">
        <v>80</v>
      </c>
      <c r="D5984" t="s">
        <v>84</v>
      </c>
      <c r="E5984" t="s">
        <v>157</v>
      </c>
      <c r="F5984" t="s">
        <v>17132</v>
      </c>
      <c r="G5984" t="s">
        <v>159</v>
      </c>
      <c r="H5984" t="s">
        <v>154</v>
      </c>
      <c r="I5984" t="s">
        <v>144</v>
      </c>
      <c r="J5984" t="s">
        <v>137</v>
      </c>
      <c r="K5984" t="s">
        <v>138</v>
      </c>
      <c r="L5984" t="s">
        <v>17133</v>
      </c>
      <c r="M5984" t="s">
        <v>17134</v>
      </c>
      <c r="N5984">
        <v>5.0261111109999996</v>
      </c>
      <c r="O5984">
        <v>0</v>
      </c>
      <c r="P5984">
        <v>1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0.56080081383979175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0.56080081383979175</v>
      </c>
    </row>
    <row r="5985" spans="1:31" x14ac:dyDescent="0.25">
      <c r="A5985">
        <v>2348887</v>
      </c>
      <c r="B5985">
        <v>1</v>
      </c>
      <c r="C5985" t="s">
        <v>80</v>
      </c>
      <c r="D5985" t="s">
        <v>97</v>
      </c>
      <c r="E5985" t="s">
        <v>151</v>
      </c>
      <c r="F5985" t="s">
        <v>1958</v>
      </c>
      <c r="G5985" t="s">
        <v>451</v>
      </c>
      <c r="H5985" t="s">
        <v>154</v>
      </c>
      <c r="I5985" t="s">
        <v>144</v>
      </c>
      <c r="J5985" t="s">
        <v>137</v>
      </c>
      <c r="K5985" t="s">
        <v>138</v>
      </c>
      <c r="L5985" t="s">
        <v>17135</v>
      </c>
      <c r="M5985" t="s">
        <v>17136</v>
      </c>
      <c r="N5985">
        <v>1.9202777769999999</v>
      </c>
      <c r="O5985">
        <v>0</v>
      </c>
      <c r="P5985">
        <v>10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5.9608455371122302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5.9608455371122302</v>
      </c>
    </row>
    <row r="5986" spans="1:31" x14ac:dyDescent="0.25">
      <c r="A5986">
        <v>2348864</v>
      </c>
      <c r="B5986">
        <v>1</v>
      </c>
      <c r="C5986" t="s">
        <v>81</v>
      </c>
      <c r="D5986" t="s">
        <v>123</v>
      </c>
      <c r="E5986" t="s">
        <v>151</v>
      </c>
      <c r="F5986" t="s">
        <v>17137</v>
      </c>
      <c r="G5986" t="s">
        <v>498</v>
      </c>
      <c r="H5986" t="s">
        <v>154</v>
      </c>
      <c r="I5986" t="s">
        <v>144</v>
      </c>
      <c r="J5986" t="s">
        <v>137</v>
      </c>
      <c r="K5986" t="s">
        <v>138</v>
      </c>
      <c r="L5986" t="s">
        <v>17138</v>
      </c>
      <c r="M5986" t="s">
        <v>17139</v>
      </c>
      <c r="N5986">
        <v>5.8958333329999997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8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33.14419554886549</v>
      </c>
      <c r="AC5986">
        <v>0</v>
      </c>
      <c r="AD5986">
        <v>0</v>
      </c>
      <c r="AE5986">
        <v>33.14419554886549</v>
      </c>
    </row>
    <row r="5987" spans="1:31" x14ac:dyDescent="0.25">
      <c r="A5987">
        <v>2349196</v>
      </c>
      <c r="B5987">
        <v>1</v>
      </c>
      <c r="C5987" t="s">
        <v>80</v>
      </c>
      <c r="D5987" t="s">
        <v>101</v>
      </c>
      <c r="E5987" t="s">
        <v>157</v>
      </c>
      <c r="F5987" t="s">
        <v>17140</v>
      </c>
      <c r="G5987" t="s">
        <v>352</v>
      </c>
      <c r="H5987" t="s">
        <v>154</v>
      </c>
      <c r="I5987" t="s">
        <v>144</v>
      </c>
      <c r="J5987" t="s">
        <v>137</v>
      </c>
      <c r="K5987" t="s">
        <v>138</v>
      </c>
      <c r="L5987" t="s">
        <v>17141</v>
      </c>
      <c r="M5987" t="s">
        <v>17142</v>
      </c>
      <c r="N5987">
        <v>1.0169444439999999</v>
      </c>
      <c r="O5987">
        <v>0</v>
      </c>
      <c r="P5987">
        <v>1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0.23465037695892504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0.23465037695892504</v>
      </c>
    </row>
    <row r="5988" spans="1:31" x14ac:dyDescent="0.25">
      <c r="A5988">
        <v>2349056</v>
      </c>
      <c r="B5988">
        <v>1</v>
      </c>
      <c r="C5988" t="s">
        <v>80</v>
      </c>
      <c r="D5988" t="s">
        <v>92</v>
      </c>
      <c r="E5988" t="s">
        <v>151</v>
      </c>
      <c r="F5988" t="s">
        <v>17143</v>
      </c>
      <c r="G5988" t="s">
        <v>153</v>
      </c>
      <c r="H5988" t="s">
        <v>154</v>
      </c>
      <c r="I5988" t="s">
        <v>144</v>
      </c>
      <c r="J5988" t="s">
        <v>137</v>
      </c>
      <c r="K5988" t="s">
        <v>138</v>
      </c>
      <c r="L5988" t="s">
        <v>17144</v>
      </c>
      <c r="M5988" t="s">
        <v>17145</v>
      </c>
      <c r="N5988">
        <v>3.3174999999999999</v>
      </c>
      <c r="O5988">
        <v>0</v>
      </c>
      <c r="P5988">
        <v>23</v>
      </c>
      <c r="Q5988">
        <v>0</v>
      </c>
      <c r="R5988">
        <v>6</v>
      </c>
      <c r="S5988">
        <v>0</v>
      </c>
      <c r="T5988">
        <v>2</v>
      </c>
      <c r="U5988">
        <v>0</v>
      </c>
      <c r="V5988">
        <v>0</v>
      </c>
      <c r="W5988">
        <v>0</v>
      </c>
      <c r="X5988">
        <v>33.861429274316201</v>
      </c>
      <c r="Y5988">
        <v>0</v>
      </c>
      <c r="Z5988">
        <v>10.45910018162995</v>
      </c>
      <c r="AA5988">
        <v>0</v>
      </c>
      <c r="AB5988">
        <v>8.6796130063357175</v>
      </c>
      <c r="AC5988">
        <v>0</v>
      </c>
      <c r="AD5988">
        <v>0</v>
      </c>
      <c r="AE5988">
        <v>53.000142462281872</v>
      </c>
    </row>
    <row r="5989" spans="1:31" x14ac:dyDescent="0.25">
      <c r="A5989">
        <v>2349050</v>
      </c>
      <c r="B5989">
        <v>1</v>
      </c>
      <c r="C5989" t="s">
        <v>81</v>
      </c>
      <c r="D5989" t="s">
        <v>113</v>
      </c>
      <c r="E5989" t="s">
        <v>157</v>
      </c>
      <c r="F5989" t="s">
        <v>17146</v>
      </c>
      <c r="G5989" t="s">
        <v>159</v>
      </c>
      <c r="H5989" t="s">
        <v>154</v>
      </c>
      <c r="I5989" t="s">
        <v>144</v>
      </c>
      <c r="J5989" t="s">
        <v>137</v>
      </c>
      <c r="K5989" t="s">
        <v>138</v>
      </c>
      <c r="L5989" t="s">
        <v>17147</v>
      </c>
      <c r="M5989" t="s">
        <v>17148</v>
      </c>
      <c r="N5989">
        <v>1.100833333</v>
      </c>
      <c r="O5989">
        <v>0</v>
      </c>
      <c r="P5989">
        <v>1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0.30577590671964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0.30577590671964</v>
      </c>
    </row>
    <row r="5990" spans="1:31" x14ac:dyDescent="0.25">
      <c r="A5990">
        <v>2349342</v>
      </c>
      <c r="B5990">
        <v>1</v>
      </c>
      <c r="C5990" t="s">
        <v>80</v>
      </c>
      <c r="D5990" t="s">
        <v>100</v>
      </c>
      <c r="E5990" t="s">
        <v>132</v>
      </c>
      <c r="F5990" t="s">
        <v>17149</v>
      </c>
      <c r="G5990" t="s">
        <v>134</v>
      </c>
      <c r="H5990" t="s">
        <v>135</v>
      </c>
      <c r="I5990" t="s">
        <v>144</v>
      </c>
      <c r="J5990" t="s">
        <v>137</v>
      </c>
      <c r="K5990" t="s">
        <v>138</v>
      </c>
      <c r="L5990" t="s">
        <v>17150</v>
      </c>
      <c r="M5990" t="s">
        <v>17151</v>
      </c>
      <c r="N5990">
        <v>0.48527777700000002</v>
      </c>
      <c r="O5990">
        <v>4</v>
      </c>
      <c r="P5990">
        <v>1644</v>
      </c>
      <c r="Q5990">
        <v>4</v>
      </c>
      <c r="R5990">
        <v>101</v>
      </c>
      <c r="S5990">
        <v>9</v>
      </c>
      <c r="T5990">
        <v>75</v>
      </c>
      <c r="U5990">
        <v>0</v>
      </c>
      <c r="V5990">
        <v>0</v>
      </c>
      <c r="W5990">
        <v>91.788136984300863</v>
      </c>
      <c r="X5990">
        <v>270.86600150546485</v>
      </c>
      <c r="Y5990">
        <v>6.414293242273736</v>
      </c>
      <c r="Z5990">
        <v>28.60337525642009</v>
      </c>
      <c r="AA5990">
        <v>72.772499671427624</v>
      </c>
      <c r="AB5990">
        <v>26.453429679604604</v>
      </c>
      <c r="AC5990">
        <v>0</v>
      </c>
      <c r="AD5990">
        <v>0</v>
      </c>
      <c r="AE5990">
        <v>496.89773633949176</v>
      </c>
    </row>
    <row r="5991" spans="1:31" x14ac:dyDescent="0.25">
      <c r="A5991">
        <v>2349179</v>
      </c>
      <c r="B5991">
        <v>1</v>
      </c>
      <c r="C5991" t="s">
        <v>80</v>
      </c>
      <c r="D5991" t="s">
        <v>83</v>
      </c>
      <c r="E5991" t="s">
        <v>151</v>
      </c>
      <c r="F5991" t="s">
        <v>979</v>
      </c>
      <c r="G5991" t="s">
        <v>153</v>
      </c>
      <c r="H5991" t="s">
        <v>154</v>
      </c>
      <c r="I5991" t="s">
        <v>144</v>
      </c>
      <c r="J5991" t="s">
        <v>137</v>
      </c>
      <c r="K5991" t="s">
        <v>138</v>
      </c>
      <c r="L5991" t="s">
        <v>17152</v>
      </c>
      <c r="M5991" t="s">
        <v>17153</v>
      </c>
      <c r="N5991">
        <v>3.0269444440000002</v>
      </c>
      <c r="O5991">
        <v>0</v>
      </c>
      <c r="P5991">
        <v>37</v>
      </c>
      <c r="Q5991">
        <v>0</v>
      </c>
      <c r="R5991">
        <v>0</v>
      </c>
      <c r="S5991">
        <v>0</v>
      </c>
      <c r="T5991">
        <v>9</v>
      </c>
      <c r="U5991">
        <v>0</v>
      </c>
      <c r="V5991">
        <v>2</v>
      </c>
      <c r="W5991">
        <v>0</v>
      </c>
      <c r="X5991">
        <v>39.448490921499427</v>
      </c>
      <c r="Y5991">
        <v>0</v>
      </c>
      <c r="Z5991">
        <v>0</v>
      </c>
      <c r="AA5991">
        <v>0</v>
      </c>
      <c r="AB5991">
        <v>18.917369039588788</v>
      </c>
      <c r="AC5991">
        <v>0</v>
      </c>
      <c r="AD5991">
        <v>42.844455808293425</v>
      </c>
      <c r="AE5991">
        <v>101.21031576938165</v>
      </c>
    </row>
    <row r="5992" spans="1:31" x14ac:dyDescent="0.25">
      <c r="A5992">
        <v>2349096</v>
      </c>
      <c r="B5992">
        <v>1</v>
      </c>
      <c r="C5992" t="s">
        <v>80</v>
      </c>
      <c r="D5992" t="s">
        <v>108</v>
      </c>
      <c r="E5992" t="s">
        <v>141</v>
      </c>
      <c r="F5992" t="s">
        <v>17154</v>
      </c>
      <c r="G5992" t="s">
        <v>134</v>
      </c>
      <c r="H5992" t="s">
        <v>135</v>
      </c>
      <c r="I5992" t="s">
        <v>144</v>
      </c>
      <c r="J5992" t="s">
        <v>137</v>
      </c>
      <c r="K5992" t="s">
        <v>138</v>
      </c>
      <c r="L5992" t="s">
        <v>17155</v>
      </c>
      <c r="M5992" t="s">
        <v>17156</v>
      </c>
      <c r="N5992">
        <v>0.76472222199999995</v>
      </c>
      <c r="O5992">
        <v>0</v>
      </c>
      <c r="P5992">
        <v>553</v>
      </c>
      <c r="Q5992">
        <v>0</v>
      </c>
      <c r="R5992">
        <v>78</v>
      </c>
      <c r="S5992">
        <v>3</v>
      </c>
      <c r="T5992">
        <v>93</v>
      </c>
      <c r="U5992">
        <v>0</v>
      </c>
      <c r="V5992">
        <v>0</v>
      </c>
      <c r="W5992">
        <v>0</v>
      </c>
      <c r="X5992">
        <v>89.724887851725981</v>
      </c>
      <c r="Y5992">
        <v>0</v>
      </c>
      <c r="Z5992">
        <v>73.236239372958352</v>
      </c>
      <c r="AA5992">
        <v>110.55553369427319</v>
      </c>
      <c r="AB5992">
        <v>94.681177271651208</v>
      </c>
      <c r="AC5992">
        <v>0</v>
      </c>
      <c r="AD5992">
        <v>0</v>
      </c>
      <c r="AE5992">
        <v>368.19783819060876</v>
      </c>
    </row>
    <row r="5993" spans="1:31" x14ac:dyDescent="0.25">
      <c r="A5993">
        <v>2349033</v>
      </c>
      <c r="B5993">
        <v>1</v>
      </c>
      <c r="C5993" t="s">
        <v>80</v>
      </c>
      <c r="D5993" t="s">
        <v>108</v>
      </c>
      <c r="E5993" t="s">
        <v>147</v>
      </c>
      <c r="F5993" t="s">
        <v>9976</v>
      </c>
      <c r="G5993" t="s">
        <v>208</v>
      </c>
      <c r="H5993" t="s">
        <v>135</v>
      </c>
      <c r="I5993" t="s">
        <v>144</v>
      </c>
      <c r="J5993" t="s">
        <v>137</v>
      </c>
      <c r="K5993" t="s">
        <v>209</v>
      </c>
      <c r="L5993" t="s">
        <v>17157</v>
      </c>
      <c r="M5993" t="s">
        <v>17158</v>
      </c>
      <c r="N5993">
        <v>2.5072222219999998</v>
      </c>
      <c r="O5993">
        <v>0</v>
      </c>
      <c r="P5993">
        <v>31</v>
      </c>
      <c r="Q5993">
        <v>0</v>
      </c>
      <c r="R5993">
        <v>5</v>
      </c>
      <c r="S5993">
        <v>0</v>
      </c>
      <c r="T5993">
        <v>2</v>
      </c>
      <c r="U5993">
        <v>0</v>
      </c>
      <c r="V5993">
        <v>0</v>
      </c>
      <c r="W5993">
        <v>0</v>
      </c>
      <c r="X5993">
        <v>12.475648374328495</v>
      </c>
      <c r="Y5993">
        <v>0</v>
      </c>
      <c r="Z5993">
        <v>19.197717834553981</v>
      </c>
      <c r="AA5993">
        <v>0</v>
      </c>
      <c r="AB5993">
        <v>6.6428322083846343</v>
      </c>
      <c r="AC5993">
        <v>0</v>
      </c>
      <c r="AD5993">
        <v>0</v>
      </c>
      <c r="AE5993">
        <v>38.31619841726711</v>
      </c>
    </row>
    <row r="5994" spans="1:31" x14ac:dyDescent="0.25">
      <c r="A5994">
        <v>2348787</v>
      </c>
      <c r="B5994">
        <v>1</v>
      </c>
      <c r="C5994" t="s">
        <v>80</v>
      </c>
      <c r="D5994" t="s">
        <v>84</v>
      </c>
      <c r="E5994" t="s">
        <v>151</v>
      </c>
      <c r="F5994" t="s">
        <v>17159</v>
      </c>
      <c r="G5994" t="s">
        <v>153</v>
      </c>
      <c r="H5994" t="s">
        <v>154</v>
      </c>
      <c r="I5994" t="s">
        <v>144</v>
      </c>
      <c r="J5994" t="s">
        <v>137</v>
      </c>
      <c r="K5994" t="s">
        <v>138</v>
      </c>
      <c r="L5994" t="s">
        <v>17160</v>
      </c>
      <c r="M5994" t="s">
        <v>17161</v>
      </c>
      <c r="N5994">
        <v>2.0647222219999999</v>
      </c>
      <c r="O5994">
        <v>0</v>
      </c>
      <c r="P5994">
        <v>37</v>
      </c>
      <c r="Q5994">
        <v>0</v>
      </c>
      <c r="R5994">
        <v>0</v>
      </c>
      <c r="S5994">
        <v>0</v>
      </c>
      <c r="T5994">
        <v>1</v>
      </c>
      <c r="U5994">
        <v>0</v>
      </c>
      <c r="V5994">
        <v>0</v>
      </c>
      <c r="W5994">
        <v>0</v>
      </c>
      <c r="X5994">
        <v>20.729834514211326</v>
      </c>
      <c r="Y5994">
        <v>0</v>
      </c>
      <c r="Z5994">
        <v>0</v>
      </c>
      <c r="AA5994">
        <v>0</v>
      </c>
      <c r="AB5994">
        <v>0.56391048435815527</v>
      </c>
      <c r="AC5994">
        <v>0</v>
      </c>
      <c r="AD5994">
        <v>0</v>
      </c>
      <c r="AE5994">
        <v>21.29374499856948</v>
      </c>
    </row>
    <row r="5995" spans="1:31" x14ac:dyDescent="0.25">
      <c r="A5995">
        <v>2349388</v>
      </c>
      <c r="B5995">
        <v>1</v>
      </c>
      <c r="C5995" t="s">
        <v>80</v>
      </c>
      <c r="D5995" t="s">
        <v>100</v>
      </c>
      <c r="E5995" t="s">
        <v>147</v>
      </c>
      <c r="F5995" t="s">
        <v>17162</v>
      </c>
      <c r="G5995" t="s">
        <v>184</v>
      </c>
      <c r="H5995" t="s">
        <v>135</v>
      </c>
      <c r="I5995" t="s">
        <v>144</v>
      </c>
      <c r="J5995" t="s">
        <v>137</v>
      </c>
      <c r="K5995" t="s">
        <v>138</v>
      </c>
      <c r="L5995" t="s">
        <v>17163</v>
      </c>
      <c r="M5995" t="s">
        <v>17164</v>
      </c>
      <c r="N5995">
        <v>1.8263888880000001</v>
      </c>
      <c r="O5995">
        <v>0</v>
      </c>
      <c r="P5995">
        <v>143</v>
      </c>
      <c r="Q5995">
        <v>0</v>
      </c>
      <c r="R5995">
        <v>1</v>
      </c>
      <c r="S5995">
        <v>0</v>
      </c>
      <c r="T5995">
        <v>5</v>
      </c>
      <c r="U5995">
        <v>0</v>
      </c>
      <c r="V5995">
        <v>0</v>
      </c>
      <c r="W5995">
        <v>0</v>
      </c>
      <c r="X5995">
        <v>63.147020393000901</v>
      </c>
      <c r="Y5995">
        <v>0</v>
      </c>
      <c r="Z5995">
        <v>0</v>
      </c>
      <c r="AA5995">
        <v>0</v>
      </c>
      <c r="AB5995">
        <v>2.7845208096027703</v>
      </c>
      <c r="AC5995">
        <v>0</v>
      </c>
      <c r="AD5995">
        <v>0</v>
      </c>
      <c r="AE5995">
        <v>65.931541202603668</v>
      </c>
    </row>
    <row r="5996" spans="1:31" x14ac:dyDescent="0.25">
      <c r="A5996">
        <v>2349136</v>
      </c>
      <c r="B5996">
        <v>1</v>
      </c>
      <c r="C5996" t="s">
        <v>80</v>
      </c>
      <c r="D5996" t="s">
        <v>98</v>
      </c>
      <c r="E5996" t="s">
        <v>132</v>
      </c>
      <c r="F5996" t="s">
        <v>17165</v>
      </c>
      <c r="G5996" t="s">
        <v>134</v>
      </c>
      <c r="H5996" t="s">
        <v>135</v>
      </c>
      <c r="I5996" t="s">
        <v>144</v>
      </c>
      <c r="J5996" t="s">
        <v>137</v>
      </c>
      <c r="K5996" t="s">
        <v>138</v>
      </c>
      <c r="L5996" t="s">
        <v>17166</v>
      </c>
      <c r="M5996" t="s">
        <v>17167</v>
      </c>
      <c r="N5996">
        <v>0.140555555</v>
      </c>
      <c r="O5996">
        <v>1</v>
      </c>
      <c r="P5996">
        <v>12317</v>
      </c>
      <c r="Q5996">
        <v>44</v>
      </c>
      <c r="R5996">
        <v>2087</v>
      </c>
      <c r="S5996">
        <v>81</v>
      </c>
      <c r="T5996">
        <v>2987</v>
      </c>
      <c r="U5996">
        <v>9</v>
      </c>
      <c r="V5996">
        <v>0</v>
      </c>
      <c r="W5996">
        <v>4.1604088900733326E-2</v>
      </c>
      <c r="X5996">
        <v>472.21860178632983</v>
      </c>
      <c r="Y5996">
        <v>33.141420353570773</v>
      </c>
      <c r="Z5996">
        <v>463.75191549040574</v>
      </c>
      <c r="AA5996">
        <v>115.49819251642377</v>
      </c>
      <c r="AB5996">
        <v>636.64091932515623</v>
      </c>
      <c r="AC5996">
        <v>105.90979970933762</v>
      </c>
      <c r="AD5996">
        <v>0</v>
      </c>
      <c r="AE5996">
        <v>1827.2024532701248</v>
      </c>
    </row>
    <row r="5997" spans="1:31" x14ac:dyDescent="0.25">
      <c r="A5997">
        <v>2349302</v>
      </c>
      <c r="B5997">
        <v>1</v>
      </c>
      <c r="C5997" t="s">
        <v>81</v>
      </c>
      <c r="D5997" t="s">
        <v>112</v>
      </c>
      <c r="E5997" t="s">
        <v>157</v>
      </c>
      <c r="F5997" t="s">
        <v>17168</v>
      </c>
      <c r="G5997" t="s">
        <v>159</v>
      </c>
      <c r="H5997" t="s">
        <v>154</v>
      </c>
      <c r="I5997" t="s">
        <v>144</v>
      </c>
      <c r="J5997" t="s">
        <v>137</v>
      </c>
      <c r="K5997" t="s">
        <v>138</v>
      </c>
      <c r="L5997" t="s">
        <v>17169</v>
      </c>
      <c r="M5997" t="s">
        <v>17170</v>
      </c>
      <c r="N5997">
        <v>2.6497222219999998</v>
      </c>
      <c r="O5997">
        <v>0</v>
      </c>
      <c r="P5997">
        <v>1</v>
      </c>
      <c r="Q5997">
        <v>0</v>
      </c>
      <c r="R5997">
        <v>1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1.750067110908414</v>
      </c>
      <c r="Y5997">
        <v>0</v>
      </c>
      <c r="Z5997">
        <v>0.31847609737724003</v>
      </c>
      <c r="AA5997">
        <v>0</v>
      </c>
      <c r="AB5997">
        <v>0</v>
      </c>
      <c r="AC5997">
        <v>0</v>
      </c>
      <c r="AD5997">
        <v>0</v>
      </c>
      <c r="AE5997">
        <v>2.0685432082856541</v>
      </c>
    </row>
    <row r="5998" spans="1:31" x14ac:dyDescent="0.25">
      <c r="A5998">
        <v>2349159</v>
      </c>
      <c r="B5998">
        <v>1</v>
      </c>
      <c r="C5998" t="s">
        <v>80</v>
      </c>
      <c r="D5998" t="s">
        <v>108</v>
      </c>
      <c r="E5998" t="s">
        <v>174</v>
      </c>
      <c r="F5998" t="s">
        <v>3499</v>
      </c>
      <c r="G5998" t="s">
        <v>176</v>
      </c>
      <c r="H5998" t="s">
        <v>154</v>
      </c>
      <c r="I5998" t="s">
        <v>144</v>
      </c>
      <c r="J5998" t="s">
        <v>137</v>
      </c>
      <c r="K5998" t="s">
        <v>138</v>
      </c>
      <c r="L5998" t="s">
        <v>17171</v>
      </c>
      <c r="M5998" t="s">
        <v>17172</v>
      </c>
      <c r="N5998">
        <v>0.251111111</v>
      </c>
      <c r="O5998">
        <v>0</v>
      </c>
      <c r="P5998">
        <v>29</v>
      </c>
      <c r="Q5998">
        <v>0</v>
      </c>
      <c r="R5998">
        <v>11</v>
      </c>
      <c r="S5998">
        <v>0</v>
      </c>
      <c r="T5998">
        <v>5</v>
      </c>
      <c r="U5998">
        <v>0</v>
      </c>
      <c r="V5998">
        <v>0</v>
      </c>
      <c r="W5998">
        <v>0</v>
      </c>
      <c r="X5998">
        <v>4.4036808181421101</v>
      </c>
      <c r="Y5998">
        <v>0</v>
      </c>
      <c r="Z5998">
        <v>7.3175202690456143</v>
      </c>
      <c r="AA5998">
        <v>0</v>
      </c>
      <c r="AB5998">
        <v>0.75156963309698666</v>
      </c>
      <c r="AC5998">
        <v>0</v>
      </c>
      <c r="AD5998">
        <v>0</v>
      </c>
      <c r="AE5998">
        <v>12.472770720284711</v>
      </c>
    </row>
    <row r="5999" spans="1:31" x14ac:dyDescent="0.25">
      <c r="A5999">
        <v>2349279</v>
      </c>
      <c r="B5999">
        <v>1</v>
      </c>
      <c r="C5999" t="s">
        <v>80</v>
      </c>
      <c r="D5999" t="s">
        <v>103</v>
      </c>
      <c r="E5999" t="s">
        <v>141</v>
      </c>
      <c r="F5999" t="s">
        <v>9814</v>
      </c>
      <c r="G5999" t="s">
        <v>363</v>
      </c>
      <c r="H5999" t="s">
        <v>135</v>
      </c>
      <c r="I5999" t="s">
        <v>144</v>
      </c>
      <c r="J5999" t="s">
        <v>137</v>
      </c>
      <c r="K5999" t="s">
        <v>138</v>
      </c>
      <c r="L5999" t="s">
        <v>17173</v>
      </c>
      <c r="M5999" t="s">
        <v>17174</v>
      </c>
      <c r="N5999">
        <v>0.39472222200000001</v>
      </c>
      <c r="O5999">
        <v>3</v>
      </c>
      <c r="P5999">
        <v>1996</v>
      </c>
      <c r="Q5999">
        <v>21</v>
      </c>
      <c r="R5999">
        <v>287</v>
      </c>
      <c r="S5999">
        <v>32</v>
      </c>
      <c r="T5999">
        <v>662</v>
      </c>
      <c r="U5999">
        <v>2</v>
      </c>
      <c r="V5999">
        <v>1</v>
      </c>
      <c r="W5999">
        <v>0.45734743095860697</v>
      </c>
      <c r="X5999">
        <v>152.87775651707875</v>
      </c>
      <c r="Y5999">
        <v>22.931295443381707</v>
      </c>
      <c r="Z5999">
        <v>70.487566112029342</v>
      </c>
      <c r="AA5999">
        <v>43.809637006668609</v>
      </c>
      <c r="AB5999">
        <v>135.41408788069643</v>
      </c>
      <c r="AC5999">
        <v>36.734044956826047</v>
      </c>
      <c r="AD5999">
        <v>0.33062285117408002</v>
      </c>
      <c r="AE5999">
        <v>463.04235819881359</v>
      </c>
    </row>
    <row r="6000" spans="1:31" x14ac:dyDescent="0.25">
      <c r="A6000">
        <v>2348947</v>
      </c>
      <c r="B6000">
        <v>1</v>
      </c>
      <c r="C6000" t="s">
        <v>80</v>
      </c>
      <c r="D6000" t="s">
        <v>85</v>
      </c>
      <c r="E6000" t="s">
        <v>151</v>
      </c>
      <c r="F6000" t="s">
        <v>17175</v>
      </c>
      <c r="G6000" t="s">
        <v>269</v>
      </c>
      <c r="H6000" t="s">
        <v>154</v>
      </c>
      <c r="I6000" t="s">
        <v>144</v>
      </c>
      <c r="J6000" t="s">
        <v>137</v>
      </c>
      <c r="K6000" t="s">
        <v>209</v>
      </c>
      <c r="L6000" t="s">
        <v>17176</v>
      </c>
      <c r="M6000" t="s">
        <v>17177</v>
      </c>
      <c r="N6000">
        <v>6.1719444440000002</v>
      </c>
      <c r="O6000">
        <v>0</v>
      </c>
      <c r="P6000">
        <v>308</v>
      </c>
      <c r="Q6000">
        <v>0</v>
      </c>
      <c r="R6000">
        <v>0</v>
      </c>
      <c r="S6000">
        <v>0</v>
      </c>
      <c r="T6000">
        <v>31</v>
      </c>
      <c r="U6000">
        <v>0</v>
      </c>
      <c r="V6000">
        <v>0</v>
      </c>
      <c r="W6000">
        <v>0</v>
      </c>
      <c r="X6000">
        <v>745.30456859524247</v>
      </c>
      <c r="Y6000">
        <v>0</v>
      </c>
      <c r="Z6000">
        <v>0</v>
      </c>
      <c r="AA6000">
        <v>0</v>
      </c>
      <c r="AB6000">
        <v>459.65047463582391</v>
      </c>
      <c r="AC6000">
        <v>0</v>
      </c>
      <c r="AD6000">
        <v>0</v>
      </c>
      <c r="AE6000">
        <v>1204.9550432310664</v>
      </c>
    </row>
    <row r="6001" spans="1:31" x14ac:dyDescent="0.25">
      <c r="A6001">
        <v>2349328</v>
      </c>
      <c r="B6001">
        <v>1</v>
      </c>
      <c r="C6001" t="s">
        <v>80</v>
      </c>
      <c r="D6001" t="s">
        <v>85</v>
      </c>
      <c r="E6001" t="s">
        <v>157</v>
      </c>
      <c r="F6001" t="s">
        <v>17178</v>
      </c>
      <c r="G6001" t="s">
        <v>204</v>
      </c>
      <c r="H6001" t="s">
        <v>154</v>
      </c>
      <c r="I6001" t="s">
        <v>144</v>
      </c>
      <c r="J6001" t="s">
        <v>137</v>
      </c>
      <c r="K6001" t="s">
        <v>138</v>
      </c>
      <c r="L6001" t="s">
        <v>17179</v>
      </c>
      <c r="M6001" t="s">
        <v>17180</v>
      </c>
      <c r="N6001">
        <v>1.1597222220000001</v>
      </c>
      <c r="O6001">
        <v>0</v>
      </c>
      <c r="P6001">
        <v>5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1.4608090236678457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1.4608090236678457</v>
      </c>
    </row>
    <row r="6002" spans="1:31" x14ac:dyDescent="0.25">
      <c r="A6002">
        <v>2349345</v>
      </c>
      <c r="B6002">
        <v>1</v>
      </c>
      <c r="C6002" t="s">
        <v>81</v>
      </c>
      <c r="D6002" t="s">
        <v>113</v>
      </c>
      <c r="E6002" t="s">
        <v>151</v>
      </c>
      <c r="F6002" t="s">
        <v>17181</v>
      </c>
      <c r="G6002" t="s">
        <v>153</v>
      </c>
      <c r="H6002" t="s">
        <v>154</v>
      </c>
      <c r="I6002" t="s">
        <v>144</v>
      </c>
      <c r="J6002" t="s">
        <v>137</v>
      </c>
      <c r="K6002" t="s">
        <v>138</v>
      </c>
      <c r="L6002" t="s">
        <v>17182</v>
      </c>
      <c r="M6002" t="s">
        <v>17183</v>
      </c>
      <c r="N6002">
        <v>1.041111111</v>
      </c>
      <c r="O6002">
        <v>0</v>
      </c>
      <c r="P6002">
        <v>16</v>
      </c>
      <c r="Q6002">
        <v>0</v>
      </c>
      <c r="R6002">
        <v>1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3.6399154174757182</v>
      </c>
      <c r="Y6002">
        <v>0</v>
      </c>
      <c r="Z6002">
        <v>1.8632686862699801</v>
      </c>
      <c r="AA6002">
        <v>0</v>
      </c>
      <c r="AB6002">
        <v>0</v>
      </c>
      <c r="AC6002">
        <v>0</v>
      </c>
      <c r="AD6002">
        <v>0</v>
      </c>
      <c r="AE6002">
        <v>5.5031841037456983</v>
      </c>
    </row>
    <row r="6003" spans="1:31" x14ac:dyDescent="0.25">
      <c r="A6003">
        <v>2349322</v>
      </c>
      <c r="B6003">
        <v>1</v>
      </c>
      <c r="C6003" t="s">
        <v>80</v>
      </c>
      <c r="D6003" t="s">
        <v>101</v>
      </c>
      <c r="E6003" t="s">
        <v>147</v>
      </c>
      <c r="F6003" t="s">
        <v>17184</v>
      </c>
      <c r="G6003" t="s">
        <v>184</v>
      </c>
      <c r="H6003" t="s">
        <v>135</v>
      </c>
      <c r="I6003" t="s">
        <v>144</v>
      </c>
      <c r="J6003" t="s">
        <v>137</v>
      </c>
      <c r="K6003" t="s">
        <v>138</v>
      </c>
      <c r="L6003" t="s">
        <v>17185</v>
      </c>
      <c r="M6003" t="s">
        <v>17186</v>
      </c>
      <c r="N6003">
        <v>4.2494444439999999</v>
      </c>
      <c r="O6003">
        <v>3</v>
      </c>
      <c r="P6003">
        <v>95</v>
      </c>
      <c r="Q6003">
        <v>5</v>
      </c>
      <c r="R6003">
        <v>29</v>
      </c>
      <c r="S6003">
        <v>4</v>
      </c>
      <c r="T6003">
        <v>26</v>
      </c>
      <c r="U6003">
        <v>0</v>
      </c>
      <c r="V6003">
        <v>0</v>
      </c>
      <c r="W6003">
        <v>11.187096746593767</v>
      </c>
      <c r="X6003">
        <v>87.795355793954855</v>
      </c>
      <c r="Y6003">
        <v>163.3120125695844</v>
      </c>
      <c r="Z6003">
        <v>68.961443612173099</v>
      </c>
      <c r="AA6003">
        <v>43.639623918255445</v>
      </c>
      <c r="AB6003">
        <v>78.655764805551399</v>
      </c>
      <c r="AC6003">
        <v>0</v>
      </c>
      <c r="AD6003">
        <v>0</v>
      </c>
      <c r="AE6003">
        <v>453.55129744611293</v>
      </c>
    </row>
    <row r="6004" spans="1:31" x14ac:dyDescent="0.25">
      <c r="A6004">
        <v>2349010</v>
      </c>
      <c r="B6004">
        <v>1</v>
      </c>
      <c r="C6004" t="s">
        <v>80</v>
      </c>
      <c r="D6004" t="s">
        <v>90</v>
      </c>
      <c r="E6004" t="s">
        <v>157</v>
      </c>
      <c r="F6004" t="s">
        <v>17187</v>
      </c>
      <c r="G6004" t="s">
        <v>159</v>
      </c>
      <c r="H6004" t="s">
        <v>154</v>
      </c>
      <c r="I6004" t="s">
        <v>144</v>
      </c>
      <c r="J6004" t="s">
        <v>137</v>
      </c>
      <c r="K6004" t="s">
        <v>138</v>
      </c>
      <c r="L6004" t="s">
        <v>17188</v>
      </c>
      <c r="M6004" t="s">
        <v>17189</v>
      </c>
      <c r="N6004">
        <v>2.5755555550000002</v>
      </c>
      <c r="O6004">
        <v>0</v>
      </c>
      <c r="P6004">
        <v>1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0.72340186818427676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0.72340186818427676</v>
      </c>
    </row>
    <row r="6005" spans="1:31" x14ac:dyDescent="0.25">
      <c r="A6005">
        <v>2348824</v>
      </c>
      <c r="B6005">
        <v>1</v>
      </c>
      <c r="C6005" t="s">
        <v>80</v>
      </c>
      <c r="D6005" t="s">
        <v>110</v>
      </c>
      <c r="E6005" t="s">
        <v>151</v>
      </c>
      <c r="F6005" t="s">
        <v>17190</v>
      </c>
      <c r="G6005" t="s">
        <v>498</v>
      </c>
      <c r="H6005" t="s">
        <v>154</v>
      </c>
      <c r="I6005" t="s">
        <v>144</v>
      </c>
      <c r="J6005" t="s">
        <v>137</v>
      </c>
      <c r="K6005" t="s">
        <v>138</v>
      </c>
      <c r="L6005" t="s">
        <v>17191</v>
      </c>
      <c r="M6005" t="s">
        <v>17192</v>
      </c>
      <c r="N6005">
        <v>1.3533333329999999</v>
      </c>
      <c r="O6005">
        <v>0</v>
      </c>
      <c r="P6005">
        <v>111</v>
      </c>
      <c r="Q6005">
        <v>0</v>
      </c>
      <c r="R6005">
        <v>0</v>
      </c>
      <c r="S6005">
        <v>0</v>
      </c>
      <c r="T6005">
        <v>9</v>
      </c>
      <c r="U6005">
        <v>0</v>
      </c>
      <c r="V6005">
        <v>0</v>
      </c>
      <c r="W6005">
        <v>0</v>
      </c>
      <c r="X6005">
        <v>46.601181740180216</v>
      </c>
      <c r="Y6005">
        <v>0</v>
      </c>
      <c r="Z6005">
        <v>0</v>
      </c>
      <c r="AA6005">
        <v>0</v>
      </c>
      <c r="AB6005">
        <v>12.343807430286583</v>
      </c>
      <c r="AC6005">
        <v>0</v>
      </c>
      <c r="AD6005">
        <v>0</v>
      </c>
      <c r="AE6005">
        <v>58.944989170466798</v>
      </c>
    </row>
    <row r="6006" spans="1:31" x14ac:dyDescent="0.25">
      <c r="A6006">
        <v>2349259</v>
      </c>
      <c r="B6006">
        <v>1</v>
      </c>
      <c r="C6006" t="s">
        <v>81</v>
      </c>
      <c r="D6006" t="s">
        <v>123</v>
      </c>
      <c r="E6006" t="s">
        <v>157</v>
      </c>
      <c r="F6006" t="s">
        <v>17193</v>
      </c>
      <c r="G6006" t="s">
        <v>159</v>
      </c>
      <c r="H6006" t="s">
        <v>154</v>
      </c>
      <c r="I6006" t="s">
        <v>144</v>
      </c>
      <c r="J6006" t="s">
        <v>137</v>
      </c>
      <c r="K6006" t="s">
        <v>138</v>
      </c>
      <c r="L6006" t="s">
        <v>17194</v>
      </c>
      <c r="M6006" t="s">
        <v>17195</v>
      </c>
      <c r="N6006">
        <v>3.6602777770000001</v>
      </c>
      <c r="O6006">
        <v>0</v>
      </c>
      <c r="P6006">
        <v>9</v>
      </c>
      <c r="Q6006">
        <v>0</v>
      </c>
      <c r="R6006">
        <v>0</v>
      </c>
      <c r="S6006">
        <v>0</v>
      </c>
      <c r="T6006">
        <v>3</v>
      </c>
      <c r="U6006">
        <v>0</v>
      </c>
      <c r="V6006">
        <v>0</v>
      </c>
      <c r="W6006">
        <v>0</v>
      </c>
      <c r="X6006">
        <v>8.1756720860064451</v>
      </c>
      <c r="Y6006">
        <v>0</v>
      </c>
      <c r="Z6006">
        <v>0</v>
      </c>
      <c r="AA6006">
        <v>0</v>
      </c>
      <c r="AB6006">
        <v>13.356905232553533</v>
      </c>
      <c r="AC6006">
        <v>0</v>
      </c>
      <c r="AD6006">
        <v>0</v>
      </c>
      <c r="AE6006">
        <v>21.53257731855998</v>
      </c>
    </row>
    <row r="6007" spans="1:31" x14ac:dyDescent="0.25">
      <c r="A6007">
        <v>2349016</v>
      </c>
      <c r="B6007">
        <v>1</v>
      </c>
      <c r="C6007" t="s">
        <v>80</v>
      </c>
      <c r="D6007" t="s">
        <v>83</v>
      </c>
      <c r="E6007" t="s">
        <v>157</v>
      </c>
      <c r="F6007" t="s">
        <v>17196</v>
      </c>
      <c r="G6007" t="s">
        <v>153</v>
      </c>
      <c r="H6007" t="s">
        <v>154</v>
      </c>
      <c r="I6007" t="s">
        <v>144</v>
      </c>
      <c r="J6007" t="s">
        <v>137</v>
      </c>
      <c r="K6007" t="s">
        <v>138</v>
      </c>
      <c r="L6007" t="s">
        <v>17197</v>
      </c>
      <c r="M6007" t="s">
        <v>17198</v>
      </c>
      <c r="N6007">
        <v>4.5072222220000002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3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16.616775293970427</v>
      </c>
      <c r="AC6007">
        <v>0</v>
      </c>
      <c r="AD6007">
        <v>0</v>
      </c>
      <c r="AE6007">
        <v>16.616775293970427</v>
      </c>
    </row>
    <row r="6008" spans="1:31" x14ac:dyDescent="0.25">
      <c r="A6008">
        <v>2349314</v>
      </c>
      <c r="B6008">
        <v>1</v>
      </c>
      <c r="C6008" t="s">
        <v>80</v>
      </c>
      <c r="D6008" t="s">
        <v>83</v>
      </c>
      <c r="E6008" t="s">
        <v>157</v>
      </c>
      <c r="F6008" t="s">
        <v>17199</v>
      </c>
      <c r="G6008" t="s">
        <v>159</v>
      </c>
      <c r="H6008" t="s">
        <v>154</v>
      </c>
      <c r="I6008" t="s">
        <v>144</v>
      </c>
      <c r="J6008" t="s">
        <v>137</v>
      </c>
      <c r="K6008" t="s">
        <v>138</v>
      </c>
      <c r="L6008" t="s">
        <v>17200</v>
      </c>
      <c r="M6008" t="s">
        <v>17201</v>
      </c>
      <c r="N6008">
        <v>0.92444444400000003</v>
      </c>
      <c r="O6008">
        <v>0</v>
      </c>
      <c r="P6008">
        <v>5</v>
      </c>
      <c r="Q6008">
        <v>0</v>
      </c>
      <c r="R6008">
        <v>0</v>
      </c>
      <c r="S6008">
        <v>0</v>
      </c>
      <c r="T6008">
        <v>1</v>
      </c>
      <c r="U6008">
        <v>0</v>
      </c>
      <c r="V6008">
        <v>0</v>
      </c>
      <c r="W6008">
        <v>0</v>
      </c>
      <c r="X6008">
        <v>1.4004234589307734</v>
      </c>
      <c r="Y6008">
        <v>0</v>
      </c>
      <c r="Z6008">
        <v>0</v>
      </c>
      <c r="AA6008">
        <v>0</v>
      </c>
      <c r="AB6008">
        <v>0.14689267912661333</v>
      </c>
      <c r="AC6008">
        <v>0</v>
      </c>
      <c r="AD6008">
        <v>0</v>
      </c>
      <c r="AE6008">
        <v>1.5473161380573868</v>
      </c>
    </row>
    <row r="6009" spans="1:31" x14ac:dyDescent="0.25">
      <c r="A6009">
        <v>2348959</v>
      </c>
      <c r="B6009">
        <v>1</v>
      </c>
      <c r="C6009" t="s">
        <v>81</v>
      </c>
      <c r="D6009" t="s">
        <v>117</v>
      </c>
      <c r="E6009" t="s">
        <v>147</v>
      </c>
      <c r="F6009" t="s">
        <v>17202</v>
      </c>
      <c r="G6009" t="s">
        <v>184</v>
      </c>
      <c r="H6009" t="s">
        <v>135</v>
      </c>
      <c r="I6009" t="s">
        <v>144</v>
      </c>
      <c r="J6009" t="s">
        <v>137</v>
      </c>
      <c r="K6009" t="s">
        <v>138</v>
      </c>
      <c r="L6009" t="s">
        <v>17203</v>
      </c>
      <c r="M6009" t="s">
        <v>17204</v>
      </c>
      <c r="N6009">
        <v>1.5119444440000001</v>
      </c>
      <c r="O6009">
        <v>0</v>
      </c>
      <c r="P6009">
        <v>83</v>
      </c>
      <c r="Q6009">
        <v>0</v>
      </c>
      <c r="R6009">
        <v>10</v>
      </c>
      <c r="S6009">
        <v>0</v>
      </c>
      <c r="T6009">
        <v>6</v>
      </c>
      <c r="U6009">
        <v>0</v>
      </c>
      <c r="V6009">
        <v>0</v>
      </c>
      <c r="W6009">
        <v>0</v>
      </c>
      <c r="X6009">
        <v>15.588343312432491</v>
      </c>
      <c r="Y6009">
        <v>0</v>
      </c>
      <c r="Z6009">
        <v>0.46537966781951662</v>
      </c>
      <c r="AA6009">
        <v>0</v>
      </c>
      <c r="AB6009">
        <v>0.89681830956097197</v>
      </c>
      <c r="AC6009">
        <v>0</v>
      </c>
      <c r="AD6009">
        <v>0</v>
      </c>
      <c r="AE6009">
        <v>16.950541289812978</v>
      </c>
    </row>
    <row r="6010" spans="1:31" x14ac:dyDescent="0.25">
      <c r="A6010">
        <v>2349291</v>
      </c>
      <c r="B6010">
        <v>1</v>
      </c>
      <c r="C6010" t="s">
        <v>80</v>
      </c>
      <c r="D6010" t="s">
        <v>95</v>
      </c>
      <c r="E6010" t="s">
        <v>141</v>
      </c>
      <c r="F6010" t="s">
        <v>17205</v>
      </c>
      <c r="G6010" t="s">
        <v>134</v>
      </c>
      <c r="H6010" t="s">
        <v>135</v>
      </c>
      <c r="I6010" t="s">
        <v>144</v>
      </c>
      <c r="J6010" t="s">
        <v>137</v>
      </c>
      <c r="K6010" t="s">
        <v>138</v>
      </c>
      <c r="L6010" t="s">
        <v>17206</v>
      </c>
      <c r="M6010" t="s">
        <v>17207</v>
      </c>
      <c r="N6010">
        <v>0.45027777699999999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1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5.9385239289653491</v>
      </c>
      <c r="AD6010">
        <v>0</v>
      </c>
      <c r="AE6010">
        <v>5.9385239289653491</v>
      </c>
    </row>
    <row r="6011" spans="1:31" x14ac:dyDescent="0.25">
      <c r="A6011">
        <v>2348999</v>
      </c>
      <c r="B6011">
        <v>1</v>
      </c>
      <c r="C6011" t="s">
        <v>80</v>
      </c>
      <c r="D6011" t="s">
        <v>100</v>
      </c>
      <c r="E6011" t="s">
        <v>157</v>
      </c>
      <c r="F6011" t="s">
        <v>17208</v>
      </c>
      <c r="G6011" t="s">
        <v>194</v>
      </c>
      <c r="H6011" t="s">
        <v>154</v>
      </c>
      <c r="I6011" t="s">
        <v>144</v>
      </c>
      <c r="J6011" t="s">
        <v>137</v>
      </c>
      <c r="K6011" t="s">
        <v>138</v>
      </c>
      <c r="L6011" t="s">
        <v>17209</v>
      </c>
      <c r="M6011" t="s">
        <v>17210</v>
      </c>
      <c r="N6011">
        <v>5.8361111110000001</v>
      </c>
      <c r="O6011">
        <v>0</v>
      </c>
      <c r="P6011">
        <v>3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5.5009545298591149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5.5009545298591149</v>
      </c>
    </row>
    <row r="6012" spans="1:31" x14ac:dyDescent="0.25">
      <c r="A6012">
        <v>2349331</v>
      </c>
      <c r="B6012">
        <v>1</v>
      </c>
      <c r="C6012" t="s">
        <v>80</v>
      </c>
      <c r="D6012" t="s">
        <v>96</v>
      </c>
      <c r="E6012" t="s">
        <v>326</v>
      </c>
      <c r="F6012" t="s">
        <v>17211</v>
      </c>
      <c r="G6012" t="s">
        <v>391</v>
      </c>
      <c r="H6012" t="s">
        <v>154</v>
      </c>
      <c r="I6012" t="s">
        <v>144</v>
      </c>
      <c r="J6012" t="s">
        <v>137</v>
      </c>
      <c r="K6012" t="s">
        <v>138</v>
      </c>
      <c r="L6012" t="s">
        <v>17212</v>
      </c>
      <c r="M6012" t="s">
        <v>17213</v>
      </c>
      <c r="N6012">
        <v>2.4597222219999999</v>
      </c>
      <c r="O6012">
        <v>0</v>
      </c>
      <c r="P6012">
        <v>53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35.835651853302089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35.835651853302089</v>
      </c>
    </row>
    <row r="6013" spans="1:31" x14ac:dyDescent="0.25">
      <c r="A6013">
        <v>2348750</v>
      </c>
      <c r="B6013">
        <v>1</v>
      </c>
      <c r="C6013" t="s">
        <v>81</v>
      </c>
      <c r="D6013" t="s">
        <v>113</v>
      </c>
      <c r="E6013" t="s">
        <v>132</v>
      </c>
      <c r="F6013" t="s">
        <v>2361</v>
      </c>
      <c r="G6013" t="s">
        <v>134</v>
      </c>
      <c r="H6013" t="s">
        <v>135</v>
      </c>
      <c r="I6013" t="s">
        <v>144</v>
      </c>
      <c r="J6013" t="s">
        <v>137</v>
      </c>
      <c r="K6013" t="s">
        <v>138</v>
      </c>
      <c r="L6013" t="s">
        <v>17214</v>
      </c>
      <c r="M6013" t="s">
        <v>17215</v>
      </c>
      <c r="N6013">
        <v>0.182777777</v>
      </c>
      <c r="O6013">
        <v>6</v>
      </c>
      <c r="P6013">
        <v>1343</v>
      </c>
      <c r="Q6013">
        <v>56</v>
      </c>
      <c r="R6013">
        <v>404</v>
      </c>
      <c r="S6013">
        <v>44</v>
      </c>
      <c r="T6013">
        <v>455</v>
      </c>
      <c r="U6013">
        <v>20</v>
      </c>
      <c r="V6013">
        <v>6</v>
      </c>
      <c r="W6013">
        <v>0.48435166942232005</v>
      </c>
      <c r="X6013">
        <v>46.40195342819068</v>
      </c>
      <c r="Y6013">
        <v>49.496972346660442</v>
      </c>
      <c r="Z6013">
        <v>92.000816180332507</v>
      </c>
      <c r="AA6013">
        <v>187.67603786997751</v>
      </c>
      <c r="AB6013">
        <v>42.763746699853542</v>
      </c>
      <c r="AC6013">
        <v>466.16722167270564</v>
      </c>
      <c r="AD6013">
        <v>2.0028655834562668</v>
      </c>
      <c r="AE6013">
        <v>886.99396545059881</v>
      </c>
    </row>
    <row r="6014" spans="1:31" x14ac:dyDescent="0.25">
      <c r="A6014">
        <v>2348836</v>
      </c>
      <c r="B6014">
        <v>1</v>
      </c>
      <c r="C6014" t="s">
        <v>80</v>
      </c>
      <c r="D6014" t="s">
        <v>82</v>
      </c>
      <c r="E6014" t="s">
        <v>151</v>
      </c>
      <c r="F6014" t="s">
        <v>17216</v>
      </c>
      <c r="G6014" t="s">
        <v>269</v>
      </c>
      <c r="H6014" t="s">
        <v>154</v>
      </c>
      <c r="I6014" t="s">
        <v>144</v>
      </c>
      <c r="J6014" t="s">
        <v>137</v>
      </c>
      <c r="K6014" t="s">
        <v>209</v>
      </c>
      <c r="L6014" t="s">
        <v>17217</v>
      </c>
      <c r="M6014" t="s">
        <v>17218</v>
      </c>
      <c r="N6014">
        <v>5.5152777769999997</v>
      </c>
      <c r="O6014">
        <v>0</v>
      </c>
      <c r="P6014">
        <v>143</v>
      </c>
      <c r="Q6014">
        <v>0</v>
      </c>
      <c r="R6014">
        <v>0</v>
      </c>
      <c r="S6014">
        <v>0</v>
      </c>
      <c r="T6014">
        <v>10</v>
      </c>
      <c r="U6014">
        <v>0</v>
      </c>
      <c r="V6014">
        <v>0</v>
      </c>
      <c r="W6014">
        <v>0</v>
      </c>
      <c r="X6014">
        <v>238.32119059759205</v>
      </c>
      <c r="Y6014">
        <v>0</v>
      </c>
      <c r="Z6014">
        <v>0</v>
      </c>
      <c r="AA6014">
        <v>0</v>
      </c>
      <c r="AB6014">
        <v>137.53102869916435</v>
      </c>
      <c r="AC6014">
        <v>0</v>
      </c>
      <c r="AD6014">
        <v>0</v>
      </c>
      <c r="AE6014">
        <v>375.8522192967564</v>
      </c>
    </row>
    <row r="6015" spans="1:31" x14ac:dyDescent="0.25">
      <c r="A6015">
        <v>2348790</v>
      </c>
      <c r="B6015">
        <v>1</v>
      </c>
      <c r="C6015" t="s">
        <v>81</v>
      </c>
      <c r="D6015" t="s">
        <v>112</v>
      </c>
      <c r="E6015" t="s">
        <v>174</v>
      </c>
      <c r="F6015" t="s">
        <v>17219</v>
      </c>
      <c r="G6015" t="s">
        <v>153</v>
      </c>
      <c r="H6015" t="s">
        <v>154</v>
      </c>
      <c r="I6015" t="s">
        <v>144</v>
      </c>
      <c r="J6015" t="s">
        <v>137</v>
      </c>
      <c r="K6015" t="s">
        <v>138</v>
      </c>
      <c r="L6015" t="s">
        <v>17220</v>
      </c>
      <c r="M6015" t="s">
        <v>17221</v>
      </c>
      <c r="N6015">
        <v>1.2963888880000001</v>
      </c>
      <c r="O6015">
        <v>0</v>
      </c>
      <c r="P6015">
        <v>0</v>
      </c>
      <c r="Q6015">
        <v>0</v>
      </c>
      <c r="R6015">
        <v>5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102.07164120642817</v>
      </c>
      <c r="AA6015">
        <v>0</v>
      </c>
      <c r="AB6015">
        <v>0</v>
      </c>
      <c r="AC6015">
        <v>0</v>
      </c>
      <c r="AD6015">
        <v>0</v>
      </c>
      <c r="AE6015">
        <v>102.07164120642817</v>
      </c>
    </row>
    <row r="6016" spans="1:31" x14ac:dyDescent="0.25">
      <c r="A6016">
        <v>2349185</v>
      </c>
      <c r="B6016">
        <v>1</v>
      </c>
      <c r="C6016" t="s">
        <v>80</v>
      </c>
      <c r="D6016" t="s">
        <v>94</v>
      </c>
      <c r="E6016" t="s">
        <v>147</v>
      </c>
      <c r="F6016" t="s">
        <v>12775</v>
      </c>
      <c r="G6016" t="s">
        <v>184</v>
      </c>
      <c r="H6016" t="s">
        <v>135</v>
      </c>
      <c r="I6016" t="s">
        <v>144</v>
      </c>
      <c r="J6016" t="s">
        <v>137</v>
      </c>
      <c r="K6016" t="s">
        <v>138</v>
      </c>
      <c r="L6016" t="s">
        <v>17222</v>
      </c>
      <c r="M6016" t="s">
        <v>17223</v>
      </c>
      <c r="N6016">
        <v>3.89</v>
      </c>
      <c r="O6016">
        <v>0</v>
      </c>
      <c r="P6016">
        <v>0</v>
      </c>
      <c r="Q6016">
        <v>3</v>
      </c>
      <c r="R6016">
        <v>34</v>
      </c>
      <c r="S6016">
        <v>0</v>
      </c>
      <c r="T6016">
        <v>9</v>
      </c>
      <c r="U6016">
        <v>0</v>
      </c>
      <c r="V6016">
        <v>0</v>
      </c>
      <c r="W6016">
        <v>0</v>
      </c>
      <c r="X6016">
        <v>0</v>
      </c>
      <c r="Y6016">
        <v>13.882544838522859</v>
      </c>
      <c r="Z6016">
        <v>203.693322995681</v>
      </c>
      <c r="AA6016">
        <v>0</v>
      </c>
      <c r="AB6016">
        <v>53.918273954138037</v>
      </c>
      <c r="AC6016">
        <v>0</v>
      </c>
      <c r="AD6016">
        <v>0</v>
      </c>
      <c r="AE6016">
        <v>271.49414178834189</v>
      </c>
    </row>
    <row r="6017" spans="1:31" x14ac:dyDescent="0.25">
      <c r="A6017">
        <v>2349231</v>
      </c>
      <c r="B6017">
        <v>1</v>
      </c>
      <c r="C6017" t="s">
        <v>80</v>
      </c>
      <c r="D6017" t="s">
        <v>88</v>
      </c>
      <c r="E6017" t="s">
        <v>326</v>
      </c>
      <c r="F6017" t="s">
        <v>17224</v>
      </c>
      <c r="G6017" t="s">
        <v>667</v>
      </c>
      <c r="H6017" t="s">
        <v>154</v>
      </c>
      <c r="I6017" t="s">
        <v>144</v>
      </c>
      <c r="J6017" t="s">
        <v>137</v>
      </c>
      <c r="K6017" t="s">
        <v>138</v>
      </c>
      <c r="L6017" t="s">
        <v>17225</v>
      </c>
      <c r="M6017" t="s">
        <v>17226</v>
      </c>
      <c r="N6017">
        <v>1.4624999999999999</v>
      </c>
      <c r="O6017">
        <v>0</v>
      </c>
      <c r="P6017">
        <v>45</v>
      </c>
      <c r="Q6017">
        <v>0</v>
      </c>
      <c r="R6017">
        <v>0</v>
      </c>
      <c r="S6017">
        <v>0</v>
      </c>
      <c r="T6017">
        <v>2</v>
      </c>
      <c r="U6017">
        <v>0</v>
      </c>
      <c r="V6017">
        <v>0</v>
      </c>
      <c r="W6017">
        <v>0</v>
      </c>
      <c r="X6017">
        <v>23.10931282046776</v>
      </c>
      <c r="Y6017">
        <v>0</v>
      </c>
      <c r="Z6017">
        <v>0</v>
      </c>
      <c r="AA6017">
        <v>0</v>
      </c>
      <c r="AB6017">
        <v>6.1230766309790781</v>
      </c>
      <c r="AC6017">
        <v>0</v>
      </c>
      <c r="AD6017">
        <v>0</v>
      </c>
      <c r="AE6017">
        <v>29.232389451446839</v>
      </c>
    </row>
    <row r="6018" spans="1:31" x14ac:dyDescent="0.25">
      <c r="A6018">
        <v>2348850</v>
      </c>
      <c r="B6018">
        <v>1</v>
      </c>
      <c r="C6018" t="s">
        <v>80</v>
      </c>
      <c r="D6018" t="s">
        <v>101</v>
      </c>
      <c r="E6018" t="s">
        <v>141</v>
      </c>
      <c r="F6018" t="s">
        <v>17227</v>
      </c>
      <c r="G6018" t="s">
        <v>3157</v>
      </c>
      <c r="H6018" t="s">
        <v>135</v>
      </c>
      <c r="I6018" t="s">
        <v>144</v>
      </c>
      <c r="J6018" t="s">
        <v>137</v>
      </c>
      <c r="K6018" t="s">
        <v>138</v>
      </c>
      <c r="L6018" t="s">
        <v>17228</v>
      </c>
      <c r="M6018" t="s">
        <v>17229</v>
      </c>
      <c r="N6018">
        <v>4.5986111110000003</v>
      </c>
      <c r="O6018">
        <v>0</v>
      </c>
      <c r="P6018">
        <v>0</v>
      </c>
      <c r="Q6018">
        <v>0</v>
      </c>
      <c r="R6018">
        <v>0</v>
      </c>
      <c r="S6018">
        <v>1</v>
      </c>
      <c r="T6018">
        <v>0</v>
      </c>
      <c r="U6018">
        <v>1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82.73765727735929</v>
      </c>
      <c r="AB6018">
        <v>0</v>
      </c>
      <c r="AC6018">
        <v>1288.5092154927991</v>
      </c>
      <c r="AD6018">
        <v>0</v>
      </c>
      <c r="AE6018">
        <v>1371.2468727701585</v>
      </c>
    </row>
    <row r="6019" spans="1:31" x14ac:dyDescent="0.25">
      <c r="A6019">
        <v>2348976</v>
      </c>
      <c r="B6019">
        <v>1</v>
      </c>
      <c r="C6019" t="s">
        <v>80</v>
      </c>
      <c r="D6019" t="s">
        <v>83</v>
      </c>
      <c r="E6019" t="s">
        <v>157</v>
      </c>
      <c r="F6019" t="s">
        <v>17230</v>
      </c>
      <c r="G6019" t="s">
        <v>204</v>
      </c>
      <c r="H6019" t="s">
        <v>154</v>
      </c>
      <c r="I6019" t="s">
        <v>144</v>
      </c>
      <c r="J6019" t="s">
        <v>137</v>
      </c>
      <c r="K6019" t="s">
        <v>138</v>
      </c>
      <c r="L6019" t="s">
        <v>17231</v>
      </c>
      <c r="M6019" t="s">
        <v>17232</v>
      </c>
      <c r="N6019">
        <v>5.1722222220000003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3</v>
      </c>
      <c r="U6019">
        <v>0</v>
      </c>
      <c r="V6019">
        <v>2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252.06391034425903</v>
      </c>
      <c r="AC6019">
        <v>0</v>
      </c>
      <c r="AD6019">
        <v>241.755586342649</v>
      </c>
      <c r="AE6019">
        <v>493.819496686908</v>
      </c>
    </row>
    <row r="6020" spans="1:31" x14ac:dyDescent="0.25">
      <c r="A6020">
        <v>2349105</v>
      </c>
      <c r="B6020">
        <v>1</v>
      </c>
      <c r="C6020" t="s">
        <v>80</v>
      </c>
      <c r="D6020" t="s">
        <v>101</v>
      </c>
      <c r="E6020" t="s">
        <v>151</v>
      </c>
      <c r="F6020" t="s">
        <v>15551</v>
      </c>
      <c r="G6020" t="s">
        <v>153</v>
      </c>
      <c r="H6020" t="s">
        <v>154</v>
      </c>
      <c r="I6020" t="s">
        <v>144</v>
      </c>
      <c r="J6020" t="s">
        <v>137</v>
      </c>
      <c r="K6020" t="s">
        <v>138</v>
      </c>
      <c r="L6020" t="s">
        <v>17233</v>
      </c>
      <c r="M6020" t="s">
        <v>17234</v>
      </c>
      <c r="N6020">
        <v>3.946666666</v>
      </c>
      <c r="O6020">
        <v>0</v>
      </c>
      <c r="P6020">
        <v>31</v>
      </c>
      <c r="Q6020">
        <v>0</v>
      </c>
      <c r="R6020">
        <v>7</v>
      </c>
      <c r="S6020">
        <v>0</v>
      </c>
      <c r="T6020">
        <v>5</v>
      </c>
      <c r="U6020">
        <v>0</v>
      </c>
      <c r="V6020">
        <v>0</v>
      </c>
      <c r="W6020">
        <v>0</v>
      </c>
      <c r="X6020">
        <v>41.777579535011903</v>
      </c>
      <c r="Y6020">
        <v>0</v>
      </c>
      <c r="Z6020">
        <v>14.10644551354344</v>
      </c>
      <c r="AA6020">
        <v>0</v>
      </c>
      <c r="AB6020">
        <v>26.894741153498749</v>
      </c>
      <c r="AC6020">
        <v>0</v>
      </c>
      <c r="AD6020">
        <v>0</v>
      </c>
      <c r="AE6020">
        <v>82.778766202054101</v>
      </c>
    </row>
    <row r="6021" spans="1:31" x14ac:dyDescent="0.25">
      <c r="A6021">
        <v>2349168</v>
      </c>
      <c r="B6021">
        <v>1</v>
      </c>
      <c r="C6021" t="s">
        <v>80</v>
      </c>
      <c r="D6021" t="s">
        <v>98</v>
      </c>
      <c r="E6021" t="s">
        <v>132</v>
      </c>
      <c r="F6021" t="s">
        <v>17235</v>
      </c>
      <c r="G6021" t="s">
        <v>134</v>
      </c>
      <c r="H6021" t="s">
        <v>135</v>
      </c>
      <c r="I6021" t="s">
        <v>144</v>
      </c>
      <c r="J6021" t="s">
        <v>137</v>
      </c>
      <c r="K6021" t="s">
        <v>138</v>
      </c>
      <c r="L6021" t="s">
        <v>17236</v>
      </c>
      <c r="M6021" t="s">
        <v>17237</v>
      </c>
      <c r="N6021">
        <v>0.62944444399999999</v>
      </c>
      <c r="O6021">
        <v>0</v>
      </c>
      <c r="P6021">
        <v>3070</v>
      </c>
      <c r="Q6021">
        <v>11</v>
      </c>
      <c r="R6021">
        <v>647</v>
      </c>
      <c r="S6021">
        <v>23</v>
      </c>
      <c r="T6021">
        <v>738</v>
      </c>
      <c r="U6021">
        <v>4</v>
      </c>
      <c r="V6021">
        <v>0</v>
      </c>
      <c r="W6021">
        <v>0</v>
      </c>
      <c r="X6021">
        <v>447.74477484635344</v>
      </c>
      <c r="Y6021">
        <v>19.114806753324892</v>
      </c>
      <c r="Z6021">
        <v>393.75113365474635</v>
      </c>
      <c r="AA6021">
        <v>171.33641733596806</v>
      </c>
      <c r="AB6021">
        <v>543.37304613470076</v>
      </c>
      <c r="AC6021">
        <v>79.129846575708086</v>
      </c>
      <c r="AD6021">
        <v>0</v>
      </c>
      <c r="AE6021">
        <v>1654.4500253008018</v>
      </c>
    </row>
    <row r="6022" spans="1:31" x14ac:dyDescent="0.25">
      <c r="A6022">
        <v>2348913</v>
      </c>
      <c r="B6022">
        <v>1</v>
      </c>
      <c r="C6022" t="s">
        <v>81</v>
      </c>
      <c r="D6022" t="s">
        <v>118</v>
      </c>
      <c r="E6022" t="s">
        <v>147</v>
      </c>
      <c r="F6022" t="s">
        <v>17238</v>
      </c>
      <c r="G6022" t="s">
        <v>134</v>
      </c>
      <c r="H6022" t="s">
        <v>135</v>
      </c>
      <c r="I6022" t="s">
        <v>136</v>
      </c>
      <c r="J6022" t="s">
        <v>137</v>
      </c>
      <c r="K6022" t="s">
        <v>138</v>
      </c>
      <c r="L6022" t="s">
        <v>17239</v>
      </c>
      <c r="M6022" t="s">
        <v>17240</v>
      </c>
      <c r="N6022">
        <v>1.3888888E-2</v>
      </c>
      <c r="O6022">
        <v>0</v>
      </c>
      <c r="P6022">
        <v>351</v>
      </c>
      <c r="Q6022">
        <v>0</v>
      </c>
      <c r="R6022">
        <v>15</v>
      </c>
      <c r="S6022">
        <v>0</v>
      </c>
      <c r="T6022">
        <v>35</v>
      </c>
      <c r="U6022">
        <v>0</v>
      </c>
      <c r="V6022">
        <v>0</v>
      </c>
      <c r="W6022">
        <v>0</v>
      </c>
      <c r="X6022">
        <v>1.5795206368382921</v>
      </c>
      <c r="Y6022">
        <v>0</v>
      </c>
      <c r="Z6022">
        <v>0.44637966907990267</v>
      </c>
      <c r="AA6022">
        <v>0</v>
      </c>
      <c r="AB6022">
        <v>0.36378324233426401</v>
      </c>
      <c r="AC6022">
        <v>0</v>
      </c>
      <c r="AD6022">
        <v>0</v>
      </c>
      <c r="AE6022">
        <v>2.3896835482524588</v>
      </c>
    </row>
    <row r="6023" spans="1:31" x14ac:dyDescent="0.25">
      <c r="A6023">
        <v>2349211</v>
      </c>
      <c r="B6023">
        <v>1</v>
      </c>
      <c r="C6023" t="s">
        <v>80</v>
      </c>
      <c r="D6023" t="s">
        <v>103</v>
      </c>
      <c r="E6023" t="s">
        <v>151</v>
      </c>
      <c r="F6023" t="s">
        <v>17241</v>
      </c>
      <c r="G6023" t="s">
        <v>153</v>
      </c>
      <c r="H6023" t="s">
        <v>154</v>
      </c>
      <c r="I6023" t="s">
        <v>144</v>
      </c>
      <c r="J6023" t="s">
        <v>137</v>
      </c>
      <c r="K6023" t="s">
        <v>138</v>
      </c>
      <c r="L6023" t="s">
        <v>17242</v>
      </c>
      <c r="M6023" t="s">
        <v>17243</v>
      </c>
      <c r="N6023">
        <v>1.4755555549999999</v>
      </c>
      <c r="O6023">
        <v>0</v>
      </c>
      <c r="P6023">
        <v>34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8.9922156716562824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8.9922156716562824</v>
      </c>
    </row>
    <row r="6024" spans="1:31" x14ac:dyDescent="0.25">
      <c r="A6024">
        <v>2349148</v>
      </c>
      <c r="B6024">
        <v>1</v>
      </c>
      <c r="C6024" t="s">
        <v>80</v>
      </c>
      <c r="D6024" t="s">
        <v>105</v>
      </c>
      <c r="E6024" t="s">
        <v>157</v>
      </c>
      <c r="F6024" t="s">
        <v>17244</v>
      </c>
      <c r="G6024" t="s">
        <v>194</v>
      </c>
      <c r="H6024" t="s">
        <v>154</v>
      </c>
      <c r="I6024" t="s">
        <v>144</v>
      </c>
      <c r="J6024" t="s">
        <v>137</v>
      </c>
      <c r="K6024" t="s">
        <v>138</v>
      </c>
      <c r="L6024" t="s">
        <v>17245</v>
      </c>
      <c r="M6024" t="s">
        <v>17246</v>
      </c>
      <c r="N6024">
        <v>2.3058333329999998</v>
      </c>
      <c r="O6024">
        <v>0</v>
      </c>
      <c r="P6024">
        <v>1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1.6736428968802235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1.6736428968802235</v>
      </c>
    </row>
    <row r="6025" spans="1:31" x14ac:dyDescent="0.25">
      <c r="A6025">
        <v>2349079</v>
      </c>
      <c r="B6025">
        <v>1</v>
      </c>
      <c r="C6025" t="s">
        <v>80</v>
      </c>
      <c r="D6025" t="s">
        <v>93</v>
      </c>
      <c r="E6025" t="s">
        <v>151</v>
      </c>
      <c r="F6025" t="s">
        <v>11767</v>
      </c>
      <c r="G6025" t="s">
        <v>153</v>
      </c>
      <c r="H6025" t="s">
        <v>154</v>
      </c>
      <c r="I6025" t="s">
        <v>144</v>
      </c>
      <c r="J6025" t="s">
        <v>137</v>
      </c>
      <c r="K6025" t="s">
        <v>138</v>
      </c>
      <c r="L6025" t="s">
        <v>17247</v>
      </c>
      <c r="M6025" t="s">
        <v>17248</v>
      </c>
      <c r="N6025">
        <v>0.66027777700000001</v>
      </c>
      <c r="O6025">
        <v>0</v>
      </c>
      <c r="P6025">
        <v>89</v>
      </c>
      <c r="Q6025">
        <v>0</v>
      </c>
      <c r="R6025">
        <v>0</v>
      </c>
      <c r="S6025">
        <v>0</v>
      </c>
      <c r="T6025">
        <v>12</v>
      </c>
      <c r="U6025">
        <v>0</v>
      </c>
      <c r="V6025">
        <v>0</v>
      </c>
      <c r="W6025">
        <v>0</v>
      </c>
      <c r="X6025">
        <v>15.260727041813576</v>
      </c>
      <c r="Y6025">
        <v>0</v>
      </c>
      <c r="Z6025">
        <v>0</v>
      </c>
      <c r="AA6025">
        <v>0</v>
      </c>
      <c r="AB6025">
        <v>6.8023191764298616</v>
      </c>
      <c r="AC6025">
        <v>0</v>
      </c>
      <c r="AD6025">
        <v>0</v>
      </c>
      <c r="AE6025">
        <v>22.063046218243436</v>
      </c>
    </row>
    <row r="6026" spans="1:31" x14ac:dyDescent="0.25">
      <c r="A6026">
        <v>2348893</v>
      </c>
      <c r="B6026">
        <v>1</v>
      </c>
      <c r="C6026" t="s">
        <v>80</v>
      </c>
      <c r="D6026" t="s">
        <v>82</v>
      </c>
      <c r="E6026" t="s">
        <v>157</v>
      </c>
      <c r="F6026" t="s">
        <v>17249</v>
      </c>
      <c r="G6026" t="s">
        <v>204</v>
      </c>
      <c r="H6026" t="s">
        <v>154</v>
      </c>
      <c r="I6026" t="s">
        <v>144</v>
      </c>
      <c r="J6026" t="s">
        <v>137</v>
      </c>
      <c r="K6026" t="s">
        <v>138</v>
      </c>
      <c r="L6026" t="s">
        <v>17250</v>
      </c>
      <c r="M6026" t="s">
        <v>17251</v>
      </c>
      <c r="N6026">
        <v>2.1277777769999999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7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10.16316316436617</v>
      </c>
      <c r="AC6026">
        <v>0</v>
      </c>
      <c r="AD6026">
        <v>0</v>
      </c>
      <c r="AE6026">
        <v>10.16316316436617</v>
      </c>
    </row>
    <row r="6027" spans="1:31" x14ac:dyDescent="0.25">
      <c r="A6027">
        <v>2348833</v>
      </c>
      <c r="B6027">
        <v>1</v>
      </c>
      <c r="C6027" t="s">
        <v>81</v>
      </c>
      <c r="D6027" t="s">
        <v>128</v>
      </c>
      <c r="E6027" t="s">
        <v>147</v>
      </c>
      <c r="F6027" t="s">
        <v>17252</v>
      </c>
      <c r="G6027" t="s">
        <v>208</v>
      </c>
      <c r="H6027" t="s">
        <v>135</v>
      </c>
      <c r="I6027" t="s">
        <v>144</v>
      </c>
      <c r="J6027" t="s">
        <v>137</v>
      </c>
      <c r="K6027" t="s">
        <v>209</v>
      </c>
      <c r="L6027" t="s">
        <v>17253</v>
      </c>
      <c r="M6027" t="s">
        <v>17254</v>
      </c>
      <c r="N6027">
        <v>3.2127777769999999</v>
      </c>
      <c r="O6027">
        <v>0</v>
      </c>
      <c r="P6027">
        <v>168</v>
      </c>
      <c r="Q6027">
        <v>2</v>
      </c>
      <c r="R6027">
        <v>6</v>
      </c>
      <c r="S6027">
        <v>1</v>
      </c>
      <c r="T6027">
        <v>29</v>
      </c>
      <c r="U6027">
        <v>1</v>
      </c>
      <c r="V6027">
        <v>0</v>
      </c>
      <c r="W6027">
        <v>0</v>
      </c>
      <c r="X6027">
        <v>129.40910461020133</v>
      </c>
      <c r="Y6027">
        <v>29.505725634728826</v>
      </c>
      <c r="Z6027">
        <v>17.408765305445744</v>
      </c>
      <c r="AA6027">
        <v>24.01882689687767</v>
      </c>
      <c r="AB6027">
        <v>192.38305006868612</v>
      </c>
      <c r="AC6027">
        <v>9.5571447033360286</v>
      </c>
      <c r="AD6027">
        <v>0</v>
      </c>
      <c r="AE6027">
        <v>402.28261721927572</v>
      </c>
    </row>
    <row r="6028" spans="1:31" x14ac:dyDescent="0.25">
      <c r="A6028">
        <v>2349288</v>
      </c>
      <c r="B6028">
        <v>1</v>
      </c>
      <c r="C6028" t="s">
        <v>80</v>
      </c>
      <c r="D6028" t="s">
        <v>84</v>
      </c>
      <c r="E6028" t="s">
        <v>141</v>
      </c>
      <c r="F6028" t="s">
        <v>5930</v>
      </c>
      <c r="G6028" t="s">
        <v>134</v>
      </c>
      <c r="H6028" t="s">
        <v>135</v>
      </c>
      <c r="I6028" t="s">
        <v>144</v>
      </c>
      <c r="J6028" t="s">
        <v>137</v>
      </c>
      <c r="K6028" t="s">
        <v>138</v>
      </c>
      <c r="L6028" t="s">
        <v>17255</v>
      </c>
      <c r="M6028" t="s">
        <v>17256</v>
      </c>
      <c r="N6028">
        <v>7.8611110999999997E-2</v>
      </c>
      <c r="O6028">
        <v>6</v>
      </c>
      <c r="P6028">
        <v>1364</v>
      </c>
      <c r="Q6028">
        <v>13</v>
      </c>
      <c r="R6028">
        <v>281</v>
      </c>
      <c r="S6028">
        <v>30</v>
      </c>
      <c r="T6028">
        <v>249</v>
      </c>
      <c r="U6028">
        <v>1</v>
      </c>
      <c r="V6028">
        <v>0</v>
      </c>
      <c r="W6028">
        <v>0.43228675056676724</v>
      </c>
      <c r="X6028">
        <v>33.166632816209827</v>
      </c>
      <c r="Y6028">
        <v>2.8432339679176888</v>
      </c>
      <c r="Z6028">
        <v>11.208215578301861</v>
      </c>
      <c r="AA6028">
        <v>19.6872344963882</v>
      </c>
      <c r="AB6028">
        <v>20.870185726743319</v>
      </c>
      <c r="AC6028">
        <v>0.9544858411696403</v>
      </c>
      <c r="AD6028">
        <v>0</v>
      </c>
      <c r="AE6028">
        <v>89.162275177297303</v>
      </c>
    </row>
    <row r="6029" spans="1:31" x14ac:dyDescent="0.25">
      <c r="A6029">
        <v>2348747</v>
      </c>
      <c r="B6029">
        <v>1</v>
      </c>
      <c r="C6029" t="s">
        <v>80</v>
      </c>
      <c r="D6029" t="s">
        <v>110</v>
      </c>
      <c r="E6029" t="s">
        <v>157</v>
      </c>
      <c r="F6029" t="s">
        <v>17257</v>
      </c>
      <c r="G6029" t="s">
        <v>159</v>
      </c>
      <c r="H6029" t="s">
        <v>154</v>
      </c>
      <c r="I6029" t="s">
        <v>144</v>
      </c>
      <c r="J6029" t="s">
        <v>137</v>
      </c>
      <c r="K6029" t="s">
        <v>138</v>
      </c>
      <c r="L6029" t="s">
        <v>17258</v>
      </c>
      <c r="M6029" t="s">
        <v>17259</v>
      </c>
      <c r="N6029">
        <v>0.76916666600000005</v>
      </c>
      <c r="O6029">
        <v>0</v>
      </c>
      <c r="P6029">
        <v>1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0.18280607705105337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0.18280607705105337</v>
      </c>
    </row>
    <row r="6030" spans="1:31" x14ac:dyDescent="0.25">
      <c r="A6030">
        <v>2348939</v>
      </c>
      <c r="B6030">
        <v>1</v>
      </c>
      <c r="C6030" t="s">
        <v>80</v>
      </c>
      <c r="D6030" t="s">
        <v>104</v>
      </c>
      <c r="E6030" t="s">
        <v>174</v>
      </c>
      <c r="F6030" t="s">
        <v>17260</v>
      </c>
      <c r="G6030" t="s">
        <v>194</v>
      </c>
      <c r="H6030" t="s">
        <v>154</v>
      </c>
      <c r="I6030" t="s">
        <v>144</v>
      </c>
      <c r="J6030" t="s">
        <v>137</v>
      </c>
      <c r="K6030" t="s">
        <v>138</v>
      </c>
      <c r="L6030" t="s">
        <v>17261</v>
      </c>
      <c r="M6030" t="s">
        <v>17262</v>
      </c>
      <c r="N6030">
        <v>0.752222222</v>
      </c>
      <c r="O6030">
        <v>0</v>
      </c>
      <c r="P6030">
        <v>259</v>
      </c>
      <c r="Q6030">
        <v>0</v>
      </c>
      <c r="R6030">
        <v>0</v>
      </c>
      <c r="S6030">
        <v>0</v>
      </c>
      <c r="T6030">
        <v>13</v>
      </c>
      <c r="U6030">
        <v>0</v>
      </c>
      <c r="V6030">
        <v>0</v>
      </c>
      <c r="W6030">
        <v>0</v>
      </c>
      <c r="X6030">
        <v>52.773353777285571</v>
      </c>
      <c r="Y6030">
        <v>0</v>
      </c>
      <c r="Z6030">
        <v>0</v>
      </c>
      <c r="AA6030">
        <v>0</v>
      </c>
      <c r="AB6030">
        <v>3.0194903744538637</v>
      </c>
      <c r="AC6030">
        <v>0</v>
      </c>
      <c r="AD6030">
        <v>0</v>
      </c>
      <c r="AE6030">
        <v>55.792844151739438</v>
      </c>
    </row>
    <row r="6031" spans="1:31" x14ac:dyDescent="0.25">
      <c r="A6031">
        <v>2348793</v>
      </c>
      <c r="B6031">
        <v>1</v>
      </c>
      <c r="C6031" t="s">
        <v>80</v>
      </c>
      <c r="D6031" t="s">
        <v>103</v>
      </c>
      <c r="E6031" t="s">
        <v>157</v>
      </c>
      <c r="F6031" t="s">
        <v>17263</v>
      </c>
      <c r="G6031" t="s">
        <v>159</v>
      </c>
      <c r="H6031" t="s">
        <v>154</v>
      </c>
      <c r="I6031" t="s">
        <v>144</v>
      </c>
      <c r="J6031" t="s">
        <v>137</v>
      </c>
      <c r="K6031" t="s">
        <v>138</v>
      </c>
      <c r="L6031" t="s">
        <v>17264</v>
      </c>
      <c r="M6031" t="s">
        <v>17265</v>
      </c>
      <c r="N6031">
        <v>1.7549999999999999</v>
      </c>
      <c r="O6031">
        <v>0</v>
      </c>
      <c r="P6031">
        <v>2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0.30923708467213329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0.30923708467213329</v>
      </c>
    </row>
    <row r="6032" spans="1:31" x14ac:dyDescent="0.25">
      <c r="A6032">
        <v>2349351</v>
      </c>
      <c r="B6032">
        <v>1</v>
      </c>
      <c r="C6032" t="s">
        <v>81</v>
      </c>
      <c r="D6032" t="s">
        <v>119</v>
      </c>
      <c r="E6032" t="s">
        <v>151</v>
      </c>
      <c r="F6032" t="s">
        <v>13747</v>
      </c>
      <c r="G6032" t="s">
        <v>153</v>
      </c>
      <c r="H6032" t="s">
        <v>154</v>
      </c>
      <c r="I6032" t="s">
        <v>144</v>
      </c>
      <c r="J6032" t="s">
        <v>137</v>
      </c>
      <c r="K6032" t="s">
        <v>138</v>
      </c>
      <c r="L6032" t="s">
        <v>17266</v>
      </c>
      <c r="M6032" t="s">
        <v>17267</v>
      </c>
      <c r="N6032">
        <v>0.77916666599999995</v>
      </c>
      <c r="O6032">
        <v>0</v>
      </c>
      <c r="P6032">
        <v>0</v>
      </c>
      <c r="Q6032">
        <v>0</v>
      </c>
      <c r="R6032">
        <v>1</v>
      </c>
      <c r="S6032">
        <v>0</v>
      </c>
      <c r="T6032">
        <v>1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2.8602480613593979</v>
      </c>
      <c r="AA6032">
        <v>0</v>
      </c>
      <c r="AB6032">
        <v>1.0539760782572001</v>
      </c>
      <c r="AC6032">
        <v>0</v>
      </c>
      <c r="AD6032">
        <v>0</v>
      </c>
      <c r="AE6032">
        <v>3.9142241396165982</v>
      </c>
    </row>
    <row r="6033" spans="1:31" x14ac:dyDescent="0.25">
      <c r="A6033">
        <v>2348996</v>
      </c>
      <c r="B6033">
        <v>1</v>
      </c>
      <c r="C6033" t="s">
        <v>80</v>
      </c>
      <c r="D6033" t="s">
        <v>100</v>
      </c>
      <c r="E6033" t="s">
        <v>157</v>
      </c>
      <c r="F6033" t="s">
        <v>12009</v>
      </c>
      <c r="G6033" t="s">
        <v>279</v>
      </c>
      <c r="H6033" t="s">
        <v>154</v>
      </c>
      <c r="I6033" t="s">
        <v>144</v>
      </c>
      <c r="J6033" t="s">
        <v>137</v>
      </c>
      <c r="K6033" t="s">
        <v>138</v>
      </c>
      <c r="L6033" t="s">
        <v>17268</v>
      </c>
      <c r="M6033" t="s">
        <v>17269</v>
      </c>
      <c r="N6033">
        <v>7.6980555549999998</v>
      </c>
      <c r="O6033">
        <v>0</v>
      </c>
      <c r="P6033">
        <v>2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3.4802541327281187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3.4802541327281187</v>
      </c>
    </row>
    <row r="6034" spans="1:31" x14ac:dyDescent="0.25">
      <c r="A6034">
        <v>2349228</v>
      </c>
      <c r="B6034">
        <v>1</v>
      </c>
      <c r="C6034" t="s">
        <v>81</v>
      </c>
      <c r="D6034" t="s">
        <v>128</v>
      </c>
      <c r="E6034" t="s">
        <v>157</v>
      </c>
      <c r="F6034" t="s">
        <v>17270</v>
      </c>
      <c r="G6034" t="s">
        <v>352</v>
      </c>
      <c r="H6034" t="s">
        <v>154</v>
      </c>
      <c r="I6034" t="s">
        <v>144</v>
      </c>
      <c r="J6034" t="s">
        <v>137</v>
      </c>
      <c r="K6034" t="s">
        <v>138</v>
      </c>
      <c r="L6034" t="s">
        <v>17271</v>
      </c>
      <c r="M6034" t="s">
        <v>17272</v>
      </c>
      <c r="N6034">
        <v>4.1930555549999999</v>
      </c>
      <c r="O6034">
        <v>0</v>
      </c>
      <c r="P6034">
        <v>4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5.0867842034753332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5.0867842034753332</v>
      </c>
    </row>
    <row r="6035" spans="1:31" x14ac:dyDescent="0.25">
      <c r="A6035">
        <v>2348810</v>
      </c>
      <c r="B6035">
        <v>1</v>
      </c>
      <c r="C6035" t="s">
        <v>80</v>
      </c>
      <c r="D6035" t="s">
        <v>95</v>
      </c>
      <c r="E6035" t="s">
        <v>132</v>
      </c>
      <c r="F6035" t="s">
        <v>4913</v>
      </c>
      <c r="G6035" t="s">
        <v>134</v>
      </c>
      <c r="H6035" t="s">
        <v>135</v>
      </c>
      <c r="I6035" t="s">
        <v>144</v>
      </c>
      <c r="J6035" t="s">
        <v>137</v>
      </c>
      <c r="K6035" t="s">
        <v>138</v>
      </c>
      <c r="L6035" t="s">
        <v>17273</v>
      </c>
      <c r="M6035" t="s">
        <v>17274</v>
      </c>
      <c r="N6035">
        <v>1.0294444439999999</v>
      </c>
      <c r="O6035">
        <v>0</v>
      </c>
      <c r="P6035">
        <v>97</v>
      </c>
      <c r="Q6035">
        <v>0</v>
      </c>
      <c r="R6035">
        <v>0</v>
      </c>
      <c r="S6035">
        <v>7</v>
      </c>
      <c r="T6035">
        <v>8</v>
      </c>
      <c r="U6035">
        <v>3</v>
      </c>
      <c r="V6035">
        <v>0</v>
      </c>
      <c r="W6035">
        <v>0</v>
      </c>
      <c r="X6035">
        <v>29.395360107305969</v>
      </c>
      <c r="Y6035">
        <v>0</v>
      </c>
      <c r="Z6035">
        <v>0</v>
      </c>
      <c r="AA6035">
        <v>103.33321230995122</v>
      </c>
      <c r="AB6035">
        <v>9.292141977443384</v>
      </c>
      <c r="AC6035">
        <v>450.99180707248041</v>
      </c>
      <c r="AD6035">
        <v>0</v>
      </c>
      <c r="AE6035">
        <v>593.01252146718093</v>
      </c>
    </row>
    <row r="6036" spans="1:31" x14ac:dyDescent="0.25">
      <c r="A6036">
        <v>2348773</v>
      </c>
      <c r="B6036">
        <v>1</v>
      </c>
      <c r="C6036" t="s">
        <v>80</v>
      </c>
      <c r="D6036" t="s">
        <v>95</v>
      </c>
      <c r="E6036" t="s">
        <v>240</v>
      </c>
      <c r="F6036" t="s">
        <v>17275</v>
      </c>
      <c r="G6036" t="s">
        <v>363</v>
      </c>
      <c r="H6036" t="s">
        <v>265</v>
      </c>
      <c r="I6036" t="s">
        <v>144</v>
      </c>
      <c r="J6036" t="s">
        <v>137</v>
      </c>
      <c r="K6036" t="s">
        <v>138</v>
      </c>
      <c r="L6036" t="s">
        <v>17276</v>
      </c>
      <c r="M6036" t="s">
        <v>17277</v>
      </c>
      <c r="N6036">
        <v>0.44138888799999998</v>
      </c>
      <c r="O6036">
        <v>152</v>
      </c>
      <c r="P6036">
        <v>25481</v>
      </c>
      <c r="Q6036">
        <v>189</v>
      </c>
      <c r="R6036">
        <v>497</v>
      </c>
      <c r="S6036">
        <v>355</v>
      </c>
      <c r="T6036">
        <v>2696</v>
      </c>
      <c r="U6036">
        <v>46</v>
      </c>
      <c r="V6036">
        <v>5</v>
      </c>
      <c r="W6036">
        <v>47.859427698607618</v>
      </c>
      <c r="X6036">
        <v>2501.9192107724239</v>
      </c>
      <c r="Y6036">
        <v>562.84702916317076</v>
      </c>
      <c r="Z6036">
        <v>122.89524612359301</v>
      </c>
      <c r="AA6036">
        <v>3014.730540423719</v>
      </c>
      <c r="AB6036">
        <v>912.06283335519549</v>
      </c>
      <c r="AC6036">
        <v>5914.5568736051555</v>
      </c>
      <c r="AD6036">
        <v>6.3568648137859851</v>
      </c>
      <c r="AE6036">
        <v>13083.228025955652</v>
      </c>
    </row>
    <row r="6037" spans="1:31" x14ac:dyDescent="0.25">
      <c r="A6037">
        <v>2349022</v>
      </c>
      <c r="B6037">
        <v>1</v>
      </c>
      <c r="C6037" t="s">
        <v>81</v>
      </c>
      <c r="D6037" t="s">
        <v>126</v>
      </c>
      <c r="E6037" t="s">
        <v>151</v>
      </c>
      <c r="F6037" t="s">
        <v>17278</v>
      </c>
      <c r="G6037" t="s">
        <v>153</v>
      </c>
      <c r="H6037" t="s">
        <v>154</v>
      </c>
      <c r="I6037" t="s">
        <v>144</v>
      </c>
      <c r="J6037" t="s">
        <v>137</v>
      </c>
      <c r="K6037" t="s">
        <v>138</v>
      </c>
      <c r="L6037" t="s">
        <v>17279</v>
      </c>
      <c r="M6037" t="s">
        <v>17280</v>
      </c>
      <c r="N6037">
        <v>1.3761111109999999</v>
      </c>
      <c r="O6037">
        <v>0</v>
      </c>
      <c r="P6037">
        <v>2</v>
      </c>
      <c r="Q6037">
        <v>0</v>
      </c>
      <c r="R6037">
        <v>21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0.39821215265515664</v>
      </c>
      <c r="Y6037">
        <v>0</v>
      </c>
      <c r="Z6037">
        <v>3.4157117005723947</v>
      </c>
      <c r="AA6037">
        <v>0</v>
      </c>
      <c r="AB6037">
        <v>0</v>
      </c>
      <c r="AC6037">
        <v>0</v>
      </c>
      <c r="AD6037">
        <v>0</v>
      </c>
      <c r="AE6037">
        <v>3.8139238532275512</v>
      </c>
    </row>
    <row r="6038" spans="1:31" x14ac:dyDescent="0.25">
      <c r="A6038">
        <v>2348916</v>
      </c>
      <c r="B6038">
        <v>1</v>
      </c>
      <c r="C6038" t="s">
        <v>80</v>
      </c>
      <c r="D6038" t="s">
        <v>92</v>
      </c>
      <c r="E6038" t="s">
        <v>151</v>
      </c>
      <c r="F6038" t="s">
        <v>17281</v>
      </c>
      <c r="G6038" t="s">
        <v>391</v>
      </c>
      <c r="H6038" t="s">
        <v>154</v>
      </c>
      <c r="I6038" t="s">
        <v>144</v>
      </c>
      <c r="J6038" t="s">
        <v>137</v>
      </c>
      <c r="K6038" t="s">
        <v>138</v>
      </c>
      <c r="L6038" t="s">
        <v>17282</v>
      </c>
      <c r="M6038" t="s">
        <v>17283</v>
      </c>
      <c r="N6038">
        <v>10.317222222</v>
      </c>
      <c r="O6038">
        <v>0</v>
      </c>
      <c r="P6038">
        <v>173</v>
      </c>
      <c r="Q6038">
        <v>0</v>
      </c>
      <c r="R6038">
        <v>0</v>
      </c>
      <c r="S6038">
        <v>0</v>
      </c>
      <c r="T6038">
        <v>12</v>
      </c>
      <c r="U6038">
        <v>0</v>
      </c>
      <c r="V6038">
        <v>0</v>
      </c>
      <c r="W6038">
        <v>0</v>
      </c>
      <c r="X6038">
        <v>539.23444004250098</v>
      </c>
      <c r="Y6038">
        <v>0</v>
      </c>
      <c r="Z6038">
        <v>0</v>
      </c>
      <c r="AA6038">
        <v>0</v>
      </c>
      <c r="AB6038">
        <v>132.20609314475459</v>
      </c>
      <c r="AC6038">
        <v>0</v>
      </c>
      <c r="AD6038">
        <v>0</v>
      </c>
      <c r="AE6038">
        <v>671.4405331872556</v>
      </c>
    </row>
    <row r="6039" spans="1:31" x14ac:dyDescent="0.25">
      <c r="A6039">
        <v>2349337</v>
      </c>
      <c r="B6039">
        <v>1</v>
      </c>
      <c r="C6039" t="s">
        <v>80</v>
      </c>
      <c r="D6039" t="s">
        <v>100</v>
      </c>
      <c r="E6039" t="s">
        <v>147</v>
      </c>
      <c r="F6039" t="s">
        <v>17284</v>
      </c>
      <c r="G6039" t="s">
        <v>1209</v>
      </c>
      <c r="H6039" t="s">
        <v>135</v>
      </c>
      <c r="I6039" t="s">
        <v>144</v>
      </c>
      <c r="J6039" t="s">
        <v>137</v>
      </c>
      <c r="K6039" t="s">
        <v>138</v>
      </c>
      <c r="L6039" t="s">
        <v>17285</v>
      </c>
      <c r="M6039" t="s">
        <v>17286</v>
      </c>
      <c r="N6039">
        <v>2.7633333329999998</v>
      </c>
      <c r="O6039">
        <v>0</v>
      </c>
      <c r="P6039">
        <v>25</v>
      </c>
      <c r="Q6039">
        <v>0</v>
      </c>
      <c r="R6039">
        <v>14</v>
      </c>
      <c r="S6039">
        <v>0</v>
      </c>
      <c r="T6039">
        <v>1</v>
      </c>
      <c r="U6039">
        <v>0</v>
      </c>
      <c r="V6039">
        <v>0</v>
      </c>
      <c r="W6039">
        <v>0</v>
      </c>
      <c r="X6039">
        <v>32.358157048163918</v>
      </c>
      <c r="Y6039">
        <v>0</v>
      </c>
      <c r="Z6039">
        <v>42.270241555686866</v>
      </c>
      <c r="AA6039">
        <v>0</v>
      </c>
      <c r="AB6039">
        <v>0</v>
      </c>
      <c r="AC6039">
        <v>0</v>
      </c>
      <c r="AD6039">
        <v>0</v>
      </c>
      <c r="AE6039">
        <v>74.628398603850783</v>
      </c>
    </row>
    <row r="6040" spans="1:31" x14ac:dyDescent="0.25">
      <c r="A6040">
        <v>2349197</v>
      </c>
      <c r="B6040">
        <v>1</v>
      </c>
      <c r="C6040" t="s">
        <v>80</v>
      </c>
      <c r="D6040" t="s">
        <v>105</v>
      </c>
      <c r="E6040" t="s">
        <v>157</v>
      </c>
      <c r="F6040" t="s">
        <v>17287</v>
      </c>
      <c r="G6040" t="s">
        <v>352</v>
      </c>
      <c r="H6040" t="s">
        <v>154</v>
      </c>
      <c r="I6040" t="s">
        <v>144</v>
      </c>
      <c r="J6040" t="s">
        <v>137</v>
      </c>
      <c r="K6040" t="s">
        <v>138</v>
      </c>
      <c r="L6040" t="s">
        <v>17288</v>
      </c>
      <c r="M6040" t="s">
        <v>17289</v>
      </c>
      <c r="N6040">
        <v>4.1752777769999998</v>
      </c>
      <c r="O6040">
        <v>0</v>
      </c>
      <c r="P6040">
        <v>4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4.5297354625407973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4.5297354625407973</v>
      </c>
    </row>
    <row r="6041" spans="1:31" x14ac:dyDescent="0.25">
      <c r="A6041">
        <v>2349174</v>
      </c>
      <c r="B6041">
        <v>1</v>
      </c>
      <c r="C6041" t="s">
        <v>80</v>
      </c>
      <c r="D6041" t="s">
        <v>104</v>
      </c>
      <c r="E6041" t="s">
        <v>151</v>
      </c>
      <c r="F6041" t="s">
        <v>17290</v>
      </c>
      <c r="G6041" t="s">
        <v>352</v>
      </c>
      <c r="H6041" t="s">
        <v>154</v>
      </c>
      <c r="I6041" t="s">
        <v>144</v>
      </c>
      <c r="J6041" t="s">
        <v>137</v>
      </c>
      <c r="K6041" t="s">
        <v>138</v>
      </c>
      <c r="L6041" t="s">
        <v>17291</v>
      </c>
      <c r="M6041" t="s">
        <v>17292</v>
      </c>
      <c r="N6041">
        <v>1.946666666</v>
      </c>
      <c r="O6041">
        <v>0</v>
      </c>
      <c r="P6041">
        <v>1</v>
      </c>
      <c r="Q6041">
        <v>0</v>
      </c>
      <c r="R6041">
        <v>0</v>
      </c>
      <c r="S6041">
        <v>0</v>
      </c>
      <c r="T6041">
        <v>4</v>
      </c>
      <c r="U6041">
        <v>0</v>
      </c>
      <c r="V6041">
        <v>0</v>
      </c>
      <c r="W6041">
        <v>0</v>
      </c>
      <c r="X6041">
        <v>8.6360541988995565E-2</v>
      </c>
      <c r="Y6041">
        <v>0</v>
      </c>
      <c r="Z6041">
        <v>0</v>
      </c>
      <c r="AA6041">
        <v>0</v>
      </c>
      <c r="AB6041">
        <v>14.940707923487924</v>
      </c>
      <c r="AC6041">
        <v>0</v>
      </c>
      <c r="AD6041">
        <v>0</v>
      </c>
      <c r="AE6041">
        <v>15.027068465476919</v>
      </c>
    </row>
    <row r="6042" spans="1:31" x14ac:dyDescent="0.25">
      <c r="A6042">
        <v>2349237</v>
      </c>
      <c r="B6042">
        <v>1</v>
      </c>
      <c r="C6042" t="s">
        <v>80</v>
      </c>
      <c r="D6042" t="s">
        <v>92</v>
      </c>
      <c r="E6042" t="s">
        <v>147</v>
      </c>
      <c r="F6042" t="s">
        <v>17293</v>
      </c>
      <c r="G6042" t="s">
        <v>143</v>
      </c>
      <c r="H6042" t="s">
        <v>135</v>
      </c>
      <c r="I6042" t="s">
        <v>144</v>
      </c>
      <c r="J6042" t="s">
        <v>137</v>
      </c>
      <c r="K6042" t="s">
        <v>138</v>
      </c>
      <c r="L6042" t="s">
        <v>17294</v>
      </c>
      <c r="M6042" t="s">
        <v>17295</v>
      </c>
      <c r="N6042">
        <v>4.0791666659999999</v>
      </c>
      <c r="O6042">
        <v>0</v>
      </c>
      <c r="P6042">
        <v>23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27.158412931057839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27.158412931057839</v>
      </c>
    </row>
    <row r="6043" spans="1:31" x14ac:dyDescent="0.25">
      <c r="A6043">
        <v>2348988</v>
      </c>
      <c r="B6043">
        <v>1</v>
      </c>
      <c r="C6043" t="s">
        <v>81</v>
      </c>
      <c r="D6043" t="s">
        <v>116</v>
      </c>
      <c r="E6043" t="s">
        <v>157</v>
      </c>
      <c r="F6043" t="s">
        <v>17296</v>
      </c>
      <c r="G6043" t="s">
        <v>159</v>
      </c>
      <c r="H6043" t="s">
        <v>154</v>
      </c>
      <c r="I6043" t="s">
        <v>144</v>
      </c>
      <c r="J6043" t="s">
        <v>137</v>
      </c>
      <c r="K6043" t="s">
        <v>138</v>
      </c>
      <c r="L6043" t="s">
        <v>17297</v>
      </c>
      <c r="M6043" t="s">
        <v>17298</v>
      </c>
      <c r="N6043">
        <v>3.3374999999999999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1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3.1833428675049333</v>
      </c>
      <c r="AC6043">
        <v>0</v>
      </c>
      <c r="AD6043">
        <v>0</v>
      </c>
      <c r="AE6043">
        <v>3.1833428675049333</v>
      </c>
    </row>
    <row r="6044" spans="1:31" x14ac:dyDescent="0.25">
      <c r="A6044">
        <v>2349343</v>
      </c>
      <c r="B6044">
        <v>1</v>
      </c>
      <c r="C6044" t="s">
        <v>81</v>
      </c>
      <c r="D6044" t="s">
        <v>114</v>
      </c>
      <c r="E6044" t="s">
        <v>157</v>
      </c>
      <c r="F6044" t="s">
        <v>17299</v>
      </c>
      <c r="G6044" t="s">
        <v>352</v>
      </c>
      <c r="H6044" t="s">
        <v>154</v>
      </c>
      <c r="I6044" t="s">
        <v>144</v>
      </c>
      <c r="J6044" t="s">
        <v>137</v>
      </c>
      <c r="K6044" t="s">
        <v>138</v>
      </c>
      <c r="L6044" t="s">
        <v>17300</v>
      </c>
      <c r="M6044" t="s">
        <v>17301</v>
      </c>
      <c r="N6044">
        <v>3.6258333330000001</v>
      </c>
      <c r="O6044">
        <v>0</v>
      </c>
      <c r="P6044">
        <v>1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1.1822530602317638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1.1822530602317638</v>
      </c>
    </row>
    <row r="6045" spans="1:31" x14ac:dyDescent="0.25">
      <c r="A6045">
        <v>2348882</v>
      </c>
      <c r="B6045">
        <v>1</v>
      </c>
      <c r="C6045" t="s">
        <v>81</v>
      </c>
      <c r="D6045" t="s">
        <v>115</v>
      </c>
      <c r="E6045" t="s">
        <v>151</v>
      </c>
      <c r="F6045" t="s">
        <v>17302</v>
      </c>
      <c r="G6045" t="s">
        <v>153</v>
      </c>
      <c r="H6045" t="s">
        <v>154</v>
      </c>
      <c r="I6045" t="s">
        <v>144</v>
      </c>
      <c r="J6045" t="s">
        <v>137</v>
      </c>
      <c r="K6045" t="s">
        <v>138</v>
      </c>
      <c r="L6045" t="s">
        <v>17303</v>
      </c>
      <c r="M6045" t="s">
        <v>17304</v>
      </c>
      <c r="N6045">
        <v>2.4608333330000001</v>
      </c>
      <c r="O6045">
        <v>0</v>
      </c>
      <c r="P6045">
        <v>11</v>
      </c>
      <c r="Q6045">
        <v>0</v>
      </c>
      <c r="R6045">
        <v>1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1.5415139425233477</v>
      </c>
      <c r="Y6045">
        <v>0</v>
      </c>
      <c r="Z6045">
        <v>7.1404470690576677E-2</v>
      </c>
      <c r="AA6045">
        <v>0</v>
      </c>
      <c r="AB6045">
        <v>0</v>
      </c>
      <c r="AC6045">
        <v>0</v>
      </c>
      <c r="AD6045">
        <v>0</v>
      </c>
      <c r="AE6045">
        <v>1.6129184132139245</v>
      </c>
    </row>
    <row r="6046" spans="1:31" x14ac:dyDescent="0.25">
      <c r="A6046">
        <v>2349091</v>
      </c>
      <c r="B6046">
        <v>1</v>
      </c>
      <c r="C6046" t="s">
        <v>80</v>
      </c>
      <c r="D6046" t="s">
        <v>105</v>
      </c>
      <c r="E6046" t="s">
        <v>132</v>
      </c>
      <c r="F6046" t="s">
        <v>17305</v>
      </c>
      <c r="G6046" t="s">
        <v>208</v>
      </c>
      <c r="H6046" t="s">
        <v>135</v>
      </c>
      <c r="I6046" t="s">
        <v>144</v>
      </c>
      <c r="J6046" t="s">
        <v>137</v>
      </c>
      <c r="K6046" t="s">
        <v>209</v>
      </c>
      <c r="L6046" t="s">
        <v>17306</v>
      </c>
      <c r="M6046" t="s">
        <v>17307</v>
      </c>
      <c r="N6046">
        <v>3.9666666660000001</v>
      </c>
      <c r="O6046">
        <v>1</v>
      </c>
      <c r="P6046">
        <v>297</v>
      </c>
      <c r="Q6046">
        <v>2</v>
      </c>
      <c r="R6046">
        <v>18</v>
      </c>
      <c r="S6046">
        <v>15</v>
      </c>
      <c r="T6046">
        <v>63</v>
      </c>
      <c r="U6046">
        <v>4</v>
      </c>
      <c r="V6046">
        <v>0</v>
      </c>
      <c r="W6046">
        <v>1.1497049871233331</v>
      </c>
      <c r="X6046">
        <v>331.5608540227189</v>
      </c>
      <c r="Y6046">
        <v>10.250242819828001</v>
      </c>
      <c r="Z6046">
        <v>43.283132697872915</v>
      </c>
      <c r="AA6046">
        <v>714.6443455672952</v>
      </c>
      <c r="AB6046">
        <v>407.22923088611373</v>
      </c>
      <c r="AC6046">
        <v>150.57457598054526</v>
      </c>
      <c r="AD6046">
        <v>0</v>
      </c>
      <c r="AE6046">
        <v>1658.6920869614974</v>
      </c>
    </row>
    <row r="6047" spans="1:31" x14ac:dyDescent="0.25">
      <c r="A6047">
        <v>2348942</v>
      </c>
      <c r="B6047">
        <v>1</v>
      </c>
      <c r="C6047" t="s">
        <v>80</v>
      </c>
      <c r="D6047" t="s">
        <v>100</v>
      </c>
      <c r="E6047" t="s">
        <v>157</v>
      </c>
      <c r="F6047" t="s">
        <v>17308</v>
      </c>
      <c r="G6047" t="s">
        <v>159</v>
      </c>
      <c r="H6047" t="s">
        <v>154</v>
      </c>
      <c r="I6047" t="s">
        <v>144</v>
      </c>
      <c r="J6047" t="s">
        <v>137</v>
      </c>
      <c r="K6047" t="s">
        <v>138</v>
      </c>
      <c r="L6047" t="s">
        <v>17309</v>
      </c>
      <c r="M6047" t="s">
        <v>17310</v>
      </c>
      <c r="N6047">
        <v>7.3827777770000003</v>
      </c>
      <c r="O6047">
        <v>0</v>
      </c>
      <c r="P6047">
        <v>1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1.8221393090691527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1.8221393090691527</v>
      </c>
    </row>
    <row r="6048" spans="1:31" x14ac:dyDescent="0.25">
      <c r="A6048">
        <v>2348842</v>
      </c>
      <c r="B6048">
        <v>1</v>
      </c>
      <c r="C6048" t="s">
        <v>81</v>
      </c>
      <c r="D6048" t="s">
        <v>125</v>
      </c>
      <c r="E6048" t="s">
        <v>141</v>
      </c>
      <c r="F6048" t="s">
        <v>17311</v>
      </c>
      <c r="G6048" t="s">
        <v>208</v>
      </c>
      <c r="H6048" t="s">
        <v>135</v>
      </c>
      <c r="I6048" t="s">
        <v>144</v>
      </c>
      <c r="J6048" t="s">
        <v>137</v>
      </c>
      <c r="K6048" t="s">
        <v>209</v>
      </c>
      <c r="L6048" t="s">
        <v>17312</v>
      </c>
      <c r="M6048" t="s">
        <v>17313</v>
      </c>
      <c r="N6048">
        <v>2.5930555549999998</v>
      </c>
      <c r="O6048">
        <v>0</v>
      </c>
      <c r="P6048">
        <v>306</v>
      </c>
      <c r="Q6048">
        <v>51</v>
      </c>
      <c r="R6048">
        <v>112</v>
      </c>
      <c r="S6048">
        <v>7</v>
      </c>
      <c r="T6048">
        <v>36</v>
      </c>
      <c r="U6048">
        <v>1</v>
      </c>
      <c r="V6048">
        <v>0</v>
      </c>
      <c r="W6048">
        <v>0</v>
      </c>
      <c r="X6048">
        <v>192.66319230712381</v>
      </c>
      <c r="Y6048">
        <v>2274.021878017184</v>
      </c>
      <c r="Z6048">
        <v>3148.4965770521112</v>
      </c>
      <c r="AA6048">
        <v>163.2832208410405</v>
      </c>
      <c r="AB6048">
        <v>162.92158676126155</v>
      </c>
      <c r="AC6048">
        <v>13.769026710614895</v>
      </c>
      <c r="AD6048">
        <v>0</v>
      </c>
      <c r="AE6048">
        <v>5955.1554816893358</v>
      </c>
    </row>
    <row r="6049" spans="1:31" x14ac:dyDescent="0.25">
      <c r="A6049">
        <v>2349280</v>
      </c>
      <c r="B6049">
        <v>1</v>
      </c>
      <c r="C6049" t="s">
        <v>80</v>
      </c>
      <c r="D6049" t="s">
        <v>105</v>
      </c>
      <c r="E6049" t="s">
        <v>132</v>
      </c>
      <c r="F6049" t="s">
        <v>17314</v>
      </c>
      <c r="G6049" t="s">
        <v>134</v>
      </c>
      <c r="H6049" t="s">
        <v>135</v>
      </c>
      <c r="I6049" t="s">
        <v>144</v>
      </c>
      <c r="J6049" t="s">
        <v>137</v>
      </c>
      <c r="K6049" t="s">
        <v>138</v>
      </c>
      <c r="L6049" t="s">
        <v>17315</v>
      </c>
      <c r="M6049" t="s">
        <v>17316</v>
      </c>
      <c r="N6049">
        <v>1.265833333</v>
      </c>
      <c r="O6049">
        <v>11</v>
      </c>
      <c r="P6049">
        <v>1503</v>
      </c>
      <c r="Q6049">
        <v>18</v>
      </c>
      <c r="R6049">
        <v>657</v>
      </c>
      <c r="S6049">
        <v>23</v>
      </c>
      <c r="T6049">
        <v>176</v>
      </c>
      <c r="U6049">
        <v>0</v>
      </c>
      <c r="V6049">
        <v>1</v>
      </c>
      <c r="W6049">
        <v>6.5759608063080828</v>
      </c>
      <c r="X6049">
        <v>492.81534852069154</v>
      </c>
      <c r="Y6049">
        <v>47.737267531255753</v>
      </c>
      <c r="Z6049">
        <v>368.33208179472621</v>
      </c>
      <c r="AA6049">
        <v>1048.5344130587514</v>
      </c>
      <c r="AB6049">
        <v>205.00877485598235</v>
      </c>
      <c r="AC6049">
        <v>0</v>
      </c>
      <c r="AD6049">
        <v>10.141137476105891</v>
      </c>
      <c r="AE6049">
        <v>2179.1449840438213</v>
      </c>
    </row>
    <row r="6050" spans="1:31" x14ac:dyDescent="0.25">
      <c r="A6050">
        <v>2349274</v>
      </c>
      <c r="B6050">
        <v>1</v>
      </c>
      <c r="C6050" t="s">
        <v>81</v>
      </c>
      <c r="D6050" t="s">
        <v>125</v>
      </c>
      <c r="E6050" t="s">
        <v>147</v>
      </c>
      <c r="F6050" t="s">
        <v>17317</v>
      </c>
      <c r="G6050" t="s">
        <v>184</v>
      </c>
      <c r="H6050" t="s">
        <v>135</v>
      </c>
      <c r="I6050" t="s">
        <v>144</v>
      </c>
      <c r="J6050" t="s">
        <v>137</v>
      </c>
      <c r="K6050" t="s">
        <v>138</v>
      </c>
      <c r="L6050" t="s">
        <v>17318</v>
      </c>
      <c r="M6050" t="s">
        <v>17319</v>
      </c>
      <c r="N6050">
        <v>2.4622222219999998</v>
      </c>
      <c r="O6050">
        <v>0</v>
      </c>
      <c r="P6050">
        <v>0</v>
      </c>
      <c r="Q6050">
        <v>0</v>
      </c>
      <c r="R6050">
        <v>4</v>
      </c>
      <c r="S6050">
        <v>0</v>
      </c>
      <c r="T6050">
        <v>1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23.556106876964279</v>
      </c>
      <c r="AA6050">
        <v>0</v>
      </c>
      <c r="AB6050">
        <v>6.6320375288462108</v>
      </c>
      <c r="AC6050">
        <v>0</v>
      </c>
      <c r="AD6050">
        <v>0</v>
      </c>
      <c r="AE6050">
        <v>30.18814440581049</v>
      </c>
    </row>
    <row r="6051" spans="1:31" x14ac:dyDescent="0.25">
      <c r="A6051">
        <v>2348756</v>
      </c>
      <c r="B6051">
        <v>1</v>
      </c>
      <c r="C6051" t="s">
        <v>81</v>
      </c>
      <c r="D6051" t="s">
        <v>122</v>
      </c>
      <c r="E6051" t="s">
        <v>240</v>
      </c>
      <c r="F6051" t="s">
        <v>17320</v>
      </c>
      <c r="G6051" t="s">
        <v>134</v>
      </c>
      <c r="H6051" t="s">
        <v>135</v>
      </c>
      <c r="I6051" t="s">
        <v>144</v>
      </c>
      <c r="J6051" t="s">
        <v>137</v>
      </c>
      <c r="K6051" t="s">
        <v>138</v>
      </c>
      <c r="L6051" t="s">
        <v>17321</v>
      </c>
      <c r="M6051" t="s">
        <v>17322</v>
      </c>
      <c r="N6051">
        <v>1.186388888</v>
      </c>
      <c r="O6051">
        <v>7</v>
      </c>
      <c r="P6051">
        <v>9819</v>
      </c>
      <c r="Q6051">
        <v>91</v>
      </c>
      <c r="R6051">
        <v>163</v>
      </c>
      <c r="S6051">
        <v>68</v>
      </c>
      <c r="T6051">
        <v>1470</v>
      </c>
      <c r="U6051">
        <v>14</v>
      </c>
      <c r="V6051">
        <v>3</v>
      </c>
      <c r="W6051">
        <v>1.7724959788418171</v>
      </c>
      <c r="X6051">
        <v>1751.3159260080204</v>
      </c>
      <c r="Y6051">
        <v>257.97710187898753</v>
      </c>
      <c r="Z6051">
        <v>136.73055556749139</v>
      </c>
      <c r="AA6051">
        <v>1007.3057136844004</v>
      </c>
      <c r="AB6051">
        <v>637.76450677449043</v>
      </c>
      <c r="AC6051">
        <v>4086.2680698279837</v>
      </c>
      <c r="AD6051">
        <v>80.770277981462016</v>
      </c>
      <c r="AE6051">
        <v>7959.9046477016773</v>
      </c>
    </row>
    <row r="6052" spans="1:31" x14ac:dyDescent="0.25">
      <c r="A6052">
        <v>2348905</v>
      </c>
      <c r="B6052">
        <v>1</v>
      </c>
      <c r="C6052" t="s">
        <v>80</v>
      </c>
      <c r="D6052" t="s">
        <v>86</v>
      </c>
      <c r="E6052" t="s">
        <v>157</v>
      </c>
      <c r="F6052" t="s">
        <v>17323</v>
      </c>
      <c r="G6052" t="s">
        <v>279</v>
      </c>
      <c r="H6052" t="s">
        <v>154</v>
      </c>
      <c r="I6052" t="s">
        <v>144</v>
      </c>
      <c r="J6052" t="s">
        <v>137</v>
      </c>
      <c r="K6052" t="s">
        <v>138</v>
      </c>
      <c r="L6052" t="s">
        <v>17324</v>
      </c>
      <c r="M6052" t="s">
        <v>17325</v>
      </c>
      <c r="N6052">
        <v>2.1097222219999998</v>
      </c>
      <c r="O6052">
        <v>0</v>
      </c>
      <c r="P6052">
        <v>6</v>
      </c>
      <c r="Q6052">
        <v>0</v>
      </c>
      <c r="R6052">
        <v>0</v>
      </c>
      <c r="S6052">
        <v>0</v>
      </c>
      <c r="T6052">
        <v>1</v>
      </c>
      <c r="U6052">
        <v>0</v>
      </c>
      <c r="V6052">
        <v>0</v>
      </c>
      <c r="W6052">
        <v>0</v>
      </c>
      <c r="X6052">
        <v>2.6885936485598227</v>
      </c>
      <c r="Y6052">
        <v>0</v>
      </c>
      <c r="Z6052">
        <v>0</v>
      </c>
      <c r="AA6052">
        <v>0</v>
      </c>
      <c r="AB6052">
        <v>0.63371917247893328</v>
      </c>
      <c r="AC6052">
        <v>0</v>
      </c>
      <c r="AD6052">
        <v>0</v>
      </c>
      <c r="AE6052">
        <v>3.3223128210387562</v>
      </c>
    </row>
    <row r="6053" spans="1:31" x14ac:dyDescent="0.25">
      <c r="A6053">
        <v>2348776</v>
      </c>
      <c r="B6053">
        <v>1</v>
      </c>
      <c r="C6053" t="s">
        <v>80</v>
      </c>
      <c r="D6053" t="s">
        <v>100</v>
      </c>
      <c r="E6053" t="s">
        <v>147</v>
      </c>
      <c r="F6053" t="s">
        <v>416</v>
      </c>
      <c r="G6053" t="s">
        <v>134</v>
      </c>
      <c r="H6053" t="s">
        <v>135</v>
      </c>
      <c r="I6053" t="s">
        <v>144</v>
      </c>
      <c r="J6053" t="s">
        <v>137</v>
      </c>
      <c r="K6053" t="s">
        <v>138</v>
      </c>
      <c r="L6053" t="s">
        <v>17326</v>
      </c>
      <c r="M6053" t="s">
        <v>17327</v>
      </c>
      <c r="N6053">
        <v>0.47888888800000001</v>
      </c>
      <c r="O6053">
        <v>0</v>
      </c>
      <c r="P6053">
        <v>918</v>
      </c>
      <c r="Q6053">
        <v>0</v>
      </c>
      <c r="R6053">
        <v>127</v>
      </c>
      <c r="S6053">
        <v>0</v>
      </c>
      <c r="T6053">
        <v>108</v>
      </c>
      <c r="U6053">
        <v>0</v>
      </c>
      <c r="V6053">
        <v>0</v>
      </c>
      <c r="W6053">
        <v>0</v>
      </c>
      <c r="X6053">
        <v>161.08071601606002</v>
      </c>
      <c r="Y6053">
        <v>0</v>
      </c>
      <c r="Z6053">
        <v>63.461010818720681</v>
      </c>
      <c r="AA6053">
        <v>0</v>
      </c>
      <c r="AB6053">
        <v>30.015240727331953</v>
      </c>
      <c r="AC6053">
        <v>0</v>
      </c>
      <c r="AD6053">
        <v>0</v>
      </c>
      <c r="AE6053">
        <v>254.55696756211267</v>
      </c>
    </row>
    <row r="6054" spans="1:31" x14ac:dyDescent="0.25">
      <c r="A6054">
        <v>2349068</v>
      </c>
      <c r="B6054">
        <v>1</v>
      </c>
      <c r="C6054" t="s">
        <v>81</v>
      </c>
      <c r="D6054" t="s">
        <v>123</v>
      </c>
      <c r="E6054" t="s">
        <v>141</v>
      </c>
      <c r="F6054" t="s">
        <v>17328</v>
      </c>
      <c r="G6054" t="s">
        <v>134</v>
      </c>
      <c r="H6054" t="s">
        <v>135</v>
      </c>
      <c r="I6054" t="s">
        <v>144</v>
      </c>
      <c r="J6054" t="s">
        <v>137</v>
      </c>
      <c r="K6054" t="s">
        <v>138</v>
      </c>
      <c r="L6054" t="s">
        <v>17329</v>
      </c>
      <c r="M6054" t="s">
        <v>17330</v>
      </c>
      <c r="N6054">
        <v>0.69138888799999998</v>
      </c>
      <c r="O6054">
        <v>15</v>
      </c>
      <c r="P6054">
        <v>898</v>
      </c>
      <c r="Q6054">
        <v>425</v>
      </c>
      <c r="R6054">
        <v>185</v>
      </c>
      <c r="S6054">
        <v>37</v>
      </c>
      <c r="T6054">
        <v>72</v>
      </c>
      <c r="U6054">
        <v>4</v>
      </c>
      <c r="V6054">
        <v>0</v>
      </c>
      <c r="W6054">
        <v>57.124757434733894</v>
      </c>
      <c r="X6054">
        <v>168.35639538135447</v>
      </c>
      <c r="Y6054">
        <v>1747.5832656022521</v>
      </c>
      <c r="Z6054">
        <v>643.06534387399654</v>
      </c>
      <c r="AA6054">
        <v>329.88794738711266</v>
      </c>
      <c r="AB6054">
        <v>78.772525284295611</v>
      </c>
      <c r="AC6054">
        <v>195.38008451403681</v>
      </c>
      <c r="AD6054">
        <v>0</v>
      </c>
      <c r="AE6054">
        <v>3220.170319477782</v>
      </c>
    </row>
    <row r="6055" spans="1:31" x14ac:dyDescent="0.25">
      <c r="A6055">
        <v>2349111</v>
      </c>
      <c r="B6055">
        <v>1</v>
      </c>
      <c r="C6055" t="s">
        <v>81</v>
      </c>
      <c r="D6055" t="s">
        <v>123</v>
      </c>
      <c r="E6055" t="s">
        <v>157</v>
      </c>
      <c r="F6055" t="s">
        <v>17331</v>
      </c>
      <c r="G6055" t="s">
        <v>279</v>
      </c>
      <c r="H6055" t="s">
        <v>154</v>
      </c>
      <c r="I6055" t="s">
        <v>144</v>
      </c>
      <c r="J6055" t="s">
        <v>137</v>
      </c>
      <c r="K6055" t="s">
        <v>138</v>
      </c>
      <c r="L6055" t="s">
        <v>17332</v>
      </c>
      <c r="M6055" t="s">
        <v>17333</v>
      </c>
      <c r="N6055">
        <v>2.9272222220000002</v>
      </c>
      <c r="O6055">
        <v>0</v>
      </c>
      <c r="P6055">
        <v>7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6.3849038822153545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6.3849038822153545</v>
      </c>
    </row>
    <row r="6056" spans="1:31" x14ac:dyDescent="0.25">
      <c r="A6056">
        <v>2348816</v>
      </c>
      <c r="B6056">
        <v>1</v>
      </c>
      <c r="C6056" t="s">
        <v>80</v>
      </c>
      <c r="D6056" t="s">
        <v>97</v>
      </c>
      <c r="E6056" t="s">
        <v>157</v>
      </c>
      <c r="F6056" t="s">
        <v>17334</v>
      </c>
      <c r="G6056" t="s">
        <v>159</v>
      </c>
      <c r="H6056" t="s">
        <v>154</v>
      </c>
      <c r="I6056" t="s">
        <v>144</v>
      </c>
      <c r="J6056" t="s">
        <v>137</v>
      </c>
      <c r="K6056" t="s">
        <v>138</v>
      </c>
      <c r="L6056" t="s">
        <v>17335</v>
      </c>
      <c r="M6056" t="s">
        <v>17336</v>
      </c>
      <c r="N6056">
        <v>2.2430555550000002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1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5.18662925001132</v>
      </c>
      <c r="AC6056">
        <v>0</v>
      </c>
      <c r="AD6056">
        <v>0</v>
      </c>
      <c r="AE6056">
        <v>5.18662925001132</v>
      </c>
    </row>
    <row r="6057" spans="1:31" x14ac:dyDescent="0.25">
      <c r="A6057">
        <v>2349171</v>
      </c>
      <c r="B6057">
        <v>1</v>
      </c>
      <c r="C6057" t="s">
        <v>80</v>
      </c>
      <c r="D6057" t="s">
        <v>84</v>
      </c>
      <c r="E6057" t="s">
        <v>151</v>
      </c>
      <c r="F6057" t="s">
        <v>17337</v>
      </c>
      <c r="G6057" t="s">
        <v>153</v>
      </c>
      <c r="H6057" t="s">
        <v>154</v>
      </c>
      <c r="I6057" t="s">
        <v>144</v>
      </c>
      <c r="J6057" t="s">
        <v>137</v>
      </c>
      <c r="K6057" t="s">
        <v>138</v>
      </c>
      <c r="L6057" t="s">
        <v>17338</v>
      </c>
      <c r="M6057" t="s">
        <v>17339</v>
      </c>
      <c r="N6057">
        <v>1.7466666660000001</v>
      </c>
      <c r="O6057">
        <v>0</v>
      </c>
      <c r="P6057">
        <v>171</v>
      </c>
      <c r="Q6057">
        <v>0</v>
      </c>
      <c r="R6057">
        <v>0</v>
      </c>
      <c r="S6057">
        <v>0</v>
      </c>
      <c r="T6057">
        <v>17</v>
      </c>
      <c r="U6057">
        <v>0</v>
      </c>
      <c r="V6057">
        <v>0</v>
      </c>
      <c r="W6057">
        <v>0</v>
      </c>
      <c r="X6057">
        <v>90.999678807188644</v>
      </c>
      <c r="Y6057">
        <v>0</v>
      </c>
      <c r="Z6057">
        <v>0</v>
      </c>
      <c r="AA6057">
        <v>0</v>
      </c>
      <c r="AB6057">
        <v>72.083388750173398</v>
      </c>
      <c r="AC6057">
        <v>0</v>
      </c>
      <c r="AD6057">
        <v>0</v>
      </c>
      <c r="AE6057">
        <v>163.08306755736203</v>
      </c>
    </row>
    <row r="6058" spans="1:31" x14ac:dyDescent="0.25">
      <c r="A6058">
        <v>2348839</v>
      </c>
      <c r="B6058">
        <v>1</v>
      </c>
      <c r="C6058" t="s">
        <v>80</v>
      </c>
      <c r="D6058" t="s">
        <v>84</v>
      </c>
      <c r="E6058" t="s">
        <v>147</v>
      </c>
      <c r="F6058" t="s">
        <v>17340</v>
      </c>
      <c r="G6058" t="s">
        <v>208</v>
      </c>
      <c r="H6058" t="s">
        <v>135</v>
      </c>
      <c r="I6058" t="s">
        <v>144</v>
      </c>
      <c r="J6058" t="s">
        <v>137</v>
      </c>
      <c r="K6058" t="s">
        <v>209</v>
      </c>
      <c r="L6058" t="s">
        <v>17341</v>
      </c>
      <c r="M6058" t="s">
        <v>17342</v>
      </c>
      <c r="N6058">
        <v>8.3727777769999996</v>
      </c>
      <c r="O6058">
        <v>0</v>
      </c>
      <c r="P6058">
        <v>265</v>
      </c>
      <c r="Q6058">
        <v>0</v>
      </c>
      <c r="R6058">
        <v>10</v>
      </c>
      <c r="S6058">
        <v>0</v>
      </c>
      <c r="T6058">
        <v>59</v>
      </c>
      <c r="U6058">
        <v>0</v>
      </c>
      <c r="V6058">
        <v>0</v>
      </c>
      <c r="W6058">
        <v>0</v>
      </c>
      <c r="X6058">
        <v>717.83772630660985</v>
      </c>
      <c r="Y6058">
        <v>0</v>
      </c>
      <c r="Z6058">
        <v>47.654648260858728</v>
      </c>
      <c r="AA6058">
        <v>0</v>
      </c>
      <c r="AB6058">
        <v>519.91775903883422</v>
      </c>
      <c r="AC6058">
        <v>0</v>
      </c>
      <c r="AD6058">
        <v>0</v>
      </c>
      <c r="AE6058">
        <v>1285.4101336063027</v>
      </c>
    </row>
    <row r="6059" spans="1:31" x14ac:dyDescent="0.25">
      <c r="A6059">
        <v>2348862</v>
      </c>
      <c r="B6059">
        <v>1</v>
      </c>
      <c r="C6059" t="s">
        <v>81</v>
      </c>
      <c r="D6059" t="s">
        <v>121</v>
      </c>
      <c r="E6059" t="s">
        <v>151</v>
      </c>
      <c r="F6059" t="s">
        <v>17343</v>
      </c>
      <c r="G6059" t="s">
        <v>153</v>
      </c>
      <c r="H6059" t="s">
        <v>154</v>
      </c>
      <c r="I6059" t="s">
        <v>144</v>
      </c>
      <c r="J6059" t="s">
        <v>137</v>
      </c>
      <c r="K6059" t="s">
        <v>138</v>
      </c>
      <c r="L6059" t="s">
        <v>17344</v>
      </c>
      <c r="M6059" t="s">
        <v>17345</v>
      </c>
      <c r="N6059">
        <v>0.37527777699999998</v>
      </c>
      <c r="O6059">
        <v>0</v>
      </c>
      <c r="P6059">
        <v>14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0.88619653952680666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0.88619653952680666</v>
      </c>
    </row>
    <row r="6060" spans="1:31" x14ac:dyDescent="0.25">
      <c r="A6060">
        <v>2349217</v>
      </c>
      <c r="B6060">
        <v>1</v>
      </c>
      <c r="C6060" t="s">
        <v>80</v>
      </c>
      <c r="D6060" t="s">
        <v>93</v>
      </c>
      <c r="E6060" t="s">
        <v>132</v>
      </c>
      <c r="F6060" t="s">
        <v>15578</v>
      </c>
      <c r="G6060" t="s">
        <v>134</v>
      </c>
      <c r="H6060" t="s">
        <v>135</v>
      </c>
      <c r="I6060" t="s">
        <v>144</v>
      </c>
      <c r="J6060" t="s">
        <v>137</v>
      </c>
      <c r="K6060" t="s">
        <v>138</v>
      </c>
      <c r="L6060" t="s">
        <v>17346</v>
      </c>
      <c r="M6060" t="s">
        <v>17347</v>
      </c>
      <c r="N6060">
        <v>0.112222222</v>
      </c>
      <c r="O6060">
        <v>0</v>
      </c>
      <c r="P6060">
        <v>1091</v>
      </c>
      <c r="Q6060">
        <v>1</v>
      </c>
      <c r="R6060">
        <v>284</v>
      </c>
      <c r="S6060">
        <v>4</v>
      </c>
      <c r="T6060">
        <v>306</v>
      </c>
      <c r="U6060">
        <v>0</v>
      </c>
      <c r="V6060">
        <v>0</v>
      </c>
      <c r="W6060">
        <v>0</v>
      </c>
      <c r="X6060">
        <v>23.798654542218927</v>
      </c>
      <c r="Y6060">
        <v>0</v>
      </c>
      <c r="Z6060">
        <v>42.059105639623382</v>
      </c>
      <c r="AA6060">
        <v>1.6776990086164303</v>
      </c>
      <c r="AB6060">
        <v>28.807725566233419</v>
      </c>
      <c r="AC6060">
        <v>0</v>
      </c>
      <c r="AD6060">
        <v>0</v>
      </c>
      <c r="AE6060">
        <v>96.343184756692153</v>
      </c>
    </row>
    <row r="6061" spans="1:31" x14ac:dyDescent="0.25">
      <c r="A6061">
        <v>2349317</v>
      </c>
      <c r="B6061">
        <v>1</v>
      </c>
      <c r="C6061" t="s">
        <v>81</v>
      </c>
      <c r="D6061" t="s">
        <v>112</v>
      </c>
      <c r="E6061" t="s">
        <v>157</v>
      </c>
      <c r="F6061" t="s">
        <v>17348</v>
      </c>
      <c r="G6061" t="s">
        <v>204</v>
      </c>
      <c r="H6061" t="s">
        <v>154</v>
      </c>
      <c r="I6061" t="s">
        <v>144</v>
      </c>
      <c r="J6061" t="s">
        <v>137</v>
      </c>
      <c r="K6061" t="s">
        <v>138</v>
      </c>
      <c r="L6061" t="s">
        <v>17349</v>
      </c>
      <c r="M6061" t="s">
        <v>17350</v>
      </c>
      <c r="N6061">
        <v>0.60750000000000004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1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2.4583309923840755</v>
      </c>
      <c r="AC6061">
        <v>0</v>
      </c>
      <c r="AD6061">
        <v>0</v>
      </c>
      <c r="AE6061">
        <v>2.4583309923840755</v>
      </c>
    </row>
    <row r="6062" spans="1:31" x14ac:dyDescent="0.25">
      <c r="A6062">
        <v>2348739</v>
      </c>
      <c r="B6062">
        <v>1</v>
      </c>
      <c r="C6062" t="s">
        <v>80</v>
      </c>
      <c r="D6062" t="s">
        <v>100</v>
      </c>
      <c r="E6062" t="s">
        <v>157</v>
      </c>
      <c r="F6062" t="s">
        <v>9316</v>
      </c>
      <c r="G6062" t="s">
        <v>204</v>
      </c>
      <c r="H6062" t="s">
        <v>154</v>
      </c>
      <c r="I6062" t="s">
        <v>144</v>
      </c>
      <c r="J6062" t="s">
        <v>137</v>
      </c>
      <c r="K6062" t="s">
        <v>138</v>
      </c>
      <c r="L6062" t="s">
        <v>17351</v>
      </c>
      <c r="M6062" t="s">
        <v>17352</v>
      </c>
      <c r="N6062">
        <v>2.2400000000000002</v>
      </c>
      <c r="O6062">
        <v>0</v>
      </c>
      <c r="P6062">
        <v>1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0.5002282219736478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0.5002282219736478</v>
      </c>
    </row>
    <row r="6063" spans="1:31" x14ac:dyDescent="0.25">
      <c r="A6063">
        <v>2349094</v>
      </c>
      <c r="B6063">
        <v>1</v>
      </c>
      <c r="C6063" t="s">
        <v>80</v>
      </c>
      <c r="D6063" t="s">
        <v>92</v>
      </c>
      <c r="E6063" t="s">
        <v>141</v>
      </c>
      <c r="F6063" t="s">
        <v>6693</v>
      </c>
      <c r="G6063" t="s">
        <v>134</v>
      </c>
      <c r="H6063" t="s">
        <v>135</v>
      </c>
      <c r="I6063" t="s">
        <v>144</v>
      </c>
      <c r="J6063" t="s">
        <v>137</v>
      </c>
      <c r="K6063" t="s">
        <v>138</v>
      </c>
      <c r="L6063" t="s">
        <v>17353</v>
      </c>
      <c r="M6063" t="s">
        <v>17354</v>
      </c>
      <c r="N6063">
        <v>3.378055555</v>
      </c>
      <c r="O6063">
        <v>0</v>
      </c>
      <c r="P6063">
        <v>199</v>
      </c>
      <c r="Q6063">
        <v>0</v>
      </c>
      <c r="R6063">
        <v>4</v>
      </c>
      <c r="S6063">
        <v>0</v>
      </c>
      <c r="T6063">
        <v>23</v>
      </c>
      <c r="U6063">
        <v>0</v>
      </c>
      <c r="V6063">
        <v>0</v>
      </c>
      <c r="W6063">
        <v>0</v>
      </c>
      <c r="X6063">
        <v>255.40900207534361</v>
      </c>
      <c r="Y6063">
        <v>0</v>
      </c>
      <c r="Z6063">
        <v>18.590044238890297</v>
      </c>
      <c r="AA6063">
        <v>0</v>
      </c>
      <c r="AB6063">
        <v>158.78000112813635</v>
      </c>
      <c r="AC6063">
        <v>0</v>
      </c>
      <c r="AD6063">
        <v>0</v>
      </c>
      <c r="AE6063">
        <v>432.77904744237026</v>
      </c>
    </row>
    <row r="6064" spans="1:31" x14ac:dyDescent="0.25">
      <c r="A6064">
        <v>2349131</v>
      </c>
      <c r="B6064">
        <v>1</v>
      </c>
      <c r="C6064" t="s">
        <v>80</v>
      </c>
      <c r="D6064" t="s">
        <v>83</v>
      </c>
      <c r="E6064" t="s">
        <v>157</v>
      </c>
      <c r="F6064" t="s">
        <v>17355</v>
      </c>
      <c r="G6064" t="s">
        <v>204</v>
      </c>
      <c r="H6064" t="s">
        <v>154</v>
      </c>
      <c r="I6064" t="s">
        <v>144</v>
      </c>
      <c r="J6064" t="s">
        <v>137</v>
      </c>
      <c r="K6064" t="s">
        <v>138</v>
      </c>
      <c r="L6064" t="s">
        <v>17356</v>
      </c>
      <c r="M6064" t="s">
        <v>17357</v>
      </c>
      <c r="N6064">
        <v>1.0108333329999999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10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39.221856113751194</v>
      </c>
      <c r="AC6064">
        <v>0</v>
      </c>
      <c r="AD6064">
        <v>0</v>
      </c>
      <c r="AE6064">
        <v>39.221856113751194</v>
      </c>
    </row>
    <row r="6065" spans="1:31" x14ac:dyDescent="0.25">
      <c r="A6065">
        <v>2349234</v>
      </c>
      <c r="B6065">
        <v>1</v>
      </c>
      <c r="C6065" t="s">
        <v>80</v>
      </c>
      <c r="D6065" t="s">
        <v>92</v>
      </c>
      <c r="E6065" t="s">
        <v>132</v>
      </c>
      <c r="F6065" t="s">
        <v>3911</v>
      </c>
      <c r="G6065" t="s">
        <v>134</v>
      </c>
      <c r="H6065" t="s">
        <v>135</v>
      </c>
      <c r="I6065" t="s">
        <v>144</v>
      </c>
      <c r="J6065" t="s">
        <v>137</v>
      </c>
      <c r="K6065" t="s">
        <v>138</v>
      </c>
      <c r="L6065" t="s">
        <v>17358</v>
      </c>
      <c r="M6065" t="s">
        <v>17359</v>
      </c>
      <c r="N6065">
        <v>0.38250000000000001</v>
      </c>
      <c r="O6065">
        <v>0</v>
      </c>
      <c r="P6065">
        <v>358</v>
      </c>
      <c r="Q6065">
        <v>0</v>
      </c>
      <c r="R6065">
        <v>3</v>
      </c>
      <c r="S6065">
        <v>8</v>
      </c>
      <c r="T6065">
        <v>17</v>
      </c>
      <c r="U6065">
        <v>0</v>
      </c>
      <c r="V6065">
        <v>1</v>
      </c>
      <c r="W6065">
        <v>0</v>
      </c>
      <c r="X6065">
        <v>50.053592449373419</v>
      </c>
      <c r="Y6065">
        <v>0</v>
      </c>
      <c r="Z6065">
        <v>0.31737882936222006</v>
      </c>
      <c r="AA6065">
        <v>48.688837262958423</v>
      </c>
      <c r="AB6065">
        <v>6.1877067922440236</v>
      </c>
      <c r="AC6065">
        <v>0</v>
      </c>
      <c r="AD6065">
        <v>1.0958885537886001</v>
      </c>
      <c r="AE6065">
        <v>106.34340388772668</v>
      </c>
    </row>
    <row r="6066" spans="1:31" x14ac:dyDescent="0.25">
      <c r="A6066">
        <v>2349277</v>
      </c>
      <c r="B6066">
        <v>1</v>
      </c>
      <c r="C6066" t="s">
        <v>81</v>
      </c>
      <c r="D6066" t="s">
        <v>123</v>
      </c>
      <c r="E6066" t="s">
        <v>157</v>
      </c>
      <c r="F6066" t="s">
        <v>17360</v>
      </c>
      <c r="G6066" t="s">
        <v>159</v>
      </c>
      <c r="H6066" t="s">
        <v>154</v>
      </c>
      <c r="I6066" t="s">
        <v>144</v>
      </c>
      <c r="J6066" t="s">
        <v>137</v>
      </c>
      <c r="K6066" t="s">
        <v>138</v>
      </c>
      <c r="L6066" t="s">
        <v>17361</v>
      </c>
      <c r="M6066" t="s">
        <v>17362</v>
      </c>
      <c r="N6066">
        <v>0.97083333299999997</v>
      </c>
      <c r="O6066">
        <v>0</v>
      </c>
      <c r="P6066">
        <v>3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0.69301942848284714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0.69301942848284714</v>
      </c>
    </row>
    <row r="6067" spans="1:31" x14ac:dyDescent="0.25">
      <c r="A6067">
        <v>2348945</v>
      </c>
      <c r="B6067">
        <v>1</v>
      </c>
      <c r="C6067" t="s">
        <v>80</v>
      </c>
      <c r="D6067" t="s">
        <v>107</v>
      </c>
      <c r="E6067" t="s">
        <v>174</v>
      </c>
      <c r="F6067" t="s">
        <v>17363</v>
      </c>
      <c r="G6067" t="s">
        <v>176</v>
      </c>
      <c r="H6067" t="s">
        <v>154</v>
      </c>
      <c r="I6067" t="s">
        <v>144</v>
      </c>
      <c r="J6067" t="s">
        <v>137</v>
      </c>
      <c r="K6067" t="s">
        <v>138</v>
      </c>
      <c r="L6067" t="s">
        <v>17364</v>
      </c>
      <c r="M6067" t="s">
        <v>17365</v>
      </c>
      <c r="N6067">
        <v>0.50472222200000005</v>
      </c>
      <c r="O6067">
        <v>0</v>
      </c>
      <c r="P6067">
        <v>0</v>
      </c>
      <c r="Q6067">
        <v>0</v>
      </c>
      <c r="R6067">
        <v>5</v>
      </c>
      <c r="S6067">
        <v>0</v>
      </c>
      <c r="T6067">
        <v>2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6.3173533873740313</v>
      </c>
      <c r="AA6067">
        <v>0</v>
      </c>
      <c r="AB6067">
        <v>2.2223229105519051</v>
      </c>
      <c r="AC6067">
        <v>0</v>
      </c>
      <c r="AD6067">
        <v>0</v>
      </c>
      <c r="AE6067">
        <v>8.5396762979259364</v>
      </c>
    </row>
    <row r="6068" spans="1:31" x14ac:dyDescent="0.25">
      <c r="A6068">
        <v>2348922</v>
      </c>
      <c r="B6068">
        <v>1</v>
      </c>
      <c r="C6068" t="s">
        <v>80</v>
      </c>
      <c r="D6068" t="s">
        <v>85</v>
      </c>
      <c r="E6068" t="s">
        <v>157</v>
      </c>
      <c r="F6068" t="s">
        <v>17366</v>
      </c>
      <c r="G6068" t="s">
        <v>159</v>
      </c>
      <c r="H6068" t="s">
        <v>154</v>
      </c>
      <c r="I6068" t="s">
        <v>144</v>
      </c>
      <c r="J6068" t="s">
        <v>137</v>
      </c>
      <c r="K6068" t="s">
        <v>138</v>
      </c>
      <c r="L6068" t="s">
        <v>17367</v>
      </c>
      <c r="M6068" t="s">
        <v>17368</v>
      </c>
      <c r="N6068">
        <v>4.2211111109999999</v>
      </c>
      <c r="O6068">
        <v>0</v>
      </c>
      <c r="P6068">
        <v>10</v>
      </c>
      <c r="Q6068">
        <v>0</v>
      </c>
      <c r="R6068">
        <v>0</v>
      </c>
      <c r="S6068">
        <v>0</v>
      </c>
      <c r="T6068">
        <v>1</v>
      </c>
      <c r="U6068">
        <v>0</v>
      </c>
      <c r="V6068">
        <v>0</v>
      </c>
      <c r="W6068">
        <v>0</v>
      </c>
      <c r="X6068">
        <v>19.11935162877684</v>
      </c>
      <c r="Y6068">
        <v>0</v>
      </c>
      <c r="Z6068">
        <v>0</v>
      </c>
      <c r="AA6068">
        <v>0</v>
      </c>
      <c r="AB6068">
        <v>1.8697653005604999</v>
      </c>
      <c r="AC6068">
        <v>0</v>
      </c>
      <c r="AD6068">
        <v>0</v>
      </c>
      <c r="AE6068">
        <v>20.989116929337339</v>
      </c>
    </row>
    <row r="6069" spans="1:31" x14ac:dyDescent="0.25">
      <c r="A6069">
        <v>2348802</v>
      </c>
      <c r="B6069">
        <v>1</v>
      </c>
      <c r="C6069" t="s">
        <v>80</v>
      </c>
      <c r="D6069" t="s">
        <v>93</v>
      </c>
      <c r="E6069" t="s">
        <v>151</v>
      </c>
      <c r="F6069" t="s">
        <v>17369</v>
      </c>
      <c r="G6069" t="s">
        <v>153</v>
      </c>
      <c r="H6069" t="s">
        <v>154</v>
      </c>
      <c r="I6069" t="s">
        <v>144</v>
      </c>
      <c r="J6069" t="s">
        <v>137</v>
      </c>
      <c r="K6069" t="s">
        <v>138</v>
      </c>
      <c r="L6069" t="s">
        <v>17370</v>
      </c>
      <c r="M6069" t="s">
        <v>17371</v>
      </c>
      <c r="N6069">
        <v>2.0922222220000002</v>
      </c>
      <c r="O6069">
        <v>0</v>
      </c>
      <c r="P6069">
        <v>1</v>
      </c>
      <c r="Q6069">
        <v>0</v>
      </c>
      <c r="R6069">
        <v>3</v>
      </c>
      <c r="S6069">
        <v>0</v>
      </c>
      <c r="T6069">
        <v>13</v>
      </c>
      <c r="U6069">
        <v>0</v>
      </c>
      <c r="V6069">
        <v>0</v>
      </c>
      <c r="W6069">
        <v>0</v>
      </c>
      <c r="X6069">
        <v>1.1595343080787701</v>
      </c>
      <c r="Y6069">
        <v>0</v>
      </c>
      <c r="Z6069">
        <v>10.361961542070421</v>
      </c>
      <c r="AA6069">
        <v>0</v>
      </c>
      <c r="AB6069">
        <v>32.835951456534261</v>
      </c>
      <c r="AC6069">
        <v>0</v>
      </c>
      <c r="AD6069">
        <v>0</v>
      </c>
      <c r="AE6069">
        <v>44.357447306683454</v>
      </c>
    </row>
    <row r="6070" spans="1:31" x14ac:dyDescent="0.25">
      <c r="A6070">
        <v>2348759</v>
      </c>
      <c r="B6070">
        <v>1</v>
      </c>
      <c r="C6070" t="s">
        <v>80</v>
      </c>
      <c r="D6070" t="s">
        <v>102</v>
      </c>
      <c r="E6070" t="s">
        <v>174</v>
      </c>
      <c r="F6070" t="s">
        <v>17372</v>
      </c>
      <c r="G6070" t="s">
        <v>176</v>
      </c>
      <c r="H6070" t="s">
        <v>154</v>
      </c>
      <c r="I6070" t="s">
        <v>144</v>
      </c>
      <c r="J6070" t="s">
        <v>137</v>
      </c>
      <c r="K6070" t="s">
        <v>138</v>
      </c>
      <c r="L6070" t="s">
        <v>17373</v>
      </c>
      <c r="M6070" t="s">
        <v>17374</v>
      </c>
      <c r="N6070">
        <v>5.1513888879999996</v>
      </c>
      <c r="O6070">
        <v>0</v>
      </c>
      <c r="P6070">
        <v>29</v>
      </c>
      <c r="Q6070">
        <v>0</v>
      </c>
      <c r="R6070">
        <v>39</v>
      </c>
      <c r="S6070">
        <v>0</v>
      </c>
      <c r="T6070">
        <v>27</v>
      </c>
      <c r="U6070">
        <v>0</v>
      </c>
      <c r="V6070">
        <v>0</v>
      </c>
      <c r="W6070">
        <v>0</v>
      </c>
      <c r="X6070">
        <v>28.198228471289582</v>
      </c>
      <c r="Y6070">
        <v>0</v>
      </c>
      <c r="Z6070">
        <v>246.22325235906968</v>
      </c>
      <c r="AA6070">
        <v>0</v>
      </c>
      <c r="AB6070">
        <v>119.01632190748317</v>
      </c>
      <c r="AC6070">
        <v>0</v>
      </c>
      <c r="AD6070">
        <v>0</v>
      </c>
      <c r="AE6070">
        <v>393.43780273784245</v>
      </c>
    </row>
    <row r="6071" spans="1:31" x14ac:dyDescent="0.25">
      <c r="A6071">
        <v>2349300</v>
      </c>
      <c r="B6071">
        <v>1</v>
      </c>
      <c r="C6071" t="s">
        <v>80</v>
      </c>
      <c r="D6071" t="s">
        <v>83</v>
      </c>
      <c r="E6071" t="s">
        <v>151</v>
      </c>
      <c r="F6071" t="s">
        <v>17375</v>
      </c>
      <c r="G6071" t="s">
        <v>153</v>
      </c>
      <c r="H6071" t="s">
        <v>154</v>
      </c>
      <c r="I6071" t="s">
        <v>144</v>
      </c>
      <c r="J6071" t="s">
        <v>137</v>
      </c>
      <c r="K6071" t="s">
        <v>138</v>
      </c>
      <c r="L6071" t="s">
        <v>17376</v>
      </c>
      <c r="M6071" t="s">
        <v>17377</v>
      </c>
      <c r="N6071">
        <v>2.270277777</v>
      </c>
      <c r="O6071">
        <v>0</v>
      </c>
      <c r="P6071">
        <v>102</v>
      </c>
      <c r="Q6071">
        <v>0</v>
      </c>
      <c r="R6071">
        <v>0</v>
      </c>
      <c r="S6071">
        <v>0</v>
      </c>
      <c r="T6071">
        <v>17</v>
      </c>
      <c r="U6071">
        <v>0</v>
      </c>
      <c r="V6071">
        <v>0</v>
      </c>
      <c r="W6071">
        <v>0</v>
      </c>
      <c r="X6071">
        <v>61.578292397316041</v>
      </c>
      <c r="Y6071">
        <v>0</v>
      </c>
      <c r="Z6071">
        <v>0</v>
      </c>
      <c r="AA6071">
        <v>0</v>
      </c>
      <c r="AB6071">
        <v>27.057775354926491</v>
      </c>
      <c r="AC6071">
        <v>0</v>
      </c>
      <c r="AD6071">
        <v>0</v>
      </c>
      <c r="AE6071">
        <v>88.636067752242525</v>
      </c>
    </row>
    <row r="6072" spans="1:31" x14ac:dyDescent="0.25">
      <c r="A6072">
        <v>2348779</v>
      </c>
      <c r="B6072">
        <v>1</v>
      </c>
      <c r="C6072" t="s">
        <v>80</v>
      </c>
      <c r="D6072" t="s">
        <v>93</v>
      </c>
      <c r="E6072" t="s">
        <v>151</v>
      </c>
      <c r="F6072" t="s">
        <v>17378</v>
      </c>
      <c r="G6072" t="s">
        <v>153</v>
      </c>
      <c r="H6072" t="s">
        <v>154</v>
      </c>
      <c r="I6072" t="s">
        <v>144</v>
      </c>
      <c r="J6072" t="s">
        <v>137</v>
      </c>
      <c r="K6072" t="s">
        <v>138</v>
      </c>
      <c r="L6072" t="s">
        <v>17379</v>
      </c>
      <c r="M6072" t="s">
        <v>17380</v>
      </c>
      <c r="N6072">
        <v>3.1797222220000001</v>
      </c>
      <c r="O6072">
        <v>0</v>
      </c>
      <c r="P6072">
        <v>6</v>
      </c>
      <c r="Q6072">
        <v>0</v>
      </c>
      <c r="R6072">
        <v>0</v>
      </c>
      <c r="S6072">
        <v>0</v>
      </c>
      <c r="T6072">
        <v>1</v>
      </c>
      <c r="U6072">
        <v>0</v>
      </c>
      <c r="V6072">
        <v>0</v>
      </c>
      <c r="W6072">
        <v>0</v>
      </c>
      <c r="X6072">
        <v>1.548764081293065</v>
      </c>
      <c r="Y6072">
        <v>0</v>
      </c>
      <c r="Z6072">
        <v>0</v>
      </c>
      <c r="AA6072">
        <v>0</v>
      </c>
      <c r="AB6072">
        <v>7.7424115398805555E-3</v>
      </c>
      <c r="AC6072">
        <v>0</v>
      </c>
      <c r="AD6072">
        <v>0</v>
      </c>
      <c r="AE6072">
        <v>1.5565064928329455</v>
      </c>
    </row>
    <row r="6073" spans="1:31" x14ac:dyDescent="0.25">
      <c r="A6073">
        <v>2348879</v>
      </c>
      <c r="B6073">
        <v>1</v>
      </c>
      <c r="C6073" t="s">
        <v>81</v>
      </c>
      <c r="D6073" t="s">
        <v>123</v>
      </c>
      <c r="E6073" t="s">
        <v>151</v>
      </c>
      <c r="F6073" t="s">
        <v>17381</v>
      </c>
      <c r="G6073" t="s">
        <v>153</v>
      </c>
      <c r="H6073" t="s">
        <v>154</v>
      </c>
      <c r="I6073" t="s">
        <v>144</v>
      </c>
      <c r="J6073" t="s">
        <v>137</v>
      </c>
      <c r="K6073" t="s">
        <v>138</v>
      </c>
      <c r="L6073" t="s">
        <v>17382</v>
      </c>
      <c r="M6073" t="s">
        <v>17383</v>
      </c>
      <c r="N6073">
        <v>2.9419444440000002</v>
      </c>
      <c r="O6073">
        <v>0</v>
      </c>
      <c r="P6073">
        <v>1</v>
      </c>
      <c r="Q6073">
        <v>0</v>
      </c>
      <c r="R6073">
        <v>8</v>
      </c>
      <c r="S6073">
        <v>0</v>
      </c>
      <c r="T6073">
        <v>3</v>
      </c>
      <c r="U6073">
        <v>0</v>
      </c>
      <c r="V6073">
        <v>0</v>
      </c>
      <c r="W6073">
        <v>0</v>
      </c>
      <c r="X6073">
        <v>0.26264727305412361</v>
      </c>
      <c r="Y6073">
        <v>0</v>
      </c>
      <c r="Z6073">
        <v>33.716403228545715</v>
      </c>
      <c r="AA6073">
        <v>0</v>
      </c>
      <c r="AB6073">
        <v>21.424235929274808</v>
      </c>
      <c r="AC6073">
        <v>0</v>
      </c>
      <c r="AD6073">
        <v>0</v>
      </c>
      <c r="AE6073">
        <v>55.403286430874644</v>
      </c>
    </row>
    <row r="6074" spans="1:31" x14ac:dyDescent="0.25">
      <c r="A6074">
        <v>2348822</v>
      </c>
      <c r="B6074">
        <v>1</v>
      </c>
      <c r="C6074" t="s">
        <v>81</v>
      </c>
      <c r="D6074" t="s">
        <v>112</v>
      </c>
      <c r="E6074" t="s">
        <v>157</v>
      </c>
      <c r="F6074" t="s">
        <v>17384</v>
      </c>
      <c r="G6074" t="s">
        <v>159</v>
      </c>
      <c r="H6074" t="s">
        <v>154</v>
      </c>
      <c r="I6074" t="s">
        <v>144</v>
      </c>
      <c r="J6074" t="s">
        <v>137</v>
      </c>
      <c r="K6074" t="s">
        <v>138</v>
      </c>
      <c r="L6074" t="s">
        <v>17385</v>
      </c>
      <c r="M6074" t="s">
        <v>17386</v>
      </c>
      <c r="N6074">
        <v>1.0825</v>
      </c>
      <c r="O6074">
        <v>0</v>
      </c>
      <c r="P6074">
        <v>1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0.14279544942115388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0.14279544942115388</v>
      </c>
    </row>
    <row r="6075" spans="1:31" x14ac:dyDescent="0.25">
      <c r="A6075">
        <v>2349320</v>
      </c>
      <c r="B6075">
        <v>1</v>
      </c>
      <c r="C6075" t="s">
        <v>80</v>
      </c>
      <c r="D6075" t="s">
        <v>103</v>
      </c>
      <c r="E6075" t="s">
        <v>157</v>
      </c>
      <c r="F6075" t="s">
        <v>17387</v>
      </c>
      <c r="G6075" t="s">
        <v>159</v>
      </c>
      <c r="H6075" t="s">
        <v>154</v>
      </c>
      <c r="I6075" t="s">
        <v>144</v>
      </c>
      <c r="J6075" t="s">
        <v>137</v>
      </c>
      <c r="K6075" t="s">
        <v>138</v>
      </c>
      <c r="L6075" t="s">
        <v>17388</v>
      </c>
      <c r="M6075" t="s">
        <v>17389</v>
      </c>
      <c r="N6075">
        <v>0.65277777699999995</v>
      </c>
      <c r="O6075">
        <v>0</v>
      </c>
      <c r="P6075">
        <v>1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0.55086603883102225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0.55086603883102225</v>
      </c>
    </row>
    <row r="6076" spans="1:31" x14ac:dyDescent="0.25">
      <c r="A6076">
        <v>2349214</v>
      </c>
      <c r="B6076">
        <v>1</v>
      </c>
      <c r="C6076" t="s">
        <v>80</v>
      </c>
      <c r="D6076" t="s">
        <v>101</v>
      </c>
      <c r="E6076" t="s">
        <v>151</v>
      </c>
      <c r="F6076" t="s">
        <v>17390</v>
      </c>
      <c r="G6076" t="s">
        <v>194</v>
      </c>
      <c r="H6076" t="s">
        <v>154</v>
      </c>
      <c r="I6076" t="s">
        <v>144</v>
      </c>
      <c r="J6076" t="s">
        <v>137</v>
      </c>
      <c r="K6076" t="s">
        <v>138</v>
      </c>
      <c r="L6076" t="s">
        <v>17391</v>
      </c>
      <c r="M6076" t="s">
        <v>17392</v>
      </c>
      <c r="N6076">
        <v>0.34638888800000001</v>
      </c>
      <c r="O6076">
        <v>0</v>
      </c>
      <c r="P6076">
        <v>69</v>
      </c>
      <c r="Q6076">
        <v>0</v>
      </c>
      <c r="R6076">
        <v>0</v>
      </c>
      <c r="S6076">
        <v>0</v>
      </c>
      <c r="T6076">
        <v>7</v>
      </c>
      <c r="U6076">
        <v>0</v>
      </c>
      <c r="V6076">
        <v>0</v>
      </c>
      <c r="W6076">
        <v>0</v>
      </c>
      <c r="X6076">
        <v>7.7135596215986055</v>
      </c>
      <c r="Y6076">
        <v>0</v>
      </c>
      <c r="Z6076">
        <v>0</v>
      </c>
      <c r="AA6076">
        <v>0</v>
      </c>
      <c r="AB6076">
        <v>4.9770367654250371</v>
      </c>
      <c r="AC6076">
        <v>0</v>
      </c>
      <c r="AD6076">
        <v>0</v>
      </c>
      <c r="AE6076">
        <v>12.690596387023643</v>
      </c>
    </row>
    <row r="6077" spans="1:31" x14ac:dyDescent="0.25">
      <c r="A6077">
        <v>2348859</v>
      </c>
      <c r="B6077">
        <v>1</v>
      </c>
      <c r="C6077" t="s">
        <v>80</v>
      </c>
      <c r="D6077" t="s">
        <v>108</v>
      </c>
      <c r="E6077" t="s">
        <v>147</v>
      </c>
      <c r="F6077" t="s">
        <v>17393</v>
      </c>
      <c r="G6077" t="s">
        <v>208</v>
      </c>
      <c r="H6077" t="s">
        <v>135</v>
      </c>
      <c r="I6077" t="s">
        <v>144</v>
      </c>
      <c r="J6077" t="s">
        <v>137</v>
      </c>
      <c r="K6077" t="s">
        <v>209</v>
      </c>
      <c r="L6077" t="s">
        <v>17394</v>
      </c>
      <c r="M6077" t="s">
        <v>17395</v>
      </c>
      <c r="N6077">
        <v>4.0622222219999999</v>
      </c>
      <c r="O6077">
        <v>0</v>
      </c>
      <c r="P6077">
        <v>65</v>
      </c>
      <c r="Q6077">
        <v>0</v>
      </c>
      <c r="R6077">
        <v>6</v>
      </c>
      <c r="S6077">
        <v>0</v>
      </c>
      <c r="T6077">
        <v>8</v>
      </c>
      <c r="U6077">
        <v>0</v>
      </c>
      <c r="V6077">
        <v>0</v>
      </c>
      <c r="W6077">
        <v>0</v>
      </c>
      <c r="X6077">
        <v>37.559329089496721</v>
      </c>
      <c r="Y6077">
        <v>0</v>
      </c>
      <c r="Z6077">
        <v>7.9745215695314071</v>
      </c>
      <c r="AA6077">
        <v>0</v>
      </c>
      <c r="AB6077">
        <v>13.333968819938288</v>
      </c>
      <c r="AC6077">
        <v>0</v>
      </c>
      <c r="AD6077">
        <v>0</v>
      </c>
      <c r="AE6077">
        <v>58.86781947896641</v>
      </c>
    </row>
    <row r="6078" spans="1:31" x14ac:dyDescent="0.25">
      <c r="A6078">
        <v>2349257</v>
      </c>
      <c r="B6078">
        <v>1</v>
      </c>
      <c r="C6078" t="s">
        <v>80</v>
      </c>
      <c r="D6078" t="s">
        <v>101</v>
      </c>
      <c r="E6078" t="s">
        <v>147</v>
      </c>
      <c r="F6078" t="s">
        <v>17396</v>
      </c>
      <c r="G6078" t="s">
        <v>184</v>
      </c>
      <c r="H6078" t="s">
        <v>135</v>
      </c>
      <c r="I6078" t="s">
        <v>144</v>
      </c>
      <c r="J6078" t="s">
        <v>137</v>
      </c>
      <c r="K6078" t="s">
        <v>138</v>
      </c>
      <c r="L6078" t="s">
        <v>17397</v>
      </c>
      <c r="M6078" t="s">
        <v>17398</v>
      </c>
      <c r="N6078">
        <v>1.663333333</v>
      </c>
      <c r="O6078">
        <v>0</v>
      </c>
      <c r="P6078">
        <v>5</v>
      </c>
      <c r="Q6078">
        <v>0</v>
      </c>
      <c r="R6078">
        <v>5</v>
      </c>
      <c r="S6078">
        <v>0</v>
      </c>
      <c r="T6078">
        <v>1</v>
      </c>
      <c r="U6078">
        <v>0</v>
      </c>
      <c r="V6078">
        <v>0</v>
      </c>
      <c r="W6078">
        <v>0</v>
      </c>
      <c r="X6078">
        <v>1.6354649739414349</v>
      </c>
      <c r="Y6078">
        <v>0</v>
      </c>
      <c r="Z6078">
        <v>15.105261626167819</v>
      </c>
      <c r="AA6078">
        <v>0</v>
      </c>
      <c r="AB6078">
        <v>3.252516854769214</v>
      </c>
      <c r="AC6078">
        <v>0</v>
      </c>
      <c r="AD6078">
        <v>0</v>
      </c>
      <c r="AE6078">
        <v>19.993243454878471</v>
      </c>
    </row>
    <row r="6079" spans="1:31" x14ac:dyDescent="0.25">
      <c r="A6079">
        <v>2348865</v>
      </c>
      <c r="B6079">
        <v>1</v>
      </c>
      <c r="C6079" t="s">
        <v>80</v>
      </c>
      <c r="D6079" t="s">
        <v>93</v>
      </c>
      <c r="E6079" t="s">
        <v>174</v>
      </c>
      <c r="F6079" t="s">
        <v>17399</v>
      </c>
      <c r="G6079" t="s">
        <v>208</v>
      </c>
      <c r="H6079" t="s">
        <v>154</v>
      </c>
      <c r="I6079" t="s">
        <v>144</v>
      </c>
      <c r="J6079" t="s">
        <v>137</v>
      </c>
      <c r="K6079" t="s">
        <v>209</v>
      </c>
      <c r="L6079" t="s">
        <v>17400</v>
      </c>
      <c r="M6079" t="s">
        <v>17401</v>
      </c>
      <c r="N6079">
        <v>6.585555555</v>
      </c>
      <c r="O6079">
        <v>0</v>
      </c>
      <c r="P6079">
        <v>303</v>
      </c>
      <c r="Q6079">
        <v>0</v>
      </c>
      <c r="R6079">
        <v>0</v>
      </c>
      <c r="S6079">
        <v>0</v>
      </c>
      <c r="T6079">
        <v>43</v>
      </c>
      <c r="U6079">
        <v>0</v>
      </c>
      <c r="V6079">
        <v>0</v>
      </c>
      <c r="W6079">
        <v>0</v>
      </c>
      <c r="X6079">
        <v>553.29598830312921</v>
      </c>
      <c r="Y6079">
        <v>0</v>
      </c>
      <c r="Z6079">
        <v>0</v>
      </c>
      <c r="AA6079">
        <v>0</v>
      </c>
      <c r="AB6079">
        <v>467.33763435924669</v>
      </c>
      <c r="AC6079">
        <v>0</v>
      </c>
      <c r="AD6079">
        <v>0</v>
      </c>
      <c r="AE6079">
        <v>1020.633622662376</v>
      </c>
    </row>
    <row r="6080" spans="1:31" x14ac:dyDescent="0.25">
      <c r="A6080">
        <v>2349114</v>
      </c>
      <c r="B6080">
        <v>1</v>
      </c>
      <c r="C6080" t="s">
        <v>80</v>
      </c>
      <c r="D6080" t="s">
        <v>96</v>
      </c>
      <c r="E6080" t="s">
        <v>157</v>
      </c>
      <c r="F6080" t="s">
        <v>17402</v>
      </c>
      <c r="G6080" t="s">
        <v>159</v>
      </c>
      <c r="H6080" t="s">
        <v>154</v>
      </c>
      <c r="I6080" t="s">
        <v>144</v>
      </c>
      <c r="J6080" t="s">
        <v>137</v>
      </c>
      <c r="K6080" t="s">
        <v>138</v>
      </c>
      <c r="L6080" t="s">
        <v>17403</v>
      </c>
      <c r="M6080" t="s">
        <v>17404</v>
      </c>
      <c r="N6080">
        <v>2.0219444439999998</v>
      </c>
      <c r="O6080">
        <v>0</v>
      </c>
      <c r="P6080">
        <v>1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3.5487050291441697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3.5487050291441697</v>
      </c>
    </row>
    <row r="6081" spans="1:31" x14ac:dyDescent="0.25">
      <c r="A6081">
        <v>2349243</v>
      </c>
      <c r="B6081">
        <v>1</v>
      </c>
      <c r="C6081" t="s">
        <v>80</v>
      </c>
      <c r="D6081" t="s">
        <v>83</v>
      </c>
      <c r="E6081" t="s">
        <v>157</v>
      </c>
      <c r="F6081" t="s">
        <v>17405</v>
      </c>
      <c r="G6081" t="s">
        <v>159</v>
      </c>
      <c r="H6081" t="s">
        <v>154</v>
      </c>
      <c r="I6081" t="s">
        <v>144</v>
      </c>
      <c r="J6081" t="s">
        <v>137</v>
      </c>
      <c r="K6081" t="s">
        <v>138</v>
      </c>
      <c r="L6081" t="s">
        <v>17406</v>
      </c>
      <c r="M6081" t="s">
        <v>17407</v>
      </c>
      <c r="N6081">
        <v>3.207777777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10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91.029209765847739</v>
      </c>
      <c r="AC6081">
        <v>0</v>
      </c>
      <c r="AD6081">
        <v>0</v>
      </c>
      <c r="AE6081">
        <v>91.029209765847739</v>
      </c>
    </row>
    <row r="6082" spans="1:31" x14ac:dyDescent="0.25">
      <c r="A6082">
        <v>2349289</v>
      </c>
      <c r="B6082">
        <v>1</v>
      </c>
      <c r="C6082" t="s">
        <v>80</v>
      </c>
      <c r="D6082" t="s">
        <v>97</v>
      </c>
      <c r="E6082" t="s">
        <v>151</v>
      </c>
      <c r="F6082" t="s">
        <v>17408</v>
      </c>
      <c r="G6082" t="s">
        <v>153</v>
      </c>
      <c r="H6082" t="s">
        <v>154</v>
      </c>
      <c r="I6082" t="s">
        <v>144</v>
      </c>
      <c r="J6082" t="s">
        <v>137</v>
      </c>
      <c r="K6082" t="s">
        <v>138</v>
      </c>
      <c r="L6082" t="s">
        <v>17409</v>
      </c>
      <c r="M6082" t="s">
        <v>17410</v>
      </c>
      <c r="N6082">
        <v>1.7736111109999999</v>
      </c>
      <c r="O6082">
        <v>0</v>
      </c>
      <c r="P6082">
        <v>9</v>
      </c>
      <c r="Q6082">
        <v>0</v>
      </c>
      <c r="R6082">
        <v>9</v>
      </c>
      <c r="S6082">
        <v>0</v>
      </c>
      <c r="T6082">
        <v>12</v>
      </c>
      <c r="U6082">
        <v>0</v>
      </c>
      <c r="V6082">
        <v>0</v>
      </c>
      <c r="W6082">
        <v>0</v>
      </c>
      <c r="X6082">
        <v>3.4837194742411675</v>
      </c>
      <c r="Y6082">
        <v>0</v>
      </c>
      <c r="Z6082">
        <v>2.9073584551452987</v>
      </c>
      <c r="AA6082">
        <v>0</v>
      </c>
      <c r="AB6082">
        <v>29.180518187528467</v>
      </c>
      <c r="AC6082">
        <v>0</v>
      </c>
      <c r="AD6082">
        <v>0</v>
      </c>
      <c r="AE6082">
        <v>35.571596116914932</v>
      </c>
    </row>
    <row r="6083" spans="1:31" x14ac:dyDescent="0.25">
      <c r="A6083">
        <v>2348934</v>
      </c>
      <c r="B6083">
        <v>1</v>
      </c>
      <c r="C6083" t="s">
        <v>81</v>
      </c>
      <c r="D6083" t="s">
        <v>118</v>
      </c>
      <c r="E6083" t="s">
        <v>141</v>
      </c>
      <c r="F6083" t="s">
        <v>4342</v>
      </c>
      <c r="G6083" t="s">
        <v>134</v>
      </c>
      <c r="H6083" t="s">
        <v>135</v>
      </c>
      <c r="I6083" t="s">
        <v>144</v>
      </c>
      <c r="J6083" t="s">
        <v>137</v>
      </c>
      <c r="K6083" t="s">
        <v>138</v>
      </c>
      <c r="L6083" t="s">
        <v>17411</v>
      </c>
      <c r="M6083" t="s">
        <v>17412</v>
      </c>
      <c r="N6083">
        <v>1.778333333</v>
      </c>
      <c r="O6083">
        <v>3</v>
      </c>
      <c r="P6083">
        <v>60</v>
      </c>
      <c r="Q6083">
        <v>41</v>
      </c>
      <c r="R6083">
        <v>96</v>
      </c>
      <c r="S6083">
        <v>2</v>
      </c>
      <c r="T6083">
        <v>26</v>
      </c>
      <c r="U6083">
        <v>0</v>
      </c>
      <c r="V6083">
        <v>0</v>
      </c>
      <c r="W6083">
        <v>7.3973730889866411</v>
      </c>
      <c r="X6083">
        <v>31.103792196754878</v>
      </c>
      <c r="Y6083">
        <v>187.05171555141422</v>
      </c>
      <c r="Z6083">
        <v>553.87045382969995</v>
      </c>
      <c r="AA6083">
        <v>8.3667546269685786</v>
      </c>
      <c r="AB6083">
        <v>137.57245015558897</v>
      </c>
      <c r="AC6083">
        <v>0</v>
      </c>
      <c r="AD6083">
        <v>0</v>
      </c>
      <c r="AE6083">
        <v>925.36253944941325</v>
      </c>
    </row>
    <row r="6084" spans="1:31" x14ac:dyDescent="0.25">
      <c r="A6084">
        <v>2349074</v>
      </c>
      <c r="B6084">
        <v>1</v>
      </c>
      <c r="C6084" t="s">
        <v>81</v>
      </c>
      <c r="D6084" t="s">
        <v>118</v>
      </c>
      <c r="E6084" t="s">
        <v>141</v>
      </c>
      <c r="F6084" t="s">
        <v>17413</v>
      </c>
      <c r="G6084" t="s">
        <v>134</v>
      </c>
      <c r="H6084" t="s">
        <v>135</v>
      </c>
      <c r="I6084" t="s">
        <v>136</v>
      </c>
      <c r="J6084" t="s">
        <v>137</v>
      </c>
      <c r="K6084" t="s">
        <v>138</v>
      </c>
      <c r="L6084" t="s">
        <v>17414</v>
      </c>
      <c r="M6084" t="s">
        <v>17415</v>
      </c>
      <c r="N6084">
        <v>1.9166665999999999E-2</v>
      </c>
      <c r="O6084">
        <v>1</v>
      </c>
      <c r="P6084">
        <v>457</v>
      </c>
      <c r="Q6084">
        <v>48</v>
      </c>
      <c r="R6084">
        <v>64</v>
      </c>
      <c r="S6084">
        <v>23</v>
      </c>
      <c r="T6084">
        <v>52</v>
      </c>
      <c r="U6084">
        <v>0</v>
      </c>
      <c r="V6084">
        <v>0</v>
      </c>
      <c r="W6084">
        <v>2.0793580596167496E-2</v>
      </c>
      <c r="X6084">
        <v>2.8986444773198072</v>
      </c>
      <c r="Y6084">
        <v>5.8712460168163432</v>
      </c>
      <c r="Z6084">
        <v>3.770308774400716</v>
      </c>
      <c r="AA6084">
        <v>4.8491688620139266</v>
      </c>
      <c r="AB6084">
        <v>1.0075043151462202</v>
      </c>
      <c r="AC6084">
        <v>0</v>
      </c>
      <c r="AD6084">
        <v>0</v>
      </c>
      <c r="AE6084">
        <v>18.417666026293183</v>
      </c>
    </row>
    <row r="6085" spans="1:31" x14ac:dyDescent="0.25">
      <c r="A6085">
        <v>2349080</v>
      </c>
      <c r="B6085">
        <v>1</v>
      </c>
      <c r="C6085" t="s">
        <v>80</v>
      </c>
      <c r="D6085" t="s">
        <v>98</v>
      </c>
      <c r="E6085" t="s">
        <v>141</v>
      </c>
      <c r="F6085" t="s">
        <v>17416</v>
      </c>
      <c r="G6085" t="s">
        <v>134</v>
      </c>
      <c r="H6085" t="s">
        <v>135</v>
      </c>
      <c r="I6085" t="s">
        <v>144</v>
      </c>
      <c r="J6085" t="s">
        <v>137</v>
      </c>
      <c r="K6085" t="s">
        <v>138</v>
      </c>
      <c r="L6085" t="s">
        <v>17417</v>
      </c>
      <c r="M6085" t="s">
        <v>17418</v>
      </c>
      <c r="N6085">
        <v>2.7294444439999999</v>
      </c>
      <c r="O6085">
        <v>0</v>
      </c>
      <c r="P6085">
        <v>200</v>
      </c>
      <c r="Q6085">
        <v>0</v>
      </c>
      <c r="R6085">
        <v>72</v>
      </c>
      <c r="S6085">
        <v>2</v>
      </c>
      <c r="T6085">
        <v>54</v>
      </c>
      <c r="U6085">
        <v>0</v>
      </c>
      <c r="V6085">
        <v>0</v>
      </c>
      <c r="W6085">
        <v>0</v>
      </c>
      <c r="X6085">
        <v>300.44460807703547</v>
      </c>
      <c r="Y6085">
        <v>0</v>
      </c>
      <c r="Z6085">
        <v>643.66106232550521</v>
      </c>
      <c r="AA6085">
        <v>7.6812241293776449</v>
      </c>
      <c r="AB6085">
        <v>358.21673114868912</v>
      </c>
      <c r="AC6085">
        <v>0</v>
      </c>
      <c r="AD6085">
        <v>0</v>
      </c>
      <c r="AE6085">
        <v>1310.0036256806075</v>
      </c>
    </row>
    <row r="6086" spans="1:31" x14ac:dyDescent="0.25">
      <c r="A6086">
        <v>2349097</v>
      </c>
      <c r="B6086">
        <v>1</v>
      </c>
      <c r="C6086" t="s">
        <v>80</v>
      </c>
      <c r="D6086" t="s">
        <v>84</v>
      </c>
      <c r="E6086" t="s">
        <v>326</v>
      </c>
      <c r="F6086" t="s">
        <v>17419</v>
      </c>
      <c r="G6086" t="s">
        <v>344</v>
      </c>
      <c r="H6086" t="s">
        <v>154</v>
      </c>
      <c r="I6086" t="s">
        <v>144</v>
      </c>
      <c r="J6086" t="s">
        <v>137</v>
      </c>
      <c r="K6086" t="s">
        <v>138</v>
      </c>
      <c r="L6086" t="s">
        <v>17420</v>
      </c>
      <c r="M6086" t="s">
        <v>17421</v>
      </c>
      <c r="N6086">
        <v>7.1988888879999999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1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15.633952867955394</v>
      </c>
      <c r="AC6086">
        <v>0</v>
      </c>
      <c r="AD6086">
        <v>0</v>
      </c>
      <c r="AE6086">
        <v>15.633952867955394</v>
      </c>
    </row>
    <row r="6087" spans="1:31" x14ac:dyDescent="0.25">
      <c r="A6087">
        <v>2349034</v>
      </c>
      <c r="B6087">
        <v>1</v>
      </c>
      <c r="C6087" t="s">
        <v>81</v>
      </c>
      <c r="D6087" t="s">
        <v>123</v>
      </c>
      <c r="E6087" t="s">
        <v>147</v>
      </c>
      <c r="F6087" t="s">
        <v>5027</v>
      </c>
      <c r="G6087" t="s">
        <v>134</v>
      </c>
      <c r="H6087" t="s">
        <v>135</v>
      </c>
      <c r="I6087" t="s">
        <v>144</v>
      </c>
      <c r="J6087" t="s">
        <v>137</v>
      </c>
      <c r="K6087" t="s">
        <v>138</v>
      </c>
      <c r="L6087" t="s">
        <v>17422</v>
      </c>
      <c r="M6087" t="s">
        <v>17423</v>
      </c>
      <c r="N6087">
        <v>4.5591666660000003</v>
      </c>
      <c r="O6087">
        <v>9</v>
      </c>
      <c r="P6087">
        <v>12</v>
      </c>
      <c r="Q6087">
        <v>198</v>
      </c>
      <c r="R6087">
        <v>143</v>
      </c>
      <c r="S6087">
        <v>49</v>
      </c>
      <c r="T6087">
        <v>23</v>
      </c>
      <c r="U6087">
        <v>0</v>
      </c>
      <c r="V6087">
        <v>0</v>
      </c>
      <c r="W6087">
        <v>75.12395043572684</v>
      </c>
      <c r="X6087">
        <v>64.749157589326344</v>
      </c>
      <c r="Y6087">
        <v>1943.5470502337876</v>
      </c>
      <c r="Z6087">
        <v>1449.8411964636186</v>
      </c>
      <c r="AA6087">
        <v>450.61626735656063</v>
      </c>
      <c r="AB6087">
        <v>190.91040513907052</v>
      </c>
      <c r="AC6087">
        <v>0</v>
      </c>
      <c r="AD6087">
        <v>0</v>
      </c>
      <c r="AE6087">
        <v>4174.7880272180901</v>
      </c>
    </row>
    <row r="6088" spans="1:31" x14ac:dyDescent="0.25">
      <c r="A6088">
        <v>2349180</v>
      </c>
      <c r="B6088">
        <v>1</v>
      </c>
      <c r="C6088" t="s">
        <v>81</v>
      </c>
      <c r="D6088" t="s">
        <v>112</v>
      </c>
      <c r="E6088" t="s">
        <v>174</v>
      </c>
      <c r="F6088" t="s">
        <v>17424</v>
      </c>
      <c r="G6088" t="s">
        <v>208</v>
      </c>
      <c r="H6088" t="s">
        <v>154</v>
      </c>
      <c r="I6088" t="s">
        <v>144</v>
      </c>
      <c r="J6088" t="s">
        <v>137</v>
      </c>
      <c r="K6088" t="s">
        <v>209</v>
      </c>
      <c r="L6088" t="s">
        <v>17425</v>
      </c>
      <c r="M6088" t="s">
        <v>17426</v>
      </c>
      <c r="N6088">
        <v>0.95138888799999999</v>
      </c>
      <c r="O6088">
        <v>0</v>
      </c>
      <c r="P6088">
        <v>12</v>
      </c>
      <c r="Q6088">
        <v>0</v>
      </c>
      <c r="R6088">
        <v>5</v>
      </c>
      <c r="S6088">
        <v>0</v>
      </c>
      <c r="T6088">
        <v>4</v>
      </c>
      <c r="U6088">
        <v>0</v>
      </c>
      <c r="V6088">
        <v>0</v>
      </c>
      <c r="W6088">
        <v>0</v>
      </c>
      <c r="X6088">
        <v>2.4253140823653685</v>
      </c>
      <c r="Y6088">
        <v>0</v>
      </c>
      <c r="Z6088">
        <v>3.5970475975444249</v>
      </c>
      <c r="AA6088">
        <v>0</v>
      </c>
      <c r="AB6088">
        <v>0.24618835107861334</v>
      </c>
      <c r="AC6088">
        <v>0</v>
      </c>
      <c r="AD6088">
        <v>0</v>
      </c>
      <c r="AE6088">
        <v>6.2685500309884068</v>
      </c>
    </row>
    <row r="6089" spans="1:31" x14ac:dyDescent="0.25">
      <c r="A6089">
        <v>2348848</v>
      </c>
      <c r="B6089">
        <v>1</v>
      </c>
      <c r="C6089" t="s">
        <v>80</v>
      </c>
      <c r="D6089" t="s">
        <v>109</v>
      </c>
      <c r="E6089" t="s">
        <v>151</v>
      </c>
      <c r="F6089" t="s">
        <v>17427</v>
      </c>
      <c r="G6089" t="s">
        <v>153</v>
      </c>
      <c r="H6089" t="s">
        <v>154</v>
      </c>
      <c r="I6089" t="s">
        <v>144</v>
      </c>
      <c r="J6089" t="s">
        <v>137</v>
      </c>
      <c r="K6089" t="s">
        <v>138</v>
      </c>
      <c r="L6089" t="s">
        <v>17428</v>
      </c>
      <c r="M6089" t="s">
        <v>17429</v>
      </c>
      <c r="N6089">
        <v>2.176111111</v>
      </c>
      <c r="O6089">
        <v>0</v>
      </c>
      <c r="P6089">
        <v>9</v>
      </c>
      <c r="Q6089">
        <v>0</v>
      </c>
      <c r="R6089">
        <v>8</v>
      </c>
      <c r="S6089">
        <v>0</v>
      </c>
      <c r="T6089">
        <v>2</v>
      </c>
      <c r="U6089">
        <v>0</v>
      </c>
      <c r="V6089">
        <v>0</v>
      </c>
      <c r="W6089">
        <v>0</v>
      </c>
      <c r="X6089">
        <v>2.1157281174351619</v>
      </c>
      <c r="Y6089">
        <v>0</v>
      </c>
      <c r="Z6089">
        <v>41.981325891790966</v>
      </c>
      <c r="AA6089">
        <v>0</v>
      </c>
      <c r="AB6089">
        <v>5.2680104313877836</v>
      </c>
      <c r="AC6089">
        <v>0</v>
      </c>
      <c r="AD6089">
        <v>0</v>
      </c>
      <c r="AE6089">
        <v>49.365064440613914</v>
      </c>
    </row>
    <row r="6090" spans="1:31" x14ac:dyDescent="0.25">
      <c r="A6090">
        <v>2348748</v>
      </c>
      <c r="B6090">
        <v>1</v>
      </c>
      <c r="C6090" t="s">
        <v>80</v>
      </c>
      <c r="D6090" t="s">
        <v>82</v>
      </c>
      <c r="E6090" t="s">
        <v>147</v>
      </c>
      <c r="F6090" t="s">
        <v>17430</v>
      </c>
      <c r="G6090" t="s">
        <v>208</v>
      </c>
      <c r="H6090" t="s">
        <v>135</v>
      </c>
      <c r="I6090" t="s">
        <v>144</v>
      </c>
      <c r="J6090" t="s">
        <v>137</v>
      </c>
      <c r="K6090" t="s">
        <v>209</v>
      </c>
      <c r="L6090" t="s">
        <v>17431</v>
      </c>
      <c r="M6090" t="s">
        <v>17432</v>
      </c>
      <c r="N6090">
        <v>0.57027777700000004</v>
      </c>
      <c r="O6090">
        <v>0</v>
      </c>
      <c r="P6090">
        <v>368</v>
      </c>
      <c r="Q6090">
        <v>0</v>
      </c>
      <c r="R6090">
        <v>0</v>
      </c>
      <c r="S6090">
        <v>0</v>
      </c>
      <c r="T6090">
        <v>38</v>
      </c>
      <c r="U6090">
        <v>0</v>
      </c>
      <c r="V6090">
        <v>0</v>
      </c>
      <c r="W6090">
        <v>0</v>
      </c>
      <c r="X6090">
        <v>48.999951607655255</v>
      </c>
      <c r="Y6090">
        <v>0</v>
      </c>
      <c r="Z6090">
        <v>0</v>
      </c>
      <c r="AA6090">
        <v>0</v>
      </c>
      <c r="AB6090">
        <v>6.4693211851881598</v>
      </c>
      <c r="AC6090">
        <v>0</v>
      </c>
      <c r="AD6090">
        <v>0</v>
      </c>
      <c r="AE6090">
        <v>55.469272792843412</v>
      </c>
    </row>
    <row r="6091" spans="1:31" x14ac:dyDescent="0.25">
      <c r="A6091">
        <v>2349017</v>
      </c>
      <c r="B6091">
        <v>1</v>
      </c>
      <c r="C6091" t="s">
        <v>81</v>
      </c>
      <c r="D6091" t="s">
        <v>112</v>
      </c>
      <c r="E6091" t="s">
        <v>174</v>
      </c>
      <c r="F6091" t="s">
        <v>17433</v>
      </c>
      <c r="G6091" t="s">
        <v>208</v>
      </c>
      <c r="H6091" t="s">
        <v>154</v>
      </c>
      <c r="I6091" t="s">
        <v>144</v>
      </c>
      <c r="J6091" t="s">
        <v>137</v>
      </c>
      <c r="K6091" t="s">
        <v>209</v>
      </c>
      <c r="L6091" t="s">
        <v>17434</v>
      </c>
      <c r="M6091" t="s">
        <v>17435</v>
      </c>
      <c r="N6091">
        <v>0.42055555500000003</v>
      </c>
      <c r="O6091">
        <v>0</v>
      </c>
      <c r="P6091">
        <v>3</v>
      </c>
      <c r="Q6091">
        <v>0</v>
      </c>
      <c r="R6091">
        <v>9</v>
      </c>
      <c r="S6091">
        <v>0</v>
      </c>
      <c r="T6091">
        <v>1</v>
      </c>
      <c r="U6091">
        <v>0</v>
      </c>
      <c r="V6091">
        <v>0</v>
      </c>
      <c r="W6091">
        <v>0</v>
      </c>
      <c r="X6091">
        <v>0.37110250999470673</v>
      </c>
      <c r="Y6091">
        <v>0</v>
      </c>
      <c r="Z6091">
        <v>2.9803923218931914</v>
      </c>
      <c r="AA6091">
        <v>0</v>
      </c>
      <c r="AB6091">
        <v>11.288216528508977</v>
      </c>
      <c r="AC6091">
        <v>0</v>
      </c>
      <c r="AD6091">
        <v>0</v>
      </c>
      <c r="AE6091">
        <v>14.639711360396875</v>
      </c>
    </row>
    <row r="6092" spans="1:31" x14ac:dyDescent="0.25">
      <c r="A6092">
        <v>2348831</v>
      </c>
      <c r="B6092">
        <v>1</v>
      </c>
      <c r="C6092" t="s">
        <v>80</v>
      </c>
      <c r="D6092" t="s">
        <v>107</v>
      </c>
      <c r="E6092" t="s">
        <v>141</v>
      </c>
      <c r="F6092" t="s">
        <v>13109</v>
      </c>
      <c r="G6092" t="s">
        <v>208</v>
      </c>
      <c r="H6092" t="s">
        <v>135</v>
      </c>
      <c r="I6092" t="s">
        <v>144</v>
      </c>
      <c r="J6092" t="s">
        <v>137</v>
      </c>
      <c r="K6092" t="s">
        <v>209</v>
      </c>
      <c r="L6092" t="s">
        <v>17436</v>
      </c>
      <c r="M6092" t="s">
        <v>17437</v>
      </c>
      <c r="N6092">
        <v>7.5677777769999999</v>
      </c>
      <c r="O6092">
        <v>2</v>
      </c>
      <c r="P6092">
        <v>331</v>
      </c>
      <c r="Q6092">
        <v>48</v>
      </c>
      <c r="R6092">
        <v>21</v>
      </c>
      <c r="S6092">
        <v>11</v>
      </c>
      <c r="T6092">
        <v>52</v>
      </c>
      <c r="U6092">
        <v>0</v>
      </c>
      <c r="V6092">
        <v>0</v>
      </c>
      <c r="W6092">
        <v>17.123219334968752</v>
      </c>
      <c r="X6092">
        <v>474.44121492458896</v>
      </c>
      <c r="Y6092">
        <v>1280.3087165442087</v>
      </c>
      <c r="Z6092">
        <v>81.237420567619452</v>
      </c>
      <c r="AA6092">
        <v>274.2098867864687</v>
      </c>
      <c r="AB6092">
        <v>371.76506889947598</v>
      </c>
      <c r="AC6092">
        <v>0</v>
      </c>
      <c r="AD6092">
        <v>0</v>
      </c>
      <c r="AE6092">
        <v>2499.0855270573302</v>
      </c>
    </row>
    <row r="6093" spans="1:31" x14ac:dyDescent="0.25">
      <c r="A6093">
        <v>2349323</v>
      </c>
      <c r="B6093">
        <v>1</v>
      </c>
      <c r="C6093" t="s">
        <v>81</v>
      </c>
      <c r="D6093" t="s">
        <v>120</v>
      </c>
      <c r="E6093" t="s">
        <v>174</v>
      </c>
      <c r="F6093" t="s">
        <v>16795</v>
      </c>
      <c r="G6093" t="s">
        <v>176</v>
      </c>
      <c r="H6093" t="s">
        <v>154</v>
      </c>
      <c r="I6093" t="s">
        <v>144</v>
      </c>
      <c r="J6093" t="s">
        <v>137</v>
      </c>
      <c r="K6093" t="s">
        <v>138</v>
      </c>
      <c r="L6093" t="s">
        <v>17438</v>
      </c>
      <c r="M6093" t="s">
        <v>17439</v>
      </c>
      <c r="N6093">
        <v>0.67027777700000002</v>
      </c>
      <c r="O6093">
        <v>0</v>
      </c>
      <c r="P6093">
        <v>0</v>
      </c>
      <c r="Q6093">
        <v>0</v>
      </c>
      <c r="R6093">
        <v>9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25.208277262721598</v>
      </c>
      <c r="AA6093">
        <v>0</v>
      </c>
      <c r="AB6093">
        <v>0</v>
      </c>
      <c r="AC6093">
        <v>0</v>
      </c>
      <c r="AD6093">
        <v>0</v>
      </c>
      <c r="AE6093">
        <v>25.208277262721598</v>
      </c>
    </row>
    <row r="6094" spans="1:31" x14ac:dyDescent="0.25">
      <c r="A6094">
        <v>2349366</v>
      </c>
      <c r="B6094">
        <v>1</v>
      </c>
      <c r="C6094" t="s">
        <v>81</v>
      </c>
      <c r="D6094" t="s">
        <v>128</v>
      </c>
      <c r="E6094" t="s">
        <v>157</v>
      </c>
      <c r="F6094" t="s">
        <v>17440</v>
      </c>
      <c r="G6094" t="s">
        <v>159</v>
      </c>
      <c r="H6094" t="s">
        <v>154</v>
      </c>
      <c r="I6094" t="s">
        <v>144</v>
      </c>
      <c r="J6094" t="s">
        <v>137</v>
      </c>
      <c r="K6094" t="s">
        <v>138</v>
      </c>
      <c r="L6094" t="s">
        <v>17441</v>
      </c>
      <c r="M6094" t="s">
        <v>17442</v>
      </c>
      <c r="N6094">
        <v>1.2780555549999999</v>
      </c>
      <c r="O6094">
        <v>0</v>
      </c>
      <c r="P6094">
        <v>7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1.9839350488146934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1.9839350488146934</v>
      </c>
    </row>
    <row r="6095" spans="1:31" x14ac:dyDescent="0.25">
      <c r="A6095">
        <v>2348868</v>
      </c>
      <c r="B6095">
        <v>1</v>
      </c>
      <c r="C6095" t="s">
        <v>81</v>
      </c>
      <c r="D6095" t="s">
        <v>114</v>
      </c>
      <c r="E6095" t="s">
        <v>141</v>
      </c>
      <c r="F6095" t="s">
        <v>17443</v>
      </c>
      <c r="G6095" t="s">
        <v>134</v>
      </c>
      <c r="H6095" t="s">
        <v>135</v>
      </c>
      <c r="I6095" t="s">
        <v>136</v>
      </c>
      <c r="J6095" t="s">
        <v>137</v>
      </c>
      <c r="K6095" t="s">
        <v>138</v>
      </c>
      <c r="L6095" t="s">
        <v>17444</v>
      </c>
      <c r="M6095" t="s">
        <v>17445</v>
      </c>
      <c r="N6095">
        <v>5.5555550000000002E-3</v>
      </c>
      <c r="O6095">
        <v>0</v>
      </c>
      <c r="P6095">
        <v>915</v>
      </c>
      <c r="Q6095">
        <v>0</v>
      </c>
      <c r="R6095">
        <v>12</v>
      </c>
      <c r="S6095">
        <v>3</v>
      </c>
      <c r="T6095">
        <v>84</v>
      </c>
      <c r="U6095">
        <v>0</v>
      </c>
      <c r="V6095">
        <v>0</v>
      </c>
      <c r="W6095">
        <v>0</v>
      </c>
      <c r="X6095">
        <v>0.50833804089502221</v>
      </c>
      <c r="Y6095">
        <v>0</v>
      </c>
      <c r="Z6095">
        <v>6.847290380866667E-3</v>
      </c>
      <c r="AA6095">
        <v>0</v>
      </c>
      <c r="AB6095">
        <v>0.20109904635596115</v>
      </c>
      <c r="AC6095">
        <v>0</v>
      </c>
      <c r="AD6095">
        <v>0</v>
      </c>
      <c r="AE6095">
        <v>0.71628437763184993</v>
      </c>
    </row>
    <row r="6096" spans="1:31" x14ac:dyDescent="0.25">
      <c r="A6096">
        <v>2349309</v>
      </c>
      <c r="B6096">
        <v>1</v>
      </c>
      <c r="C6096" t="s">
        <v>80</v>
      </c>
      <c r="D6096" t="s">
        <v>98</v>
      </c>
      <c r="E6096" t="s">
        <v>151</v>
      </c>
      <c r="F6096" t="s">
        <v>17446</v>
      </c>
      <c r="G6096" t="s">
        <v>153</v>
      </c>
      <c r="H6096" t="s">
        <v>154</v>
      </c>
      <c r="I6096" t="s">
        <v>144</v>
      </c>
      <c r="J6096" t="s">
        <v>137</v>
      </c>
      <c r="K6096" t="s">
        <v>138</v>
      </c>
      <c r="L6096" t="s">
        <v>17447</v>
      </c>
      <c r="M6096" t="s">
        <v>17448</v>
      </c>
      <c r="N6096">
        <v>1.6416666660000001</v>
      </c>
      <c r="O6096">
        <v>0</v>
      </c>
      <c r="P6096">
        <v>14</v>
      </c>
      <c r="Q6096">
        <v>0</v>
      </c>
      <c r="R6096">
        <v>0</v>
      </c>
      <c r="S6096">
        <v>0</v>
      </c>
      <c r="T6096">
        <v>2</v>
      </c>
      <c r="U6096">
        <v>0</v>
      </c>
      <c r="V6096">
        <v>0</v>
      </c>
      <c r="W6096">
        <v>0</v>
      </c>
      <c r="X6096">
        <v>2.6976798430065849</v>
      </c>
      <c r="Y6096">
        <v>0</v>
      </c>
      <c r="Z6096">
        <v>0</v>
      </c>
      <c r="AA6096">
        <v>0</v>
      </c>
      <c r="AB6096">
        <v>0.55791709497771758</v>
      </c>
      <c r="AC6096">
        <v>0</v>
      </c>
      <c r="AD6096">
        <v>0</v>
      </c>
      <c r="AE6096">
        <v>3.2555969379843024</v>
      </c>
    </row>
    <row r="6097" spans="1:31" x14ac:dyDescent="0.25">
      <c r="A6097">
        <v>2348745</v>
      </c>
      <c r="B6097">
        <v>1</v>
      </c>
      <c r="C6097" t="s">
        <v>80</v>
      </c>
      <c r="D6097" t="s">
        <v>110</v>
      </c>
      <c r="E6097" t="s">
        <v>147</v>
      </c>
      <c r="F6097" t="s">
        <v>17449</v>
      </c>
      <c r="G6097" t="s">
        <v>363</v>
      </c>
      <c r="H6097" t="s">
        <v>135</v>
      </c>
      <c r="I6097" t="s">
        <v>144</v>
      </c>
      <c r="J6097" t="s">
        <v>137</v>
      </c>
      <c r="K6097" t="s">
        <v>138</v>
      </c>
      <c r="L6097" t="s">
        <v>17450</v>
      </c>
      <c r="M6097" t="s">
        <v>17451</v>
      </c>
      <c r="N6097">
        <v>0.101388888</v>
      </c>
      <c r="O6097">
        <v>0</v>
      </c>
      <c r="P6097">
        <v>2797</v>
      </c>
      <c r="Q6097">
        <v>0</v>
      </c>
      <c r="R6097">
        <v>0</v>
      </c>
      <c r="S6097">
        <v>1</v>
      </c>
      <c r="T6097">
        <v>447</v>
      </c>
      <c r="U6097">
        <v>0</v>
      </c>
      <c r="V6097">
        <v>1</v>
      </c>
      <c r="W6097">
        <v>0</v>
      </c>
      <c r="X6097">
        <v>75.741983626712084</v>
      </c>
      <c r="Y6097">
        <v>0</v>
      </c>
      <c r="Z6097">
        <v>0</v>
      </c>
      <c r="AA6097">
        <v>11.676519393296109</v>
      </c>
      <c r="AB6097">
        <v>39.644434973523417</v>
      </c>
      <c r="AC6097">
        <v>0</v>
      </c>
      <c r="AD6097">
        <v>7.1312889853604164E-2</v>
      </c>
      <c r="AE6097">
        <v>127.13425088338521</v>
      </c>
    </row>
    <row r="6098" spans="1:31" x14ac:dyDescent="0.25">
      <c r="A6098">
        <v>2349077</v>
      </c>
      <c r="B6098">
        <v>1</v>
      </c>
      <c r="C6098" t="s">
        <v>80</v>
      </c>
      <c r="D6098" t="s">
        <v>95</v>
      </c>
      <c r="E6098" t="s">
        <v>240</v>
      </c>
      <c r="F6098" t="s">
        <v>17452</v>
      </c>
      <c r="G6098" t="s">
        <v>134</v>
      </c>
      <c r="H6098" t="s">
        <v>135</v>
      </c>
      <c r="I6098" t="s">
        <v>144</v>
      </c>
      <c r="J6098" t="s">
        <v>137</v>
      </c>
      <c r="K6098" t="s">
        <v>138</v>
      </c>
      <c r="L6098" t="s">
        <v>17453</v>
      </c>
      <c r="M6098" t="s">
        <v>17454</v>
      </c>
      <c r="N6098">
        <v>0.21055555500000001</v>
      </c>
      <c r="O6098">
        <v>8</v>
      </c>
      <c r="P6098">
        <v>2475</v>
      </c>
      <c r="Q6098">
        <v>0</v>
      </c>
      <c r="R6098">
        <v>52</v>
      </c>
      <c r="S6098">
        <v>15</v>
      </c>
      <c r="T6098">
        <v>205</v>
      </c>
      <c r="U6098">
        <v>2</v>
      </c>
      <c r="V6098">
        <v>0</v>
      </c>
      <c r="W6098">
        <v>0.70115935559436537</v>
      </c>
      <c r="X6098">
        <v>167.39817381621319</v>
      </c>
      <c r="Y6098">
        <v>0</v>
      </c>
      <c r="Z6098">
        <v>8.3397287004751046</v>
      </c>
      <c r="AA6098">
        <v>8.5339355711148812</v>
      </c>
      <c r="AB6098">
        <v>83.069689879532419</v>
      </c>
      <c r="AC6098">
        <v>54.02245946694363</v>
      </c>
      <c r="AD6098">
        <v>0</v>
      </c>
      <c r="AE6098">
        <v>322.06514678987361</v>
      </c>
    </row>
    <row r="6099" spans="1:31" x14ac:dyDescent="0.25">
      <c r="A6099">
        <v>2349246</v>
      </c>
      <c r="B6099">
        <v>1</v>
      </c>
      <c r="C6099" t="s">
        <v>81</v>
      </c>
      <c r="D6099" t="s">
        <v>123</v>
      </c>
      <c r="E6099" t="s">
        <v>157</v>
      </c>
      <c r="F6099" t="s">
        <v>17455</v>
      </c>
      <c r="G6099" t="s">
        <v>159</v>
      </c>
      <c r="H6099" t="s">
        <v>154</v>
      </c>
      <c r="I6099" t="s">
        <v>144</v>
      </c>
      <c r="J6099" t="s">
        <v>137</v>
      </c>
      <c r="K6099" t="s">
        <v>138</v>
      </c>
      <c r="L6099" t="s">
        <v>17456</v>
      </c>
      <c r="M6099" t="s">
        <v>17457</v>
      </c>
      <c r="N6099">
        <v>3.9927777770000001</v>
      </c>
      <c r="O6099">
        <v>0</v>
      </c>
      <c r="P6099">
        <v>2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1.9946403157189505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1.9946403157189505</v>
      </c>
    </row>
    <row r="6100" spans="1:31" x14ac:dyDescent="0.25">
      <c r="A6100">
        <v>2348908</v>
      </c>
      <c r="B6100">
        <v>1</v>
      </c>
      <c r="C6100" t="s">
        <v>80</v>
      </c>
      <c r="D6100" t="s">
        <v>85</v>
      </c>
      <c r="E6100" t="s">
        <v>157</v>
      </c>
      <c r="F6100" t="s">
        <v>17458</v>
      </c>
      <c r="G6100" t="s">
        <v>204</v>
      </c>
      <c r="H6100" t="s">
        <v>154</v>
      </c>
      <c r="I6100" t="s">
        <v>144</v>
      </c>
      <c r="J6100" t="s">
        <v>137</v>
      </c>
      <c r="K6100" t="s">
        <v>138</v>
      </c>
      <c r="L6100" t="s">
        <v>17459</v>
      </c>
      <c r="M6100" t="s">
        <v>17460</v>
      </c>
      <c r="N6100">
        <v>3.2433333329999998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1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31.970852737229407</v>
      </c>
      <c r="AC6100">
        <v>0</v>
      </c>
      <c r="AD6100">
        <v>0</v>
      </c>
      <c r="AE6100">
        <v>31.970852737229407</v>
      </c>
    </row>
    <row r="6101" spans="1:31" x14ac:dyDescent="0.25">
      <c r="A6101">
        <v>2349223</v>
      </c>
      <c r="B6101">
        <v>1</v>
      </c>
      <c r="C6101" t="s">
        <v>80</v>
      </c>
      <c r="D6101" t="s">
        <v>110</v>
      </c>
      <c r="E6101" t="s">
        <v>174</v>
      </c>
      <c r="F6101" t="s">
        <v>17461</v>
      </c>
      <c r="G6101" t="s">
        <v>194</v>
      </c>
      <c r="H6101" t="s">
        <v>154</v>
      </c>
      <c r="I6101" t="s">
        <v>144</v>
      </c>
      <c r="J6101" t="s">
        <v>137</v>
      </c>
      <c r="K6101" t="s">
        <v>138</v>
      </c>
      <c r="L6101" t="s">
        <v>17462</v>
      </c>
      <c r="M6101" t="s">
        <v>17463</v>
      </c>
      <c r="N6101">
        <v>2.0674999999999999</v>
      </c>
      <c r="O6101">
        <v>0</v>
      </c>
      <c r="P6101">
        <v>342</v>
      </c>
      <c r="Q6101">
        <v>0</v>
      </c>
      <c r="R6101">
        <v>0</v>
      </c>
      <c r="S6101">
        <v>0</v>
      </c>
      <c r="T6101">
        <v>23</v>
      </c>
      <c r="U6101">
        <v>0</v>
      </c>
      <c r="V6101">
        <v>0</v>
      </c>
      <c r="W6101">
        <v>0</v>
      </c>
      <c r="X6101">
        <v>278.30180781115575</v>
      </c>
      <c r="Y6101">
        <v>0</v>
      </c>
      <c r="Z6101">
        <v>0</v>
      </c>
      <c r="AA6101">
        <v>0</v>
      </c>
      <c r="AB6101">
        <v>72.147771595349525</v>
      </c>
      <c r="AC6101">
        <v>0</v>
      </c>
      <c r="AD6101">
        <v>0</v>
      </c>
      <c r="AE6101">
        <v>350.44957940650528</v>
      </c>
    </row>
    <row r="6102" spans="1:31" x14ac:dyDescent="0.25">
      <c r="A6102">
        <v>2348991</v>
      </c>
      <c r="B6102">
        <v>1</v>
      </c>
      <c r="C6102" t="s">
        <v>81</v>
      </c>
      <c r="D6102" t="s">
        <v>112</v>
      </c>
      <c r="E6102" t="s">
        <v>151</v>
      </c>
      <c r="F6102" t="s">
        <v>17464</v>
      </c>
      <c r="G6102" t="s">
        <v>153</v>
      </c>
      <c r="H6102" t="s">
        <v>154</v>
      </c>
      <c r="I6102" t="s">
        <v>144</v>
      </c>
      <c r="J6102" t="s">
        <v>137</v>
      </c>
      <c r="K6102" t="s">
        <v>138</v>
      </c>
      <c r="L6102" t="s">
        <v>17465</v>
      </c>
      <c r="M6102" t="s">
        <v>17466</v>
      </c>
      <c r="N6102">
        <v>1.0252777769999999</v>
      </c>
      <c r="O6102">
        <v>0</v>
      </c>
      <c r="P6102">
        <v>0</v>
      </c>
      <c r="Q6102">
        <v>0</v>
      </c>
      <c r="R6102">
        <v>2</v>
      </c>
      <c r="S6102">
        <v>0</v>
      </c>
      <c r="T6102">
        <v>31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48.038206765982899</v>
      </c>
      <c r="AA6102">
        <v>0</v>
      </c>
      <c r="AB6102">
        <v>40.670167661689128</v>
      </c>
      <c r="AC6102">
        <v>0</v>
      </c>
      <c r="AD6102">
        <v>0</v>
      </c>
      <c r="AE6102">
        <v>88.708374427672027</v>
      </c>
    </row>
    <row r="6103" spans="1:31" x14ac:dyDescent="0.25">
      <c r="A6103">
        <v>2349140</v>
      </c>
      <c r="B6103">
        <v>1</v>
      </c>
      <c r="C6103" t="s">
        <v>80</v>
      </c>
      <c r="D6103" t="s">
        <v>109</v>
      </c>
      <c r="E6103" t="s">
        <v>151</v>
      </c>
      <c r="F6103" t="s">
        <v>15810</v>
      </c>
      <c r="G6103" t="s">
        <v>153</v>
      </c>
      <c r="H6103" t="s">
        <v>154</v>
      </c>
      <c r="I6103" t="s">
        <v>144</v>
      </c>
      <c r="J6103" t="s">
        <v>137</v>
      </c>
      <c r="K6103" t="s">
        <v>138</v>
      </c>
      <c r="L6103" t="s">
        <v>17467</v>
      </c>
      <c r="M6103" t="s">
        <v>17468</v>
      </c>
      <c r="N6103">
        <v>1.6025</v>
      </c>
      <c r="O6103">
        <v>0</v>
      </c>
      <c r="P6103">
        <v>0</v>
      </c>
      <c r="Q6103">
        <v>0</v>
      </c>
      <c r="R6103">
        <v>6</v>
      </c>
      <c r="S6103">
        <v>0</v>
      </c>
      <c r="T6103">
        <v>2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33.516646509229673</v>
      </c>
      <c r="AA6103">
        <v>0</v>
      </c>
      <c r="AB6103">
        <v>3.5612222728526222</v>
      </c>
      <c r="AC6103">
        <v>0</v>
      </c>
      <c r="AD6103">
        <v>0</v>
      </c>
      <c r="AE6103">
        <v>37.077868782082298</v>
      </c>
    </row>
    <row r="6104" spans="1:31" x14ac:dyDescent="0.25">
      <c r="A6104">
        <v>2349286</v>
      </c>
      <c r="B6104">
        <v>1</v>
      </c>
      <c r="C6104" t="s">
        <v>81</v>
      </c>
      <c r="D6104" t="s">
        <v>123</v>
      </c>
      <c r="E6104" t="s">
        <v>151</v>
      </c>
      <c r="F6104" t="s">
        <v>17469</v>
      </c>
      <c r="G6104" t="s">
        <v>331</v>
      </c>
      <c r="H6104" t="s">
        <v>154</v>
      </c>
      <c r="I6104" t="s">
        <v>144</v>
      </c>
      <c r="J6104" t="s">
        <v>137</v>
      </c>
      <c r="K6104" t="s">
        <v>138</v>
      </c>
      <c r="L6104" t="s">
        <v>17470</v>
      </c>
      <c r="M6104" t="s">
        <v>17471</v>
      </c>
      <c r="N6104">
        <v>2.5722222220000002</v>
      </c>
      <c r="O6104">
        <v>0</v>
      </c>
      <c r="P6104">
        <v>1</v>
      </c>
      <c r="Q6104">
        <v>0</v>
      </c>
      <c r="R6104">
        <v>15</v>
      </c>
      <c r="S6104">
        <v>0</v>
      </c>
      <c r="T6104">
        <v>3</v>
      </c>
      <c r="U6104">
        <v>0</v>
      </c>
      <c r="V6104">
        <v>0</v>
      </c>
      <c r="W6104">
        <v>0</v>
      </c>
      <c r="X6104">
        <v>1.27750577211925</v>
      </c>
      <c r="Y6104">
        <v>0</v>
      </c>
      <c r="Z6104">
        <v>35.019946720556881</v>
      </c>
      <c r="AA6104">
        <v>0</v>
      </c>
      <c r="AB6104">
        <v>5.1880215223477668</v>
      </c>
      <c r="AC6104">
        <v>0</v>
      </c>
      <c r="AD6104">
        <v>0</v>
      </c>
      <c r="AE6104">
        <v>41.485474015023897</v>
      </c>
    </row>
    <row r="6105" spans="1:31" x14ac:dyDescent="0.25">
      <c r="A6105">
        <v>2348891</v>
      </c>
      <c r="B6105">
        <v>1</v>
      </c>
      <c r="C6105" t="s">
        <v>81</v>
      </c>
      <c r="D6105" t="s">
        <v>123</v>
      </c>
      <c r="E6105" t="s">
        <v>141</v>
      </c>
      <c r="F6105" t="s">
        <v>17472</v>
      </c>
      <c r="G6105" t="s">
        <v>208</v>
      </c>
      <c r="H6105" t="s">
        <v>135</v>
      </c>
      <c r="I6105" t="s">
        <v>144</v>
      </c>
      <c r="J6105" t="s">
        <v>137</v>
      </c>
      <c r="K6105" t="s">
        <v>209</v>
      </c>
      <c r="L6105" t="s">
        <v>17473</v>
      </c>
      <c r="M6105" t="s">
        <v>17474</v>
      </c>
      <c r="N6105">
        <v>6.0386111109999998</v>
      </c>
      <c r="O6105">
        <v>0</v>
      </c>
      <c r="P6105">
        <v>665</v>
      </c>
      <c r="Q6105">
        <v>0</v>
      </c>
      <c r="R6105">
        <v>18</v>
      </c>
      <c r="S6105">
        <v>0</v>
      </c>
      <c r="T6105">
        <v>132</v>
      </c>
      <c r="U6105">
        <v>0</v>
      </c>
      <c r="V6105">
        <v>0</v>
      </c>
      <c r="W6105">
        <v>0</v>
      </c>
      <c r="X6105">
        <v>972.25582069437974</v>
      </c>
      <c r="Y6105">
        <v>0</v>
      </c>
      <c r="Z6105">
        <v>93.085367659211997</v>
      </c>
      <c r="AA6105">
        <v>0</v>
      </c>
      <c r="AB6105">
        <v>787.90057460847981</v>
      </c>
      <c r="AC6105">
        <v>0</v>
      </c>
      <c r="AD6105">
        <v>0</v>
      </c>
      <c r="AE6105">
        <v>1853.2417629620713</v>
      </c>
    </row>
    <row r="6106" spans="1:31" x14ac:dyDescent="0.25">
      <c r="A6106">
        <v>2349326</v>
      </c>
      <c r="B6106">
        <v>1</v>
      </c>
      <c r="C6106" t="s">
        <v>81</v>
      </c>
      <c r="D6106" t="s">
        <v>118</v>
      </c>
      <c r="E6106" t="s">
        <v>151</v>
      </c>
      <c r="F6106" t="s">
        <v>17475</v>
      </c>
      <c r="G6106" t="s">
        <v>153</v>
      </c>
      <c r="H6106" t="s">
        <v>154</v>
      </c>
      <c r="I6106" t="s">
        <v>144</v>
      </c>
      <c r="J6106" t="s">
        <v>137</v>
      </c>
      <c r="K6106" t="s">
        <v>138</v>
      </c>
      <c r="L6106" t="s">
        <v>17476</v>
      </c>
      <c r="M6106" t="s">
        <v>17477</v>
      </c>
      <c r="N6106">
        <v>1.165277777</v>
      </c>
      <c r="O6106">
        <v>0</v>
      </c>
      <c r="P6106">
        <v>59</v>
      </c>
      <c r="Q6106">
        <v>0</v>
      </c>
      <c r="R6106">
        <v>2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16.603069345458962</v>
      </c>
      <c r="Y6106">
        <v>0</v>
      </c>
      <c r="Z6106">
        <v>2.4472452702278522</v>
      </c>
      <c r="AA6106">
        <v>0</v>
      </c>
      <c r="AB6106">
        <v>0</v>
      </c>
      <c r="AC6106">
        <v>0</v>
      </c>
      <c r="AD6106">
        <v>0</v>
      </c>
      <c r="AE6106">
        <v>19.050314615686816</v>
      </c>
    </row>
    <row r="6107" spans="1:31" x14ac:dyDescent="0.25">
      <c r="A6107">
        <v>2348994</v>
      </c>
      <c r="B6107">
        <v>1</v>
      </c>
      <c r="C6107" t="s">
        <v>80</v>
      </c>
      <c r="D6107" t="s">
        <v>93</v>
      </c>
      <c r="E6107" t="s">
        <v>151</v>
      </c>
      <c r="F6107" t="s">
        <v>17478</v>
      </c>
      <c r="G6107" t="s">
        <v>153</v>
      </c>
      <c r="H6107" t="s">
        <v>154</v>
      </c>
      <c r="I6107" t="s">
        <v>144</v>
      </c>
      <c r="J6107" t="s">
        <v>137</v>
      </c>
      <c r="K6107" t="s">
        <v>138</v>
      </c>
      <c r="L6107" t="s">
        <v>17479</v>
      </c>
      <c r="M6107" t="s">
        <v>17480</v>
      </c>
      <c r="N6107">
        <v>2.2261111109999998</v>
      </c>
      <c r="O6107">
        <v>0</v>
      </c>
      <c r="P6107">
        <v>0</v>
      </c>
      <c r="Q6107">
        <v>0</v>
      </c>
      <c r="R6107">
        <v>4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72.053544503715713</v>
      </c>
      <c r="AA6107">
        <v>0</v>
      </c>
      <c r="AB6107">
        <v>0</v>
      </c>
      <c r="AC6107">
        <v>0</v>
      </c>
      <c r="AD6107">
        <v>0</v>
      </c>
      <c r="AE6107">
        <v>72.053544503715713</v>
      </c>
    </row>
    <row r="6108" spans="1:31" x14ac:dyDescent="0.25">
      <c r="A6108">
        <v>2349183</v>
      </c>
      <c r="B6108">
        <v>1</v>
      </c>
      <c r="C6108" t="s">
        <v>80</v>
      </c>
      <c r="D6108" t="s">
        <v>108</v>
      </c>
      <c r="E6108" t="s">
        <v>141</v>
      </c>
      <c r="F6108" t="s">
        <v>17481</v>
      </c>
      <c r="G6108" t="s">
        <v>134</v>
      </c>
      <c r="H6108" t="s">
        <v>135</v>
      </c>
      <c r="I6108" t="s">
        <v>144</v>
      </c>
      <c r="J6108" t="s">
        <v>137</v>
      </c>
      <c r="K6108" t="s">
        <v>138</v>
      </c>
      <c r="L6108" t="s">
        <v>17482</v>
      </c>
      <c r="M6108" t="s">
        <v>17483</v>
      </c>
      <c r="N6108">
        <v>1.223333333</v>
      </c>
      <c r="O6108">
        <v>0</v>
      </c>
      <c r="P6108">
        <v>991</v>
      </c>
      <c r="Q6108">
        <v>0</v>
      </c>
      <c r="R6108">
        <v>166</v>
      </c>
      <c r="S6108">
        <v>7</v>
      </c>
      <c r="T6108">
        <v>181</v>
      </c>
      <c r="U6108">
        <v>0</v>
      </c>
      <c r="V6108">
        <v>0</v>
      </c>
      <c r="W6108">
        <v>0</v>
      </c>
      <c r="X6108">
        <v>256.39276447623098</v>
      </c>
      <c r="Y6108">
        <v>0</v>
      </c>
      <c r="Z6108">
        <v>402.04668879993767</v>
      </c>
      <c r="AA6108">
        <v>234.89268349364619</v>
      </c>
      <c r="AB6108">
        <v>353.17520031571792</v>
      </c>
      <c r="AC6108">
        <v>0</v>
      </c>
      <c r="AD6108">
        <v>0</v>
      </c>
      <c r="AE6108">
        <v>1246.507337085533</v>
      </c>
    </row>
    <row r="6109" spans="1:31" x14ac:dyDescent="0.25">
      <c r="A6109">
        <v>2348851</v>
      </c>
      <c r="B6109">
        <v>1</v>
      </c>
      <c r="C6109" t="s">
        <v>80</v>
      </c>
      <c r="D6109" t="s">
        <v>107</v>
      </c>
      <c r="E6109" t="s">
        <v>141</v>
      </c>
      <c r="F6109" t="s">
        <v>17484</v>
      </c>
      <c r="G6109" t="s">
        <v>134</v>
      </c>
      <c r="H6109" t="s">
        <v>135</v>
      </c>
      <c r="I6109" t="s">
        <v>144</v>
      </c>
      <c r="J6109" t="s">
        <v>137</v>
      </c>
      <c r="K6109" t="s">
        <v>138</v>
      </c>
      <c r="L6109" t="s">
        <v>17485</v>
      </c>
      <c r="M6109" t="s">
        <v>17486</v>
      </c>
      <c r="N6109">
        <v>0.61555555500000003</v>
      </c>
      <c r="O6109">
        <v>1</v>
      </c>
      <c r="P6109">
        <v>485</v>
      </c>
      <c r="Q6109">
        <v>19</v>
      </c>
      <c r="R6109">
        <v>38</v>
      </c>
      <c r="S6109">
        <v>7</v>
      </c>
      <c r="T6109">
        <v>28</v>
      </c>
      <c r="U6109">
        <v>1</v>
      </c>
      <c r="V6109">
        <v>0</v>
      </c>
      <c r="W6109">
        <v>0.15326095080546667</v>
      </c>
      <c r="X6109">
        <v>62.173695575156898</v>
      </c>
      <c r="Y6109">
        <v>106.14006190730143</v>
      </c>
      <c r="Z6109">
        <v>53.386451097453829</v>
      </c>
      <c r="AA6109">
        <v>10.527851911732455</v>
      </c>
      <c r="AB6109">
        <v>24.736925315812261</v>
      </c>
      <c r="AC6109">
        <v>57.772992405506663</v>
      </c>
      <c r="AD6109">
        <v>0</v>
      </c>
      <c r="AE6109">
        <v>314.891239163769</v>
      </c>
    </row>
    <row r="6110" spans="1:31" x14ac:dyDescent="0.25">
      <c r="A6110">
        <v>2348871</v>
      </c>
      <c r="B6110">
        <v>1</v>
      </c>
      <c r="C6110" t="s">
        <v>80</v>
      </c>
      <c r="D6110" t="s">
        <v>110</v>
      </c>
      <c r="E6110" t="s">
        <v>151</v>
      </c>
      <c r="F6110" t="s">
        <v>17487</v>
      </c>
      <c r="G6110" t="s">
        <v>208</v>
      </c>
      <c r="H6110" t="s">
        <v>154</v>
      </c>
      <c r="I6110" t="s">
        <v>144</v>
      </c>
      <c r="J6110" t="s">
        <v>137</v>
      </c>
      <c r="K6110" t="s">
        <v>209</v>
      </c>
      <c r="L6110" t="s">
        <v>17488</v>
      </c>
      <c r="M6110" t="s">
        <v>17489</v>
      </c>
      <c r="N6110">
        <v>0.41666666600000002</v>
      </c>
      <c r="O6110">
        <v>0</v>
      </c>
      <c r="P6110">
        <v>172</v>
      </c>
      <c r="Q6110">
        <v>0</v>
      </c>
      <c r="R6110">
        <v>0</v>
      </c>
      <c r="S6110">
        <v>0</v>
      </c>
      <c r="T6110">
        <v>11</v>
      </c>
      <c r="U6110">
        <v>0</v>
      </c>
      <c r="V6110">
        <v>0</v>
      </c>
      <c r="W6110">
        <v>0</v>
      </c>
      <c r="X6110">
        <v>29.202625587878334</v>
      </c>
      <c r="Y6110">
        <v>0</v>
      </c>
      <c r="Z6110">
        <v>0</v>
      </c>
      <c r="AA6110">
        <v>0</v>
      </c>
      <c r="AB6110">
        <v>9.3342916769354183</v>
      </c>
      <c r="AC6110">
        <v>0</v>
      </c>
      <c r="AD6110">
        <v>0</v>
      </c>
      <c r="AE6110">
        <v>38.536917264813752</v>
      </c>
    </row>
    <row r="6111" spans="1:31" x14ac:dyDescent="0.25">
      <c r="A6111">
        <v>2348914</v>
      </c>
      <c r="B6111">
        <v>1</v>
      </c>
      <c r="C6111" t="s">
        <v>80</v>
      </c>
      <c r="D6111" t="s">
        <v>93</v>
      </c>
      <c r="E6111" t="s">
        <v>132</v>
      </c>
      <c r="F6111" t="s">
        <v>17490</v>
      </c>
      <c r="G6111" t="s">
        <v>208</v>
      </c>
      <c r="H6111" t="s">
        <v>135</v>
      </c>
      <c r="I6111" t="s">
        <v>144</v>
      </c>
      <c r="J6111" t="s">
        <v>137</v>
      </c>
      <c r="K6111" t="s">
        <v>209</v>
      </c>
      <c r="L6111" t="s">
        <v>17491</v>
      </c>
      <c r="M6111" t="s">
        <v>17492</v>
      </c>
      <c r="N6111">
        <v>7.6413888879999998</v>
      </c>
      <c r="O6111">
        <v>1</v>
      </c>
      <c r="P6111">
        <v>177</v>
      </c>
      <c r="Q6111">
        <v>11</v>
      </c>
      <c r="R6111">
        <v>8</v>
      </c>
      <c r="S6111">
        <v>3</v>
      </c>
      <c r="T6111">
        <v>46</v>
      </c>
      <c r="U6111">
        <v>1</v>
      </c>
      <c r="V6111">
        <v>0</v>
      </c>
      <c r="W6111">
        <v>24.995286927064814</v>
      </c>
      <c r="X6111">
        <v>338.88171202412525</v>
      </c>
      <c r="Y6111">
        <v>729.82487594526106</v>
      </c>
      <c r="Z6111">
        <v>69.712492940407955</v>
      </c>
      <c r="AA6111">
        <v>32.780711195836474</v>
      </c>
      <c r="AB6111">
        <v>239.41347420899362</v>
      </c>
      <c r="AC6111">
        <v>1146.3337801749826</v>
      </c>
      <c r="AD6111">
        <v>0</v>
      </c>
      <c r="AE6111">
        <v>2581.9423334166713</v>
      </c>
    </row>
    <row r="6112" spans="1:31" x14ac:dyDescent="0.25">
      <c r="A6112">
        <v>2349014</v>
      </c>
      <c r="B6112">
        <v>1</v>
      </c>
      <c r="C6112" t="s">
        <v>80</v>
      </c>
      <c r="D6112" t="s">
        <v>94</v>
      </c>
      <c r="E6112" t="s">
        <v>240</v>
      </c>
      <c r="F6112" t="s">
        <v>17493</v>
      </c>
      <c r="G6112" t="s">
        <v>2524</v>
      </c>
      <c r="H6112" t="s">
        <v>265</v>
      </c>
      <c r="I6112" t="s">
        <v>144</v>
      </c>
      <c r="J6112" t="s">
        <v>137</v>
      </c>
      <c r="K6112" t="s">
        <v>209</v>
      </c>
      <c r="L6112" t="s">
        <v>17494</v>
      </c>
      <c r="M6112" t="s">
        <v>17495</v>
      </c>
      <c r="N6112">
        <v>4.221944444</v>
      </c>
      <c r="O6112">
        <v>0</v>
      </c>
      <c r="P6112">
        <v>12640</v>
      </c>
      <c r="Q6112">
        <v>17</v>
      </c>
      <c r="R6112">
        <v>189</v>
      </c>
      <c r="S6112">
        <v>41</v>
      </c>
      <c r="T6112">
        <v>982</v>
      </c>
      <c r="U6112">
        <v>1</v>
      </c>
      <c r="V6112">
        <v>1</v>
      </c>
      <c r="W6112">
        <v>0</v>
      </c>
      <c r="X6112">
        <v>14930.500434354915</v>
      </c>
      <c r="Y6112">
        <v>331.62810003683688</v>
      </c>
      <c r="Z6112">
        <v>1119.7127493369965</v>
      </c>
      <c r="AA6112">
        <v>1465.2296428883344</v>
      </c>
      <c r="AB6112">
        <v>8046.2324007430962</v>
      </c>
      <c r="AC6112">
        <v>611.18284806023769</v>
      </c>
      <c r="AD6112">
        <v>33.246675160673803</v>
      </c>
      <c r="AE6112">
        <v>26537.732850581087</v>
      </c>
    </row>
    <row r="6113" spans="1:31" x14ac:dyDescent="0.25">
      <c r="A6113">
        <v>2349713</v>
      </c>
      <c r="B6113">
        <v>1</v>
      </c>
      <c r="C6113" t="s">
        <v>81</v>
      </c>
      <c r="D6113" t="s">
        <v>113</v>
      </c>
      <c r="E6113" t="s">
        <v>174</v>
      </c>
      <c r="F6113" t="s">
        <v>17496</v>
      </c>
      <c r="G6113" t="s">
        <v>176</v>
      </c>
      <c r="H6113" t="s">
        <v>154</v>
      </c>
      <c r="I6113" t="s">
        <v>144</v>
      </c>
      <c r="J6113" t="s">
        <v>137</v>
      </c>
      <c r="K6113" t="s">
        <v>138</v>
      </c>
      <c r="L6113" t="s">
        <v>17497</v>
      </c>
      <c r="M6113" t="s">
        <v>17498</v>
      </c>
      <c r="N6113">
        <v>1.6530555549999999</v>
      </c>
      <c r="O6113">
        <v>0</v>
      </c>
      <c r="P6113">
        <v>0</v>
      </c>
      <c r="Q6113">
        <v>0</v>
      </c>
      <c r="R6113">
        <v>14</v>
      </c>
      <c r="S6113">
        <v>0</v>
      </c>
      <c r="T6113">
        <v>2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62.313881301670619</v>
      </c>
      <c r="AA6113">
        <v>0</v>
      </c>
      <c r="AB6113">
        <v>6.7813268327290119</v>
      </c>
      <c r="AC6113">
        <v>0</v>
      </c>
      <c r="AD6113">
        <v>0</v>
      </c>
      <c r="AE6113">
        <v>69.095208134399627</v>
      </c>
    </row>
    <row r="6114" spans="1:31" x14ac:dyDescent="0.25">
      <c r="A6114">
        <v>2349667</v>
      </c>
      <c r="B6114">
        <v>1</v>
      </c>
      <c r="C6114" t="s">
        <v>81</v>
      </c>
      <c r="D6114" t="s">
        <v>123</v>
      </c>
      <c r="E6114" t="s">
        <v>151</v>
      </c>
      <c r="F6114" t="s">
        <v>17499</v>
      </c>
      <c r="G6114" t="s">
        <v>498</v>
      </c>
      <c r="H6114" t="s">
        <v>154</v>
      </c>
      <c r="I6114" t="s">
        <v>144</v>
      </c>
      <c r="J6114" t="s">
        <v>137</v>
      </c>
      <c r="K6114" t="s">
        <v>138</v>
      </c>
      <c r="L6114" t="s">
        <v>17500</v>
      </c>
      <c r="M6114" t="s">
        <v>17501</v>
      </c>
      <c r="N6114">
        <v>1.1855555550000001</v>
      </c>
      <c r="O6114">
        <v>0</v>
      </c>
      <c r="P6114">
        <v>19</v>
      </c>
      <c r="Q6114">
        <v>0</v>
      </c>
      <c r="R6114">
        <v>0</v>
      </c>
      <c r="S6114">
        <v>0</v>
      </c>
      <c r="T6114">
        <v>1</v>
      </c>
      <c r="U6114">
        <v>0</v>
      </c>
      <c r="V6114">
        <v>0</v>
      </c>
      <c r="W6114">
        <v>0</v>
      </c>
      <c r="X6114">
        <v>2.2474177950174012</v>
      </c>
      <c r="Y6114">
        <v>0</v>
      </c>
      <c r="Z6114">
        <v>0</v>
      </c>
      <c r="AA6114">
        <v>0</v>
      </c>
      <c r="AB6114">
        <v>0.24701806632719031</v>
      </c>
      <c r="AC6114">
        <v>0</v>
      </c>
      <c r="AD6114">
        <v>0</v>
      </c>
      <c r="AE6114">
        <v>2.4944358613445914</v>
      </c>
    </row>
    <row r="6115" spans="1:31" x14ac:dyDescent="0.25">
      <c r="A6115">
        <v>2349790</v>
      </c>
      <c r="B6115">
        <v>1</v>
      </c>
      <c r="C6115" t="s">
        <v>80</v>
      </c>
      <c r="D6115" t="s">
        <v>83</v>
      </c>
      <c r="E6115" t="s">
        <v>151</v>
      </c>
      <c r="F6115" t="s">
        <v>17502</v>
      </c>
      <c r="G6115" t="s">
        <v>1274</v>
      </c>
      <c r="H6115" t="s">
        <v>154</v>
      </c>
      <c r="I6115" t="s">
        <v>144</v>
      </c>
      <c r="J6115" t="s">
        <v>3</v>
      </c>
      <c r="K6115" t="s">
        <v>138</v>
      </c>
      <c r="L6115" t="s">
        <v>17503</v>
      </c>
      <c r="M6115" t="s">
        <v>17504</v>
      </c>
      <c r="N6115">
        <v>3.2250000000000001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1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9.7801728168278768</v>
      </c>
      <c r="AC6115">
        <v>0</v>
      </c>
      <c r="AD6115">
        <v>0</v>
      </c>
      <c r="AE6115">
        <v>9.7801728168278768</v>
      </c>
    </row>
    <row r="6116" spans="1:31" x14ac:dyDescent="0.25">
      <c r="A6116">
        <v>2349627</v>
      </c>
      <c r="B6116">
        <v>1</v>
      </c>
      <c r="C6116" t="s">
        <v>80</v>
      </c>
      <c r="D6116" t="s">
        <v>107</v>
      </c>
      <c r="E6116" t="s">
        <v>174</v>
      </c>
      <c r="F6116" t="s">
        <v>17505</v>
      </c>
      <c r="G6116" t="s">
        <v>176</v>
      </c>
      <c r="H6116" t="s">
        <v>154</v>
      </c>
      <c r="I6116" t="s">
        <v>144</v>
      </c>
      <c r="J6116" t="s">
        <v>137</v>
      </c>
      <c r="K6116" t="s">
        <v>138</v>
      </c>
      <c r="L6116" t="s">
        <v>17506</v>
      </c>
      <c r="M6116" t="s">
        <v>17507</v>
      </c>
      <c r="N6116">
        <v>1.8602777770000001</v>
      </c>
      <c r="O6116">
        <v>0</v>
      </c>
      <c r="P6116">
        <v>78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41.596321898863678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41.596321898863678</v>
      </c>
    </row>
    <row r="6117" spans="1:31" x14ac:dyDescent="0.25">
      <c r="A6117">
        <v>2349982</v>
      </c>
      <c r="B6117">
        <v>1</v>
      </c>
      <c r="C6117" t="s">
        <v>81</v>
      </c>
      <c r="D6117" t="s">
        <v>121</v>
      </c>
      <c r="E6117" t="s">
        <v>147</v>
      </c>
      <c r="F6117" t="s">
        <v>3549</v>
      </c>
      <c r="G6117" t="s">
        <v>184</v>
      </c>
      <c r="H6117" t="s">
        <v>135</v>
      </c>
      <c r="I6117" t="s">
        <v>144</v>
      </c>
      <c r="J6117" t="s">
        <v>137</v>
      </c>
      <c r="K6117" t="s">
        <v>138</v>
      </c>
      <c r="L6117" t="s">
        <v>17508</v>
      </c>
      <c r="M6117" t="s">
        <v>17509</v>
      </c>
      <c r="N6117">
        <v>4.5744444440000001</v>
      </c>
      <c r="O6117">
        <v>0</v>
      </c>
      <c r="P6117">
        <v>515</v>
      </c>
      <c r="Q6117">
        <v>0</v>
      </c>
      <c r="R6117">
        <v>13</v>
      </c>
      <c r="S6117">
        <v>4</v>
      </c>
      <c r="T6117">
        <v>17</v>
      </c>
      <c r="U6117">
        <v>0</v>
      </c>
      <c r="V6117">
        <v>0</v>
      </c>
      <c r="W6117">
        <v>0</v>
      </c>
      <c r="X6117">
        <v>303.10544275584925</v>
      </c>
      <c r="Y6117">
        <v>0</v>
      </c>
      <c r="Z6117">
        <v>43.160049855302553</v>
      </c>
      <c r="AA6117">
        <v>63.740481708469339</v>
      </c>
      <c r="AB6117">
        <v>15.130946126934093</v>
      </c>
      <c r="AC6117">
        <v>0</v>
      </c>
      <c r="AD6117">
        <v>0</v>
      </c>
      <c r="AE6117">
        <v>425.13692044655522</v>
      </c>
    </row>
    <row r="6118" spans="1:31" x14ac:dyDescent="0.25">
      <c r="A6118">
        <v>2349435</v>
      </c>
      <c r="B6118">
        <v>1</v>
      </c>
      <c r="C6118" t="s">
        <v>80</v>
      </c>
      <c r="D6118" t="s">
        <v>88</v>
      </c>
      <c r="E6118" t="s">
        <v>141</v>
      </c>
      <c r="F6118" t="s">
        <v>15237</v>
      </c>
      <c r="G6118" t="s">
        <v>134</v>
      </c>
      <c r="H6118" t="s">
        <v>135</v>
      </c>
      <c r="I6118" t="s">
        <v>144</v>
      </c>
      <c r="J6118" t="s">
        <v>137</v>
      </c>
      <c r="K6118" t="s">
        <v>138</v>
      </c>
      <c r="L6118" t="s">
        <v>17510</v>
      </c>
      <c r="M6118" t="s">
        <v>17511</v>
      </c>
      <c r="N6118">
        <v>0.22638888800000001</v>
      </c>
      <c r="O6118">
        <v>0</v>
      </c>
      <c r="P6118">
        <v>0</v>
      </c>
      <c r="Q6118">
        <v>0</v>
      </c>
      <c r="R6118">
        <v>0</v>
      </c>
      <c r="S6118">
        <v>9</v>
      </c>
      <c r="T6118">
        <v>8</v>
      </c>
      <c r="U6118">
        <v>7</v>
      </c>
      <c r="V6118">
        <v>2</v>
      </c>
      <c r="W6118">
        <v>0</v>
      </c>
      <c r="X6118">
        <v>0</v>
      </c>
      <c r="Y6118">
        <v>0</v>
      </c>
      <c r="Z6118">
        <v>0</v>
      </c>
      <c r="AA6118">
        <v>20.998393152648809</v>
      </c>
      <c r="AB6118">
        <v>17.425530345799356</v>
      </c>
      <c r="AC6118">
        <v>119.28947516621173</v>
      </c>
      <c r="AD6118">
        <v>9.5653066648416907</v>
      </c>
      <c r="AE6118">
        <v>167.27870532950161</v>
      </c>
    </row>
    <row r="6119" spans="1:31" x14ac:dyDescent="0.25">
      <c r="A6119">
        <v>2349773</v>
      </c>
      <c r="B6119">
        <v>1</v>
      </c>
      <c r="C6119" t="s">
        <v>80</v>
      </c>
      <c r="D6119" t="s">
        <v>83</v>
      </c>
      <c r="E6119" t="s">
        <v>147</v>
      </c>
      <c r="F6119" t="s">
        <v>17512</v>
      </c>
      <c r="G6119" t="s">
        <v>134</v>
      </c>
      <c r="H6119" t="s">
        <v>135</v>
      </c>
      <c r="I6119" t="s">
        <v>144</v>
      </c>
      <c r="J6119" t="s">
        <v>137</v>
      </c>
      <c r="K6119" t="s">
        <v>138</v>
      </c>
      <c r="L6119" t="s">
        <v>17513</v>
      </c>
      <c r="M6119" t="s">
        <v>17514</v>
      </c>
      <c r="N6119">
        <v>1.2322222220000001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1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201.59608944734134</v>
      </c>
      <c r="AD6119">
        <v>0</v>
      </c>
      <c r="AE6119">
        <v>201.59608944734134</v>
      </c>
    </row>
    <row r="6120" spans="1:31" x14ac:dyDescent="0.25">
      <c r="A6120">
        <v>2349727</v>
      </c>
      <c r="B6120">
        <v>1</v>
      </c>
      <c r="C6120" t="s">
        <v>81</v>
      </c>
      <c r="D6120" t="s">
        <v>127</v>
      </c>
      <c r="E6120" t="s">
        <v>174</v>
      </c>
      <c r="F6120" t="s">
        <v>17515</v>
      </c>
      <c r="G6120" t="s">
        <v>292</v>
      </c>
      <c r="H6120" t="s">
        <v>154</v>
      </c>
      <c r="I6120" t="s">
        <v>144</v>
      </c>
      <c r="J6120" t="s">
        <v>137</v>
      </c>
      <c r="K6120" t="s">
        <v>138</v>
      </c>
      <c r="L6120" t="s">
        <v>17516</v>
      </c>
      <c r="M6120" t="s">
        <v>17517</v>
      </c>
      <c r="N6120">
        <v>3.9375</v>
      </c>
      <c r="O6120">
        <v>0</v>
      </c>
      <c r="P6120">
        <v>1</v>
      </c>
      <c r="Q6120">
        <v>0</v>
      </c>
      <c r="R6120">
        <v>15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1.0642053768059831</v>
      </c>
      <c r="Y6120">
        <v>0</v>
      </c>
      <c r="Z6120">
        <v>186.77714476107442</v>
      </c>
      <c r="AA6120">
        <v>0</v>
      </c>
      <c r="AB6120">
        <v>0</v>
      </c>
      <c r="AC6120">
        <v>0</v>
      </c>
      <c r="AD6120">
        <v>0</v>
      </c>
      <c r="AE6120">
        <v>187.8413501378804</v>
      </c>
    </row>
    <row r="6121" spans="1:31" x14ac:dyDescent="0.25">
      <c r="A6121">
        <v>2349976</v>
      </c>
      <c r="B6121">
        <v>1</v>
      </c>
      <c r="C6121" t="s">
        <v>81</v>
      </c>
      <c r="D6121" t="s">
        <v>128</v>
      </c>
      <c r="E6121" t="s">
        <v>132</v>
      </c>
      <c r="F6121" t="s">
        <v>17518</v>
      </c>
      <c r="G6121" t="s">
        <v>134</v>
      </c>
      <c r="H6121" t="s">
        <v>135</v>
      </c>
      <c r="I6121" t="s">
        <v>136</v>
      </c>
      <c r="J6121" t="s">
        <v>137</v>
      </c>
      <c r="K6121" t="s">
        <v>138</v>
      </c>
      <c r="L6121" t="s">
        <v>17519</v>
      </c>
      <c r="M6121" t="s">
        <v>17520</v>
      </c>
      <c r="N6121">
        <v>2.8611111000000002E-2</v>
      </c>
      <c r="O6121">
        <v>0</v>
      </c>
      <c r="P6121">
        <v>0</v>
      </c>
      <c r="Q6121">
        <v>1</v>
      </c>
      <c r="R6121">
        <v>0</v>
      </c>
      <c r="S6121">
        <v>1</v>
      </c>
      <c r="T6121">
        <v>0</v>
      </c>
      <c r="U6121">
        <v>8</v>
      </c>
      <c r="V6121">
        <v>0</v>
      </c>
      <c r="W6121">
        <v>0</v>
      </c>
      <c r="X6121">
        <v>0</v>
      </c>
      <c r="Y6121">
        <v>3.5938417685136385E-2</v>
      </c>
      <c r="Z6121">
        <v>0</v>
      </c>
      <c r="AA6121">
        <v>0.59087780446818339</v>
      </c>
      <c r="AB6121">
        <v>0</v>
      </c>
      <c r="AC6121">
        <v>16.518894346438394</v>
      </c>
      <c r="AD6121">
        <v>0</v>
      </c>
      <c r="AE6121">
        <v>17.145710568591713</v>
      </c>
    </row>
    <row r="6122" spans="1:31" x14ac:dyDescent="0.25">
      <c r="A6122">
        <v>2349481</v>
      </c>
      <c r="B6122">
        <v>1</v>
      </c>
      <c r="C6122" t="s">
        <v>81</v>
      </c>
      <c r="D6122" t="s">
        <v>112</v>
      </c>
      <c r="E6122" t="s">
        <v>157</v>
      </c>
      <c r="F6122" t="s">
        <v>17521</v>
      </c>
      <c r="G6122" t="s">
        <v>204</v>
      </c>
      <c r="H6122" t="s">
        <v>154</v>
      </c>
      <c r="I6122" t="s">
        <v>144</v>
      </c>
      <c r="J6122" t="s">
        <v>137</v>
      </c>
      <c r="K6122" t="s">
        <v>138</v>
      </c>
      <c r="L6122" t="s">
        <v>17522</v>
      </c>
      <c r="M6122" t="s">
        <v>17523</v>
      </c>
      <c r="N6122">
        <v>2.7922222219999999</v>
      </c>
      <c r="O6122">
        <v>0</v>
      </c>
      <c r="P6122">
        <v>1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0.16268718621086253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0.16268718621086253</v>
      </c>
    </row>
    <row r="6123" spans="1:31" x14ac:dyDescent="0.25">
      <c r="A6123">
        <v>2349730</v>
      </c>
      <c r="B6123">
        <v>1</v>
      </c>
      <c r="C6123" t="s">
        <v>80</v>
      </c>
      <c r="D6123" t="s">
        <v>98</v>
      </c>
      <c r="E6123" t="s">
        <v>157</v>
      </c>
      <c r="F6123" t="s">
        <v>17524</v>
      </c>
      <c r="G6123" t="s">
        <v>159</v>
      </c>
      <c r="H6123" t="s">
        <v>154</v>
      </c>
      <c r="I6123" t="s">
        <v>144</v>
      </c>
      <c r="J6123" t="s">
        <v>137</v>
      </c>
      <c r="K6123" t="s">
        <v>138</v>
      </c>
      <c r="L6123" t="s">
        <v>17525</v>
      </c>
      <c r="M6123" t="s">
        <v>17526</v>
      </c>
      <c r="N6123">
        <v>4.7725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1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9.4271316343480507</v>
      </c>
      <c r="AC6123">
        <v>0</v>
      </c>
      <c r="AD6123">
        <v>0</v>
      </c>
      <c r="AE6123">
        <v>9.4271316343480507</v>
      </c>
    </row>
    <row r="6124" spans="1:31" x14ac:dyDescent="0.25">
      <c r="A6124">
        <v>2349581</v>
      </c>
      <c r="B6124">
        <v>1</v>
      </c>
      <c r="C6124" t="s">
        <v>81</v>
      </c>
      <c r="D6124" t="s">
        <v>120</v>
      </c>
      <c r="E6124" t="s">
        <v>174</v>
      </c>
      <c r="F6124" t="s">
        <v>17527</v>
      </c>
      <c r="G6124" t="s">
        <v>176</v>
      </c>
      <c r="H6124" t="s">
        <v>154</v>
      </c>
      <c r="I6124" t="s">
        <v>144</v>
      </c>
      <c r="J6124" t="s">
        <v>137</v>
      </c>
      <c r="K6124" t="s">
        <v>138</v>
      </c>
      <c r="L6124" t="s">
        <v>17528</v>
      </c>
      <c r="M6124" t="s">
        <v>17529</v>
      </c>
      <c r="N6124">
        <v>2.071388888</v>
      </c>
      <c r="O6124">
        <v>0</v>
      </c>
      <c r="P6124">
        <v>0</v>
      </c>
      <c r="Q6124">
        <v>1</v>
      </c>
      <c r="R6124">
        <v>5</v>
      </c>
      <c r="S6124">
        <v>0</v>
      </c>
      <c r="T6124">
        <v>1</v>
      </c>
      <c r="U6124">
        <v>0</v>
      </c>
      <c r="V6124">
        <v>0</v>
      </c>
      <c r="W6124">
        <v>0</v>
      </c>
      <c r="X6124">
        <v>0</v>
      </c>
      <c r="Y6124">
        <v>1.8387067925194194</v>
      </c>
      <c r="Z6124">
        <v>34.956531636169608</v>
      </c>
      <c r="AA6124">
        <v>0</v>
      </c>
      <c r="AB6124">
        <v>7.5605790925497152</v>
      </c>
      <c r="AC6124">
        <v>0</v>
      </c>
      <c r="AD6124">
        <v>0</v>
      </c>
      <c r="AE6124">
        <v>44.355817521238741</v>
      </c>
    </row>
    <row r="6125" spans="1:31" x14ac:dyDescent="0.25">
      <c r="A6125">
        <v>2349876</v>
      </c>
      <c r="B6125">
        <v>1</v>
      </c>
      <c r="C6125" t="s">
        <v>80</v>
      </c>
      <c r="D6125" t="s">
        <v>108</v>
      </c>
      <c r="E6125" t="s">
        <v>147</v>
      </c>
      <c r="F6125" t="s">
        <v>17530</v>
      </c>
      <c r="G6125" t="s">
        <v>494</v>
      </c>
      <c r="H6125" t="s">
        <v>135</v>
      </c>
      <c r="I6125" t="s">
        <v>144</v>
      </c>
      <c r="J6125" t="s">
        <v>137</v>
      </c>
      <c r="K6125" t="s">
        <v>138</v>
      </c>
      <c r="L6125" t="s">
        <v>17531</v>
      </c>
      <c r="M6125" t="s">
        <v>17532</v>
      </c>
      <c r="N6125">
        <v>4.1891666660000002</v>
      </c>
      <c r="O6125">
        <v>0</v>
      </c>
      <c r="P6125">
        <v>37</v>
      </c>
      <c r="Q6125">
        <v>0</v>
      </c>
      <c r="R6125">
        <v>17</v>
      </c>
      <c r="S6125">
        <v>0</v>
      </c>
      <c r="T6125">
        <v>5</v>
      </c>
      <c r="U6125">
        <v>0</v>
      </c>
      <c r="V6125">
        <v>0</v>
      </c>
      <c r="W6125">
        <v>0</v>
      </c>
      <c r="X6125">
        <v>23.657694825051546</v>
      </c>
      <c r="Y6125">
        <v>0</v>
      </c>
      <c r="Z6125">
        <v>17.085687897617635</v>
      </c>
      <c r="AA6125">
        <v>0</v>
      </c>
      <c r="AB6125">
        <v>5.6496563502238537</v>
      </c>
      <c r="AC6125">
        <v>0</v>
      </c>
      <c r="AD6125">
        <v>0</v>
      </c>
      <c r="AE6125">
        <v>46.393039072893032</v>
      </c>
    </row>
    <row r="6126" spans="1:31" x14ac:dyDescent="0.25">
      <c r="A6126">
        <v>2349942</v>
      </c>
      <c r="B6126">
        <v>1</v>
      </c>
      <c r="C6126" t="s">
        <v>81</v>
      </c>
      <c r="D6126" t="s">
        <v>127</v>
      </c>
      <c r="E6126" t="s">
        <v>141</v>
      </c>
      <c r="F6126" t="s">
        <v>17533</v>
      </c>
      <c r="G6126" t="s">
        <v>134</v>
      </c>
      <c r="H6126" t="s">
        <v>135</v>
      </c>
      <c r="I6126" t="s">
        <v>144</v>
      </c>
      <c r="J6126" t="s">
        <v>137</v>
      </c>
      <c r="K6126" t="s">
        <v>138</v>
      </c>
      <c r="L6126" t="s">
        <v>17534</v>
      </c>
      <c r="M6126" t="s">
        <v>17535</v>
      </c>
      <c r="N6126">
        <v>3.0719444440000001</v>
      </c>
      <c r="O6126">
        <v>0</v>
      </c>
      <c r="P6126">
        <v>0</v>
      </c>
      <c r="Q6126">
        <v>32</v>
      </c>
      <c r="R6126">
        <v>0</v>
      </c>
      <c r="S6126">
        <v>6</v>
      </c>
      <c r="T6126">
        <v>0</v>
      </c>
      <c r="U6126">
        <v>2</v>
      </c>
      <c r="V6126">
        <v>0</v>
      </c>
      <c r="W6126">
        <v>0</v>
      </c>
      <c r="X6126">
        <v>0</v>
      </c>
      <c r="Y6126">
        <v>203.60910327003904</v>
      </c>
      <c r="Z6126">
        <v>0</v>
      </c>
      <c r="AA6126">
        <v>70.125651181035565</v>
      </c>
      <c r="AB6126">
        <v>0</v>
      </c>
      <c r="AC6126">
        <v>383.7803829199201</v>
      </c>
      <c r="AD6126">
        <v>0</v>
      </c>
      <c r="AE6126">
        <v>657.51513737099469</v>
      </c>
    </row>
    <row r="6127" spans="1:31" x14ac:dyDescent="0.25">
      <c r="A6127">
        <v>2349893</v>
      </c>
      <c r="B6127">
        <v>1</v>
      </c>
      <c r="C6127" t="s">
        <v>80</v>
      </c>
      <c r="D6127" t="s">
        <v>106</v>
      </c>
      <c r="E6127" t="s">
        <v>174</v>
      </c>
      <c r="F6127" t="s">
        <v>17536</v>
      </c>
      <c r="G6127" t="s">
        <v>176</v>
      </c>
      <c r="H6127" t="s">
        <v>154</v>
      </c>
      <c r="I6127" t="s">
        <v>144</v>
      </c>
      <c r="J6127" t="s">
        <v>137</v>
      </c>
      <c r="K6127" t="s">
        <v>138</v>
      </c>
      <c r="L6127" t="s">
        <v>17537</v>
      </c>
      <c r="M6127" t="s">
        <v>17538</v>
      </c>
      <c r="N6127">
        <v>3.2663888879999998</v>
      </c>
      <c r="O6127">
        <v>0</v>
      </c>
      <c r="P6127">
        <v>59</v>
      </c>
      <c r="Q6127">
        <v>0</v>
      </c>
      <c r="R6127">
        <v>3</v>
      </c>
      <c r="S6127">
        <v>0</v>
      </c>
      <c r="T6127">
        <v>7</v>
      </c>
      <c r="U6127">
        <v>0</v>
      </c>
      <c r="V6127">
        <v>0</v>
      </c>
      <c r="W6127">
        <v>0</v>
      </c>
      <c r="X6127">
        <v>39.819780926802672</v>
      </c>
      <c r="Y6127">
        <v>0</v>
      </c>
      <c r="Z6127">
        <v>16.095078008489647</v>
      </c>
      <c r="AA6127">
        <v>0</v>
      </c>
      <c r="AB6127">
        <v>10.281411094265849</v>
      </c>
      <c r="AC6127">
        <v>0</v>
      </c>
      <c r="AD6127">
        <v>0</v>
      </c>
      <c r="AE6127">
        <v>66.196270029558164</v>
      </c>
    </row>
    <row r="6128" spans="1:31" x14ac:dyDescent="0.25">
      <c r="A6128">
        <v>2349564</v>
      </c>
      <c r="B6128">
        <v>1</v>
      </c>
      <c r="C6128" t="s">
        <v>80</v>
      </c>
      <c r="D6128" t="s">
        <v>83</v>
      </c>
      <c r="E6128" t="s">
        <v>157</v>
      </c>
      <c r="F6128" t="s">
        <v>17539</v>
      </c>
      <c r="G6128" t="s">
        <v>352</v>
      </c>
      <c r="H6128" t="s">
        <v>154</v>
      </c>
      <c r="I6128" t="s">
        <v>144</v>
      </c>
      <c r="J6128" t="s">
        <v>137</v>
      </c>
      <c r="K6128" t="s">
        <v>138</v>
      </c>
      <c r="L6128" t="s">
        <v>17540</v>
      </c>
      <c r="M6128" t="s">
        <v>17541</v>
      </c>
      <c r="N6128">
        <v>7.0358333330000002</v>
      </c>
      <c r="O6128">
        <v>0</v>
      </c>
      <c r="P6128">
        <v>7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11.773336662295174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11.773336662295174</v>
      </c>
    </row>
    <row r="6129" spans="1:31" x14ac:dyDescent="0.25">
      <c r="A6129">
        <v>2349395</v>
      </c>
      <c r="B6129">
        <v>1</v>
      </c>
      <c r="C6129" t="s">
        <v>80</v>
      </c>
      <c r="D6129" t="s">
        <v>96</v>
      </c>
      <c r="E6129" t="s">
        <v>174</v>
      </c>
      <c r="F6129" t="s">
        <v>17542</v>
      </c>
      <c r="G6129" t="s">
        <v>176</v>
      </c>
      <c r="H6129" t="s">
        <v>154</v>
      </c>
      <c r="I6129" t="s">
        <v>144</v>
      </c>
      <c r="J6129" t="s">
        <v>137</v>
      </c>
      <c r="K6129" t="s">
        <v>138</v>
      </c>
      <c r="L6129" t="s">
        <v>17543</v>
      </c>
      <c r="M6129" t="s">
        <v>17544</v>
      </c>
      <c r="N6129">
        <v>1.4469444440000001</v>
      </c>
      <c r="O6129">
        <v>0</v>
      </c>
      <c r="P6129">
        <v>16</v>
      </c>
      <c r="Q6129">
        <v>0</v>
      </c>
      <c r="R6129">
        <v>32</v>
      </c>
      <c r="S6129">
        <v>0</v>
      </c>
      <c r="T6129">
        <v>15</v>
      </c>
      <c r="U6129">
        <v>0</v>
      </c>
      <c r="V6129">
        <v>0</v>
      </c>
      <c r="W6129">
        <v>0</v>
      </c>
      <c r="X6129">
        <v>33.244673595144569</v>
      </c>
      <c r="Y6129">
        <v>0</v>
      </c>
      <c r="Z6129">
        <v>58.985982295142122</v>
      </c>
      <c r="AA6129">
        <v>0</v>
      </c>
      <c r="AB6129">
        <v>24.65708238480827</v>
      </c>
      <c r="AC6129">
        <v>0</v>
      </c>
      <c r="AD6129">
        <v>0</v>
      </c>
      <c r="AE6129">
        <v>116.88773827509496</v>
      </c>
    </row>
    <row r="6130" spans="1:31" x14ac:dyDescent="0.25">
      <c r="A6130">
        <v>2349544</v>
      </c>
      <c r="B6130">
        <v>1</v>
      </c>
      <c r="C6130" t="s">
        <v>80</v>
      </c>
      <c r="D6130" t="s">
        <v>96</v>
      </c>
      <c r="E6130" t="s">
        <v>157</v>
      </c>
      <c r="F6130" t="s">
        <v>17545</v>
      </c>
      <c r="G6130" t="s">
        <v>159</v>
      </c>
      <c r="H6130" t="s">
        <v>154</v>
      </c>
      <c r="I6130" t="s">
        <v>144</v>
      </c>
      <c r="J6130" t="s">
        <v>137</v>
      </c>
      <c r="K6130" t="s">
        <v>138</v>
      </c>
      <c r="L6130" t="s">
        <v>17546</v>
      </c>
      <c r="M6130" t="s">
        <v>17547</v>
      </c>
      <c r="N6130">
        <v>4.2866666660000003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1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8.5372267781148263</v>
      </c>
      <c r="AC6130">
        <v>0</v>
      </c>
      <c r="AD6130">
        <v>0</v>
      </c>
      <c r="AE6130">
        <v>8.5372267781148263</v>
      </c>
    </row>
    <row r="6131" spans="1:31" x14ac:dyDescent="0.25">
      <c r="A6131">
        <v>2349793</v>
      </c>
      <c r="B6131">
        <v>1</v>
      </c>
      <c r="C6131" t="s">
        <v>80</v>
      </c>
      <c r="D6131" t="s">
        <v>104</v>
      </c>
      <c r="E6131" t="s">
        <v>157</v>
      </c>
      <c r="F6131" t="s">
        <v>17548</v>
      </c>
      <c r="G6131" t="s">
        <v>159</v>
      </c>
      <c r="H6131" t="s">
        <v>154</v>
      </c>
      <c r="I6131" t="s">
        <v>144</v>
      </c>
      <c r="J6131" t="s">
        <v>137</v>
      </c>
      <c r="K6131" t="s">
        <v>138</v>
      </c>
      <c r="L6131" t="s">
        <v>17549</v>
      </c>
      <c r="M6131" t="s">
        <v>17550</v>
      </c>
      <c r="N6131">
        <v>1.4516666659999999</v>
      </c>
      <c r="O6131">
        <v>0</v>
      </c>
      <c r="P6131">
        <v>1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8.9510315978665544E-2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8.9510315978665544E-2</v>
      </c>
    </row>
    <row r="6132" spans="1:31" x14ac:dyDescent="0.25">
      <c r="A6132">
        <v>2349650</v>
      </c>
      <c r="B6132">
        <v>1</v>
      </c>
      <c r="C6132" t="s">
        <v>80</v>
      </c>
      <c r="D6132" t="s">
        <v>84</v>
      </c>
      <c r="E6132" t="s">
        <v>147</v>
      </c>
      <c r="F6132" t="s">
        <v>17551</v>
      </c>
      <c r="G6132" t="s">
        <v>208</v>
      </c>
      <c r="H6132" t="s">
        <v>135</v>
      </c>
      <c r="I6132" t="s">
        <v>144</v>
      </c>
      <c r="J6132" t="s">
        <v>137</v>
      </c>
      <c r="K6132" t="s">
        <v>209</v>
      </c>
      <c r="L6132" t="s">
        <v>17552</v>
      </c>
      <c r="M6132" t="s">
        <v>17553</v>
      </c>
      <c r="N6132">
        <v>6.9247222219999998</v>
      </c>
      <c r="O6132">
        <v>0</v>
      </c>
      <c r="P6132">
        <v>53</v>
      </c>
      <c r="Q6132">
        <v>0</v>
      </c>
      <c r="R6132">
        <v>2</v>
      </c>
      <c r="S6132">
        <v>10</v>
      </c>
      <c r="T6132">
        <v>191</v>
      </c>
      <c r="U6132">
        <v>0</v>
      </c>
      <c r="V6132">
        <v>0</v>
      </c>
      <c r="W6132">
        <v>0</v>
      </c>
      <c r="X6132">
        <v>279.90975767187052</v>
      </c>
      <c r="Y6132">
        <v>0</v>
      </c>
      <c r="Z6132">
        <v>2.2588443300863168</v>
      </c>
      <c r="AA6132">
        <v>705.59565230808312</v>
      </c>
      <c r="AB6132">
        <v>2563.6427267917188</v>
      </c>
      <c r="AC6132">
        <v>0</v>
      </c>
      <c r="AD6132">
        <v>0</v>
      </c>
      <c r="AE6132">
        <v>3551.4069811017589</v>
      </c>
    </row>
    <row r="6133" spans="1:31" x14ac:dyDescent="0.25">
      <c r="A6133">
        <v>2349415</v>
      </c>
      <c r="B6133">
        <v>1</v>
      </c>
      <c r="C6133" t="s">
        <v>80</v>
      </c>
      <c r="D6133" t="s">
        <v>92</v>
      </c>
      <c r="E6133" t="s">
        <v>151</v>
      </c>
      <c r="F6133" t="s">
        <v>17554</v>
      </c>
      <c r="G6133" t="s">
        <v>451</v>
      </c>
      <c r="H6133" t="s">
        <v>154</v>
      </c>
      <c r="I6133" t="s">
        <v>144</v>
      </c>
      <c r="J6133" t="s">
        <v>137</v>
      </c>
      <c r="K6133" t="s">
        <v>138</v>
      </c>
      <c r="L6133" t="s">
        <v>17555</v>
      </c>
      <c r="M6133" t="s">
        <v>17556</v>
      </c>
      <c r="N6133">
        <v>1.4641666659999999</v>
      </c>
      <c r="O6133">
        <v>0</v>
      </c>
      <c r="P6133">
        <v>58</v>
      </c>
      <c r="Q6133">
        <v>0</v>
      </c>
      <c r="R6133">
        <v>0</v>
      </c>
      <c r="S6133">
        <v>0</v>
      </c>
      <c r="T6133">
        <v>2</v>
      </c>
      <c r="U6133">
        <v>0</v>
      </c>
      <c r="V6133">
        <v>0</v>
      </c>
      <c r="W6133">
        <v>0</v>
      </c>
      <c r="X6133">
        <v>21.519698569348282</v>
      </c>
      <c r="Y6133">
        <v>0</v>
      </c>
      <c r="Z6133">
        <v>0</v>
      </c>
      <c r="AA6133">
        <v>0</v>
      </c>
      <c r="AB6133">
        <v>0.29272394854532441</v>
      </c>
      <c r="AC6133">
        <v>0</v>
      </c>
      <c r="AD6133">
        <v>0</v>
      </c>
      <c r="AE6133">
        <v>21.812422517893605</v>
      </c>
    </row>
    <row r="6134" spans="1:31" x14ac:dyDescent="0.25">
      <c r="A6134">
        <v>2349750</v>
      </c>
      <c r="B6134">
        <v>1</v>
      </c>
      <c r="C6134" t="s">
        <v>80</v>
      </c>
      <c r="D6134" t="s">
        <v>108</v>
      </c>
      <c r="E6134" t="s">
        <v>174</v>
      </c>
      <c r="F6134" t="s">
        <v>1179</v>
      </c>
      <c r="G6134" t="s">
        <v>176</v>
      </c>
      <c r="H6134" t="s">
        <v>154</v>
      </c>
      <c r="I6134" t="s">
        <v>144</v>
      </c>
      <c r="J6134" t="s">
        <v>137</v>
      </c>
      <c r="K6134" t="s">
        <v>138</v>
      </c>
      <c r="L6134" t="s">
        <v>17557</v>
      </c>
      <c r="M6134" t="s">
        <v>17558</v>
      </c>
      <c r="N6134">
        <v>2.3538888880000002</v>
      </c>
      <c r="O6134">
        <v>0</v>
      </c>
      <c r="P6134">
        <v>27</v>
      </c>
      <c r="Q6134">
        <v>0</v>
      </c>
      <c r="R6134">
        <v>17</v>
      </c>
      <c r="S6134">
        <v>0</v>
      </c>
      <c r="T6134">
        <v>5</v>
      </c>
      <c r="U6134">
        <v>0</v>
      </c>
      <c r="V6134">
        <v>0</v>
      </c>
      <c r="W6134">
        <v>0</v>
      </c>
      <c r="X6134">
        <v>16.203948488984686</v>
      </c>
      <c r="Y6134">
        <v>0</v>
      </c>
      <c r="Z6134">
        <v>144.92965927481248</v>
      </c>
      <c r="AA6134">
        <v>0</v>
      </c>
      <c r="AB6134">
        <v>14.451178312227796</v>
      </c>
      <c r="AC6134">
        <v>0</v>
      </c>
      <c r="AD6134">
        <v>0</v>
      </c>
      <c r="AE6134">
        <v>175.58478607602495</v>
      </c>
    </row>
    <row r="6135" spans="1:31" x14ac:dyDescent="0.25">
      <c r="A6135">
        <v>2349899</v>
      </c>
      <c r="B6135">
        <v>1</v>
      </c>
      <c r="C6135" t="s">
        <v>81</v>
      </c>
      <c r="D6135" t="s">
        <v>114</v>
      </c>
      <c r="E6135" t="s">
        <v>147</v>
      </c>
      <c r="F6135" t="s">
        <v>17559</v>
      </c>
      <c r="G6135" t="s">
        <v>184</v>
      </c>
      <c r="H6135" t="s">
        <v>135</v>
      </c>
      <c r="I6135" t="s">
        <v>144</v>
      </c>
      <c r="J6135" t="s">
        <v>137</v>
      </c>
      <c r="K6135" t="s">
        <v>138</v>
      </c>
      <c r="L6135" t="s">
        <v>17560</v>
      </c>
      <c r="M6135" t="s">
        <v>17561</v>
      </c>
      <c r="N6135">
        <v>0.944722222</v>
      </c>
      <c r="O6135">
        <v>0</v>
      </c>
      <c r="P6135">
        <v>131</v>
      </c>
      <c r="Q6135">
        <v>1</v>
      </c>
      <c r="R6135">
        <v>26</v>
      </c>
      <c r="S6135">
        <v>2</v>
      </c>
      <c r="T6135">
        <v>8</v>
      </c>
      <c r="U6135">
        <v>0</v>
      </c>
      <c r="V6135">
        <v>0</v>
      </c>
      <c r="W6135">
        <v>0</v>
      </c>
      <c r="X6135">
        <v>19.709488730069001</v>
      </c>
      <c r="Y6135">
        <v>0.8583148377002694</v>
      </c>
      <c r="Z6135">
        <v>20.679659171362516</v>
      </c>
      <c r="AA6135">
        <v>3.4950546503925004</v>
      </c>
      <c r="AB6135">
        <v>2.9789863424252889</v>
      </c>
      <c r="AC6135">
        <v>0</v>
      </c>
      <c r="AD6135">
        <v>0</v>
      </c>
      <c r="AE6135">
        <v>47.721503731949582</v>
      </c>
    </row>
    <row r="6136" spans="1:31" x14ac:dyDescent="0.25">
      <c r="A6136">
        <v>2349458</v>
      </c>
      <c r="B6136">
        <v>1</v>
      </c>
      <c r="C6136" t="s">
        <v>80</v>
      </c>
      <c r="D6136" t="s">
        <v>105</v>
      </c>
      <c r="E6136" t="s">
        <v>147</v>
      </c>
      <c r="F6136" t="s">
        <v>17562</v>
      </c>
      <c r="G6136" t="s">
        <v>184</v>
      </c>
      <c r="H6136" t="s">
        <v>135</v>
      </c>
      <c r="I6136" t="s">
        <v>144</v>
      </c>
      <c r="J6136" t="s">
        <v>137</v>
      </c>
      <c r="K6136" t="s">
        <v>138</v>
      </c>
      <c r="L6136" t="s">
        <v>17563</v>
      </c>
      <c r="M6136" t="s">
        <v>17564</v>
      </c>
      <c r="N6136">
        <v>0.72444444399999997</v>
      </c>
      <c r="O6136">
        <v>0</v>
      </c>
      <c r="P6136">
        <v>95</v>
      </c>
      <c r="Q6136">
        <v>0</v>
      </c>
      <c r="R6136">
        <v>0</v>
      </c>
      <c r="S6136">
        <v>0</v>
      </c>
      <c r="T6136">
        <v>7</v>
      </c>
      <c r="U6136">
        <v>0</v>
      </c>
      <c r="V6136">
        <v>0</v>
      </c>
      <c r="W6136">
        <v>0</v>
      </c>
      <c r="X6136">
        <v>23.548612208892326</v>
      </c>
      <c r="Y6136">
        <v>0</v>
      </c>
      <c r="Z6136">
        <v>0</v>
      </c>
      <c r="AA6136">
        <v>0</v>
      </c>
      <c r="AB6136">
        <v>1.8681672307216359</v>
      </c>
      <c r="AC6136">
        <v>0</v>
      </c>
      <c r="AD6136">
        <v>0</v>
      </c>
      <c r="AE6136">
        <v>25.416779439613961</v>
      </c>
    </row>
    <row r="6137" spans="1:31" x14ac:dyDescent="0.25">
      <c r="A6137">
        <v>2349647</v>
      </c>
      <c r="B6137">
        <v>1</v>
      </c>
      <c r="C6137" t="s">
        <v>80</v>
      </c>
      <c r="D6137" t="s">
        <v>108</v>
      </c>
      <c r="E6137" t="s">
        <v>151</v>
      </c>
      <c r="F6137" t="s">
        <v>17565</v>
      </c>
      <c r="G6137" t="s">
        <v>331</v>
      </c>
      <c r="H6137" t="s">
        <v>154</v>
      </c>
      <c r="I6137" t="s">
        <v>144</v>
      </c>
      <c r="J6137" t="s">
        <v>137</v>
      </c>
      <c r="K6137" t="s">
        <v>138</v>
      </c>
      <c r="L6137" t="s">
        <v>17566</v>
      </c>
      <c r="M6137" t="s">
        <v>17567</v>
      </c>
      <c r="N6137">
        <v>3.528333333</v>
      </c>
      <c r="O6137">
        <v>0</v>
      </c>
      <c r="P6137">
        <v>22</v>
      </c>
      <c r="Q6137">
        <v>0</v>
      </c>
      <c r="R6137">
        <v>1</v>
      </c>
      <c r="S6137">
        <v>0</v>
      </c>
      <c r="T6137">
        <v>2</v>
      </c>
      <c r="U6137">
        <v>0</v>
      </c>
      <c r="V6137">
        <v>0</v>
      </c>
      <c r="W6137">
        <v>0</v>
      </c>
      <c r="X6137">
        <v>11.771838505604579</v>
      </c>
      <c r="Y6137">
        <v>0</v>
      </c>
      <c r="Z6137">
        <v>0.67492989503257494</v>
      </c>
      <c r="AA6137">
        <v>0</v>
      </c>
      <c r="AB6137">
        <v>7.9535178871031009</v>
      </c>
      <c r="AC6137">
        <v>0</v>
      </c>
      <c r="AD6137">
        <v>0</v>
      </c>
      <c r="AE6137">
        <v>20.400286287740254</v>
      </c>
    </row>
    <row r="6138" spans="1:31" x14ac:dyDescent="0.25">
      <c r="A6138">
        <v>2349810</v>
      </c>
      <c r="B6138">
        <v>1</v>
      </c>
      <c r="C6138" t="s">
        <v>80</v>
      </c>
      <c r="D6138" t="s">
        <v>105</v>
      </c>
      <c r="E6138" t="s">
        <v>157</v>
      </c>
      <c r="F6138" t="s">
        <v>17568</v>
      </c>
      <c r="G6138" t="s">
        <v>279</v>
      </c>
      <c r="H6138" t="s">
        <v>154</v>
      </c>
      <c r="I6138" t="s">
        <v>144</v>
      </c>
      <c r="J6138" t="s">
        <v>137</v>
      </c>
      <c r="K6138" t="s">
        <v>138</v>
      </c>
      <c r="L6138" t="s">
        <v>17569</v>
      </c>
      <c r="M6138" t="s">
        <v>17570</v>
      </c>
      <c r="N6138">
        <v>2.3566666660000002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1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1.5822156420223179</v>
      </c>
      <c r="AC6138">
        <v>0</v>
      </c>
      <c r="AD6138">
        <v>0</v>
      </c>
      <c r="AE6138">
        <v>1.5822156420223179</v>
      </c>
    </row>
    <row r="6139" spans="1:31" x14ac:dyDescent="0.25">
      <c r="A6139">
        <v>2349624</v>
      </c>
      <c r="B6139">
        <v>1</v>
      </c>
      <c r="C6139" t="s">
        <v>81</v>
      </c>
      <c r="D6139" t="s">
        <v>128</v>
      </c>
      <c r="E6139" t="s">
        <v>132</v>
      </c>
      <c r="F6139" t="s">
        <v>17571</v>
      </c>
      <c r="G6139" t="s">
        <v>208</v>
      </c>
      <c r="H6139" t="s">
        <v>135</v>
      </c>
      <c r="I6139" t="s">
        <v>144</v>
      </c>
      <c r="J6139" t="s">
        <v>137</v>
      </c>
      <c r="K6139" t="s">
        <v>209</v>
      </c>
      <c r="L6139" t="s">
        <v>17572</v>
      </c>
      <c r="M6139" t="s">
        <v>17573</v>
      </c>
      <c r="N6139">
        <v>0.573333333</v>
      </c>
      <c r="O6139">
        <v>0</v>
      </c>
      <c r="P6139">
        <v>807</v>
      </c>
      <c r="Q6139">
        <v>0</v>
      </c>
      <c r="R6139">
        <v>0</v>
      </c>
      <c r="S6139">
        <v>2</v>
      </c>
      <c r="T6139">
        <v>77</v>
      </c>
      <c r="U6139">
        <v>0</v>
      </c>
      <c r="V6139">
        <v>0</v>
      </c>
      <c r="W6139">
        <v>0</v>
      </c>
      <c r="X6139">
        <v>106.59312477512519</v>
      </c>
      <c r="Y6139">
        <v>0</v>
      </c>
      <c r="Z6139">
        <v>0</v>
      </c>
      <c r="AA6139">
        <v>86.84923525666683</v>
      </c>
      <c r="AB6139">
        <v>56.103931170705927</v>
      </c>
      <c r="AC6139">
        <v>0</v>
      </c>
      <c r="AD6139">
        <v>0</v>
      </c>
      <c r="AE6139">
        <v>249.54629120249794</v>
      </c>
    </row>
    <row r="6140" spans="1:31" x14ac:dyDescent="0.25">
      <c r="A6140">
        <v>2349833</v>
      </c>
      <c r="B6140">
        <v>1</v>
      </c>
      <c r="C6140" t="s">
        <v>81</v>
      </c>
      <c r="D6140" t="s">
        <v>128</v>
      </c>
      <c r="E6140" t="s">
        <v>157</v>
      </c>
      <c r="F6140" t="s">
        <v>6704</v>
      </c>
      <c r="G6140" t="s">
        <v>279</v>
      </c>
      <c r="H6140" t="s">
        <v>154</v>
      </c>
      <c r="I6140" t="s">
        <v>144</v>
      </c>
      <c r="J6140" t="s">
        <v>137</v>
      </c>
      <c r="K6140" t="s">
        <v>138</v>
      </c>
      <c r="L6140" t="s">
        <v>17574</v>
      </c>
      <c r="M6140" t="s">
        <v>17575</v>
      </c>
      <c r="N6140">
        <v>4.3519444439999999</v>
      </c>
      <c r="O6140">
        <v>0</v>
      </c>
      <c r="P6140">
        <v>7</v>
      </c>
      <c r="Q6140">
        <v>0</v>
      </c>
      <c r="R6140">
        <v>0</v>
      </c>
      <c r="S6140">
        <v>0</v>
      </c>
      <c r="T6140">
        <v>1</v>
      </c>
      <c r="U6140">
        <v>0</v>
      </c>
      <c r="V6140">
        <v>0</v>
      </c>
      <c r="W6140">
        <v>0</v>
      </c>
      <c r="X6140">
        <v>12.987360010915285</v>
      </c>
      <c r="Y6140">
        <v>0</v>
      </c>
      <c r="Z6140">
        <v>0</v>
      </c>
      <c r="AA6140">
        <v>0</v>
      </c>
      <c r="AB6140">
        <v>31.72992234655576</v>
      </c>
      <c r="AC6140">
        <v>0</v>
      </c>
      <c r="AD6140">
        <v>0</v>
      </c>
      <c r="AE6140">
        <v>44.717282357471049</v>
      </c>
    </row>
    <row r="6141" spans="1:31" x14ac:dyDescent="0.25">
      <c r="A6141">
        <v>2349956</v>
      </c>
      <c r="B6141">
        <v>1</v>
      </c>
      <c r="C6141" t="s">
        <v>80</v>
      </c>
      <c r="D6141" t="s">
        <v>92</v>
      </c>
      <c r="E6141" t="s">
        <v>157</v>
      </c>
      <c r="F6141" t="s">
        <v>17576</v>
      </c>
      <c r="G6141" t="s">
        <v>159</v>
      </c>
      <c r="H6141" t="s">
        <v>154</v>
      </c>
      <c r="I6141" t="s">
        <v>144</v>
      </c>
      <c r="J6141" t="s">
        <v>137</v>
      </c>
      <c r="K6141" t="s">
        <v>138</v>
      </c>
      <c r="L6141" t="s">
        <v>17577</v>
      </c>
      <c r="M6141" t="s">
        <v>17578</v>
      </c>
      <c r="N6141">
        <v>1.4952777770000001</v>
      </c>
      <c r="O6141">
        <v>0</v>
      </c>
      <c r="P6141">
        <v>1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0.10451372985074668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0.10451372985074668</v>
      </c>
    </row>
    <row r="6142" spans="1:31" x14ac:dyDescent="0.25">
      <c r="A6142">
        <v>2349524</v>
      </c>
      <c r="B6142">
        <v>1</v>
      </c>
      <c r="C6142" t="s">
        <v>80</v>
      </c>
      <c r="D6142" t="s">
        <v>103</v>
      </c>
      <c r="E6142" t="s">
        <v>147</v>
      </c>
      <c r="F6142" t="s">
        <v>17579</v>
      </c>
      <c r="G6142" t="s">
        <v>208</v>
      </c>
      <c r="H6142" t="s">
        <v>135</v>
      </c>
      <c r="I6142" t="s">
        <v>144</v>
      </c>
      <c r="J6142" t="s">
        <v>137</v>
      </c>
      <c r="K6142" t="s">
        <v>209</v>
      </c>
      <c r="L6142" t="s">
        <v>17580</v>
      </c>
      <c r="M6142" t="s">
        <v>17581</v>
      </c>
      <c r="N6142">
        <v>7.9652777769999998</v>
      </c>
      <c r="O6142">
        <v>0</v>
      </c>
      <c r="P6142">
        <v>469</v>
      </c>
      <c r="Q6142">
        <v>1</v>
      </c>
      <c r="R6142">
        <v>10</v>
      </c>
      <c r="S6142">
        <v>0</v>
      </c>
      <c r="T6142">
        <v>72</v>
      </c>
      <c r="U6142">
        <v>0</v>
      </c>
      <c r="V6142">
        <v>0</v>
      </c>
      <c r="W6142">
        <v>0</v>
      </c>
      <c r="X6142">
        <v>905.41158024564072</v>
      </c>
      <c r="Y6142">
        <v>699.50972202080402</v>
      </c>
      <c r="Z6142">
        <v>39.148603702075697</v>
      </c>
      <c r="AA6142">
        <v>0</v>
      </c>
      <c r="AB6142">
        <v>380.8208538196368</v>
      </c>
      <c r="AC6142">
        <v>0</v>
      </c>
      <c r="AD6142">
        <v>0</v>
      </c>
      <c r="AE6142">
        <v>2024.8907597881573</v>
      </c>
    </row>
    <row r="6143" spans="1:31" x14ac:dyDescent="0.25">
      <c r="A6143">
        <v>2349816</v>
      </c>
      <c r="B6143">
        <v>1</v>
      </c>
      <c r="C6143" t="s">
        <v>81</v>
      </c>
      <c r="D6143" t="s">
        <v>112</v>
      </c>
      <c r="E6143" t="s">
        <v>132</v>
      </c>
      <c r="F6143" t="s">
        <v>17582</v>
      </c>
      <c r="G6143" t="s">
        <v>363</v>
      </c>
      <c r="H6143" t="s">
        <v>135</v>
      </c>
      <c r="I6143" t="s">
        <v>144</v>
      </c>
      <c r="J6143" t="s">
        <v>137</v>
      </c>
      <c r="K6143" t="s">
        <v>209</v>
      </c>
      <c r="L6143" t="s">
        <v>17583</v>
      </c>
      <c r="M6143" t="s">
        <v>17584</v>
      </c>
      <c r="N6143">
        <v>7.8611110999999997E-2</v>
      </c>
      <c r="O6143">
        <v>2</v>
      </c>
      <c r="P6143">
        <v>17098</v>
      </c>
      <c r="Q6143">
        <v>35</v>
      </c>
      <c r="R6143">
        <v>833</v>
      </c>
      <c r="S6143">
        <v>83</v>
      </c>
      <c r="T6143">
        <v>2068</v>
      </c>
      <c r="U6143">
        <v>8</v>
      </c>
      <c r="V6143">
        <v>6</v>
      </c>
      <c r="W6143">
        <v>8.3276374267800008E-3</v>
      </c>
      <c r="X6143">
        <v>163.79569344153958</v>
      </c>
      <c r="Y6143">
        <v>22.176448266233351</v>
      </c>
      <c r="Z6143">
        <v>76.200913439565127</v>
      </c>
      <c r="AA6143">
        <v>23.906698170444582</v>
      </c>
      <c r="AB6143">
        <v>90.765805762472468</v>
      </c>
      <c r="AC6143">
        <v>15.749850813523526</v>
      </c>
      <c r="AD6143">
        <v>10.532049803122279</v>
      </c>
      <c r="AE6143">
        <v>403.13578733432774</v>
      </c>
    </row>
    <row r="6144" spans="1:31" x14ac:dyDescent="0.25">
      <c r="A6144">
        <v>2349687</v>
      </c>
      <c r="B6144">
        <v>1</v>
      </c>
      <c r="C6144" t="s">
        <v>81</v>
      </c>
      <c r="D6144" t="s">
        <v>112</v>
      </c>
      <c r="E6144" t="s">
        <v>174</v>
      </c>
      <c r="F6144" t="s">
        <v>17585</v>
      </c>
      <c r="G6144" t="s">
        <v>352</v>
      </c>
      <c r="H6144" t="s">
        <v>154</v>
      </c>
      <c r="I6144" t="s">
        <v>144</v>
      </c>
      <c r="J6144" t="s">
        <v>137</v>
      </c>
      <c r="K6144" t="s">
        <v>138</v>
      </c>
      <c r="L6144" t="s">
        <v>17586</v>
      </c>
      <c r="M6144" t="s">
        <v>17587</v>
      </c>
      <c r="N6144">
        <v>3.3741666659999998</v>
      </c>
      <c r="O6144">
        <v>0</v>
      </c>
      <c r="P6144">
        <v>43</v>
      </c>
      <c r="Q6144">
        <v>0</v>
      </c>
      <c r="R6144">
        <v>42</v>
      </c>
      <c r="S6144">
        <v>0</v>
      </c>
      <c r="T6144">
        <v>2</v>
      </c>
      <c r="U6144">
        <v>0</v>
      </c>
      <c r="V6144">
        <v>0</v>
      </c>
      <c r="W6144">
        <v>0</v>
      </c>
      <c r="X6144">
        <v>52.209203339787109</v>
      </c>
      <c r="Y6144">
        <v>0</v>
      </c>
      <c r="Z6144">
        <v>162.37473547440052</v>
      </c>
      <c r="AA6144">
        <v>0</v>
      </c>
      <c r="AB6144">
        <v>45.135206640845198</v>
      </c>
      <c r="AC6144">
        <v>0</v>
      </c>
      <c r="AD6144">
        <v>0</v>
      </c>
      <c r="AE6144">
        <v>259.71914545503284</v>
      </c>
    </row>
    <row r="6145" spans="1:31" x14ac:dyDescent="0.25">
      <c r="A6145">
        <v>2349438</v>
      </c>
      <c r="B6145">
        <v>1</v>
      </c>
      <c r="C6145" t="s">
        <v>80</v>
      </c>
      <c r="D6145" t="s">
        <v>93</v>
      </c>
      <c r="E6145" t="s">
        <v>151</v>
      </c>
      <c r="F6145" t="s">
        <v>6696</v>
      </c>
      <c r="G6145" t="s">
        <v>153</v>
      </c>
      <c r="H6145" t="s">
        <v>154</v>
      </c>
      <c r="I6145" t="s">
        <v>144</v>
      </c>
      <c r="J6145" t="s">
        <v>137</v>
      </c>
      <c r="K6145" t="s">
        <v>138</v>
      </c>
      <c r="L6145" t="s">
        <v>17588</v>
      </c>
      <c r="M6145" t="s">
        <v>17589</v>
      </c>
      <c r="N6145">
        <v>3.773055555</v>
      </c>
      <c r="O6145">
        <v>0</v>
      </c>
      <c r="P6145">
        <v>2</v>
      </c>
      <c r="Q6145">
        <v>0</v>
      </c>
      <c r="R6145">
        <v>10</v>
      </c>
      <c r="S6145">
        <v>0</v>
      </c>
      <c r="T6145">
        <v>2</v>
      </c>
      <c r="U6145">
        <v>0</v>
      </c>
      <c r="V6145">
        <v>0</v>
      </c>
      <c r="W6145">
        <v>0</v>
      </c>
      <c r="X6145">
        <v>1.2988496669016666E-3</v>
      </c>
      <c r="Y6145">
        <v>0</v>
      </c>
      <c r="Z6145">
        <v>134.09391783976471</v>
      </c>
      <c r="AA6145">
        <v>0</v>
      </c>
      <c r="AB6145">
        <v>16.597987513100236</v>
      </c>
      <c r="AC6145">
        <v>0</v>
      </c>
      <c r="AD6145">
        <v>0</v>
      </c>
      <c r="AE6145">
        <v>150.69320420253186</v>
      </c>
    </row>
    <row r="6146" spans="1:31" x14ac:dyDescent="0.25">
      <c r="A6146">
        <v>2349770</v>
      </c>
      <c r="B6146">
        <v>1</v>
      </c>
      <c r="C6146" t="s">
        <v>80</v>
      </c>
      <c r="D6146" t="s">
        <v>85</v>
      </c>
      <c r="E6146" t="s">
        <v>157</v>
      </c>
      <c r="F6146" t="s">
        <v>17590</v>
      </c>
      <c r="G6146" t="s">
        <v>159</v>
      </c>
      <c r="H6146" t="s">
        <v>154</v>
      </c>
      <c r="I6146" t="s">
        <v>144</v>
      </c>
      <c r="J6146" t="s">
        <v>137</v>
      </c>
      <c r="K6146" t="s">
        <v>138</v>
      </c>
      <c r="L6146" t="s">
        <v>17591</v>
      </c>
      <c r="M6146" t="s">
        <v>17592</v>
      </c>
      <c r="N6146">
        <v>1.1330555550000001</v>
      </c>
      <c r="O6146">
        <v>0</v>
      </c>
      <c r="P6146">
        <v>2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0.20316971521366944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0.20316971521366944</v>
      </c>
    </row>
    <row r="6147" spans="1:31" x14ac:dyDescent="0.25">
      <c r="A6147">
        <v>2349879</v>
      </c>
      <c r="B6147">
        <v>1</v>
      </c>
      <c r="C6147" t="s">
        <v>80</v>
      </c>
      <c r="D6147" t="s">
        <v>99</v>
      </c>
      <c r="E6147" t="s">
        <v>174</v>
      </c>
      <c r="F6147" t="s">
        <v>17593</v>
      </c>
      <c r="G6147" t="s">
        <v>299</v>
      </c>
      <c r="H6147" t="s">
        <v>154</v>
      </c>
      <c r="I6147" t="s">
        <v>144</v>
      </c>
      <c r="J6147" t="s">
        <v>137</v>
      </c>
      <c r="K6147" t="s">
        <v>138</v>
      </c>
      <c r="L6147" t="s">
        <v>17594</v>
      </c>
      <c r="M6147" t="s">
        <v>17595</v>
      </c>
      <c r="N6147">
        <v>0.47055555500000001</v>
      </c>
      <c r="O6147">
        <v>0</v>
      </c>
      <c r="P6147">
        <v>223</v>
      </c>
      <c r="Q6147">
        <v>0</v>
      </c>
      <c r="R6147">
        <v>4</v>
      </c>
      <c r="S6147">
        <v>0</v>
      </c>
      <c r="T6147">
        <v>13</v>
      </c>
      <c r="U6147">
        <v>0</v>
      </c>
      <c r="V6147">
        <v>0</v>
      </c>
      <c r="W6147">
        <v>0</v>
      </c>
      <c r="X6147">
        <v>25.363224132746385</v>
      </c>
      <c r="Y6147">
        <v>0</v>
      </c>
      <c r="Z6147">
        <v>9.3179495914162774E-2</v>
      </c>
      <c r="AA6147">
        <v>0</v>
      </c>
      <c r="AB6147">
        <v>7.5683056878342603</v>
      </c>
      <c r="AC6147">
        <v>0</v>
      </c>
      <c r="AD6147">
        <v>0</v>
      </c>
      <c r="AE6147">
        <v>33.024709316494807</v>
      </c>
    </row>
    <row r="6148" spans="1:31" x14ac:dyDescent="0.25">
      <c r="A6148">
        <v>2349873</v>
      </c>
      <c r="B6148">
        <v>1</v>
      </c>
      <c r="C6148" t="s">
        <v>80</v>
      </c>
      <c r="D6148" t="s">
        <v>104</v>
      </c>
      <c r="E6148" t="s">
        <v>157</v>
      </c>
      <c r="F6148" t="s">
        <v>17596</v>
      </c>
      <c r="G6148" t="s">
        <v>204</v>
      </c>
      <c r="H6148" t="s">
        <v>154</v>
      </c>
      <c r="I6148" t="s">
        <v>144</v>
      </c>
      <c r="J6148" t="s">
        <v>137</v>
      </c>
      <c r="K6148" t="s">
        <v>138</v>
      </c>
      <c r="L6148" t="s">
        <v>17597</v>
      </c>
      <c r="M6148" t="s">
        <v>17598</v>
      </c>
      <c r="N6148">
        <v>2.3852777770000002</v>
      </c>
      <c r="O6148">
        <v>0</v>
      </c>
      <c r="P6148">
        <v>3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1.6642351008862539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1.6642351008862539</v>
      </c>
    </row>
    <row r="6149" spans="1:31" x14ac:dyDescent="0.25">
      <c r="A6149">
        <v>2349584</v>
      </c>
      <c r="B6149">
        <v>1</v>
      </c>
      <c r="C6149" t="s">
        <v>80</v>
      </c>
      <c r="D6149" t="s">
        <v>85</v>
      </c>
      <c r="E6149" t="s">
        <v>326</v>
      </c>
      <c r="F6149" t="s">
        <v>17599</v>
      </c>
      <c r="G6149" t="s">
        <v>153</v>
      </c>
      <c r="H6149" t="s">
        <v>154</v>
      </c>
      <c r="I6149" t="s">
        <v>144</v>
      </c>
      <c r="J6149" t="s">
        <v>137</v>
      </c>
      <c r="K6149" t="s">
        <v>138</v>
      </c>
      <c r="L6149" t="s">
        <v>17600</v>
      </c>
      <c r="M6149" t="s">
        <v>17601</v>
      </c>
      <c r="N6149">
        <v>0.84916666600000001</v>
      </c>
      <c r="O6149">
        <v>0</v>
      </c>
      <c r="P6149">
        <v>52</v>
      </c>
      <c r="Q6149">
        <v>0</v>
      </c>
      <c r="R6149">
        <v>0</v>
      </c>
      <c r="S6149">
        <v>0</v>
      </c>
      <c r="T6149">
        <v>10</v>
      </c>
      <c r="U6149">
        <v>0</v>
      </c>
      <c r="V6149">
        <v>0</v>
      </c>
      <c r="W6149">
        <v>0</v>
      </c>
      <c r="X6149">
        <v>13.935551845393327</v>
      </c>
      <c r="Y6149">
        <v>0</v>
      </c>
      <c r="Z6149">
        <v>0</v>
      </c>
      <c r="AA6149">
        <v>0</v>
      </c>
      <c r="AB6149">
        <v>34.909379145262335</v>
      </c>
      <c r="AC6149">
        <v>0</v>
      </c>
      <c r="AD6149">
        <v>0</v>
      </c>
      <c r="AE6149">
        <v>48.844930990655662</v>
      </c>
    </row>
    <row r="6150" spans="1:31" x14ac:dyDescent="0.25">
      <c r="A6150">
        <v>2349484</v>
      </c>
      <c r="B6150">
        <v>1</v>
      </c>
      <c r="C6150" t="s">
        <v>80</v>
      </c>
      <c r="D6150" t="s">
        <v>97</v>
      </c>
      <c r="E6150" t="s">
        <v>141</v>
      </c>
      <c r="F6150" t="s">
        <v>9369</v>
      </c>
      <c r="G6150" t="s">
        <v>269</v>
      </c>
      <c r="H6150" t="s">
        <v>135</v>
      </c>
      <c r="I6150" t="s">
        <v>144</v>
      </c>
      <c r="J6150" t="s">
        <v>137</v>
      </c>
      <c r="K6150" t="s">
        <v>209</v>
      </c>
      <c r="L6150" t="s">
        <v>17602</v>
      </c>
      <c r="M6150" t="s">
        <v>17603</v>
      </c>
      <c r="N6150">
        <v>1.000555555</v>
      </c>
      <c r="O6150">
        <v>3</v>
      </c>
      <c r="P6150">
        <v>365</v>
      </c>
      <c r="Q6150">
        <v>5</v>
      </c>
      <c r="R6150">
        <v>67</v>
      </c>
      <c r="S6150">
        <v>10</v>
      </c>
      <c r="T6150">
        <v>45</v>
      </c>
      <c r="U6150">
        <v>1</v>
      </c>
      <c r="V6150">
        <v>0</v>
      </c>
      <c r="W6150">
        <v>274.31258032397346</v>
      </c>
      <c r="X6150">
        <v>152.46985788387738</v>
      </c>
      <c r="Y6150">
        <v>357.17531142104099</v>
      </c>
      <c r="Z6150">
        <v>38.693917796440658</v>
      </c>
      <c r="AA6150">
        <v>116.22376639274543</v>
      </c>
      <c r="AB6150">
        <v>102.72211624004515</v>
      </c>
      <c r="AC6150">
        <v>108.54968834266455</v>
      </c>
      <c r="AD6150">
        <v>0</v>
      </c>
      <c r="AE6150">
        <v>1150.1472384007877</v>
      </c>
    </row>
    <row r="6151" spans="1:31" x14ac:dyDescent="0.25">
      <c r="A6151">
        <v>2349896</v>
      </c>
      <c r="B6151">
        <v>1</v>
      </c>
      <c r="C6151" t="s">
        <v>80</v>
      </c>
      <c r="D6151" t="s">
        <v>107</v>
      </c>
      <c r="E6151" t="s">
        <v>151</v>
      </c>
      <c r="F6151" t="s">
        <v>17604</v>
      </c>
      <c r="G6151" t="s">
        <v>153</v>
      </c>
      <c r="H6151" t="s">
        <v>154</v>
      </c>
      <c r="I6151" t="s">
        <v>144</v>
      </c>
      <c r="J6151" t="s">
        <v>137</v>
      </c>
      <c r="K6151" t="s">
        <v>138</v>
      </c>
      <c r="L6151" t="s">
        <v>17605</v>
      </c>
      <c r="M6151" t="s">
        <v>17606</v>
      </c>
      <c r="N6151">
        <v>0.49277777699999997</v>
      </c>
      <c r="O6151">
        <v>0</v>
      </c>
      <c r="P6151">
        <v>1</v>
      </c>
      <c r="Q6151">
        <v>0</v>
      </c>
      <c r="R6151">
        <v>2</v>
      </c>
      <c r="S6151">
        <v>0</v>
      </c>
      <c r="T6151">
        <v>1</v>
      </c>
      <c r="U6151">
        <v>0</v>
      </c>
      <c r="V6151">
        <v>0</v>
      </c>
      <c r="W6151">
        <v>0</v>
      </c>
      <c r="X6151">
        <v>0.13006691573991111</v>
      </c>
      <c r="Y6151">
        <v>0</v>
      </c>
      <c r="Z6151">
        <v>0</v>
      </c>
      <c r="AA6151">
        <v>0</v>
      </c>
      <c r="AB6151">
        <v>0.8929315531546278</v>
      </c>
      <c r="AC6151">
        <v>0</v>
      </c>
      <c r="AD6151">
        <v>0</v>
      </c>
      <c r="AE6151">
        <v>1.0229984688945388</v>
      </c>
    </row>
    <row r="6152" spans="1:31" x14ac:dyDescent="0.25">
      <c r="A6152">
        <v>2349561</v>
      </c>
      <c r="B6152">
        <v>1</v>
      </c>
      <c r="C6152" t="s">
        <v>80</v>
      </c>
      <c r="D6152" t="s">
        <v>102</v>
      </c>
      <c r="E6152" t="s">
        <v>147</v>
      </c>
      <c r="F6152" t="s">
        <v>17607</v>
      </c>
      <c r="G6152" t="s">
        <v>184</v>
      </c>
      <c r="H6152" t="s">
        <v>135</v>
      </c>
      <c r="I6152" t="s">
        <v>144</v>
      </c>
      <c r="J6152" t="s">
        <v>137</v>
      </c>
      <c r="K6152" t="s">
        <v>138</v>
      </c>
      <c r="L6152" t="s">
        <v>17608</v>
      </c>
      <c r="M6152" t="s">
        <v>17609</v>
      </c>
      <c r="N6152">
        <v>4.7544444439999998</v>
      </c>
      <c r="O6152">
        <v>0</v>
      </c>
      <c r="P6152">
        <v>28</v>
      </c>
      <c r="Q6152">
        <v>0</v>
      </c>
      <c r="R6152">
        <v>4</v>
      </c>
      <c r="S6152">
        <v>0</v>
      </c>
      <c r="T6152">
        <v>5</v>
      </c>
      <c r="U6152">
        <v>0</v>
      </c>
      <c r="V6152">
        <v>0</v>
      </c>
      <c r="W6152">
        <v>0</v>
      </c>
      <c r="X6152">
        <v>44.950570237827023</v>
      </c>
      <c r="Y6152">
        <v>0</v>
      </c>
      <c r="Z6152">
        <v>28.931380087962157</v>
      </c>
      <c r="AA6152">
        <v>0</v>
      </c>
      <c r="AB6152">
        <v>51.988213579534133</v>
      </c>
      <c r="AC6152">
        <v>0</v>
      </c>
      <c r="AD6152">
        <v>0</v>
      </c>
      <c r="AE6152">
        <v>125.87016390532331</v>
      </c>
    </row>
    <row r="6153" spans="1:31" x14ac:dyDescent="0.25">
      <c r="A6153">
        <v>2349418</v>
      </c>
      <c r="B6153">
        <v>1</v>
      </c>
      <c r="C6153" t="s">
        <v>80</v>
      </c>
      <c r="D6153" t="s">
        <v>82</v>
      </c>
      <c r="E6153" t="s">
        <v>174</v>
      </c>
      <c r="F6153" t="s">
        <v>17610</v>
      </c>
      <c r="G6153" t="s">
        <v>299</v>
      </c>
      <c r="H6153" t="s">
        <v>154</v>
      </c>
      <c r="I6153" t="s">
        <v>144</v>
      </c>
      <c r="J6153" t="s">
        <v>137</v>
      </c>
      <c r="K6153" t="s">
        <v>138</v>
      </c>
      <c r="L6153" t="s">
        <v>17611</v>
      </c>
      <c r="M6153" t="s">
        <v>17612</v>
      </c>
      <c r="N6153">
        <v>0.33805555500000001</v>
      </c>
      <c r="O6153">
        <v>0</v>
      </c>
      <c r="P6153">
        <v>391</v>
      </c>
      <c r="Q6153">
        <v>0</v>
      </c>
      <c r="R6153">
        <v>0</v>
      </c>
      <c r="S6153">
        <v>0</v>
      </c>
      <c r="T6153">
        <v>137</v>
      </c>
      <c r="U6153">
        <v>0</v>
      </c>
      <c r="V6153">
        <v>0</v>
      </c>
      <c r="W6153">
        <v>0</v>
      </c>
      <c r="X6153">
        <v>40.707246295418301</v>
      </c>
      <c r="Y6153">
        <v>0</v>
      </c>
      <c r="Z6153">
        <v>0</v>
      </c>
      <c r="AA6153">
        <v>0</v>
      </c>
      <c r="AB6153">
        <v>73.167557321015138</v>
      </c>
      <c r="AC6153">
        <v>0</v>
      </c>
      <c r="AD6153">
        <v>0</v>
      </c>
      <c r="AE6153">
        <v>113.87480361643344</v>
      </c>
    </row>
    <row r="6154" spans="1:31" x14ac:dyDescent="0.25">
      <c r="A6154">
        <v>2349398</v>
      </c>
      <c r="B6154">
        <v>1</v>
      </c>
      <c r="C6154" t="s">
        <v>81</v>
      </c>
      <c r="D6154" t="s">
        <v>128</v>
      </c>
      <c r="E6154" t="s">
        <v>141</v>
      </c>
      <c r="F6154" t="s">
        <v>17613</v>
      </c>
      <c r="G6154" t="s">
        <v>134</v>
      </c>
      <c r="H6154" t="s">
        <v>135</v>
      </c>
      <c r="I6154" t="s">
        <v>144</v>
      </c>
      <c r="J6154" t="s">
        <v>137</v>
      </c>
      <c r="K6154" t="s">
        <v>138</v>
      </c>
      <c r="L6154" t="s">
        <v>17614</v>
      </c>
      <c r="M6154" t="s">
        <v>17615</v>
      </c>
      <c r="N6154">
        <v>0.49277777699999997</v>
      </c>
      <c r="O6154">
        <v>0</v>
      </c>
      <c r="P6154">
        <v>0</v>
      </c>
      <c r="Q6154">
        <v>0</v>
      </c>
      <c r="R6154">
        <v>0</v>
      </c>
      <c r="S6154">
        <v>2</v>
      </c>
      <c r="T6154">
        <v>0</v>
      </c>
      <c r="U6154">
        <v>2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42.399194166943531</v>
      </c>
      <c r="AB6154">
        <v>0</v>
      </c>
      <c r="AC6154">
        <v>114.00981227511073</v>
      </c>
      <c r="AD6154">
        <v>0</v>
      </c>
      <c r="AE6154">
        <v>156.40900644205425</v>
      </c>
    </row>
    <row r="6155" spans="1:31" x14ac:dyDescent="0.25">
      <c r="A6155">
        <v>2349604</v>
      </c>
      <c r="B6155">
        <v>1</v>
      </c>
      <c r="C6155" t="s">
        <v>80</v>
      </c>
      <c r="D6155" t="s">
        <v>105</v>
      </c>
      <c r="E6155" t="s">
        <v>240</v>
      </c>
      <c r="F6155" t="s">
        <v>9595</v>
      </c>
      <c r="G6155" t="s">
        <v>208</v>
      </c>
      <c r="H6155" t="s">
        <v>135</v>
      </c>
      <c r="I6155" t="s">
        <v>144</v>
      </c>
      <c r="J6155" t="s">
        <v>137</v>
      </c>
      <c r="K6155" t="s">
        <v>209</v>
      </c>
      <c r="L6155" t="s">
        <v>17616</v>
      </c>
      <c r="M6155" t="s">
        <v>17617</v>
      </c>
      <c r="N6155">
        <v>6.9988888879999998</v>
      </c>
      <c r="O6155">
        <v>1</v>
      </c>
      <c r="P6155">
        <v>5609</v>
      </c>
      <c r="Q6155">
        <v>8</v>
      </c>
      <c r="R6155">
        <v>9</v>
      </c>
      <c r="S6155">
        <v>30</v>
      </c>
      <c r="T6155">
        <v>374</v>
      </c>
      <c r="U6155">
        <v>11</v>
      </c>
      <c r="V6155">
        <v>16</v>
      </c>
      <c r="W6155">
        <v>3.8971562160005804</v>
      </c>
      <c r="X6155">
        <v>11901.295962629016</v>
      </c>
      <c r="Y6155">
        <v>929.88258550631735</v>
      </c>
      <c r="Z6155">
        <v>54.035572129925924</v>
      </c>
      <c r="AA6155">
        <v>2818.0759699674918</v>
      </c>
      <c r="AB6155">
        <v>4360.1376305842041</v>
      </c>
      <c r="AC6155">
        <v>18497.969941378251</v>
      </c>
      <c r="AD6155">
        <v>3185.1905199326284</v>
      </c>
      <c r="AE6155">
        <v>41750.485338343831</v>
      </c>
    </row>
    <row r="6156" spans="1:31" x14ac:dyDescent="0.25">
      <c r="A6156">
        <v>2349853</v>
      </c>
      <c r="B6156">
        <v>1</v>
      </c>
      <c r="C6156" t="s">
        <v>80</v>
      </c>
      <c r="D6156" t="s">
        <v>88</v>
      </c>
      <c r="E6156" t="s">
        <v>147</v>
      </c>
      <c r="F6156" t="s">
        <v>8358</v>
      </c>
      <c r="G6156" t="s">
        <v>363</v>
      </c>
      <c r="H6156" t="s">
        <v>135</v>
      </c>
      <c r="I6156" t="s">
        <v>136</v>
      </c>
      <c r="J6156" t="s">
        <v>137</v>
      </c>
      <c r="K6156" t="s">
        <v>138</v>
      </c>
      <c r="L6156" t="s">
        <v>17618</v>
      </c>
      <c r="M6156" t="s">
        <v>17619</v>
      </c>
      <c r="N6156">
        <v>2.4166666E-2</v>
      </c>
      <c r="O6156">
        <v>0</v>
      </c>
      <c r="P6156">
        <v>0</v>
      </c>
      <c r="Q6156">
        <v>0</v>
      </c>
      <c r="R6156">
        <v>0</v>
      </c>
      <c r="S6156">
        <v>1</v>
      </c>
      <c r="T6156">
        <v>2</v>
      </c>
      <c r="U6156">
        <v>2</v>
      </c>
      <c r="V6156">
        <v>1</v>
      </c>
      <c r="W6156">
        <v>0</v>
      </c>
      <c r="X6156">
        <v>0</v>
      </c>
      <c r="Y6156">
        <v>0</v>
      </c>
      <c r="Z6156">
        <v>0</v>
      </c>
      <c r="AA6156">
        <v>4.2775154926700004E-2</v>
      </c>
      <c r="AB6156">
        <v>4.7815899986533329E-2</v>
      </c>
      <c r="AC6156">
        <v>6.0575910178723511</v>
      </c>
      <c r="AD6156">
        <v>0.12750822672960585</v>
      </c>
      <c r="AE6156">
        <v>6.2756902995151895</v>
      </c>
    </row>
    <row r="6157" spans="1:31" x14ac:dyDescent="0.25">
      <c r="A6157">
        <v>2349959</v>
      </c>
      <c r="B6157">
        <v>1</v>
      </c>
      <c r="C6157" t="s">
        <v>80</v>
      </c>
      <c r="D6157" t="s">
        <v>103</v>
      </c>
      <c r="E6157" t="s">
        <v>151</v>
      </c>
      <c r="F6157" t="s">
        <v>17620</v>
      </c>
      <c r="G6157" t="s">
        <v>153</v>
      </c>
      <c r="H6157" t="s">
        <v>154</v>
      </c>
      <c r="I6157" t="s">
        <v>144</v>
      </c>
      <c r="J6157" t="s">
        <v>137</v>
      </c>
      <c r="K6157" t="s">
        <v>138</v>
      </c>
      <c r="L6157" t="s">
        <v>17621</v>
      </c>
      <c r="M6157" t="s">
        <v>17622</v>
      </c>
      <c r="N6157">
        <v>0.79888888800000002</v>
      </c>
      <c r="O6157">
        <v>0</v>
      </c>
      <c r="P6157">
        <v>15</v>
      </c>
      <c r="Q6157">
        <v>0</v>
      </c>
      <c r="R6157">
        <v>1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5.1000130849244814</v>
      </c>
      <c r="Y6157">
        <v>0</v>
      </c>
      <c r="Z6157">
        <v>2.1131854640384997</v>
      </c>
      <c r="AA6157">
        <v>0</v>
      </c>
      <c r="AB6157">
        <v>0</v>
      </c>
      <c r="AC6157">
        <v>0</v>
      </c>
      <c r="AD6157">
        <v>0</v>
      </c>
      <c r="AE6157">
        <v>7.2131985489629811</v>
      </c>
    </row>
    <row r="6158" spans="1:31" x14ac:dyDescent="0.25">
      <c r="A6158">
        <v>2349461</v>
      </c>
      <c r="B6158">
        <v>1</v>
      </c>
      <c r="C6158" t="s">
        <v>81</v>
      </c>
      <c r="D6158" t="s">
        <v>122</v>
      </c>
      <c r="E6158" t="s">
        <v>157</v>
      </c>
      <c r="F6158" t="s">
        <v>16954</v>
      </c>
      <c r="G6158" t="s">
        <v>159</v>
      </c>
      <c r="H6158" t="s">
        <v>154</v>
      </c>
      <c r="I6158" t="s">
        <v>144</v>
      </c>
      <c r="J6158" t="s">
        <v>137</v>
      </c>
      <c r="K6158" t="s">
        <v>138</v>
      </c>
      <c r="L6158" t="s">
        <v>17623</v>
      </c>
      <c r="M6158" t="s">
        <v>17624</v>
      </c>
      <c r="N6158">
        <v>2.1866666659999998</v>
      </c>
      <c r="O6158">
        <v>0</v>
      </c>
      <c r="P6158">
        <v>2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0.38891510626272002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0.38891510626272002</v>
      </c>
    </row>
    <row r="6159" spans="1:31" x14ac:dyDescent="0.25">
      <c r="A6159">
        <v>2349753</v>
      </c>
      <c r="B6159">
        <v>1</v>
      </c>
      <c r="C6159" t="s">
        <v>80</v>
      </c>
      <c r="D6159" t="s">
        <v>95</v>
      </c>
      <c r="E6159" t="s">
        <v>151</v>
      </c>
      <c r="F6159" t="s">
        <v>17625</v>
      </c>
      <c r="G6159" t="s">
        <v>498</v>
      </c>
      <c r="H6159" t="s">
        <v>154</v>
      </c>
      <c r="I6159" t="s">
        <v>144</v>
      </c>
      <c r="J6159" t="s">
        <v>137</v>
      </c>
      <c r="K6159" t="s">
        <v>138</v>
      </c>
      <c r="L6159" t="s">
        <v>17626</v>
      </c>
      <c r="M6159" t="s">
        <v>17627</v>
      </c>
      <c r="N6159">
        <v>0.78249999999999997</v>
      </c>
      <c r="O6159">
        <v>0</v>
      </c>
      <c r="P6159">
        <v>17</v>
      </c>
      <c r="Q6159">
        <v>0</v>
      </c>
      <c r="R6159">
        <v>0</v>
      </c>
      <c r="S6159">
        <v>0</v>
      </c>
      <c r="T6159">
        <v>1</v>
      </c>
      <c r="U6159">
        <v>0</v>
      </c>
      <c r="V6159">
        <v>0</v>
      </c>
      <c r="W6159">
        <v>0</v>
      </c>
      <c r="X6159">
        <v>2.5957684636640237</v>
      </c>
      <c r="Y6159">
        <v>0</v>
      </c>
      <c r="Z6159">
        <v>0</v>
      </c>
      <c r="AA6159">
        <v>0</v>
      </c>
      <c r="AB6159">
        <v>2.4405984330444445E-3</v>
      </c>
      <c r="AC6159">
        <v>0</v>
      </c>
      <c r="AD6159">
        <v>0</v>
      </c>
      <c r="AE6159">
        <v>2.5982090620970681</v>
      </c>
    </row>
    <row r="6160" spans="1:31" x14ac:dyDescent="0.25">
      <c r="A6160">
        <v>2349527</v>
      </c>
      <c r="B6160">
        <v>1</v>
      </c>
      <c r="C6160" t="s">
        <v>81</v>
      </c>
      <c r="D6160" t="s">
        <v>123</v>
      </c>
      <c r="E6160" t="s">
        <v>132</v>
      </c>
      <c r="F6160" t="s">
        <v>17628</v>
      </c>
      <c r="G6160" t="s">
        <v>208</v>
      </c>
      <c r="H6160" t="s">
        <v>135</v>
      </c>
      <c r="I6160" t="s">
        <v>144</v>
      </c>
      <c r="J6160" t="s">
        <v>137</v>
      </c>
      <c r="K6160" t="s">
        <v>209</v>
      </c>
      <c r="L6160" t="s">
        <v>17629</v>
      </c>
      <c r="M6160" t="s">
        <v>17630</v>
      </c>
      <c r="N6160">
        <v>2.9619444439999998</v>
      </c>
      <c r="O6160">
        <v>2</v>
      </c>
      <c r="P6160">
        <v>7515</v>
      </c>
      <c r="Q6160">
        <v>16</v>
      </c>
      <c r="R6160">
        <v>147</v>
      </c>
      <c r="S6160">
        <v>9</v>
      </c>
      <c r="T6160">
        <v>425</v>
      </c>
      <c r="U6160">
        <v>1</v>
      </c>
      <c r="V6160">
        <v>2</v>
      </c>
      <c r="W6160">
        <v>1.2417746731794257</v>
      </c>
      <c r="X6160">
        <v>4846.3790413934212</v>
      </c>
      <c r="Y6160">
        <v>237.80878493663934</v>
      </c>
      <c r="Z6160">
        <v>480.86848805844306</v>
      </c>
      <c r="AA6160">
        <v>215.61380839558342</v>
      </c>
      <c r="AB6160">
        <v>1301.8019257400533</v>
      </c>
      <c r="AC6160">
        <v>11.952710933840983</v>
      </c>
      <c r="AD6160">
        <v>33.761837454738</v>
      </c>
      <c r="AE6160">
        <v>7129.4283715858992</v>
      </c>
    </row>
    <row r="6161" spans="1:31" x14ac:dyDescent="0.25">
      <c r="A6161">
        <v>2349859</v>
      </c>
      <c r="B6161">
        <v>1</v>
      </c>
      <c r="C6161" t="s">
        <v>80</v>
      </c>
      <c r="D6161" t="s">
        <v>93</v>
      </c>
      <c r="E6161" t="s">
        <v>151</v>
      </c>
      <c r="F6161" t="s">
        <v>17631</v>
      </c>
      <c r="G6161" t="s">
        <v>153</v>
      </c>
      <c r="H6161" t="s">
        <v>154</v>
      </c>
      <c r="I6161" t="s">
        <v>144</v>
      </c>
      <c r="J6161" t="s">
        <v>137</v>
      </c>
      <c r="K6161" t="s">
        <v>138</v>
      </c>
      <c r="L6161" t="s">
        <v>17632</v>
      </c>
      <c r="M6161" t="s">
        <v>17633</v>
      </c>
      <c r="N6161">
        <v>1.233333333</v>
      </c>
      <c r="O6161">
        <v>0</v>
      </c>
      <c r="P6161">
        <v>4</v>
      </c>
      <c r="Q6161">
        <v>0</v>
      </c>
      <c r="R6161">
        <v>5</v>
      </c>
      <c r="S6161">
        <v>0</v>
      </c>
      <c r="T6161">
        <v>2</v>
      </c>
      <c r="U6161">
        <v>0</v>
      </c>
      <c r="V6161">
        <v>0</v>
      </c>
      <c r="W6161">
        <v>0</v>
      </c>
      <c r="X6161">
        <v>0.96300762508527493</v>
      </c>
      <c r="Y6161">
        <v>0</v>
      </c>
      <c r="Z6161">
        <v>5.6571070985579333</v>
      </c>
      <c r="AA6161">
        <v>0</v>
      </c>
      <c r="AB6161">
        <v>4.5949985738451664</v>
      </c>
      <c r="AC6161">
        <v>0</v>
      </c>
      <c r="AD6161">
        <v>0</v>
      </c>
      <c r="AE6161">
        <v>11.215113297488376</v>
      </c>
    </row>
    <row r="6162" spans="1:31" x14ac:dyDescent="0.25">
      <c r="A6162">
        <v>2349905</v>
      </c>
      <c r="B6162">
        <v>1</v>
      </c>
      <c r="C6162" t="s">
        <v>80</v>
      </c>
      <c r="D6162" t="s">
        <v>93</v>
      </c>
      <c r="E6162" t="s">
        <v>151</v>
      </c>
      <c r="F6162" t="s">
        <v>17634</v>
      </c>
      <c r="G6162" t="s">
        <v>153</v>
      </c>
      <c r="H6162" t="s">
        <v>154</v>
      </c>
      <c r="I6162" t="s">
        <v>144</v>
      </c>
      <c r="J6162" t="s">
        <v>137</v>
      </c>
      <c r="K6162" t="s">
        <v>138</v>
      </c>
      <c r="L6162" t="s">
        <v>17635</v>
      </c>
      <c r="M6162" t="s">
        <v>17636</v>
      </c>
      <c r="N6162">
        <v>2.0219444439999998</v>
      </c>
      <c r="O6162">
        <v>0</v>
      </c>
      <c r="P6162">
        <v>0</v>
      </c>
      <c r="Q6162">
        <v>0</v>
      </c>
      <c r="R6162">
        <v>4</v>
      </c>
      <c r="S6162">
        <v>0</v>
      </c>
      <c r="T6162">
        <v>1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24.012850326798691</v>
      </c>
      <c r="AA6162">
        <v>0</v>
      </c>
      <c r="AB6162">
        <v>20.664763857336531</v>
      </c>
      <c r="AC6162">
        <v>0</v>
      </c>
      <c r="AD6162">
        <v>0</v>
      </c>
      <c r="AE6162">
        <v>44.677614184135223</v>
      </c>
    </row>
    <row r="6163" spans="1:31" x14ac:dyDescent="0.25">
      <c r="A6163">
        <v>2349882</v>
      </c>
      <c r="B6163">
        <v>1</v>
      </c>
      <c r="C6163" t="s">
        <v>80</v>
      </c>
      <c r="D6163" t="s">
        <v>98</v>
      </c>
      <c r="E6163" t="s">
        <v>157</v>
      </c>
      <c r="F6163" t="s">
        <v>17637</v>
      </c>
      <c r="G6163" t="s">
        <v>159</v>
      </c>
      <c r="H6163" t="s">
        <v>154</v>
      </c>
      <c r="I6163" t="s">
        <v>144</v>
      </c>
      <c r="J6163" t="s">
        <v>137</v>
      </c>
      <c r="K6163" t="s">
        <v>138</v>
      </c>
      <c r="L6163" t="s">
        <v>17638</v>
      </c>
      <c r="M6163" t="s">
        <v>17639</v>
      </c>
      <c r="N6163">
        <v>1.9016666659999999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1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3.3984482973002721</v>
      </c>
      <c r="AC6163">
        <v>0</v>
      </c>
      <c r="AD6163">
        <v>0</v>
      </c>
      <c r="AE6163">
        <v>3.3984482973002721</v>
      </c>
    </row>
    <row r="6164" spans="1:31" x14ac:dyDescent="0.25">
      <c r="A6164">
        <v>2349550</v>
      </c>
      <c r="B6164">
        <v>1</v>
      </c>
      <c r="C6164" t="s">
        <v>80</v>
      </c>
      <c r="D6164" t="s">
        <v>104</v>
      </c>
      <c r="E6164" t="s">
        <v>141</v>
      </c>
      <c r="F6164" t="s">
        <v>17640</v>
      </c>
      <c r="G6164" t="s">
        <v>134</v>
      </c>
      <c r="H6164" t="s">
        <v>135</v>
      </c>
      <c r="I6164" t="s">
        <v>144</v>
      </c>
      <c r="J6164" t="s">
        <v>137</v>
      </c>
      <c r="K6164" t="s">
        <v>138</v>
      </c>
      <c r="L6164" t="s">
        <v>17641</v>
      </c>
      <c r="M6164" t="s">
        <v>17642</v>
      </c>
      <c r="N6164">
        <v>1.01</v>
      </c>
      <c r="O6164">
        <v>16</v>
      </c>
      <c r="P6164">
        <v>328</v>
      </c>
      <c r="Q6164">
        <v>24</v>
      </c>
      <c r="R6164">
        <v>24</v>
      </c>
      <c r="S6164">
        <v>44</v>
      </c>
      <c r="T6164">
        <v>39</v>
      </c>
      <c r="U6164">
        <v>13</v>
      </c>
      <c r="V6164">
        <v>2</v>
      </c>
      <c r="W6164">
        <v>23.348528666991403</v>
      </c>
      <c r="X6164">
        <v>105.05847408656214</v>
      </c>
      <c r="Y6164">
        <v>67.319157103278627</v>
      </c>
      <c r="Z6164">
        <v>26.243419268989129</v>
      </c>
      <c r="AA6164">
        <v>573.9530622375687</v>
      </c>
      <c r="AB6164">
        <v>40.743334683048168</v>
      </c>
      <c r="AC6164">
        <v>3590.7482432888637</v>
      </c>
      <c r="AD6164">
        <v>52.641566051087857</v>
      </c>
      <c r="AE6164">
        <v>4480.0557853863893</v>
      </c>
    </row>
    <row r="6165" spans="1:31" x14ac:dyDescent="0.25">
      <c r="A6165">
        <v>2349719</v>
      </c>
      <c r="B6165">
        <v>1</v>
      </c>
      <c r="C6165" t="s">
        <v>80</v>
      </c>
      <c r="D6165" t="s">
        <v>96</v>
      </c>
      <c r="E6165" t="s">
        <v>157</v>
      </c>
      <c r="F6165" t="s">
        <v>17643</v>
      </c>
      <c r="G6165" t="s">
        <v>279</v>
      </c>
      <c r="H6165" t="s">
        <v>154</v>
      </c>
      <c r="I6165" t="s">
        <v>144</v>
      </c>
      <c r="J6165" t="s">
        <v>137</v>
      </c>
      <c r="K6165" t="s">
        <v>138</v>
      </c>
      <c r="L6165" t="s">
        <v>17644</v>
      </c>
      <c r="M6165" t="s">
        <v>17645</v>
      </c>
      <c r="N6165">
        <v>2.9444444440000002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1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4.5077080108333334E-3</v>
      </c>
      <c r="AC6165">
        <v>0</v>
      </c>
      <c r="AD6165">
        <v>0</v>
      </c>
      <c r="AE6165">
        <v>4.5077080108333334E-3</v>
      </c>
    </row>
    <row r="6166" spans="1:31" x14ac:dyDescent="0.25">
      <c r="A6166">
        <v>2349596</v>
      </c>
      <c r="B6166">
        <v>1</v>
      </c>
      <c r="C6166" t="s">
        <v>80</v>
      </c>
      <c r="D6166" t="s">
        <v>108</v>
      </c>
      <c r="E6166" t="s">
        <v>147</v>
      </c>
      <c r="F6166" t="s">
        <v>17646</v>
      </c>
      <c r="G6166" t="s">
        <v>184</v>
      </c>
      <c r="H6166" t="s">
        <v>135</v>
      </c>
      <c r="I6166" t="s">
        <v>144</v>
      </c>
      <c r="J6166" t="s">
        <v>137</v>
      </c>
      <c r="K6166" t="s">
        <v>138</v>
      </c>
      <c r="L6166" t="s">
        <v>17647</v>
      </c>
      <c r="M6166" t="s">
        <v>17648</v>
      </c>
      <c r="N6166">
        <v>1.0305555550000001</v>
      </c>
      <c r="O6166">
        <v>0</v>
      </c>
      <c r="P6166">
        <v>29</v>
      </c>
      <c r="Q6166">
        <v>0</v>
      </c>
      <c r="R6166">
        <v>16</v>
      </c>
      <c r="S6166">
        <v>0</v>
      </c>
      <c r="T6166">
        <v>8</v>
      </c>
      <c r="U6166">
        <v>0</v>
      </c>
      <c r="V6166">
        <v>0</v>
      </c>
      <c r="W6166">
        <v>0</v>
      </c>
      <c r="X6166">
        <v>9.8564270989611895</v>
      </c>
      <c r="Y6166">
        <v>0</v>
      </c>
      <c r="Z6166">
        <v>118.12502984804587</v>
      </c>
      <c r="AA6166">
        <v>0</v>
      </c>
      <c r="AB6166">
        <v>11.435665158653494</v>
      </c>
      <c r="AC6166">
        <v>0</v>
      </c>
      <c r="AD6166">
        <v>0</v>
      </c>
      <c r="AE6166">
        <v>139.41712210566055</v>
      </c>
    </row>
    <row r="6167" spans="1:31" x14ac:dyDescent="0.25">
      <c r="A6167">
        <v>2349533</v>
      </c>
      <c r="B6167">
        <v>1</v>
      </c>
      <c r="C6167" t="s">
        <v>80</v>
      </c>
      <c r="D6167" t="s">
        <v>96</v>
      </c>
      <c r="E6167" t="s">
        <v>151</v>
      </c>
      <c r="F6167" t="s">
        <v>17649</v>
      </c>
      <c r="G6167" t="s">
        <v>153</v>
      </c>
      <c r="H6167" t="s">
        <v>154</v>
      </c>
      <c r="I6167" t="s">
        <v>144</v>
      </c>
      <c r="J6167" t="s">
        <v>137</v>
      </c>
      <c r="K6167" t="s">
        <v>138</v>
      </c>
      <c r="L6167" t="s">
        <v>17650</v>
      </c>
      <c r="M6167" t="s">
        <v>17651</v>
      </c>
      <c r="N6167">
        <v>1.4950000000000001</v>
      </c>
      <c r="O6167">
        <v>0</v>
      </c>
      <c r="P6167">
        <v>4</v>
      </c>
      <c r="Q6167">
        <v>0</v>
      </c>
      <c r="R6167">
        <v>4</v>
      </c>
      <c r="S6167">
        <v>0</v>
      </c>
      <c r="T6167">
        <v>1</v>
      </c>
      <c r="U6167">
        <v>0</v>
      </c>
      <c r="V6167">
        <v>0</v>
      </c>
      <c r="W6167">
        <v>0</v>
      </c>
      <c r="X6167">
        <v>19.355509622845922</v>
      </c>
      <c r="Y6167">
        <v>0</v>
      </c>
      <c r="Z6167">
        <v>2.3870326678820297</v>
      </c>
      <c r="AA6167">
        <v>0</v>
      </c>
      <c r="AB6167">
        <v>25.635922821598463</v>
      </c>
      <c r="AC6167">
        <v>0</v>
      </c>
      <c r="AD6167">
        <v>0</v>
      </c>
      <c r="AE6167">
        <v>47.37846511232641</v>
      </c>
    </row>
    <row r="6168" spans="1:31" x14ac:dyDescent="0.25">
      <c r="A6168">
        <v>2349487</v>
      </c>
      <c r="B6168">
        <v>1</v>
      </c>
      <c r="C6168" t="s">
        <v>80</v>
      </c>
      <c r="D6168" t="s">
        <v>106</v>
      </c>
      <c r="E6168" t="s">
        <v>240</v>
      </c>
      <c r="F6168" t="s">
        <v>17652</v>
      </c>
      <c r="G6168" t="s">
        <v>2524</v>
      </c>
      <c r="H6168" t="s">
        <v>265</v>
      </c>
      <c r="I6168" t="s">
        <v>144</v>
      </c>
      <c r="J6168" t="s">
        <v>137</v>
      </c>
      <c r="K6168" t="s">
        <v>209</v>
      </c>
      <c r="L6168" t="s">
        <v>17653</v>
      </c>
      <c r="M6168" t="s">
        <v>17654</v>
      </c>
      <c r="N6168">
        <v>3.7169444440000001</v>
      </c>
      <c r="O6168">
        <v>13</v>
      </c>
      <c r="P6168">
        <v>8684</v>
      </c>
      <c r="Q6168">
        <v>535</v>
      </c>
      <c r="R6168">
        <v>1467</v>
      </c>
      <c r="S6168">
        <v>145</v>
      </c>
      <c r="T6168">
        <v>1377</v>
      </c>
      <c r="U6168">
        <v>6</v>
      </c>
      <c r="V6168">
        <v>1</v>
      </c>
      <c r="W6168">
        <v>22.913707599861713</v>
      </c>
      <c r="X6168">
        <v>6594.5972176482937</v>
      </c>
      <c r="Y6168">
        <v>21797.974969325547</v>
      </c>
      <c r="Z6168">
        <v>20945.691107507919</v>
      </c>
      <c r="AA6168">
        <v>3322.7101744530246</v>
      </c>
      <c r="AB6168">
        <v>5873.5029227262412</v>
      </c>
      <c r="AC6168">
        <v>2059.4386276647292</v>
      </c>
      <c r="AD6168">
        <v>19.837319055341098</v>
      </c>
      <c r="AE6168">
        <v>60636.66604598095</v>
      </c>
    </row>
    <row r="6169" spans="1:31" x14ac:dyDescent="0.25">
      <c r="A6169">
        <v>2349819</v>
      </c>
      <c r="B6169">
        <v>1</v>
      </c>
      <c r="C6169" t="s">
        <v>81</v>
      </c>
      <c r="D6169" t="s">
        <v>118</v>
      </c>
      <c r="E6169" t="s">
        <v>141</v>
      </c>
      <c r="F6169" t="s">
        <v>3172</v>
      </c>
      <c r="G6169" t="s">
        <v>134</v>
      </c>
      <c r="H6169" t="s">
        <v>135</v>
      </c>
      <c r="I6169" t="s">
        <v>144</v>
      </c>
      <c r="J6169" t="s">
        <v>137</v>
      </c>
      <c r="K6169" t="s">
        <v>138</v>
      </c>
      <c r="L6169" t="s">
        <v>17655</v>
      </c>
      <c r="M6169" t="s">
        <v>17656</v>
      </c>
      <c r="N6169">
        <v>0.48277777700000002</v>
      </c>
      <c r="O6169">
        <v>0</v>
      </c>
      <c r="P6169">
        <v>0</v>
      </c>
      <c r="Q6169">
        <v>2</v>
      </c>
      <c r="R6169">
        <v>59</v>
      </c>
      <c r="S6169">
        <v>1</v>
      </c>
      <c r="T6169">
        <v>4</v>
      </c>
      <c r="U6169">
        <v>0</v>
      </c>
      <c r="V6169">
        <v>0</v>
      </c>
      <c r="W6169">
        <v>0</v>
      </c>
      <c r="X6169">
        <v>0</v>
      </c>
      <c r="Y6169">
        <v>2.8484991330289997</v>
      </c>
      <c r="Z6169">
        <v>210.50036667890708</v>
      </c>
      <c r="AA6169">
        <v>2.8556170181407916</v>
      </c>
      <c r="AB6169">
        <v>14.589044906132351</v>
      </c>
      <c r="AC6169">
        <v>0</v>
      </c>
      <c r="AD6169">
        <v>0</v>
      </c>
      <c r="AE6169">
        <v>230.79352773620926</v>
      </c>
    </row>
    <row r="6170" spans="1:31" x14ac:dyDescent="0.25">
      <c r="A6170">
        <v>2349427</v>
      </c>
      <c r="B6170">
        <v>1</v>
      </c>
      <c r="C6170" t="s">
        <v>81</v>
      </c>
      <c r="D6170" t="s">
        <v>118</v>
      </c>
      <c r="E6170" t="s">
        <v>147</v>
      </c>
      <c r="F6170" t="s">
        <v>17657</v>
      </c>
      <c r="G6170" t="s">
        <v>184</v>
      </c>
      <c r="H6170" t="s">
        <v>135</v>
      </c>
      <c r="I6170" t="s">
        <v>144</v>
      </c>
      <c r="J6170" t="s">
        <v>137</v>
      </c>
      <c r="K6170" t="s">
        <v>138</v>
      </c>
      <c r="L6170" t="s">
        <v>17658</v>
      </c>
      <c r="M6170" t="s">
        <v>17659</v>
      </c>
      <c r="N6170">
        <v>0.94916666599999999</v>
      </c>
      <c r="O6170">
        <v>0</v>
      </c>
      <c r="P6170">
        <v>0</v>
      </c>
      <c r="Q6170">
        <v>10</v>
      </c>
      <c r="R6170">
        <v>19</v>
      </c>
      <c r="S6170">
        <v>0</v>
      </c>
      <c r="T6170">
        <v>2</v>
      </c>
      <c r="U6170">
        <v>0</v>
      </c>
      <c r="V6170">
        <v>0</v>
      </c>
      <c r="W6170">
        <v>0</v>
      </c>
      <c r="X6170">
        <v>0</v>
      </c>
      <c r="Y6170">
        <v>12.236259193492588</v>
      </c>
      <c r="Z6170">
        <v>19.696577800062229</v>
      </c>
      <c r="AA6170">
        <v>0</v>
      </c>
      <c r="AB6170">
        <v>3.6814095803913944</v>
      </c>
      <c r="AC6170">
        <v>0</v>
      </c>
      <c r="AD6170">
        <v>0</v>
      </c>
      <c r="AE6170">
        <v>35.614246573946211</v>
      </c>
    </row>
    <row r="6171" spans="1:31" x14ac:dyDescent="0.25">
      <c r="A6171">
        <v>2349381</v>
      </c>
      <c r="B6171">
        <v>1</v>
      </c>
      <c r="C6171" t="s">
        <v>80</v>
      </c>
      <c r="D6171" t="s">
        <v>100</v>
      </c>
      <c r="E6171" t="s">
        <v>174</v>
      </c>
      <c r="F6171" t="s">
        <v>17660</v>
      </c>
      <c r="G6171" t="s">
        <v>498</v>
      </c>
      <c r="H6171" t="s">
        <v>154</v>
      </c>
      <c r="I6171" t="s">
        <v>144</v>
      </c>
      <c r="J6171" t="s">
        <v>137</v>
      </c>
      <c r="K6171" t="s">
        <v>138</v>
      </c>
      <c r="L6171" t="s">
        <v>17661</v>
      </c>
      <c r="M6171" t="s">
        <v>17662</v>
      </c>
      <c r="N6171">
        <v>0.443333333</v>
      </c>
      <c r="O6171">
        <v>0</v>
      </c>
      <c r="P6171">
        <v>255</v>
      </c>
      <c r="Q6171">
        <v>0</v>
      </c>
      <c r="R6171">
        <v>0</v>
      </c>
      <c r="S6171">
        <v>0</v>
      </c>
      <c r="T6171">
        <v>12</v>
      </c>
      <c r="U6171">
        <v>0</v>
      </c>
      <c r="V6171">
        <v>0</v>
      </c>
      <c r="W6171">
        <v>0</v>
      </c>
      <c r="X6171">
        <v>25.101565693797852</v>
      </c>
      <c r="Y6171">
        <v>0</v>
      </c>
      <c r="Z6171">
        <v>0</v>
      </c>
      <c r="AA6171">
        <v>0</v>
      </c>
      <c r="AB6171">
        <v>3.6248313974524171</v>
      </c>
      <c r="AC6171">
        <v>0</v>
      </c>
      <c r="AD6171">
        <v>0</v>
      </c>
      <c r="AE6171">
        <v>28.72639709125027</v>
      </c>
    </row>
    <row r="6172" spans="1:31" x14ac:dyDescent="0.25">
      <c r="A6172">
        <v>2349387</v>
      </c>
      <c r="B6172">
        <v>1</v>
      </c>
      <c r="C6172" t="s">
        <v>80</v>
      </c>
      <c r="D6172" t="s">
        <v>84</v>
      </c>
      <c r="E6172" t="s">
        <v>151</v>
      </c>
      <c r="F6172" t="s">
        <v>17663</v>
      </c>
      <c r="G6172" t="s">
        <v>153</v>
      </c>
      <c r="H6172" t="s">
        <v>154</v>
      </c>
      <c r="I6172" t="s">
        <v>144</v>
      </c>
      <c r="J6172" t="s">
        <v>137</v>
      </c>
      <c r="K6172" t="s">
        <v>138</v>
      </c>
      <c r="L6172" t="s">
        <v>17664</v>
      </c>
      <c r="M6172" t="s">
        <v>17665</v>
      </c>
      <c r="N6172">
        <v>1.209166666</v>
      </c>
      <c r="O6172">
        <v>0</v>
      </c>
      <c r="P6172">
        <v>261</v>
      </c>
      <c r="Q6172">
        <v>0</v>
      </c>
      <c r="R6172">
        <v>0</v>
      </c>
      <c r="S6172">
        <v>0</v>
      </c>
      <c r="T6172">
        <v>28</v>
      </c>
      <c r="U6172">
        <v>0</v>
      </c>
      <c r="V6172">
        <v>0</v>
      </c>
      <c r="W6172">
        <v>0</v>
      </c>
      <c r="X6172">
        <v>97.144460787198028</v>
      </c>
      <c r="Y6172">
        <v>0</v>
      </c>
      <c r="Z6172">
        <v>0</v>
      </c>
      <c r="AA6172">
        <v>0</v>
      </c>
      <c r="AB6172">
        <v>42.834347803370306</v>
      </c>
      <c r="AC6172">
        <v>0</v>
      </c>
      <c r="AD6172">
        <v>0</v>
      </c>
      <c r="AE6172">
        <v>139.97880859056835</v>
      </c>
    </row>
    <row r="6173" spans="1:31" x14ac:dyDescent="0.25">
      <c r="A6173">
        <v>2349922</v>
      </c>
      <c r="B6173">
        <v>1</v>
      </c>
      <c r="C6173" t="s">
        <v>80</v>
      </c>
      <c r="D6173" t="s">
        <v>103</v>
      </c>
      <c r="E6173" t="s">
        <v>157</v>
      </c>
      <c r="F6173" t="s">
        <v>17666</v>
      </c>
      <c r="G6173" t="s">
        <v>159</v>
      </c>
      <c r="H6173" t="s">
        <v>154</v>
      </c>
      <c r="I6173" t="s">
        <v>144</v>
      </c>
      <c r="J6173" t="s">
        <v>137</v>
      </c>
      <c r="K6173" t="s">
        <v>138</v>
      </c>
      <c r="L6173" t="s">
        <v>17667</v>
      </c>
      <c r="M6173" t="s">
        <v>17668</v>
      </c>
      <c r="N6173">
        <v>1.965833333</v>
      </c>
      <c r="O6173">
        <v>0</v>
      </c>
      <c r="P6173">
        <v>1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0.42154380488619336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0.42154380488619336</v>
      </c>
    </row>
    <row r="6174" spans="1:31" x14ac:dyDescent="0.25">
      <c r="A6174">
        <v>2349679</v>
      </c>
      <c r="B6174">
        <v>1</v>
      </c>
      <c r="C6174" t="s">
        <v>81</v>
      </c>
      <c r="D6174" t="s">
        <v>128</v>
      </c>
      <c r="E6174" t="s">
        <v>141</v>
      </c>
      <c r="F6174" t="s">
        <v>1740</v>
      </c>
      <c r="G6174" t="s">
        <v>134</v>
      </c>
      <c r="H6174" t="s">
        <v>135</v>
      </c>
      <c r="I6174" t="s">
        <v>144</v>
      </c>
      <c r="J6174" t="s">
        <v>137</v>
      </c>
      <c r="K6174" t="s">
        <v>138</v>
      </c>
      <c r="L6174" t="s">
        <v>17669</v>
      </c>
      <c r="M6174" t="s">
        <v>17670</v>
      </c>
      <c r="N6174">
        <v>0.115555555</v>
      </c>
      <c r="O6174">
        <v>1</v>
      </c>
      <c r="P6174">
        <v>586</v>
      </c>
      <c r="Q6174">
        <v>4</v>
      </c>
      <c r="R6174">
        <v>3</v>
      </c>
      <c r="S6174">
        <v>9</v>
      </c>
      <c r="T6174">
        <v>48</v>
      </c>
      <c r="U6174">
        <v>0</v>
      </c>
      <c r="V6174">
        <v>0</v>
      </c>
      <c r="W6174">
        <v>3.0089892906666665E-2</v>
      </c>
      <c r="X6174">
        <v>7.340131500803567</v>
      </c>
      <c r="Y6174">
        <v>3.644574543289564</v>
      </c>
      <c r="Z6174">
        <v>5.3589673526826663E-2</v>
      </c>
      <c r="AA6174">
        <v>7.2761427156259115</v>
      </c>
      <c r="AB6174">
        <v>3.102302460452</v>
      </c>
      <c r="AC6174">
        <v>0</v>
      </c>
      <c r="AD6174">
        <v>0</v>
      </c>
      <c r="AE6174">
        <v>21.446830786604536</v>
      </c>
    </row>
    <row r="6175" spans="1:31" x14ac:dyDescent="0.25">
      <c r="A6175">
        <v>2349444</v>
      </c>
      <c r="B6175">
        <v>1</v>
      </c>
      <c r="C6175" t="s">
        <v>80</v>
      </c>
      <c r="D6175" t="s">
        <v>82</v>
      </c>
      <c r="E6175" t="s">
        <v>157</v>
      </c>
      <c r="F6175" t="s">
        <v>17671</v>
      </c>
      <c r="G6175" t="s">
        <v>159</v>
      </c>
      <c r="H6175" t="s">
        <v>154</v>
      </c>
      <c r="I6175" t="s">
        <v>144</v>
      </c>
      <c r="J6175" t="s">
        <v>137</v>
      </c>
      <c r="K6175" t="s">
        <v>138</v>
      </c>
      <c r="L6175" t="s">
        <v>17672</v>
      </c>
      <c r="M6175" t="s">
        <v>17673</v>
      </c>
      <c r="N6175">
        <v>4.056944444</v>
      </c>
      <c r="O6175">
        <v>0</v>
      </c>
      <c r="P6175">
        <v>2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</row>
    <row r="6176" spans="1:31" x14ac:dyDescent="0.25">
      <c r="A6176">
        <v>2349636</v>
      </c>
      <c r="B6176">
        <v>1</v>
      </c>
      <c r="C6176" t="s">
        <v>81</v>
      </c>
      <c r="D6176" t="s">
        <v>122</v>
      </c>
      <c r="E6176" t="s">
        <v>151</v>
      </c>
      <c r="F6176" t="s">
        <v>17674</v>
      </c>
      <c r="G6176" t="s">
        <v>391</v>
      </c>
      <c r="H6176" t="s">
        <v>154</v>
      </c>
      <c r="I6176" t="s">
        <v>144</v>
      </c>
      <c r="J6176" t="s">
        <v>137</v>
      </c>
      <c r="K6176" t="s">
        <v>138</v>
      </c>
      <c r="L6176" t="s">
        <v>17675</v>
      </c>
      <c r="M6176" t="s">
        <v>17676</v>
      </c>
      <c r="N6176">
        <v>1.6330555550000001</v>
      </c>
      <c r="O6176">
        <v>0</v>
      </c>
      <c r="P6176">
        <v>63</v>
      </c>
      <c r="Q6176">
        <v>0</v>
      </c>
      <c r="R6176">
        <v>0</v>
      </c>
      <c r="S6176">
        <v>0</v>
      </c>
      <c r="T6176">
        <v>10</v>
      </c>
      <c r="U6176">
        <v>0</v>
      </c>
      <c r="V6176">
        <v>0</v>
      </c>
      <c r="W6176">
        <v>0</v>
      </c>
      <c r="X6176">
        <v>20.67607950874784</v>
      </c>
      <c r="Y6176">
        <v>0</v>
      </c>
      <c r="Z6176">
        <v>0</v>
      </c>
      <c r="AA6176">
        <v>0</v>
      </c>
      <c r="AB6176">
        <v>24.674333413794052</v>
      </c>
      <c r="AC6176">
        <v>0</v>
      </c>
      <c r="AD6176">
        <v>0</v>
      </c>
      <c r="AE6176">
        <v>45.350412922541892</v>
      </c>
    </row>
    <row r="6177" spans="1:31" x14ac:dyDescent="0.25">
      <c r="A6177">
        <v>2349613</v>
      </c>
      <c r="B6177">
        <v>1</v>
      </c>
      <c r="C6177" t="s">
        <v>80</v>
      </c>
      <c r="D6177" t="s">
        <v>99</v>
      </c>
      <c r="E6177" t="s">
        <v>151</v>
      </c>
      <c r="F6177" t="s">
        <v>17677</v>
      </c>
      <c r="G6177" t="s">
        <v>153</v>
      </c>
      <c r="H6177" t="s">
        <v>154</v>
      </c>
      <c r="I6177" t="s">
        <v>144</v>
      </c>
      <c r="J6177" t="s">
        <v>137</v>
      </c>
      <c r="K6177" t="s">
        <v>138</v>
      </c>
      <c r="L6177" t="s">
        <v>17678</v>
      </c>
      <c r="M6177" t="s">
        <v>17679</v>
      </c>
      <c r="N6177">
        <v>1.9527777770000001</v>
      </c>
      <c r="O6177">
        <v>0</v>
      </c>
      <c r="P6177">
        <v>38</v>
      </c>
      <c r="Q6177">
        <v>0</v>
      </c>
      <c r="R6177">
        <v>10</v>
      </c>
      <c r="S6177">
        <v>0</v>
      </c>
      <c r="T6177">
        <v>6</v>
      </c>
      <c r="U6177">
        <v>0</v>
      </c>
      <c r="V6177">
        <v>0</v>
      </c>
      <c r="W6177">
        <v>0</v>
      </c>
      <c r="X6177">
        <v>14.223807039207474</v>
      </c>
      <c r="Y6177">
        <v>0</v>
      </c>
      <c r="Z6177">
        <v>27.424242620906433</v>
      </c>
      <c r="AA6177">
        <v>0</v>
      </c>
      <c r="AB6177">
        <v>5.6457928038389857</v>
      </c>
      <c r="AC6177">
        <v>0</v>
      </c>
      <c r="AD6177">
        <v>0</v>
      </c>
      <c r="AE6177">
        <v>47.293842463952892</v>
      </c>
    </row>
    <row r="6178" spans="1:31" x14ac:dyDescent="0.25">
      <c r="A6178">
        <v>2349985</v>
      </c>
      <c r="B6178">
        <v>1</v>
      </c>
      <c r="C6178" t="s">
        <v>81</v>
      </c>
      <c r="D6178" t="s">
        <v>128</v>
      </c>
      <c r="E6178" t="s">
        <v>141</v>
      </c>
      <c r="F6178" t="s">
        <v>14780</v>
      </c>
      <c r="G6178" t="s">
        <v>134</v>
      </c>
      <c r="H6178" t="s">
        <v>135</v>
      </c>
      <c r="I6178" t="s">
        <v>144</v>
      </c>
      <c r="J6178" t="s">
        <v>137</v>
      </c>
      <c r="K6178" t="s">
        <v>138</v>
      </c>
      <c r="L6178" t="s">
        <v>17680</v>
      </c>
      <c r="M6178" t="s">
        <v>17681</v>
      </c>
      <c r="N6178">
        <v>0.11805555500000001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0</v>
      </c>
      <c r="U6178">
        <v>1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0.68773517297677078</v>
      </c>
      <c r="AD6178">
        <v>0</v>
      </c>
      <c r="AE6178">
        <v>0.68773517297677078</v>
      </c>
    </row>
    <row r="6179" spans="1:31" x14ac:dyDescent="0.25">
      <c r="A6179">
        <v>2349470</v>
      </c>
      <c r="B6179">
        <v>1</v>
      </c>
      <c r="C6179" t="s">
        <v>81</v>
      </c>
      <c r="D6179" t="s">
        <v>119</v>
      </c>
      <c r="E6179" t="s">
        <v>147</v>
      </c>
      <c r="F6179" t="s">
        <v>17682</v>
      </c>
      <c r="G6179" t="s">
        <v>184</v>
      </c>
      <c r="H6179" t="s">
        <v>135</v>
      </c>
      <c r="I6179" t="s">
        <v>144</v>
      </c>
      <c r="J6179" t="s">
        <v>137</v>
      </c>
      <c r="K6179" t="s">
        <v>138</v>
      </c>
      <c r="L6179" t="s">
        <v>17683</v>
      </c>
      <c r="M6179" t="s">
        <v>17684</v>
      </c>
      <c r="N6179">
        <v>1.497222222</v>
      </c>
      <c r="O6179">
        <v>0</v>
      </c>
      <c r="P6179">
        <v>0</v>
      </c>
      <c r="Q6179">
        <v>1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4.9884470521659372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4.9884470521659372</v>
      </c>
    </row>
    <row r="6180" spans="1:31" x14ac:dyDescent="0.25">
      <c r="A6180">
        <v>2349450</v>
      </c>
      <c r="B6180">
        <v>1</v>
      </c>
      <c r="C6180" t="s">
        <v>81</v>
      </c>
      <c r="D6180" t="s">
        <v>122</v>
      </c>
      <c r="E6180" t="s">
        <v>132</v>
      </c>
      <c r="F6180" t="s">
        <v>8940</v>
      </c>
      <c r="G6180" t="s">
        <v>134</v>
      </c>
      <c r="H6180" t="s">
        <v>135</v>
      </c>
      <c r="I6180" t="s">
        <v>144</v>
      </c>
      <c r="J6180" t="s">
        <v>137</v>
      </c>
      <c r="K6180" t="s">
        <v>138</v>
      </c>
      <c r="L6180" t="s">
        <v>17685</v>
      </c>
      <c r="M6180" t="s">
        <v>17686</v>
      </c>
      <c r="N6180">
        <v>0.36638888800000002</v>
      </c>
      <c r="O6180">
        <v>24</v>
      </c>
      <c r="P6180">
        <v>839</v>
      </c>
      <c r="Q6180">
        <v>69</v>
      </c>
      <c r="R6180">
        <v>36</v>
      </c>
      <c r="S6180">
        <v>23</v>
      </c>
      <c r="T6180">
        <v>54</v>
      </c>
      <c r="U6180">
        <v>0</v>
      </c>
      <c r="V6180">
        <v>2</v>
      </c>
      <c r="W6180">
        <v>2.1452764511697131</v>
      </c>
      <c r="X6180">
        <v>39.02878903551747</v>
      </c>
      <c r="Y6180">
        <v>24.636815876205763</v>
      </c>
      <c r="Z6180">
        <v>9.4435372488644962</v>
      </c>
      <c r="AA6180">
        <v>23.362671301470886</v>
      </c>
      <c r="AB6180">
        <v>9.7466097753323577</v>
      </c>
      <c r="AC6180">
        <v>0</v>
      </c>
      <c r="AD6180">
        <v>37.557386329624073</v>
      </c>
      <c r="AE6180">
        <v>145.92108601818475</v>
      </c>
    </row>
    <row r="6181" spans="1:31" x14ac:dyDescent="0.25">
      <c r="A6181">
        <v>2349464</v>
      </c>
      <c r="B6181">
        <v>1</v>
      </c>
      <c r="C6181" t="s">
        <v>81</v>
      </c>
      <c r="D6181" t="s">
        <v>127</v>
      </c>
      <c r="E6181" t="s">
        <v>157</v>
      </c>
      <c r="F6181" t="s">
        <v>17687</v>
      </c>
      <c r="G6181" t="s">
        <v>204</v>
      </c>
      <c r="H6181" t="s">
        <v>154</v>
      </c>
      <c r="I6181" t="s">
        <v>144</v>
      </c>
      <c r="J6181" t="s">
        <v>137</v>
      </c>
      <c r="K6181" t="s">
        <v>138</v>
      </c>
      <c r="L6181" t="s">
        <v>17688</v>
      </c>
      <c r="M6181" t="s">
        <v>17689</v>
      </c>
      <c r="N6181">
        <v>1.119444444</v>
      </c>
      <c r="O6181">
        <v>0</v>
      </c>
      <c r="P6181">
        <v>6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1.7603489893867055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1.7603489893867055</v>
      </c>
    </row>
    <row r="6182" spans="1:31" x14ac:dyDescent="0.25">
      <c r="A6182">
        <v>2349756</v>
      </c>
      <c r="B6182">
        <v>1</v>
      </c>
      <c r="C6182" t="s">
        <v>80</v>
      </c>
      <c r="D6182" t="s">
        <v>103</v>
      </c>
      <c r="E6182" t="s">
        <v>141</v>
      </c>
      <c r="F6182" t="s">
        <v>17690</v>
      </c>
      <c r="G6182" t="s">
        <v>363</v>
      </c>
      <c r="H6182" t="s">
        <v>135</v>
      </c>
      <c r="I6182" t="s">
        <v>144</v>
      </c>
      <c r="J6182" t="s">
        <v>137</v>
      </c>
      <c r="K6182" t="s">
        <v>209</v>
      </c>
      <c r="L6182" t="s">
        <v>17691</v>
      </c>
      <c r="M6182" t="s">
        <v>17692</v>
      </c>
      <c r="N6182">
        <v>0.2</v>
      </c>
      <c r="O6182">
        <v>0</v>
      </c>
      <c r="P6182">
        <v>0</v>
      </c>
      <c r="Q6182">
        <v>4</v>
      </c>
      <c r="R6182">
        <v>1</v>
      </c>
      <c r="S6182">
        <v>2</v>
      </c>
      <c r="T6182">
        <v>0</v>
      </c>
      <c r="U6182">
        <v>8</v>
      </c>
      <c r="V6182">
        <v>1</v>
      </c>
      <c r="W6182">
        <v>0</v>
      </c>
      <c r="X6182">
        <v>0</v>
      </c>
      <c r="Y6182">
        <v>18.852166450164198</v>
      </c>
      <c r="Z6182">
        <v>0.3027481813522</v>
      </c>
      <c r="AA6182">
        <v>1.0403915140358</v>
      </c>
      <c r="AB6182">
        <v>0</v>
      </c>
      <c r="AC6182">
        <v>92.994029803119417</v>
      </c>
      <c r="AD6182">
        <v>4.4901783713644008</v>
      </c>
      <c r="AE6182">
        <v>117.67951432003602</v>
      </c>
    </row>
    <row r="6183" spans="1:31" x14ac:dyDescent="0.25">
      <c r="A6183">
        <v>2349407</v>
      </c>
      <c r="B6183">
        <v>1</v>
      </c>
      <c r="C6183" t="s">
        <v>80</v>
      </c>
      <c r="D6183" t="s">
        <v>96</v>
      </c>
      <c r="E6183" t="s">
        <v>132</v>
      </c>
      <c r="F6183" t="s">
        <v>17693</v>
      </c>
      <c r="G6183" t="s">
        <v>134</v>
      </c>
      <c r="H6183" t="s">
        <v>135</v>
      </c>
      <c r="I6183" t="s">
        <v>144</v>
      </c>
      <c r="J6183" t="s">
        <v>137</v>
      </c>
      <c r="K6183" t="s">
        <v>138</v>
      </c>
      <c r="L6183" t="s">
        <v>17694</v>
      </c>
      <c r="M6183" t="s">
        <v>17695</v>
      </c>
      <c r="N6183">
        <v>7.6388888000000002E-2</v>
      </c>
      <c r="O6183">
        <v>3</v>
      </c>
      <c r="P6183">
        <v>3483</v>
      </c>
      <c r="Q6183">
        <v>5</v>
      </c>
      <c r="R6183">
        <v>11</v>
      </c>
      <c r="S6183">
        <v>18</v>
      </c>
      <c r="T6183">
        <v>426</v>
      </c>
      <c r="U6183">
        <v>0</v>
      </c>
      <c r="V6183">
        <v>0</v>
      </c>
      <c r="W6183">
        <v>0.55842044208156261</v>
      </c>
      <c r="X6183">
        <v>125.13779291183822</v>
      </c>
      <c r="Y6183">
        <v>1.0336384364844238</v>
      </c>
      <c r="Z6183">
        <v>0.26163983758152776</v>
      </c>
      <c r="AA6183">
        <v>62.516484062413035</v>
      </c>
      <c r="AB6183">
        <v>60.629171986886263</v>
      </c>
      <c r="AC6183">
        <v>0</v>
      </c>
      <c r="AD6183">
        <v>0</v>
      </c>
      <c r="AE6183">
        <v>250.13714767728504</v>
      </c>
    </row>
    <row r="6184" spans="1:31" x14ac:dyDescent="0.25">
      <c r="A6184">
        <v>2349656</v>
      </c>
      <c r="B6184">
        <v>1</v>
      </c>
      <c r="C6184" t="s">
        <v>81</v>
      </c>
      <c r="D6184" t="s">
        <v>115</v>
      </c>
      <c r="E6184" t="s">
        <v>147</v>
      </c>
      <c r="F6184" t="s">
        <v>17696</v>
      </c>
      <c r="G6184" t="s">
        <v>184</v>
      </c>
      <c r="H6184" t="s">
        <v>135</v>
      </c>
      <c r="I6184" t="s">
        <v>144</v>
      </c>
      <c r="J6184" t="s">
        <v>137</v>
      </c>
      <c r="K6184" t="s">
        <v>138</v>
      </c>
      <c r="L6184" t="s">
        <v>17697</v>
      </c>
      <c r="M6184" t="s">
        <v>17698</v>
      </c>
      <c r="N6184">
        <v>0.93694444399999999</v>
      </c>
      <c r="O6184">
        <v>0</v>
      </c>
      <c r="P6184">
        <v>7</v>
      </c>
      <c r="Q6184">
        <v>0</v>
      </c>
      <c r="R6184">
        <v>13</v>
      </c>
      <c r="S6184">
        <v>0</v>
      </c>
      <c r="T6184">
        <v>4</v>
      </c>
      <c r="U6184">
        <v>0</v>
      </c>
      <c r="V6184">
        <v>0</v>
      </c>
      <c r="W6184">
        <v>0</v>
      </c>
      <c r="X6184">
        <v>1.0297209033274952</v>
      </c>
      <c r="Y6184">
        <v>0</v>
      </c>
      <c r="Z6184">
        <v>19.300209935917543</v>
      </c>
      <c r="AA6184">
        <v>0</v>
      </c>
      <c r="AB6184">
        <v>9.2256366431017778</v>
      </c>
      <c r="AC6184">
        <v>0</v>
      </c>
      <c r="AD6184">
        <v>0</v>
      </c>
      <c r="AE6184">
        <v>29.555567482346817</v>
      </c>
    </row>
    <row r="6185" spans="1:31" x14ac:dyDescent="0.25">
      <c r="A6185">
        <v>2349507</v>
      </c>
      <c r="B6185">
        <v>1</v>
      </c>
      <c r="C6185" t="s">
        <v>80</v>
      </c>
      <c r="D6185" t="s">
        <v>95</v>
      </c>
      <c r="E6185" t="s">
        <v>141</v>
      </c>
      <c r="F6185" t="s">
        <v>6174</v>
      </c>
      <c r="G6185" t="s">
        <v>208</v>
      </c>
      <c r="H6185" t="s">
        <v>135</v>
      </c>
      <c r="I6185" t="s">
        <v>144</v>
      </c>
      <c r="J6185" t="s">
        <v>137</v>
      </c>
      <c r="K6185" t="s">
        <v>209</v>
      </c>
      <c r="L6185" t="s">
        <v>17699</v>
      </c>
      <c r="M6185" t="s">
        <v>17700</v>
      </c>
      <c r="N6185">
        <v>8.5136111109999995</v>
      </c>
      <c r="O6185">
        <v>4</v>
      </c>
      <c r="P6185">
        <v>177</v>
      </c>
      <c r="Q6185">
        <v>12</v>
      </c>
      <c r="R6185">
        <v>0</v>
      </c>
      <c r="S6185">
        <v>15</v>
      </c>
      <c r="T6185">
        <v>12</v>
      </c>
      <c r="U6185">
        <v>1</v>
      </c>
      <c r="V6185">
        <v>0</v>
      </c>
      <c r="W6185">
        <v>16.576253601019502</v>
      </c>
      <c r="X6185">
        <v>178.9805191859212</v>
      </c>
      <c r="Y6185">
        <v>249.38056490518389</v>
      </c>
      <c r="Z6185">
        <v>0</v>
      </c>
      <c r="AA6185">
        <v>750.11543316062011</v>
      </c>
      <c r="AB6185">
        <v>28.313713759523647</v>
      </c>
      <c r="AC6185">
        <v>17.759849571219863</v>
      </c>
      <c r="AD6185">
        <v>0</v>
      </c>
      <c r="AE6185">
        <v>1241.1263341834881</v>
      </c>
    </row>
    <row r="6186" spans="1:31" x14ac:dyDescent="0.25">
      <c r="A6186">
        <v>2349547</v>
      </c>
      <c r="B6186">
        <v>1</v>
      </c>
      <c r="C6186" t="s">
        <v>81</v>
      </c>
      <c r="D6186" t="s">
        <v>112</v>
      </c>
      <c r="E6186" t="s">
        <v>157</v>
      </c>
      <c r="F6186" t="s">
        <v>17701</v>
      </c>
      <c r="G6186" t="s">
        <v>159</v>
      </c>
      <c r="H6186" t="s">
        <v>154</v>
      </c>
      <c r="I6186" t="s">
        <v>144</v>
      </c>
      <c r="J6186" t="s">
        <v>137</v>
      </c>
      <c r="K6186" t="s">
        <v>138</v>
      </c>
      <c r="L6186" t="s">
        <v>17702</v>
      </c>
      <c r="M6186" t="s">
        <v>17703</v>
      </c>
      <c r="N6186">
        <v>8.8475000000000001</v>
      </c>
      <c r="O6186">
        <v>0</v>
      </c>
      <c r="P6186">
        <v>1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0.62039513883615272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0.62039513883615272</v>
      </c>
    </row>
    <row r="6187" spans="1:31" x14ac:dyDescent="0.25">
      <c r="A6187">
        <v>2349570</v>
      </c>
      <c r="B6187">
        <v>1</v>
      </c>
      <c r="C6187" t="s">
        <v>80</v>
      </c>
      <c r="D6187" t="s">
        <v>100</v>
      </c>
      <c r="E6187" t="s">
        <v>151</v>
      </c>
      <c r="F6187" t="s">
        <v>17704</v>
      </c>
      <c r="G6187" t="s">
        <v>153</v>
      </c>
      <c r="H6187" t="s">
        <v>154</v>
      </c>
      <c r="I6187" t="s">
        <v>144</v>
      </c>
      <c r="J6187" t="s">
        <v>137</v>
      </c>
      <c r="K6187" t="s">
        <v>138</v>
      </c>
      <c r="L6187" t="s">
        <v>17705</v>
      </c>
      <c r="M6187" t="s">
        <v>17706</v>
      </c>
      <c r="N6187">
        <v>0.40111111100000002</v>
      </c>
      <c r="O6187">
        <v>0</v>
      </c>
      <c r="P6187">
        <v>4</v>
      </c>
      <c r="Q6187">
        <v>0</v>
      </c>
      <c r="R6187">
        <v>0</v>
      </c>
      <c r="S6187">
        <v>0</v>
      </c>
      <c r="T6187">
        <v>1</v>
      </c>
      <c r="U6187">
        <v>0</v>
      </c>
      <c r="V6187">
        <v>0</v>
      </c>
      <c r="W6187">
        <v>0</v>
      </c>
      <c r="X6187">
        <v>0.41482400370295558</v>
      </c>
      <c r="Y6187">
        <v>0</v>
      </c>
      <c r="Z6187">
        <v>0</v>
      </c>
      <c r="AA6187">
        <v>0</v>
      </c>
      <c r="AB6187">
        <v>0.78104568793838602</v>
      </c>
      <c r="AC6187">
        <v>0</v>
      </c>
      <c r="AD6187">
        <v>0</v>
      </c>
      <c r="AE6187">
        <v>1.1958696916413416</v>
      </c>
    </row>
    <row r="6188" spans="1:31" x14ac:dyDescent="0.25">
      <c r="A6188">
        <v>2349716</v>
      </c>
      <c r="B6188">
        <v>1</v>
      </c>
      <c r="C6188" t="s">
        <v>80</v>
      </c>
      <c r="D6188" t="s">
        <v>103</v>
      </c>
      <c r="E6188" t="s">
        <v>157</v>
      </c>
      <c r="F6188" t="s">
        <v>17707</v>
      </c>
      <c r="G6188" t="s">
        <v>352</v>
      </c>
      <c r="H6188" t="s">
        <v>154</v>
      </c>
      <c r="I6188" t="s">
        <v>144</v>
      </c>
      <c r="J6188" t="s">
        <v>3</v>
      </c>
      <c r="K6188" t="s">
        <v>138</v>
      </c>
      <c r="L6188" t="s">
        <v>17708</v>
      </c>
      <c r="M6188" t="s">
        <v>17709</v>
      </c>
      <c r="N6188">
        <v>1.9025000000000001</v>
      </c>
      <c r="O6188">
        <v>0</v>
      </c>
      <c r="P6188">
        <v>1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0.63291643884637505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0.63291643884637505</v>
      </c>
    </row>
    <row r="6189" spans="1:31" x14ac:dyDescent="0.25">
      <c r="A6189">
        <v>2349779</v>
      </c>
      <c r="B6189">
        <v>1</v>
      </c>
      <c r="C6189" t="s">
        <v>80</v>
      </c>
      <c r="D6189" t="s">
        <v>105</v>
      </c>
      <c r="E6189" t="s">
        <v>151</v>
      </c>
      <c r="F6189" t="s">
        <v>17710</v>
      </c>
      <c r="G6189" t="s">
        <v>292</v>
      </c>
      <c r="H6189" t="s">
        <v>154</v>
      </c>
      <c r="I6189" t="s">
        <v>144</v>
      </c>
      <c r="J6189" t="s">
        <v>137</v>
      </c>
      <c r="K6189" t="s">
        <v>138</v>
      </c>
      <c r="L6189" t="s">
        <v>17711</v>
      </c>
      <c r="M6189" t="s">
        <v>17712</v>
      </c>
      <c r="N6189">
        <v>2.7275</v>
      </c>
      <c r="O6189">
        <v>0</v>
      </c>
      <c r="P6189">
        <v>100</v>
      </c>
      <c r="Q6189">
        <v>0</v>
      </c>
      <c r="R6189">
        <v>0</v>
      </c>
      <c r="S6189">
        <v>0</v>
      </c>
      <c r="T6189">
        <v>3</v>
      </c>
      <c r="U6189">
        <v>0</v>
      </c>
      <c r="V6189">
        <v>0</v>
      </c>
      <c r="W6189">
        <v>0</v>
      </c>
      <c r="X6189">
        <v>57.880908210286542</v>
      </c>
      <c r="Y6189">
        <v>0</v>
      </c>
      <c r="Z6189">
        <v>0</v>
      </c>
      <c r="AA6189">
        <v>0</v>
      </c>
      <c r="AB6189">
        <v>0.48942004379032511</v>
      </c>
      <c r="AC6189">
        <v>0</v>
      </c>
      <c r="AD6189">
        <v>0</v>
      </c>
      <c r="AE6189">
        <v>58.370328254076867</v>
      </c>
    </row>
    <row r="6190" spans="1:31" x14ac:dyDescent="0.25">
      <c r="A6190">
        <v>2349384</v>
      </c>
      <c r="B6190">
        <v>1</v>
      </c>
      <c r="C6190" t="s">
        <v>80</v>
      </c>
      <c r="D6190" t="s">
        <v>83</v>
      </c>
      <c r="E6190" t="s">
        <v>147</v>
      </c>
      <c r="F6190" t="s">
        <v>17713</v>
      </c>
      <c r="G6190" t="s">
        <v>1416</v>
      </c>
      <c r="H6190" t="s">
        <v>135</v>
      </c>
      <c r="I6190" t="s">
        <v>144</v>
      </c>
      <c r="J6190" t="s">
        <v>137</v>
      </c>
      <c r="K6190" t="s">
        <v>138</v>
      </c>
      <c r="L6190" t="s">
        <v>17714</v>
      </c>
      <c r="M6190" t="s">
        <v>17715</v>
      </c>
      <c r="N6190">
        <v>0.72055555500000001</v>
      </c>
      <c r="O6190">
        <v>0</v>
      </c>
      <c r="P6190">
        <v>4638</v>
      </c>
      <c r="Q6190">
        <v>0</v>
      </c>
      <c r="R6190">
        <v>0</v>
      </c>
      <c r="S6190">
        <v>1</v>
      </c>
      <c r="T6190">
        <v>738</v>
      </c>
      <c r="U6190">
        <v>2</v>
      </c>
      <c r="V6190">
        <v>6</v>
      </c>
      <c r="W6190">
        <v>0</v>
      </c>
      <c r="X6190">
        <v>957.40308115782182</v>
      </c>
      <c r="Y6190">
        <v>0</v>
      </c>
      <c r="Z6190">
        <v>0</v>
      </c>
      <c r="AA6190">
        <v>0</v>
      </c>
      <c r="AB6190">
        <v>346.69478302084025</v>
      </c>
      <c r="AC6190">
        <v>1002.1434950420229</v>
      </c>
      <c r="AD6190">
        <v>93.14620516049257</v>
      </c>
      <c r="AE6190">
        <v>2399.3875643811775</v>
      </c>
    </row>
    <row r="6191" spans="1:31" x14ac:dyDescent="0.25">
      <c r="A6191">
        <v>2349925</v>
      </c>
      <c r="B6191">
        <v>1</v>
      </c>
      <c r="C6191" t="s">
        <v>81</v>
      </c>
      <c r="D6191" t="s">
        <v>120</v>
      </c>
      <c r="E6191" t="s">
        <v>151</v>
      </c>
      <c r="F6191" t="s">
        <v>17716</v>
      </c>
      <c r="G6191" t="s">
        <v>153</v>
      </c>
      <c r="H6191" t="s">
        <v>154</v>
      </c>
      <c r="I6191" t="s">
        <v>144</v>
      </c>
      <c r="J6191" t="s">
        <v>137</v>
      </c>
      <c r="K6191" t="s">
        <v>138</v>
      </c>
      <c r="L6191" t="s">
        <v>17717</v>
      </c>
      <c r="M6191" t="s">
        <v>17718</v>
      </c>
      <c r="N6191">
        <v>1.345555555</v>
      </c>
      <c r="O6191">
        <v>0</v>
      </c>
      <c r="P6191">
        <v>26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7.3635898693812134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7.3635898693812134</v>
      </c>
    </row>
    <row r="6192" spans="1:31" x14ac:dyDescent="0.25">
      <c r="A6192">
        <v>2349610</v>
      </c>
      <c r="B6192">
        <v>1</v>
      </c>
      <c r="C6192" t="s">
        <v>80</v>
      </c>
      <c r="D6192" t="s">
        <v>92</v>
      </c>
      <c r="E6192" t="s">
        <v>326</v>
      </c>
      <c r="F6192" t="s">
        <v>17719</v>
      </c>
      <c r="G6192" t="s">
        <v>391</v>
      </c>
      <c r="H6192" t="s">
        <v>154</v>
      </c>
      <c r="I6192" t="s">
        <v>144</v>
      </c>
      <c r="J6192" t="s">
        <v>137</v>
      </c>
      <c r="K6192" t="s">
        <v>138</v>
      </c>
      <c r="L6192" t="s">
        <v>17720</v>
      </c>
      <c r="M6192" t="s">
        <v>17721</v>
      </c>
      <c r="N6192">
        <v>5.3455555549999998</v>
      </c>
      <c r="O6192">
        <v>0</v>
      </c>
      <c r="P6192">
        <v>9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14.550746597269001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14.550746597269001</v>
      </c>
    </row>
    <row r="6193" spans="1:31" x14ac:dyDescent="0.25">
      <c r="A6193">
        <v>2349467</v>
      </c>
      <c r="B6193">
        <v>1</v>
      </c>
      <c r="C6193" t="s">
        <v>81</v>
      </c>
      <c r="D6193" t="s">
        <v>113</v>
      </c>
      <c r="E6193" t="s">
        <v>141</v>
      </c>
      <c r="F6193" t="s">
        <v>17722</v>
      </c>
      <c r="G6193" t="s">
        <v>134</v>
      </c>
      <c r="H6193" t="s">
        <v>135</v>
      </c>
      <c r="I6193" t="s">
        <v>136</v>
      </c>
      <c r="J6193" t="s">
        <v>137</v>
      </c>
      <c r="K6193" t="s">
        <v>138</v>
      </c>
      <c r="L6193" t="s">
        <v>17723</v>
      </c>
      <c r="M6193" t="s">
        <v>17724</v>
      </c>
      <c r="N6193">
        <v>1.1111111E-2</v>
      </c>
      <c r="O6193">
        <v>1</v>
      </c>
      <c r="P6193">
        <v>1573</v>
      </c>
      <c r="Q6193">
        <v>15</v>
      </c>
      <c r="R6193">
        <v>414</v>
      </c>
      <c r="S6193">
        <v>13</v>
      </c>
      <c r="T6193">
        <v>130</v>
      </c>
      <c r="U6193">
        <v>0</v>
      </c>
      <c r="V6193">
        <v>1</v>
      </c>
      <c r="W6193">
        <v>6.7762077466666671E-3</v>
      </c>
      <c r="X6193">
        <v>2.97425791822524</v>
      </c>
      <c r="Y6193">
        <v>0.76861070182186675</v>
      </c>
      <c r="Z6193">
        <v>7.3362757444182254</v>
      </c>
      <c r="AA6193">
        <v>0.65302979103286662</v>
      </c>
      <c r="AB6193">
        <v>0.92815761417942211</v>
      </c>
      <c r="AC6193">
        <v>0</v>
      </c>
      <c r="AD6193">
        <v>7.9363705802000008E-3</v>
      </c>
      <c r="AE6193">
        <v>12.675044348004487</v>
      </c>
    </row>
    <row r="6194" spans="1:31" x14ac:dyDescent="0.25">
      <c r="A6194">
        <v>2349633</v>
      </c>
      <c r="B6194">
        <v>1</v>
      </c>
      <c r="C6194" t="s">
        <v>80</v>
      </c>
      <c r="D6194" t="s">
        <v>105</v>
      </c>
      <c r="E6194" t="s">
        <v>132</v>
      </c>
      <c r="F6194" t="s">
        <v>17725</v>
      </c>
      <c r="G6194" t="s">
        <v>208</v>
      </c>
      <c r="H6194" t="s">
        <v>135</v>
      </c>
      <c r="I6194" t="s">
        <v>144</v>
      </c>
      <c r="J6194" t="s">
        <v>137</v>
      </c>
      <c r="K6194" t="s">
        <v>209</v>
      </c>
      <c r="L6194" t="s">
        <v>17726</v>
      </c>
      <c r="M6194" t="s">
        <v>17727</v>
      </c>
      <c r="N6194">
        <v>4.5933333330000004</v>
      </c>
      <c r="O6194">
        <v>0</v>
      </c>
      <c r="P6194">
        <v>1043</v>
      </c>
      <c r="Q6194">
        <v>0</v>
      </c>
      <c r="R6194">
        <v>18</v>
      </c>
      <c r="S6194">
        <v>3</v>
      </c>
      <c r="T6194">
        <v>91</v>
      </c>
      <c r="U6194">
        <v>1</v>
      </c>
      <c r="V6194">
        <v>0</v>
      </c>
      <c r="W6194">
        <v>0</v>
      </c>
      <c r="X6194">
        <v>1157.1666876402483</v>
      </c>
      <c r="Y6194">
        <v>0</v>
      </c>
      <c r="Z6194">
        <v>61.378347003697186</v>
      </c>
      <c r="AA6194">
        <v>153.36913725899007</v>
      </c>
      <c r="AB6194">
        <v>386.88196716512954</v>
      </c>
      <c r="AC6194">
        <v>479.91946755900278</v>
      </c>
      <c r="AD6194">
        <v>0</v>
      </c>
      <c r="AE6194">
        <v>2238.7156066270677</v>
      </c>
    </row>
    <row r="6195" spans="1:31" x14ac:dyDescent="0.25">
      <c r="A6195">
        <v>2349490</v>
      </c>
      <c r="B6195">
        <v>1</v>
      </c>
      <c r="C6195" t="s">
        <v>81</v>
      </c>
      <c r="D6195" t="s">
        <v>122</v>
      </c>
      <c r="E6195" t="s">
        <v>147</v>
      </c>
      <c r="F6195" t="s">
        <v>15771</v>
      </c>
      <c r="G6195" t="s">
        <v>208</v>
      </c>
      <c r="H6195" t="s">
        <v>135</v>
      </c>
      <c r="I6195" t="s">
        <v>144</v>
      </c>
      <c r="J6195" t="s">
        <v>137</v>
      </c>
      <c r="K6195" t="s">
        <v>209</v>
      </c>
      <c r="L6195" t="s">
        <v>17728</v>
      </c>
      <c r="M6195" t="s">
        <v>17729</v>
      </c>
      <c r="N6195">
        <v>7.9783333330000001</v>
      </c>
      <c r="O6195">
        <v>0</v>
      </c>
      <c r="P6195">
        <v>4684</v>
      </c>
      <c r="Q6195">
        <v>0</v>
      </c>
      <c r="R6195">
        <v>39</v>
      </c>
      <c r="S6195">
        <v>1</v>
      </c>
      <c r="T6195">
        <v>200</v>
      </c>
      <c r="U6195">
        <v>0</v>
      </c>
      <c r="V6195">
        <v>0</v>
      </c>
      <c r="W6195">
        <v>0</v>
      </c>
      <c r="X6195">
        <v>7302.3857305672036</v>
      </c>
      <c r="Y6195">
        <v>0</v>
      </c>
      <c r="Z6195">
        <v>105.31614658500055</v>
      </c>
      <c r="AA6195">
        <v>40.314367461064521</v>
      </c>
      <c r="AB6195">
        <v>1463.5467966651527</v>
      </c>
      <c r="AC6195">
        <v>0</v>
      </c>
      <c r="AD6195">
        <v>0</v>
      </c>
      <c r="AE6195">
        <v>8911.5630412784212</v>
      </c>
    </row>
    <row r="6196" spans="1:31" x14ac:dyDescent="0.25">
      <c r="A6196">
        <v>2349822</v>
      </c>
      <c r="B6196">
        <v>1</v>
      </c>
      <c r="C6196" t="s">
        <v>80</v>
      </c>
      <c r="D6196" t="s">
        <v>107</v>
      </c>
      <c r="E6196" t="s">
        <v>151</v>
      </c>
      <c r="F6196" t="s">
        <v>17730</v>
      </c>
      <c r="G6196" t="s">
        <v>194</v>
      </c>
      <c r="H6196" t="s">
        <v>154</v>
      </c>
      <c r="I6196" t="s">
        <v>144</v>
      </c>
      <c r="J6196" t="s">
        <v>137</v>
      </c>
      <c r="K6196" t="s">
        <v>138</v>
      </c>
      <c r="L6196" t="s">
        <v>17731</v>
      </c>
      <c r="M6196" t="s">
        <v>17732</v>
      </c>
      <c r="N6196">
        <v>0.65416666599999995</v>
      </c>
      <c r="O6196">
        <v>0</v>
      </c>
      <c r="P6196">
        <v>43</v>
      </c>
      <c r="Q6196">
        <v>0</v>
      </c>
      <c r="R6196">
        <v>0</v>
      </c>
      <c r="S6196">
        <v>0</v>
      </c>
      <c r="T6196">
        <v>26</v>
      </c>
      <c r="U6196">
        <v>0</v>
      </c>
      <c r="V6196">
        <v>0</v>
      </c>
      <c r="W6196">
        <v>0</v>
      </c>
      <c r="X6196">
        <v>5.0495985116074351</v>
      </c>
      <c r="Y6196">
        <v>0</v>
      </c>
      <c r="Z6196">
        <v>0</v>
      </c>
      <c r="AA6196">
        <v>0</v>
      </c>
      <c r="AB6196">
        <v>2.0158687927590999</v>
      </c>
      <c r="AC6196">
        <v>0</v>
      </c>
      <c r="AD6196">
        <v>0</v>
      </c>
      <c r="AE6196">
        <v>7.0654673043665355</v>
      </c>
    </row>
    <row r="6197" spans="1:31" x14ac:dyDescent="0.25">
      <c r="A6197">
        <v>2349845</v>
      </c>
      <c r="B6197">
        <v>1</v>
      </c>
      <c r="C6197" t="s">
        <v>80</v>
      </c>
      <c r="D6197" t="s">
        <v>93</v>
      </c>
      <c r="E6197" t="s">
        <v>132</v>
      </c>
      <c r="F6197" t="s">
        <v>6722</v>
      </c>
      <c r="G6197" t="s">
        <v>134</v>
      </c>
      <c r="H6197" t="s">
        <v>135</v>
      </c>
      <c r="I6197" t="s">
        <v>144</v>
      </c>
      <c r="J6197" t="s">
        <v>137</v>
      </c>
      <c r="K6197" t="s">
        <v>138</v>
      </c>
      <c r="L6197" t="s">
        <v>17733</v>
      </c>
      <c r="M6197" t="s">
        <v>17734</v>
      </c>
      <c r="N6197">
        <v>0.69638888799999998</v>
      </c>
      <c r="O6197">
        <v>3</v>
      </c>
      <c r="P6197">
        <v>13</v>
      </c>
      <c r="Q6197">
        <v>40</v>
      </c>
      <c r="R6197">
        <v>185</v>
      </c>
      <c r="S6197">
        <v>12</v>
      </c>
      <c r="T6197">
        <v>48</v>
      </c>
      <c r="U6197">
        <v>0</v>
      </c>
      <c r="V6197">
        <v>0</v>
      </c>
      <c r="W6197">
        <v>7.8034624197866673</v>
      </c>
      <c r="X6197">
        <v>6.7922056683212872</v>
      </c>
      <c r="Y6197">
        <v>304.73852177027635</v>
      </c>
      <c r="Z6197">
        <v>953.02216202250838</v>
      </c>
      <c r="AA6197">
        <v>47.41293429092903</v>
      </c>
      <c r="AB6197">
        <v>93.631656914277301</v>
      </c>
      <c r="AC6197">
        <v>0</v>
      </c>
      <c r="AD6197">
        <v>0</v>
      </c>
      <c r="AE6197">
        <v>1413.4009430860992</v>
      </c>
    </row>
    <row r="6198" spans="1:31" x14ac:dyDescent="0.25">
      <c r="A6198">
        <v>2349447</v>
      </c>
      <c r="B6198">
        <v>1</v>
      </c>
      <c r="C6198" t="s">
        <v>80</v>
      </c>
      <c r="D6198" t="s">
        <v>108</v>
      </c>
      <c r="E6198" t="s">
        <v>157</v>
      </c>
      <c r="F6198" t="s">
        <v>17735</v>
      </c>
      <c r="G6198" t="s">
        <v>159</v>
      </c>
      <c r="H6198" t="s">
        <v>154</v>
      </c>
      <c r="I6198" t="s">
        <v>144</v>
      </c>
      <c r="J6198" t="s">
        <v>137</v>
      </c>
      <c r="K6198" t="s">
        <v>138</v>
      </c>
      <c r="L6198" t="s">
        <v>17736</v>
      </c>
      <c r="M6198" t="s">
        <v>17737</v>
      </c>
      <c r="N6198">
        <v>5.2513888880000001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1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>
        <v>0</v>
      </c>
      <c r="AB6198">
        <v>2.1222490582880846</v>
      </c>
      <c r="AC6198">
        <v>0</v>
      </c>
      <c r="AD6198">
        <v>0</v>
      </c>
      <c r="AE6198">
        <v>2.1222490582880846</v>
      </c>
    </row>
    <row r="6199" spans="1:31" x14ac:dyDescent="0.25">
      <c r="A6199">
        <v>2349510</v>
      </c>
      <c r="B6199">
        <v>1</v>
      </c>
      <c r="C6199" t="s">
        <v>81</v>
      </c>
      <c r="D6199" t="s">
        <v>122</v>
      </c>
      <c r="E6199" t="s">
        <v>174</v>
      </c>
      <c r="F6199" t="s">
        <v>17738</v>
      </c>
      <c r="G6199" t="s">
        <v>269</v>
      </c>
      <c r="H6199" t="s">
        <v>154</v>
      </c>
      <c r="I6199" t="s">
        <v>144</v>
      </c>
      <c r="J6199" t="s">
        <v>137</v>
      </c>
      <c r="K6199" t="s">
        <v>209</v>
      </c>
      <c r="L6199" t="s">
        <v>17739</v>
      </c>
      <c r="M6199" t="s">
        <v>17740</v>
      </c>
      <c r="N6199">
        <v>0.52</v>
      </c>
      <c r="O6199">
        <v>0</v>
      </c>
      <c r="P6199">
        <v>658</v>
      </c>
      <c r="Q6199">
        <v>0</v>
      </c>
      <c r="R6199">
        <v>0</v>
      </c>
      <c r="S6199">
        <v>0</v>
      </c>
      <c r="T6199">
        <v>55</v>
      </c>
      <c r="U6199">
        <v>0</v>
      </c>
      <c r="V6199">
        <v>0</v>
      </c>
      <c r="W6199">
        <v>0</v>
      </c>
      <c r="X6199">
        <v>59.49779409460335</v>
      </c>
      <c r="Y6199">
        <v>0</v>
      </c>
      <c r="Z6199">
        <v>0</v>
      </c>
      <c r="AA6199">
        <v>0</v>
      </c>
      <c r="AB6199">
        <v>23.814350360337162</v>
      </c>
      <c r="AC6199">
        <v>0</v>
      </c>
      <c r="AD6199">
        <v>0</v>
      </c>
      <c r="AE6199">
        <v>83.312144454940508</v>
      </c>
    </row>
    <row r="6200" spans="1:31" x14ac:dyDescent="0.25">
      <c r="A6200">
        <v>2349553</v>
      </c>
      <c r="B6200">
        <v>1</v>
      </c>
      <c r="C6200" t="s">
        <v>80</v>
      </c>
      <c r="D6200" t="s">
        <v>92</v>
      </c>
      <c r="E6200" t="s">
        <v>157</v>
      </c>
      <c r="F6200" t="s">
        <v>17741</v>
      </c>
      <c r="G6200" t="s">
        <v>279</v>
      </c>
      <c r="H6200" t="s">
        <v>154</v>
      </c>
      <c r="I6200" t="s">
        <v>144</v>
      </c>
      <c r="J6200" t="s">
        <v>137</v>
      </c>
      <c r="K6200" t="s">
        <v>138</v>
      </c>
      <c r="L6200" t="s">
        <v>17742</v>
      </c>
      <c r="M6200" t="s">
        <v>17743</v>
      </c>
      <c r="N6200">
        <v>7.9344444440000004</v>
      </c>
      <c r="O6200">
        <v>0</v>
      </c>
      <c r="P6200">
        <v>1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3.7252907486940448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3.7252907486940448</v>
      </c>
    </row>
    <row r="6201" spans="1:31" x14ac:dyDescent="0.25">
      <c r="A6201">
        <v>2349653</v>
      </c>
      <c r="B6201">
        <v>1</v>
      </c>
      <c r="C6201" t="s">
        <v>81</v>
      </c>
      <c r="D6201" t="s">
        <v>119</v>
      </c>
      <c r="E6201" t="s">
        <v>157</v>
      </c>
      <c r="F6201" t="s">
        <v>17744</v>
      </c>
      <c r="G6201" t="s">
        <v>159</v>
      </c>
      <c r="H6201" t="s">
        <v>154</v>
      </c>
      <c r="I6201" t="s">
        <v>144</v>
      </c>
      <c r="J6201" t="s">
        <v>137</v>
      </c>
      <c r="K6201" t="s">
        <v>138</v>
      </c>
      <c r="L6201" t="s">
        <v>17745</v>
      </c>
      <c r="M6201" t="s">
        <v>17746</v>
      </c>
      <c r="N6201">
        <v>0.61638888800000002</v>
      </c>
      <c r="O6201">
        <v>0</v>
      </c>
      <c r="P6201">
        <v>1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9.5857813712100001E-3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9.5857813712100001E-3</v>
      </c>
    </row>
    <row r="6202" spans="1:31" x14ac:dyDescent="0.25">
      <c r="A6202">
        <v>2349788</v>
      </c>
      <c r="B6202">
        <v>1</v>
      </c>
      <c r="C6202" t="s">
        <v>80</v>
      </c>
      <c r="D6202" t="s">
        <v>85</v>
      </c>
      <c r="E6202" t="s">
        <v>157</v>
      </c>
      <c r="F6202" t="s">
        <v>17747</v>
      </c>
      <c r="G6202" t="s">
        <v>204</v>
      </c>
      <c r="H6202" t="s">
        <v>154</v>
      </c>
      <c r="I6202" t="s">
        <v>144</v>
      </c>
      <c r="J6202" t="s">
        <v>137</v>
      </c>
      <c r="K6202" t="s">
        <v>138</v>
      </c>
      <c r="L6202" t="s">
        <v>17748</v>
      </c>
      <c r="M6202" t="s">
        <v>17749</v>
      </c>
      <c r="N6202">
        <v>2.0547222220000001</v>
      </c>
      <c r="O6202">
        <v>0</v>
      </c>
      <c r="P6202">
        <v>32</v>
      </c>
      <c r="Q6202">
        <v>0</v>
      </c>
      <c r="R6202">
        <v>0</v>
      </c>
      <c r="S6202">
        <v>0</v>
      </c>
      <c r="T6202">
        <v>2</v>
      </c>
      <c r="U6202">
        <v>0</v>
      </c>
      <c r="V6202">
        <v>0</v>
      </c>
      <c r="W6202">
        <v>0</v>
      </c>
      <c r="X6202">
        <v>19.166257461343271</v>
      </c>
      <c r="Y6202">
        <v>0</v>
      </c>
      <c r="Z6202">
        <v>0</v>
      </c>
      <c r="AA6202">
        <v>0</v>
      </c>
      <c r="AB6202">
        <v>7.401764514400881</v>
      </c>
      <c r="AC6202">
        <v>0</v>
      </c>
      <c r="AD6202">
        <v>0</v>
      </c>
      <c r="AE6202">
        <v>26.568021975744152</v>
      </c>
    </row>
    <row r="6203" spans="1:31" x14ac:dyDescent="0.25">
      <c r="A6203">
        <v>2349456</v>
      </c>
      <c r="B6203">
        <v>1</v>
      </c>
      <c r="C6203" t="s">
        <v>80</v>
      </c>
      <c r="D6203" t="s">
        <v>97</v>
      </c>
      <c r="E6203" t="s">
        <v>157</v>
      </c>
      <c r="F6203" t="s">
        <v>16934</v>
      </c>
      <c r="G6203" t="s">
        <v>279</v>
      </c>
      <c r="H6203" t="s">
        <v>154</v>
      </c>
      <c r="I6203" t="s">
        <v>144</v>
      </c>
      <c r="J6203" t="s">
        <v>137</v>
      </c>
      <c r="K6203" t="s">
        <v>138</v>
      </c>
      <c r="L6203" t="s">
        <v>17750</v>
      </c>
      <c r="M6203" t="s">
        <v>17751</v>
      </c>
      <c r="N6203">
        <v>4.5083333330000004</v>
      </c>
      <c r="O6203">
        <v>0</v>
      </c>
      <c r="P6203">
        <v>1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0.38882631705906001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0.38882631705906001</v>
      </c>
    </row>
    <row r="6204" spans="1:31" x14ac:dyDescent="0.25">
      <c r="A6204">
        <v>2349479</v>
      </c>
      <c r="B6204">
        <v>1</v>
      </c>
      <c r="C6204" t="s">
        <v>80</v>
      </c>
      <c r="D6204" t="s">
        <v>107</v>
      </c>
      <c r="E6204" t="s">
        <v>141</v>
      </c>
      <c r="F6204" t="s">
        <v>17752</v>
      </c>
      <c r="G6204" t="s">
        <v>208</v>
      </c>
      <c r="H6204" t="s">
        <v>135</v>
      </c>
      <c r="I6204" t="s">
        <v>144</v>
      </c>
      <c r="J6204" t="s">
        <v>137</v>
      </c>
      <c r="K6204" t="s">
        <v>209</v>
      </c>
      <c r="L6204" t="s">
        <v>17753</v>
      </c>
      <c r="M6204" t="s">
        <v>17754</v>
      </c>
      <c r="N6204">
        <v>7.7191666659999996</v>
      </c>
      <c r="O6204">
        <v>5</v>
      </c>
      <c r="P6204">
        <v>228</v>
      </c>
      <c r="Q6204">
        <v>20</v>
      </c>
      <c r="R6204">
        <v>20</v>
      </c>
      <c r="S6204">
        <v>8</v>
      </c>
      <c r="T6204">
        <v>18</v>
      </c>
      <c r="U6204">
        <v>1</v>
      </c>
      <c r="V6204">
        <v>0</v>
      </c>
      <c r="W6204">
        <v>67.305982192404258</v>
      </c>
      <c r="X6204">
        <v>276.66192942510787</v>
      </c>
      <c r="Y6204">
        <v>176.4821267253844</v>
      </c>
      <c r="Z6204">
        <v>70.011197431372125</v>
      </c>
      <c r="AA6204">
        <v>413.62422061223498</v>
      </c>
      <c r="AB6204">
        <v>81.840200236810531</v>
      </c>
      <c r="AC6204">
        <v>93.114016296177809</v>
      </c>
      <c r="AD6204">
        <v>0</v>
      </c>
      <c r="AE6204">
        <v>1179.039672919492</v>
      </c>
    </row>
    <row r="6205" spans="1:31" x14ac:dyDescent="0.25">
      <c r="A6205">
        <v>2349811</v>
      </c>
      <c r="B6205">
        <v>1</v>
      </c>
      <c r="C6205" t="s">
        <v>80</v>
      </c>
      <c r="D6205" t="s">
        <v>100</v>
      </c>
      <c r="E6205" t="s">
        <v>132</v>
      </c>
      <c r="F6205" t="s">
        <v>770</v>
      </c>
      <c r="G6205" t="s">
        <v>134</v>
      </c>
      <c r="H6205" t="s">
        <v>135</v>
      </c>
      <c r="I6205" t="s">
        <v>136</v>
      </c>
      <c r="J6205" t="s">
        <v>137</v>
      </c>
      <c r="K6205" t="s">
        <v>138</v>
      </c>
      <c r="L6205" t="s">
        <v>17755</v>
      </c>
      <c r="M6205" t="s">
        <v>17756</v>
      </c>
      <c r="N6205">
        <v>3.2222222000000002E-2</v>
      </c>
      <c r="O6205">
        <v>1</v>
      </c>
      <c r="P6205">
        <v>1344</v>
      </c>
      <c r="Q6205">
        <v>18</v>
      </c>
      <c r="R6205">
        <v>435</v>
      </c>
      <c r="S6205">
        <v>13</v>
      </c>
      <c r="T6205">
        <v>302</v>
      </c>
      <c r="U6205">
        <v>0</v>
      </c>
      <c r="V6205">
        <v>1</v>
      </c>
      <c r="W6205">
        <v>2.6884683389059999E-2</v>
      </c>
      <c r="X6205">
        <v>13.990176900600636</v>
      </c>
      <c r="Y6205">
        <v>15.310008508543239</v>
      </c>
      <c r="Z6205">
        <v>18.461056047079946</v>
      </c>
      <c r="AA6205">
        <v>3.326181307698727</v>
      </c>
      <c r="AB6205">
        <v>9.9468517894497648</v>
      </c>
      <c r="AC6205">
        <v>0</v>
      </c>
      <c r="AD6205">
        <v>3.7326652889066669E-2</v>
      </c>
      <c r="AE6205">
        <v>61.098485889650441</v>
      </c>
    </row>
    <row r="6206" spans="1:31" x14ac:dyDescent="0.25">
      <c r="A6206">
        <v>2349619</v>
      </c>
      <c r="B6206">
        <v>1</v>
      </c>
      <c r="C6206" t="s">
        <v>80</v>
      </c>
      <c r="D6206" t="s">
        <v>83</v>
      </c>
      <c r="E6206" t="s">
        <v>151</v>
      </c>
      <c r="F6206" t="s">
        <v>16194</v>
      </c>
      <c r="G6206" t="s">
        <v>451</v>
      </c>
      <c r="H6206" t="s">
        <v>154</v>
      </c>
      <c r="I6206" t="s">
        <v>144</v>
      </c>
      <c r="J6206" t="s">
        <v>137</v>
      </c>
      <c r="K6206" t="s">
        <v>138</v>
      </c>
      <c r="L6206" t="s">
        <v>17757</v>
      </c>
      <c r="M6206" t="s">
        <v>17758</v>
      </c>
      <c r="N6206">
        <v>6.1050000000000004</v>
      </c>
      <c r="O6206">
        <v>0</v>
      </c>
      <c r="P6206">
        <v>19</v>
      </c>
      <c r="Q6206">
        <v>0</v>
      </c>
      <c r="R6206">
        <v>2</v>
      </c>
      <c r="S6206">
        <v>0</v>
      </c>
      <c r="T6206">
        <v>1</v>
      </c>
      <c r="U6206">
        <v>0</v>
      </c>
      <c r="V6206">
        <v>0</v>
      </c>
      <c r="W6206">
        <v>0</v>
      </c>
      <c r="X6206">
        <v>76.597130044285237</v>
      </c>
      <c r="Y6206">
        <v>0</v>
      </c>
      <c r="Z6206">
        <v>0.33956293114549391</v>
      </c>
      <c r="AA6206">
        <v>0</v>
      </c>
      <c r="AB6206">
        <v>7.4611958019828162</v>
      </c>
      <c r="AC6206">
        <v>0</v>
      </c>
      <c r="AD6206">
        <v>0</v>
      </c>
      <c r="AE6206">
        <v>84.397888777413542</v>
      </c>
    </row>
    <row r="6207" spans="1:31" x14ac:dyDescent="0.25">
      <c r="A6207">
        <v>2349957</v>
      </c>
      <c r="B6207">
        <v>1</v>
      </c>
      <c r="C6207" t="s">
        <v>80</v>
      </c>
      <c r="D6207" t="s">
        <v>93</v>
      </c>
      <c r="E6207" t="s">
        <v>157</v>
      </c>
      <c r="F6207" t="s">
        <v>17759</v>
      </c>
      <c r="G6207" t="s">
        <v>159</v>
      </c>
      <c r="H6207" t="s">
        <v>154</v>
      </c>
      <c r="I6207" t="s">
        <v>144</v>
      </c>
      <c r="J6207" t="s">
        <v>137</v>
      </c>
      <c r="K6207" t="s">
        <v>138</v>
      </c>
      <c r="L6207" t="s">
        <v>17760</v>
      </c>
      <c r="M6207" t="s">
        <v>17761</v>
      </c>
      <c r="N6207">
        <v>1.5563888880000001</v>
      </c>
      <c r="O6207">
        <v>0</v>
      </c>
      <c r="P6207">
        <v>1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0.54157302302028332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0.54157302302028332</v>
      </c>
    </row>
    <row r="6208" spans="1:31" x14ac:dyDescent="0.25">
      <c r="A6208">
        <v>2349934</v>
      </c>
      <c r="B6208">
        <v>1</v>
      </c>
      <c r="C6208" t="s">
        <v>80</v>
      </c>
      <c r="D6208" t="s">
        <v>86</v>
      </c>
      <c r="E6208" t="s">
        <v>174</v>
      </c>
      <c r="F6208" t="s">
        <v>16659</v>
      </c>
      <c r="G6208" t="s">
        <v>176</v>
      </c>
      <c r="H6208" t="s">
        <v>154</v>
      </c>
      <c r="I6208" t="s">
        <v>144</v>
      </c>
      <c r="J6208" t="s">
        <v>137</v>
      </c>
      <c r="K6208" t="s">
        <v>138</v>
      </c>
      <c r="L6208" t="s">
        <v>17762</v>
      </c>
      <c r="M6208" t="s">
        <v>17763</v>
      </c>
      <c r="N6208">
        <v>0.74666666599999998</v>
      </c>
      <c r="O6208">
        <v>0</v>
      </c>
      <c r="P6208">
        <v>161</v>
      </c>
      <c r="Q6208">
        <v>0</v>
      </c>
      <c r="R6208">
        <v>0</v>
      </c>
      <c r="S6208">
        <v>0</v>
      </c>
      <c r="T6208">
        <v>7</v>
      </c>
      <c r="U6208">
        <v>0</v>
      </c>
      <c r="V6208">
        <v>0</v>
      </c>
      <c r="W6208">
        <v>0</v>
      </c>
      <c r="X6208">
        <v>34.320316919024386</v>
      </c>
      <c r="Y6208">
        <v>0</v>
      </c>
      <c r="Z6208">
        <v>0</v>
      </c>
      <c r="AA6208">
        <v>0</v>
      </c>
      <c r="AB6208">
        <v>3.2412487324750008</v>
      </c>
      <c r="AC6208">
        <v>0</v>
      </c>
      <c r="AD6208">
        <v>0</v>
      </c>
      <c r="AE6208">
        <v>37.561565651499386</v>
      </c>
    </row>
    <row r="6209" spans="1:31" x14ac:dyDescent="0.25">
      <c r="A6209">
        <v>2349742</v>
      </c>
      <c r="B6209">
        <v>1</v>
      </c>
      <c r="C6209" t="s">
        <v>80</v>
      </c>
      <c r="D6209" t="s">
        <v>92</v>
      </c>
      <c r="E6209" t="s">
        <v>151</v>
      </c>
      <c r="F6209" t="s">
        <v>843</v>
      </c>
      <c r="G6209" t="s">
        <v>153</v>
      </c>
      <c r="H6209" t="s">
        <v>154</v>
      </c>
      <c r="I6209" t="s">
        <v>144</v>
      </c>
      <c r="J6209" t="s">
        <v>137</v>
      </c>
      <c r="K6209" t="s">
        <v>138</v>
      </c>
      <c r="L6209" t="s">
        <v>17764</v>
      </c>
      <c r="M6209" t="s">
        <v>17765</v>
      </c>
      <c r="N6209">
        <v>1.3252777769999999</v>
      </c>
      <c r="O6209">
        <v>0</v>
      </c>
      <c r="P6209">
        <v>72</v>
      </c>
      <c r="Q6209">
        <v>0</v>
      </c>
      <c r="R6209">
        <v>0</v>
      </c>
      <c r="S6209">
        <v>0</v>
      </c>
      <c r="T6209">
        <v>5</v>
      </c>
      <c r="U6209">
        <v>0</v>
      </c>
      <c r="V6209">
        <v>0</v>
      </c>
      <c r="W6209">
        <v>0</v>
      </c>
      <c r="X6209">
        <v>25.995356497681925</v>
      </c>
      <c r="Y6209">
        <v>0</v>
      </c>
      <c r="Z6209">
        <v>0</v>
      </c>
      <c r="AA6209">
        <v>0</v>
      </c>
      <c r="AB6209">
        <v>8.1497145687603663</v>
      </c>
      <c r="AC6209">
        <v>0</v>
      </c>
      <c r="AD6209">
        <v>0</v>
      </c>
      <c r="AE6209">
        <v>34.145071066442291</v>
      </c>
    </row>
    <row r="6210" spans="1:31" x14ac:dyDescent="0.25">
      <c r="A6210">
        <v>2349665</v>
      </c>
      <c r="B6210">
        <v>1</v>
      </c>
      <c r="C6210" t="s">
        <v>80</v>
      </c>
      <c r="D6210" t="s">
        <v>96</v>
      </c>
      <c r="E6210" t="s">
        <v>157</v>
      </c>
      <c r="F6210" t="s">
        <v>17766</v>
      </c>
      <c r="G6210" t="s">
        <v>159</v>
      </c>
      <c r="H6210" t="s">
        <v>154</v>
      </c>
      <c r="I6210" t="s">
        <v>144</v>
      </c>
      <c r="J6210" t="s">
        <v>137</v>
      </c>
      <c r="K6210" t="s">
        <v>138</v>
      </c>
      <c r="L6210" t="s">
        <v>17767</v>
      </c>
      <c r="M6210" t="s">
        <v>17768</v>
      </c>
      <c r="N6210">
        <v>3.6611111109999999</v>
      </c>
      <c r="O6210">
        <v>0</v>
      </c>
      <c r="P6210">
        <v>2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2.81665667854034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2.81665667854034</v>
      </c>
    </row>
    <row r="6211" spans="1:31" x14ac:dyDescent="0.25">
      <c r="A6211">
        <v>2349888</v>
      </c>
      <c r="B6211">
        <v>1</v>
      </c>
      <c r="C6211" t="s">
        <v>81</v>
      </c>
      <c r="D6211" t="s">
        <v>112</v>
      </c>
      <c r="E6211" t="s">
        <v>141</v>
      </c>
      <c r="F6211" t="s">
        <v>17769</v>
      </c>
      <c r="G6211" t="s">
        <v>134</v>
      </c>
      <c r="H6211" t="s">
        <v>135</v>
      </c>
      <c r="I6211" t="s">
        <v>144</v>
      </c>
      <c r="J6211" t="s">
        <v>137</v>
      </c>
      <c r="K6211" t="s">
        <v>138</v>
      </c>
      <c r="L6211" t="s">
        <v>17770</v>
      </c>
      <c r="M6211" t="s">
        <v>17771</v>
      </c>
      <c r="N6211">
        <v>4.5447222219999999</v>
      </c>
      <c r="O6211">
        <v>4</v>
      </c>
      <c r="P6211">
        <v>2083</v>
      </c>
      <c r="Q6211">
        <v>123</v>
      </c>
      <c r="R6211">
        <v>385</v>
      </c>
      <c r="S6211">
        <v>33</v>
      </c>
      <c r="T6211">
        <v>182</v>
      </c>
      <c r="U6211">
        <v>3</v>
      </c>
      <c r="V6211">
        <v>0</v>
      </c>
      <c r="W6211">
        <v>4.9460351881336955</v>
      </c>
      <c r="X6211">
        <v>1631.178290572456</v>
      </c>
      <c r="Y6211">
        <v>2131.6741018114876</v>
      </c>
      <c r="Z6211">
        <v>887.61280942480028</v>
      </c>
      <c r="AA6211">
        <v>358.42434915634226</v>
      </c>
      <c r="AB6211">
        <v>237.16677975743247</v>
      </c>
      <c r="AC6211">
        <v>311.19732494022816</v>
      </c>
      <c r="AD6211">
        <v>0</v>
      </c>
      <c r="AE6211">
        <v>5562.1996908508809</v>
      </c>
    </row>
    <row r="6212" spans="1:31" x14ac:dyDescent="0.25">
      <c r="A6212">
        <v>2349642</v>
      </c>
      <c r="B6212">
        <v>1</v>
      </c>
      <c r="C6212" t="s">
        <v>81</v>
      </c>
      <c r="D6212" t="s">
        <v>112</v>
      </c>
      <c r="E6212" t="s">
        <v>174</v>
      </c>
      <c r="F6212" t="s">
        <v>6679</v>
      </c>
      <c r="G6212" t="s">
        <v>176</v>
      </c>
      <c r="H6212" t="s">
        <v>154</v>
      </c>
      <c r="I6212" t="s">
        <v>144</v>
      </c>
      <c r="J6212" t="s">
        <v>137</v>
      </c>
      <c r="K6212" t="s">
        <v>138</v>
      </c>
      <c r="L6212" t="s">
        <v>17772</v>
      </c>
      <c r="M6212" t="s">
        <v>17773</v>
      </c>
      <c r="N6212">
        <v>0.83555555500000001</v>
      </c>
      <c r="O6212">
        <v>0</v>
      </c>
      <c r="P6212">
        <v>0</v>
      </c>
      <c r="Q6212">
        <v>0</v>
      </c>
      <c r="R6212">
        <v>2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27.023376514379155</v>
      </c>
      <c r="AA6212">
        <v>0</v>
      </c>
      <c r="AB6212">
        <v>0</v>
      </c>
      <c r="AC6212">
        <v>0</v>
      </c>
      <c r="AD6212">
        <v>0</v>
      </c>
      <c r="AE6212">
        <v>27.023376514379155</v>
      </c>
    </row>
    <row r="6213" spans="1:31" x14ac:dyDescent="0.25">
      <c r="A6213">
        <v>2349473</v>
      </c>
      <c r="B6213">
        <v>1</v>
      </c>
      <c r="C6213" t="s">
        <v>80</v>
      </c>
      <c r="D6213" t="s">
        <v>100</v>
      </c>
      <c r="E6213" t="s">
        <v>157</v>
      </c>
      <c r="F6213" t="s">
        <v>17774</v>
      </c>
      <c r="G6213" t="s">
        <v>159</v>
      </c>
      <c r="H6213" t="s">
        <v>154</v>
      </c>
      <c r="I6213" t="s">
        <v>144</v>
      </c>
      <c r="J6213" t="s">
        <v>137</v>
      </c>
      <c r="K6213" t="s">
        <v>138</v>
      </c>
      <c r="L6213" t="s">
        <v>17775</v>
      </c>
      <c r="M6213" t="s">
        <v>17776</v>
      </c>
      <c r="N6213">
        <v>2.2763888880000001</v>
      </c>
      <c r="O6213">
        <v>0</v>
      </c>
      <c r="P6213">
        <v>1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0.52581549329090826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0.52581549329090826</v>
      </c>
    </row>
    <row r="6214" spans="1:31" x14ac:dyDescent="0.25">
      <c r="A6214">
        <v>2349828</v>
      </c>
      <c r="B6214">
        <v>1</v>
      </c>
      <c r="C6214" t="s">
        <v>80</v>
      </c>
      <c r="D6214" t="s">
        <v>87</v>
      </c>
      <c r="E6214" t="s">
        <v>147</v>
      </c>
      <c r="F6214" t="s">
        <v>17777</v>
      </c>
      <c r="G6214" t="s">
        <v>352</v>
      </c>
      <c r="H6214" t="s">
        <v>135</v>
      </c>
      <c r="I6214" t="s">
        <v>144</v>
      </c>
      <c r="J6214" t="s">
        <v>3</v>
      </c>
      <c r="K6214" t="s">
        <v>138</v>
      </c>
      <c r="L6214" t="s">
        <v>17778</v>
      </c>
      <c r="M6214" t="s">
        <v>17779</v>
      </c>
      <c r="N6214">
        <v>0.397777777</v>
      </c>
      <c r="O6214">
        <v>0</v>
      </c>
      <c r="P6214">
        <v>2172</v>
      </c>
      <c r="Q6214">
        <v>0</v>
      </c>
      <c r="R6214">
        <v>0</v>
      </c>
      <c r="S6214">
        <v>0</v>
      </c>
      <c r="T6214">
        <v>187</v>
      </c>
      <c r="U6214">
        <v>0</v>
      </c>
      <c r="V6214">
        <v>1</v>
      </c>
      <c r="W6214">
        <v>0</v>
      </c>
      <c r="X6214">
        <v>188.16516991805059</v>
      </c>
      <c r="Y6214">
        <v>0</v>
      </c>
      <c r="Z6214">
        <v>0</v>
      </c>
      <c r="AA6214">
        <v>0</v>
      </c>
      <c r="AB6214">
        <v>60.166783090265334</v>
      </c>
      <c r="AC6214">
        <v>0</v>
      </c>
      <c r="AD6214">
        <v>0.28505033029899557</v>
      </c>
      <c r="AE6214">
        <v>248.61700333861492</v>
      </c>
    </row>
    <row r="6215" spans="1:31" x14ac:dyDescent="0.25">
      <c r="A6215">
        <v>2349974</v>
      </c>
      <c r="B6215">
        <v>1</v>
      </c>
      <c r="C6215" t="s">
        <v>80</v>
      </c>
      <c r="D6215" t="s">
        <v>86</v>
      </c>
      <c r="E6215" t="s">
        <v>174</v>
      </c>
      <c r="F6215" t="s">
        <v>16659</v>
      </c>
      <c r="G6215" t="s">
        <v>176</v>
      </c>
      <c r="H6215" t="s">
        <v>154</v>
      </c>
      <c r="I6215" t="s">
        <v>144</v>
      </c>
      <c r="J6215" t="s">
        <v>137</v>
      </c>
      <c r="K6215" t="s">
        <v>138</v>
      </c>
      <c r="L6215" t="s">
        <v>17780</v>
      </c>
      <c r="M6215" t="s">
        <v>17781</v>
      </c>
      <c r="N6215">
        <v>2.665</v>
      </c>
      <c r="O6215">
        <v>0</v>
      </c>
      <c r="P6215">
        <v>161</v>
      </c>
      <c r="Q6215">
        <v>0</v>
      </c>
      <c r="R6215">
        <v>0</v>
      </c>
      <c r="S6215">
        <v>0</v>
      </c>
      <c r="T6215">
        <v>7</v>
      </c>
      <c r="U6215">
        <v>0</v>
      </c>
      <c r="V6215">
        <v>0</v>
      </c>
      <c r="W6215">
        <v>0</v>
      </c>
      <c r="X6215">
        <v>108.07415819263562</v>
      </c>
      <c r="Y6215">
        <v>0</v>
      </c>
      <c r="Z6215">
        <v>0</v>
      </c>
      <c r="AA6215">
        <v>0</v>
      </c>
      <c r="AB6215">
        <v>8.2525803009927063</v>
      </c>
      <c r="AC6215">
        <v>0</v>
      </c>
      <c r="AD6215">
        <v>0</v>
      </c>
      <c r="AE6215">
        <v>116.32673849362833</v>
      </c>
    </row>
    <row r="6216" spans="1:31" x14ac:dyDescent="0.25">
      <c r="A6216">
        <v>2349433</v>
      </c>
      <c r="B6216">
        <v>1</v>
      </c>
      <c r="C6216" t="s">
        <v>80</v>
      </c>
      <c r="D6216" t="s">
        <v>84</v>
      </c>
      <c r="E6216" t="s">
        <v>151</v>
      </c>
      <c r="F6216" t="s">
        <v>17782</v>
      </c>
      <c r="G6216" t="s">
        <v>153</v>
      </c>
      <c r="H6216" t="s">
        <v>154</v>
      </c>
      <c r="I6216" t="s">
        <v>144</v>
      </c>
      <c r="J6216" t="s">
        <v>137</v>
      </c>
      <c r="K6216" t="s">
        <v>138</v>
      </c>
      <c r="L6216" t="s">
        <v>17783</v>
      </c>
      <c r="M6216" t="s">
        <v>17784</v>
      </c>
      <c r="N6216">
        <v>5.1852777769999996</v>
      </c>
      <c r="O6216">
        <v>0</v>
      </c>
      <c r="P6216">
        <v>107</v>
      </c>
      <c r="Q6216">
        <v>0</v>
      </c>
      <c r="R6216">
        <v>0</v>
      </c>
      <c r="S6216">
        <v>0</v>
      </c>
      <c r="T6216">
        <v>6</v>
      </c>
      <c r="U6216">
        <v>0</v>
      </c>
      <c r="V6216">
        <v>0</v>
      </c>
      <c r="W6216">
        <v>0</v>
      </c>
      <c r="X6216">
        <v>129.92789025836385</v>
      </c>
      <c r="Y6216">
        <v>0</v>
      </c>
      <c r="Z6216">
        <v>0</v>
      </c>
      <c r="AA6216">
        <v>0</v>
      </c>
      <c r="AB6216">
        <v>4.5237123471837384</v>
      </c>
      <c r="AC6216">
        <v>0</v>
      </c>
      <c r="AD6216">
        <v>0</v>
      </c>
      <c r="AE6216">
        <v>134.45160260554758</v>
      </c>
    </row>
    <row r="6217" spans="1:31" x14ac:dyDescent="0.25">
      <c r="A6217">
        <v>2349513</v>
      </c>
      <c r="B6217">
        <v>1</v>
      </c>
      <c r="C6217" t="s">
        <v>80</v>
      </c>
      <c r="D6217" t="s">
        <v>82</v>
      </c>
      <c r="E6217" t="s">
        <v>157</v>
      </c>
      <c r="F6217" t="s">
        <v>8661</v>
      </c>
      <c r="G6217" t="s">
        <v>204</v>
      </c>
      <c r="H6217" t="s">
        <v>154</v>
      </c>
      <c r="I6217" t="s">
        <v>144</v>
      </c>
      <c r="J6217" t="s">
        <v>137</v>
      </c>
      <c r="K6217" t="s">
        <v>138</v>
      </c>
      <c r="L6217" t="s">
        <v>17785</v>
      </c>
      <c r="M6217" t="s">
        <v>17786</v>
      </c>
      <c r="N6217">
        <v>1.2180555550000001</v>
      </c>
      <c r="O6217">
        <v>0</v>
      </c>
      <c r="P6217">
        <v>3</v>
      </c>
      <c r="Q6217">
        <v>0</v>
      </c>
      <c r="R6217">
        <v>0</v>
      </c>
      <c r="S6217">
        <v>0</v>
      </c>
      <c r="T6217">
        <v>8</v>
      </c>
      <c r="U6217">
        <v>0</v>
      </c>
      <c r="V6217">
        <v>0</v>
      </c>
      <c r="W6217">
        <v>0</v>
      </c>
      <c r="X6217">
        <v>1.4581132780587778</v>
      </c>
      <c r="Y6217">
        <v>0</v>
      </c>
      <c r="Z6217">
        <v>0</v>
      </c>
      <c r="AA6217">
        <v>0</v>
      </c>
      <c r="AB6217">
        <v>8.413996536456084</v>
      </c>
      <c r="AC6217">
        <v>0</v>
      </c>
      <c r="AD6217">
        <v>0</v>
      </c>
      <c r="AE6217">
        <v>9.8721098145148609</v>
      </c>
    </row>
    <row r="6218" spans="1:31" x14ac:dyDescent="0.25">
      <c r="A6218">
        <v>2349413</v>
      </c>
      <c r="B6218">
        <v>1</v>
      </c>
      <c r="C6218" t="s">
        <v>81</v>
      </c>
      <c r="D6218" t="s">
        <v>118</v>
      </c>
      <c r="E6218" t="s">
        <v>141</v>
      </c>
      <c r="F6218" t="s">
        <v>17787</v>
      </c>
      <c r="G6218" t="s">
        <v>134</v>
      </c>
      <c r="H6218" t="s">
        <v>135</v>
      </c>
      <c r="I6218" t="s">
        <v>136</v>
      </c>
      <c r="J6218" t="s">
        <v>137</v>
      </c>
      <c r="K6218" t="s">
        <v>138</v>
      </c>
      <c r="L6218" t="s">
        <v>17788</v>
      </c>
      <c r="M6218" t="s">
        <v>17789</v>
      </c>
      <c r="N6218">
        <v>1.6666666E-2</v>
      </c>
      <c r="O6218">
        <v>3</v>
      </c>
      <c r="P6218">
        <v>393</v>
      </c>
      <c r="Q6218">
        <v>50</v>
      </c>
      <c r="R6218">
        <v>47</v>
      </c>
      <c r="S6218">
        <v>11</v>
      </c>
      <c r="T6218">
        <v>37</v>
      </c>
      <c r="U6218">
        <v>1</v>
      </c>
      <c r="V6218">
        <v>0</v>
      </c>
      <c r="W6218">
        <v>1.0505638520166668E-2</v>
      </c>
      <c r="X6218">
        <v>0.93954935836169962</v>
      </c>
      <c r="Y6218">
        <v>4.1940325037014503</v>
      </c>
      <c r="Z6218">
        <v>2.6604866973485506</v>
      </c>
      <c r="AA6218">
        <v>0.28667925369533337</v>
      </c>
      <c r="AB6218">
        <v>0.21376087178518333</v>
      </c>
      <c r="AC6218">
        <v>1.2396139928649332</v>
      </c>
      <c r="AD6218">
        <v>0</v>
      </c>
      <c r="AE6218">
        <v>9.5446283162773167</v>
      </c>
    </row>
    <row r="6219" spans="1:31" x14ac:dyDescent="0.25">
      <c r="A6219">
        <v>2349662</v>
      </c>
      <c r="B6219">
        <v>1</v>
      </c>
      <c r="C6219" t="s">
        <v>80</v>
      </c>
      <c r="D6219" t="s">
        <v>93</v>
      </c>
      <c r="E6219" t="s">
        <v>132</v>
      </c>
      <c r="F6219" t="s">
        <v>13846</v>
      </c>
      <c r="G6219" t="s">
        <v>208</v>
      </c>
      <c r="H6219" t="s">
        <v>135</v>
      </c>
      <c r="I6219" t="s">
        <v>144</v>
      </c>
      <c r="J6219" t="s">
        <v>137</v>
      </c>
      <c r="K6219" t="s">
        <v>209</v>
      </c>
      <c r="L6219" t="s">
        <v>17790</v>
      </c>
      <c r="M6219" t="s">
        <v>17746</v>
      </c>
      <c r="N6219">
        <v>0.387222222</v>
      </c>
      <c r="O6219">
        <v>1</v>
      </c>
      <c r="P6219">
        <v>1186</v>
      </c>
      <c r="Q6219">
        <v>59</v>
      </c>
      <c r="R6219">
        <v>593</v>
      </c>
      <c r="S6219">
        <v>38</v>
      </c>
      <c r="T6219">
        <v>389</v>
      </c>
      <c r="U6219">
        <v>0</v>
      </c>
      <c r="V6219">
        <v>1</v>
      </c>
      <c r="W6219">
        <v>0.13916194156675002</v>
      </c>
      <c r="X6219">
        <v>104.81474027105799</v>
      </c>
      <c r="Y6219">
        <v>107.02305703964157</v>
      </c>
      <c r="Z6219">
        <v>680.61731409056688</v>
      </c>
      <c r="AA6219">
        <v>110.65576968906461</v>
      </c>
      <c r="AB6219">
        <v>296.7559061839616</v>
      </c>
      <c r="AC6219">
        <v>0</v>
      </c>
      <c r="AD6219">
        <v>41.877172904823937</v>
      </c>
      <c r="AE6219">
        <v>1341.8831221206833</v>
      </c>
    </row>
    <row r="6220" spans="1:31" x14ac:dyDescent="0.25">
      <c r="A6220">
        <v>2349556</v>
      </c>
      <c r="B6220">
        <v>1</v>
      </c>
      <c r="C6220" t="s">
        <v>81</v>
      </c>
      <c r="D6220" t="s">
        <v>113</v>
      </c>
      <c r="E6220" t="s">
        <v>151</v>
      </c>
      <c r="F6220" t="s">
        <v>17791</v>
      </c>
      <c r="G6220" t="s">
        <v>914</v>
      </c>
      <c r="H6220" t="s">
        <v>154</v>
      </c>
      <c r="I6220" t="s">
        <v>144</v>
      </c>
      <c r="J6220" t="s">
        <v>137</v>
      </c>
      <c r="K6220" t="s">
        <v>138</v>
      </c>
      <c r="L6220" t="s">
        <v>17792</v>
      </c>
      <c r="M6220" t="s">
        <v>17793</v>
      </c>
      <c r="N6220">
        <v>2.020277777</v>
      </c>
      <c r="O6220">
        <v>0</v>
      </c>
      <c r="P6220">
        <v>8</v>
      </c>
      <c r="Q6220">
        <v>0</v>
      </c>
      <c r="R6220">
        <v>1</v>
      </c>
      <c r="S6220">
        <v>0</v>
      </c>
      <c r="T6220">
        <v>2</v>
      </c>
      <c r="U6220">
        <v>0</v>
      </c>
      <c r="V6220">
        <v>0</v>
      </c>
      <c r="W6220">
        <v>0</v>
      </c>
      <c r="X6220">
        <v>1.414012169661568</v>
      </c>
      <c r="Y6220">
        <v>0</v>
      </c>
      <c r="Z6220">
        <v>3.9343326937843965</v>
      </c>
      <c r="AA6220">
        <v>0</v>
      </c>
      <c r="AB6220">
        <v>0.94558232538572906</v>
      </c>
      <c r="AC6220">
        <v>0</v>
      </c>
      <c r="AD6220">
        <v>0</v>
      </c>
      <c r="AE6220">
        <v>6.2939271888316934</v>
      </c>
    </row>
    <row r="6221" spans="1:31" x14ac:dyDescent="0.25">
      <c r="A6221">
        <v>2349622</v>
      </c>
      <c r="B6221">
        <v>1</v>
      </c>
      <c r="C6221" t="s">
        <v>81</v>
      </c>
      <c r="D6221" t="s">
        <v>122</v>
      </c>
      <c r="E6221" t="s">
        <v>174</v>
      </c>
      <c r="F6221" t="s">
        <v>17794</v>
      </c>
      <c r="G6221" t="s">
        <v>269</v>
      </c>
      <c r="H6221" t="s">
        <v>154</v>
      </c>
      <c r="I6221" t="s">
        <v>144</v>
      </c>
      <c r="J6221" t="s">
        <v>137</v>
      </c>
      <c r="K6221" t="s">
        <v>209</v>
      </c>
      <c r="L6221" t="s">
        <v>17795</v>
      </c>
      <c r="M6221" t="s">
        <v>17796</v>
      </c>
      <c r="N6221">
        <v>1.166111111</v>
      </c>
      <c r="O6221">
        <v>0</v>
      </c>
      <c r="P6221">
        <v>278</v>
      </c>
      <c r="Q6221">
        <v>0</v>
      </c>
      <c r="R6221">
        <v>0</v>
      </c>
      <c r="S6221">
        <v>0</v>
      </c>
      <c r="T6221">
        <v>13</v>
      </c>
      <c r="U6221">
        <v>0</v>
      </c>
      <c r="V6221">
        <v>0</v>
      </c>
      <c r="W6221">
        <v>0</v>
      </c>
      <c r="X6221">
        <v>61.615386768426482</v>
      </c>
      <c r="Y6221">
        <v>0</v>
      </c>
      <c r="Z6221">
        <v>0</v>
      </c>
      <c r="AA6221">
        <v>0</v>
      </c>
      <c r="AB6221">
        <v>21.290587673783488</v>
      </c>
      <c r="AC6221">
        <v>0</v>
      </c>
      <c r="AD6221">
        <v>0</v>
      </c>
      <c r="AE6221">
        <v>82.905974442209967</v>
      </c>
    </row>
    <row r="6222" spans="1:31" x14ac:dyDescent="0.25">
      <c r="A6222">
        <v>2349977</v>
      </c>
      <c r="B6222">
        <v>1</v>
      </c>
      <c r="C6222" t="s">
        <v>81</v>
      </c>
      <c r="D6222" t="s">
        <v>128</v>
      </c>
      <c r="E6222" t="s">
        <v>132</v>
      </c>
      <c r="F6222" t="s">
        <v>17797</v>
      </c>
      <c r="G6222" t="s">
        <v>134</v>
      </c>
      <c r="H6222" t="s">
        <v>135</v>
      </c>
      <c r="I6222" t="s">
        <v>136</v>
      </c>
      <c r="J6222" t="s">
        <v>137</v>
      </c>
      <c r="K6222" t="s">
        <v>138</v>
      </c>
      <c r="L6222" t="s">
        <v>17798</v>
      </c>
      <c r="M6222" t="s">
        <v>17799</v>
      </c>
      <c r="N6222">
        <v>3.0833333000000001E-2</v>
      </c>
      <c r="O6222">
        <v>0</v>
      </c>
      <c r="P6222">
        <v>0</v>
      </c>
      <c r="Q6222">
        <v>0</v>
      </c>
      <c r="R6222">
        <v>0</v>
      </c>
      <c r="S6222">
        <v>13</v>
      </c>
      <c r="T6222">
        <v>40</v>
      </c>
      <c r="U6222">
        <v>7</v>
      </c>
      <c r="V6222">
        <v>43</v>
      </c>
      <c r="W6222">
        <v>0</v>
      </c>
      <c r="X6222">
        <v>0</v>
      </c>
      <c r="Y6222">
        <v>0</v>
      </c>
      <c r="Z6222">
        <v>0</v>
      </c>
      <c r="AA6222">
        <v>10.181029833411582</v>
      </c>
      <c r="AB6222">
        <v>6.2307517228942286</v>
      </c>
      <c r="AC6222">
        <v>21.299340144472502</v>
      </c>
      <c r="AD6222">
        <v>27.908106270524129</v>
      </c>
      <c r="AE6222">
        <v>65.61922797130245</v>
      </c>
    </row>
    <row r="6223" spans="1:31" x14ac:dyDescent="0.25">
      <c r="A6223">
        <v>2349645</v>
      </c>
      <c r="B6223">
        <v>1</v>
      </c>
      <c r="C6223" t="s">
        <v>80</v>
      </c>
      <c r="D6223" t="s">
        <v>82</v>
      </c>
      <c r="E6223" t="s">
        <v>174</v>
      </c>
      <c r="F6223" t="s">
        <v>17800</v>
      </c>
      <c r="G6223" t="s">
        <v>194</v>
      </c>
      <c r="H6223" t="s">
        <v>154</v>
      </c>
      <c r="I6223" t="s">
        <v>144</v>
      </c>
      <c r="J6223" t="s">
        <v>137</v>
      </c>
      <c r="K6223" t="s">
        <v>138</v>
      </c>
      <c r="L6223" t="s">
        <v>17801</v>
      </c>
      <c r="M6223" t="s">
        <v>17802</v>
      </c>
      <c r="N6223">
        <v>0.59694444400000002</v>
      </c>
      <c r="O6223">
        <v>0</v>
      </c>
      <c r="P6223">
        <v>756</v>
      </c>
      <c r="Q6223">
        <v>0</v>
      </c>
      <c r="R6223">
        <v>0</v>
      </c>
      <c r="S6223">
        <v>0</v>
      </c>
      <c r="T6223">
        <v>114</v>
      </c>
      <c r="U6223">
        <v>0</v>
      </c>
      <c r="V6223">
        <v>1</v>
      </c>
      <c r="W6223">
        <v>0</v>
      </c>
      <c r="X6223">
        <v>124.49723400354962</v>
      </c>
      <c r="Y6223">
        <v>0</v>
      </c>
      <c r="Z6223">
        <v>0</v>
      </c>
      <c r="AA6223">
        <v>0</v>
      </c>
      <c r="AB6223">
        <v>55.183295883939131</v>
      </c>
      <c r="AC6223">
        <v>0</v>
      </c>
      <c r="AD6223">
        <v>2.1302529046527603</v>
      </c>
      <c r="AE6223">
        <v>181.81078279214151</v>
      </c>
    </row>
    <row r="6224" spans="1:31" x14ac:dyDescent="0.25">
      <c r="A6224">
        <v>2349599</v>
      </c>
      <c r="B6224">
        <v>1</v>
      </c>
      <c r="C6224" t="s">
        <v>81</v>
      </c>
      <c r="D6224" t="s">
        <v>113</v>
      </c>
      <c r="E6224" t="s">
        <v>151</v>
      </c>
      <c r="F6224" t="s">
        <v>17803</v>
      </c>
      <c r="G6224" t="s">
        <v>153</v>
      </c>
      <c r="H6224" t="s">
        <v>154</v>
      </c>
      <c r="I6224" t="s">
        <v>144</v>
      </c>
      <c r="J6224" t="s">
        <v>137</v>
      </c>
      <c r="K6224" t="s">
        <v>138</v>
      </c>
      <c r="L6224" t="s">
        <v>17804</v>
      </c>
      <c r="M6224" t="s">
        <v>17805</v>
      </c>
      <c r="N6224">
        <v>2.1311111110000001</v>
      </c>
      <c r="O6224">
        <v>0</v>
      </c>
      <c r="P6224">
        <v>0</v>
      </c>
      <c r="Q6224">
        <v>0</v>
      </c>
      <c r="R6224">
        <v>2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4.6070116394370597</v>
      </c>
      <c r="AA6224">
        <v>0</v>
      </c>
      <c r="AB6224">
        <v>0</v>
      </c>
      <c r="AC6224">
        <v>0</v>
      </c>
      <c r="AD6224">
        <v>0</v>
      </c>
      <c r="AE6224">
        <v>4.6070116394370597</v>
      </c>
    </row>
    <row r="6225" spans="1:31" x14ac:dyDescent="0.25">
      <c r="A6225">
        <v>2349931</v>
      </c>
      <c r="B6225">
        <v>1</v>
      </c>
      <c r="C6225" t="s">
        <v>81</v>
      </c>
      <c r="D6225" t="s">
        <v>116</v>
      </c>
      <c r="E6225" t="s">
        <v>157</v>
      </c>
      <c r="F6225" t="s">
        <v>17806</v>
      </c>
      <c r="G6225" t="s">
        <v>159</v>
      </c>
      <c r="H6225" t="s">
        <v>154</v>
      </c>
      <c r="I6225" t="s">
        <v>144</v>
      </c>
      <c r="J6225" t="s">
        <v>137</v>
      </c>
      <c r="K6225" t="s">
        <v>138</v>
      </c>
      <c r="L6225" t="s">
        <v>17807</v>
      </c>
      <c r="M6225" t="s">
        <v>17808</v>
      </c>
      <c r="N6225">
        <v>1.068888888</v>
      </c>
      <c r="O6225">
        <v>0</v>
      </c>
      <c r="P6225">
        <v>1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0.19380254550853779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0.19380254550853779</v>
      </c>
    </row>
    <row r="6226" spans="1:31" x14ac:dyDescent="0.25">
      <c r="A6226">
        <v>2349785</v>
      </c>
      <c r="B6226">
        <v>1</v>
      </c>
      <c r="C6226" t="s">
        <v>80</v>
      </c>
      <c r="D6226" t="s">
        <v>97</v>
      </c>
      <c r="E6226" t="s">
        <v>157</v>
      </c>
      <c r="F6226" t="s">
        <v>17809</v>
      </c>
      <c r="G6226" t="s">
        <v>159</v>
      </c>
      <c r="H6226" t="s">
        <v>154</v>
      </c>
      <c r="I6226" t="s">
        <v>144</v>
      </c>
      <c r="J6226" t="s">
        <v>137</v>
      </c>
      <c r="K6226" t="s">
        <v>138</v>
      </c>
      <c r="L6226" t="s">
        <v>17810</v>
      </c>
      <c r="M6226" t="s">
        <v>17811</v>
      </c>
      <c r="N6226">
        <v>3</v>
      </c>
      <c r="O6226">
        <v>0</v>
      </c>
      <c r="P6226">
        <v>1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1.653162116226591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1.653162116226591</v>
      </c>
    </row>
    <row r="6227" spans="1:31" x14ac:dyDescent="0.25">
      <c r="A6227">
        <v>2349685</v>
      </c>
      <c r="B6227">
        <v>1</v>
      </c>
      <c r="C6227" t="s">
        <v>81</v>
      </c>
      <c r="D6227" t="s">
        <v>128</v>
      </c>
      <c r="E6227" t="s">
        <v>132</v>
      </c>
      <c r="F6227" t="s">
        <v>16191</v>
      </c>
      <c r="G6227" t="s">
        <v>208</v>
      </c>
      <c r="H6227" t="s">
        <v>135</v>
      </c>
      <c r="I6227" t="s">
        <v>144</v>
      </c>
      <c r="J6227" t="s">
        <v>137</v>
      </c>
      <c r="K6227" t="s">
        <v>209</v>
      </c>
      <c r="L6227" t="s">
        <v>17812</v>
      </c>
      <c r="M6227" t="s">
        <v>17813</v>
      </c>
      <c r="N6227">
        <v>0.97222222199999997</v>
      </c>
      <c r="O6227">
        <v>10</v>
      </c>
      <c r="P6227">
        <v>1550</v>
      </c>
      <c r="Q6227">
        <v>66</v>
      </c>
      <c r="R6227">
        <v>101</v>
      </c>
      <c r="S6227">
        <v>15</v>
      </c>
      <c r="T6227">
        <v>131</v>
      </c>
      <c r="U6227">
        <v>3</v>
      </c>
      <c r="V6227">
        <v>1</v>
      </c>
      <c r="W6227">
        <v>4.7923954278569436</v>
      </c>
      <c r="X6227">
        <v>224.55931805114469</v>
      </c>
      <c r="Y6227">
        <v>173.23423061732669</v>
      </c>
      <c r="Z6227">
        <v>85.632426186008274</v>
      </c>
      <c r="AA6227">
        <v>299.87440786495586</v>
      </c>
      <c r="AB6227">
        <v>74.891207781106118</v>
      </c>
      <c r="AC6227">
        <v>4.3139812653972225</v>
      </c>
      <c r="AD6227">
        <v>97.149011797823619</v>
      </c>
      <c r="AE6227">
        <v>964.4469789916194</v>
      </c>
    </row>
    <row r="6228" spans="1:31" x14ac:dyDescent="0.25">
      <c r="A6228">
        <v>2349476</v>
      </c>
      <c r="B6228">
        <v>1</v>
      </c>
      <c r="C6228" t="s">
        <v>80</v>
      </c>
      <c r="D6228" t="s">
        <v>94</v>
      </c>
      <c r="E6228" t="s">
        <v>147</v>
      </c>
      <c r="F6228" t="s">
        <v>13341</v>
      </c>
      <c r="G6228" t="s">
        <v>184</v>
      </c>
      <c r="H6228" t="s">
        <v>135</v>
      </c>
      <c r="I6228" t="s">
        <v>144</v>
      </c>
      <c r="J6228" t="s">
        <v>137</v>
      </c>
      <c r="K6228" t="s">
        <v>138</v>
      </c>
      <c r="L6228" t="s">
        <v>17814</v>
      </c>
      <c r="M6228" t="s">
        <v>17815</v>
      </c>
      <c r="N6228">
        <v>1.950555555</v>
      </c>
      <c r="O6228">
        <v>0</v>
      </c>
      <c r="P6228">
        <v>0</v>
      </c>
      <c r="Q6228">
        <v>7</v>
      </c>
      <c r="R6228">
        <v>42</v>
      </c>
      <c r="S6228">
        <v>7</v>
      </c>
      <c r="T6228">
        <v>11</v>
      </c>
      <c r="U6228">
        <v>0</v>
      </c>
      <c r="V6228">
        <v>0</v>
      </c>
      <c r="W6228">
        <v>0</v>
      </c>
      <c r="X6228">
        <v>0</v>
      </c>
      <c r="Y6228">
        <v>12.656363409781919</v>
      </c>
      <c r="Z6228">
        <v>136.61326071388373</v>
      </c>
      <c r="AA6228">
        <v>18.083269251201628</v>
      </c>
      <c r="AB6228">
        <v>26.451125244878238</v>
      </c>
      <c r="AC6228">
        <v>0</v>
      </c>
      <c r="AD6228">
        <v>0</v>
      </c>
      <c r="AE6228">
        <v>193.80401861974551</v>
      </c>
    </row>
    <row r="6229" spans="1:31" x14ac:dyDescent="0.25">
      <c r="A6229">
        <v>2349436</v>
      </c>
      <c r="B6229">
        <v>1</v>
      </c>
      <c r="C6229" t="s">
        <v>80</v>
      </c>
      <c r="D6229" t="s">
        <v>88</v>
      </c>
      <c r="E6229" t="s">
        <v>147</v>
      </c>
      <c r="F6229" t="s">
        <v>4298</v>
      </c>
      <c r="G6229" t="s">
        <v>134</v>
      </c>
      <c r="H6229" t="s">
        <v>135</v>
      </c>
      <c r="I6229" t="s">
        <v>144</v>
      </c>
      <c r="J6229" t="s">
        <v>137</v>
      </c>
      <c r="K6229" t="s">
        <v>138</v>
      </c>
      <c r="L6229" t="s">
        <v>17510</v>
      </c>
      <c r="M6229" t="s">
        <v>17816</v>
      </c>
      <c r="N6229">
        <v>5.2222221999999999E-2</v>
      </c>
      <c r="O6229">
        <v>0</v>
      </c>
      <c r="P6229">
        <v>646</v>
      </c>
      <c r="Q6229">
        <v>0</v>
      </c>
      <c r="R6229">
        <v>0</v>
      </c>
      <c r="S6229">
        <v>7</v>
      </c>
      <c r="T6229">
        <v>182</v>
      </c>
      <c r="U6229">
        <v>2</v>
      </c>
      <c r="V6229">
        <v>0</v>
      </c>
      <c r="W6229">
        <v>0</v>
      </c>
      <c r="X6229">
        <v>10.856842691086365</v>
      </c>
      <c r="Y6229">
        <v>0</v>
      </c>
      <c r="Z6229">
        <v>0</v>
      </c>
      <c r="AA6229">
        <v>3.8758376689989436</v>
      </c>
      <c r="AB6229">
        <v>5.6527341216127391</v>
      </c>
      <c r="AC6229">
        <v>0.67503867253109018</v>
      </c>
      <c r="AD6229">
        <v>0</v>
      </c>
      <c r="AE6229">
        <v>21.06045315422914</v>
      </c>
    </row>
    <row r="6230" spans="1:31" x14ac:dyDescent="0.25">
      <c r="A6230">
        <v>2349582</v>
      </c>
      <c r="B6230">
        <v>1</v>
      </c>
      <c r="C6230" t="s">
        <v>80</v>
      </c>
      <c r="D6230" t="s">
        <v>100</v>
      </c>
      <c r="E6230" t="s">
        <v>157</v>
      </c>
      <c r="F6230" t="s">
        <v>17817</v>
      </c>
      <c r="G6230" t="s">
        <v>159</v>
      </c>
      <c r="H6230" t="s">
        <v>154</v>
      </c>
      <c r="I6230" t="s">
        <v>144</v>
      </c>
      <c r="J6230" t="s">
        <v>137</v>
      </c>
      <c r="K6230" t="s">
        <v>138</v>
      </c>
      <c r="L6230" t="s">
        <v>17818</v>
      </c>
      <c r="M6230" t="s">
        <v>17819</v>
      </c>
      <c r="N6230">
        <v>2.56</v>
      </c>
      <c r="O6230">
        <v>0</v>
      </c>
      <c r="P6230">
        <v>0</v>
      </c>
      <c r="Q6230">
        <v>0</v>
      </c>
      <c r="R6230">
        <v>1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0.6492950852182422</v>
      </c>
      <c r="AA6230">
        <v>0</v>
      </c>
      <c r="AB6230">
        <v>0</v>
      </c>
      <c r="AC6230">
        <v>0</v>
      </c>
      <c r="AD6230">
        <v>0</v>
      </c>
      <c r="AE6230">
        <v>0.6492950852182422</v>
      </c>
    </row>
    <row r="6231" spans="1:31" x14ac:dyDescent="0.25">
      <c r="A6231">
        <v>2349373</v>
      </c>
      <c r="B6231">
        <v>1</v>
      </c>
      <c r="C6231" t="s">
        <v>80</v>
      </c>
      <c r="D6231" t="s">
        <v>97</v>
      </c>
      <c r="E6231" t="s">
        <v>151</v>
      </c>
      <c r="F6231" t="s">
        <v>17820</v>
      </c>
      <c r="G6231" t="s">
        <v>331</v>
      </c>
      <c r="H6231" t="s">
        <v>154</v>
      </c>
      <c r="I6231" t="s">
        <v>144</v>
      </c>
      <c r="J6231" t="s">
        <v>137</v>
      </c>
      <c r="K6231" t="s">
        <v>138</v>
      </c>
      <c r="L6231" t="s">
        <v>17821</v>
      </c>
      <c r="M6231" t="s">
        <v>17822</v>
      </c>
      <c r="N6231">
        <v>2.4163888880000002</v>
      </c>
      <c r="O6231">
        <v>0</v>
      </c>
      <c r="P6231">
        <v>9</v>
      </c>
      <c r="Q6231">
        <v>0</v>
      </c>
      <c r="R6231">
        <v>9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33.602098501378904</v>
      </c>
      <c r="Y6231">
        <v>0</v>
      </c>
      <c r="Z6231">
        <v>11.62981771634742</v>
      </c>
      <c r="AA6231">
        <v>0</v>
      </c>
      <c r="AB6231">
        <v>0</v>
      </c>
      <c r="AC6231">
        <v>0</v>
      </c>
      <c r="AD6231">
        <v>0</v>
      </c>
      <c r="AE6231">
        <v>45.231916217726322</v>
      </c>
    </row>
    <row r="6232" spans="1:31" x14ac:dyDescent="0.25">
      <c r="A6232">
        <v>2349682</v>
      </c>
      <c r="B6232">
        <v>1</v>
      </c>
      <c r="C6232" t="s">
        <v>81</v>
      </c>
      <c r="D6232" t="s">
        <v>121</v>
      </c>
      <c r="E6232" t="s">
        <v>174</v>
      </c>
      <c r="F6232" t="s">
        <v>17823</v>
      </c>
      <c r="G6232" t="s">
        <v>176</v>
      </c>
      <c r="H6232" t="s">
        <v>154</v>
      </c>
      <c r="I6232" t="s">
        <v>144</v>
      </c>
      <c r="J6232" t="s">
        <v>137</v>
      </c>
      <c r="K6232" t="s">
        <v>138</v>
      </c>
      <c r="L6232" t="s">
        <v>17824</v>
      </c>
      <c r="M6232" t="s">
        <v>17825</v>
      </c>
      <c r="N6232">
        <v>2.6861111110000002</v>
      </c>
      <c r="O6232">
        <v>0</v>
      </c>
      <c r="P6232">
        <v>86</v>
      </c>
      <c r="Q6232">
        <v>0</v>
      </c>
      <c r="R6232">
        <v>0</v>
      </c>
      <c r="S6232">
        <v>0</v>
      </c>
      <c r="T6232">
        <v>4</v>
      </c>
      <c r="U6232">
        <v>0</v>
      </c>
      <c r="V6232">
        <v>0</v>
      </c>
      <c r="W6232">
        <v>0</v>
      </c>
      <c r="X6232">
        <v>38.081923830470039</v>
      </c>
      <c r="Y6232">
        <v>0</v>
      </c>
      <c r="Z6232">
        <v>0</v>
      </c>
      <c r="AA6232">
        <v>0</v>
      </c>
      <c r="AB6232">
        <v>0.78353610981255017</v>
      </c>
      <c r="AC6232">
        <v>0</v>
      </c>
      <c r="AD6232">
        <v>0</v>
      </c>
      <c r="AE6232">
        <v>38.865459940282591</v>
      </c>
    </row>
    <row r="6233" spans="1:31" x14ac:dyDescent="0.25">
      <c r="A6233">
        <v>2349894</v>
      </c>
      <c r="B6233">
        <v>1</v>
      </c>
      <c r="C6233" t="s">
        <v>80</v>
      </c>
      <c r="D6233" t="s">
        <v>93</v>
      </c>
      <c r="E6233" t="s">
        <v>151</v>
      </c>
      <c r="F6233" t="s">
        <v>17826</v>
      </c>
      <c r="G6233" t="s">
        <v>153</v>
      </c>
      <c r="H6233" t="s">
        <v>154</v>
      </c>
      <c r="I6233" t="s">
        <v>144</v>
      </c>
      <c r="J6233" t="s">
        <v>137</v>
      </c>
      <c r="K6233" t="s">
        <v>138</v>
      </c>
      <c r="L6233" t="s">
        <v>17827</v>
      </c>
      <c r="M6233" t="s">
        <v>17828</v>
      </c>
      <c r="N6233">
        <v>3.1969444440000001</v>
      </c>
      <c r="O6233">
        <v>0</v>
      </c>
      <c r="P6233">
        <v>2</v>
      </c>
      <c r="Q6233">
        <v>0</v>
      </c>
      <c r="R6233">
        <v>8</v>
      </c>
      <c r="S6233">
        <v>0</v>
      </c>
      <c r="T6233">
        <v>1</v>
      </c>
      <c r="U6233">
        <v>0</v>
      </c>
      <c r="V6233">
        <v>0</v>
      </c>
      <c r="W6233">
        <v>0</v>
      </c>
      <c r="X6233">
        <v>1.6235091779217785</v>
      </c>
      <c r="Y6233">
        <v>0</v>
      </c>
      <c r="Z6233">
        <v>102.47790823781008</v>
      </c>
      <c r="AA6233">
        <v>0</v>
      </c>
      <c r="AB6233">
        <v>5.3035069746768091</v>
      </c>
      <c r="AC6233">
        <v>0</v>
      </c>
      <c r="AD6233">
        <v>0</v>
      </c>
      <c r="AE6233">
        <v>109.40492439040867</v>
      </c>
    </row>
    <row r="6234" spans="1:31" x14ac:dyDescent="0.25">
      <c r="A6234">
        <v>2349914</v>
      </c>
      <c r="B6234">
        <v>1</v>
      </c>
      <c r="C6234" t="s">
        <v>80</v>
      </c>
      <c r="D6234" t="s">
        <v>106</v>
      </c>
      <c r="E6234" t="s">
        <v>174</v>
      </c>
      <c r="F6234" t="s">
        <v>17829</v>
      </c>
      <c r="G6234" t="s">
        <v>176</v>
      </c>
      <c r="H6234" t="s">
        <v>154</v>
      </c>
      <c r="I6234" t="s">
        <v>144</v>
      </c>
      <c r="J6234" t="s">
        <v>137</v>
      </c>
      <c r="K6234" t="s">
        <v>138</v>
      </c>
      <c r="L6234" t="s">
        <v>17830</v>
      </c>
      <c r="M6234" t="s">
        <v>17831</v>
      </c>
      <c r="N6234">
        <v>4.5202777770000004</v>
      </c>
      <c r="O6234">
        <v>0</v>
      </c>
      <c r="P6234">
        <v>3</v>
      </c>
      <c r="Q6234">
        <v>0</v>
      </c>
      <c r="R6234">
        <v>12</v>
      </c>
      <c r="S6234">
        <v>0</v>
      </c>
      <c r="T6234">
        <v>7</v>
      </c>
      <c r="U6234">
        <v>0</v>
      </c>
      <c r="V6234">
        <v>0</v>
      </c>
      <c r="W6234">
        <v>0</v>
      </c>
      <c r="X6234">
        <v>1.3053671876659152</v>
      </c>
      <c r="Y6234">
        <v>0</v>
      </c>
      <c r="Z6234">
        <v>223.55748214936685</v>
      </c>
      <c r="AA6234">
        <v>0</v>
      </c>
      <c r="AB6234">
        <v>138.62260643063348</v>
      </c>
      <c r="AC6234">
        <v>0</v>
      </c>
      <c r="AD6234">
        <v>0</v>
      </c>
      <c r="AE6234">
        <v>363.48545576766628</v>
      </c>
    </row>
    <row r="6235" spans="1:31" x14ac:dyDescent="0.25">
      <c r="A6235">
        <v>2349745</v>
      </c>
      <c r="B6235">
        <v>1</v>
      </c>
      <c r="C6235" t="s">
        <v>80</v>
      </c>
      <c r="D6235" t="s">
        <v>108</v>
      </c>
      <c r="E6235" t="s">
        <v>151</v>
      </c>
      <c r="F6235" t="s">
        <v>14749</v>
      </c>
      <c r="G6235" t="s">
        <v>153</v>
      </c>
      <c r="H6235" t="s">
        <v>154</v>
      </c>
      <c r="I6235" t="s">
        <v>144</v>
      </c>
      <c r="J6235" t="s">
        <v>137</v>
      </c>
      <c r="K6235" t="s">
        <v>138</v>
      </c>
      <c r="L6235" t="s">
        <v>17832</v>
      </c>
      <c r="M6235" t="s">
        <v>17833</v>
      </c>
      <c r="N6235">
        <v>4.807222222</v>
      </c>
      <c r="O6235">
        <v>0</v>
      </c>
      <c r="P6235">
        <v>15</v>
      </c>
      <c r="Q6235">
        <v>0</v>
      </c>
      <c r="R6235">
        <v>8</v>
      </c>
      <c r="S6235">
        <v>0</v>
      </c>
      <c r="T6235">
        <v>1</v>
      </c>
      <c r="U6235">
        <v>0</v>
      </c>
      <c r="V6235">
        <v>0</v>
      </c>
      <c r="W6235">
        <v>0</v>
      </c>
      <c r="X6235">
        <v>12.203273535616923</v>
      </c>
      <c r="Y6235">
        <v>0</v>
      </c>
      <c r="Z6235">
        <v>14.390733958784937</v>
      </c>
      <c r="AA6235">
        <v>0</v>
      </c>
      <c r="AB6235">
        <v>9.4092878011492118</v>
      </c>
      <c r="AC6235">
        <v>0</v>
      </c>
      <c r="AD6235">
        <v>0</v>
      </c>
      <c r="AE6235">
        <v>36.003295295551069</v>
      </c>
    </row>
    <row r="6236" spans="1:31" x14ac:dyDescent="0.25">
      <c r="A6236">
        <v>2349808</v>
      </c>
      <c r="B6236">
        <v>1</v>
      </c>
      <c r="C6236" t="s">
        <v>81</v>
      </c>
      <c r="D6236" t="s">
        <v>121</v>
      </c>
      <c r="E6236" t="s">
        <v>157</v>
      </c>
      <c r="F6236" t="s">
        <v>17834</v>
      </c>
      <c r="G6236" t="s">
        <v>194</v>
      </c>
      <c r="H6236" t="s">
        <v>154</v>
      </c>
      <c r="I6236" t="s">
        <v>144</v>
      </c>
      <c r="J6236" t="s">
        <v>137</v>
      </c>
      <c r="K6236" t="s">
        <v>138</v>
      </c>
      <c r="L6236" t="s">
        <v>17835</v>
      </c>
      <c r="M6236" t="s">
        <v>17836</v>
      </c>
      <c r="N6236">
        <v>2.9783333330000001</v>
      </c>
      <c r="O6236">
        <v>0</v>
      </c>
      <c r="P6236">
        <v>1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</row>
    <row r="6237" spans="1:31" x14ac:dyDescent="0.25">
      <c r="A6237">
        <v>2349702</v>
      </c>
      <c r="B6237">
        <v>1</v>
      </c>
      <c r="C6237" t="s">
        <v>80</v>
      </c>
      <c r="D6237" t="s">
        <v>83</v>
      </c>
      <c r="E6237" t="s">
        <v>151</v>
      </c>
      <c r="F6237" t="s">
        <v>17837</v>
      </c>
      <c r="G6237" t="s">
        <v>2039</v>
      </c>
      <c r="H6237" t="s">
        <v>154</v>
      </c>
      <c r="I6237" t="s">
        <v>144</v>
      </c>
      <c r="J6237" t="s">
        <v>137</v>
      </c>
      <c r="K6237" t="s">
        <v>138</v>
      </c>
      <c r="L6237" t="s">
        <v>17838</v>
      </c>
      <c r="M6237" t="s">
        <v>17839</v>
      </c>
      <c r="N6237">
        <v>0.48583333299999998</v>
      </c>
      <c r="O6237">
        <v>0</v>
      </c>
      <c r="P6237">
        <v>75</v>
      </c>
      <c r="Q6237">
        <v>0</v>
      </c>
      <c r="R6237">
        <v>0</v>
      </c>
      <c r="S6237">
        <v>0</v>
      </c>
      <c r="T6237">
        <v>2</v>
      </c>
      <c r="U6237">
        <v>0</v>
      </c>
      <c r="V6237">
        <v>0</v>
      </c>
      <c r="W6237">
        <v>0</v>
      </c>
      <c r="X6237">
        <v>11.526886256925211</v>
      </c>
      <c r="Y6237">
        <v>0</v>
      </c>
      <c r="Z6237">
        <v>0</v>
      </c>
      <c r="AA6237">
        <v>0</v>
      </c>
      <c r="AB6237">
        <v>0.87909740477730114</v>
      </c>
      <c r="AC6237">
        <v>0</v>
      </c>
      <c r="AD6237">
        <v>0</v>
      </c>
      <c r="AE6237">
        <v>12.405983661702512</v>
      </c>
    </row>
    <row r="6238" spans="1:31" x14ac:dyDescent="0.25">
      <c r="A6238">
        <v>2349559</v>
      </c>
      <c r="B6238">
        <v>1</v>
      </c>
      <c r="C6238" t="s">
        <v>81</v>
      </c>
      <c r="D6238" t="s">
        <v>112</v>
      </c>
      <c r="E6238" t="s">
        <v>151</v>
      </c>
      <c r="F6238" t="s">
        <v>17840</v>
      </c>
      <c r="G6238" t="s">
        <v>153</v>
      </c>
      <c r="H6238" t="s">
        <v>154</v>
      </c>
      <c r="I6238" t="s">
        <v>144</v>
      </c>
      <c r="J6238" t="s">
        <v>137</v>
      </c>
      <c r="K6238" t="s">
        <v>138</v>
      </c>
      <c r="L6238" t="s">
        <v>17841</v>
      </c>
      <c r="M6238" t="s">
        <v>17842</v>
      </c>
      <c r="N6238">
        <v>2.361111111</v>
      </c>
      <c r="O6238">
        <v>0</v>
      </c>
      <c r="P6238">
        <v>109</v>
      </c>
      <c r="Q6238">
        <v>0</v>
      </c>
      <c r="R6238">
        <v>1</v>
      </c>
      <c r="S6238">
        <v>0</v>
      </c>
      <c r="T6238">
        <v>8</v>
      </c>
      <c r="U6238">
        <v>0</v>
      </c>
      <c r="V6238">
        <v>0</v>
      </c>
      <c r="W6238">
        <v>0</v>
      </c>
      <c r="X6238">
        <v>18.883717736589077</v>
      </c>
      <c r="Y6238">
        <v>0</v>
      </c>
      <c r="Z6238">
        <v>3.124693962071667E-2</v>
      </c>
      <c r="AA6238">
        <v>0</v>
      </c>
      <c r="AB6238">
        <v>11.209882431483868</v>
      </c>
      <c r="AC6238">
        <v>0</v>
      </c>
      <c r="AD6238">
        <v>0</v>
      </c>
      <c r="AE6238">
        <v>30.124847107693661</v>
      </c>
    </row>
    <row r="6239" spans="1:31" x14ac:dyDescent="0.25">
      <c r="A6239">
        <v>2349602</v>
      </c>
      <c r="B6239">
        <v>1</v>
      </c>
      <c r="C6239" t="s">
        <v>80</v>
      </c>
      <c r="D6239" t="s">
        <v>94</v>
      </c>
      <c r="E6239" t="s">
        <v>174</v>
      </c>
      <c r="F6239" t="s">
        <v>17843</v>
      </c>
      <c r="G6239" t="s">
        <v>299</v>
      </c>
      <c r="H6239" t="s">
        <v>154</v>
      </c>
      <c r="I6239" t="s">
        <v>144</v>
      </c>
      <c r="J6239" t="s">
        <v>137</v>
      </c>
      <c r="K6239" t="s">
        <v>138</v>
      </c>
      <c r="L6239" t="s">
        <v>17844</v>
      </c>
      <c r="M6239" t="s">
        <v>17845</v>
      </c>
      <c r="N6239">
        <v>0.73083333299999997</v>
      </c>
      <c r="O6239">
        <v>0</v>
      </c>
      <c r="P6239">
        <v>67</v>
      </c>
      <c r="Q6239">
        <v>0</v>
      </c>
      <c r="R6239">
        <v>2</v>
      </c>
      <c r="S6239">
        <v>0</v>
      </c>
      <c r="T6239">
        <v>12</v>
      </c>
      <c r="U6239">
        <v>0</v>
      </c>
      <c r="V6239">
        <v>0</v>
      </c>
      <c r="W6239">
        <v>0</v>
      </c>
      <c r="X6239">
        <v>13.186564823998561</v>
      </c>
      <c r="Y6239">
        <v>0</v>
      </c>
      <c r="Z6239">
        <v>4.4126065324900647</v>
      </c>
      <c r="AA6239">
        <v>0</v>
      </c>
      <c r="AB6239">
        <v>6.1759781651348007</v>
      </c>
      <c r="AC6239">
        <v>0</v>
      </c>
      <c r="AD6239">
        <v>0</v>
      </c>
      <c r="AE6239">
        <v>23.775149521623426</v>
      </c>
    </row>
    <row r="6240" spans="1:31" x14ac:dyDescent="0.25">
      <c r="A6240">
        <v>2349851</v>
      </c>
      <c r="B6240">
        <v>1</v>
      </c>
      <c r="C6240" t="s">
        <v>80</v>
      </c>
      <c r="D6240" t="s">
        <v>106</v>
      </c>
      <c r="E6240" t="s">
        <v>147</v>
      </c>
      <c r="F6240" t="s">
        <v>17846</v>
      </c>
      <c r="G6240" t="s">
        <v>184</v>
      </c>
      <c r="H6240" t="s">
        <v>135</v>
      </c>
      <c r="I6240" t="s">
        <v>144</v>
      </c>
      <c r="J6240" t="s">
        <v>137</v>
      </c>
      <c r="K6240" t="s">
        <v>138</v>
      </c>
      <c r="L6240" t="s">
        <v>17847</v>
      </c>
      <c r="M6240" t="s">
        <v>17848</v>
      </c>
      <c r="N6240">
        <v>5.7111111110000001</v>
      </c>
      <c r="O6240">
        <v>0</v>
      </c>
      <c r="P6240">
        <v>2</v>
      </c>
      <c r="Q6240">
        <v>3</v>
      </c>
      <c r="R6240">
        <v>18</v>
      </c>
      <c r="S6240">
        <v>1</v>
      </c>
      <c r="T6240">
        <v>4</v>
      </c>
      <c r="U6240">
        <v>0</v>
      </c>
      <c r="V6240">
        <v>0</v>
      </c>
      <c r="W6240">
        <v>0</v>
      </c>
      <c r="X6240">
        <v>1.7405155091792612</v>
      </c>
      <c r="Y6240">
        <v>162.75721593670377</v>
      </c>
      <c r="Z6240">
        <v>254.91654365422312</v>
      </c>
      <c r="AA6240">
        <v>9.4064805634968778</v>
      </c>
      <c r="AB6240">
        <v>19.12438092636997</v>
      </c>
      <c r="AC6240">
        <v>0</v>
      </c>
      <c r="AD6240">
        <v>0</v>
      </c>
      <c r="AE6240">
        <v>447.94513658997295</v>
      </c>
    </row>
    <row r="6241" spans="1:31" x14ac:dyDescent="0.25">
      <c r="A6241">
        <v>2349502</v>
      </c>
      <c r="B6241">
        <v>1</v>
      </c>
      <c r="C6241" t="s">
        <v>81</v>
      </c>
      <c r="D6241" t="s">
        <v>112</v>
      </c>
      <c r="E6241" t="s">
        <v>132</v>
      </c>
      <c r="F6241" t="s">
        <v>17582</v>
      </c>
      <c r="G6241" t="s">
        <v>208</v>
      </c>
      <c r="H6241" t="s">
        <v>135</v>
      </c>
      <c r="I6241" t="s">
        <v>144</v>
      </c>
      <c r="J6241" t="s">
        <v>137</v>
      </c>
      <c r="K6241" t="s">
        <v>209</v>
      </c>
      <c r="L6241" t="s">
        <v>17849</v>
      </c>
      <c r="M6241" t="s">
        <v>17850</v>
      </c>
      <c r="N6241">
        <v>1.439166666</v>
      </c>
      <c r="O6241">
        <v>2</v>
      </c>
      <c r="P6241">
        <v>17098</v>
      </c>
      <c r="Q6241">
        <v>35</v>
      </c>
      <c r="R6241">
        <v>833</v>
      </c>
      <c r="S6241">
        <v>83</v>
      </c>
      <c r="T6241">
        <v>2068</v>
      </c>
      <c r="U6241">
        <v>8</v>
      </c>
      <c r="V6241">
        <v>6</v>
      </c>
      <c r="W6241">
        <v>0.13423525245889112</v>
      </c>
      <c r="X6241">
        <v>2840.6850170649991</v>
      </c>
      <c r="Y6241">
        <v>393.48373902796675</v>
      </c>
      <c r="Z6241">
        <v>1423.6056537061208</v>
      </c>
      <c r="AA6241">
        <v>435.81456295747091</v>
      </c>
      <c r="AB6241">
        <v>1603.8468186719565</v>
      </c>
      <c r="AC6241">
        <v>392.63695839934394</v>
      </c>
      <c r="AD6241">
        <v>354.1412458460739</v>
      </c>
      <c r="AE6241">
        <v>7444.3482309263909</v>
      </c>
    </row>
    <row r="6242" spans="1:31" x14ac:dyDescent="0.25">
      <c r="A6242">
        <v>2349834</v>
      </c>
      <c r="B6242">
        <v>1</v>
      </c>
      <c r="C6242" t="s">
        <v>81</v>
      </c>
      <c r="D6242" t="s">
        <v>112</v>
      </c>
      <c r="E6242" t="s">
        <v>157</v>
      </c>
      <c r="F6242" t="s">
        <v>17851</v>
      </c>
      <c r="G6242" t="s">
        <v>159</v>
      </c>
      <c r="H6242" t="s">
        <v>154</v>
      </c>
      <c r="I6242" t="s">
        <v>144</v>
      </c>
      <c r="J6242" t="s">
        <v>137</v>
      </c>
      <c r="K6242" t="s">
        <v>138</v>
      </c>
      <c r="L6242" t="s">
        <v>17852</v>
      </c>
      <c r="M6242" t="s">
        <v>17853</v>
      </c>
      <c r="N6242">
        <v>0.75444444399999999</v>
      </c>
      <c r="O6242">
        <v>0</v>
      </c>
      <c r="P6242">
        <v>1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9.2268161130946658E-2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9.2268161130946658E-2</v>
      </c>
    </row>
    <row r="6243" spans="1:31" x14ac:dyDescent="0.25">
      <c r="A6243">
        <v>2349857</v>
      </c>
      <c r="B6243">
        <v>1</v>
      </c>
      <c r="C6243" t="s">
        <v>80</v>
      </c>
      <c r="D6243" t="s">
        <v>92</v>
      </c>
      <c r="E6243" t="s">
        <v>157</v>
      </c>
      <c r="F6243" t="s">
        <v>17854</v>
      </c>
      <c r="G6243" t="s">
        <v>159</v>
      </c>
      <c r="H6243" t="s">
        <v>154</v>
      </c>
      <c r="I6243" t="s">
        <v>144</v>
      </c>
      <c r="J6243" t="s">
        <v>137</v>
      </c>
      <c r="K6243" t="s">
        <v>138</v>
      </c>
      <c r="L6243" t="s">
        <v>17855</v>
      </c>
      <c r="M6243" t="s">
        <v>17856</v>
      </c>
      <c r="N6243">
        <v>2.0022222219999999</v>
      </c>
      <c r="O6243">
        <v>0</v>
      </c>
      <c r="P6243">
        <v>2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1.8722034824688001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1.8722034824688001</v>
      </c>
    </row>
    <row r="6244" spans="1:31" x14ac:dyDescent="0.25">
      <c r="A6244">
        <v>2349548</v>
      </c>
      <c r="B6244">
        <v>1</v>
      </c>
      <c r="C6244" t="s">
        <v>80</v>
      </c>
      <c r="D6244" t="s">
        <v>84</v>
      </c>
      <c r="E6244" t="s">
        <v>157</v>
      </c>
      <c r="F6244" t="s">
        <v>17857</v>
      </c>
      <c r="G6244" t="s">
        <v>352</v>
      </c>
      <c r="H6244" t="s">
        <v>154</v>
      </c>
      <c r="I6244" t="s">
        <v>144</v>
      </c>
      <c r="J6244" t="s">
        <v>137</v>
      </c>
      <c r="K6244" t="s">
        <v>138</v>
      </c>
      <c r="L6244" t="s">
        <v>17858</v>
      </c>
      <c r="M6244" t="s">
        <v>17859</v>
      </c>
      <c r="N6244">
        <v>4.9591666659999998</v>
      </c>
      <c r="O6244">
        <v>0</v>
      </c>
      <c r="P6244">
        <v>16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18.291810151812548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18.291810151812548</v>
      </c>
    </row>
    <row r="6245" spans="1:31" x14ac:dyDescent="0.25">
      <c r="A6245">
        <v>2349840</v>
      </c>
      <c r="B6245">
        <v>1</v>
      </c>
      <c r="C6245" t="s">
        <v>80</v>
      </c>
      <c r="D6245" t="s">
        <v>103</v>
      </c>
      <c r="E6245" t="s">
        <v>132</v>
      </c>
      <c r="F6245" t="s">
        <v>3753</v>
      </c>
      <c r="G6245" t="s">
        <v>352</v>
      </c>
      <c r="H6245" t="s">
        <v>135</v>
      </c>
      <c r="I6245" t="s">
        <v>144</v>
      </c>
      <c r="J6245" t="s">
        <v>3</v>
      </c>
      <c r="K6245" t="s">
        <v>138</v>
      </c>
      <c r="L6245" t="s">
        <v>17860</v>
      </c>
      <c r="M6245" t="s">
        <v>17861</v>
      </c>
      <c r="N6245">
        <v>1.7583333329999999</v>
      </c>
      <c r="O6245">
        <v>1</v>
      </c>
      <c r="P6245">
        <v>287</v>
      </c>
      <c r="Q6245">
        <v>18</v>
      </c>
      <c r="R6245">
        <v>107</v>
      </c>
      <c r="S6245">
        <v>11</v>
      </c>
      <c r="T6245">
        <v>50</v>
      </c>
      <c r="U6245">
        <v>3</v>
      </c>
      <c r="V6245">
        <v>0</v>
      </c>
      <c r="W6245">
        <v>1.5915664700172578</v>
      </c>
      <c r="X6245">
        <v>145.59384163607365</v>
      </c>
      <c r="Y6245">
        <v>797.8917950070213</v>
      </c>
      <c r="Z6245">
        <v>759.07905054458604</v>
      </c>
      <c r="AA6245">
        <v>972.63208346508964</v>
      </c>
      <c r="AB6245">
        <v>189.21715350209024</v>
      </c>
      <c r="AC6245">
        <v>31.395688091582837</v>
      </c>
      <c r="AD6245">
        <v>0</v>
      </c>
      <c r="AE6245">
        <v>2897.4011787164613</v>
      </c>
    </row>
    <row r="6246" spans="1:31" x14ac:dyDescent="0.25">
      <c r="A6246">
        <v>2349439</v>
      </c>
      <c r="B6246">
        <v>1</v>
      </c>
      <c r="C6246" t="s">
        <v>80</v>
      </c>
      <c r="D6246" t="s">
        <v>104</v>
      </c>
      <c r="E6246" t="s">
        <v>141</v>
      </c>
      <c r="F6246" t="s">
        <v>2426</v>
      </c>
      <c r="G6246" t="s">
        <v>184</v>
      </c>
      <c r="H6246" t="s">
        <v>135</v>
      </c>
      <c r="I6246" t="s">
        <v>144</v>
      </c>
      <c r="J6246" t="s">
        <v>137</v>
      </c>
      <c r="K6246" t="s">
        <v>138</v>
      </c>
      <c r="L6246" t="s">
        <v>17862</v>
      </c>
      <c r="M6246" t="s">
        <v>17863</v>
      </c>
      <c r="N6246">
        <v>2.2561111110000001</v>
      </c>
      <c r="O6246">
        <v>12</v>
      </c>
      <c r="P6246">
        <v>221</v>
      </c>
      <c r="Q6246">
        <v>37</v>
      </c>
      <c r="R6246">
        <v>16</v>
      </c>
      <c r="S6246">
        <v>51</v>
      </c>
      <c r="T6246">
        <v>41</v>
      </c>
      <c r="U6246">
        <v>12</v>
      </c>
      <c r="V6246">
        <v>0</v>
      </c>
      <c r="W6246">
        <v>11.654894885912398</v>
      </c>
      <c r="X6246">
        <v>139.81879775580308</v>
      </c>
      <c r="Y6246">
        <v>145.76146979555338</v>
      </c>
      <c r="Z6246">
        <v>33.680945698185127</v>
      </c>
      <c r="AA6246">
        <v>567.43370033264762</v>
      </c>
      <c r="AB6246">
        <v>80.484095918014489</v>
      </c>
      <c r="AC6246">
        <v>4078.9807736029484</v>
      </c>
      <c r="AD6246">
        <v>0</v>
      </c>
      <c r="AE6246">
        <v>5057.8146779890649</v>
      </c>
    </row>
    <row r="6247" spans="1:31" x14ac:dyDescent="0.25">
      <c r="A6247">
        <v>2349771</v>
      </c>
      <c r="B6247">
        <v>1</v>
      </c>
      <c r="C6247" t="s">
        <v>80</v>
      </c>
      <c r="D6247" t="s">
        <v>101</v>
      </c>
      <c r="E6247" t="s">
        <v>157</v>
      </c>
      <c r="F6247" t="s">
        <v>17864</v>
      </c>
      <c r="G6247" t="s">
        <v>159</v>
      </c>
      <c r="H6247" t="s">
        <v>154</v>
      </c>
      <c r="I6247" t="s">
        <v>144</v>
      </c>
      <c r="J6247" t="s">
        <v>137</v>
      </c>
      <c r="K6247" t="s">
        <v>138</v>
      </c>
      <c r="L6247" t="s">
        <v>17865</v>
      </c>
      <c r="M6247" t="s">
        <v>17866</v>
      </c>
      <c r="N6247">
        <v>1.876666666</v>
      </c>
      <c r="O6247">
        <v>0</v>
      </c>
      <c r="P6247">
        <v>1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0.67197056485296669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0.67197056485296669</v>
      </c>
    </row>
    <row r="6248" spans="1:31" x14ac:dyDescent="0.25">
      <c r="A6248">
        <v>2349631</v>
      </c>
      <c r="B6248">
        <v>1</v>
      </c>
      <c r="C6248" t="s">
        <v>80</v>
      </c>
      <c r="D6248" t="s">
        <v>84</v>
      </c>
      <c r="E6248" t="s">
        <v>174</v>
      </c>
      <c r="F6248" t="s">
        <v>17867</v>
      </c>
      <c r="G6248" t="s">
        <v>208</v>
      </c>
      <c r="H6248" t="s">
        <v>154</v>
      </c>
      <c r="I6248" t="s">
        <v>144</v>
      </c>
      <c r="J6248" t="s">
        <v>137</v>
      </c>
      <c r="K6248" t="s">
        <v>209</v>
      </c>
      <c r="L6248" t="s">
        <v>17868</v>
      </c>
      <c r="M6248" t="s">
        <v>17869</v>
      </c>
      <c r="N6248">
        <v>1.359444444</v>
      </c>
      <c r="O6248">
        <v>0</v>
      </c>
      <c r="P6248">
        <v>36</v>
      </c>
      <c r="Q6248">
        <v>0</v>
      </c>
      <c r="R6248">
        <v>2</v>
      </c>
      <c r="S6248">
        <v>0</v>
      </c>
      <c r="T6248">
        <v>3</v>
      </c>
      <c r="U6248">
        <v>0</v>
      </c>
      <c r="V6248">
        <v>0</v>
      </c>
      <c r="W6248">
        <v>0</v>
      </c>
      <c r="X6248">
        <v>7.5445808388421991</v>
      </c>
      <c r="Y6248">
        <v>0</v>
      </c>
      <c r="Z6248">
        <v>8.1396057353591651</v>
      </c>
      <c r="AA6248">
        <v>0</v>
      </c>
      <c r="AB6248">
        <v>8.2649624799082257</v>
      </c>
      <c r="AC6248">
        <v>0</v>
      </c>
      <c r="AD6248">
        <v>0</v>
      </c>
      <c r="AE6248">
        <v>23.94914905410959</v>
      </c>
    </row>
    <row r="6249" spans="1:31" x14ac:dyDescent="0.25">
      <c r="A6249">
        <v>2349880</v>
      </c>
      <c r="B6249">
        <v>1</v>
      </c>
      <c r="C6249" t="s">
        <v>80</v>
      </c>
      <c r="D6249" t="s">
        <v>110</v>
      </c>
      <c r="E6249" t="s">
        <v>151</v>
      </c>
      <c r="F6249" t="s">
        <v>15660</v>
      </c>
      <c r="G6249" t="s">
        <v>344</v>
      </c>
      <c r="H6249" t="s">
        <v>154</v>
      </c>
      <c r="I6249" t="s">
        <v>144</v>
      </c>
      <c r="J6249" t="s">
        <v>137</v>
      </c>
      <c r="K6249" t="s">
        <v>138</v>
      </c>
      <c r="L6249" t="s">
        <v>17870</v>
      </c>
      <c r="M6249" t="s">
        <v>17871</v>
      </c>
      <c r="N6249">
        <v>1.8519444439999999</v>
      </c>
      <c r="O6249">
        <v>0</v>
      </c>
      <c r="P6249">
        <v>138</v>
      </c>
      <c r="Q6249">
        <v>0</v>
      </c>
      <c r="R6249">
        <v>0</v>
      </c>
      <c r="S6249">
        <v>0</v>
      </c>
      <c r="T6249">
        <v>10</v>
      </c>
      <c r="U6249">
        <v>0</v>
      </c>
      <c r="V6249">
        <v>0</v>
      </c>
      <c r="W6249">
        <v>0</v>
      </c>
      <c r="X6249">
        <v>84.850083516669784</v>
      </c>
      <c r="Y6249">
        <v>0</v>
      </c>
      <c r="Z6249">
        <v>0</v>
      </c>
      <c r="AA6249">
        <v>0</v>
      </c>
      <c r="AB6249">
        <v>9.5604745745312787</v>
      </c>
      <c r="AC6249">
        <v>0</v>
      </c>
      <c r="AD6249">
        <v>0</v>
      </c>
      <c r="AE6249">
        <v>94.410558091201068</v>
      </c>
    </row>
    <row r="6250" spans="1:31" x14ac:dyDescent="0.25">
      <c r="A6250">
        <v>2349585</v>
      </c>
      <c r="B6250">
        <v>1</v>
      </c>
      <c r="C6250" t="s">
        <v>80</v>
      </c>
      <c r="D6250" t="s">
        <v>110</v>
      </c>
      <c r="E6250" t="s">
        <v>147</v>
      </c>
      <c r="F6250" t="s">
        <v>17872</v>
      </c>
      <c r="G6250" t="s">
        <v>134</v>
      </c>
      <c r="H6250" t="s">
        <v>135</v>
      </c>
      <c r="I6250" t="s">
        <v>144</v>
      </c>
      <c r="J6250" t="s">
        <v>137</v>
      </c>
      <c r="K6250" t="s">
        <v>138</v>
      </c>
      <c r="L6250" t="s">
        <v>17873</v>
      </c>
      <c r="M6250" t="s">
        <v>17874</v>
      </c>
      <c r="N6250">
        <v>3.005833333</v>
      </c>
      <c r="O6250">
        <v>0</v>
      </c>
      <c r="P6250">
        <v>0</v>
      </c>
      <c r="Q6250">
        <v>0</v>
      </c>
      <c r="R6250">
        <v>0</v>
      </c>
      <c r="S6250">
        <v>1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5.2259780342019839</v>
      </c>
      <c r="AB6250">
        <v>0</v>
      </c>
      <c r="AC6250">
        <v>0</v>
      </c>
      <c r="AD6250">
        <v>0</v>
      </c>
      <c r="AE6250">
        <v>5.2259780342019839</v>
      </c>
    </row>
    <row r="6251" spans="1:31" x14ac:dyDescent="0.25">
      <c r="A6251">
        <v>2349611</v>
      </c>
      <c r="B6251">
        <v>1</v>
      </c>
      <c r="C6251" t="s">
        <v>80</v>
      </c>
      <c r="D6251" t="s">
        <v>109</v>
      </c>
      <c r="E6251" t="s">
        <v>151</v>
      </c>
      <c r="F6251" t="s">
        <v>17875</v>
      </c>
      <c r="G6251" t="s">
        <v>153</v>
      </c>
      <c r="H6251" t="s">
        <v>154</v>
      </c>
      <c r="I6251" t="s">
        <v>144</v>
      </c>
      <c r="J6251" t="s">
        <v>137</v>
      </c>
      <c r="K6251" t="s">
        <v>138</v>
      </c>
      <c r="L6251" t="s">
        <v>17876</v>
      </c>
      <c r="M6251" t="s">
        <v>17877</v>
      </c>
      <c r="N6251">
        <v>2.0933333329999999</v>
      </c>
      <c r="O6251">
        <v>0</v>
      </c>
      <c r="P6251">
        <v>14</v>
      </c>
      <c r="Q6251">
        <v>0</v>
      </c>
      <c r="R6251">
        <v>7</v>
      </c>
      <c r="S6251">
        <v>0</v>
      </c>
      <c r="T6251">
        <v>4</v>
      </c>
      <c r="U6251">
        <v>0</v>
      </c>
      <c r="V6251">
        <v>0</v>
      </c>
      <c r="W6251">
        <v>0</v>
      </c>
      <c r="X6251">
        <v>2.0401311687337369</v>
      </c>
      <c r="Y6251">
        <v>0</v>
      </c>
      <c r="Z6251">
        <v>9.485804869874066</v>
      </c>
      <c r="AA6251">
        <v>0</v>
      </c>
      <c r="AB6251">
        <v>0</v>
      </c>
      <c r="AC6251">
        <v>0</v>
      </c>
      <c r="AD6251">
        <v>0</v>
      </c>
      <c r="AE6251">
        <v>11.525936038607803</v>
      </c>
    </row>
    <row r="6252" spans="1:31" x14ac:dyDescent="0.25">
      <c r="A6252">
        <v>2349940</v>
      </c>
      <c r="B6252">
        <v>1</v>
      </c>
      <c r="C6252" t="s">
        <v>80</v>
      </c>
      <c r="D6252" t="s">
        <v>97</v>
      </c>
      <c r="E6252" t="s">
        <v>151</v>
      </c>
      <c r="F6252" t="s">
        <v>17878</v>
      </c>
      <c r="G6252" t="s">
        <v>153</v>
      </c>
      <c r="H6252" t="s">
        <v>154</v>
      </c>
      <c r="I6252" t="s">
        <v>144</v>
      </c>
      <c r="J6252" t="s">
        <v>137</v>
      </c>
      <c r="K6252" t="s">
        <v>138</v>
      </c>
      <c r="L6252" t="s">
        <v>17879</v>
      </c>
      <c r="M6252" t="s">
        <v>17880</v>
      </c>
      <c r="N6252">
        <v>1.8477777769999999</v>
      </c>
      <c r="O6252">
        <v>0</v>
      </c>
      <c r="P6252">
        <v>1</v>
      </c>
      <c r="Q6252">
        <v>0</v>
      </c>
      <c r="R6252">
        <v>3</v>
      </c>
      <c r="S6252">
        <v>0</v>
      </c>
      <c r="T6252">
        <v>1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1.2216888691270023</v>
      </c>
      <c r="AA6252">
        <v>0</v>
      </c>
      <c r="AB6252">
        <v>0.15175615595527497</v>
      </c>
      <c r="AC6252">
        <v>0</v>
      </c>
      <c r="AD6252">
        <v>0</v>
      </c>
      <c r="AE6252">
        <v>1.3734450250822772</v>
      </c>
    </row>
    <row r="6253" spans="1:31" x14ac:dyDescent="0.25">
      <c r="A6253">
        <v>2349419</v>
      </c>
      <c r="B6253">
        <v>1</v>
      </c>
      <c r="C6253" t="s">
        <v>80</v>
      </c>
      <c r="D6253" t="s">
        <v>100</v>
      </c>
      <c r="E6253" t="s">
        <v>157</v>
      </c>
      <c r="F6253" t="s">
        <v>17881</v>
      </c>
      <c r="G6253" t="s">
        <v>279</v>
      </c>
      <c r="H6253" t="s">
        <v>154</v>
      </c>
      <c r="I6253" t="s">
        <v>144</v>
      </c>
      <c r="J6253" t="s">
        <v>137</v>
      </c>
      <c r="K6253" t="s">
        <v>138</v>
      </c>
      <c r="L6253" t="s">
        <v>17882</v>
      </c>
      <c r="M6253" t="s">
        <v>17883</v>
      </c>
      <c r="N6253">
        <v>3.1980555549999998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1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</row>
    <row r="6254" spans="1:31" x14ac:dyDescent="0.25">
      <c r="A6254">
        <v>2349568</v>
      </c>
      <c r="B6254">
        <v>1</v>
      </c>
      <c r="C6254" t="s">
        <v>81</v>
      </c>
      <c r="D6254" t="s">
        <v>115</v>
      </c>
      <c r="E6254" t="s">
        <v>141</v>
      </c>
      <c r="F6254" t="s">
        <v>17884</v>
      </c>
      <c r="G6254" t="s">
        <v>208</v>
      </c>
      <c r="H6254" t="s">
        <v>135</v>
      </c>
      <c r="I6254" t="s">
        <v>144</v>
      </c>
      <c r="J6254" t="s">
        <v>137</v>
      </c>
      <c r="K6254" t="s">
        <v>209</v>
      </c>
      <c r="L6254" t="s">
        <v>17885</v>
      </c>
      <c r="M6254" t="s">
        <v>17886</v>
      </c>
      <c r="N6254">
        <v>8.02</v>
      </c>
      <c r="O6254">
        <v>0</v>
      </c>
      <c r="P6254">
        <v>336</v>
      </c>
      <c r="Q6254">
        <v>10</v>
      </c>
      <c r="R6254">
        <v>161</v>
      </c>
      <c r="S6254">
        <v>0</v>
      </c>
      <c r="T6254">
        <v>18</v>
      </c>
      <c r="U6254">
        <v>1</v>
      </c>
      <c r="V6254">
        <v>0</v>
      </c>
      <c r="W6254">
        <v>0</v>
      </c>
      <c r="X6254">
        <v>915.59006410803443</v>
      </c>
      <c r="Y6254">
        <v>475.85234015726377</v>
      </c>
      <c r="Z6254">
        <v>2525.9775322293622</v>
      </c>
      <c r="AA6254">
        <v>0</v>
      </c>
      <c r="AB6254">
        <v>202.37296036099869</v>
      </c>
      <c r="AC6254">
        <v>200.85763537814202</v>
      </c>
      <c r="AD6254">
        <v>0</v>
      </c>
      <c r="AE6254">
        <v>4320.6505322338007</v>
      </c>
    </row>
    <row r="6255" spans="1:31" x14ac:dyDescent="0.25">
      <c r="A6255">
        <v>2349854</v>
      </c>
      <c r="B6255">
        <v>1</v>
      </c>
      <c r="C6255" t="s">
        <v>80</v>
      </c>
      <c r="D6255" t="s">
        <v>88</v>
      </c>
      <c r="E6255" t="s">
        <v>141</v>
      </c>
      <c r="F6255" t="s">
        <v>15237</v>
      </c>
      <c r="G6255" t="s">
        <v>363</v>
      </c>
      <c r="H6255" t="s">
        <v>135</v>
      </c>
      <c r="I6255" t="s">
        <v>136</v>
      </c>
      <c r="J6255" t="s">
        <v>137</v>
      </c>
      <c r="K6255" t="s">
        <v>138</v>
      </c>
      <c r="L6255" t="s">
        <v>17618</v>
      </c>
      <c r="M6255" t="s">
        <v>17887</v>
      </c>
      <c r="N6255">
        <v>3.9722222000000001E-2</v>
      </c>
      <c r="O6255">
        <v>0</v>
      </c>
      <c r="P6255">
        <v>0</v>
      </c>
      <c r="Q6255">
        <v>0</v>
      </c>
      <c r="R6255">
        <v>0</v>
      </c>
      <c r="S6255">
        <v>9</v>
      </c>
      <c r="T6255">
        <v>8</v>
      </c>
      <c r="U6255">
        <v>7</v>
      </c>
      <c r="V6255">
        <v>2</v>
      </c>
      <c r="W6255">
        <v>0</v>
      </c>
      <c r="X6255">
        <v>0</v>
      </c>
      <c r="Y6255">
        <v>0</v>
      </c>
      <c r="Z6255">
        <v>0</v>
      </c>
      <c r="AA6255">
        <v>5.1707538281675465</v>
      </c>
      <c r="AB6255">
        <v>4.8595126171401333</v>
      </c>
      <c r="AC6255">
        <v>22.744456539332305</v>
      </c>
      <c r="AD6255">
        <v>1.330003011029709</v>
      </c>
      <c r="AE6255">
        <v>34.104725995669696</v>
      </c>
    </row>
    <row r="6256" spans="1:31" x14ac:dyDescent="0.25">
      <c r="A6256">
        <v>2349903</v>
      </c>
      <c r="B6256">
        <v>1</v>
      </c>
      <c r="C6256" t="s">
        <v>81</v>
      </c>
      <c r="D6256" t="s">
        <v>119</v>
      </c>
      <c r="E6256" t="s">
        <v>157</v>
      </c>
      <c r="F6256" t="s">
        <v>17888</v>
      </c>
      <c r="G6256" t="s">
        <v>159</v>
      </c>
      <c r="H6256" t="s">
        <v>154</v>
      </c>
      <c r="I6256" t="s">
        <v>144</v>
      </c>
      <c r="J6256" t="s">
        <v>137</v>
      </c>
      <c r="K6256" t="s">
        <v>138</v>
      </c>
      <c r="L6256" t="s">
        <v>17889</v>
      </c>
      <c r="M6256" t="s">
        <v>17890</v>
      </c>
      <c r="N6256">
        <v>0.8175</v>
      </c>
      <c r="O6256">
        <v>0</v>
      </c>
      <c r="P6256">
        <v>1</v>
      </c>
      <c r="Q6256">
        <v>0</v>
      </c>
      <c r="R6256">
        <v>0</v>
      </c>
      <c r="S6256">
        <v>0</v>
      </c>
      <c r="T6256">
        <v>2</v>
      </c>
      <c r="U6256">
        <v>0</v>
      </c>
      <c r="V6256">
        <v>0</v>
      </c>
      <c r="W6256">
        <v>0</v>
      </c>
      <c r="X6256">
        <v>0.10830147499335252</v>
      </c>
      <c r="Y6256">
        <v>0</v>
      </c>
      <c r="Z6256">
        <v>0</v>
      </c>
      <c r="AA6256">
        <v>0</v>
      </c>
      <c r="AB6256">
        <v>0.95199890102301787</v>
      </c>
      <c r="AC6256">
        <v>0</v>
      </c>
      <c r="AD6256">
        <v>0</v>
      </c>
      <c r="AE6256">
        <v>1.0603003760163703</v>
      </c>
    </row>
    <row r="6257" spans="1:31" x14ac:dyDescent="0.25">
      <c r="A6257">
        <v>2349897</v>
      </c>
      <c r="B6257">
        <v>1</v>
      </c>
      <c r="C6257" t="s">
        <v>81</v>
      </c>
      <c r="D6257" t="s">
        <v>112</v>
      </c>
      <c r="E6257" t="s">
        <v>157</v>
      </c>
      <c r="F6257" t="s">
        <v>17891</v>
      </c>
      <c r="G6257" t="s">
        <v>159</v>
      </c>
      <c r="H6257" t="s">
        <v>154</v>
      </c>
      <c r="I6257" t="s">
        <v>144</v>
      </c>
      <c r="J6257" t="s">
        <v>137</v>
      </c>
      <c r="K6257" t="s">
        <v>138</v>
      </c>
      <c r="L6257" t="s">
        <v>17892</v>
      </c>
      <c r="M6257" t="s">
        <v>17893</v>
      </c>
      <c r="N6257">
        <v>3.5024999999999999</v>
      </c>
      <c r="O6257">
        <v>0</v>
      </c>
      <c r="P6257">
        <v>1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0.5176890224795454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0.5176890224795454</v>
      </c>
    </row>
    <row r="6258" spans="1:31" x14ac:dyDescent="0.25">
      <c r="A6258">
        <v>2349754</v>
      </c>
      <c r="B6258">
        <v>1</v>
      </c>
      <c r="C6258" t="s">
        <v>80</v>
      </c>
      <c r="D6258" t="s">
        <v>94</v>
      </c>
      <c r="E6258" t="s">
        <v>174</v>
      </c>
      <c r="F6258" t="s">
        <v>2274</v>
      </c>
      <c r="G6258" t="s">
        <v>194</v>
      </c>
      <c r="H6258" t="s">
        <v>154</v>
      </c>
      <c r="I6258" t="s">
        <v>144</v>
      </c>
      <c r="J6258" t="s">
        <v>137</v>
      </c>
      <c r="K6258" t="s">
        <v>138</v>
      </c>
      <c r="L6258" t="s">
        <v>17894</v>
      </c>
      <c r="M6258" t="s">
        <v>17895</v>
      </c>
      <c r="N6258">
        <v>0.25444444399999999</v>
      </c>
      <c r="O6258">
        <v>0</v>
      </c>
      <c r="P6258">
        <v>30</v>
      </c>
      <c r="Q6258">
        <v>0</v>
      </c>
      <c r="R6258">
        <v>65</v>
      </c>
      <c r="S6258">
        <v>0</v>
      </c>
      <c r="T6258">
        <v>14</v>
      </c>
      <c r="U6258">
        <v>0</v>
      </c>
      <c r="V6258">
        <v>0</v>
      </c>
      <c r="W6258">
        <v>0</v>
      </c>
      <c r="X6258">
        <v>0.74785417175133873</v>
      </c>
      <c r="Y6258">
        <v>0</v>
      </c>
      <c r="Z6258">
        <v>6.7926917284702695</v>
      </c>
      <c r="AA6258">
        <v>0</v>
      </c>
      <c r="AB6258">
        <v>3.5562770292886943</v>
      </c>
      <c r="AC6258">
        <v>0</v>
      </c>
      <c r="AD6258">
        <v>0</v>
      </c>
      <c r="AE6258">
        <v>11.096822929510303</v>
      </c>
    </row>
    <row r="6259" spans="1:31" x14ac:dyDescent="0.25">
      <c r="A6259">
        <v>2349605</v>
      </c>
      <c r="B6259">
        <v>1</v>
      </c>
      <c r="C6259" t="s">
        <v>81</v>
      </c>
      <c r="D6259" t="s">
        <v>113</v>
      </c>
      <c r="E6259" t="s">
        <v>174</v>
      </c>
      <c r="F6259" t="s">
        <v>12085</v>
      </c>
      <c r="G6259" t="s">
        <v>176</v>
      </c>
      <c r="H6259" t="s">
        <v>154</v>
      </c>
      <c r="I6259" t="s">
        <v>144</v>
      </c>
      <c r="J6259" t="s">
        <v>137</v>
      </c>
      <c r="K6259" t="s">
        <v>138</v>
      </c>
      <c r="L6259" t="s">
        <v>17896</v>
      </c>
      <c r="M6259" t="s">
        <v>17897</v>
      </c>
      <c r="N6259">
        <v>3.0636111110000002</v>
      </c>
      <c r="O6259">
        <v>0</v>
      </c>
      <c r="P6259">
        <v>0</v>
      </c>
      <c r="Q6259">
        <v>0</v>
      </c>
      <c r="R6259">
        <v>12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184.17785103609151</v>
      </c>
      <c r="AA6259">
        <v>0</v>
      </c>
      <c r="AB6259">
        <v>0</v>
      </c>
      <c r="AC6259">
        <v>0</v>
      </c>
      <c r="AD6259">
        <v>0</v>
      </c>
      <c r="AE6259">
        <v>184.17785103609151</v>
      </c>
    </row>
    <row r="6260" spans="1:31" x14ac:dyDescent="0.25">
      <c r="A6260">
        <v>2349714</v>
      </c>
      <c r="B6260">
        <v>1</v>
      </c>
      <c r="C6260" t="s">
        <v>80</v>
      </c>
      <c r="D6260" t="s">
        <v>105</v>
      </c>
      <c r="E6260" t="s">
        <v>147</v>
      </c>
      <c r="F6260" t="s">
        <v>17898</v>
      </c>
      <c r="G6260" t="s">
        <v>134</v>
      </c>
      <c r="H6260" t="s">
        <v>135</v>
      </c>
      <c r="I6260" t="s">
        <v>144</v>
      </c>
      <c r="J6260" t="s">
        <v>137</v>
      </c>
      <c r="K6260" t="s">
        <v>138</v>
      </c>
      <c r="L6260" t="s">
        <v>17899</v>
      </c>
      <c r="M6260" t="s">
        <v>17900</v>
      </c>
      <c r="N6260">
        <v>0.30277777700000003</v>
      </c>
      <c r="O6260">
        <v>0</v>
      </c>
      <c r="P6260">
        <v>464</v>
      </c>
      <c r="Q6260">
        <v>0</v>
      </c>
      <c r="R6260">
        <v>0</v>
      </c>
      <c r="S6260">
        <v>0</v>
      </c>
      <c r="T6260">
        <v>60</v>
      </c>
      <c r="U6260">
        <v>0</v>
      </c>
      <c r="V6260">
        <v>0</v>
      </c>
      <c r="W6260">
        <v>0</v>
      </c>
      <c r="X6260">
        <v>48.295039196983538</v>
      </c>
      <c r="Y6260">
        <v>0</v>
      </c>
      <c r="Z6260">
        <v>0</v>
      </c>
      <c r="AA6260">
        <v>0</v>
      </c>
      <c r="AB6260">
        <v>31.808925115510867</v>
      </c>
      <c r="AC6260">
        <v>0</v>
      </c>
      <c r="AD6260">
        <v>0</v>
      </c>
      <c r="AE6260">
        <v>80.103964312494412</v>
      </c>
    </row>
    <row r="6261" spans="1:31" x14ac:dyDescent="0.25">
      <c r="A6261">
        <v>2349837</v>
      </c>
      <c r="B6261">
        <v>1</v>
      </c>
      <c r="C6261" t="s">
        <v>80</v>
      </c>
      <c r="D6261" t="s">
        <v>100</v>
      </c>
      <c r="E6261" t="s">
        <v>174</v>
      </c>
      <c r="F6261" t="s">
        <v>17901</v>
      </c>
      <c r="G6261" t="s">
        <v>299</v>
      </c>
      <c r="H6261" t="s">
        <v>154</v>
      </c>
      <c r="I6261" t="s">
        <v>144</v>
      </c>
      <c r="J6261" t="s">
        <v>137</v>
      </c>
      <c r="K6261" t="s">
        <v>138</v>
      </c>
      <c r="L6261" t="s">
        <v>17902</v>
      </c>
      <c r="M6261" t="s">
        <v>17903</v>
      </c>
      <c r="N6261">
        <v>1.061388888</v>
      </c>
      <c r="O6261">
        <v>0</v>
      </c>
      <c r="P6261">
        <v>143</v>
      </c>
      <c r="Q6261">
        <v>0</v>
      </c>
      <c r="R6261">
        <v>1</v>
      </c>
      <c r="S6261">
        <v>0</v>
      </c>
      <c r="T6261">
        <v>5</v>
      </c>
      <c r="U6261">
        <v>0</v>
      </c>
      <c r="V6261">
        <v>0</v>
      </c>
      <c r="W6261">
        <v>0</v>
      </c>
      <c r="X6261">
        <v>41.950519733163404</v>
      </c>
      <c r="Y6261">
        <v>0</v>
      </c>
      <c r="Z6261">
        <v>0</v>
      </c>
      <c r="AA6261">
        <v>0</v>
      </c>
      <c r="AB6261">
        <v>2.4703278204615362</v>
      </c>
      <c r="AC6261">
        <v>0</v>
      </c>
      <c r="AD6261">
        <v>0</v>
      </c>
      <c r="AE6261">
        <v>44.420847553624938</v>
      </c>
    </row>
    <row r="6262" spans="1:31" x14ac:dyDescent="0.25">
      <c r="A6262">
        <v>2349668</v>
      </c>
      <c r="B6262">
        <v>1</v>
      </c>
      <c r="C6262" t="s">
        <v>80</v>
      </c>
      <c r="D6262" t="s">
        <v>99</v>
      </c>
      <c r="E6262" t="s">
        <v>157</v>
      </c>
      <c r="F6262" t="s">
        <v>17904</v>
      </c>
      <c r="G6262" t="s">
        <v>159</v>
      </c>
      <c r="H6262" t="s">
        <v>154</v>
      </c>
      <c r="I6262" t="s">
        <v>144</v>
      </c>
      <c r="J6262" t="s">
        <v>137</v>
      </c>
      <c r="K6262" t="s">
        <v>138</v>
      </c>
      <c r="L6262" t="s">
        <v>17905</v>
      </c>
      <c r="M6262" t="s">
        <v>17906</v>
      </c>
      <c r="N6262">
        <v>5.7474999999999996</v>
      </c>
      <c r="O6262">
        <v>0</v>
      </c>
      <c r="P6262">
        <v>2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4.0245228075117474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4.0245228075117474</v>
      </c>
    </row>
    <row r="6263" spans="1:31" x14ac:dyDescent="0.25">
      <c r="A6263">
        <v>2349814</v>
      </c>
      <c r="B6263">
        <v>1</v>
      </c>
      <c r="C6263" t="s">
        <v>80</v>
      </c>
      <c r="D6263" t="s">
        <v>93</v>
      </c>
      <c r="E6263" t="s">
        <v>151</v>
      </c>
      <c r="F6263" t="s">
        <v>17907</v>
      </c>
      <c r="G6263" t="s">
        <v>153</v>
      </c>
      <c r="H6263" t="s">
        <v>154</v>
      </c>
      <c r="I6263" t="s">
        <v>144</v>
      </c>
      <c r="J6263" t="s">
        <v>137</v>
      </c>
      <c r="K6263" t="s">
        <v>138</v>
      </c>
      <c r="L6263" t="s">
        <v>17908</v>
      </c>
      <c r="M6263" t="s">
        <v>17909</v>
      </c>
      <c r="N6263">
        <v>2.2850000000000001</v>
      </c>
      <c r="O6263">
        <v>0</v>
      </c>
      <c r="P6263">
        <v>2</v>
      </c>
      <c r="Q6263">
        <v>0</v>
      </c>
      <c r="R6263">
        <v>5</v>
      </c>
      <c r="S6263">
        <v>0</v>
      </c>
      <c r="T6263">
        <v>3</v>
      </c>
      <c r="U6263">
        <v>0</v>
      </c>
      <c r="V6263">
        <v>0</v>
      </c>
      <c r="W6263">
        <v>0</v>
      </c>
      <c r="X6263">
        <v>1.1230303339679901</v>
      </c>
      <c r="Y6263">
        <v>0</v>
      </c>
      <c r="Z6263">
        <v>9.2858607997456133</v>
      </c>
      <c r="AA6263">
        <v>0</v>
      </c>
      <c r="AB6263">
        <v>2.4772192063769172</v>
      </c>
      <c r="AC6263">
        <v>0</v>
      </c>
      <c r="AD6263">
        <v>0</v>
      </c>
      <c r="AE6263">
        <v>12.88611034009052</v>
      </c>
    </row>
    <row r="6264" spans="1:31" x14ac:dyDescent="0.25">
      <c r="A6264">
        <v>2349646</v>
      </c>
      <c r="B6264">
        <v>1</v>
      </c>
      <c r="C6264" t="s">
        <v>80</v>
      </c>
      <c r="D6264" t="s">
        <v>93</v>
      </c>
      <c r="E6264" t="s">
        <v>132</v>
      </c>
      <c r="F6264" t="s">
        <v>17910</v>
      </c>
      <c r="G6264" t="s">
        <v>134</v>
      </c>
      <c r="H6264" t="s">
        <v>135</v>
      </c>
      <c r="I6264" t="s">
        <v>144</v>
      </c>
      <c r="J6264" t="s">
        <v>137</v>
      </c>
      <c r="K6264" t="s">
        <v>138</v>
      </c>
      <c r="L6264" t="s">
        <v>17911</v>
      </c>
      <c r="M6264" t="s">
        <v>17912</v>
      </c>
      <c r="N6264">
        <v>0.71583333299999996</v>
      </c>
      <c r="O6264">
        <v>2</v>
      </c>
      <c r="P6264">
        <v>308</v>
      </c>
      <c r="Q6264">
        <v>34</v>
      </c>
      <c r="R6264">
        <v>70</v>
      </c>
      <c r="S6264">
        <v>6</v>
      </c>
      <c r="T6264">
        <v>75</v>
      </c>
      <c r="U6264">
        <v>1</v>
      </c>
      <c r="V6264">
        <v>0</v>
      </c>
      <c r="W6264">
        <v>1.2365879724898037</v>
      </c>
      <c r="X6264">
        <v>40.512048060892326</v>
      </c>
      <c r="Y6264">
        <v>312.70883012345189</v>
      </c>
      <c r="Z6264">
        <v>315.38204547091374</v>
      </c>
      <c r="AA6264">
        <v>20.211917544057485</v>
      </c>
      <c r="AB6264">
        <v>72.591542730435847</v>
      </c>
      <c r="AC6264">
        <v>1.2867093332934867</v>
      </c>
      <c r="AD6264">
        <v>0</v>
      </c>
      <c r="AE6264">
        <v>763.92968123553464</v>
      </c>
    </row>
    <row r="6265" spans="1:31" x14ac:dyDescent="0.25">
      <c r="A6265">
        <v>2349932</v>
      </c>
      <c r="B6265">
        <v>1</v>
      </c>
      <c r="C6265" t="s">
        <v>81</v>
      </c>
      <c r="D6265" t="s">
        <v>119</v>
      </c>
      <c r="E6265" t="s">
        <v>174</v>
      </c>
      <c r="F6265" t="s">
        <v>4262</v>
      </c>
      <c r="G6265" t="s">
        <v>176</v>
      </c>
      <c r="H6265" t="s">
        <v>154</v>
      </c>
      <c r="I6265" t="s">
        <v>144</v>
      </c>
      <c r="J6265" t="s">
        <v>137</v>
      </c>
      <c r="K6265" t="s">
        <v>138</v>
      </c>
      <c r="L6265" t="s">
        <v>17913</v>
      </c>
      <c r="M6265" t="s">
        <v>17914</v>
      </c>
      <c r="N6265">
        <v>0.33916666600000001</v>
      </c>
      <c r="O6265">
        <v>0</v>
      </c>
      <c r="P6265">
        <v>7</v>
      </c>
      <c r="Q6265">
        <v>0</v>
      </c>
      <c r="R6265">
        <v>13</v>
      </c>
      <c r="S6265">
        <v>0</v>
      </c>
      <c r="T6265">
        <v>1</v>
      </c>
      <c r="U6265">
        <v>0</v>
      </c>
      <c r="V6265">
        <v>0</v>
      </c>
      <c r="W6265">
        <v>0</v>
      </c>
      <c r="X6265">
        <v>0.50951218818629251</v>
      </c>
      <c r="Y6265">
        <v>0</v>
      </c>
      <c r="Z6265">
        <v>19.037946710931585</v>
      </c>
      <c r="AA6265">
        <v>0</v>
      </c>
      <c r="AB6265">
        <v>0.5717693117803333</v>
      </c>
      <c r="AC6265">
        <v>0</v>
      </c>
      <c r="AD6265">
        <v>0</v>
      </c>
      <c r="AE6265">
        <v>20.119228210898211</v>
      </c>
    </row>
    <row r="6266" spans="1:31" x14ac:dyDescent="0.25">
      <c r="A6266">
        <v>2349809</v>
      </c>
      <c r="B6266">
        <v>1</v>
      </c>
      <c r="C6266" t="s">
        <v>80</v>
      </c>
      <c r="D6266" t="s">
        <v>94</v>
      </c>
      <c r="E6266" t="s">
        <v>151</v>
      </c>
      <c r="F6266" t="s">
        <v>17915</v>
      </c>
      <c r="G6266" t="s">
        <v>153</v>
      </c>
      <c r="H6266" t="s">
        <v>154</v>
      </c>
      <c r="I6266" t="s">
        <v>144</v>
      </c>
      <c r="J6266" t="s">
        <v>137</v>
      </c>
      <c r="K6266" t="s">
        <v>138</v>
      </c>
      <c r="L6266" t="s">
        <v>17916</v>
      </c>
      <c r="M6266" t="s">
        <v>17917</v>
      </c>
      <c r="N6266">
        <v>1.8747222219999999</v>
      </c>
      <c r="O6266">
        <v>0</v>
      </c>
      <c r="P6266">
        <v>3</v>
      </c>
      <c r="Q6266">
        <v>0</v>
      </c>
      <c r="R6266">
        <v>0</v>
      </c>
      <c r="S6266">
        <v>0</v>
      </c>
      <c r="T6266">
        <v>3</v>
      </c>
      <c r="U6266">
        <v>0</v>
      </c>
      <c r="V6266">
        <v>0</v>
      </c>
      <c r="W6266">
        <v>0</v>
      </c>
      <c r="X6266">
        <v>0.52853461847037508</v>
      </c>
      <c r="Y6266">
        <v>0</v>
      </c>
      <c r="Z6266">
        <v>0</v>
      </c>
      <c r="AA6266">
        <v>0</v>
      </c>
      <c r="AB6266">
        <v>7.7570428036995196</v>
      </c>
      <c r="AC6266">
        <v>0</v>
      </c>
      <c r="AD6266">
        <v>0</v>
      </c>
      <c r="AE6266">
        <v>8.2855774221698955</v>
      </c>
    </row>
    <row r="6267" spans="1:31" x14ac:dyDescent="0.25">
      <c r="A6267">
        <v>2349437</v>
      </c>
      <c r="B6267">
        <v>1</v>
      </c>
      <c r="C6267" t="s">
        <v>80</v>
      </c>
      <c r="D6267" t="s">
        <v>93</v>
      </c>
      <c r="E6267" t="s">
        <v>157</v>
      </c>
      <c r="F6267" t="s">
        <v>17918</v>
      </c>
      <c r="G6267" t="s">
        <v>204</v>
      </c>
      <c r="H6267" t="s">
        <v>154</v>
      </c>
      <c r="I6267" t="s">
        <v>144</v>
      </c>
      <c r="J6267" t="s">
        <v>137</v>
      </c>
      <c r="K6267" t="s">
        <v>138</v>
      </c>
      <c r="L6267" t="s">
        <v>17919</v>
      </c>
      <c r="M6267" t="s">
        <v>17920</v>
      </c>
      <c r="N6267">
        <v>7.3552777770000004</v>
      </c>
      <c r="O6267">
        <v>0</v>
      </c>
      <c r="P6267">
        <v>0</v>
      </c>
      <c r="Q6267">
        <v>0</v>
      </c>
      <c r="R6267">
        <v>1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8.7355174671073481</v>
      </c>
      <c r="AA6267">
        <v>0</v>
      </c>
      <c r="AB6267">
        <v>0</v>
      </c>
      <c r="AC6267">
        <v>0</v>
      </c>
      <c r="AD6267">
        <v>0</v>
      </c>
      <c r="AE6267">
        <v>8.7355174671073481</v>
      </c>
    </row>
    <row r="6268" spans="1:31" x14ac:dyDescent="0.25">
      <c r="A6268">
        <v>2349832</v>
      </c>
      <c r="B6268">
        <v>1</v>
      </c>
      <c r="C6268" t="s">
        <v>80</v>
      </c>
      <c r="D6268" t="s">
        <v>101</v>
      </c>
      <c r="E6268" t="s">
        <v>151</v>
      </c>
      <c r="F6268" t="s">
        <v>17921</v>
      </c>
      <c r="G6268" t="s">
        <v>194</v>
      </c>
      <c r="H6268" t="s">
        <v>154</v>
      </c>
      <c r="I6268" t="s">
        <v>144</v>
      </c>
      <c r="J6268" t="s">
        <v>137</v>
      </c>
      <c r="K6268" t="s">
        <v>138</v>
      </c>
      <c r="L6268" t="s">
        <v>17922</v>
      </c>
      <c r="M6268" t="s">
        <v>17923</v>
      </c>
      <c r="N6268">
        <v>0.332777777</v>
      </c>
      <c r="O6268">
        <v>0</v>
      </c>
      <c r="P6268">
        <v>12</v>
      </c>
      <c r="Q6268">
        <v>0</v>
      </c>
      <c r="R6268">
        <v>9</v>
      </c>
      <c r="S6268">
        <v>0</v>
      </c>
      <c r="T6268">
        <v>6</v>
      </c>
      <c r="U6268">
        <v>0</v>
      </c>
      <c r="V6268">
        <v>0</v>
      </c>
      <c r="W6268">
        <v>0</v>
      </c>
      <c r="X6268">
        <v>1.1635597098178219</v>
      </c>
      <c r="Y6268">
        <v>0</v>
      </c>
      <c r="Z6268">
        <v>2.4817523266836221</v>
      </c>
      <c r="AA6268">
        <v>0</v>
      </c>
      <c r="AB6268">
        <v>1.5395118758511022</v>
      </c>
      <c r="AC6268">
        <v>0</v>
      </c>
      <c r="AD6268">
        <v>0</v>
      </c>
      <c r="AE6268">
        <v>5.1848239123525461</v>
      </c>
    </row>
    <row r="6269" spans="1:31" x14ac:dyDescent="0.25">
      <c r="A6269">
        <v>2349583</v>
      </c>
      <c r="B6269">
        <v>1</v>
      </c>
      <c r="C6269" t="s">
        <v>80</v>
      </c>
      <c r="D6269" t="s">
        <v>83</v>
      </c>
      <c r="E6269" t="s">
        <v>157</v>
      </c>
      <c r="F6269" t="s">
        <v>17924</v>
      </c>
      <c r="G6269" t="s">
        <v>279</v>
      </c>
      <c r="H6269" t="s">
        <v>154</v>
      </c>
      <c r="I6269" t="s">
        <v>144</v>
      </c>
      <c r="J6269" t="s">
        <v>137</v>
      </c>
      <c r="K6269" t="s">
        <v>138</v>
      </c>
      <c r="L6269" t="s">
        <v>17925</v>
      </c>
      <c r="M6269" t="s">
        <v>17926</v>
      </c>
      <c r="N6269">
        <v>4.9797222220000004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1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3.1538502230607945</v>
      </c>
      <c r="AC6269">
        <v>0</v>
      </c>
      <c r="AD6269">
        <v>0</v>
      </c>
      <c r="AE6269">
        <v>3.1538502230607945</v>
      </c>
    </row>
    <row r="6270" spans="1:31" x14ac:dyDescent="0.25">
      <c r="A6270">
        <v>2349540</v>
      </c>
      <c r="B6270">
        <v>1</v>
      </c>
      <c r="C6270" t="s">
        <v>80</v>
      </c>
      <c r="D6270" t="s">
        <v>110</v>
      </c>
      <c r="E6270" t="s">
        <v>326</v>
      </c>
      <c r="F6270" t="s">
        <v>13904</v>
      </c>
      <c r="G6270" t="s">
        <v>498</v>
      </c>
      <c r="H6270" t="s">
        <v>154</v>
      </c>
      <c r="I6270" t="s">
        <v>144</v>
      </c>
      <c r="J6270" t="s">
        <v>137</v>
      </c>
      <c r="K6270" t="s">
        <v>138</v>
      </c>
      <c r="L6270" t="s">
        <v>17927</v>
      </c>
      <c r="M6270" t="s">
        <v>17928</v>
      </c>
      <c r="N6270">
        <v>0.98611111100000004</v>
      </c>
      <c r="O6270">
        <v>0</v>
      </c>
      <c r="P6270">
        <v>11</v>
      </c>
      <c r="Q6270">
        <v>0</v>
      </c>
      <c r="R6270">
        <v>0</v>
      </c>
      <c r="S6270">
        <v>0</v>
      </c>
      <c r="T6270">
        <v>2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1.305458302260089</v>
      </c>
      <c r="AC6270">
        <v>0</v>
      </c>
      <c r="AD6270">
        <v>0</v>
      </c>
      <c r="AE6270">
        <v>1.305458302260089</v>
      </c>
    </row>
    <row r="6271" spans="1:31" x14ac:dyDescent="0.25">
      <c r="A6271">
        <v>2349872</v>
      </c>
      <c r="B6271">
        <v>1</v>
      </c>
      <c r="C6271" t="s">
        <v>80</v>
      </c>
      <c r="D6271" t="s">
        <v>83</v>
      </c>
      <c r="E6271" t="s">
        <v>147</v>
      </c>
      <c r="F6271" t="s">
        <v>17929</v>
      </c>
      <c r="G6271" t="s">
        <v>363</v>
      </c>
      <c r="H6271" t="s">
        <v>135</v>
      </c>
      <c r="I6271" t="s">
        <v>136</v>
      </c>
      <c r="J6271" t="s">
        <v>137</v>
      </c>
      <c r="K6271" t="s">
        <v>138</v>
      </c>
      <c r="L6271" t="s">
        <v>17930</v>
      </c>
      <c r="M6271" t="s">
        <v>17931</v>
      </c>
      <c r="N6271">
        <v>7.2222220000000004E-3</v>
      </c>
      <c r="O6271">
        <v>0</v>
      </c>
      <c r="P6271">
        <v>887</v>
      </c>
      <c r="Q6271">
        <v>0</v>
      </c>
      <c r="R6271">
        <v>0</v>
      </c>
      <c r="S6271">
        <v>0</v>
      </c>
      <c r="T6271">
        <v>53</v>
      </c>
      <c r="U6271">
        <v>0</v>
      </c>
      <c r="V6271">
        <v>0</v>
      </c>
      <c r="W6271">
        <v>0</v>
      </c>
      <c r="X6271">
        <v>1.7682770785712769</v>
      </c>
      <c r="Y6271">
        <v>0</v>
      </c>
      <c r="Z6271">
        <v>0</v>
      </c>
      <c r="AA6271">
        <v>0</v>
      </c>
      <c r="AB6271">
        <v>0.57459006149968195</v>
      </c>
      <c r="AC6271">
        <v>0</v>
      </c>
      <c r="AD6271">
        <v>0</v>
      </c>
      <c r="AE6271">
        <v>2.3428671400709589</v>
      </c>
    </row>
    <row r="6272" spans="1:31" x14ac:dyDescent="0.25">
      <c r="A6272">
        <v>2349683</v>
      </c>
      <c r="B6272">
        <v>1</v>
      </c>
      <c r="C6272" t="s">
        <v>81</v>
      </c>
      <c r="D6272" t="s">
        <v>128</v>
      </c>
      <c r="E6272" t="s">
        <v>132</v>
      </c>
      <c r="F6272" t="s">
        <v>17932</v>
      </c>
      <c r="G6272" t="s">
        <v>208</v>
      </c>
      <c r="H6272" t="s">
        <v>135</v>
      </c>
      <c r="I6272" t="s">
        <v>144</v>
      </c>
      <c r="J6272" t="s">
        <v>137</v>
      </c>
      <c r="K6272" t="s">
        <v>209</v>
      </c>
      <c r="L6272" t="s">
        <v>17933</v>
      </c>
      <c r="M6272" t="s">
        <v>17934</v>
      </c>
      <c r="N6272">
        <v>0.99888888799999997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1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8.0529071705834792</v>
      </c>
      <c r="AC6272">
        <v>0</v>
      </c>
      <c r="AD6272">
        <v>0</v>
      </c>
      <c r="AE6272">
        <v>8.0529071705834792</v>
      </c>
    </row>
    <row r="6273" spans="1:31" x14ac:dyDescent="0.25">
      <c r="A6273">
        <v>2349417</v>
      </c>
      <c r="B6273">
        <v>1</v>
      </c>
      <c r="C6273" t="s">
        <v>80</v>
      </c>
      <c r="D6273" t="s">
        <v>96</v>
      </c>
      <c r="E6273" t="s">
        <v>132</v>
      </c>
      <c r="F6273" t="s">
        <v>17935</v>
      </c>
      <c r="G6273" t="s">
        <v>134</v>
      </c>
      <c r="H6273" t="s">
        <v>135</v>
      </c>
      <c r="I6273" t="s">
        <v>144</v>
      </c>
      <c r="J6273" t="s">
        <v>137</v>
      </c>
      <c r="K6273" t="s">
        <v>138</v>
      </c>
      <c r="L6273" t="s">
        <v>17936</v>
      </c>
      <c r="M6273" t="s">
        <v>17937</v>
      </c>
      <c r="N6273">
        <v>0.30222222199999998</v>
      </c>
      <c r="O6273">
        <v>3</v>
      </c>
      <c r="P6273">
        <v>0</v>
      </c>
      <c r="Q6273">
        <v>4</v>
      </c>
      <c r="R6273">
        <v>0</v>
      </c>
      <c r="S6273">
        <v>6</v>
      </c>
      <c r="T6273">
        <v>0</v>
      </c>
      <c r="U6273">
        <v>0</v>
      </c>
      <c r="V6273">
        <v>0</v>
      </c>
      <c r="W6273">
        <v>2.0611193786706554</v>
      </c>
      <c r="X6273">
        <v>0</v>
      </c>
      <c r="Y6273">
        <v>1.2972439603550934</v>
      </c>
      <c r="Z6273">
        <v>0</v>
      </c>
      <c r="AA6273">
        <v>3.8697027226036296</v>
      </c>
      <c r="AB6273">
        <v>0</v>
      </c>
      <c r="AC6273">
        <v>0</v>
      </c>
      <c r="AD6273">
        <v>0</v>
      </c>
      <c r="AE6273">
        <v>7.2280660616293781</v>
      </c>
    </row>
    <row r="6274" spans="1:31" x14ac:dyDescent="0.25">
      <c r="A6274">
        <v>2349517</v>
      </c>
      <c r="B6274">
        <v>1</v>
      </c>
      <c r="C6274" t="s">
        <v>80</v>
      </c>
      <c r="D6274" t="s">
        <v>94</v>
      </c>
      <c r="E6274" t="s">
        <v>147</v>
      </c>
      <c r="F6274" t="s">
        <v>12871</v>
      </c>
      <c r="G6274" t="s">
        <v>208</v>
      </c>
      <c r="H6274" t="s">
        <v>135</v>
      </c>
      <c r="I6274" t="s">
        <v>144</v>
      </c>
      <c r="J6274" t="s">
        <v>137</v>
      </c>
      <c r="K6274" t="s">
        <v>209</v>
      </c>
      <c r="L6274" t="s">
        <v>17938</v>
      </c>
      <c r="M6274" t="s">
        <v>17939</v>
      </c>
      <c r="N6274">
        <v>9.1344444439999997</v>
      </c>
      <c r="O6274">
        <v>0</v>
      </c>
      <c r="P6274">
        <v>0</v>
      </c>
      <c r="Q6274">
        <v>0</v>
      </c>
      <c r="R6274">
        <v>0</v>
      </c>
      <c r="S6274">
        <v>1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640.27462461796551</v>
      </c>
      <c r="AB6274">
        <v>0</v>
      </c>
      <c r="AC6274">
        <v>0</v>
      </c>
      <c r="AD6274">
        <v>0</v>
      </c>
      <c r="AE6274">
        <v>640.27462461796551</v>
      </c>
    </row>
    <row r="6275" spans="1:31" x14ac:dyDescent="0.25">
      <c r="A6275">
        <v>2349497</v>
      </c>
      <c r="B6275">
        <v>1</v>
      </c>
      <c r="C6275" t="s">
        <v>81</v>
      </c>
      <c r="D6275" t="s">
        <v>128</v>
      </c>
      <c r="E6275" t="s">
        <v>141</v>
      </c>
      <c r="F6275" t="s">
        <v>17940</v>
      </c>
      <c r="G6275" t="s">
        <v>208</v>
      </c>
      <c r="H6275" t="s">
        <v>135</v>
      </c>
      <c r="I6275" t="s">
        <v>144</v>
      </c>
      <c r="J6275" t="s">
        <v>137</v>
      </c>
      <c r="K6275" t="s">
        <v>209</v>
      </c>
      <c r="L6275" t="s">
        <v>17941</v>
      </c>
      <c r="M6275" t="s">
        <v>17942</v>
      </c>
      <c r="N6275">
        <v>1.5136111109999999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1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202.28310001037522</v>
      </c>
      <c r="AD6275">
        <v>0</v>
      </c>
      <c r="AE6275">
        <v>202.28310001037522</v>
      </c>
    </row>
    <row r="6276" spans="1:31" x14ac:dyDescent="0.25">
      <c r="A6276">
        <v>2349709</v>
      </c>
      <c r="B6276">
        <v>1</v>
      </c>
      <c r="C6276" t="s">
        <v>80</v>
      </c>
      <c r="D6276" t="s">
        <v>93</v>
      </c>
      <c r="E6276" t="s">
        <v>174</v>
      </c>
      <c r="F6276" t="s">
        <v>17943</v>
      </c>
      <c r="G6276" t="s">
        <v>176</v>
      </c>
      <c r="H6276" t="s">
        <v>154</v>
      </c>
      <c r="I6276" t="s">
        <v>144</v>
      </c>
      <c r="J6276" t="s">
        <v>137</v>
      </c>
      <c r="K6276" t="s">
        <v>138</v>
      </c>
      <c r="L6276" t="s">
        <v>17944</v>
      </c>
      <c r="M6276" t="s">
        <v>17945</v>
      </c>
      <c r="N6276">
        <v>1.1783333330000001</v>
      </c>
      <c r="O6276">
        <v>0</v>
      </c>
      <c r="P6276">
        <v>14</v>
      </c>
      <c r="Q6276">
        <v>0</v>
      </c>
      <c r="R6276">
        <v>20</v>
      </c>
      <c r="S6276">
        <v>0</v>
      </c>
      <c r="T6276">
        <v>4</v>
      </c>
      <c r="U6276">
        <v>0</v>
      </c>
      <c r="V6276">
        <v>0</v>
      </c>
      <c r="W6276">
        <v>0</v>
      </c>
      <c r="X6276">
        <v>8.9128867524170765</v>
      </c>
      <c r="Y6276">
        <v>0</v>
      </c>
      <c r="Z6276">
        <v>69.0125576785709</v>
      </c>
      <c r="AA6276">
        <v>0</v>
      </c>
      <c r="AB6276">
        <v>5.8799904463454222</v>
      </c>
      <c r="AC6276">
        <v>0</v>
      </c>
      <c r="AD6276">
        <v>0</v>
      </c>
      <c r="AE6276">
        <v>83.805434877333397</v>
      </c>
    </row>
    <row r="6277" spans="1:31" x14ac:dyDescent="0.25">
      <c r="A6277">
        <v>2349746</v>
      </c>
      <c r="B6277">
        <v>1</v>
      </c>
      <c r="C6277" t="s">
        <v>80</v>
      </c>
      <c r="D6277" t="s">
        <v>99</v>
      </c>
      <c r="E6277" t="s">
        <v>157</v>
      </c>
      <c r="F6277" t="s">
        <v>17946</v>
      </c>
      <c r="G6277" t="s">
        <v>159</v>
      </c>
      <c r="H6277" t="s">
        <v>154</v>
      </c>
      <c r="I6277" t="s">
        <v>144</v>
      </c>
      <c r="J6277" t="s">
        <v>137</v>
      </c>
      <c r="K6277" t="s">
        <v>138</v>
      </c>
      <c r="L6277" t="s">
        <v>17947</v>
      </c>
      <c r="M6277" t="s">
        <v>17948</v>
      </c>
      <c r="N6277">
        <v>2.485833333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1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17.196241015808759</v>
      </c>
      <c r="AC6277">
        <v>0</v>
      </c>
      <c r="AD6277">
        <v>0</v>
      </c>
      <c r="AE6277">
        <v>17.196241015808759</v>
      </c>
    </row>
    <row r="6278" spans="1:31" x14ac:dyDescent="0.25">
      <c r="A6278">
        <v>2349560</v>
      </c>
      <c r="B6278">
        <v>1</v>
      </c>
      <c r="C6278" t="s">
        <v>80</v>
      </c>
      <c r="D6278" t="s">
        <v>103</v>
      </c>
      <c r="E6278" t="s">
        <v>141</v>
      </c>
      <c r="F6278" t="s">
        <v>17690</v>
      </c>
      <c r="G6278" t="s">
        <v>269</v>
      </c>
      <c r="H6278" t="s">
        <v>135</v>
      </c>
      <c r="I6278" t="s">
        <v>144</v>
      </c>
      <c r="J6278" t="s">
        <v>137</v>
      </c>
      <c r="K6278" t="s">
        <v>209</v>
      </c>
      <c r="L6278" t="s">
        <v>17949</v>
      </c>
      <c r="M6278" t="s">
        <v>17950</v>
      </c>
      <c r="N6278">
        <v>0.85</v>
      </c>
      <c r="O6278">
        <v>0</v>
      </c>
      <c r="P6278">
        <v>0</v>
      </c>
      <c r="Q6278">
        <v>4</v>
      </c>
      <c r="R6278">
        <v>1</v>
      </c>
      <c r="S6278">
        <v>2</v>
      </c>
      <c r="T6278">
        <v>0</v>
      </c>
      <c r="U6278">
        <v>8</v>
      </c>
      <c r="V6278">
        <v>1</v>
      </c>
      <c r="W6278">
        <v>0</v>
      </c>
      <c r="X6278">
        <v>0</v>
      </c>
      <c r="Y6278">
        <v>77.467055950475512</v>
      </c>
      <c r="Z6278">
        <v>1.2688092252657834</v>
      </c>
      <c r="AA6278">
        <v>4.142844188728267</v>
      </c>
      <c r="AB6278">
        <v>0</v>
      </c>
      <c r="AC6278">
        <v>426.36049906947983</v>
      </c>
      <c r="AD6278">
        <v>24.9559754006563</v>
      </c>
      <c r="AE6278">
        <v>534.1951838346057</v>
      </c>
    </row>
    <row r="6279" spans="1:31" x14ac:dyDescent="0.25">
      <c r="A6279">
        <v>2349454</v>
      </c>
      <c r="B6279">
        <v>1</v>
      </c>
      <c r="C6279" t="s">
        <v>80</v>
      </c>
      <c r="D6279" t="s">
        <v>99</v>
      </c>
      <c r="E6279" t="s">
        <v>147</v>
      </c>
      <c r="F6279" t="s">
        <v>1343</v>
      </c>
      <c r="G6279" t="s">
        <v>184</v>
      </c>
      <c r="H6279" t="s">
        <v>135</v>
      </c>
      <c r="I6279" t="s">
        <v>144</v>
      </c>
      <c r="J6279" t="s">
        <v>137</v>
      </c>
      <c r="K6279" t="s">
        <v>138</v>
      </c>
      <c r="L6279" t="s">
        <v>17951</v>
      </c>
      <c r="M6279" t="s">
        <v>17952</v>
      </c>
      <c r="N6279">
        <v>1.5847222219999999</v>
      </c>
      <c r="O6279">
        <v>0</v>
      </c>
      <c r="P6279">
        <v>230</v>
      </c>
      <c r="Q6279">
        <v>0</v>
      </c>
      <c r="R6279">
        <v>2</v>
      </c>
      <c r="S6279">
        <v>0</v>
      </c>
      <c r="T6279">
        <v>28</v>
      </c>
      <c r="U6279">
        <v>0</v>
      </c>
      <c r="V6279">
        <v>0</v>
      </c>
      <c r="W6279">
        <v>0</v>
      </c>
      <c r="X6279">
        <v>77.873315490027238</v>
      </c>
      <c r="Y6279">
        <v>0</v>
      </c>
      <c r="Z6279">
        <v>1.7219083362536045</v>
      </c>
      <c r="AA6279">
        <v>0</v>
      </c>
      <c r="AB6279">
        <v>42.790283869001314</v>
      </c>
      <c r="AC6279">
        <v>0</v>
      </c>
      <c r="AD6279">
        <v>0</v>
      </c>
      <c r="AE6279">
        <v>122.38550769528216</v>
      </c>
    </row>
    <row r="6280" spans="1:31" x14ac:dyDescent="0.25">
      <c r="A6280">
        <v>2349752</v>
      </c>
      <c r="B6280">
        <v>1</v>
      </c>
      <c r="C6280" t="s">
        <v>80</v>
      </c>
      <c r="D6280" t="s">
        <v>82</v>
      </c>
      <c r="E6280" t="s">
        <v>157</v>
      </c>
      <c r="F6280" t="s">
        <v>17953</v>
      </c>
      <c r="G6280" t="s">
        <v>204</v>
      </c>
      <c r="H6280" t="s">
        <v>154</v>
      </c>
      <c r="I6280" t="s">
        <v>144</v>
      </c>
      <c r="J6280" t="s">
        <v>137</v>
      </c>
      <c r="K6280" t="s">
        <v>138</v>
      </c>
      <c r="L6280" t="s">
        <v>17954</v>
      </c>
      <c r="M6280" t="s">
        <v>17955</v>
      </c>
      <c r="N6280">
        <v>1.823611111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1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1.6703619988821303</v>
      </c>
      <c r="AC6280">
        <v>0</v>
      </c>
      <c r="AD6280">
        <v>0</v>
      </c>
      <c r="AE6280">
        <v>1.6703619988821303</v>
      </c>
    </row>
    <row r="6281" spans="1:31" x14ac:dyDescent="0.25">
      <c r="A6281">
        <v>2349703</v>
      </c>
      <c r="B6281">
        <v>1</v>
      </c>
      <c r="C6281" t="s">
        <v>81</v>
      </c>
      <c r="D6281" t="s">
        <v>116</v>
      </c>
      <c r="E6281" t="s">
        <v>157</v>
      </c>
      <c r="F6281" t="s">
        <v>17956</v>
      </c>
      <c r="G6281" t="s">
        <v>159</v>
      </c>
      <c r="H6281" t="s">
        <v>154</v>
      </c>
      <c r="I6281" t="s">
        <v>144</v>
      </c>
      <c r="J6281" t="s">
        <v>137</v>
      </c>
      <c r="K6281" t="s">
        <v>138</v>
      </c>
      <c r="L6281" t="s">
        <v>17957</v>
      </c>
      <c r="M6281" t="s">
        <v>17958</v>
      </c>
      <c r="N6281">
        <v>1.7050000000000001</v>
      </c>
      <c r="O6281">
        <v>0</v>
      </c>
      <c r="P6281">
        <v>1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0.33196981415520943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0.33196981415520943</v>
      </c>
    </row>
    <row r="6282" spans="1:31" x14ac:dyDescent="0.25">
      <c r="A6282">
        <v>2349812</v>
      </c>
      <c r="B6282">
        <v>1</v>
      </c>
      <c r="C6282" t="s">
        <v>80</v>
      </c>
      <c r="D6282" t="s">
        <v>106</v>
      </c>
      <c r="E6282" t="s">
        <v>147</v>
      </c>
      <c r="F6282" t="s">
        <v>17959</v>
      </c>
      <c r="G6282" t="s">
        <v>356</v>
      </c>
      <c r="H6282" t="s">
        <v>135</v>
      </c>
      <c r="I6282" t="s">
        <v>144</v>
      </c>
      <c r="J6282" t="s">
        <v>137</v>
      </c>
      <c r="K6282" t="s">
        <v>138</v>
      </c>
      <c r="L6282" t="s">
        <v>17960</v>
      </c>
      <c r="M6282" t="s">
        <v>17961</v>
      </c>
      <c r="N6282">
        <v>5.4841666660000001</v>
      </c>
      <c r="O6282">
        <v>0</v>
      </c>
      <c r="P6282">
        <v>0</v>
      </c>
      <c r="Q6282">
        <v>0</v>
      </c>
      <c r="R6282">
        <v>6</v>
      </c>
      <c r="S6282">
        <v>0</v>
      </c>
      <c r="T6282">
        <v>3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233.83305547344349</v>
      </c>
      <c r="AA6282">
        <v>0</v>
      </c>
      <c r="AB6282">
        <v>60.224159601429974</v>
      </c>
      <c r="AC6282">
        <v>0</v>
      </c>
      <c r="AD6282">
        <v>0</v>
      </c>
      <c r="AE6282">
        <v>294.05721507487345</v>
      </c>
    </row>
    <row r="6283" spans="1:31" x14ac:dyDescent="0.25">
      <c r="A6283">
        <v>2349643</v>
      </c>
      <c r="B6283">
        <v>1</v>
      </c>
      <c r="C6283" t="s">
        <v>81</v>
      </c>
      <c r="D6283" t="s">
        <v>115</v>
      </c>
      <c r="E6283" t="s">
        <v>157</v>
      </c>
      <c r="F6283" t="s">
        <v>17962</v>
      </c>
      <c r="G6283" t="s">
        <v>159</v>
      </c>
      <c r="H6283" t="s">
        <v>154</v>
      </c>
      <c r="I6283" t="s">
        <v>144</v>
      </c>
      <c r="J6283" t="s">
        <v>137</v>
      </c>
      <c r="K6283" t="s">
        <v>138</v>
      </c>
      <c r="L6283" t="s">
        <v>17963</v>
      </c>
      <c r="M6283" t="s">
        <v>17964</v>
      </c>
      <c r="N6283">
        <v>2.0825</v>
      </c>
      <c r="O6283">
        <v>0</v>
      </c>
      <c r="P6283">
        <v>1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0.48387295861408341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0.48387295861408341</v>
      </c>
    </row>
    <row r="6284" spans="1:31" x14ac:dyDescent="0.25">
      <c r="A6284">
        <v>2349958</v>
      </c>
      <c r="B6284">
        <v>1</v>
      </c>
      <c r="C6284" t="s">
        <v>80</v>
      </c>
      <c r="D6284" t="s">
        <v>93</v>
      </c>
      <c r="E6284" t="s">
        <v>151</v>
      </c>
      <c r="F6284" t="s">
        <v>5722</v>
      </c>
      <c r="G6284" t="s">
        <v>153</v>
      </c>
      <c r="H6284" t="s">
        <v>154</v>
      </c>
      <c r="I6284" t="s">
        <v>144</v>
      </c>
      <c r="J6284" t="s">
        <v>137</v>
      </c>
      <c r="K6284" t="s">
        <v>138</v>
      </c>
      <c r="L6284" t="s">
        <v>17965</v>
      </c>
      <c r="M6284" t="s">
        <v>17966</v>
      </c>
      <c r="N6284">
        <v>2.6324999999999998</v>
      </c>
      <c r="O6284">
        <v>0</v>
      </c>
      <c r="P6284">
        <v>20</v>
      </c>
      <c r="Q6284">
        <v>0</v>
      </c>
      <c r="R6284">
        <v>19</v>
      </c>
      <c r="S6284">
        <v>0</v>
      </c>
      <c r="T6284">
        <v>5</v>
      </c>
      <c r="U6284">
        <v>0</v>
      </c>
      <c r="V6284">
        <v>0</v>
      </c>
      <c r="W6284">
        <v>0</v>
      </c>
      <c r="X6284">
        <v>19.151757680260417</v>
      </c>
      <c r="Y6284">
        <v>0</v>
      </c>
      <c r="Z6284">
        <v>59.403606332192318</v>
      </c>
      <c r="AA6284">
        <v>0</v>
      </c>
      <c r="AB6284">
        <v>14.352122304288505</v>
      </c>
      <c r="AC6284">
        <v>0</v>
      </c>
      <c r="AD6284">
        <v>0</v>
      </c>
      <c r="AE6284">
        <v>92.907486316741242</v>
      </c>
    </row>
    <row r="6285" spans="1:31" x14ac:dyDescent="0.25">
      <c r="A6285">
        <v>2349935</v>
      </c>
      <c r="B6285">
        <v>1</v>
      </c>
      <c r="C6285" t="s">
        <v>81</v>
      </c>
      <c r="D6285" t="s">
        <v>123</v>
      </c>
      <c r="E6285" t="s">
        <v>157</v>
      </c>
      <c r="F6285" t="s">
        <v>17967</v>
      </c>
      <c r="G6285" t="s">
        <v>159</v>
      </c>
      <c r="H6285" t="s">
        <v>154</v>
      </c>
      <c r="I6285" t="s">
        <v>144</v>
      </c>
      <c r="J6285" t="s">
        <v>137</v>
      </c>
      <c r="K6285" t="s">
        <v>138</v>
      </c>
      <c r="L6285" t="s">
        <v>17968</v>
      </c>
      <c r="M6285" t="s">
        <v>17969</v>
      </c>
      <c r="N6285">
        <v>1.6630555549999999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1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2.9728558503139455</v>
      </c>
      <c r="AC6285">
        <v>0</v>
      </c>
      <c r="AD6285">
        <v>0</v>
      </c>
      <c r="AE6285">
        <v>2.9728558503139455</v>
      </c>
    </row>
    <row r="6286" spans="1:31" x14ac:dyDescent="0.25">
      <c r="A6286">
        <v>2349689</v>
      </c>
      <c r="B6286">
        <v>1</v>
      </c>
      <c r="C6286" t="s">
        <v>81</v>
      </c>
      <c r="D6286" t="s">
        <v>118</v>
      </c>
      <c r="E6286" t="s">
        <v>174</v>
      </c>
      <c r="F6286" t="s">
        <v>17970</v>
      </c>
      <c r="G6286" t="s">
        <v>176</v>
      </c>
      <c r="H6286" t="s">
        <v>154</v>
      </c>
      <c r="I6286" t="s">
        <v>144</v>
      </c>
      <c r="J6286" t="s">
        <v>137</v>
      </c>
      <c r="K6286" t="s">
        <v>138</v>
      </c>
      <c r="L6286" t="s">
        <v>17971</v>
      </c>
      <c r="M6286" t="s">
        <v>17972</v>
      </c>
      <c r="N6286">
        <v>4.693333333</v>
      </c>
      <c r="O6286">
        <v>0</v>
      </c>
      <c r="P6286">
        <v>0</v>
      </c>
      <c r="Q6286">
        <v>0</v>
      </c>
      <c r="R6286">
        <v>6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217.49239803472392</v>
      </c>
      <c r="AA6286">
        <v>0</v>
      </c>
      <c r="AB6286">
        <v>0</v>
      </c>
      <c r="AC6286">
        <v>0</v>
      </c>
      <c r="AD6286">
        <v>0</v>
      </c>
      <c r="AE6286">
        <v>217.49239803472392</v>
      </c>
    </row>
    <row r="6287" spans="1:31" x14ac:dyDescent="0.25">
      <c r="A6287">
        <v>2349474</v>
      </c>
      <c r="B6287">
        <v>1</v>
      </c>
      <c r="C6287" t="s">
        <v>80</v>
      </c>
      <c r="D6287" t="s">
        <v>100</v>
      </c>
      <c r="E6287" t="s">
        <v>147</v>
      </c>
      <c r="F6287" t="s">
        <v>17973</v>
      </c>
      <c r="G6287" t="s">
        <v>134</v>
      </c>
      <c r="H6287" t="s">
        <v>135</v>
      </c>
      <c r="I6287" t="s">
        <v>144</v>
      </c>
      <c r="J6287" t="s">
        <v>137</v>
      </c>
      <c r="K6287" t="s">
        <v>138</v>
      </c>
      <c r="L6287" t="s">
        <v>17974</v>
      </c>
      <c r="M6287" t="s">
        <v>17975</v>
      </c>
      <c r="N6287">
        <v>0.57777777699999999</v>
      </c>
      <c r="O6287">
        <v>0</v>
      </c>
      <c r="P6287">
        <v>1509</v>
      </c>
      <c r="Q6287">
        <v>0</v>
      </c>
      <c r="R6287">
        <v>4</v>
      </c>
      <c r="S6287">
        <v>0</v>
      </c>
      <c r="T6287">
        <v>86</v>
      </c>
      <c r="U6287">
        <v>0</v>
      </c>
      <c r="V6287">
        <v>0</v>
      </c>
      <c r="W6287">
        <v>0</v>
      </c>
      <c r="X6287">
        <v>213.15622684649972</v>
      </c>
      <c r="Y6287">
        <v>0</v>
      </c>
      <c r="Z6287">
        <v>0.34579621230365776</v>
      </c>
      <c r="AA6287">
        <v>0</v>
      </c>
      <c r="AB6287">
        <v>38.761345652920696</v>
      </c>
      <c r="AC6287">
        <v>0</v>
      </c>
      <c r="AD6287">
        <v>0</v>
      </c>
      <c r="AE6287">
        <v>252.26336871172407</v>
      </c>
    </row>
    <row r="6288" spans="1:31" x14ac:dyDescent="0.25">
      <c r="A6288">
        <v>2349440</v>
      </c>
      <c r="B6288">
        <v>1</v>
      </c>
      <c r="C6288" t="s">
        <v>81</v>
      </c>
      <c r="D6288" t="s">
        <v>123</v>
      </c>
      <c r="E6288" t="s">
        <v>147</v>
      </c>
      <c r="F6288" t="s">
        <v>9691</v>
      </c>
      <c r="G6288" t="s">
        <v>134</v>
      </c>
      <c r="H6288" t="s">
        <v>135</v>
      </c>
      <c r="I6288" t="s">
        <v>144</v>
      </c>
      <c r="J6288" t="s">
        <v>137</v>
      </c>
      <c r="K6288" t="s">
        <v>138</v>
      </c>
      <c r="L6288" t="s">
        <v>17976</v>
      </c>
      <c r="M6288" t="s">
        <v>17977</v>
      </c>
      <c r="N6288">
        <v>0.99305555499999998</v>
      </c>
      <c r="O6288">
        <v>2</v>
      </c>
      <c r="P6288">
        <v>0</v>
      </c>
      <c r="Q6288">
        <v>95</v>
      </c>
      <c r="R6288">
        <v>0</v>
      </c>
      <c r="S6288">
        <v>7</v>
      </c>
      <c r="T6288">
        <v>0</v>
      </c>
      <c r="U6288">
        <v>0</v>
      </c>
      <c r="V6288">
        <v>0</v>
      </c>
      <c r="W6288">
        <v>0.41968465239814445</v>
      </c>
      <c r="X6288">
        <v>0</v>
      </c>
      <c r="Y6288">
        <v>198.40051786349881</v>
      </c>
      <c r="Z6288">
        <v>0</v>
      </c>
      <c r="AA6288">
        <v>17.57396416108045</v>
      </c>
      <c r="AB6288">
        <v>0</v>
      </c>
      <c r="AC6288">
        <v>0</v>
      </c>
      <c r="AD6288">
        <v>0</v>
      </c>
      <c r="AE6288">
        <v>216.39416667697739</v>
      </c>
    </row>
    <row r="6289" spans="1:31" x14ac:dyDescent="0.25">
      <c r="A6289">
        <v>2349975</v>
      </c>
      <c r="B6289">
        <v>1</v>
      </c>
      <c r="C6289" t="s">
        <v>81</v>
      </c>
      <c r="D6289" t="s">
        <v>125</v>
      </c>
      <c r="E6289" t="s">
        <v>151</v>
      </c>
      <c r="F6289" t="s">
        <v>17978</v>
      </c>
      <c r="G6289" t="s">
        <v>498</v>
      </c>
      <c r="H6289" t="s">
        <v>154</v>
      </c>
      <c r="I6289" t="s">
        <v>144</v>
      </c>
      <c r="J6289" t="s">
        <v>137</v>
      </c>
      <c r="K6289" t="s">
        <v>138</v>
      </c>
      <c r="L6289" t="s">
        <v>17979</v>
      </c>
      <c r="M6289" t="s">
        <v>17980</v>
      </c>
      <c r="N6289">
        <v>2.0577777770000001</v>
      </c>
      <c r="O6289">
        <v>0</v>
      </c>
      <c r="P6289">
        <v>22</v>
      </c>
      <c r="Q6289">
        <v>0</v>
      </c>
      <c r="R6289">
        <v>0</v>
      </c>
      <c r="S6289">
        <v>0</v>
      </c>
      <c r="T6289">
        <v>2</v>
      </c>
      <c r="U6289">
        <v>0</v>
      </c>
      <c r="V6289">
        <v>0</v>
      </c>
      <c r="W6289">
        <v>0</v>
      </c>
      <c r="X6289">
        <v>6.9195592731009326</v>
      </c>
      <c r="Y6289">
        <v>0</v>
      </c>
      <c r="Z6289">
        <v>0</v>
      </c>
      <c r="AA6289">
        <v>0</v>
      </c>
      <c r="AB6289">
        <v>2.4846325336706223</v>
      </c>
      <c r="AC6289">
        <v>0</v>
      </c>
      <c r="AD6289">
        <v>0</v>
      </c>
      <c r="AE6289">
        <v>9.4041918067715553</v>
      </c>
    </row>
    <row r="6290" spans="1:31" x14ac:dyDescent="0.25">
      <c r="A6290">
        <v>2349726</v>
      </c>
      <c r="B6290">
        <v>1</v>
      </c>
      <c r="C6290" t="s">
        <v>80</v>
      </c>
      <c r="D6290" t="s">
        <v>90</v>
      </c>
      <c r="E6290" t="s">
        <v>151</v>
      </c>
      <c r="F6290" t="s">
        <v>17981</v>
      </c>
      <c r="G6290" t="s">
        <v>797</v>
      </c>
      <c r="H6290" t="s">
        <v>154</v>
      </c>
      <c r="I6290" t="s">
        <v>144</v>
      </c>
      <c r="J6290" t="s">
        <v>137</v>
      </c>
      <c r="K6290" t="s">
        <v>138</v>
      </c>
      <c r="L6290" t="s">
        <v>17982</v>
      </c>
      <c r="M6290" t="s">
        <v>17983</v>
      </c>
      <c r="N6290">
        <v>2.2836111109999999</v>
      </c>
      <c r="O6290">
        <v>0</v>
      </c>
      <c r="P6290">
        <v>122</v>
      </c>
      <c r="Q6290">
        <v>0</v>
      </c>
      <c r="R6290">
        <v>0</v>
      </c>
      <c r="S6290">
        <v>0</v>
      </c>
      <c r="T6290">
        <v>10</v>
      </c>
      <c r="U6290">
        <v>0</v>
      </c>
      <c r="V6290">
        <v>0</v>
      </c>
      <c r="W6290">
        <v>0</v>
      </c>
      <c r="X6290">
        <v>79.819147677963514</v>
      </c>
      <c r="Y6290">
        <v>0</v>
      </c>
      <c r="Z6290">
        <v>0</v>
      </c>
      <c r="AA6290">
        <v>0</v>
      </c>
      <c r="AB6290">
        <v>17.715196151246591</v>
      </c>
      <c r="AC6290">
        <v>0</v>
      </c>
      <c r="AD6290">
        <v>0</v>
      </c>
      <c r="AE6290">
        <v>97.534343829210101</v>
      </c>
    </row>
    <row r="6291" spans="1:31" x14ac:dyDescent="0.25">
      <c r="A6291">
        <v>2349626</v>
      </c>
      <c r="B6291">
        <v>1</v>
      </c>
      <c r="C6291" t="s">
        <v>80</v>
      </c>
      <c r="D6291" t="s">
        <v>93</v>
      </c>
      <c r="E6291" t="s">
        <v>132</v>
      </c>
      <c r="F6291" t="s">
        <v>17984</v>
      </c>
      <c r="G6291" t="s">
        <v>208</v>
      </c>
      <c r="H6291" t="s">
        <v>135</v>
      </c>
      <c r="I6291" t="s">
        <v>144</v>
      </c>
      <c r="J6291" t="s">
        <v>137</v>
      </c>
      <c r="K6291" t="s">
        <v>209</v>
      </c>
      <c r="L6291" t="s">
        <v>17985</v>
      </c>
      <c r="M6291" t="s">
        <v>17986</v>
      </c>
      <c r="N6291">
        <v>0.37944444399999999</v>
      </c>
      <c r="O6291">
        <v>0</v>
      </c>
      <c r="P6291">
        <v>5983</v>
      </c>
      <c r="Q6291">
        <v>8</v>
      </c>
      <c r="R6291">
        <v>593</v>
      </c>
      <c r="S6291">
        <v>24</v>
      </c>
      <c r="T6291">
        <v>1423</v>
      </c>
      <c r="U6291">
        <v>9</v>
      </c>
      <c r="V6291">
        <v>4</v>
      </c>
      <c r="W6291">
        <v>0</v>
      </c>
      <c r="X6291">
        <v>402.07097303687567</v>
      </c>
      <c r="Y6291">
        <v>15.806962319000469</v>
      </c>
      <c r="Z6291">
        <v>493.04018021646039</v>
      </c>
      <c r="AA6291">
        <v>78.25678112832604</v>
      </c>
      <c r="AB6291">
        <v>488.60235227981315</v>
      </c>
      <c r="AC6291">
        <v>260.7723169838543</v>
      </c>
      <c r="AD6291">
        <v>41.950676420350419</v>
      </c>
      <c r="AE6291">
        <v>1780.5002423846804</v>
      </c>
    </row>
    <row r="6292" spans="1:31" x14ac:dyDescent="0.25">
      <c r="A6292">
        <v>2349706</v>
      </c>
      <c r="B6292">
        <v>1</v>
      </c>
      <c r="C6292" t="s">
        <v>80</v>
      </c>
      <c r="D6292" t="s">
        <v>108</v>
      </c>
      <c r="E6292" t="s">
        <v>132</v>
      </c>
      <c r="F6292" t="s">
        <v>7547</v>
      </c>
      <c r="G6292" t="s">
        <v>143</v>
      </c>
      <c r="H6292" t="s">
        <v>135</v>
      </c>
      <c r="I6292" t="s">
        <v>144</v>
      </c>
      <c r="J6292" t="s">
        <v>5</v>
      </c>
      <c r="K6292" t="s">
        <v>138</v>
      </c>
      <c r="L6292" t="s">
        <v>17987</v>
      </c>
      <c r="M6292" t="s">
        <v>17988</v>
      </c>
      <c r="N6292">
        <v>0.64916666599999995</v>
      </c>
      <c r="O6292">
        <v>0</v>
      </c>
      <c r="P6292">
        <v>2327</v>
      </c>
      <c r="Q6292">
        <v>5</v>
      </c>
      <c r="R6292">
        <v>374</v>
      </c>
      <c r="S6292">
        <v>8</v>
      </c>
      <c r="T6292">
        <v>404</v>
      </c>
      <c r="U6292">
        <v>1</v>
      </c>
      <c r="V6292">
        <v>0</v>
      </c>
      <c r="W6292">
        <v>0</v>
      </c>
      <c r="X6292">
        <v>282.3555317693353</v>
      </c>
      <c r="Y6292">
        <v>24.153740755621421</v>
      </c>
      <c r="Z6292">
        <v>200.92631019688977</v>
      </c>
      <c r="AA6292">
        <v>19.992792220267233</v>
      </c>
      <c r="AB6292">
        <v>206.74392200916077</v>
      </c>
      <c r="AC6292">
        <v>21.14277408181681</v>
      </c>
      <c r="AD6292">
        <v>0</v>
      </c>
      <c r="AE6292">
        <v>755.31507103309127</v>
      </c>
    </row>
    <row r="6293" spans="1:31" x14ac:dyDescent="0.25">
      <c r="A6293">
        <v>2349537</v>
      </c>
      <c r="B6293">
        <v>1</v>
      </c>
      <c r="C6293" t="s">
        <v>80</v>
      </c>
      <c r="D6293" t="s">
        <v>102</v>
      </c>
      <c r="E6293" t="s">
        <v>157</v>
      </c>
      <c r="F6293" t="s">
        <v>17989</v>
      </c>
      <c r="G6293" t="s">
        <v>204</v>
      </c>
      <c r="H6293" t="s">
        <v>154</v>
      </c>
      <c r="I6293" t="s">
        <v>144</v>
      </c>
      <c r="J6293" t="s">
        <v>137</v>
      </c>
      <c r="K6293" t="s">
        <v>138</v>
      </c>
      <c r="L6293" t="s">
        <v>17990</v>
      </c>
      <c r="M6293" t="s">
        <v>17991</v>
      </c>
      <c r="N6293">
        <v>1.9597222219999999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1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6.676664489728803</v>
      </c>
      <c r="AC6293">
        <v>0</v>
      </c>
      <c r="AD6293">
        <v>0</v>
      </c>
      <c r="AE6293">
        <v>6.676664489728803</v>
      </c>
    </row>
    <row r="6294" spans="1:31" x14ac:dyDescent="0.25">
      <c r="A6294">
        <v>2349394</v>
      </c>
      <c r="B6294">
        <v>1</v>
      </c>
      <c r="C6294" t="s">
        <v>80</v>
      </c>
      <c r="D6294" t="s">
        <v>106</v>
      </c>
      <c r="E6294" t="s">
        <v>240</v>
      </c>
      <c r="F6294" t="s">
        <v>17992</v>
      </c>
      <c r="G6294" t="s">
        <v>2524</v>
      </c>
      <c r="H6294" t="s">
        <v>265</v>
      </c>
      <c r="I6294" t="s">
        <v>144</v>
      </c>
      <c r="J6294" t="s">
        <v>137</v>
      </c>
      <c r="K6294" t="s">
        <v>209</v>
      </c>
      <c r="L6294" t="s">
        <v>17993</v>
      </c>
      <c r="M6294" t="s">
        <v>17994</v>
      </c>
      <c r="N6294">
        <v>0.69750000000000001</v>
      </c>
      <c r="O6294">
        <v>8</v>
      </c>
      <c r="P6294">
        <v>13324</v>
      </c>
      <c r="Q6294">
        <v>56</v>
      </c>
      <c r="R6294">
        <v>509</v>
      </c>
      <c r="S6294">
        <v>50</v>
      </c>
      <c r="T6294">
        <v>3095</v>
      </c>
      <c r="U6294">
        <v>1</v>
      </c>
      <c r="V6294">
        <v>2</v>
      </c>
      <c r="W6294">
        <v>2.0263523669895602</v>
      </c>
      <c r="X6294">
        <v>1893.1182094340036</v>
      </c>
      <c r="Y6294">
        <v>265.62650632952455</v>
      </c>
      <c r="Z6294">
        <v>1468.4623475410733</v>
      </c>
      <c r="AA6294">
        <v>182.21006537311965</v>
      </c>
      <c r="AB6294">
        <v>1468.9800108034426</v>
      </c>
      <c r="AC6294">
        <v>14.803488921555541</v>
      </c>
      <c r="AD6294">
        <v>39.505341942770222</v>
      </c>
      <c r="AE6294">
        <v>5334.7323227124798</v>
      </c>
    </row>
    <row r="6295" spans="1:31" x14ac:dyDescent="0.25">
      <c r="A6295">
        <v>2349892</v>
      </c>
      <c r="B6295">
        <v>1</v>
      </c>
      <c r="C6295" t="s">
        <v>81</v>
      </c>
      <c r="D6295" t="s">
        <v>124</v>
      </c>
      <c r="E6295" t="s">
        <v>151</v>
      </c>
      <c r="F6295" t="s">
        <v>17995</v>
      </c>
      <c r="G6295" t="s">
        <v>153</v>
      </c>
      <c r="H6295" t="s">
        <v>154</v>
      </c>
      <c r="I6295" t="s">
        <v>144</v>
      </c>
      <c r="J6295" t="s">
        <v>137</v>
      </c>
      <c r="K6295" t="s">
        <v>138</v>
      </c>
      <c r="L6295" t="s">
        <v>17996</v>
      </c>
      <c r="M6295" t="s">
        <v>17997</v>
      </c>
      <c r="N6295">
        <v>1.4202777769999999</v>
      </c>
      <c r="O6295">
        <v>0</v>
      </c>
      <c r="P6295">
        <v>181</v>
      </c>
      <c r="Q6295">
        <v>0</v>
      </c>
      <c r="R6295">
        <v>1</v>
      </c>
      <c r="S6295">
        <v>0</v>
      </c>
      <c r="T6295">
        <v>9</v>
      </c>
      <c r="U6295">
        <v>0</v>
      </c>
      <c r="V6295">
        <v>0</v>
      </c>
      <c r="W6295">
        <v>0</v>
      </c>
      <c r="X6295">
        <v>46.366889938023256</v>
      </c>
      <c r="Y6295">
        <v>0</v>
      </c>
      <c r="Z6295">
        <v>0.2750241342167481</v>
      </c>
      <c r="AA6295">
        <v>0</v>
      </c>
      <c r="AB6295">
        <v>3.3557471023461969</v>
      </c>
      <c r="AC6295">
        <v>0</v>
      </c>
      <c r="AD6295">
        <v>0</v>
      </c>
      <c r="AE6295">
        <v>49.997661174586206</v>
      </c>
    </row>
    <row r="6296" spans="1:31" x14ac:dyDescent="0.25">
      <c r="A6296">
        <v>2349520</v>
      </c>
      <c r="B6296">
        <v>1</v>
      </c>
      <c r="C6296" t="s">
        <v>80</v>
      </c>
      <c r="D6296" t="s">
        <v>93</v>
      </c>
      <c r="E6296" t="s">
        <v>132</v>
      </c>
      <c r="F6296" t="s">
        <v>17998</v>
      </c>
      <c r="G6296" t="s">
        <v>208</v>
      </c>
      <c r="H6296" t="s">
        <v>135</v>
      </c>
      <c r="I6296" t="s">
        <v>144</v>
      </c>
      <c r="J6296" t="s">
        <v>137</v>
      </c>
      <c r="K6296" t="s">
        <v>209</v>
      </c>
      <c r="L6296" t="s">
        <v>17999</v>
      </c>
      <c r="M6296" t="s">
        <v>18000</v>
      </c>
      <c r="N6296">
        <v>4.43</v>
      </c>
      <c r="O6296">
        <v>0</v>
      </c>
      <c r="P6296">
        <v>345</v>
      </c>
      <c r="Q6296">
        <v>0</v>
      </c>
      <c r="R6296">
        <v>1</v>
      </c>
      <c r="S6296">
        <v>0</v>
      </c>
      <c r="T6296">
        <v>48</v>
      </c>
      <c r="U6296">
        <v>0</v>
      </c>
      <c r="V6296">
        <v>0</v>
      </c>
      <c r="W6296">
        <v>0</v>
      </c>
      <c r="X6296">
        <v>279.95454798513009</v>
      </c>
      <c r="Y6296">
        <v>0</v>
      </c>
      <c r="Z6296">
        <v>14.2779737611353</v>
      </c>
      <c r="AA6296">
        <v>0</v>
      </c>
      <c r="AB6296">
        <v>271.80301585780012</v>
      </c>
      <c r="AC6296">
        <v>0</v>
      </c>
      <c r="AD6296">
        <v>0</v>
      </c>
      <c r="AE6296">
        <v>566.03553760406544</v>
      </c>
    </row>
    <row r="6297" spans="1:31" x14ac:dyDescent="0.25">
      <c r="A6297">
        <v>2349543</v>
      </c>
      <c r="B6297">
        <v>1</v>
      </c>
      <c r="C6297" t="s">
        <v>80</v>
      </c>
      <c r="D6297" t="s">
        <v>83</v>
      </c>
      <c r="E6297" t="s">
        <v>151</v>
      </c>
      <c r="F6297" t="s">
        <v>18001</v>
      </c>
      <c r="G6297" t="s">
        <v>269</v>
      </c>
      <c r="H6297" t="s">
        <v>154</v>
      </c>
      <c r="I6297" t="s">
        <v>144</v>
      </c>
      <c r="J6297" t="s">
        <v>137</v>
      </c>
      <c r="K6297" t="s">
        <v>209</v>
      </c>
      <c r="L6297" t="s">
        <v>18002</v>
      </c>
      <c r="M6297" t="s">
        <v>18003</v>
      </c>
      <c r="N6297">
        <v>0.55249999999999999</v>
      </c>
      <c r="O6297">
        <v>0</v>
      </c>
      <c r="P6297">
        <v>87</v>
      </c>
      <c r="Q6297">
        <v>0</v>
      </c>
      <c r="R6297">
        <v>0</v>
      </c>
      <c r="S6297">
        <v>0</v>
      </c>
      <c r="T6297">
        <v>2</v>
      </c>
      <c r="U6297">
        <v>0</v>
      </c>
      <c r="V6297">
        <v>0</v>
      </c>
      <c r="W6297">
        <v>0</v>
      </c>
      <c r="X6297">
        <v>10.953234171600469</v>
      </c>
      <c r="Y6297">
        <v>0</v>
      </c>
      <c r="Z6297">
        <v>0</v>
      </c>
      <c r="AA6297">
        <v>0</v>
      </c>
      <c r="AB6297">
        <v>3.0917874889521748</v>
      </c>
      <c r="AC6297">
        <v>0</v>
      </c>
      <c r="AD6297">
        <v>0</v>
      </c>
      <c r="AE6297">
        <v>14.045021660552644</v>
      </c>
    </row>
    <row r="6298" spans="1:31" x14ac:dyDescent="0.25">
      <c r="A6298">
        <v>2349855</v>
      </c>
      <c r="B6298">
        <v>1</v>
      </c>
      <c r="C6298" t="s">
        <v>80</v>
      </c>
      <c r="D6298" t="s">
        <v>88</v>
      </c>
      <c r="E6298" t="s">
        <v>147</v>
      </c>
      <c r="F6298" t="s">
        <v>4298</v>
      </c>
      <c r="G6298" t="s">
        <v>363</v>
      </c>
      <c r="H6298" t="s">
        <v>135</v>
      </c>
      <c r="I6298" t="s">
        <v>136</v>
      </c>
      <c r="J6298" t="s">
        <v>137</v>
      </c>
      <c r="K6298" t="s">
        <v>138</v>
      </c>
      <c r="L6298" t="s">
        <v>17618</v>
      </c>
      <c r="M6298" t="s">
        <v>18004</v>
      </c>
      <c r="N6298">
        <v>3.4166665999999998E-2</v>
      </c>
      <c r="O6298">
        <v>0</v>
      </c>
      <c r="P6298">
        <v>646</v>
      </c>
      <c r="Q6298">
        <v>0</v>
      </c>
      <c r="R6298">
        <v>0</v>
      </c>
      <c r="S6298">
        <v>7</v>
      </c>
      <c r="T6298">
        <v>182</v>
      </c>
      <c r="U6298">
        <v>2</v>
      </c>
      <c r="V6298">
        <v>0</v>
      </c>
      <c r="W6298">
        <v>0</v>
      </c>
      <c r="X6298">
        <v>8.8828925451003897</v>
      </c>
      <c r="Y6298">
        <v>0</v>
      </c>
      <c r="Z6298">
        <v>0</v>
      </c>
      <c r="AA6298">
        <v>3.5587887756173697</v>
      </c>
      <c r="AB6298">
        <v>5.8804343552161003</v>
      </c>
      <c r="AC6298">
        <v>0.47992229283034998</v>
      </c>
      <c r="AD6298">
        <v>0</v>
      </c>
      <c r="AE6298">
        <v>18.802037968764207</v>
      </c>
    </row>
    <row r="6299" spans="1:31" x14ac:dyDescent="0.25">
      <c r="A6299">
        <v>2349500</v>
      </c>
      <c r="B6299">
        <v>1</v>
      </c>
      <c r="C6299" t="s">
        <v>80</v>
      </c>
      <c r="D6299" t="s">
        <v>83</v>
      </c>
      <c r="E6299" t="s">
        <v>132</v>
      </c>
      <c r="F6299" t="s">
        <v>18005</v>
      </c>
      <c r="G6299" t="s">
        <v>208</v>
      </c>
      <c r="H6299" t="s">
        <v>135</v>
      </c>
      <c r="I6299" t="s">
        <v>144</v>
      </c>
      <c r="J6299" t="s">
        <v>137</v>
      </c>
      <c r="K6299" t="s">
        <v>209</v>
      </c>
      <c r="L6299" t="s">
        <v>18006</v>
      </c>
      <c r="M6299" t="s">
        <v>18007</v>
      </c>
      <c r="N6299">
        <v>9.1638888880000007</v>
      </c>
      <c r="O6299">
        <v>0</v>
      </c>
      <c r="P6299">
        <v>1220</v>
      </c>
      <c r="Q6299">
        <v>0</v>
      </c>
      <c r="R6299">
        <v>0</v>
      </c>
      <c r="S6299">
        <v>4</v>
      </c>
      <c r="T6299">
        <v>199</v>
      </c>
      <c r="U6299">
        <v>1</v>
      </c>
      <c r="V6299">
        <v>7</v>
      </c>
      <c r="W6299">
        <v>0</v>
      </c>
      <c r="X6299">
        <v>3193.7646282746723</v>
      </c>
      <c r="Y6299">
        <v>0</v>
      </c>
      <c r="Z6299">
        <v>0</v>
      </c>
      <c r="AA6299">
        <v>518.18642077895822</v>
      </c>
      <c r="AB6299">
        <v>4000.3828950576822</v>
      </c>
      <c r="AC6299">
        <v>175.93171265877999</v>
      </c>
      <c r="AD6299">
        <v>1360.5356328599523</v>
      </c>
      <c r="AE6299">
        <v>9248.8012896300461</v>
      </c>
    </row>
    <row r="6300" spans="1:31" x14ac:dyDescent="0.25">
      <c r="A6300">
        <v>2349606</v>
      </c>
      <c r="B6300">
        <v>1</v>
      </c>
      <c r="C6300" t="s">
        <v>80</v>
      </c>
      <c r="D6300" t="s">
        <v>105</v>
      </c>
      <c r="E6300" t="s">
        <v>240</v>
      </c>
      <c r="F6300" t="s">
        <v>18008</v>
      </c>
      <c r="G6300" t="s">
        <v>352</v>
      </c>
      <c r="H6300" t="s">
        <v>135</v>
      </c>
      <c r="I6300" t="s">
        <v>144</v>
      </c>
      <c r="J6300" t="s">
        <v>3</v>
      </c>
      <c r="K6300" t="s">
        <v>138</v>
      </c>
      <c r="L6300" t="s">
        <v>18009</v>
      </c>
      <c r="M6300" t="s">
        <v>18010</v>
      </c>
      <c r="N6300">
        <v>0.650277777</v>
      </c>
      <c r="O6300">
        <v>4</v>
      </c>
      <c r="P6300">
        <v>2540</v>
      </c>
      <c r="Q6300">
        <v>6</v>
      </c>
      <c r="R6300">
        <v>4</v>
      </c>
      <c r="S6300">
        <v>32</v>
      </c>
      <c r="T6300">
        <v>311</v>
      </c>
      <c r="U6300">
        <v>19</v>
      </c>
      <c r="V6300">
        <v>32</v>
      </c>
      <c r="W6300">
        <v>14.392712513357122</v>
      </c>
      <c r="X6300">
        <v>586.10342638764882</v>
      </c>
      <c r="Y6300">
        <v>4.1624646645727372</v>
      </c>
      <c r="Z6300">
        <v>9.1517718860436155</v>
      </c>
      <c r="AA6300">
        <v>137.31661599364909</v>
      </c>
      <c r="AB6300">
        <v>470.49333163586243</v>
      </c>
      <c r="AC6300">
        <v>1300.9329613850025</v>
      </c>
      <c r="AD6300">
        <v>820.64887721863681</v>
      </c>
      <c r="AE6300">
        <v>3343.2021616847733</v>
      </c>
    </row>
    <row r="6301" spans="1:31" x14ac:dyDescent="0.25">
      <c r="A6301">
        <v>2349884</v>
      </c>
      <c r="B6301">
        <v>1</v>
      </c>
      <c r="C6301" t="s">
        <v>81</v>
      </c>
      <c r="D6301" t="s">
        <v>122</v>
      </c>
      <c r="E6301" t="s">
        <v>147</v>
      </c>
      <c r="F6301" t="s">
        <v>18011</v>
      </c>
      <c r="G6301" t="s">
        <v>184</v>
      </c>
      <c r="H6301" t="s">
        <v>135</v>
      </c>
      <c r="I6301" t="s">
        <v>144</v>
      </c>
      <c r="J6301" t="s">
        <v>137</v>
      </c>
      <c r="K6301" t="s">
        <v>138</v>
      </c>
      <c r="L6301" t="s">
        <v>18012</v>
      </c>
      <c r="M6301" t="s">
        <v>18013</v>
      </c>
      <c r="N6301">
        <v>1.0036111109999999</v>
      </c>
      <c r="O6301">
        <v>1</v>
      </c>
      <c r="P6301">
        <v>188</v>
      </c>
      <c r="Q6301">
        <v>0</v>
      </c>
      <c r="R6301">
        <v>3</v>
      </c>
      <c r="S6301">
        <v>2</v>
      </c>
      <c r="T6301">
        <v>11</v>
      </c>
      <c r="U6301">
        <v>0</v>
      </c>
      <c r="V6301">
        <v>0</v>
      </c>
      <c r="W6301">
        <v>0.19964332895774195</v>
      </c>
      <c r="X6301">
        <v>23.922328179295366</v>
      </c>
      <c r="Y6301">
        <v>0</v>
      </c>
      <c r="Z6301">
        <v>5.1239564713943855</v>
      </c>
      <c r="AA6301">
        <v>1.9532287958318753</v>
      </c>
      <c r="AB6301">
        <v>3.1914157405396337</v>
      </c>
      <c r="AC6301">
        <v>0</v>
      </c>
      <c r="AD6301">
        <v>0</v>
      </c>
      <c r="AE6301">
        <v>34.390572516019006</v>
      </c>
    </row>
    <row r="6302" spans="1:31" x14ac:dyDescent="0.25">
      <c r="A6302">
        <v>2349738</v>
      </c>
      <c r="B6302">
        <v>1</v>
      </c>
      <c r="C6302" t="s">
        <v>80</v>
      </c>
      <c r="D6302" t="s">
        <v>83</v>
      </c>
      <c r="E6302" t="s">
        <v>157</v>
      </c>
      <c r="F6302" t="s">
        <v>18014</v>
      </c>
      <c r="G6302" t="s">
        <v>159</v>
      </c>
      <c r="H6302" t="s">
        <v>154</v>
      </c>
      <c r="I6302" t="s">
        <v>144</v>
      </c>
      <c r="J6302" t="s">
        <v>137</v>
      </c>
      <c r="K6302" t="s">
        <v>138</v>
      </c>
      <c r="L6302" t="s">
        <v>18015</v>
      </c>
      <c r="M6302" t="s">
        <v>18016</v>
      </c>
      <c r="N6302">
        <v>2.3263888879999999</v>
      </c>
      <c r="O6302">
        <v>0</v>
      </c>
      <c r="P6302">
        <v>1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7.860199946689999E-3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7.860199946689999E-3</v>
      </c>
    </row>
    <row r="6303" spans="1:31" x14ac:dyDescent="0.25">
      <c r="A6303">
        <v>2349692</v>
      </c>
      <c r="B6303">
        <v>1</v>
      </c>
      <c r="C6303" t="s">
        <v>81</v>
      </c>
      <c r="D6303" t="s">
        <v>113</v>
      </c>
      <c r="E6303" t="s">
        <v>174</v>
      </c>
      <c r="F6303" t="s">
        <v>18017</v>
      </c>
      <c r="G6303" t="s">
        <v>176</v>
      </c>
      <c r="H6303" t="s">
        <v>154</v>
      </c>
      <c r="I6303" t="s">
        <v>144</v>
      </c>
      <c r="J6303" t="s">
        <v>137</v>
      </c>
      <c r="K6303" t="s">
        <v>138</v>
      </c>
      <c r="L6303" t="s">
        <v>18018</v>
      </c>
      <c r="M6303" t="s">
        <v>18019</v>
      </c>
      <c r="N6303">
        <v>1.2013888880000001</v>
      </c>
      <c r="O6303">
        <v>0</v>
      </c>
      <c r="P6303">
        <v>0</v>
      </c>
      <c r="Q6303">
        <v>0</v>
      </c>
      <c r="R6303">
        <v>20</v>
      </c>
      <c r="S6303">
        <v>0</v>
      </c>
      <c r="T6303">
        <v>1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192.34783414348831</v>
      </c>
      <c r="AA6303">
        <v>0</v>
      </c>
      <c r="AB6303">
        <v>4.1984195268596824</v>
      </c>
      <c r="AC6303">
        <v>0</v>
      </c>
      <c r="AD6303">
        <v>0</v>
      </c>
      <c r="AE6303">
        <v>196.54625367034799</v>
      </c>
    </row>
    <row r="6304" spans="1:31" x14ac:dyDescent="0.25">
      <c r="A6304">
        <v>2349838</v>
      </c>
      <c r="B6304">
        <v>1</v>
      </c>
      <c r="C6304" t="s">
        <v>80</v>
      </c>
      <c r="D6304" t="s">
        <v>82</v>
      </c>
      <c r="E6304" t="s">
        <v>151</v>
      </c>
      <c r="F6304" t="s">
        <v>18020</v>
      </c>
      <c r="G6304" t="s">
        <v>292</v>
      </c>
      <c r="H6304" t="s">
        <v>154</v>
      </c>
      <c r="I6304" t="s">
        <v>144</v>
      </c>
      <c r="J6304" t="s">
        <v>137</v>
      </c>
      <c r="K6304" t="s">
        <v>138</v>
      </c>
      <c r="L6304" t="s">
        <v>18021</v>
      </c>
      <c r="M6304" t="s">
        <v>18022</v>
      </c>
      <c r="N6304">
        <v>1.101111111</v>
      </c>
      <c r="O6304">
        <v>0</v>
      </c>
      <c r="P6304">
        <v>2</v>
      </c>
      <c r="Q6304">
        <v>0</v>
      </c>
      <c r="R6304">
        <v>0</v>
      </c>
      <c r="S6304">
        <v>1</v>
      </c>
      <c r="T6304">
        <v>15</v>
      </c>
      <c r="U6304">
        <v>0</v>
      </c>
      <c r="V6304">
        <v>0</v>
      </c>
      <c r="W6304">
        <v>0</v>
      </c>
      <c r="X6304">
        <v>0.24395001716427084</v>
      </c>
      <c r="Y6304">
        <v>0</v>
      </c>
      <c r="Z6304">
        <v>0</v>
      </c>
      <c r="AA6304">
        <v>1.9568045248801196</v>
      </c>
      <c r="AB6304">
        <v>23.949214600494784</v>
      </c>
      <c r="AC6304">
        <v>0</v>
      </c>
      <c r="AD6304">
        <v>0</v>
      </c>
      <c r="AE6304">
        <v>26.149969142539174</v>
      </c>
    </row>
    <row r="6305" spans="1:31" x14ac:dyDescent="0.25">
      <c r="A6305">
        <v>2349715</v>
      </c>
      <c r="B6305">
        <v>1</v>
      </c>
      <c r="C6305" t="s">
        <v>80</v>
      </c>
      <c r="D6305" t="s">
        <v>93</v>
      </c>
      <c r="E6305" t="s">
        <v>151</v>
      </c>
      <c r="F6305" t="s">
        <v>18023</v>
      </c>
      <c r="G6305" t="s">
        <v>153</v>
      </c>
      <c r="H6305" t="s">
        <v>154</v>
      </c>
      <c r="I6305" t="s">
        <v>144</v>
      </c>
      <c r="J6305" t="s">
        <v>137</v>
      </c>
      <c r="K6305" t="s">
        <v>138</v>
      </c>
      <c r="L6305" t="s">
        <v>18024</v>
      </c>
      <c r="M6305" t="s">
        <v>18025</v>
      </c>
      <c r="N6305">
        <v>1.9775</v>
      </c>
      <c r="O6305">
        <v>0</v>
      </c>
      <c r="P6305">
        <v>0</v>
      </c>
      <c r="Q6305">
        <v>0</v>
      </c>
      <c r="R6305">
        <v>2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2.581021137309627</v>
      </c>
      <c r="AA6305">
        <v>0</v>
      </c>
      <c r="AB6305">
        <v>0</v>
      </c>
      <c r="AC6305">
        <v>0</v>
      </c>
      <c r="AD6305">
        <v>0</v>
      </c>
      <c r="AE6305">
        <v>2.581021137309627</v>
      </c>
    </row>
    <row r="6306" spans="1:31" x14ac:dyDescent="0.25">
      <c r="A6306">
        <v>2349569</v>
      </c>
      <c r="B6306">
        <v>1</v>
      </c>
      <c r="C6306" t="s">
        <v>80</v>
      </c>
      <c r="D6306" t="s">
        <v>84</v>
      </c>
      <c r="E6306" t="s">
        <v>174</v>
      </c>
      <c r="F6306" t="s">
        <v>18026</v>
      </c>
      <c r="G6306" t="s">
        <v>208</v>
      </c>
      <c r="H6306" t="s">
        <v>154</v>
      </c>
      <c r="I6306" t="s">
        <v>144</v>
      </c>
      <c r="J6306" t="s">
        <v>137</v>
      </c>
      <c r="K6306" t="s">
        <v>209</v>
      </c>
      <c r="L6306" t="s">
        <v>18027</v>
      </c>
      <c r="M6306" t="s">
        <v>18028</v>
      </c>
      <c r="N6306">
        <v>2.9536111109999998</v>
      </c>
      <c r="O6306">
        <v>0</v>
      </c>
      <c r="P6306">
        <v>237</v>
      </c>
      <c r="Q6306">
        <v>0</v>
      </c>
      <c r="R6306">
        <v>26</v>
      </c>
      <c r="S6306">
        <v>0</v>
      </c>
      <c r="T6306">
        <v>32</v>
      </c>
      <c r="U6306">
        <v>0</v>
      </c>
      <c r="V6306">
        <v>0</v>
      </c>
      <c r="W6306">
        <v>0</v>
      </c>
      <c r="X6306">
        <v>189.05289976416276</v>
      </c>
      <c r="Y6306">
        <v>0</v>
      </c>
      <c r="Z6306">
        <v>62.873793175965737</v>
      </c>
      <c r="AA6306">
        <v>0</v>
      </c>
      <c r="AB6306">
        <v>86.679571602088757</v>
      </c>
      <c r="AC6306">
        <v>0</v>
      </c>
      <c r="AD6306">
        <v>0</v>
      </c>
      <c r="AE6306">
        <v>338.60626454221727</v>
      </c>
    </row>
    <row r="6307" spans="1:31" x14ac:dyDescent="0.25">
      <c r="A6307">
        <v>2349878</v>
      </c>
      <c r="B6307">
        <v>1</v>
      </c>
      <c r="C6307" t="s">
        <v>81</v>
      </c>
      <c r="D6307" t="s">
        <v>123</v>
      </c>
      <c r="E6307" t="s">
        <v>141</v>
      </c>
      <c r="F6307" t="s">
        <v>18029</v>
      </c>
      <c r="G6307" t="s">
        <v>134</v>
      </c>
      <c r="H6307" t="s">
        <v>135</v>
      </c>
      <c r="I6307" t="s">
        <v>144</v>
      </c>
      <c r="J6307" t="s">
        <v>137</v>
      </c>
      <c r="K6307" t="s">
        <v>138</v>
      </c>
      <c r="L6307" t="s">
        <v>18030</v>
      </c>
      <c r="M6307" t="s">
        <v>18031</v>
      </c>
      <c r="N6307">
        <v>0.716388888</v>
      </c>
      <c r="O6307">
        <v>4</v>
      </c>
      <c r="P6307">
        <v>450</v>
      </c>
      <c r="Q6307">
        <v>130</v>
      </c>
      <c r="R6307">
        <v>141</v>
      </c>
      <c r="S6307">
        <v>16</v>
      </c>
      <c r="T6307">
        <v>41</v>
      </c>
      <c r="U6307">
        <v>4</v>
      </c>
      <c r="V6307">
        <v>0</v>
      </c>
      <c r="W6307">
        <v>47.745939410319274</v>
      </c>
      <c r="X6307">
        <v>77.380640038714574</v>
      </c>
      <c r="Y6307">
        <v>748.16462190317225</v>
      </c>
      <c r="Z6307">
        <v>584.23191807721753</v>
      </c>
      <c r="AA6307">
        <v>103.7341596743604</v>
      </c>
      <c r="AB6307">
        <v>44.702745090471367</v>
      </c>
      <c r="AC6307">
        <v>88.354126009445281</v>
      </c>
      <c r="AD6307">
        <v>0</v>
      </c>
      <c r="AE6307">
        <v>1694.3141502037008</v>
      </c>
    </row>
    <row r="6308" spans="1:31" x14ac:dyDescent="0.25">
      <c r="A6308">
        <v>2349675</v>
      </c>
      <c r="B6308">
        <v>1</v>
      </c>
      <c r="C6308" t="s">
        <v>80</v>
      </c>
      <c r="D6308" t="s">
        <v>108</v>
      </c>
      <c r="E6308" t="s">
        <v>151</v>
      </c>
      <c r="F6308" t="s">
        <v>18032</v>
      </c>
      <c r="G6308" t="s">
        <v>153</v>
      </c>
      <c r="H6308" t="s">
        <v>154</v>
      </c>
      <c r="I6308" t="s">
        <v>144</v>
      </c>
      <c r="J6308" t="s">
        <v>137</v>
      </c>
      <c r="K6308" t="s">
        <v>138</v>
      </c>
      <c r="L6308" t="s">
        <v>18033</v>
      </c>
      <c r="M6308" t="s">
        <v>18034</v>
      </c>
      <c r="N6308">
        <v>0.67916666599999997</v>
      </c>
      <c r="O6308">
        <v>0</v>
      </c>
      <c r="P6308">
        <v>10</v>
      </c>
      <c r="Q6308">
        <v>0</v>
      </c>
      <c r="R6308">
        <v>6</v>
      </c>
      <c r="S6308">
        <v>0</v>
      </c>
      <c r="T6308">
        <v>3</v>
      </c>
      <c r="U6308">
        <v>0</v>
      </c>
      <c r="V6308">
        <v>0</v>
      </c>
      <c r="W6308">
        <v>0</v>
      </c>
      <c r="X6308">
        <v>1.0617285674866863</v>
      </c>
      <c r="Y6308">
        <v>0</v>
      </c>
      <c r="Z6308">
        <v>10.30699666538767</v>
      </c>
      <c r="AA6308">
        <v>0</v>
      </c>
      <c r="AB6308">
        <v>3.1549286391150222</v>
      </c>
      <c r="AC6308">
        <v>0</v>
      </c>
      <c r="AD6308">
        <v>0</v>
      </c>
      <c r="AE6308">
        <v>14.523653871989378</v>
      </c>
    </row>
    <row r="6309" spans="1:31" x14ac:dyDescent="0.25">
      <c r="A6309">
        <v>2349483</v>
      </c>
      <c r="B6309">
        <v>1</v>
      </c>
      <c r="C6309" t="s">
        <v>81</v>
      </c>
      <c r="D6309" t="s">
        <v>127</v>
      </c>
      <c r="E6309" t="s">
        <v>141</v>
      </c>
      <c r="F6309" t="s">
        <v>5255</v>
      </c>
      <c r="G6309" t="s">
        <v>208</v>
      </c>
      <c r="H6309" t="s">
        <v>135</v>
      </c>
      <c r="I6309" t="s">
        <v>144</v>
      </c>
      <c r="J6309" t="s">
        <v>137</v>
      </c>
      <c r="K6309" t="s">
        <v>209</v>
      </c>
      <c r="L6309" t="s">
        <v>18035</v>
      </c>
      <c r="M6309" t="s">
        <v>18036</v>
      </c>
      <c r="N6309">
        <v>1.291388888</v>
      </c>
      <c r="O6309">
        <v>0</v>
      </c>
      <c r="P6309">
        <v>0</v>
      </c>
      <c r="Q6309">
        <v>2</v>
      </c>
      <c r="R6309">
        <v>0</v>
      </c>
      <c r="S6309">
        <v>13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21.152344434107651</v>
      </c>
      <c r="Z6309">
        <v>0</v>
      </c>
      <c r="AA6309">
        <v>83.140443042872718</v>
      </c>
      <c r="AB6309">
        <v>0</v>
      </c>
      <c r="AC6309">
        <v>0</v>
      </c>
      <c r="AD6309">
        <v>0</v>
      </c>
      <c r="AE6309">
        <v>104.29278747698037</v>
      </c>
    </row>
    <row r="6310" spans="1:31" x14ac:dyDescent="0.25">
      <c r="A6310">
        <v>2349775</v>
      </c>
      <c r="B6310">
        <v>1</v>
      </c>
      <c r="C6310" t="s">
        <v>80</v>
      </c>
      <c r="D6310" t="s">
        <v>98</v>
      </c>
      <c r="E6310" t="s">
        <v>151</v>
      </c>
      <c r="F6310" t="s">
        <v>18037</v>
      </c>
      <c r="G6310" t="s">
        <v>153</v>
      </c>
      <c r="H6310" t="s">
        <v>154</v>
      </c>
      <c r="I6310" t="s">
        <v>144</v>
      </c>
      <c r="J6310" t="s">
        <v>137</v>
      </c>
      <c r="K6310" t="s">
        <v>138</v>
      </c>
      <c r="L6310" t="s">
        <v>18038</v>
      </c>
      <c r="M6310" t="s">
        <v>18039</v>
      </c>
      <c r="N6310">
        <v>1.8516666660000001</v>
      </c>
      <c r="O6310">
        <v>0</v>
      </c>
      <c r="P6310">
        <v>2</v>
      </c>
      <c r="Q6310">
        <v>0</v>
      </c>
      <c r="R6310">
        <v>2</v>
      </c>
      <c r="S6310">
        <v>0</v>
      </c>
      <c r="T6310">
        <v>2</v>
      </c>
      <c r="U6310">
        <v>0</v>
      </c>
      <c r="V6310">
        <v>0</v>
      </c>
      <c r="W6310">
        <v>0</v>
      </c>
      <c r="X6310">
        <v>0.38005781684662249</v>
      </c>
      <c r="Y6310">
        <v>0</v>
      </c>
      <c r="Z6310">
        <v>26.536095921654777</v>
      </c>
      <c r="AA6310">
        <v>0</v>
      </c>
      <c r="AB6310">
        <v>3.9336902764237989</v>
      </c>
      <c r="AC6310">
        <v>0</v>
      </c>
      <c r="AD6310">
        <v>0</v>
      </c>
      <c r="AE6310">
        <v>30.8498440149252</v>
      </c>
    </row>
    <row r="6311" spans="1:31" x14ac:dyDescent="0.25">
      <c r="A6311">
        <v>2350024</v>
      </c>
      <c r="B6311">
        <v>1</v>
      </c>
      <c r="C6311" t="s">
        <v>81</v>
      </c>
      <c r="D6311" t="s">
        <v>128</v>
      </c>
      <c r="E6311" t="s">
        <v>141</v>
      </c>
      <c r="F6311" t="s">
        <v>18040</v>
      </c>
      <c r="G6311" t="s">
        <v>134</v>
      </c>
      <c r="H6311" t="s">
        <v>135</v>
      </c>
      <c r="I6311" t="s">
        <v>144</v>
      </c>
      <c r="J6311" t="s">
        <v>137</v>
      </c>
      <c r="K6311" t="s">
        <v>138</v>
      </c>
      <c r="L6311" t="s">
        <v>18041</v>
      </c>
      <c r="M6311" t="s">
        <v>18042</v>
      </c>
      <c r="N6311">
        <v>1.664722222</v>
      </c>
      <c r="O6311">
        <v>3</v>
      </c>
      <c r="P6311">
        <v>1</v>
      </c>
      <c r="Q6311">
        <v>26</v>
      </c>
      <c r="R6311">
        <v>6</v>
      </c>
      <c r="S6311">
        <v>7</v>
      </c>
      <c r="T6311">
        <v>1</v>
      </c>
      <c r="U6311">
        <v>0</v>
      </c>
      <c r="V6311">
        <v>0</v>
      </c>
      <c r="W6311">
        <v>4.8923599795085044</v>
      </c>
      <c r="X6311">
        <v>0.25253433673415837</v>
      </c>
      <c r="Y6311">
        <v>156.04901283353021</v>
      </c>
      <c r="Z6311">
        <v>4.3308039721229497</v>
      </c>
      <c r="AA6311">
        <v>9.0909958489688947</v>
      </c>
      <c r="AB6311">
        <v>1.9633080034256112</v>
      </c>
      <c r="AC6311">
        <v>0</v>
      </c>
      <c r="AD6311">
        <v>0</v>
      </c>
      <c r="AE6311">
        <v>176.57901497429035</v>
      </c>
    </row>
    <row r="6312" spans="1:31" x14ac:dyDescent="0.25">
      <c r="A6312">
        <v>2349778</v>
      </c>
      <c r="B6312">
        <v>1</v>
      </c>
      <c r="C6312" t="s">
        <v>80</v>
      </c>
      <c r="D6312" t="s">
        <v>106</v>
      </c>
      <c r="E6312" t="s">
        <v>141</v>
      </c>
      <c r="F6312" t="s">
        <v>2090</v>
      </c>
      <c r="G6312" t="s">
        <v>134</v>
      </c>
      <c r="H6312" t="s">
        <v>135</v>
      </c>
      <c r="I6312" t="s">
        <v>144</v>
      </c>
      <c r="J6312" t="s">
        <v>137</v>
      </c>
      <c r="K6312" t="s">
        <v>138</v>
      </c>
      <c r="L6312" t="s">
        <v>18043</v>
      </c>
      <c r="M6312" t="s">
        <v>18044</v>
      </c>
      <c r="N6312">
        <v>1.4044444439999999</v>
      </c>
      <c r="O6312">
        <v>2</v>
      </c>
      <c r="P6312">
        <v>739</v>
      </c>
      <c r="Q6312">
        <v>86</v>
      </c>
      <c r="R6312">
        <v>160</v>
      </c>
      <c r="S6312">
        <v>11</v>
      </c>
      <c r="T6312">
        <v>109</v>
      </c>
      <c r="U6312">
        <v>1</v>
      </c>
      <c r="V6312">
        <v>0</v>
      </c>
      <c r="W6312">
        <v>0.86291886171224841</v>
      </c>
      <c r="X6312">
        <v>277.20647367048957</v>
      </c>
      <c r="Y6312">
        <v>1133.6180046720046</v>
      </c>
      <c r="Z6312">
        <v>905.26645017900501</v>
      </c>
      <c r="AA6312">
        <v>61.247691504761463</v>
      </c>
      <c r="AB6312">
        <v>230.47609997564729</v>
      </c>
      <c r="AC6312">
        <v>0.82260968565889403</v>
      </c>
      <c r="AD6312">
        <v>0</v>
      </c>
      <c r="AE6312">
        <v>2609.5002485492791</v>
      </c>
    </row>
    <row r="6313" spans="1:31" x14ac:dyDescent="0.25">
      <c r="A6313">
        <v>2349629</v>
      </c>
      <c r="B6313">
        <v>1</v>
      </c>
      <c r="C6313" t="s">
        <v>81</v>
      </c>
      <c r="D6313" t="s">
        <v>123</v>
      </c>
      <c r="E6313" t="s">
        <v>157</v>
      </c>
      <c r="F6313" t="s">
        <v>18045</v>
      </c>
      <c r="G6313" t="s">
        <v>159</v>
      </c>
      <c r="H6313" t="s">
        <v>154</v>
      </c>
      <c r="I6313" t="s">
        <v>144</v>
      </c>
      <c r="J6313" t="s">
        <v>137</v>
      </c>
      <c r="K6313" t="s">
        <v>138</v>
      </c>
      <c r="L6313" t="s">
        <v>18046</v>
      </c>
      <c r="M6313" t="s">
        <v>18047</v>
      </c>
      <c r="N6313">
        <v>4.7777777769999998</v>
      </c>
      <c r="O6313">
        <v>0</v>
      </c>
      <c r="P6313">
        <v>1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1.5589060472038867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1.5589060472038867</v>
      </c>
    </row>
    <row r="6314" spans="1:31" x14ac:dyDescent="0.25">
      <c r="A6314">
        <v>2349609</v>
      </c>
      <c r="B6314">
        <v>1</v>
      </c>
      <c r="C6314" t="s">
        <v>80</v>
      </c>
      <c r="D6314" t="s">
        <v>100</v>
      </c>
      <c r="E6314" t="s">
        <v>147</v>
      </c>
      <c r="F6314" t="s">
        <v>16436</v>
      </c>
      <c r="G6314" t="s">
        <v>184</v>
      </c>
      <c r="H6314" t="s">
        <v>135</v>
      </c>
      <c r="I6314" t="s">
        <v>144</v>
      </c>
      <c r="J6314" t="s">
        <v>137</v>
      </c>
      <c r="K6314" t="s">
        <v>138</v>
      </c>
      <c r="L6314" t="s">
        <v>18048</v>
      </c>
      <c r="M6314" t="s">
        <v>18049</v>
      </c>
      <c r="N6314">
        <v>3.3772222219999999</v>
      </c>
      <c r="O6314">
        <v>2</v>
      </c>
      <c r="P6314">
        <v>814</v>
      </c>
      <c r="Q6314">
        <v>4</v>
      </c>
      <c r="R6314">
        <v>44</v>
      </c>
      <c r="S6314">
        <v>11</v>
      </c>
      <c r="T6314">
        <v>58</v>
      </c>
      <c r="U6314">
        <v>1</v>
      </c>
      <c r="V6314">
        <v>0</v>
      </c>
      <c r="W6314">
        <v>1.3123067509528901</v>
      </c>
      <c r="X6314">
        <v>1224.9254419233703</v>
      </c>
      <c r="Y6314">
        <v>26.937244442085117</v>
      </c>
      <c r="Z6314">
        <v>184.25527857266002</v>
      </c>
      <c r="AA6314">
        <v>192.06524864170723</v>
      </c>
      <c r="AB6314">
        <v>224.48318274817817</v>
      </c>
      <c r="AC6314">
        <v>75.725833398234442</v>
      </c>
      <c r="AD6314">
        <v>0</v>
      </c>
      <c r="AE6314">
        <v>1929.7045364771884</v>
      </c>
    </row>
    <row r="6315" spans="1:31" x14ac:dyDescent="0.25">
      <c r="A6315">
        <v>2349944</v>
      </c>
      <c r="B6315">
        <v>1</v>
      </c>
      <c r="C6315" t="s">
        <v>80</v>
      </c>
      <c r="D6315" t="s">
        <v>96</v>
      </c>
      <c r="E6315" t="s">
        <v>326</v>
      </c>
      <c r="F6315" t="s">
        <v>3855</v>
      </c>
      <c r="G6315" t="s">
        <v>153</v>
      </c>
      <c r="H6315" t="s">
        <v>154</v>
      </c>
      <c r="I6315" t="s">
        <v>144</v>
      </c>
      <c r="J6315" t="s">
        <v>137</v>
      </c>
      <c r="K6315" t="s">
        <v>138</v>
      </c>
      <c r="L6315" t="s">
        <v>18050</v>
      </c>
      <c r="M6315" t="s">
        <v>18051</v>
      </c>
      <c r="N6315">
        <v>0.83361111099999996</v>
      </c>
      <c r="O6315">
        <v>0</v>
      </c>
      <c r="P6315">
        <v>30</v>
      </c>
      <c r="Q6315">
        <v>0</v>
      </c>
      <c r="R6315">
        <v>0</v>
      </c>
      <c r="S6315">
        <v>0</v>
      </c>
      <c r="T6315">
        <v>30</v>
      </c>
      <c r="U6315">
        <v>0</v>
      </c>
      <c r="V6315">
        <v>0</v>
      </c>
      <c r="W6315">
        <v>0</v>
      </c>
      <c r="X6315">
        <v>23.905868010254935</v>
      </c>
      <c r="Y6315">
        <v>0</v>
      </c>
      <c r="Z6315">
        <v>0</v>
      </c>
      <c r="AA6315">
        <v>0</v>
      </c>
      <c r="AB6315">
        <v>50.052179620419167</v>
      </c>
      <c r="AC6315">
        <v>0</v>
      </c>
      <c r="AD6315">
        <v>0</v>
      </c>
      <c r="AE6315">
        <v>73.958047630674102</v>
      </c>
    </row>
    <row r="6316" spans="1:31" x14ac:dyDescent="0.25">
      <c r="A6316">
        <v>2349566</v>
      </c>
      <c r="B6316">
        <v>1</v>
      </c>
      <c r="C6316" t="s">
        <v>80</v>
      </c>
      <c r="D6316" t="s">
        <v>103</v>
      </c>
      <c r="E6316" t="s">
        <v>147</v>
      </c>
      <c r="F6316" t="s">
        <v>18052</v>
      </c>
      <c r="G6316" t="s">
        <v>208</v>
      </c>
      <c r="H6316" t="s">
        <v>135</v>
      </c>
      <c r="I6316" t="s">
        <v>144</v>
      </c>
      <c r="J6316" t="s">
        <v>137</v>
      </c>
      <c r="K6316" t="s">
        <v>209</v>
      </c>
      <c r="L6316" t="s">
        <v>18053</v>
      </c>
      <c r="M6316" t="s">
        <v>18054</v>
      </c>
      <c r="N6316">
        <v>7.9444444440000002</v>
      </c>
      <c r="O6316">
        <v>0</v>
      </c>
      <c r="P6316">
        <v>142</v>
      </c>
      <c r="Q6316">
        <v>0</v>
      </c>
      <c r="R6316">
        <v>17</v>
      </c>
      <c r="S6316">
        <v>0</v>
      </c>
      <c r="T6316">
        <v>42</v>
      </c>
      <c r="U6316">
        <v>0</v>
      </c>
      <c r="V6316">
        <v>0</v>
      </c>
      <c r="W6316">
        <v>0</v>
      </c>
      <c r="X6316">
        <v>157.15181925172456</v>
      </c>
      <c r="Y6316">
        <v>0</v>
      </c>
      <c r="Z6316">
        <v>46.301804185558041</v>
      </c>
      <c r="AA6316">
        <v>0</v>
      </c>
      <c r="AB6316">
        <v>273.61552060556471</v>
      </c>
      <c r="AC6316">
        <v>0</v>
      </c>
      <c r="AD6316">
        <v>0</v>
      </c>
      <c r="AE6316">
        <v>477.06914404284731</v>
      </c>
    </row>
    <row r="6317" spans="1:31" x14ac:dyDescent="0.25">
      <c r="A6317">
        <v>2349987</v>
      </c>
      <c r="B6317">
        <v>1</v>
      </c>
      <c r="C6317" t="s">
        <v>80</v>
      </c>
      <c r="D6317" t="s">
        <v>110</v>
      </c>
      <c r="E6317" t="s">
        <v>157</v>
      </c>
      <c r="F6317" t="s">
        <v>18055</v>
      </c>
      <c r="G6317" t="s">
        <v>204</v>
      </c>
      <c r="H6317" t="s">
        <v>154</v>
      </c>
      <c r="I6317" t="s">
        <v>144</v>
      </c>
      <c r="J6317" t="s">
        <v>137</v>
      </c>
      <c r="K6317" t="s">
        <v>138</v>
      </c>
      <c r="L6317" t="s">
        <v>18056</v>
      </c>
      <c r="M6317" t="s">
        <v>18057</v>
      </c>
      <c r="N6317">
        <v>1.340833333</v>
      </c>
      <c r="O6317">
        <v>0</v>
      </c>
      <c r="P6317">
        <v>10</v>
      </c>
      <c r="Q6317">
        <v>0</v>
      </c>
      <c r="R6317">
        <v>0</v>
      </c>
      <c r="S6317">
        <v>0</v>
      </c>
      <c r="T6317">
        <v>3</v>
      </c>
      <c r="U6317">
        <v>0</v>
      </c>
      <c r="V6317">
        <v>0</v>
      </c>
      <c r="W6317">
        <v>0</v>
      </c>
      <c r="X6317">
        <v>3.7425195993654783</v>
      </c>
      <c r="Y6317">
        <v>0</v>
      </c>
      <c r="Z6317">
        <v>0</v>
      </c>
      <c r="AA6317">
        <v>0</v>
      </c>
      <c r="AB6317">
        <v>2.6704593137687502</v>
      </c>
      <c r="AC6317">
        <v>0</v>
      </c>
      <c r="AD6317">
        <v>0</v>
      </c>
      <c r="AE6317">
        <v>6.4129789131342285</v>
      </c>
    </row>
    <row r="6318" spans="1:31" x14ac:dyDescent="0.25">
      <c r="A6318">
        <v>2349423</v>
      </c>
      <c r="B6318">
        <v>1</v>
      </c>
      <c r="C6318" t="s">
        <v>81</v>
      </c>
      <c r="D6318" t="s">
        <v>123</v>
      </c>
      <c r="E6318" t="s">
        <v>141</v>
      </c>
      <c r="F6318" t="s">
        <v>18058</v>
      </c>
      <c r="G6318" t="s">
        <v>134</v>
      </c>
      <c r="H6318" t="s">
        <v>135</v>
      </c>
      <c r="I6318" t="s">
        <v>144</v>
      </c>
      <c r="J6318" t="s">
        <v>137</v>
      </c>
      <c r="K6318" t="s">
        <v>138</v>
      </c>
      <c r="L6318" t="s">
        <v>18059</v>
      </c>
      <c r="M6318" t="s">
        <v>18060</v>
      </c>
      <c r="N6318">
        <v>0.55500000000000005</v>
      </c>
      <c r="O6318">
        <v>1</v>
      </c>
      <c r="P6318">
        <v>4</v>
      </c>
      <c r="Q6318">
        <v>30</v>
      </c>
      <c r="R6318">
        <v>85</v>
      </c>
      <c r="S6318">
        <v>1</v>
      </c>
      <c r="T6318">
        <v>7</v>
      </c>
      <c r="U6318">
        <v>0</v>
      </c>
      <c r="V6318">
        <v>0</v>
      </c>
      <c r="W6318">
        <v>1.2465457302370417</v>
      </c>
      <c r="X6318">
        <v>11.028477019815352</v>
      </c>
      <c r="Y6318">
        <v>55.346818372042158</v>
      </c>
      <c r="Z6318">
        <v>133.67097736349763</v>
      </c>
      <c r="AA6318">
        <v>1.2261562101353656</v>
      </c>
      <c r="AB6318">
        <v>6.2276639304695403</v>
      </c>
      <c r="AC6318">
        <v>0</v>
      </c>
      <c r="AD6318">
        <v>0</v>
      </c>
      <c r="AE6318">
        <v>208.7466386261971</v>
      </c>
    </row>
    <row r="6319" spans="1:31" x14ac:dyDescent="0.25">
      <c r="A6319">
        <v>2349466</v>
      </c>
      <c r="B6319">
        <v>1</v>
      </c>
      <c r="C6319" t="s">
        <v>80</v>
      </c>
      <c r="D6319" t="s">
        <v>105</v>
      </c>
      <c r="E6319" t="s">
        <v>147</v>
      </c>
      <c r="F6319" t="s">
        <v>18061</v>
      </c>
      <c r="G6319" t="s">
        <v>184</v>
      </c>
      <c r="H6319" t="s">
        <v>135</v>
      </c>
      <c r="I6319" t="s">
        <v>144</v>
      </c>
      <c r="J6319" t="s">
        <v>137</v>
      </c>
      <c r="K6319" t="s">
        <v>138</v>
      </c>
      <c r="L6319" t="s">
        <v>18062</v>
      </c>
      <c r="M6319" t="s">
        <v>18063</v>
      </c>
      <c r="N6319">
        <v>0.70083333299999995</v>
      </c>
      <c r="O6319">
        <v>0</v>
      </c>
      <c r="P6319">
        <v>15</v>
      </c>
      <c r="Q6319">
        <v>0</v>
      </c>
      <c r="R6319">
        <v>3</v>
      </c>
      <c r="S6319">
        <v>0</v>
      </c>
      <c r="T6319">
        <v>5</v>
      </c>
      <c r="U6319">
        <v>0</v>
      </c>
      <c r="V6319">
        <v>0</v>
      </c>
      <c r="W6319">
        <v>0</v>
      </c>
      <c r="X6319">
        <v>3.1003835433538272</v>
      </c>
      <c r="Y6319">
        <v>0</v>
      </c>
      <c r="Z6319">
        <v>1.8249400402168832</v>
      </c>
      <c r="AA6319">
        <v>0</v>
      </c>
      <c r="AB6319">
        <v>2.6663662322187918</v>
      </c>
      <c r="AC6319">
        <v>0</v>
      </c>
      <c r="AD6319">
        <v>0</v>
      </c>
      <c r="AE6319">
        <v>7.5916898157895023</v>
      </c>
    </row>
    <row r="6320" spans="1:31" x14ac:dyDescent="0.25">
      <c r="A6320">
        <v>2349589</v>
      </c>
      <c r="B6320">
        <v>1</v>
      </c>
      <c r="C6320" t="s">
        <v>80</v>
      </c>
      <c r="D6320" t="s">
        <v>104</v>
      </c>
      <c r="E6320" t="s">
        <v>157</v>
      </c>
      <c r="F6320" t="s">
        <v>18064</v>
      </c>
      <c r="G6320" t="s">
        <v>194</v>
      </c>
      <c r="H6320" t="s">
        <v>154</v>
      </c>
      <c r="I6320" t="s">
        <v>144</v>
      </c>
      <c r="J6320" t="s">
        <v>137</v>
      </c>
      <c r="K6320" t="s">
        <v>138</v>
      </c>
      <c r="L6320" t="s">
        <v>18065</v>
      </c>
      <c r="M6320" t="s">
        <v>18066</v>
      </c>
      <c r="N6320">
        <v>2.0705555549999999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1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1.039597057419646</v>
      </c>
      <c r="AC6320">
        <v>0</v>
      </c>
      <c r="AD6320">
        <v>0</v>
      </c>
      <c r="AE6320">
        <v>1.039597057419646</v>
      </c>
    </row>
    <row r="6321" spans="1:31" x14ac:dyDescent="0.25">
      <c r="A6321">
        <v>2349446</v>
      </c>
      <c r="B6321">
        <v>1</v>
      </c>
      <c r="C6321" t="s">
        <v>80</v>
      </c>
      <c r="D6321" t="s">
        <v>94</v>
      </c>
      <c r="E6321" t="s">
        <v>147</v>
      </c>
      <c r="F6321" t="s">
        <v>18067</v>
      </c>
      <c r="G6321" t="s">
        <v>184</v>
      </c>
      <c r="H6321" t="s">
        <v>135</v>
      </c>
      <c r="I6321" t="s">
        <v>144</v>
      </c>
      <c r="J6321" t="s">
        <v>137</v>
      </c>
      <c r="K6321" t="s">
        <v>138</v>
      </c>
      <c r="L6321" t="s">
        <v>18068</v>
      </c>
      <c r="M6321" t="s">
        <v>18069</v>
      </c>
      <c r="N6321">
        <v>1.9424999999999999</v>
      </c>
      <c r="O6321">
        <v>0</v>
      </c>
      <c r="P6321">
        <v>134</v>
      </c>
      <c r="Q6321">
        <v>0</v>
      </c>
      <c r="R6321">
        <v>0</v>
      </c>
      <c r="S6321">
        <v>1</v>
      </c>
      <c r="T6321">
        <v>53</v>
      </c>
      <c r="U6321">
        <v>0</v>
      </c>
      <c r="V6321">
        <v>0</v>
      </c>
      <c r="W6321">
        <v>0</v>
      </c>
      <c r="X6321">
        <v>34.509495512083966</v>
      </c>
      <c r="Y6321">
        <v>0</v>
      </c>
      <c r="Z6321">
        <v>0</v>
      </c>
      <c r="AA6321">
        <v>16.408159264055922</v>
      </c>
      <c r="AB6321">
        <v>21.38946165149919</v>
      </c>
      <c r="AC6321">
        <v>0</v>
      </c>
      <c r="AD6321">
        <v>0</v>
      </c>
      <c r="AE6321">
        <v>72.307116427639073</v>
      </c>
    </row>
    <row r="6322" spans="1:31" x14ac:dyDescent="0.25">
      <c r="A6322">
        <v>2349901</v>
      </c>
      <c r="B6322">
        <v>1</v>
      </c>
      <c r="C6322" t="s">
        <v>80</v>
      </c>
      <c r="D6322" t="s">
        <v>105</v>
      </c>
      <c r="E6322" t="s">
        <v>157</v>
      </c>
      <c r="F6322" t="s">
        <v>17568</v>
      </c>
      <c r="G6322" t="s">
        <v>279</v>
      </c>
      <c r="H6322" t="s">
        <v>154</v>
      </c>
      <c r="I6322" t="s">
        <v>144</v>
      </c>
      <c r="J6322" t="s">
        <v>137</v>
      </c>
      <c r="K6322" t="s">
        <v>138</v>
      </c>
      <c r="L6322" t="s">
        <v>18070</v>
      </c>
      <c r="M6322" t="s">
        <v>18071</v>
      </c>
      <c r="N6322">
        <v>2.8997222219999998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1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1.6738289185389243</v>
      </c>
      <c r="AC6322">
        <v>0</v>
      </c>
      <c r="AD6322">
        <v>0</v>
      </c>
      <c r="AE6322">
        <v>1.6738289185389243</v>
      </c>
    </row>
    <row r="6323" spans="1:31" x14ac:dyDescent="0.25">
      <c r="A6323">
        <v>2349509</v>
      </c>
      <c r="B6323">
        <v>1</v>
      </c>
      <c r="C6323" t="s">
        <v>80</v>
      </c>
      <c r="D6323" t="s">
        <v>96</v>
      </c>
      <c r="E6323" t="s">
        <v>326</v>
      </c>
      <c r="F6323" t="s">
        <v>18072</v>
      </c>
      <c r="G6323" t="s">
        <v>667</v>
      </c>
      <c r="H6323" t="s">
        <v>154</v>
      </c>
      <c r="I6323" t="s">
        <v>144</v>
      </c>
      <c r="J6323" t="s">
        <v>137</v>
      </c>
      <c r="K6323" t="s">
        <v>138</v>
      </c>
      <c r="L6323" t="s">
        <v>18073</v>
      </c>
      <c r="M6323" t="s">
        <v>18074</v>
      </c>
      <c r="N6323">
        <v>1.1627777770000001</v>
      </c>
      <c r="O6323">
        <v>0</v>
      </c>
      <c r="P6323">
        <v>86</v>
      </c>
      <c r="Q6323">
        <v>0</v>
      </c>
      <c r="R6323">
        <v>0</v>
      </c>
      <c r="S6323">
        <v>0</v>
      </c>
      <c r="T6323">
        <v>4</v>
      </c>
      <c r="U6323">
        <v>0</v>
      </c>
      <c r="V6323">
        <v>0</v>
      </c>
      <c r="W6323">
        <v>0</v>
      </c>
      <c r="X6323">
        <v>33.475970941996145</v>
      </c>
      <c r="Y6323">
        <v>0</v>
      </c>
      <c r="Z6323">
        <v>0</v>
      </c>
      <c r="AA6323">
        <v>0</v>
      </c>
      <c r="AB6323">
        <v>5.6017039193689318</v>
      </c>
      <c r="AC6323">
        <v>0</v>
      </c>
      <c r="AD6323">
        <v>0</v>
      </c>
      <c r="AE6323">
        <v>39.077674861365075</v>
      </c>
    </row>
    <row r="6324" spans="1:31" x14ac:dyDescent="0.25">
      <c r="A6324">
        <v>2349546</v>
      </c>
      <c r="B6324">
        <v>1</v>
      </c>
      <c r="C6324" t="s">
        <v>80</v>
      </c>
      <c r="D6324" t="s">
        <v>106</v>
      </c>
      <c r="E6324" t="s">
        <v>151</v>
      </c>
      <c r="F6324" t="s">
        <v>18075</v>
      </c>
      <c r="G6324" t="s">
        <v>498</v>
      </c>
      <c r="H6324" t="s">
        <v>154</v>
      </c>
      <c r="I6324" t="s">
        <v>144</v>
      </c>
      <c r="J6324" t="s">
        <v>137</v>
      </c>
      <c r="K6324" t="s">
        <v>138</v>
      </c>
      <c r="L6324" t="s">
        <v>18076</v>
      </c>
      <c r="M6324" t="s">
        <v>18077</v>
      </c>
      <c r="N6324">
        <v>2.7402777770000002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7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17.434114326558685</v>
      </c>
      <c r="AC6324">
        <v>0</v>
      </c>
      <c r="AD6324">
        <v>0</v>
      </c>
      <c r="AE6324">
        <v>17.434114326558685</v>
      </c>
    </row>
    <row r="6325" spans="1:31" x14ac:dyDescent="0.25">
      <c r="A6325">
        <v>2349795</v>
      </c>
      <c r="B6325">
        <v>1</v>
      </c>
      <c r="C6325" t="s">
        <v>81</v>
      </c>
      <c r="D6325" t="s">
        <v>116</v>
      </c>
      <c r="E6325" t="s">
        <v>174</v>
      </c>
      <c r="F6325" t="s">
        <v>18078</v>
      </c>
      <c r="G6325" t="s">
        <v>176</v>
      </c>
      <c r="H6325" t="s">
        <v>154</v>
      </c>
      <c r="I6325" t="s">
        <v>144</v>
      </c>
      <c r="J6325" t="s">
        <v>137</v>
      </c>
      <c r="K6325" t="s">
        <v>138</v>
      </c>
      <c r="L6325" t="s">
        <v>18079</v>
      </c>
      <c r="M6325" t="s">
        <v>18080</v>
      </c>
      <c r="N6325">
        <v>2.468611111</v>
      </c>
      <c r="O6325">
        <v>0</v>
      </c>
      <c r="P6325">
        <v>12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9.082252009351091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9.082252009351091</v>
      </c>
    </row>
    <row r="6326" spans="1:31" x14ac:dyDescent="0.25">
      <c r="A6326">
        <v>2349758</v>
      </c>
      <c r="B6326">
        <v>1</v>
      </c>
      <c r="C6326" t="s">
        <v>80</v>
      </c>
      <c r="D6326" t="s">
        <v>94</v>
      </c>
      <c r="E6326" t="s">
        <v>151</v>
      </c>
      <c r="F6326" t="s">
        <v>18081</v>
      </c>
      <c r="G6326" t="s">
        <v>194</v>
      </c>
      <c r="H6326" t="s">
        <v>154</v>
      </c>
      <c r="I6326" t="s">
        <v>144</v>
      </c>
      <c r="J6326" t="s">
        <v>137</v>
      </c>
      <c r="K6326" t="s">
        <v>138</v>
      </c>
      <c r="L6326" t="s">
        <v>18082</v>
      </c>
      <c r="M6326" t="s">
        <v>18083</v>
      </c>
      <c r="N6326">
        <v>0.72083333299999997</v>
      </c>
      <c r="O6326">
        <v>0</v>
      </c>
      <c r="P6326">
        <v>9</v>
      </c>
      <c r="Q6326">
        <v>0</v>
      </c>
      <c r="R6326">
        <v>12</v>
      </c>
      <c r="S6326">
        <v>0</v>
      </c>
      <c r="T6326">
        <v>3</v>
      </c>
      <c r="U6326">
        <v>0</v>
      </c>
      <c r="V6326">
        <v>0</v>
      </c>
      <c r="W6326">
        <v>0</v>
      </c>
      <c r="X6326">
        <v>1.152148702843439</v>
      </c>
      <c r="Y6326">
        <v>0</v>
      </c>
      <c r="Z6326">
        <v>5.0561421052360469</v>
      </c>
      <c r="AA6326">
        <v>0</v>
      </c>
      <c r="AB6326">
        <v>4.3957338611918093</v>
      </c>
      <c r="AC6326">
        <v>0</v>
      </c>
      <c r="AD6326">
        <v>0</v>
      </c>
      <c r="AE6326">
        <v>10.604024669271295</v>
      </c>
    </row>
    <row r="6327" spans="1:31" x14ac:dyDescent="0.25">
      <c r="A6327">
        <v>2349801</v>
      </c>
      <c r="B6327">
        <v>1</v>
      </c>
      <c r="C6327" t="s">
        <v>80</v>
      </c>
      <c r="D6327" t="s">
        <v>93</v>
      </c>
      <c r="E6327" t="s">
        <v>132</v>
      </c>
      <c r="F6327" t="s">
        <v>18084</v>
      </c>
      <c r="G6327" t="s">
        <v>134</v>
      </c>
      <c r="H6327" t="s">
        <v>135</v>
      </c>
      <c r="I6327" t="s">
        <v>144</v>
      </c>
      <c r="J6327" t="s">
        <v>137</v>
      </c>
      <c r="K6327" t="s">
        <v>138</v>
      </c>
      <c r="L6327" t="s">
        <v>18085</v>
      </c>
      <c r="M6327" t="s">
        <v>18086</v>
      </c>
      <c r="N6327">
        <v>0.248888888</v>
      </c>
      <c r="O6327">
        <v>0</v>
      </c>
      <c r="P6327">
        <v>191</v>
      </c>
      <c r="Q6327">
        <v>37</v>
      </c>
      <c r="R6327">
        <v>278</v>
      </c>
      <c r="S6327">
        <v>4</v>
      </c>
      <c r="T6327">
        <v>112</v>
      </c>
      <c r="U6327">
        <v>0</v>
      </c>
      <c r="V6327">
        <v>0</v>
      </c>
      <c r="W6327">
        <v>0</v>
      </c>
      <c r="X6327">
        <v>24.729251222741333</v>
      </c>
      <c r="Y6327">
        <v>111.1812975616749</v>
      </c>
      <c r="Z6327">
        <v>297.34063475974006</v>
      </c>
      <c r="AA6327">
        <v>7.5840224709954134</v>
      </c>
      <c r="AB6327">
        <v>79.10702954867925</v>
      </c>
      <c r="AC6327">
        <v>0</v>
      </c>
      <c r="AD6327">
        <v>0</v>
      </c>
      <c r="AE6327">
        <v>519.94223556383099</v>
      </c>
    </row>
    <row r="6328" spans="1:31" x14ac:dyDescent="0.25">
      <c r="A6328">
        <v>2349503</v>
      </c>
      <c r="B6328">
        <v>1</v>
      </c>
      <c r="C6328" t="s">
        <v>80</v>
      </c>
      <c r="D6328" t="s">
        <v>108</v>
      </c>
      <c r="E6328" t="s">
        <v>141</v>
      </c>
      <c r="F6328" t="s">
        <v>18087</v>
      </c>
      <c r="G6328" t="s">
        <v>208</v>
      </c>
      <c r="H6328" t="s">
        <v>135</v>
      </c>
      <c r="I6328" t="s">
        <v>144</v>
      </c>
      <c r="J6328" t="s">
        <v>137</v>
      </c>
      <c r="K6328" t="s">
        <v>209</v>
      </c>
      <c r="L6328" t="s">
        <v>17753</v>
      </c>
      <c r="M6328" t="s">
        <v>18088</v>
      </c>
      <c r="N6328">
        <v>0.92055555499999997</v>
      </c>
      <c r="O6328">
        <v>0</v>
      </c>
      <c r="P6328">
        <v>159</v>
      </c>
      <c r="Q6328">
        <v>0</v>
      </c>
      <c r="R6328">
        <v>94</v>
      </c>
      <c r="S6328">
        <v>1</v>
      </c>
      <c r="T6328">
        <v>49</v>
      </c>
      <c r="U6328">
        <v>0</v>
      </c>
      <c r="V6328">
        <v>0</v>
      </c>
      <c r="W6328">
        <v>0</v>
      </c>
      <c r="X6328">
        <v>35.864211649531583</v>
      </c>
      <c r="Y6328">
        <v>0</v>
      </c>
      <c r="Z6328">
        <v>347.03415911468841</v>
      </c>
      <c r="AA6328">
        <v>17.100364564618339</v>
      </c>
      <c r="AB6328">
        <v>65.132272079514152</v>
      </c>
      <c r="AC6328">
        <v>0</v>
      </c>
      <c r="AD6328">
        <v>0</v>
      </c>
      <c r="AE6328">
        <v>465.1310074083525</v>
      </c>
    </row>
    <row r="6329" spans="1:31" x14ac:dyDescent="0.25">
      <c r="A6329">
        <v>2349526</v>
      </c>
      <c r="B6329">
        <v>1</v>
      </c>
      <c r="C6329" t="s">
        <v>81</v>
      </c>
      <c r="D6329" t="s">
        <v>118</v>
      </c>
      <c r="E6329" t="s">
        <v>141</v>
      </c>
      <c r="F6329" t="s">
        <v>18089</v>
      </c>
      <c r="G6329" t="s">
        <v>269</v>
      </c>
      <c r="H6329" t="s">
        <v>135</v>
      </c>
      <c r="I6329" t="s">
        <v>144</v>
      </c>
      <c r="J6329" t="s">
        <v>137</v>
      </c>
      <c r="K6329" t="s">
        <v>209</v>
      </c>
      <c r="L6329" t="s">
        <v>18090</v>
      </c>
      <c r="M6329" t="s">
        <v>18091</v>
      </c>
      <c r="N6329">
        <v>2.4669444440000001</v>
      </c>
      <c r="O6329">
        <v>3</v>
      </c>
      <c r="P6329">
        <v>258</v>
      </c>
      <c r="Q6329">
        <v>84</v>
      </c>
      <c r="R6329">
        <v>110</v>
      </c>
      <c r="S6329">
        <v>6</v>
      </c>
      <c r="T6329">
        <v>20</v>
      </c>
      <c r="U6329">
        <v>2</v>
      </c>
      <c r="V6329">
        <v>0</v>
      </c>
      <c r="W6329">
        <v>0.36368145134100255</v>
      </c>
      <c r="X6329">
        <v>111.441886012536</v>
      </c>
      <c r="Y6329">
        <v>1606.0226152489431</v>
      </c>
      <c r="Z6329">
        <v>851.24937487227567</v>
      </c>
      <c r="AA6329">
        <v>105.80202596489596</v>
      </c>
      <c r="AB6329">
        <v>37.010004790658876</v>
      </c>
      <c r="AC6329">
        <v>108.65286249551008</v>
      </c>
      <c r="AD6329">
        <v>0</v>
      </c>
      <c r="AE6329">
        <v>2820.5424508361607</v>
      </c>
    </row>
    <row r="6330" spans="1:31" x14ac:dyDescent="0.25">
      <c r="A6330">
        <v>2349858</v>
      </c>
      <c r="B6330">
        <v>1</v>
      </c>
      <c r="C6330" t="s">
        <v>80</v>
      </c>
      <c r="D6330" t="s">
        <v>82</v>
      </c>
      <c r="E6330" t="s">
        <v>151</v>
      </c>
      <c r="F6330" t="s">
        <v>18092</v>
      </c>
      <c r="G6330" t="s">
        <v>153</v>
      </c>
      <c r="H6330" t="s">
        <v>154</v>
      </c>
      <c r="I6330" t="s">
        <v>144</v>
      </c>
      <c r="J6330" t="s">
        <v>137</v>
      </c>
      <c r="K6330" t="s">
        <v>138</v>
      </c>
      <c r="L6330" t="s">
        <v>18093</v>
      </c>
      <c r="M6330" t="s">
        <v>18094</v>
      </c>
      <c r="N6330">
        <v>1.3047222220000001</v>
      </c>
      <c r="O6330">
        <v>0</v>
      </c>
      <c r="P6330">
        <v>63</v>
      </c>
      <c r="Q6330">
        <v>0</v>
      </c>
      <c r="R6330">
        <v>0</v>
      </c>
      <c r="S6330">
        <v>0</v>
      </c>
      <c r="T6330">
        <v>8</v>
      </c>
      <c r="U6330">
        <v>0</v>
      </c>
      <c r="V6330">
        <v>0</v>
      </c>
      <c r="W6330">
        <v>0</v>
      </c>
      <c r="X6330">
        <v>22.697697135812771</v>
      </c>
      <c r="Y6330">
        <v>0</v>
      </c>
      <c r="Z6330">
        <v>0</v>
      </c>
      <c r="AA6330">
        <v>0</v>
      </c>
      <c r="AB6330">
        <v>25.303943338310198</v>
      </c>
      <c r="AC6330">
        <v>0</v>
      </c>
      <c r="AD6330">
        <v>0</v>
      </c>
      <c r="AE6330">
        <v>48.001640474122965</v>
      </c>
    </row>
    <row r="6331" spans="1:31" x14ac:dyDescent="0.25">
      <c r="A6331">
        <v>2349695</v>
      </c>
      <c r="B6331">
        <v>1</v>
      </c>
      <c r="C6331" t="s">
        <v>80</v>
      </c>
      <c r="D6331" t="s">
        <v>84</v>
      </c>
      <c r="E6331" t="s">
        <v>157</v>
      </c>
      <c r="F6331" t="s">
        <v>18095</v>
      </c>
      <c r="G6331" t="s">
        <v>159</v>
      </c>
      <c r="H6331" t="s">
        <v>154</v>
      </c>
      <c r="I6331" t="s">
        <v>144</v>
      </c>
      <c r="J6331" t="s">
        <v>137</v>
      </c>
      <c r="K6331" t="s">
        <v>138</v>
      </c>
      <c r="L6331" t="s">
        <v>18096</v>
      </c>
      <c r="M6331" t="s">
        <v>18097</v>
      </c>
      <c r="N6331">
        <v>7.4333333330000002</v>
      </c>
      <c r="O6331">
        <v>0</v>
      </c>
      <c r="P6331">
        <v>0</v>
      </c>
      <c r="Q6331">
        <v>0</v>
      </c>
      <c r="R6331">
        <v>1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1.0783310783152917</v>
      </c>
      <c r="AA6331">
        <v>0</v>
      </c>
      <c r="AB6331">
        <v>0</v>
      </c>
      <c r="AC6331">
        <v>0</v>
      </c>
      <c r="AD6331">
        <v>0</v>
      </c>
      <c r="AE6331">
        <v>1.0783310783152917</v>
      </c>
    </row>
    <row r="6332" spans="1:31" x14ac:dyDescent="0.25">
      <c r="A6332">
        <v>2349672</v>
      </c>
      <c r="B6332">
        <v>1</v>
      </c>
      <c r="C6332" t="s">
        <v>80</v>
      </c>
      <c r="D6332" t="s">
        <v>107</v>
      </c>
      <c r="E6332" t="s">
        <v>174</v>
      </c>
      <c r="F6332" t="s">
        <v>14925</v>
      </c>
      <c r="G6332" t="s">
        <v>176</v>
      </c>
      <c r="H6332" t="s">
        <v>154</v>
      </c>
      <c r="I6332" t="s">
        <v>144</v>
      </c>
      <c r="J6332" t="s">
        <v>137</v>
      </c>
      <c r="K6332" t="s">
        <v>138</v>
      </c>
      <c r="L6332" t="s">
        <v>18098</v>
      </c>
      <c r="M6332" t="s">
        <v>18099</v>
      </c>
      <c r="N6332">
        <v>0.98166666599999997</v>
      </c>
      <c r="O6332">
        <v>0</v>
      </c>
      <c r="P6332">
        <v>90</v>
      </c>
      <c r="Q6332">
        <v>0</v>
      </c>
      <c r="R6332">
        <v>6</v>
      </c>
      <c r="S6332">
        <v>0</v>
      </c>
      <c r="T6332">
        <v>6</v>
      </c>
      <c r="U6332">
        <v>0</v>
      </c>
      <c r="V6332">
        <v>0</v>
      </c>
      <c r="W6332">
        <v>0</v>
      </c>
      <c r="X6332">
        <v>16.189461319998866</v>
      </c>
      <c r="Y6332">
        <v>0</v>
      </c>
      <c r="Z6332">
        <v>3.9815418958799405</v>
      </c>
      <c r="AA6332">
        <v>0</v>
      </c>
      <c r="AB6332">
        <v>4.8017782743254402</v>
      </c>
      <c r="AC6332">
        <v>0</v>
      </c>
      <c r="AD6332">
        <v>0</v>
      </c>
      <c r="AE6332">
        <v>24.972781490204245</v>
      </c>
    </row>
    <row r="6333" spans="1:31" x14ac:dyDescent="0.25">
      <c r="A6333">
        <v>2349549</v>
      </c>
      <c r="B6333">
        <v>1</v>
      </c>
      <c r="C6333" t="s">
        <v>80</v>
      </c>
      <c r="D6333" t="s">
        <v>104</v>
      </c>
      <c r="E6333" t="s">
        <v>141</v>
      </c>
      <c r="F6333" t="s">
        <v>18100</v>
      </c>
      <c r="G6333" t="s">
        <v>432</v>
      </c>
      <c r="H6333" t="s">
        <v>135</v>
      </c>
      <c r="I6333" t="s">
        <v>144</v>
      </c>
      <c r="J6333" t="s">
        <v>137</v>
      </c>
      <c r="K6333" t="s">
        <v>138</v>
      </c>
      <c r="L6333" t="s">
        <v>18101</v>
      </c>
      <c r="M6333" t="s">
        <v>18102</v>
      </c>
      <c r="N6333">
        <v>0.26027777699999999</v>
      </c>
      <c r="O6333">
        <v>1</v>
      </c>
      <c r="P6333">
        <v>719</v>
      </c>
      <c r="Q6333">
        <v>8</v>
      </c>
      <c r="R6333">
        <v>8</v>
      </c>
      <c r="S6333">
        <v>24</v>
      </c>
      <c r="T6333">
        <v>60</v>
      </c>
      <c r="U6333">
        <v>6</v>
      </c>
      <c r="V6333">
        <v>0</v>
      </c>
      <c r="W6333">
        <v>2.3070972029734998E-2</v>
      </c>
      <c r="X6333">
        <v>43.328978167894078</v>
      </c>
      <c r="Y6333">
        <v>36.038870564689354</v>
      </c>
      <c r="Z6333">
        <v>1.0817001183911668</v>
      </c>
      <c r="AA6333">
        <v>68.18798157144812</v>
      </c>
      <c r="AB6333">
        <v>8.4649722334651116</v>
      </c>
      <c r="AC6333">
        <v>174.89749387819876</v>
      </c>
      <c r="AD6333">
        <v>0</v>
      </c>
      <c r="AE6333">
        <v>332.02306750611632</v>
      </c>
    </row>
    <row r="6334" spans="1:31" x14ac:dyDescent="0.25">
      <c r="A6334">
        <v>2349572</v>
      </c>
      <c r="B6334">
        <v>1</v>
      </c>
      <c r="C6334" t="s">
        <v>80</v>
      </c>
      <c r="D6334" t="s">
        <v>107</v>
      </c>
      <c r="E6334" t="s">
        <v>132</v>
      </c>
      <c r="F6334" t="s">
        <v>4044</v>
      </c>
      <c r="G6334" t="s">
        <v>208</v>
      </c>
      <c r="H6334" t="s">
        <v>135</v>
      </c>
      <c r="I6334" t="s">
        <v>144</v>
      </c>
      <c r="J6334" t="s">
        <v>137</v>
      </c>
      <c r="K6334" t="s">
        <v>209</v>
      </c>
      <c r="L6334" t="s">
        <v>18103</v>
      </c>
      <c r="M6334" t="s">
        <v>18104</v>
      </c>
      <c r="N6334">
        <v>7.1513888879999996</v>
      </c>
      <c r="O6334">
        <v>0</v>
      </c>
      <c r="P6334">
        <v>1</v>
      </c>
      <c r="Q6334">
        <v>12</v>
      </c>
      <c r="R6334">
        <v>43</v>
      </c>
      <c r="S6334">
        <v>1</v>
      </c>
      <c r="T6334">
        <v>11</v>
      </c>
      <c r="U6334">
        <v>0</v>
      </c>
      <c r="V6334">
        <v>0</v>
      </c>
      <c r="W6334">
        <v>0</v>
      </c>
      <c r="X6334">
        <v>1.9026306919550791</v>
      </c>
      <c r="Y6334">
        <v>1418.7312850492908</v>
      </c>
      <c r="Z6334">
        <v>913.24745363450552</v>
      </c>
      <c r="AA6334">
        <v>294.08924987449882</v>
      </c>
      <c r="AB6334">
        <v>214.70397463835633</v>
      </c>
      <c r="AC6334">
        <v>0</v>
      </c>
      <c r="AD6334">
        <v>0</v>
      </c>
      <c r="AE6334">
        <v>2842.6745938886061</v>
      </c>
    </row>
    <row r="6335" spans="1:31" x14ac:dyDescent="0.25">
      <c r="A6335">
        <v>2349864</v>
      </c>
      <c r="B6335">
        <v>1</v>
      </c>
      <c r="C6335" t="s">
        <v>81</v>
      </c>
      <c r="D6335" t="s">
        <v>123</v>
      </c>
      <c r="E6335" t="s">
        <v>151</v>
      </c>
      <c r="F6335" t="s">
        <v>18105</v>
      </c>
      <c r="G6335" t="s">
        <v>219</v>
      </c>
      <c r="H6335" t="s">
        <v>154</v>
      </c>
      <c r="I6335" t="s">
        <v>144</v>
      </c>
      <c r="J6335" t="s">
        <v>137</v>
      </c>
      <c r="K6335" t="s">
        <v>138</v>
      </c>
      <c r="L6335" t="s">
        <v>18106</v>
      </c>
      <c r="M6335" t="s">
        <v>18107</v>
      </c>
      <c r="N6335">
        <v>1.62</v>
      </c>
      <c r="O6335">
        <v>0</v>
      </c>
      <c r="P6335">
        <v>297</v>
      </c>
      <c r="Q6335">
        <v>0</v>
      </c>
      <c r="R6335">
        <v>0</v>
      </c>
      <c r="S6335">
        <v>0</v>
      </c>
      <c r="T6335">
        <v>47</v>
      </c>
      <c r="U6335">
        <v>0</v>
      </c>
      <c r="V6335">
        <v>0</v>
      </c>
      <c r="W6335">
        <v>0</v>
      </c>
      <c r="X6335">
        <v>98.820643316694614</v>
      </c>
      <c r="Y6335">
        <v>0</v>
      </c>
      <c r="Z6335">
        <v>0</v>
      </c>
      <c r="AA6335">
        <v>0</v>
      </c>
      <c r="AB6335">
        <v>77.783995415267341</v>
      </c>
      <c r="AC6335">
        <v>0</v>
      </c>
      <c r="AD6335">
        <v>0</v>
      </c>
      <c r="AE6335">
        <v>176.60463873196196</v>
      </c>
    </row>
    <row r="6336" spans="1:31" x14ac:dyDescent="0.25">
      <c r="A6336">
        <v>2349818</v>
      </c>
      <c r="B6336">
        <v>1</v>
      </c>
      <c r="C6336" t="s">
        <v>80</v>
      </c>
      <c r="D6336" t="s">
        <v>103</v>
      </c>
      <c r="E6336" t="s">
        <v>157</v>
      </c>
      <c r="F6336" t="s">
        <v>18108</v>
      </c>
      <c r="G6336" t="s">
        <v>204</v>
      </c>
      <c r="H6336" t="s">
        <v>154</v>
      </c>
      <c r="I6336" t="s">
        <v>144</v>
      </c>
      <c r="J6336" t="s">
        <v>137</v>
      </c>
      <c r="K6336" t="s">
        <v>138</v>
      </c>
      <c r="L6336" t="s">
        <v>18109</v>
      </c>
      <c r="M6336" t="s">
        <v>18110</v>
      </c>
      <c r="N6336">
        <v>0.34777777700000001</v>
      </c>
      <c r="O6336">
        <v>0</v>
      </c>
      <c r="P6336">
        <v>1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9.2453221385422224E-2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9.2453221385422224E-2</v>
      </c>
    </row>
    <row r="6337" spans="1:31" x14ac:dyDescent="0.25">
      <c r="A6337">
        <v>2349735</v>
      </c>
      <c r="B6337">
        <v>1</v>
      </c>
      <c r="C6337" t="s">
        <v>80</v>
      </c>
      <c r="D6337" t="s">
        <v>107</v>
      </c>
      <c r="E6337" t="s">
        <v>174</v>
      </c>
      <c r="F6337" t="s">
        <v>8160</v>
      </c>
      <c r="G6337" t="s">
        <v>344</v>
      </c>
      <c r="H6337" t="s">
        <v>154</v>
      </c>
      <c r="I6337" t="s">
        <v>144</v>
      </c>
      <c r="J6337" t="s">
        <v>137</v>
      </c>
      <c r="K6337" t="s">
        <v>138</v>
      </c>
      <c r="L6337" t="s">
        <v>18111</v>
      </c>
      <c r="M6337" t="s">
        <v>18112</v>
      </c>
      <c r="N6337">
        <v>3.8586111110000001</v>
      </c>
      <c r="O6337">
        <v>0</v>
      </c>
      <c r="P6337">
        <v>63</v>
      </c>
      <c r="Q6337">
        <v>0</v>
      </c>
      <c r="R6337">
        <v>1</v>
      </c>
      <c r="S6337">
        <v>0</v>
      </c>
      <c r="T6337">
        <v>3</v>
      </c>
      <c r="U6337">
        <v>0</v>
      </c>
      <c r="V6337">
        <v>0</v>
      </c>
      <c r="W6337">
        <v>0</v>
      </c>
      <c r="X6337">
        <v>43.337656847144792</v>
      </c>
      <c r="Y6337">
        <v>0</v>
      </c>
      <c r="Z6337">
        <v>11.685316729035591</v>
      </c>
      <c r="AA6337">
        <v>0</v>
      </c>
      <c r="AB6337">
        <v>28.46084616581085</v>
      </c>
      <c r="AC6337">
        <v>0</v>
      </c>
      <c r="AD6337">
        <v>0</v>
      </c>
      <c r="AE6337">
        <v>83.483819741991226</v>
      </c>
    </row>
    <row r="6338" spans="1:31" x14ac:dyDescent="0.25">
      <c r="A6338">
        <v>2349486</v>
      </c>
      <c r="B6338">
        <v>1</v>
      </c>
      <c r="C6338" t="s">
        <v>81</v>
      </c>
      <c r="D6338" t="s">
        <v>118</v>
      </c>
      <c r="E6338" t="s">
        <v>147</v>
      </c>
      <c r="F6338" t="s">
        <v>183</v>
      </c>
      <c r="G6338" t="s">
        <v>184</v>
      </c>
      <c r="H6338" t="s">
        <v>135</v>
      </c>
      <c r="I6338" t="s">
        <v>144</v>
      </c>
      <c r="J6338" t="s">
        <v>137</v>
      </c>
      <c r="K6338" t="s">
        <v>138</v>
      </c>
      <c r="L6338" t="s">
        <v>18113</v>
      </c>
      <c r="M6338" t="s">
        <v>18114</v>
      </c>
      <c r="N6338">
        <v>3.1549999999999998</v>
      </c>
      <c r="O6338">
        <v>0</v>
      </c>
      <c r="P6338">
        <v>0</v>
      </c>
      <c r="Q6338">
        <v>5</v>
      </c>
      <c r="R6338">
        <v>0</v>
      </c>
      <c r="S6338">
        <v>3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50.31176717993052</v>
      </c>
      <c r="Z6338">
        <v>0</v>
      </c>
      <c r="AA6338">
        <v>14.532251519741795</v>
      </c>
      <c r="AB6338">
        <v>0</v>
      </c>
      <c r="AC6338">
        <v>0</v>
      </c>
      <c r="AD6338">
        <v>0</v>
      </c>
      <c r="AE6338">
        <v>64.844018699672318</v>
      </c>
    </row>
    <row r="6339" spans="1:31" x14ac:dyDescent="0.25">
      <c r="A6339">
        <v>2349426</v>
      </c>
      <c r="B6339">
        <v>1</v>
      </c>
      <c r="C6339" t="s">
        <v>80</v>
      </c>
      <c r="D6339" t="s">
        <v>106</v>
      </c>
      <c r="E6339" t="s">
        <v>132</v>
      </c>
      <c r="F6339" t="s">
        <v>9213</v>
      </c>
      <c r="G6339" t="s">
        <v>134</v>
      </c>
      <c r="H6339" t="s">
        <v>135</v>
      </c>
      <c r="I6339" t="s">
        <v>144</v>
      </c>
      <c r="J6339" t="s">
        <v>137</v>
      </c>
      <c r="K6339" t="s">
        <v>138</v>
      </c>
      <c r="L6339" t="s">
        <v>18115</v>
      </c>
      <c r="M6339" t="s">
        <v>18116</v>
      </c>
      <c r="N6339">
        <v>5.5833332999999999E-2</v>
      </c>
      <c r="O6339">
        <v>0</v>
      </c>
      <c r="P6339">
        <v>4173</v>
      </c>
      <c r="Q6339">
        <v>0</v>
      </c>
      <c r="R6339">
        <v>13</v>
      </c>
      <c r="S6339">
        <v>2</v>
      </c>
      <c r="T6339">
        <v>298</v>
      </c>
      <c r="U6339">
        <v>1</v>
      </c>
      <c r="V6339">
        <v>2</v>
      </c>
      <c r="W6339">
        <v>0</v>
      </c>
      <c r="X6339">
        <v>41.725313302996213</v>
      </c>
      <c r="Y6339">
        <v>0</v>
      </c>
      <c r="Z6339">
        <v>1.4941708807896337</v>
      </c>
      <c r="AA6339">
        <v>43.047250948495567</v>
      </c>
      <c r="AB6339">
        <v>14.725431803248624</v>
      </c>
      <c r="AC6339">
        <v>0.96651803612507503</v>
      </c>
      <c r="AD6339">
        <v>0.75533203838479079</v>
      </c>
      <c r="AE6339">
        <v>102.71401701003991</v>
      </c>
    </row>
    <row r="6340" spans="1:31" x14ac:dyDescent="0.25">
      <c r="A6340">
        <v>2349632</v>
      </c>
      <c r="B6340">
        <v>1</v>
      </c>
      <c r="C6340" t="s">
        <v>80</v>
      </c>
      <c r="D6340" t="s">
        <v>86</v>
      </c>
      <c r="E6340" t="s">
        <v>157</v>
      </c>
      <c r="F6340" t="s">
        <v>18117</v>
      </c>
      <c r="G6340" t="s">
        <v>204</v>
      </c>
      <c r="H6340" t="s">
        <v>154</v>
      </c>
      <c r="I6340" t="s">
        <v>144</v>
      </c>
      <c r="J6340" t="s">
        <v>137</v>
      </c>
      <c r="K6340" t="s">
        <v>138</v>
      </c>
      <c r="L6340" t="s">
        <v>18118</v>
      </c>
      <c r="M6340" t="s">
        <v>18119</v>
      </c>
      <c r="N6340">
        <v>0.995</v>
      </c>
      <c r="O6340">
        <v>0</v>
      </c>
      <c r="P6340">
        <v>2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</row>
    <row r="6341" spans="1:31" x14ac:dyDescent="0.25">
      <c r="A6341">
        <v>2349941</v>
      </c>
      <c r="B6341">
        <v>1</v>
      </c>
      <c r="C6341" t="s">
        <v>80</v>
      </c>
      <c r="D6341" t="s">
        <v>103</v>
      </c>
      <c r="E6341" t="s">
        <v>174</v>
      </c>
      <c r="F6341" t="s">
        <v>13932</v>
      </c>
      <c r="G6341" t="s">
        <v>176</v>
      </c>
      <c r="H6341" t="s">
        <v>154</v>
      </c>
      <c r="I6341" t="s">
        <v>144</v>
      </c>
      <c r="J6341" t="s">
        <v>137</v>
      </c>
      <c r="K6341" t="s">
        <v>138</v>
      </c>
      <c r="L6341" t="s">
        <v>18120</v>
      </c>
      <c r="M6341" t="s">
        <v>18121</v>
      </c>
      <c r="N6341">
        <v>0.66416666599999996</v>
      </c>
      <c r="O6341">
        <v>0</v>
      </c>
      <c r="P6341">
        <v>232</v>
      </c>
      <c r="Q6341">
        <v>0</v>
      </c>
      <c r="R6341">
        <v>5</v>
      </c>
      <c r="S6341">
        <v>0</v>
      </c>
      <c r="T6341">
        <v>9</v>
      </c>
      <c r="U6341">
        <v>0</v>
      </c>
      <c r="V6341">
        <v>0</v>
      </c>
      <c r="W6341">
        <v>0</v>
      </c>
      <c r="X6341">
        <v>49.899269979841129</v>
      </c>
      <c r="Y6341">
        <v>0</v>
      </c>
      <c r="Z6341">
        <v>11.292358851808366</v>
      </c>
      <c r="AA6341">
        <v>0</v>
      </c>
      <c r="AB6341">
        <v>3.3386119736310134</v>
      </c>
      <c r="AC6341">
        <v>0</v>
      </c>
      <c r="AD6341">
        <v>0</v>
      </c>
      <c r="AE6341">
        <v>64.530240805280513</v>
      </c>
    </row>
    <row r="6342" spans="1:31" x14ac:dyDescent="0.25">
      <c r="A6342">
        <v>2349612</v>
      </c>
      <c r="B6342">
        <v>1</v>
      </c>
      <c r="C6342" t="s">
        <v>80</v>
      </c>
      <c r="D6342" t="s">
        <v>108</v>
      </c>
      <c r="E6342" t="s">
        <v>157</v>
      </c>
      <c r="F6342" t="s">
        <v>18122</v>
      </c>
      <c r="G6342" t="s">
        <v>204</v>
      </c>
      <c r="H6342" t="s">
        <v>154</v>
      </c>
      <c r="I6342" t="s">
        <v>144</v>
      </c>
      <c r="J6342" t="s">
        <v>137</v>
      </c>
      <c r="K6342" t="s">
        <v>138</v>
      </c>
      <c r="L6342" t="s">
        <v>18123</v>
      </c>
      <c r="M6342" t="s">
        <v>18124</v>
      </c>
      <c r="N6342">
        <v>3.5433333330000001</v>
      </c>
      <c r="O6342">
        <v>0</v>
      </c>
      <c r="P6342">
        <v>1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0.34354636008696671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0.34354636008696671</v>
      </c>
    </row>
    <row r="6343" spans="1:31" x14ac:dyDescent="0.25">
      <c r="A6343">
        <v>2349586</v>
      </c>
      <c r="B6343">
        <v>1</v>
      </c>
      <c r="C6343" t="s">
        <v>80</v>
      </c>
      <c r="D6343" t="s">
        <v>93</v>
      </c>
      <c r="E6343" t="s">
        <v>174</v>
      </c>
      <c r="F6343" t="s">
        <v>18125</v>
      </c>
      <c r="G6343" t="s">
        <v>914</v>
      </c>
      <c r="H6343" t="s">
        <v>154</v>
      </c>
      <c r="I6343" t="s">
        <v>144</v>
      </c>
      <c r="J6343" t="s">
        <v>137</v>
      </c>
      <c r="K6343" t="s">
        <v>138</v>
      </c>
      <c r="L6343" t="s">
        <v>18126</v>
      </c>
      <c r="M6343" t="s">
        <v>18127</v>
      </c>
      <c r="N6343">
        <v>3.082777777</v>
      </c>
      <c r="O6343">
        <v>0</v>
      </c>
      <c r="P6343">
        <v>28</v>
      </c>
      <c r="Q6343">
        <v>0</v>
      </c>
      <c r="R6343">
        <v>18</v>
      </c>
      <c r="S6343">
        <v>0</v>
      </c>
      <c r="T6343">
        <v>8</v>
      </c>
      <c r="U6343">
        <v>0</v>
      </c>
      <c r="V6343">
        <v>0</v>
      </c>
      <c r="W6343">
        <v>0</v>
      </c>
      <c r="X6343">
        <v>19.649806530699006</v>
      </c>
      <c r="Y6343">
        <v>0</v>
      </c>
      <c r="Z6343">
        <v>53.856656159907722</v>
      </c>
      <c r="AA6343">
        <v>0</v>
      </c>
      <c r="AB6343">
        <v>14.601094005550618</v>
      </c>
      <c r="AC6343">
        <v>0</v>
      </c>
      <c r="AD6343">
        <v>0</v>
      </c>
      <c r="AE6343">
        <v>88.107556696157346</v>
      </c>
    </row>
    <row r="6344" spans="1:31" x14ac:dyDescent="0.25">
      <c r="A6344">
        <v>2349635</v>
      </c>
      <c r="B6344">
        <v>1</v>
      </c>
      <c r="C6344" t="s">
        <v>80</v>
      </c>
      <c r="D6344" t="s">
        <v>96</v>
      </c>
      <c r="E6344" t="s">
        <v>326</v>
      </c>
      <c r="F6344" t="s">
        <v>18128</v>
      </c>
      <c r="G6344" t="s">
        <v>153</v>
      </c>
      <c r="H6344" t="s">
        <v>154</v>
      </c>
      <c r="I6344" t="s">
        <v>144</v>
      </c>
      <c r="J6344" t="s">
        <v>137</v>
      </c>
      <c r="K6344" t="s">
        <v>138</v>
      </c>
      <c r="L6344" t="s">
        <v>18129</v>
      </c>
      <c r="M6344" t="s">
        <v>18130</v>
      </c>
      <c r="N6344">
        <v>1.5022222220000001</v>
      </c>
      <c r="O6344">
        <v>0</v>
      </c>
      <c r="P6344">
        <v>37</v>
      </c>
      <c r="Q6344">
        <v>0</v>
      </c>
      <c r="R6344">
        <v>0</v>
      </c>
      <c r="S6344">
        <v>0</v>
      </c>
      <c r="T6344">
        <v>23</v>
      </c>
      <c r="U6344">
        <v>0</v>
      </c>
      <c r="V6344">
        <v>0</v>
      </c>
      <c r="W6344">
        <v>0</v>
      </c>
      <c r="X6344">
        <v>33.750828666469971</v>
      </c>
      <c r="Y6344">
        <v>0</v>
      </c>
      <c r="Z6344">
        <v>0</v>
      </c>
      <c r="AA6344">
        <v>0</v>
      </c>
      <c r="AB6344">
        <v>97.54138102960728</v>
      </c>
      <c r="AC6344">
        <v>0</v>
      </c>
      <c r="AD6344">
        <v>0</v>
      </c>
      <c r="AE6344">
        <v>131.29220969607724</v>
      </c>
    </row>
    <row r="6345" spans="1:31" x14ac:dyDescent="0.25">
      <c r="A6345">
        <v>2349443</v>
      </c>
      <c r="B6345">
        <v>1</v>
      </c>
      <c r="C6345" t="s">
        <v>81</v>
      </c>
      <c r="D6345" t="s">
        <v>128</v>
      </c>
      <c r="E6345" t="s">
        <v>141</v>
      </c>
      <c r="F6345" t="s">
        <v>3256</v>
      </c>
      <c r="G6345" t="s">
        <v>134</v>
      </c>
      <c r="H6345" t="s">
        <v>135</v>
      </c>
      <c r="I6345" t="s">
        <v>144</v>
      </c>
      <c r="J6345" t="s">
        <v>137</v>
      </c>
      <c r="K6345" t="s">
        <v>138</v>
      </c>
      <c r="L6345" t="s">
        <v>18131</v>
      </c>
      <c r="M6345" t="s">
        <v>18132</v>
      </c>
      <c r="N6345">
        <v>0.43416666599999998</v>
      </c>
      <c r="O6345">
        <v>0</v>
      </c>
      <c r="P6345">
        <v>1230</v>
      </c>
      <c r="Q6345">
        <v>4</v>
      </c>
      <c r="R6345">
        <v>2</v>
      </c>
      <c r="S6345">
        <v>10</v>
      </c>
      <c r="T6345">
        <v>89</v>
      </c>
      <c r="U6345">
        <v>1</v>
      </c>
      <c r="V6345">
        <v>0</v>
      </c>
      <c r="W6345">
        <v>0</v>
      </c>
      <c r="X6345">
        <v>53.143078011338289</v>
      </c>
      <c r="Y6345">
        <v>10.793725151340418</v>
      </c>
      <c r="Z6345">
        <v>1.0202269809472417</v>
      </c>
      <c r="AA6345">
        <v>6.4776365854351674</v>
      </c>
      <c r="AB6345">
        <v>6.7771901194588908</v>
      </c>
      <c r="AC6345">
        <v>40.704183537204486</v>
      </c>
      <c r="AD6345">
        <v>0</v>
      </c>
      <c r="AE6345">
        <v>118.91604038572449</v>
      </c>
    </row>
    <row r="6346" spans="1:31" x14ac:dyDescent="0.25">
      <c r="A6346">
        <v>2349961</v>
      </c>
      <c r="B6346">
        <v>1</v>
      </c>
      <c r="C6346" t="s">
        <v>80</v>
      </c>
      <c r="D6346" t="s">
        <v>108</v>
      </c>
      <c r="E6346" t="s">
        <v>141</v>
      </c>
      <c r="F6346" t="s">
        <v>18133</v>
      </c>
      <c r="G6346" t="s">
        <v>432</v>
      </c>
      <c r="H6346" t="s">
        <v>135</v>
      </c>
      <c r="I6346" t="s">
        <v>144</v>
      </c>
      <c r="J6346" t="s">
        <v>137</v>
      </c>
      <c r="K6346" t="s">
        <v>138</v>
      </c>
      <c r="L6346" t="s">
        <v>18134</v>
      </c>
      <c r="M6346" t="s">
        <v>18135</v>
      </c>
      <c r="N6346">
        <v>0.28000000000000003</v>
      </c>
      <c r="O6346">
        <v>0</v>
      </c>
      <c r="P6346">
        <v>393</v>
      </c>
      <c r="Q6346">
        <v>0</v>
      </c>
      <c r="R6346">
        <v>121</v>
      </c>
      <c r="S6346">
        <v>4</v>
      </c>
      <c r="T6346">
        <v>57</v>
      </c>
      <c r="U6346">
        <v>0</v>
      </c>
      <c r="V6346">
        <v>0</v>
      </c>
      <c r="W6346">
        <v>0</v>
      </c>
      <c r="X6346">
        <v>20.222303041891447</v>
      </c>
      <c r="Y6346">
        <v>0</v>
      </c>
      <c r="Z6346">
        <v>27.068430030506221</v>
      </c>
      <c r="AA6346">
        <v>3.8693426997120008</v>
      </c>
      <c r="AB6346">
        <v>7.6234319943289206</v>
      </c>
      <c r="AC6346">
        <v>0</v>
      </c>
      <c r="AD6346">
        <v>0</v>
      </c>
      <c r="AE6346">
        <v>58.783507766438589</v>
      </c>
    </row>
    <row r="6347" spans="1:31" x14ac:dyDescent="0.25">
      <c r="A6347">
        <v>2349420</v>
      </c>
      <c r="B6347">
        <v>1</v>
      </c>
      <c r="C6347" t="s">
        <v>80</v>
      </c>
      <c r="D6347" t="s">
        <v>96</v>
      </c>
      <c r="E6347" t="s">
        <v>147</v>
      </c>
      <c r="F6347" t="s">
        <v>18136</v>
      </c>
      <c r="G6347" t="s">
        <v>1416</v>
      </c>
      <c r="H6347" t="s">
        <v>135</v>
      </c>
      <c r="I6347" t="s">
        <v>144</v>
      </c>
      <c r="J6347" t="s">
        <v>137</v>
      </c>
      <c r="K6347" t="s">
        <v>138</v>
      </c>
      <c r="L6347" t="s">
        <v>18137</v>
      </c>
      <c r="M6347" t="s">
        <v>18138</v>
      </c>
      <c r="N6347">
        <v>1.198611111</v>
      </c>
      <c r="O6347">
        <v>0</v>
      </c>
      <c r="P6347">
        <v>702</v>
      </c>
      <c r="Q6347">
        <v>0</v>
      </c>
      <c r="R6347">
        <v>2</v>
      </c>
      <c r="S6347">
        <v>0</v>
      </c>
      <c r="T6347">
        <v>407</v>
      </c>
      <c r="U6347">
        <v>0</v>
      </c>
      <c r="V6347">
        <v>0</v>
      </c>
      <c r="W6347">
        <v>0</v>
      </c>
      <c r="X6347">
        <v>466.09686808412056</v>
      </c>
      <c r="Y6347">
        <v>0</v>
      </c>
      <c r="Z6347">
        <v>0.73113731228814016</v>
      </c>
      <c r="AA6347">
        <v>0</v>
      </c>
      <c r="AB6347">
        <v>990.04688288035413</v>
      </c>
      <c r="AC6347">
        <v>0</v>
      </c>
      <c r="AD6347">
        <v>0</v>
      </c>
      <c r="AE6347">
        <v>1456.8748882767627</v>
      </c>
    </row>
    <row r="6348" spans="1:31" x14ac:dyDescent="0.25">
      <c r="A6348">
        <v>2349592</v>
      </c>
      <c r="B6348">
        <v>1</v>
      </c>
      <c r="C6348" t="s">
        <v>80</v>
      </c>
      <c r="D6348" t="s">
        <v>83</v>
      </c>
      <c r="E6348" t="s">
        <v>151</v>
      </c>
      <c r="F6348" t="s">
        <v>18139</v>
      </c>
      <c r="G6348" t="s">
        <v>1274</v>
      </c>
      <c r="H6348" t="s">
        <v>154</v>
      </c>
      <c r="I6348" t="s">
        <v>144</v>
      </c>
      <c r="J6348" t="s">
        <v>3</v>
      </c>
      <c r="K6348" t="s">
        <v>138</v>
      </c>
      <c r="L6348" t="s">
        <v>18140</v>
      </c>
      <c r="M6348" t="s">
        <v>18141</v>
      </c>
      <c r="N6348">
        <v>3.3627777769999998</v>
      </c>
      <c r="O6348">
        <v>0</v>
      </c>
      <c r="P6348">
        <v>109</v>
      </c>
      <c r="Q6348">
        <v>0</v>
      </c>
      <c r="R6348">
        <v>0</v>
      </c>
      <c r="S6348">
        <v>0</v>
      </c>
      <c r="T6348">
        <v>8</v>
      </c>
      <c r="U6348">
        <v>0</v>
      </c>
      <c r="V6348">
        <v>0</v>
      </c>
      <c r="W6348">
        <v>0</v>
      </c>
      <c r="X6348">
        <v>108.8295611631783</v>
      </c>
      <c r="Y6348">
        <v>0</v>
      </c>
      <c r="Z6348">
        <v>0</v>
      </c>
      <c r="AA6348">
        <v>0</v>
      </c>
      <c r="AB6348">
        <v>117.25215598481404</v>
      </c>
      <c r="AC6348">
        <v>0</v>
      </c>
      <c r="AD6348">
        <v>0</v>
      </c>
      <c r="AE6348">
        <v>226.08171714799232</v>
      </c>
    </row>
    <row r="6349" spans="1:31" x14ac:dyDescent="0.25">
      <c r="A6349">
        <v>2349898</v>
      </c>
      <c r="B6349">
        <v>1</v>
      </c>
      <c r="C6349" t="s">
        <v>81</v>
      </c>
      <c r="D6349" t="s">
        <v>127</v>
      </c>
      <c r="E6349" t="s">
        <v>132</v>
      </c>
      <c r="F6349" t="s">
        <v>18142</v>
      </c>
      <c r="G6349" t="s">
        <v>134</v>
      </c>
      <c r="H6349" t="s">
        <v>135</v>
      </c>
      <c r="I6349" t="s">
        <v>144</v>
      </c>
      <c r="J6349" t="s">
        <v>137</v>
      </c>
      <c r="K6349" t="s">
        <v>138</v>
      </c>
      <c r="L6349" t="s">
        <v>18143</v>
      </c>
      <c r="M6349" t="s">
        <v>18144</v>
      </c>
      <c r="N6349">
        <v>1.0766666659999999</v>
      </c>
      <c r="O6349">
        <v>16</v>
      </c>
      <c r="P6349">
        <v>4723</v>
      </c>
      <c r="Q6349">
        <v>679</v>
      </c>
      <c r="R6349">
        <v>461</v>
      </c>
      <c r="S6349">
        <v>80</v>
      </c>
      <c r="T6349">
        <v>552</v>
      </c>
      <c r="U6349">
        <v>16</v>
      </c>
      <c r="V6349">
        <v>2</v>
      </c>
      <c r="W6349">
        <v>9.3600177411002488</v>
      </c>
      <c r="X6349">
        <v>1042.1197178734221</v>
      </c>
      <c r="Y6349">
        <v>2653.537077724558</v>
      </c>
      <c r="Z6349">
        <v>1122.0390963011198</v>
      </c>
      <c r="AA6349">
        <v>1079.5478658549425</v>
      </c>
      <c r="AB6349">
        <v>381.85710547874578</v>
      </c>
      <c r="AC6349">
        <v>1245.2275229954137</v>
      </c>
      <c r="AD6349">
        <v>1.2914906451785466</v>
      </c>
      <c r="AE6349">
        <v>7534.979894614482</v>
      </c>
    </row>
    <row r="6350" spans="1:31" x14ac:dyDescent="0.25">
      <c r="A6350">
        <v>2349904</v>
      </c>
      <c r="B6350">
        <v>1</v>
      </c>
      <c r="C6350" t="s">
        <v>81</v>
      </c>
      <c r="D6350" t="s">
        <v>118</v>
      </c>
      <c r="E6350" t="s">
        <v>157</v>
      </c>
      <c r="F6350" t="s">
        <v>18145</v>
      </c>
      <c r="G6350" t="s">
        <v>194</v>
      </c>
      <c r="H6350" t="s">
        <v>154</v>
      </c>
      <c r="I6350" t="s">
        <v>144</v>
      </c>
      <c r="J6350" t="s">
        <v>137</v>
      </c>
      <c r="K6350" t="s">
        <v>138</v>
      </c>
      <c r="L6350" t="s">
        <v>18146</v>
      </c>
      <c r="M6350" t="s">
        <v>18147</v>
      </c>
      <c r="N6350">
        <v>0.49277777699999997</v>
      </c>
      <c r="O6350">
        <v>0</v>
      </c>
      <c r="P6350">
        <v>5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0.31581406631822778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0.31581406631822778</v>
      </c>
    </row>
    <row r="6351" spans="1:31" x14ac:dyDescent="0.25">
      <c r="A6351">
        <v>2349798</v>
      </c>
      <c r="B6351">
        <v>1</v>
      </c>
      <c r="C6351" t="s">
        <v>80</v>
      </c>
      <c r="D6351" t="s">
        <v>108</v>
      </c>
      <c r="E6351" t="s">
        <v>151</v>
      </c>
      <c r="F6351" t="s">
        <v>18148</v>
      </c>
      <c r="G6351" t="s">
        <v>153</v>
      </c>
      <c r="H6351" t="s">
        <v>154</v>
      </c>
      <c r="I6351" t="s">
        <v>144</v>
      </c>
      <c r="J6351" t="s">
        <v>137</v>
      </c>
      <c r="K6351" t="s">
        <v>138</v>
      </c>
      <c r="L6351" t="s">
        <v>18149</v>
      </c>
      <c r="M6351" t="s">
        <v>18150</v>
      </c>
      <c r="N6351">
        <v>1.838333333</v>
      </c>
      <c r="O6351">
        <v>0</v>
      </c>
      <c r="P6351">
        <v>23</v>
      </c>
      <c r="Q6351">
        <v>0</v>
      </c>
      <c r="R6351">
        <v>3</v>
      </c>
      <c r="S6351">
        <v>0</v>
      </c>
      <c r="T6351">
        <v>3</v>
      </c>
      <c r="U6351">
        <v>0</v>
      </c>
      <c r="V6351">
        <v>0</v>
      </c>
      <c r="W6351">
        <v>0</v>
      </c>
      <c r="X6351">
        <v>4.7406786420531608</v>
      </c>
      <c r="Y6351">
        <v>0</v>
      </c>
      <c r="Z6351">
        <v>5.983476481666937</v>
      </c>
      <c r="AA6351">
        <v>0</v>
      </c>
      <c r="AB6351">
        <v>0.41324218531408113</v>
      </c>
      <c r="AC6351">
        <v>0</v>
      </c>
      <c r="AD6351">
        <v>0</v>
      </c>
      <c r="AE6351">
        <v>11.13739730903418</v>
      </c>
    </row>
    <row r="6352" spans="1:31" x14ac:dyDescent="0.25">
      <c r="A6352">
        <v>2349506</v>
      </c>
      <c r="B6352">
        <v>1</v>
      </c>
      <c r="C6352" t="s">
        <v>81</v>
      </c>
      <c r="D6352" t="s">
        <v>122</v>
      </c>
      <c r="E6352" t="s">
        <v>132</v>
      </c>
      <c r="F6352" t="s">
        <v>228</v>
      </c>
      <c r="G6352" t="s">
        <v>208</v>
      </c>
      <c r="H6352" t="s">
        <v>135</v>
      </c>
      <c r="I6352" t="s">
        <v>144</v>
      </c>
      <c r="J6352" t="s">
        <v>137</v>
      </c>
      <c r="K6352" t="s">
        <v>209</v>
      </c>
      <c r="L6352" t="s">
        <v>17849</v>
      </c>
      <c r="M6352" t="s">
        <v>18151</v>
      </c>
      <c r="N6352">
        <v>7.7719444439999998</v>
      </c>
      <c r="O6352">
        <v>24</v>
      </c>
      <c r="P6352">
        <v>839</v>
      </c>
      <c r="Q6352">
        <v>69</v>
      </c>
      <c r="R6352">
        <v>36</v>
      </c>
      <c r="S6352">
        <v>23</v>
      </c>
      <c r="T6352">
        <v>54</v>
      </c>
      <c r="U6352">
        <v>0</v>
      </c>
      <c r="V6352">
        <v>2</v>
      </c>
      <c r="W6352">
        <v>57.883815501091192</v>
      </c>
      <c r="X6352">
        <v>971.3033251860785</v>
      </c>
      <c r="Y6352">
        <v>554.92696497995132</v>
      </c>
      <c r="Z6352">
        <v>211.28397824175281</v>
      </c>
      <c r="AA6352">
        <v>616.11379771513691</v>
      </c>
      <c r="AB6352">
        <v>271.862117937481</v>
      </c>
      <c r="AC6352">
        <v>0</v>
      </c>
      <c r="AD6352">
        <v>826.07914260175903</v>
      </c>
      <c r="AE6352">
        <v>3509.4531421632505</v>
      </c>
    </row>
    <row r="6353" spans="1:31" x14ac:dyDescent="0.25">
      <c r="A6353">
        <v>2349575</v>
      </c>
      <c r="B6353">
        <v>1</v>
      </c>
      <c r="C6353" t="s">
        <v>80</v>
      </c>
      <c r="D6353" t="s">
        <v>96</v>
      </c>
      <c r="E6353" t="s">
        <v>157</v>
      </c>
      <c r="F6353" t="s">
        <v>18152</v>
      </c>
      <c r="G6353" t="s">
        <v>159</v>
      </c>
      <c r="H6353" t="s">
        <v>154</v>
      </c>
      <c r="I6353" t="s">
        <v>144</v>
      </c>
      <c r="J6353" t="s">
        <v>137</v>
      </c>
      <c r="K6353" t="s">
        <v>138</v>
      </c>
      <c r="L6353" t="s">
        <v>18153</v>
      </c>
      <c r="M6353" t="s">
        <v>18154</v>
      </c>
      <c r="N6353">
        <v>1.376666666</v>
      </c>
      <c r="O6353">
        <v>0</v>
      </c>
      <c r="P6353">
        <v>2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0.43408050631628337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0.43408050631628337</v>
      </c>
    </row>
    <row r="6354" spans="1:31" x14ac:dyDescent="0.25">
      <c r="A6354">
        <v>2349552</v>
      </c>
      <c r="B6354">
        <v>1</v>
      </c>
      <c r="C6354" t="s">
        <v>81</v>
      </c>
      <c r="D6354" t="s">
        <v>116</v>
      </c>
      <c r="E6354" t="s">
        <v>147</v>
      </c>
      <c r="F6354" t="s">
        <v>18155</v>
      </c>
      <c r="G6354" t="s">
        <v>184</v>
      </c>
      <c r="H6354" t="s">
        <v>135</v>
      </c>
      <c r="I6354" t="s">
        <v>144</v>
      </c>
      <c r="J6354" t="s">
        <v>137</v>
      </c>
      <c r="K6354" t="s">
        <v>138</v>
      </c>
      <c r="L6354" t="s">
        <v>18156</v>
      </c>
      <c r="M6354" t="s">
        <v>18157</v>
      </c>
      <c r="N6354">
        <v>0.62194444400000004</v>
      </c>
      <c r="O6354">
        <v>0</v>
      </c>
      <c r="P6354">
        <v>243</v>
      </c>
      <c r="Q6354">
        <v>0</v>
      </c>
      <c r="R6354">
        <v>8</v>
      </c>
      <c r="S6354">
        <v>1</v>
      </c>
      <c r="T6354">
        <v>14</v>
      </c>
      <c r="U6354">
        <v>0</v>
      </c>
      <c r="V6354">
        <v>0</v>
      </c>
      <c r="W6354">
        <v>0</v>
      </c>
      <c r="X6354">
        <v>19.830744789539967</v>
      </c>
      <c r="Y6354">
        <v>0</v>
      </c>
      <c r="Z6354">
        <v>0.26285874118821112</v>
      </c>
      <c r="AA6354">
        <v>0.32039097563228169</v>
      </c>
      <c r="AB6354">
        <v>0.6790508127805549</v>
      </c>
      <c r="AC6354">
        <v>0</v>
      </c>
      <c r="AD6354">
        <v>0</v>
      </c>
      <c r="AE6354">
        <v>21.093045319141016</v>
      </c>
    </row>
    <row r="6355" spans="1:31" x14ac:dyDescent="0.25">
      <c r="A6355">
        <v>2349621</v>
      </c>
      <c r="B6355">
        <v>1</v>
      </c>
      <c r="C6355" t="s">
        <v>80</v>
      </c>
      <c r="D6355" t="s">
        <v>103</v>
      </c>
      <c r="E6355" t="s">
        <v>132</v>
      </c>
      <c r="F6355" t="s">
        <v>14786</v>
      </c>
      <c r="G6355" t="s">
        <v>134</v>
      </c>
      <c r="H6355" t="s">
        <v>135</v>
      </c>
      <c r="I6355" t="s">
        <v>144</v>
      </c>
      <c r="J6355" t="s">
        <v>137</v>
      </c>
      <c r="K6355" t="s">
        <v>138</v>
      </c>
      <c r="L6355" t="s">
        <v>18158</v>
      </c>
      <c r="M6355" t="s">
        <v>18159</v>
      </c>
      <c r="N6355">
        <v>7.0833332999999998E-2</v>
      </c>
      <c r="O6355">
        <v>0</v>
      </c>
      <c r="P6355">
        <v>0</v>
      </c>
      <c r="Q6355">
        <v>4</v>
      </c>
      <c r="R6355">
        <v>0</v>
      </c>
      <c r="S6355">
        <v>10</v>
      </c>
      <c r="T6355">
        <v>1</v>
      </c>
      <c r="U6355">
        <v>1</v>
      </c>
      <c r="V6355">
        <v>0</v>
      </c>
      <c r="W6355">
        <v>0</v>
      </c>
      <c r="X6355">
        <v>0</v>
      </c>
      <c r="Y6355">
        <v>2.2880448028432872</v>
      </c>
      <c r="Z6355">
        <v>0</v>
      </c>
      <c r="AA6355">
        <v>5.5966217975851746</v>
      </c>
      <c r="AB6355">
        <v>0</v>
      </c>
      <c r="AC6355">
        <v>0.16720396316577918</v>
      </c>
      <c r="AD6355">
        <v>0</v>
      </c>
      <c r="AE6355">
        <v>8.0518705635942407</v>
      </c>
    </row>
    <row r="6356" spans="1:31" x14ac:dyDescent="0.25">
      <c r="A6356">
        <v>2349930</v>
      </c>
      <c r="B6356">
        <v>1</v>
      </c>
      <c r="C6356" t="s">
        <v>80</v>
      </c>
      <c r="D6356" t="s">
        <v>106</v>
      </c>
      <c r="E6356" t="s">
        <v>147</v>
      </c>
      <c r="F6356" t="s">
        <v>18160</v>
      </c>
      <c r="G6356" t="s">
        <v>494</v>
      </c>
      <c r="H6356" t="s">
        <v>135</v>
      </c>
      <c r="I6356" t="s">
        <v>144</v>
      </c>
      <c r="J6356" t="s">
        <v>137</v>
      </c>
      <c r="K6356" t="s">
        <v>138</v>
      </c>
      <c r="L6356" t="s">
        <v>18161</v>
      </c>
      <c r="M6356" t="s">
        <v>18162</v>
      </c>
      <c r="N6356">
        <v>1.1347222219999999</v>
      </c>
      <c r="O6356">
        <v>0</v>
      </c>
      <c r="P6356">
        <v>86</v>
      </c>
      <c r="Q6356">
        <v>0</v>
      </c>
      <c r="R6356">
        <v>1</v>
      </c>
      <c r="S6356">
        <v>0</v>
      </c>
      <c r="T6356">
        <v>5</v>
      </c>
      <c r="U6356">
        <v>0</v>
      </c>
      <c r="V6356">
        <v>0</v>
      </c>
      <c r="W6356">
        <v>0</v>
      </c>
      <c r="X6356">
        <v>22.480431676495446</v>
      </c>
      <c r="Y6356">
        <v>0</v>
      </c>
      <c r="Z6356">
        <v>2.6587013182783918</v>
      </c>
      <c r="AA6356">
        <v>0</v>
      </c>
      <c r="AB6356">
        <v>5.8161686317274235</v>
      </c>
      <c r="AC6356">
        <v>0</v>
      </c>
      <c r="AD6356">
        <v>0</v>
      </c>
      <c r="AE6356">
        <v>30.95530162650126</v>
      </c>
    </row>
    <row r="6357" spans="1:31" x14ac:dyDescent="0.25">
      <c r="A6357">
        <v>2349744</v>
      </c>
      <c r="B6357">
        <v>1</v>
      </c>
      <c r="C6357" t="s">
        <v>80</v>
      </c>
      <c r="D6357" t="s">
        <v>108</v>
      </c>
      <c r="E6357" t="s">
        <v>174</v>
      </c>
      <c r="F6357" t="s">
        <v>3499</v>
      </c>
      <c r="G6357" t="s">
        <v>176</v>
      </c>
      <c r="H6357" t="s">
        <v>154</v>
      </c>
      <c r="I6357" t="s">
        <v>144</v>
      </c>
      <c r="J6357" t="s">
        <v>137</v>
      </c>
      <c r="K6357" t="s">
        <v>138</v>
      </c>
      <c r="L6357" t="s">
        <v>18163</v>
      </c>
      <c r="M6357" t="s">
        <v>18164</v>
      </c>
      <c r="N6357">
        <v>2.1144444440000001</v>
      </c>
      <c r="O6357">
        <v>0</v>
      </c>
      <c r="P6357">
        <v>29</v>
      </c>
      <c r="Q6357">
        <v>0</v>
      </c>
      <c r="R6357">
        <v>11</v>
      </c>
      <c r="S6357">
        <v>0</v>
      </c>
      <c r="T6357">
        <v>5</v>
      </c>
      <c r="U6357">
        <v>0</v>
      </c>
      <c r="V6357">
        <v>0</v>
      </c>
      <c r="W6357">
        <v>0</v>
      </c>
      <c r="X6357">
        <v>32.12873095466739</v>
      </c>
      <c r="Y6357">
        <v>0</v>
      </c>
      <c r="Z6357">
        <v>64.417731158185276</v>
      </c>
      <c r="AA6357">
        <v>0</v>
      </c>
      <c r="AB6357">
        <v>4.9281342764850464</v>
      </c>
      <c r="AC6357">
        <v>0</v>
      </c>
      <c r="AD6357">
        <v>0</v>
      </c>
      <c r="AE6357">
        <v>101.47459638933771</v>
      </c>
    </row>
    <row r="6358" spans="1:31" x14ac:dyDescent="0.25">
      <c r="A6358">
        <v>2349767</v>
      </c>
      <c r="B6358">
        <v>1</v>
      </c>
      <c r="C6358" t="s">
        <v>81</v>
      </c>
      <c r="D6358" t="s">
        <v>128</v>
      </c>
      <c r="E6358" t="s">
        <v>174</v>
      </c>
      <c r="F6358" t="s">
        <v>18165</v>
      </c>
      <c r="G6358" t="s">
        <v>176</v>
      </c>
      <c r="H6358" t="s">
        <v>154</v>
      </c>
      <c r="I6358" t="s">
        <v>144</v>
      </c>
      <c r="J6358" t="s">
        <v>137</v>
      </c>
      <c r="K6358" t="s">
        <v>138</v>
      </c>
      <c r="L6358" t="s">
        <v>18166</v>
      </c>
      <c r="M6358" t="s">
        <v>18167</v>
      </c>
      <c r="N6358">
        <v>0.98527777699999997</v>
      </c>
      <c r="O6358">
        <v>0</v>
      </c>
      <c r="P6358">
        <v>0</v>
      </c>
      <c r="Q6358">
        <v>1</v>
      </c>
      <c r="R6358">
        <v>0</v>
      </c>
      <c r="S6358">
        <v>1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17.423952534524339</v>
      </c>
      <c r="Z6358">
        <v>0</v>
      </c>
      <c r="AA6358">
        <v>0.21276268211488664</v>
      </c>
      <c r="AB6358">
        <v>0</v>
      </c>
      <c r="AC6358">
        <v>0</v>
      </c>
      <c r="AD6358">
        <v>0</v>
      </c>
      <c r="AE6358">
        <v>17.636715216639224</v>
      </c>
    </row>
    <row r="6359" spans="1:31" x14ac:dyDescent="0.25">
      <c r="A6359">
        <v>2349535</v>
      </c>
      <c r="B6359">
        <v>1</v>
      </c>
      <c r="C6359" t="s">
        <v>80</v>
      </c>
      <c r="D6359" t="s">
        <v>82</v>
      </c>
      <c r="E6359" t="s">
        <v>151</v>
      </c>
      <c r="F6359" t="s">
        <v>5522</v>
      </c>
      <c r="G6359" t="s">
        <v>269</v>
      </c>
      <c r="H6359" t="s">
        <v>154</v>
      </c>
      <c r="I6359" t="s">
        <v>144</v>
      </c>
      <c r="J6359" t="s">
        <v>137</v>
      </c>
      <c r="K6359" t="s">
        <v>209</v>
      </c>
      <c r="L6359" t="s">
        <v>18168</v>
      </c>
      <c r="M6359" t="s">
        <v>18169</v>
      </c>
      <c r="N6359">
        <v>7.9074999999999998</v>
      </c>
      <c r="O6359">
        <v>0</v>
      </c>
      <c r="P6359">
        <v>73</v>
      </c>
      <c r="Q6359">
        <v>0</v>
      </c>
      <c r="R6359">
        <v>0</v>
      </c>
      <c r="S6359">
        <v>0</v>
      </c>
      <c r="T6359">
        <v>6</v>
      </c>
      <c r="U6359">
        <v>0</v>
      </c>
      <c r="V6359">
        <v>0</v>
      </c>
      <c r="W6359">
        <v>0</v>
      </c>
      <c r="X6359">
        <v>155.90865920534057</v>
      </c>
      <c r="Y6359">
        <v>0</v>
      </c>
      <c r="Z6359">
        <v>0</v>
      </c>
      <c r="AA6359">
        <v>0</v>
      </c>
      <c r="AB6359">
        <v>69.127759667546897</v>
      </c>
      <c r="AC6359">
        <v>0</v>
      </c>
      <c r="AD6359">
        <v>0</v>
      </c>
      <c r="AE6359">
        <v>225.03641887288745</v>
      </c>
    </row>
    <row r="6360" spans="1:31" x14ac:dyDescent="0.25">
      <c r="A6360">
        <v>2349867</v>
      </c>
      <c r="B6360">
        <v>1</v>
      </c>
      <c r="C6360" t="s">
        <v>80</v>
      </c>
      <c r="D6360" t="s">
        <v>96</v>
      </c>
      <c r="E6360" t="s">
        <v>157</v>
      </c>
      <c r="F6360" t="s">
        <v>18170</v>
      </c>
      <c r="G6360" t="s">
        <v>204</v>
      </c>
      <c r="H6360" t="s">
        <v>154</v>
      </c>
      <c r="I6360" t="s">
        <v>144</v>
      </c>
      <c r="J6360" t="s">
        <v>137</v>
      </c>
      <c r="K6360" t="s">
        <v>138</v>
      </c>
      <c r="L6360" t="s">
        <v>18171</v>
      </c>
      <c r="M6360" t="s">
        <v>18172</v>
      </c>
      <c r="N6360">
        <v>4.6419444439999999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1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7.7876682522395564</v>
      </c>
      <c r="AC6360">
        <v>0</v>
      </c>
      <c r="AD6360">
        <v>0</v>
      </c>
      <c r="AE6360">
        <v>7.7876682522395564</v>
      </c>
    </row>
    <row r="6361" spans="1:31" x14ac:dyDescent="0.25">
      <c r="A6361">
        <v>2349475</v>
      </c>
      <c r="B6361">
        <v>1</v>
      </c>
      <c r="C6361" t="s">
        <v>80</v>
      </c>
      <c r="D6361" t="s">
        <v>110</v>
      </c>
      <c r="E6361" t="s">
        <v>132</v>
      </c>
      <c r="F6361" t="s">
        <v>18173</v>
      </c>
      <c r="G6361" t="s">
        <v>208</v>
      </c>
      <c r="H6361" t="s">
        <v>135</v>
      </c>
      <c r="I6361" t="s">
        <v>144</v>
      </c>
      <c r="J6361" t="s">
        <v>137</v>
      </c>
      <c r="K6361" t="s">
        <v>209</v>
      </c>
      <c r="L6361" t="s">
        <v>18174</v>
      </c>
      <c r="M6361" t="s">
        <v>18175</v>
      </c>
      <c r="N6361">
        <v>8.6008333330000006</v>
      </c>
      <c r="O6361">
        <v>0</v>
      </c>
      <c r="P6361">
        <v>4508</v>
      </c>
      <c r="Q6361">
        <v>0</v>
      </c>
      <c r="R6361">
        <v>1</v>
      </c>
      <c r="S6361">
        <v>1</v>
      </c>
      <c r="T6361">
        <v>399</v>
      </c>
      <c r="U6361">
        <v>0</v>
      </c>
      <c r="V6361">
        <v>1</v>
      </c>
      <c r="W6361">
        <v>0</v>
      </c>
      <c r="X6361">
        <v>12080.316061739328</v>
      </c>
      <c r="Y6361">
        <v>0</v>
      </c>
      <c r="Z6361">
        <v>6.2253237562746992</v>
      </c>
      <c r="AA6361">
        <v>25.72367911272681</v>
      </c>
      <c r="AB6361">
        <v>3593.3103206712858</v>
      </c>
      <c r="AC6361">
        <v>0</v>
      </c>
      <c r="AD6361">
        <v>17.083653560858853</v>
      </c>
      <c r="AE6361">
        <v>15722.659038840475</v>
      </c>
    </row>
    <row r="6362" spans="1:31" x14ac:dyDescent="0.25">
      <c r="A6362">
        <v>2349389</v>
      </c>
      <c r="B6362">
        <v>1</v>
      </c>
      <c r="C6362" t="s">
        <v>80</v>
      </c>
      <c r="D6362" t="s">
        <v>83</v>
      </c>
      <c r="E6362" t="s">
        <v>147</v>
      </c>
      <c r="F6362" t="s">
        <v>18176</v>
      </c>
      <c r="G6362" t="s">
        <v>134</v>
      </c>
      <c r="H6362" t="s">
        <v>135</v>
      </c>
      <c r="I6362" t="s">
        <v>144</v>
      </c>
      <c r="J6362" t="s">
        <v>137</v>
      </c>
      <c r="K6362" t="s">
        <v>138</v>
      </c>
      <c r="L6362" t="s">
        <v>18177</v>
      </c>
      <c r="M6362" t="s">
        <v>18178</v>
      </c>
      <c r="N6362">
        <v>0.33111111100000001</v>
      </c>
      <c r="O6362">
        <v>0</v>
      </c>
      <c r="P6362">
        <v>3</v>
      </c>
      <c r="Q6362">
        <v>0</v>
      </c>
      <c r="R6362">
        <v>0</v>
      </c>
      <c r="S6362">
        <v>1</v>
      </c>
      <c r="T6362">
        <v>336</v>
      </c>
      <c r="U6362">
        <v>0</v>
      </c>
      <c r="V6362">
        <v>0</v>
      </c>
      <c r="W6362">
        <v>0</v>
      </c>
      <c r="X6362">
        <v>7.8173525248788565</v>
      </c>
      <c r="Y6362">
        <v>0</v>
      </c>
      <c r="Z6362">
        <v>0</v>
      </c>
      <c r="AA6362">
        <v>0.45430782786339996</v>
      </c>
      <c r="AB6362">
        <v>69.547247418445679</v>
      </c>
      <c r="AC6362">
        <v>0</v>
      </c>
      <c r="AD6362">
        <v>0</v>
      </c>
      <c r="AE6362">
        <v>77.818907771187938</v>
      </c>
    </row>
    <row r="6363" spans="1:31" x14ac:dyDescent="0.25">
      <c r="A6363">
        <v>2349970</v>
      </c>
      <c r="B6363">
        <v>1</v>
      </c>
      <c r="C6363" t="s">
        <v>80</v>
      </c>
      <c r="D6363" t="s">
        <v>93</v>
      </c>
      <c r="E6363" t="s">
        <v>151</v>
      </c>
      <c r="F6363" t="s">
        <v>9147</v>
      </c>
      <c r="G6363" t="s">
        <v>153</v>
      </c>
      <c r="H6363" t="s">
        <v>154</v>
      </c>
      <c r="I6363" t="s">
        <v>144</v>
      </c>
      <c r="J6363" t="s">
        <v>137</v>
      </c>
      <c r="K6363" t="s">
        <v>138</v>
      </c>
      <c r="L6363" t="s">
        <v>18179</v>
      </c>
      <c r="M6363" t="s">
        <v>18180</v>
      </c>
      <c r="N6363">
        <v>2.3141666660000002</v>
      </c>
      <c r="O6363">
        <v>0</v>
      </c>
      <c r="P6363">
        <v>2</v>
      </c>
      <c r="Q6363">
        <v>0</v>
      </c>
      <c r="R6363">
        <v>9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1.7970895522684884</v>
      </c>
      <c r="Y6363">
        <v>0</v>
      </c>
      <c r="Z6363">
        <v>41.277987741071563</v>
      </c>
      <c r="AA6363">
        <v>0</v>
      </c>
      <c r="AB6363">
        <v>0</v>
      </c>
      <c r="AC6363">
        <v>0</v>
      </c>
      <c r="AD6363">
        <v>0</v>
      </c>
      <c r="AE6363">
        <v>43.075077293340051</v>
      </c>
    </row>
    <row r="6364" spans="1:31" x14ac:dyDescent="0.25">
      <c r="A6364">
        <v>2349429</v>
      </c>
      <c r="B6364">
        <v>1</v>
      </c>
      <c r="C6364" t="s">
        <v>81</v>
      </c>
      <c r="D6364" t="s">
        <v>118</v>
      </c>
      <c r="E6364" t="s">
        <v>151</v>
      </c>
      <c r="F6364" t="s">
        <v>18181</v>
      </c>
      <c r="G6364" t="s">
        <v>451</v>
      </c>
      <c r="H6364" t="s">
        <v>154</v>
      </c>
      <c r="I6364" t="s">
        <v>144</v>
      </c>
      <c r="J6364" t="s">
        <v>137</v>
      </c>
      <c r="K6364" t="s">
        <v>138</v>
      </c>
      <c r="L6364" t="s">
        <v>18182</v>
      </c>
      <c r="M6364" t="s">
        <v>18183</v>
      </c>
      <c r="N6364">
        <v>3.7297222219999999</v>
      </c>
      <c r="O6364">
        <v>0</v>
      </c>
      <c r="P6364">
        <v>1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0.89188865774016957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0.89188865774016957</v>
      </c>
    </row>
    <row r="6365" spans="1:31" x14ac:dyDescent="0.25">
      <c r="A6365">
        <v>2349515</v>
      </c>
      <c r="B6365">
        <v>1</v>
      </c>
      <c r="C6365" t="s">
        <v>80</v>
      </c>
      <c r="D6365" t="s">
        <v>93</v>
      </c>
      <c r="E6365" t="s">
        <v>132</v>
      </c>
      <c r="F6365" t="s">
        <v>18184</v>
      </c>
      <c r="G6365" t="s">
        <v>208</v>
      </c>
      <c r="H6365" t="s">
        <v>135</v>
      </c>
      <c r="I6365" t="s">
        <v>144</v>
      </c>
      <c r="J6365" t="s">
        <v>137</v>
      </c>
      <c r="K6365" t="s">
        <v>209</v>
      </c>
      <c r="L6365" t="s">
        <v>18185</v>
      </c>
      <c r="M6365" t="s">
        <v>18186</v>
      </c>
      <c r="N6365">
        <v>4.4369444439999999</v>
      </c>
      <c r="O6365">
        <v>0</v>
      </c>
      <c r="P6365">
        <v>270</v>
      </c>
      <c r="Q6365">
        <v>0</v>
      </c>
      <c r="R6365">
        <v>1</v>
      </c>
      <c r="S6365">
        <v>0</v>
      </c>
      <c r="T6365">
        <v>39</v>
      </c>
      <c r="U6365">
        <v>0</v>
      </c>
      <c r="V6365">
        <v>0</v>
      </c>
      <c r="W6365">
        <v>0</v>
      </c>
      <c r="X6365">
        <v>197.77132643659618</v>
      </c>
      <c r="Y6365">
        <v>0</v>
      </c>
      <c r="Z6365">
        <v>2.5272509696655203</v>
      </c>
      <c r="AA6365">
        <v>0</v>
      </c>
      <c r="AB6365">
        <v>82.317722162008963</v>
      </c>
      <c r="AC6365">
        <v>0</v>
      </c>
      <c r="AD6365">
        <v>0</v>
      </c>
      <c r="AE6365">
        <v>282.61629956827068</v>
      </c>
    </row>
    <row r="6366" spans="1:31" x14ac:dyDescent="0.25">
      <c r="A6366">
        <v>2349681</v>
      </c>
      <c r="B6366">
        <v>1</v>
      </c>
      <c r="C6366" t="s">
        <v>80</v>
      </c>
      <c r="D6366" t="s">
        <v>84</v>
      </c>
      <c r="E6366" t="s">
        <v>151</v>
      </c>
      <c r="F6366" t="s">
        <v>12606</v>
      </c>
      <c r="G6366" t="s">
        <v>194</v>
      </c>
      <c r="H6366" t="s">
        <v>154</v>
      </c>
      <c r="I6366" t="s">
        <v>144</v>
      </c>
      <c r="J6366" t="s">
        <v>137</v>
      </c>
      <c r="K6366" t="s">
        <v>138</v>
      </c>
      <c r="L6366" t="s">
        <v>18187</v>
      </c>
      <c r="M6366" t="s">
        <v>18188</v>
      </c>
      <c r="N6366">
        <v>1.1463888879999999</v>
      </c>
      <c r="O6366">
        <v>0</v>
      </c>
      <c r="P6366">
        <v>126</v>
      </c>
      <c r="Q6366">
        <v>0</v>
      </c>
      <c r="R6366">
        <v>0</v>
      </c>
      <c r="S6366">
        <v>0</v>
      </c>
      <c r="T6366">
        <v>6</v>
      </c>
      <c r="U6366">
        <v>0</v>
      </c>
      <c r="V6366">
        <v>0</v>
      </c>
      <c r="W6366">
        <v>0</v>
      </c>
      <c r="X6366">
        <v>33.566574256660118</v>
      </c>
      <c r="Y6366">
        <v>0</v>
      </c>
      <c r="Z6366">
        <v>0</v>
      </c>
      <c r="AA6366">
        <v>0</v>
      </c>
      <c r="AB6366">
        <v>3.9145638103799847</v>
      </c>
      <c r="AC6366">
        <v>0</v>
      </c>
      <c r="AD6366">
        <v>0</v>
      </c>
      <c r="AE6366">
        <v>37.481138067040106</v>
      </c>
    </row>
    <row r="6367" spans="1:31" x14ac:dyDescent="0.25">
      <c r="A6367">
        <v>2349495</v>
      </c>
      <c r="B6367">
        <v>1</v>
      </c>
      <c r="C6367" t="s">
        <v>81</v>
      </c>
      <c r="D6367" t="s">
        <v>123</v>
      </c>
      <c r="E6367" t="s">
        <v>141</v>
      </c>
      <c r="F6367" t="s">
        <v>18189</v>
      </c>
      <c r="G6367" t="s">
        <v>134</v>
      </c>
      <c r="H6367" t="s">
        <v>135</v>
      </c>
      <c r="I6367" t="s">
        <v>144</v>
      </c>
      <c r="J6367" t="s">
        <v>137</v>
      </c>
      <c r="K6367" t="s">
        <v>138</v>
      </c>
      <c r="L6367" t="s">
        <v>18190</v>
      </c>
      <c r="M6367" t="s">
        <v>18191</v>
      </c>
      <c r="N6367">
        <v>2.290277777</v>
      </c>
      <c r="O6367">
        <v>0</v>
      </c>
      <c r="P6367">
        <v>1</v>
      </c>
      <c r="Q6367">
        <v>0</v>
      </c>
      <c r="R6367">
        <v>35</v>
      </c>
      <c r="S6367">
        <v>0</v>
      </c>
      <c r="T6367">
        <v>6</v>
      </c>
      <c r="U6367">
        <v>0</v>
      </c>
      <c r="V6367">
        <v>0</v>
      </c>
      <c r="W6367">
        <v>0</v>
      </c>
      <c r="X6367">
        <v>6.1993132359488303</v>
      </c>
      <c r="Y6367">
        <v>0</v>
      </c>
      <c r="Z6367">
        <v>155.68398728214922</v>
      </c>
      <c r="AA6367">
        <v>0</v>
      </c>
      <c r="AB6367">
        <v>13.011423506091724</v>
      </c>
      <c r="AC6367">
        <v>0</v>
      </c>
      <c r="AD6367">
        <v>0</v>
      </c>
      <c r="AE6367">
        <v>174.89472402418977</v>
      </c>
    </row>
    <row r="6368" spans="1:31" x14ac:dyDescent="0.25">
      <c r="A6368">
        <v>2349472</v>
      </c>
      <c r="B6368">
        <v>1</v>
      </c>
      <c r="C6368" t="s">
        <v>80</v>
      </c>
      <c r="D6368" t="s">
        <v>82</v>
      </c>
      <c r="E6368" t="s">
        <v>174</v>
      </c>
      <c r="F6368" t="s">
        <v>18192</v>
      </c>
      <c r="G6368" t="s">
        <v>208</v>
      </c>
      <c r="H6368" t="s">
        <v>154</v>
      </c>
      <c r="I6368" t="s">
        <v>144</v>
      </c>
      <c r="J6368" t="s">
        <v>137</v>
      </c>
      <c r="K6368" t="s">
        <v>209</v>
      </c>
      <c r="L6368" t="s">
        <v>18193</v>
      </c>
      <c r="M6368" t="s">
        <v>18194</v>
      </c>
      <c r="N6368">
        <v>2.9125000000000001</v>
      </c>
      <c r="O6368">
        <v>0</v>
      </c>
      <c r="P6368">
        <v>1047</v>
      </c>
      <c r="Q6368">
        <v>0</v>
      </c>
      <c r="R6368">
        <v>0</v>
      </c>
      <c r="S6368">
        <v>0</v>
      </c>
      <c r="T6368">
        <v>36</v>
      </c>
      <c r="U6368">
        <v>0</v>
      </c>
      <c r="V6368">
        <v>0</v>
      </c>
      <c r="W6368">
        <v>0</v>
      </c>
      <c r="X6368">
        <v>767.09917616649966</v>
      </c>
      <c r="Y6368">
        <v>0</v>
      </c>
      <c r="Z6368">
        <v>0</v>
      </c>
      <c r="AA6368">
        <v>0</v>
      </c>
      <c r="AB6368">
        <v>60.638058295790835</v>
      </c>
      <c r="AC6368">
        <v>0</v>
      </c>
      <c r="AD6368">
        <v>0</v>
      </c>
      <c r="AE6368">
        <v>827.73723446229053</v>
      </c>
    </row>
    <row r="6369" spans="1:31" x14ac:dyDescent="0.25">
      <c r="A6369">
        <v>2349615</v>
      </c>
      <c r="B6369">
        <v>1</v>
      </c>
      <c r="C6369" t="s">
        <v>80</v>
      </c>
      <c r="D6369" t="s">
        <v>88</v>
      </c>
      <c r="E6369" t="s">
        <v>147</v>
      </c>
      <c r="F6369" t="s">
        <v>18195</v>
      </c>
      <c r="G6369" t="s">
        <v>813</v>
      </c>
      <c r="H6369" t="s">
        <v>135</v>
      </c>
      <c r="I6369" t="s">
        <v>144</v>
      </c>
      <c r="J6369" t="s">
        <v>137</v>
      </c>
      <c r="K6369" t="s">
        <v>138</v>
      </c>
      <c r="L6369" t="s">
        <v>18196</v>
      </c>
      <c r="M6369" t="s">
        <v>18197</v>
      </c>
      <c r="N6369">
        <v>1.97</v>
      </c>
      <c r="O6369">
        <v>0</v>
      </c>
      <c r="P6369">
        <v>453</v>
      </c>
      <c r="Q6369">
        <v>0</v>
      </c>
      <c r="R6369">
        <v>0</v>
      </c>
      <c r="S6369">
        <v>0</v>
      </c>
      <c r="T6369">
        <v>21</v>
      </c>
      <c r="U6369">
        <v>0</v>
      </c>
      <c r="V6369">
        <v>0</v>
      </c>
      <c r="W6369">
        <v>0</v>
      </c>
      <c r="X6369">
        <v>302.07939025604014</v>
      </c>
      <c r="Y6369">
        <v>0</v>
      </c>
      <c r="Z6369">
        <v>0</v>
      </c>
      <c r="AA6369">
        <v>0</v>
      </c>
      <c r="AB6369">
        <v>60.425296688647364</v>
      </c>
      <c r="AC6369">
        <v>0</v>
      </c>
      <c r="AD6369">
        <v>0</v>
      </c>
      <c r="AE6369">
        <v>362.50468694468748</v>
      </c>
    </row>
    <row r="6370" spans="1:31" x14ac:dyDescent="0.25">
      <c r="A6370">
        <v>2349558</v>
      </c>
      <c r="B6370">
        <v>1</v>
      </c>
      <c r="C6370" t="s">
        <v>81</v>
      </c>
      <c r="D6370" t="s">
        <v>112</v>
      </c>
      <c r="E6370" t="s">
        <v>157</v>
      </c>
      <c r="F6370" t="s">
        <v>18198</v>
      </c>
      <c r="G6370" t="s">
        <v>159</v>
      </c>
      <c r="H6370" t="s">
        <v>154</v>
      </c>
      <c r="I6370" t="s">
        <v>144</v>
      </c>
      <c r="J6370" t="s">
        <v>137</v>
      </c>
      <c r="K6370" t="s">
        <v>138</v>
      </c>
      <c r="L6370" t="s">
        <v>17740</v>
      </c>
      <c r="M6370" t="s">
        <v>18199</v>
      </c>
      <c r="N6370">
        <v>1.554166666</v>
      </c>
      <c r="O6370">
        <v>0</v>
      </c>
      <c r="P6370">
        <v>1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0.1452512018901167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0.1452512018901167</v>
      </c>
    </row>
    <row r="6371" spans="1:31" x14ac:dyDescent="0.25">
      <c r="A6371">
        <v>2349452</v>
      </c>
      <c r="B6371">
        <v>1</v>
      </c>
      <c r="C6371" t="s">
        <v>80</v>
      </c>
      <c r="D6371" t="s">
        <v>93</v>
      </c>
      <c r="E6371" t="s">
        <v>157</v>
      </c>
      <c r="F6371" t="s">
        <v>18200</v>
      </c>
      <c r="G6371" t="s">
        <v>159</v>
      </c>
      <c r="H6371" t="s">
        <v>154</v>
      </c>
      <c r="I6371" t="s">
        <v>144</v>
      </c>
      <c r="J6371" t="s">
        <v>137</v>
      </c>
      <c r="K6371" t="s">
        <v>138</v>
      </c>
      <c r="L6371" t="s">
        <v>18201</v>
      </c>
      <c r="M6371" t="s">
        <v>18202</v>
      </c>
      <c r="N6371">
        <v>1.3108333329999999</v>
      </c>
      <c r="O6371">
        <v>0</v>
      </c>
      <c r="P6371">
        <v>1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0.21128418630242307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0.21128418630242307</v>
      </c>
    </row>
    <row r="6372" spans="1:31" x14ac:dyDescent="0.25">
      <c r="A6372">
        <v>2349844</v>
      </c>
      <c r="B6372">
        <v>1</v>
      </c>
      <c r="C6372" t="s">
        <v>81</v>
      </c>
      <c r="D6372" t="s">
        <v>127</v>
      </c>
      <c r="E6372" t="s">
        <v>141</v>
      </c>
      <c r="F6372" t="s">
        <v>18203</v>
      </c>
      <c r="G6372" t="s">
        <v>363</v>
      </c>
      <c r="H6372" t="s">
        <v>135</v>
      </c>
      <c r="I6372" t="s">
        <v>144</v>
      </c>
      <c r="J6372" t="s">
        <v>137</v>
      </c>
      <c r="K6372" t="s">
        <v>138</v>
      </c>
      <c r="L6372" t="s">
        <v>18204</v>
      </c>
      <c r="M6372" t="s">
        <v>18205</v>
      </c>
      <c r="N6372">
        <v>0.255833333</v>
      </c>
      <c r="O6372">
        <v>1</v>
      </c>
      <c r="P6372">
        <v>3</v>
      </c>
      <c r="Q6372">
        <v>80</v>
      </c>
      <c r="R6372">
        <v>85</v>
      </c>
      <c r="S6372">
        <v>8</v>
      </c>
      <c r="T6372">
        <v>0</v>
      </c>
      <c r="U6372">
        <v>0</v>
      </c>
      <c r="V6372">
        <v>0</v>
      </c>
      <c r="W6372">
        <v>0.13067715041280001</v>
      </c>
      <c r="X6372">
        <v>0.19084668610614755</v>
      </c>
      <c r="Y6372">
        <v>57.401137919221995</v>
      </c>
      <c r="Z6372">
        <v>75.786619634412148</v>
      </c>
      <c r="AA6372">
        <v>3.7774649799002002</v>
      </c>
      <c r="AB6372">
        <v>0</v>
      </c>
      <c r="AC6372">
        <v>0</v>
      </c>
      <c r="AD6372">
        <v>0</v>
      </c>
      <c r="AE6372">
        <v>137.28674637005329</v>
      </c>
    </row>
    <row r="6373" spans="1:31" x14ac:dyDescent="0.25">
      <c r="A6373">
        <v>2349993</v>
      </c>
      <c r="B6373">
        <v>1</v>
      </c>
      <c r="C6373" t="s">
        <v>80</v>
      </c>
      <c r="D6373" t="s">
        <v>93</v>
      </c>
      <c r="E6373" t="s">
        <v>151</v>
      </c>
      <c r="F6373" t="s">
        <v>11186</v>
      </c>
      <c r="G6373" t="s">
        <v>153</v>
      </c>
      <c r="H6373" t="s">
        <v>154</v>
      </c>
      <c r="I6373" t="s">
        <v>144</v>
      </c>
      <c r="J6373" t="s">
        <v>137</v>
      </c>
      <c r="K6373" t="s">
        <v>138</v>
      </c>
      <c r="L6373" t="s">
        <v>18206</v>
      </c>
      <c r="M6373" t="s">
        <v>18207</v>
      </c>
      <c r="N6373">
        <v>0.98722222199999998</v>
      </c>
      <c r="O6373">
        <v>0</v>
      </c>
      <c r="P6373">
        <v>0</v>
      </c>
      <c r="Q6373">
        <v>0</v>
      </c>
      <c r="R6373">
        <v>2</v>
      </c>
      <c r="S6373">
        <v>0</v>
      </c>
      <c r="T6373">
        <v>4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6.3535545832967344</v>
      </c>
      <c r="AA6373">
        <v>0</v>
      </c>
      <c r="AB6373">
        <v>2.1209377849818574</v>
      </c>
      <c r="AC6373">
        <v>0</v>
      </c>
      <c r="AD6373">
        <v>0</v>
      </c>
      <c r="AE6373">
        <v>8.4744923682785913</v>
      </c>
    </row>
    <row r="6374" spans="1:31" x14ac:dyDescent="0.25">
      <c r="A6374">
        <v>2349701</v>
      </c>
      <c r="B6374">
        <v>1</v>
      </c>
      <c r="C6374" t="s">
        <v>81</v>
      </c>
      <c r="D6374" t="s">
        <v>128</v>
      </c>
      <c r="E6374" t="s">
        <v>147</v>
      </c>
      <c r="F6374" t="s">
        <v>18208</v>
      </c>
      <c r="G6374" t="s">
        <v>134</v>
      </c>
      <c r="H6374" t="s">
        <v>135</v>
      </c>
      <c r="I6374" t="s">
        <v>144</v>
      </c>
      <c r="J6374" t="s">
        <v>137</v>
      </c>
      <c r="K6374" t="s">
        <v>138</v>
      </c>
      <c r="L6374" t="s">
        <v>18209</v>
      </c>
      <c r="M6374" t="s">
        <v>18210</v>
      </c>
      <c r="N6374">
        <v>0.6925</v>
      </c>
      <c r="O6374">
        <v>1</v>
      </c>
      <c r="P6374">
        <v>605</v>
      </c>
      <c r="Q6374">
        <v>4</v>
      </c>
      <c r="R6374">
        <v>60</v>
      </c>
      <c r="S6374">
        <v>0</v>
      </c>
      <c r="T6374">
        <v>24</v>
      </c>
      <c r="U6374">
        <v>1</v>
      </c>
      <c r="V6374">
        <v>0</v>
      </c>
      <c r="W6374">
        <v>0.15607038693139</v>
      </c>
      <c r="X6374">
        <v>133.95619411795053</v>
      </c>
      <c r="Y6374">
        <v>8.974703447969631</v>
      </c>
      <c r="Z6374">
        <v>30.859684818788285</v>
      </c>
      <c r="AA6374">
        <v>0</v>
      </c>
      <c r="AB6374">
        <v>24.460143677874743</v>
      </c>
      <c r="AC6374">
        <v>20.143405773023382</v>
      </c>
      <c r="AD6374">
        <v>0</v>
      </c>
      <c r="AE6374">
        <v>218.55020222253796</v>
      </c>
    </row>
    <row r="6375" spans="1:31" x14ac:dyDescent="0.25">
      <c r="A6375">
        <v>2349850</v>
      </c>
      <c r="B6375">
        <v>1</v>
      </c>
      <c r="C6375" t="s">
        <v>81</v>
      </c>
      <c r="D6375" t="s">
        <v>123</v>
      </c>
      <c r="E6375" t="s">
        <v>141</v>
      </c>
      <c r="F6375" t="s">
        <v>2238</v>
      </c>
      <c r="G6375" t="s">
        <v>134</v>
      </c>
      <c r="H6375" t="s">
        <v>135</v>
      </c>
      <c r="I6375" t="s">
        <v>144</v>
      </c>
      <c r="J6375" t="s">
        <v>137</v>
      </c>
      <c r="K6375" t="s">
        <v>138</v>
      </c>
      <c r="L6375" t="s">
        <v>18211</v>
      </c>
      <c r="M6375" t="s">
        <v>18212</v>
      </c>
      <c r="N6375">
        <v>0.64638888800000005</v>
      </c>
      <c r="O6375">
        <v>3</v>
      </c>
      <c r="P6375">
        <v>37</v>
      </c>
      <c r="Q6375">
        <v>121</v>
      </c>
      <c r="R6375">
        <v>292</v>
      </c>
      <c r="S6375">
        <v>20</v>
      </c>
      <c r="T6375">
        <v>74</v>
      </c>
      <c r="U6375">
        <v>0</v>
      </c>
      <c r="V6375">
        <v>0</v>
      </c>
      <c r="W6375">
        <v>3.7567368510852268</v>
      </c>
      <c r="X6375">
        <v>6.7172369870851973</v>
      </c>
      <c r="Y6375">
        <v>138.90483765286106</v>
      </c>
      <c r="Z6375">
        <v>130.35498267395755</v>
      </c>
      <c r="AA6375">
        <v>23.211318812499137</v>
      </c>
      <c r="AB6375">
        <v>42.875523889502212</v>
      </c>
      <c r="AC6375">
        <v>0</v>
      </c>
      <c r="AD6375">
        <v>0</v>
      </c>
      <c r="AE6375">
        <v>345.82063686699041</v>
      </c>
    </row>
    <row r="6376" spans="1:31" x14ac:dyDescent="0.25">
      <c r="A6376">
        <v>2349386</v>
      </c>
      <c r="B6376">
        <v>1</v>
      </c>
      <c r="C6376" t="s">
        <v>80</v>
      </c>
      <c r="D6376" t="s">
        <v>108</v>
      </c>
      <c r="E6376" t="s">
        <v>141</v>
      </c>
      <c r="F6376" t="s">
        <v>18213</v>
      </c>
      <c r="G6376" t="s">
        <v>134</v>
      </c>
      <c r="H6376" t="s">
        <v>135</v>
      </c>
      <c r="I6376" t="s">
        <v>144</v>
      </c>
      <c r="J6376" t="s">
        <v>137</v>
      </c>
      <c r="K6376" t="s">
        <v>138</v>
      </c>
      <c r="L6376" t="s">
        <v>18214</v>
      </c>
      <c r="M6376" t="s">
        <v>18215</v>
      </c>
      <c r="N6376">
        <v>0.28499999999999998</v>
      </c>
      <c r="O6376">
        <v>0</v>
      </c>
      <c r="P6376">
        <v>342</v>
      </c>
      <c r="Q6376">
        <v>0</v>
      </c>
      <c r="R6376">
        <v>83</v>
      </c>
      <c r="S6376">
        <v>1</v>
      </c>
      <c r="T6376">
        <v>26</v>
      </c>
      <c r="U6376">
        <v>0</v>
      </c>
      <c r="V6376">
        <v>0</v>
      </c>
      <c r="W6376">
        <v>0</v>
      </c>
      <c r="X6376">
        <v>13.973801976776413</v>
      </c>
      <c r="Y6376">
        <v>0</v>
      </c>
      <c r="Z6376">
        <v>8.5104403608333268</v>
      </c>
      <c r="AA6376">
        <v>0.39895419980745001</v>
      </c>
      <c r="AB6376">
        <v>3.6183546647430007</v>
      </c>
      <c r="AC6376">
        <v>0</v>
      </c>
      <c r="AD6376">
        <v>0</v>
      </c>
      <c r="AE6376">
        <v>26.50155120216019</v>
      </c>
    </row>
    <row r="6377" spans="1:31" x14ac:dyDescent="0.25">
      <c r="A6377">
        <v>2349910</v>
      </c>
      <c r="B6377">
        <v>1</v>
      </c>
      <c r="C6377" t="s">
        <v>81</v>
      </c>
      <c r="D6377" t="s">
        <v>112</v>
      </c>
      <c r="E6377" t="s">
        <v>132</v>
      </c>
      <c r="F6377" t="s">
        <v>2616</v>
      </c>
      <c r="G6377" t="s">
        <v>134</v>
      </c>
      <c r="H6377" t="s">
        <v>135</v>
      </c>
      <c r="I6377" t="s">
        <v>144</v>
      </c>
      <c r="J6377" t="s">
        <v>137</v>
      </c>
      <c r="K6377" t="s">
        <v>138</v>
      </c>
      <c r="L6377" t="s">
        <v>18216</v>
      </c>
      <c r="M6377" t="s">
        <v>18217</v>
      </c>
      <c r="N6377">
        <v>0.34361111100000002</v>
      </c>
      <c r="O6377">
        <v>14</v>
      </c>
      <c r="P6377">
        <v>8778</v>
      </c>
      <c r="Q6377">
        <v>417</v>
      </c>
      <c r="R6377">
        <v>1926</v>
      </c>
      <c r="S6377">
        <v>86</v>
      </c>
      <c r="T6377">
        <v>856</v>
      </c>
      <c r="U6377">
        <v>13</v>
      </c>
      <c r="V6377">
        <v>4</v>
      </c>
      <c r="W6377">
        <v>0.82435828848501524</v>
      </c>
      <c r="X6377">
        <v>484.43707434406366</v>
      </c>
      <c r="Y6377">
        <v>376.7384372991105</v>
      </c>
      <c r="Z6377">
        <v>342.26516731517739</v>
      </c>
      <c r="AA6377">
        <v>138.66895429876126</v>
      </c>
      <c r="AB6377">
        <v>147.28565281103857</v>
      </c>
      <c r="AC6377">
        <v>128.90578178008076</v>
      </c>
      <c r="AD6377">
        <v>17.497123616960213</v>
      </c>
      <c r="AE6377">
        <v>1636.6225497536773</v>
      </c>
    </row>
    <row r="6378" spans="1:31" x14ac:dyDescent="0.25">
      <c r="A6378">
        <v>2349595</v>
      </c>
      <c r="B6378">
        <v>1</v>
      </c>
      <c r="C6378" t="s">
        <v>80</v>
      </c>
      <c r="D6378" t="s">
        <v>93</v>
      </c>
      <c r="E6378" t="s">
        <v>157</v>
      </c>
      <c r="F6378" t="s">
        <v>18218</v>
      </c>
      <c r="G6378" t="s">
        <v>159</v>
      </c>
      <c r="H6378" t="s">
        <v>154</v>
      </c>
      <c r="I6378" t="s">
        <v>144</v>
      </c>
      <c r="J6378" t="s">
        <v>137</v>
      </c>
      <c r="K6378" t="s">
        <v>138</v>
      </c>
      <c r="L6378" t="s">
        <v>18219</v>
      </c>
      <c r="M6378" t="s">
        <v>18220</v>
      </c>
      <c r="N6378">
        <v>4.7633333330000003</v>
      </c>
      <c r="O6378">
        <v>0</v>
      </c>
      <c r="P6378">
        <v>2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1.9710386151524188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1.9710386151524188</v>
      </c>
    </row>
    <row r="6379" spans="1:31" x14ac:dyDescent="0.25">
      <c r="A6379">
        <v>2349618</v>
      </c>
      <c r="B6379">
        <v>1</v>
      </c>
      <c r="C6379" t="s">
        <v>80</v>
      </c>
      <c r="D6379" t="s">
        <v>85</v>
      </c>
      <c r="E6379" t="s">
        <v>157</v>
      </c>
      <c r="F6379" t="s">
        <v>18221</v>
      </c>
      <c r="G6379" t="s">
        <v>204</v>
      </c>
      <c r="H6379" t="s">
        <v>154</v>
      </c>
      <c r="I6379" t="s">
        <v>144</v>
      </c>
      <c r="J6379" t="s">
        <v>137</v>
      </c>
      <c r="K6379" t="s">
        <v>138</v>
      </c>
      <c r="L6379" t="s">
        <v>18222</v>
      </c>
      <c r="M6379" t="s">
        <v>18223</v>
      </c>
      <c r="N6379">
        <v>1.1827777770000001</v>
      </c>
      <c r="O6379">
        <v>0</v>
      </c>
      <c r="P6379">
        <v>5</v>
      </c>
      <c r="Q6379">
        <v>0</v>
      </c>
      <c r="R6379">
        <v>0</v>
      </c>
      <c r="S6379">
        <v>0</v>
      </c>
      <c r="T6379">
        <v>1</v>
      </c>
      <c r="U6379">
        <v>0</v>
      </c>
      <c r="V6379">
        <v>0</v>
      </c>
      <c r="W6379">
        <v>0</v>
      </c>
      <c r="X6379">
        <v>1.1448650682543098</v>
      </c>
      <c r="Y6379">
        <v>0</v>
      </c>
      <c r="Z6379">
        <v>0</v>
      </c>
      <c r="AA6379">
        <v>0</v>
      </c>
      <c r="AB6379">
        <v>6.951699332015554E-2</v>
      </c>
      <c r="AC6379">
        <v>0</v>
      </c>
      <c r="AD6379">
        <v>0</v>
      </c>
      <c r="AE6379">
        <v>1.2143820615744654</v>
      </c>
    </row>
    <row r="6380" spans="1:31" x14ac:dyDescent="0.25">
      <c r="A6380">
        <v>2349724</v>
      </c>
      <c r="B6380">
        <v>1</v>
      </c>
      <c r="C6380" t="s">
        <v>81</v>
      </c>
      <c r="D6380" t="s">
        <v>113</v>
      </c>
      <c r="E6380" t="s">
        <v>132</v>
      </c>
      <c r="F6380" t="s">
        <v>11392</v>
      </c>
      <c r="G6380" t="s">
        <v>134</v>
      </c>
      <c r="H6380" t="s">
        <v>135</v>
      </c>
      <c r="I6380" t="s">
        <v>144</v>
      </c>
      <c r="J6380" t="s">
        <v>137</v>
      </c>
      <c r="K6380" t="s">
        <v>138</v>
      </c>
      <c r="L6380" t="s">
        <v>18224</v>
      </c>
      <c r="M6380" t="s">
        <v>18225</v>
      </c>
      <c r="N6380">
        <v>0.48638888800000002</v>
      </c>
      <c r="O6380">
        <v>3</v>
      </c>
      <c r="P6380">
        <v>841</v>
      </c>
      <c r="Q6380">
        <v>44</v>
      </c>
      <c r="R6380">
        <v>334</v>
      </c>
      <c r="S6380">
        <v>10</v>
      </c>
      <c r="T6380">
        <v>115</v>
      </c>
      <c r="U6380">
        <v>3</v>
      </c>
      <c r="V6380">
        <v>0</v>
      </c>
      <c r="W6380">
        <v>1.1537692031585873</v>
      </c>
      <c r="X6380">
        <v>86.189727762605997</v>
      </c>
      <c r="Y6380">
        <v>132.94895366438325</v>
      </c>
      <c r="Z6380">
        <v>270.69651459104688</v>
      </c>
      <c r="AA6380">
        <v>52.568530688436702</v>
      </c>
      <c r="AB6380">
        <v>42.338418606298319</v>
      </c>
      <c r="AC6380">
        <v>278.46933211346061</v>
      </c>
      <c r="AD6380">
        <v>0</v>
      </c>
      <c r="AE6380">
        <v>864.3652466293903</v>
      </c>
    </row>
    <row r="6381" spans="1:31" x14ac:dyDescent="0.25">
      <c r="A6381">
        <v>2349781</v>
      </c>
      <c r="B6381">
        <v>1</v>
      </c>
      <c r="C6381" t="s">
        <v>80</v>
      </c>
      <c r="D6381" t="s">
        <v>90</v>
      </c>
      <c r="E6381" t="s">
        <v>174</v>
      </c>
      <c r="F6381" t="s">
        <v>18226</v>
      </c>
      <c r="G6381" t="s">
        <v>194</v>
      </c>
      <c r="H6381" t="s">
        <v>154</v>
      </c>
      <c r="I6381" t="s">
        <v>144</v>
      </c>
      <c r="J6381" t="s">
        <v>137</v>
      </c>
      <c r="K6381" t="s">
        <v>138</v>
      </c>
      <c r="L6381" t="s">
        <v>18227</v>
      </c>
      <c r="M6381" t="s">
        <v>18228</v>
      </c>
      <c r="N6381">
        <v>0.76527777699999999</v>
      </c>
      <c r="O6381">
        <v>0</v>
      </c>
      <c r="P6381">
        <v>968</v>
      </c>
      <c r="Q6381">
        <v>0</v>
      </c>
      <c r="R6381">
        <v>0</v>
      </c>
      <c r="S6381">
        <v>0</v>
      </c>
      <c r="T6381">
        <v>34</v>
      </c>
      <c r="U6381">
        <v>0</v>
      </c>
      <c r="V6381">
        <v>0</v>
      </c>
      <c r="W6381">
        <v>0</v>
      </c>
      <c r="X6381">
        <v>220.11899055685774</v>
      </c>
      <c r="Y6381">
        <v>0</v>
      </c>
      <c r="Z6381">
        <v>0</v>
      </c>
      <c r="AA6381">
        <v>0</v>
      </c>
      <c r="AB6381">
        <v>20.94200172142137</v>
      </c>
      <c r="AC6381">
        <v>0</v>
      </c>
      <c r="AD6381">
        <v>0</v>
      </c>
      <c r="AE6381">
        <v>241.06099227827912</v>
      </c>
    </row>
    <row r="6382" spans="1:31" x14ac:dyDescent="0.25">
      <c r="A6382">
        <v>2349827</v>
      </c>
      <c r="B6382">
        <v>1</v>
      </c>
      <c r="C6382" t="s">
        <v>80</v>
      </c>
      <c r="D6382" t="s">
        <v>92</v>
      </c>
      <c r="E6382" t="s">
        <v>157</v>
      </c>
      <c r="F6382" t="s">
        <v>18229</v>
      </c>
      <c r="G6382" t="s">
        <v>204</v>
      </c>
      <c r="H6382" t="s">
        <v>154</v>
      </c>
      <c r="I6382" t="s">
        <v>144</v>
      </c>
      <c r="J6382" t="s">
        <v>137</v>
      </c>
      <c r="K6382" t="s">
        <v>138</v>
      </c>
      <c r="L6382" t="s">
        <v>18230</v>
      </c>
      <c r="M6382" t="s">
        <v>18231</v>
      </c>
      <c r="N6382">
        <v>2.1463888880000002</v>
      </c>
      <c r="O6382">
        <v>0</v>
      </c>
      <c r="P6382">
        <v>1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0.56769110962832225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0.56769110962832225</v>
      </c>
    </row>
    <row r="6383" spans="1:31" x14ac:dyDescent="0.25">
      <c r="A6383">
        <v>2349927</v>
      </c>
      <c r="B6383">
        <v>1</v>
      </c>
      <c r="C6383" t="s">
        <v>80</v>
      </c>
      <c r="D6383" t="s">
        <v>105</v>
      </c>
      <c r="E6383" t="s">
        <v>174</v>
      </c>
      <c r="F6383" t="s">
        <v>18232</v>
      </c>
      <c r="G6383" t="s">
        <v>194</v>
      </c>
      <c r="H6383" t="s">
        <v>154</v>
      </c>
      <c r="I6383" t="s">
        <v>144</v>
      </c>
      <c r="J6383" t="s">
        <v>137</v>
      </c>
      <c r="K6383" t="s">
        <v>138</v>
      </c>
      <c r="L6383" t="s">
        <v>18233</v>
      </c>
      <c r="M6383" t="s">
        <v>18234</v>
      </c>
      <c r="N6383">
        <v>1.5452777769999999</v>
      </c>
      <c r="O6383">
        <v>0</v>
      </c>
      <c r="P6383">
        <v>162</v>
      </c>
      <c r="Q6383">
        <v>0</v>
      </c>
      <c r="R6383">
        <v>0</v>
      </c>
      <c r="S6383">
        <v>0</v>
      </c>
      <c r="T6383">
        <v>11</v>
      </c>
      <c r="U6383">
        <v>0</v>
      </c>
      <c r="V6383">
        <v>0</v>
      </c>
      <c r="W6383">
        <v>0</v>
      </c>
      <c r="X6383">
        <v>121.82870262801143</v>
      </c>
      <c r="Y6383">
        <v>0</v>
      </c>
      <c r="Z6383">
        <v>0</v>
      </c>
      <c r="AA6383">
        <v>0</v>
      </c>
      <c r="AB6383">
        <v>160.86957115871698</v>
      </c>
      <c r="AC6383">
        <v>0</v>
      </c>
      <c r="AD6383">
        <v>0</v>
      </c>
      <c r="AE6383">
        <v>282.69827378672841</v>
      </c>
    </row>
    <row r="6384" spans="1:31" x14ac:dyDescent="0.25">
      <c r="A6384">
        <v>2349532</v>
      </c>
      <c r="B6384">
        <v>1</v>
      </c>
      <c r="C6384" t="s">
        <v>80</v>
      </c>
      <c r="D6384" t="s">
        <v>82</v>
      </c>
      <c r="E6384" t="s">
        <v>151</v>
      </c>
      <c r="F6384" t="s">
        <v>5285</v>
      </c>
      <c r="G6384" t="s">
        <v>269</v>
      </c>
      <c r="H6384" t="s">
        <v>154</v>
      </c>
      <c r="I6384" t="s">
        <v>144</v>
      </c>
      <c r="J6384" t="s">
        <v>137</v>
      </c>
      <c r="K6384" t="s">
        <v>209</v>
      </c>
      <c r="L6384" t="s">
        <v>18235</v>
      </c>
      <c r="M6384" t="s">
        <v>18236</v>
      </c>
      <c r="N6384">
        <v>9.4791666659999994</v>
      </c>
      <c r="O6384">
        <v>0</v>
      </c>
      <c r="P6384">
        <v>239</v>
      </c>
      <c r="Q6384">
        <v>0</v>
      </c>
      <c r="R6384">
        <v>0</v>
      </c>
      <c r="S6384">
        <v>0</v>
      </c>
      <c r="T6384">
        <v>7</v>
      </c>
      <c r="U6384">
        <v>0</v>
      </c>
      <c r="V6384">
        <v>0</v>
      </c>
      <c r="W6384">
        <v>0</v>
      </c>
      <c r="X6384">
        <v>585.31313739867926</v>
      </c>
      <c r="Y6384">
        <v>0</v>
      </c>
      <c r="Z6384">
        <v>0</v>
      </c>
      <c r="AA6384">
        <v>0</v>
      </c>
      <c r="AB6384">
        <v>46.003384358152196</v>
      </c>
      <c r="AC6384">
        <v>0</v>
      </c>
      <c r="AD6384">
        <v>0</v>
      </c>
      <c r="AE6384">
        <v>631.31652175683143</v>
      </c>
    </row>
    <row r="6385" spans="1:31" x14ac:dyDescent="0.25">
      <c r="A6385">
        <v>2349432</v>
      </c>
      <c r="B6385">
        <v>1</v>
      </c>
      <c r="C6385" t="s">
        <v>80</v>
      </c>
      <c r="D6385" t="s">
        <v>104</v>
      </c>
      <c r="E6385" t="s">
        <v>141</v>
      </c>
      <c r="F6385" t="s">
        <v>2282</v>
      </c>
      <c r="G6385" t="s">
        <v>134</v>
      </c>
      <c r="H6385" t="s">
        <v>135</v>
      </c>
      <c r="I6385" t="s">
        <v>144</v>
      </c>
      <c r="J6385" t="s">
        <v>137</v>
      </c>
      <c r="K6385" t="s">
        <v>138</v>
      </c>
      <c r="L6385" t="s">
        <v>18237</v>
      </c>
      <c r="M6385" t="s">
        <v>18238</v>
      </c>
      <c r="N6385">
        <v>1.798888888</v>
      </c>
      <c r="O6385">
        <v>3</v>
      </c>
      <c r="P6385">
        <v>190</v>
      </c>
      <c r="Q6385">
        <v>19</v>
      </c>
      <c r="R6385">
        <v>241</v>
      </c>
      <c r="S6385">
        <v>15</v>
      </c>
      <c r="T6385">
        <v>75</v>
      </c>
      <c r="U6385">
        <v>4</v>
      </c>
      <c r="V6385">
        <v>0</v>
      </c>
      <c r="W6385">
        <v>34.155020041776559</v>
      </c>
      <c r="X6385">
        <v>114.60166630285397</v>
      </c>
      <c r="Y6385">
        <v>27.050265934094469</v>
      </c>
      <c r="Z6385">
        <v>255.97985672250206</v>
      </c>
      <c r="AA6385">
        <v>126.75043082702389</v>
      </c>
      <c r="AB6385">
        <v>120.11771468226617</v>
      </c>
      <c r="AC6385">
        <v>202.25420840289775</v>
      </c>
      <c r="AD6385">
        <v>0</v>
      </c>
      <c r="AE6385">
        <v>880.909162913415</v>
      </c>
    </row>
    <row r="6386" spans="1:31" x14ac:dyDescent="0.25">
      <c r="A6386">
        <v>2349990</v>
      </c>
      <c r="B6386">
        <v>1</v>
      </c>
      <c r="C6386" t="s">
        <v>81</v>
      </c>
      <c r="D6386" t="s">
        <v>112</v>
      </c>
      <c r="E6386" t="s">
        <v>151</v>
      </c>
      <c r="F6386" t="s">
        <v>18239</v>
      </c>
      <c r="G6386" t="s">
        <v>153</v>
      </c>
      <c r="H6386" t="s">
        <v>154</v>
      </c>
      <c r="I6386" t="s">
        <v>144</v>
      </c>
      <c r="J6386" t="s">
        <v>137</v>
      </c>
      <c r="K6386" t="s">
        <v>138</v>
      </c>
      <c r="L6386" t="s">
        <v>18240</v>
      </c>
      <c r="M6386" t="s">
        <v>18241</v>
      </c>
      <c r="N6386">
        <v>3.6969444440000001</v>
      </c>
      <c r="O6386">
        <v>0</v>
      </c>
      <c r="P6386">
        <v>34</v>
      </c>
      <c r="Q6386">
        <v>0</v>
      </c>
      <c r="R6386">
        <v>0</v>
      </c>
      <c r="S6386">
        <v>0</v>
      </c>
      <c r="T6386">
        <v>1</v>
      </c>
      <c r="U6386">
        <v>0</v>
      </c>
      <c r="V6386">
        <v>0</v>
      </c>
      <c r="W6386">
        <v>0</v>
      </c>
      <c r="X6386">
        <v>8.7283423428367986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8.7283423428367986</v>
      </c>
    </row>
    <row r="6387" spans="1:31" x14ac:dyDescent="0.25">
      <c r="A6387">
        <v>2349824</v>
      </c>
      <c r="B6387">
        <v>1</v>
      </c>
      <c r="C6387" t="s">
        <v>80</v>
      </c>
      <c r="D6387" t="s">
        <v>103</v>
      </c>
      <c r="E6387" t="s">
        <v>157</v>
      </c>
      <c r="F6387" t="s">
        <v>18242</v>
      </c>
      <c r="G6387" t="s">
        <v>159</v>
      </c>
      <c r="H6387" t="s">
        <v>154</v>
      </c>
      <c r="I6387" t="s">
        <v>144</v>
      </c>
      <c r="J6387" t="s">
        <v>137</v>
      </c>
      <c r="K6387" t="s">
        <v>138</v>
      </c>
      <c r="L6387" t="s">
        <v>18243</v>
      </c>
      <c r="M6387" t="s">
        <v>18244</v>
      </c>
      <c r="N6387">
        <v>1.87</v>
      </c>
      <c r="O6387">
        <v>0</v>
      </c>
      <c r="P6387">
        <v>2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1.7625848546858069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1.7625848546858069</v>
      </c>
    </row>
    <row r="6388" spans="1:31" x14ac:dyDescent="0.25">
      <c r="A6388">
        <v>2349847</v>
      </c>
      <c r="B6388">
        <v>1</v>
      </c>
      <c r="C6388" t="s">
        <v>81</v>
      </c>
      <c r="D6388" t="s">
        <v>112</v>
      </c>
      <c r="E6388" t="s">
        <v>132</v>
      </c>
      <c r="F6388" t="s">
        <v>2616</v>
      </c>
      <c r="G6388" t="s">
        <v>134</v>
      </c>
      <c r="H6388" t="s">
        <v>135</v>
      </c>
      <c r="I6388" t="s">
        <v>144</v>
      </c>
      <c r="J6388" t="s">
        <v>137</v>
      </c>
      <c r="K6388" t="s">
        <v>138</v>
      </c>
      <c r="L6388" t="s">
        <v>18245</v>
      </c>
      <c r="M6388" t="s">
        <v>18246</v>
      </c>
      <c r="N6388">
        <v>0.14638888799999999</v>
      </c>
      <c r="O6388">
        <v>14</v>
      </c>
      <c r="P6388">
        <v>8778</v>
      </c>
      <c r="Q6388">
        <v>417</v>
      </c>
      <c r="R6388">
        <v>1926</v>
      </c>
      <c r="S6388">
        <v>86</v>
      </c>
      <c r="T6388">
        <v>856</v>
      </c>
      <c r="U6388">
        <v>13</v>
      </c>
      <c r="V6388">
        <v>4</v>
      </c>
      <c r="W6388">
        <v>0.33872817501368896</v>
      </c>
      <c r="X6388">
        <v>206.14627784591477</v>
      </c>
      <c r="Y6388">
        <v>165.18454990929322</v>
      </c>
      <c r="Z6388">
        <v>148.72933738042846</v>
      </c>
      <c r="AA6388">
        <v>61.090910749756048</v>
      </c>
      <c r="AB6388">
        <v>67.734260813775435</v>
      </c>
      <c r="AC6388">
        <v>59.442676380348843</v>
      </c>
      <c r="AD6388">
        <v>9.0956952660222807</v>
      </c>
      <c r="AE6388">
        <v>717.7624365205528</v>
      </c>
    </row>
    <row r="6389" spans="1:31" x14ac:dyDescent="0.25">
      <c r="A6389">
        <v>2349661</v>
      </c>
      <c r="B6389">
        <v>1</v>
      </c>
      <c r="C6389" t="s">
        <v>81</v>
      </c>
      <c r="D6389" t="s">
        <v>124</v>
      </c>
      <c r="E6389" t="s">
        <v>141</v>
      </c>
      <c r="F6389" t="s">
        <v>7098</v>
      </c>
      <c r="G6389" t="s">
        <v>134</v>
      </c>
      <c r="H6389" t="s">
        <v>135</v>
      </c>
      <c r="I6389" t="s">
        <v>144</v>
      </c>
      <c r="J6389" t="s">
        <v>137</v>
      </c>
      <c r="K6389" t="s">
        <v>138</v>
      </c>
      <c r="L6389" t="s">
        <v>18247</v>
      </c>
      <c r="M6389" t="s">
        <v>18248</v>
      </c>
      <c r="N6389">
        <v>2.3344444439999998</v>
      </c>
      <c r="O6389">
        <v>4</v>
      </c>
      <c r="P6389">
        <v>450</v>
      </c>
      <c r="Q6389">
        <v>130</v>
      </c>
      <c r="R6389">
        <v>141</v>
      </c>
      <c r="S6389">
        <v>15</v>
      </c>
      <c r="T6389">
        <v>41</v>
      </c>
      <c r="U6389">
        <v>4</v>
      </c>
      <c r="V6389">
        <v>0</v>
      </c>
      <c r="W6389">
        <v>142.27716350213709</v>
      </c>
      <c r="X6389">
        <v>257.64287858333</v>
      </c>
      <c r="Y6389">
        <v>2438.7896734794249</v>
      </c>
      <c r="Z6389">
        <v>1903.8818593204512</v>
      </c>
      <c r="AA6389">
        <v>331.76532014288699</v>
      </c>
      <c r="AB6389">
        <v>162.18394151971935</v>
      </c>
      <c r="AC6389">
        <v>432.8834117468154</v>
      </c>
      <c r="AD6389">
        <v>0</v>
      </c>
      <c r="AE6389">
        <v>5669.4242482947639</v>
      </c>
    </row>
    <row r="6390" spans="1:31" x14ac:dyDescent="0.25">
      <c r="A6390">
        <v>2349518</v>
      </c>
      <c r="B6390">
        <v>1</v>
      </c>
      <c r="C6390" t="s">
        <v>80</v>
      </c>
      <c r="D6390" t="s">
        <v>82</v>
      </c>
      <c r="E6390" t="s">
        <v>151</v>
      </c>
      <c r="F6390" t="s">
        <v>5024</v>
      </c>
      <c r="G6390" t="s">
        <v>269</v>
      </c>
      <c r="H6390" t="s">
        <v>154</v>
      </c>
      <c r="I6390" t="s">
        <v>144</v>
      </c>
      <c r="J6390" t="s">
        <v>137</v>
      </c>
      <c r="K6390" t="s">
        <v>209</v>
      </c>
      <c r="L6390" t="s">
        <v>18249</v>
      </c>
      <c r="M6390" t="s">
        <v>18250</v>
      </c>
      <c r="N6390">
        <v>8.3597222220000003</v>
      </c>
      <c r="O6390">
        <v>0</v>
      </c>
      <c r="P6390">
        <v>201</v>
      </c>
      <c r="Q6390">
        <v>0</v>
      </c>
      <c r="R6390">
        <v>0</v>
      </c>
      <c r="S6390">
        <v>0</v>
      </c>
      <c r="T6390">
        <v>23</v>
      </c>
      <c r="U6390">
        <v>0</v>
      </c>
      <c r="V6390">
        <v>0</v>
      </c>
      <c r="W6390">
        <v>0</v>
      </c>
      <c r="X6390">
        <v>417.5300652815389</v>
      </c>
      <c r="Y6390">
        <v>0</v>
      </c>
      <c r="Z6390">
        <v>0</v>
      </c>
      <c r="AA6390">
        <v>0</v>
      </c>
      <c r="AB6390">
        <v>175.38210289640227</v>
      </c>
      <c r="AC6390">
        <v>0</v>
      </c>
      <c r="AD6390">
        <v>0</v>
      </c>
      <c r="AE6390">
        <v>592.91216817794111</v>
      </c>
    </row>
    <row r="6391" spans="1:31" x14ac:dyDescent="0.25">
      <c r="A6391">
        <v>2349747</v>
      </c>
      <c r="B6391">
        <v>1</v>
      </c>
      <c r="C6391" t="s">
        <v>80</v>
      </c>
      <c r="D6391" t="s">
        <v>109</v>
      </c>
      <c r="E6391" t="s">
        <v>151</v>
      </c>
      <c r="F6391" t="s">
        <v>18251</v>
      </c>
      <c r="G6391" t="s">
        <v>153</v>
      </c>
      <c r="H6391" t="s">
        <v>154</v>
      </c>
      <c r="I6391" t="s">
        <v>144</v>
      </c>
      <c r="J6391" t="s">
        <v>137</v>
      </c>
      <c r="K6391" t="s">
        <v>138</v>
      </c>
      <c r="L6391" t="s">
        <v>18252</v>
      </c>
      <c r="M6391" t="s">
        <v>18253</v>
      </c>
      <c r="N6391">
        <v>3.0350000000000001</v>
      </c>
      <c r="O6391">
        <v>0</v>
      </c>
      <c r="P6391">
        <v>4</v>
      </c>
      <c r="Q6391">
        <v>0</v>
      </c>
      <c r="R6391">
        <v>4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3.5230108356948668</v>
      </c>
      <c r="Y6391">
        <v>0</v>
      </c>
      <c r="Z6391">
        <v>15.413732849067602</v>
      </c>
      <c r="AA6391">
        <v>0</v>
      </c>
      <c r="AB6391">
        <v>0</v>
      </c>
      <c r="AC6391">
        <v>0</v>
      </c>
      <c r="AD6391">
        <v>0</v>
      </c>
      <c r="AE6391">
        <v>18.936743684762469</v>
      </c>
    </row>
    <row r="6392" spans="1:31" x14ac:dyDescent="0.25">
      <c r="A6392">
        <v>2349890</v>
      </c>
      <c r="B6392">
        <v>1</v>
      </c>
      <c r="C6392" t="s">
        <v>80</v>
      </c>
      <c r="D6392" t="s">
        <v>91</v>
      </c>
      <c r="E6392" t="s">
        <v>157</v>
      </c>
      <c r="F6392" t="s">
        <v>18254</v>
      </c>
      <c r="G6392" t="s">
        <v>159</v>
      </c>
      <c r="H6392" t="s">
        <v>154</v>
      </c>
      <c r="I6392" t="s">
        <v>144</v>
      </c>
      <c r="J6392" t="s">
        <v>137</v>
      </c>
      <c r="K6392" t="s">
        <v>138</v>
      </c>
      <c r="L6392" t="s">
        <v>18255</v>
      </c>
      <c r="M6392" t="s">
        <v>18256</v>
      </c>
      <c r="N6392">
        <v>0.65305555500000001</v>
      </c>
      <c r="O6392">
        <v>0</v>
      </c>
      <c r="P6392">
        <v>1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1.4503916641205568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1.4503916641205568</v>
      </c>
    </row>
    <row r="6393" spans="1:31" x14ac:dyDescent="0.25">
      <c r="A6393">
        <v>2349449</v>
      </c>
      <c r="B6393">
        <v>1</v>
      </c>
      <c r="C6393" t="s">
        <v>80</v>
      </c>
      <c r="D6393" t="s">
        <v>110</v>
      </c>
      <c r="E6393" t="s">
        <v>240</v>
      </c>
      <c r="F6393" t="s">
        <v>18257</v>
      </c>
      <c r="G6393" t="s">
        <v>352</v>
      </c>
      <c r="H6393" t="s">
        <v>135</v>
      </c>
      <c r="I6393" t="s">
        <v>144</v>
      </c>
      <c r="J6393" t="s">
        <v>3</v>
      </c>
      <c r="K6393" t="s">
        <v>138</v>
      </c>
      <c r="L6393" t="s">
        <v>18258</v>
      </c>
      <c r="M6393" t="s">
        <v>18259</v>
      </c>
      <c r="N6393">
        <v>2.7516666660000002</v>
      </c>
      <c r="O6393">
        <v>0</v>
      </c>
      <c r="P6393">
        <v>8</v>
      </c>
      <c r="Q6393">
        <v>0</v>
      </c>
      <c r="R6393">
        <v>0</v>
      </c>
      <c r="S6393">
        <v>2</v>
      </c>
      <c r="T6393">
        <v>145</v>
      </c>
      <c r="U6393">
        <v>0</v>
      </c>
      <c r="V6393">
        <v>0</v>
      </c>
      <c r="W6393">
        <v>0</v>
      </c>
      <c r="X6393">
        <v>10.999067237122693</v>
      </c>
      <c r="Y6393">
        <v>0</v>
      </c>
      <c r="Z6393">
        <v>0</v>
      </c>
      <c r="AA6393">
        <v>150.89613708743903</v>
      </c>
      <c r="AB6393">
        <v>610.2749255643887</v>
      </c>
      <c r="AC6393">
        <v>0</v>
      </c>
      <c r="AD6393">
        <v>0</v>
      </c>
      <c r="AE6393">
        <v>772.17012988895044</v>
      </c>
    </row>
    <row r="6394" spans="1:31" x14ac:dyDescent="0.25">
      <c r="A6394">
        <v>2349698</v>
      </c>
      <c r="B6394">
        <v>1</v>
      </c>
      <c r="C6394" t="s">
        <v>80</v>
      </c>
      <c r="D6394" t="s">
        <v>100</v>
      </c>
      <c r="E6394" t="s">
        <v>132</v>
      </c>
      <c r="F6394" t="s">
        <v>18260</v>
      </c>
      <c r="G6394" t="s">
        <v>363</v>
      </c>
      <c r="H6394" t="s">
        <v>135</v>
      </c>
      <c r="I6394" t="s">
        <v>144</v>
      </c>
      <c r="J6394" t="s">
        <v>137</v>
      </c>
      <c r="K6394" t="s">
        <v>138</v>
      </c>
      <c r="L6394" t="s">
        <v>18261</v>
      </c>
      <c r="M6394" t="s">
        <v>18262</v>
      </c>
      <c r="N6394">
        <v>0.175555555</v>
      </c>
      <c r="O6394">
        <v>5</v>
      </c>
      <c r="P6394">
        <v>383</v>
      </c>
      <c r="Q6394">
        <v>4</v>
      </c>
      <c r="R6394">
        <v>65</v>
      </c>
      <c r="S6394">
        <v>16</v>
      </c>
      <c r="T6394">
        <v>101</v>
      </c>
      <c r="U6394">
        <v>4</v>
      </c>
      <c r="V6394">
        <v>1</v>
      </c>
      <c r="W6394">
        <v>0.59697752046531105</v>
      </c>
      <c r="X6394">
        <v>31.173447810717128</v>
      </c>
      <c r="Y6394">
        <v>1.0623320681057067</v>
      </c>
      <c r="Z6394">
        <v>14.091790051462054</v>
      </c>
      <c r="AA6394">
        <v>14.882448266372981</v>
      </c>
      <c r="AB6394">
        <v>21.742027750084578</v>
      </c>
      <c r="AC6394">
        <v>35.256039299103669</v>
      </c>
      <c r="AD6394">
        <v>17.542335844635581</v>
      </c>
      <c r="AE6394">
        <v>136.34739861094701</v>
      </c>
    </row>
    <row r="6395" spans="1:31" x14ac:dyDescent="0.25">
      <c r="A6395">
        <v>2349512</v>
      </c>
      <c r="B6395">
        <v>1</v>
      </c>
      <c r="C6395" t="s">
        <v>80</v>
      </c>
      <c r="D6395" t="s">
        <v>94</v>
      </c>
      <c r="E6395" t="s">
        <v>132</v>
      </c>
      <c r="F6395" t="s">
        <v>18263</v>
      </c>
      <c r="G6395" t="s">
        <v>134</v>
      </c>
      <c r="H6395" t="s">
        <v>135</v>
      </c>
      <c r="I6395" t="s">
        <v>144</v>
      </c>
      <c r="J6395" t="s">
        <v>137</v>
      </c>
      <c r="K6395" t="s">
        <v>138</v>
      </c>
      <c r="L6395" t="s">
        <v>18264</v>
      </c>
      <c r="M6395" t="s">
        <v>18265</v>
      </c>
      <c r="N6395">
        <v>0.97388888799999995</v>
      </c>
      <c r="O6395">
        <v>0</v>
      </c>
      <c r="P6395">
        <v>237</v>
      </c>
      <c r="Q6395">
        <v>6</v>
      </c>
      <c r="R6395">
        <v>101</v>
      </c>
      <c r="S6395">
        <v>1</v>
      </c>
      <c r="T6395">
        <v>31</v>
      </c>
      <c r="U6395">
        <v>1</v>
      </c>
      <c r="V6395">
        <v>0</v>
      </c>
      <c r="W6395">
        <v>0</v>
      </c>
      <c r="X6395">
        <v>32.738845285585263</v>
      </c>
      <c r="Y6395">
        <v>7.4481357350713457</v>
      </c>
      <c r="Z6395">
        <v>99.11286903881917</v>
      </c>
      <c r="AA6395">
        <v>1.6709940925568139</v>
      </c>
      <c r="AB6395">
        <v>22.134746920437959</v>
      </c>
      <c r="AC6395">
        <v>1.8854542323493333</v>
      </c>
      <c r="AD6395">
        <v>0</v>
      </c>
      <c r="AE6395">
        <v>164.99104530481986</v>
      </c>
    </row>
    <row r="6396" spans="1:31" x14ac:dyDescent="0.25">
      <c r="A6396">
        <v>2350477</v>
      </c>
      <c r="B6396">
        <v>1</v>
      </c>
      <c r="C6396" t="s">
        <v>80</v>
      </c>
      <c r="D6396" t="s">
        <v>92</v>
      </c>
      <c r="E6396" t="s">
        <v>157</v>
      </c>
      <c r="F6396" t="s">
        <v>18266</v>
      </c>
      <c r="G6396" t="s">
        <v>204</v>
      </c>
      <c r="H6396" t="s">
        <v>154</v>
      </c>
      <c r="I6396" t="s">
        <v>144</v>
      </c>
      <c r="J6396" t="s">
        <v>137</v>
      </c>
      <c r="K6396" t="s">
        <v>138</v>
      </c>
      <c r="L6396" t="s">
        <v>18267</v>
      </c>
      <c r="M6396" t="s">
        <v>18268</v>
      </c>
      <c r="N6396">
        <v>0.943333333</v>
      </c>
      <c r="O6396">
        <v>0</v>
      </c>
      <c r="P6396">
        <v>1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5.1004676980821673E-2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5.1004676980821673E-2</v>
      </c>
    </row>
    <row r="6397" spans="1:31" x14ac:dyDescent="0.25">
      <c r="A6397">
        <v>2350128</v>
      </c>
      <c r="B6397">
        <v>1</v>
      </c>
      <c r="C6397" t="s">
        <v>80</v>
      </c>
      <c r="D6397" t="s">
        <v>106</v>
      </c>
      <c r="E6397" t="s">
        <v>132</v>
      </c>
      <c r="F6397" t="s">
        <v>18269</v>
      </c>
      <c r="G6397" t="s">
        <v>208</v>
      </c>
      <c r="H6397" t="s">
        <v>135</v>
      </c>
      <c r="I6397" t="s">
        <v>144</v>
      </c>
      <c r="J6397" t="s">
        <v>137</v>
      </c>
      <c r="K6397" t="s">
        <v>209</v>
      </c>
      <c r="L6397" t="s">
        <v>18270</v>
      </c>
      <c r="M6397" t="s">
        <v>18271</v>
      </c>
      <c r="N6397">
        <v>0.76333333299999995</v>
      </c>
      <c r="O6397">
        <v>0</v>
      </c>
      <c r="P6397">
        <v>606</v>
      </c>
      <c r="Q6397">
        <v>25</v>
      </c>
      <c r="R6397">
        <v>185</v>
      </c>
      <c r="S6397">
        <v>10</v>
      </c>
      <c r="T6397">
        <v>133</v>
      </c>
      <c r="U6397">
        <v>0</v>
      </c>
      <c r="V6397">
        <v>0</v>
      </c>
      <c r="W6397">
        <v>0</v>
      </c>
      <c r="X6397">
        <v>106.76071601508436</v>
      </c>
      <c r="Y6397">
        <v>267.21143133196375</v>
      </c>
      <c r="Z6397">
        <v>396.8913180892676</v>
      </c>
      <c r="AA6397">
        <v>25.115126517088857</v>
      </c>
      <c r="AB6397">
        <v>160.23066005639944</v>
      </c>
      <c r="AC6397">
        <v>0</v>
      </c>
      <c r="AD6397">
        <v>0</v>
      </c>
      <c r="AE6397">
        <v>956.20925200980389</v>
      </c>
    </row>
    <row r="6398" spans="1:31" x14ac:dyDescent="0.25">
      <c r="A6398">
        <v>2350460</v>
      </c>
      <c r="B6398">
        <v>1</v>
      </c>
      <c r="C6398" t="s">
        <v>80</v>
      </c>
      <c r="D6398" t="s">
        <v>98</v>
      </c>
      <c r="E6398" t="s">
        <v>174</v>
      </c>
      <c r="F6398" t="s">
        <v>17107</v>
      </c>
      <c r="G6398" t="s">
        <v>176</v>
      </c>
      <c r="H6398" t="s">
        <v>154</v>
      </c>
      <c r="I6398" t="s">
        <v>144</v>
      </c>
      <c r="J6398" t="s">
        <v>137</v>
      </c>
      <c r="K6398" t="s">
        <v>138</v>
      </c>
      <c r="L6398" t="s">
        <v>18272</v>
      </c>
      <c r="M6398" t="s">
        <v>18273</v>
      </c>
      <c r="N6398">
        <v>1.4386111109999999</v>
      </c>
      <c r="O6398">
        <v>0</v>
      </c>
      <c r="P6398">
        <v>71</v>
      </c>
      <c r="Q6398">
        <v>0</v>
      </c>
      <c r="R6398">
        <v>26</v>
      </c>
      <c r="S6398">
        <v>0</v>
      </c>
      <c r="T6398">
        <v>18</v>
      </c>
      <c r="U6398">
        <v>0</v>
      </c>
      <c r="V6398">
        <v>0</v>
      </c>
      <c r="W6398">
        <v>0</v>
      </c>
      <c r="X6398">
        <v>22.97076770522882</v>
      </c>
      <c r="Y6398">
        <v>0</v>
      </c>
      <c r="Z6398">
        <v>66.304927673513873</v>
      </c>
      <c r="AA6398">
        <v>0</v>
      </c>
      <c r="AB6398">
        <v>27.771686884534763</v>
      </c>
      <c r="AC6398">
        <v>0</v>
      </c>
      <c r="AD6398">
        <v>0</v>
      </c>
      <c r="AE6398">
        <v>117.04738226327746</v>
      </c>
    </row>
    <row r="6399" spans="1:31" x14ac:dyDescent="0.25">
      <c r="A6399">
        <v>2350022</v>
      </c>
      <c r="B6399">
        <v>1</v>
      </c>
      <c r="C6399" t="s">
        <v>80</v>
      </c>
      <c r="D6399" t="s">
        <v>82</v>
      </c>
      <c r="E6399" t="s">
        <v>151</v>
      </c>
      <c r="F6399" t="s">
        <v>18274</v>
      </c>
      <c r="G6399" t="s">
        <v>410</v>
      </c>
      <c r="H6399" t="s">
        <v>154</v>
      </c>
      <c r="I6399" t="s">
        <v>144</v>
      </c>
      <c r="J6399" t="s">
        <v>137</v>
      </c>
      <c r="K6399" t="s">
        <v>138</v>
      </c>
      <c r="L6399" t="s">
        <v>18275</v>
      </c>
      <c r="M6399" t="s">
        <v>18276</v>
      </c>
      <c r="N6399">
        <v>0.96166666599999995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1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1.060553292644125</v>
      </c>
      <c r="AC6399">
        <v>0</v>
      </c>
      <c r="AD6399">
        <v>0</v>
      </c>
      <c r="AE6399">
        <v>1.060553292644125</v>
      </c>
    </row>
    <row r="6400" spans="1:31" x14ac:dyDescent="0.25">
      <c r="A6400">
        <v>2350414</v>
      </c>
      <c r="B6400">
        <v>1</v>
      </c>
      <c r="C6400" t="s">
        <v>80</v>
      </c>
      <c r="D6400" t="s">
        <v>107</v>
      </c>
      <c r="E6400" t="s">
        <v>147</v>
      </c>
      <c r="F6400" t="s">
        <v>18277</v>
      </c>
      <c r="G6400" t="s">
        <v>134</v>
      </c>
      <c r="H6400" t="s">
        <v>135</v>
      </c>
      <c r="I6400" t="s">
        <v>144</v>
      </c>
      <c r="J6400" t="s">
        <v>137</v>
      </c>
      <c r="K6400" t="s">
        <v>138</v>
      </c>
      <c r="L6400" t="s">
        <v>18278</v>
      </c>
      <c r="M6400" t="s">
        <v>18279</v>
      </c>
      <c r="N6400">
        <v>0.92305555500000003</v>
      </c>
      <c r="O6400">
        <v>0</v>
      </c>
      <c r="P6400">
        <v>1702</v>
      </c>
      <c r="Q6400">
        <v>0</v>
      </c>
      <c r="R6400">
        <v>0</v>
      </c>
      <c r="S6400">
        <v>0</v>
      </c>
      <c r="T6400">
        <v>38</v>
      </c>
      <c r="U6400">
        <v>0</v>
      </c>
      <c r="V6400">
        <v>0</v>
      </c>
      <c r="W6400">
        <v>0</v>
      </c>
      <c r="X6400">
        <v>345.1821356151201</v>
      </c>
      <c r="Y6400">
        <v>0</v>
      </c>
      <c r="Z6400">
        <v>0</v>
      </c>
      <c r="AA6400">
        <v>0</v>
      </c>
      <c r="AB6400">
        <v>32.212680659220702</v>
      </c>
      <c r="AC6400">
        <v>0</v>
      </c>
      <c r="AD6400">
        <v>0</v>
      </c>
      <c r="AE6400">
        <v>377.39481627434083</v>
      </c>
    </row>
    <row r="6401" spans="1:31" x14ac:dyDescent="0.25">
      <c r="A6401">
        <v>2350122</v>
      </c>
      <c r="B6401">
        <v>1</v>
      </c>
      <c r="C6401" t="s">
        <v>80</v>
      </c>
      <c r="D6401" t="s">
        <v>96</v>
      </c>
      <c r="E6401" t="s">
        <v>147</v>
      </c>
      <c r="F6401" t="s">
        <v>18280</v>
      </c>
      <c r="G6401" t="s">
        <v>17002</v>
      </c>
      <c r="H6401" t="s">
        <v>135</v>
      </c>
      <c r="I6401" t="s">
        <v>144</v>
      </c>
      <c r="J6401" t="s">
        <v>137</v>
      </c>
      <c r="K6401" t="s">
        <v>138</v>
      </c>
      <c r="L6401" t="s">
        <v>18281</v>
      </c>
      <c r="M6401" t="s">
        <v>18282</v>
      </c>
      <c r="N6401">
        <v>1.7441666659999999</v>
      </c>
      <c r="O6401">
        <v>0</v>
      </c>
      <c r="P6401">
        <v>1493</v>
      </c>
      <c r="Q6401">
        <v>0</v>
      </c>
      <c r="R6401">
        <v>5</v>
      </c>
      <c r="S6401">
        <v>3</v>
      </c>
      <c r="T6401">
        <v>99</v>
      </c>
      <c r="U6401">
        <v>0</v>
      </c>
      <c r="V6401">
        <v>0</v>
      </c>
      <c r="W6401">
        <v>0</v>
      </c>
      <c r="X6401">
        <v>907.25821744097607</v>
      </c>
      <c r="Y6401">
        <v>0</v>
      </c>
      <c r="Z6401">
        <v>5.6328858208262682</v>
      </c>
      <c r="AA6401">
        <v>215.41316216300973</v>
      </c>
      <c r="AB6401">
        <v>179.56753448862349</v>
      </c>
      <c r="AC6401">
        <v>0</v>
      </c>
      <c r="AD6401">
        <v>0</v>
      </c>
      <c r="AE6401">
        <v>1307.8717999134356</v>
      </c>
    </row>
    <row r="6402" spans="1:31" x14ac:dyDescent="0.25">
      <c r="A6402">
        <v>2350440</v>
      </c>
      <c r="B6402">
        <v>1</v>
      </c>
      <c r="C6402" t="s">
        <v>80</v>
      </c>
      <c r="D6402" t="s">
        <v>107</v>
      </c>
      <c r="E6402" t="s">
        <v>157</v>
      </c>
      <c r="F6402" t="s">
        <v>18283</v>
      </c>
      <c r="G6402" t="s">
        <v>279</v>
      </c>
      <c r="H6402" t="s">
        <v>154</v>
      </c>
      <c r="I6402" t="s">
        <v>144</v>
      </c>
      <c r="J6402" t="s">
        <v>137</v>
      </c>
      <c r="K6402" t="s">
        <v>138</v>
      </c>
      <c r="L6402" t="s">
        <v>18284</v>
      </c>
      <c r="M6402" t="s">
        <v>18285</v>
      </c>
      <c r="N6402">
        <v>1.3730555550000001</v>
      </c>
      <c r="O6402">
        <v>0</v>
      </c>
      <c r="P6402">
        <v>1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0.34741201324360726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0.34741201324360726</v>
      </c>
    </row>
    <row r="6403" spans="1:31" x14ac:dyDescent="0.25">
      <c r="A6403">
        <v>2350254</v>
      </c>
      <c r="B6403">
        <v>1</v>
      </c>
      <c r="C6403" t="s">
        <v>81</v>
      </c>
      <c r="D6403" t="s">
        <v>113</v>
      </c>
      <c r="E6403" t="s">
        <v>174</v>
      </c>
      <c r="F6403" t="s">
        <v>18017</v>
      </c>
      <c r="G6403" t="s">
        <v>176</v>
      </c>
      <c r="H6403" t="s">
        <v>154</v>
      </c>
      <c r="I6403" t="s">
        <v>144</v>
      </c>
      <c r="J6403" t="s">
        <v>137</v>
      </c>
      <c r="K6403" t="s">
        <v>138</v>
      </c>
      <c r="L6403" t="s">
        <v>18286</v>
      </c>
      <c r="M6403" t="s">
        <v>18287</v>
      </c>
      <c r="N6403">
        <v>1.6850000000000001</v>
      </c>
      <c r="O6403">
        <v>0</v>
      </c>
      <c r="P6403">
        <v>0</v>
      </c>
      <c r="Q6403">
        <v>0</v>
      </c>
      <c r="R6403">
        <v>20</v>
      </c>
      <c r="S6403">
        <v>0</v>
      </c>
      <c r="T6403">
        <v>1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264.37364886133076</v>
      </c>
      <c r="AA6403">
        <v>0</v>
      </c>
      <c r="AB6403">
        <v>5.1604402471690758</v>
      </c>
      <c r="AC6403">
        <v>0</v>
      </c>
      <c r="AD6403">
        <v>0</v>
      </c>
      <c r="AE6403">
        <v>269.53408910849981</v>
      </c>
    </row>
    <row r="6404" spans="1:31" x14ac:dyDescent="0.25">
      <c r="A6404">
        <v>2350062</v>
      </c>
      <c r="B6404">
        <v>1</v>
      </c>
      <c r="C6404" t="s">
        <v>81</v>
      </c>
      <c r="D6404" t="s">
        <v>119</v>
      </c>
      <c r="E6404" t="s">
        <v>132</v>
      </c>
      <c r="F6404" t="s">
        <v>18288</v>
      </c>
      <c r="G6404" t="s">
        <v>134</v>
      </c>
      <c r="H6404" t="s">
        <v>135</v>
      </c>
      <c r="I6404" t="s">
        <v>136</v>
      </c>
      <c r="J6404" t="s">
        <v>137</v>
      </c>
      <c r="K6404" t="s">
        <v>138</v>
      </c>
      <c r="L6404" t="s">
        <v>18289</v>
      </c>
      <c r="M6404" t="s">
        <v>18290</v>
      </c>
      <c r="N6404">
        <v>2.1666666000000001E-2</v>
      </c>
      <c r="O6404">
        <v>0</v>
      </c>
      <c r="P6404">
        <v>8436</v>
      </c>
      <c r="Q6404">
        <v>262</v>
      </c>
      <c r="R6404">
        <v>970</v>
      </c>
      <c r="S6404">
        <v>32</v>
      </c>
      <c r="T6404">
        <v>872</v>
      </c>
      <c r="U6404">
        <v>0</v>
      </c>
      <c r="V6404">
        <v>6</v>
      </c>
      <c r="W6404">
        <v>0</v>
      </c>
      <c r="X6404">
        <v>27.912246443639912</v>
      </c>
      <c r="Y6404">
        <v>47.019285383126451</v>
      </c>
      <c r="Z6404">
        <v>99.501541132925368</v>
      </c>
      <c r="AA6404">
        <v>3.3083730852267101</v>
      </c>
      <c r="AB6404">
        <v>10.931968580310128</v>
      </c>
      <c r="AC6404">
        <v>0</v>
      </c>
      <c r="AD6404">
        <v>1.6841014747959784</v>
      </c>
      <c r="AE6404">
        <v>190.35751610002455</v>
      </c>
    </row>
    <row r="6405" spans="1:31" x14ac:dyDescent="0.25">
      <c r="A6405">
        <v>2350085</v>
      </c>
      <c r="B6405">
        <v>1</v>
      </c>
      <c r="C6405" t="s">
        <v>80</v>
      </c>
      <c r="D6405" t="s">
        <v>108</v>
      </c>
      <c r="E6405" t="s">
        <v>151</v>
      </c>
      <c r="F6405" t="s">
        <v>18291</v>
      </c>
      <c r="G6405" t="s">
        <v>153</v>
      </c>
      <c r="H6405" t="s">
        <v>154</v>
      </c>
      <c r="I6405" t="s">
        <v>144</v>
      </c>
      <c r="J6405" t="s">
        <v>137</v>
      </c>
      <c r="K6405" t="s">
        <v>138</v>
      </c>
      <c r="L6405" t="s">
        <v>18292</v>
      </c>
      <c r="M6405" t="s">
        <v>18293</v>
      </c>
      <c r="N6405">
        <v>1.4183333330000001</v>
      </c>
      <c r="O6405">
        <v>0</v>
      </c>
      <c r="P6405">
        <v>3</v>
      </c>
      <c r="Q6405">
        <v>0</v>
      </c>
      <c r="R6405">
        <v>1</v>
      </c>
      <c r="S6405">
        <v>0</v>
      </c>
      <c r="T6405">
        <v>2</v>
      </c>
      <c r="U6405">
        <v>0</v>
      </c>
      <c r="V6405">
        <v>0</v>
      </c>
      <c r="W6405">
        <v>0</v>
      </c>
      <c r="X6405">
        <v>1.8650287509309258</v>
      </c>
      <c r="Y6405">
        <v>0</v>
      </c>
      <c r="Z6405">
        <v>2.3909025868164893</v>
      </c>
      <c r="AA6405">
        <v>0</v>
      </c>
      <c r="AB6405">
        <v>2.3069001450699727</v>
      </c>
      <c r="AC6405">
        <v>0</v>
      </c>
      <c r="AD6405">
        <v>0</v>
      </c>
      <c r="AE6405">
        <v>6.5628314828173879</v>
      </c>
    </row>
    <row r="6406" spans="1:31" x14ac:dyDescent="0.25">
      <c r="A6406">
        <v>2350185</v>
      </c>
      <c r="B6406">
        <v>1</v>
      </c>
      <c r="C6406" t="s">
        <v>80</v>
      </c>
      <c r="D6406" t="s">
        <v>107</v>
      </c>
      <c r="E6406" t="s">
        <v>141</v>
      </c>
      <c r="F6406" t="s">
        <v>369</v>
      </c>
      <c r="G6406" t="s">
        <v>208</v>
      </c>
      <c r="H6406" t="s">
        <v>135</v>
      </c>
      <c r="I6406" t="s">
        <v>144</v>
      </c>
      <c r="J6406" t="s">
        <v>137</v>
      </c>
      <c r="K6406" t="s">
        <v>209</v>
      </c>
      <c r="L6406" t="s">
        <v>18294</v>
      </c>
      <c r="M6406" t="s">
        <v>18295</v>
      </c>
      <c r="N6406">
        <v>5.7530555550000004</v>
      </c>
      <c r="O6406">
        <v>0</v>
      </c>
      <c r="P6406">
        <v>232</v>
      </c>
      <c r="Q6406">
        <v>20</v>
      </c>
      <c r="R6406">
        <v>53</v>
      </c>
      <c r="S6406">
        <v>9</v>
      </c>
      <c r="T6406">
        <v>24</v>
      </c>
      <c r="U6406">
        <v>1</v>
      </c>
      <c r="V6406">
        <v>0</v>
      </c>
      <c r="W6406">
        <v>0</v>
      </c>
      <c r="X6406">
        <v>166.9926587165713</v>
      </c>
      <c r="Y6406">
        <v>2329.7867345777486</v>
      </c>
      <c r="Z6406">
        <v>358.65444287662496</v>
      </c>
      <c r="AA6406">
        <v>138.4101339609098</v>
      </c>
      <c r="AB6406">
        <v>174.82326991189674</v>
      </c>
      <c r="AC6406">
        <v>11.521340480336706</v>
      </c>
      <c r="AD6406">
        <v>0</v>
      </c>
      <c r="AE6406">
        <v>3180.1885805240881</v>
      </c>
    </row>
    <row r="6407" spans="1:31" x14ac:dyDescent="0.25">
      <c r="A6407">
        <v>2350291</v>
      </c>
      <c r="B6407">
        <v>1</v>
      </c>
      <c r="C6407" t="s">
        <v>80</v>
      </c>
      <c r="D6407" t="s">
        <v>84</v>
      </c>
      <c r="E6407" t="s">
        <v>157</v>
      </c>
      <c r="F6407" t="s">
        <v>18296</v>
      </c>
      <c r="G6407" t="s">
        <v>352</v>
      </c>
      <c r="H6407" t="s">
        <v>154</v>
      </c>
      <c r="I6407" t="s">
        <v>144</v>
      </c>
      <c r="J6407" t="s">
        <v>3</v>
      </c>
      <c r="K6407" t="s">
        <v>138</v>
      </c>
      <c r="L6407" t="s">
        <v>18297</v>
      </c>
      <c r="M6407" t="s">
        <v>18298</v>
      </c>
      <c r="N6407">
        <v>4.9413888879999996</v>
      </c>
      <c r="O6407">
        <v>0</v>
      </c>
      <c r="P6407">
        <v>17</v>
      </c>
      <c r="Q6407">
        <v>0</v>
      </c>
      <c r="R6407">
        <v>0</v>
      </c>
      <c r="S6407">
        <v>0</v>
      </c>
      <c r="T6407">
        <v>1</v>
      </c>
      <c r="U6407">
        <v>0</v>
      </c>
      <c r="V6407">
        <v>0</v>
      </c>
      <c r="W6407">
        <v>0</v>
      </c>
      <c r="X6407">
        <v>19.480128668701571</v>
      </c>
      <c r="Y6407">
        <v>0</v>
      </c>
      <c r="Z6407">
        <v>0</v>
      </c>
      <c r="AA6407">
        <v>0</v>
      </c>
      <c r="AB6407">
        <v>8.8613088255440591</v>
      </c>
      <c r="AC6407">
        <v>0</v>
      </c>
      <c r="AD6407">
        <v>0</v>
      </c>
      <c r="AE6407">
        <v>28.341437494245632</v>
      </c>
    </row>
    <row r="6408" spans="1:31" x14ac:dyDescent="0.25">
      <c r="A6408">
        <v>2350248</v>
      </c>
      <c r="B6408">
        <v>1</v>
      </c>
      <c r="C6408" t="s">
        <v>80</v>
      </c>
      <c r="D6408" t="s">
        <v>98</v>
      </c>
      <c r="E6408" t="s">
        <v>174</v>
      </c>
      <c r="F6408" t="s">
        <v>18299</v>
      </c>
      <c r="G6408" t="s">
        <v>176</v>
      </c>
      <c r="H6408" t="s">
        <v>154</v>
      </c>
      <c r="I6408" t="s">
        <v>144</v>
      </c>
      <c r="J6408" t="s">
        <v>137</v>
      </c>
      <c r="K6408" t="s">
        <v>138</v>
      </c>
      <c r="L6408" t="s">
        <v>18300</v>
      </c>
      <c r="M6408" t="s">
        <v>18301</v>
      </c>
      <c r="N6408">
        <v>1.296944444</v>
      </c>
      <c r="O6408">
        <v>0</v>
      </c>
      <c r="P6408">
        <v>2</v>
      </c>
      <c r="Q6408">
        <v>0</v>
      </c>
      <c r="R6408">
        <v>5</v>
      </c>
      <c r="S6408">
        <v>0</v>
      </c>
      <c r="T6408">
        <v>29</v>
      </c>
      <c r="U6408">
        <v>0</v>
      </c>
      <c r="V6408">
        <v>0</v>
      </c>
      <c r="W6408">
        <v>0</v>
      </c>
      <c r="X6408">
        <v>0.72647642199821338</v>
      </c>
      <c r="Y6408">
        <v>0</v>
      </c>
      <c r="Z6408">
        <v>10.680826164711247</v>
      </c>
      <c r="AA6408">
        <v>0</v>
      </c>
      <c r="AB6408">
        <v>40.716690538407434</v>
      </c>
      <c r="AC6408">
        <v>0</v>
      </c>
      <c r="AD6408">
        <v>0</v>
      </c>
      <c r="AE6408">
        <v>52.123993125116897</v>
      </c>
    </row>
    <row r="6409" spans="1:31" x14ac:dyDescent="0.25">
      <c r="A6409">
        <v>2350148</v>
      </c>
      <c r="B6409">
        <v>1</v>
      </c>
      <c r="C6409" t="s">
        <v>80</v>
      </c>
      <c r="D6409" t="s">
        <v>93</v>
      </c>
      <c r="E6409" t="s">
        <v>141</v>
      </c>
      <c r="F6409" t="s">
        <v>18302</v>
      </c>
      <c r="G6409" t="s">
        <v>208</v>
      </c>
      <c r="H6409" t="s">
        <v>135</v>
      </c>
      <c r="I6409" t="s">
        <v>144</v>
      </c>
      <c r="J6409" t="s">
        <v>137</v>
      </c>
      <c r="K6409" t="s">
        <v>209</v>
      </c>
      <c r="L6409" t="s">
        <v>18303</v>
      </c>
      <c r="M6409" t="s">
        <v>18304</v>
      </c>
      <c r="N6409">
        <v>4.8555555549999996</v>
      </c>
      <c r="O6409">
        <v>0</v>
      </c>
      <c r="P6409">
        <v>4</v>
      </c>
      <c r="Q6409">
        <v>22</v>
      </c>
      <c r="R6409">
        <v>23</v>
      </c>
      <c r="S6409">
        <v>0</v>
      </c>
      <c r="T6409">
        <v>7</v>
      </c>
      <c r="U6409">
        <v>0</v>
      </c>
      <c r="V6409">
        <v>0</v>
      </c>
      <c r="W6409">
        <v>0</v>
      </c>
      <c r="X6409">
        <v>2.9514278336330007</v>
      </c>
      <c r="Y6409">
        <v>2726.5532583192135</v>
      </c>
      <c r="Z6409">
        <v>478.99324993998829</v>
      </c>
      <c r="AA6409">
        <v>0</v>
      </c>
      <c r="AB6409">
        <v>73.078035134432824</v>
      </c>
      <c r="AC6409">
        <v>0</v>
      </c>
      <c r="AD6409">
        <v>0</v>
      </c>
      <c r="AE6409">
        <v>3281.5759712272675</v>
      </c>
    </row>
    <row r="6410" spans="1:31" x14ac:dyDescent="0.25">
      <c r="A6410">
        <v>2350025</v>
      </c>
      <c r="B6410">
        <v>1</v>
      </c>
      <c r="C6410" t="s">
        <v>81</v>
      </c>
      <c r="D6410" t="s">
        <v>113</v>
      </c>
      <c r="E6410" t="s">
        <v>240</v>
      </c>
      <c r="F6410" t="s">
        <v>18305</v>
      </c>
      <c r="G6410" t="s">
        <v>18306</v>
      </c>
      <c r="H6410" t="s">
        <v>265</v>
      </c>
      <c r="I6410" t="s">
        <v>144</v>
      </c>
      <c r="J6410" t="s">
        <v>137</v>
      </c>
      <c r="K6410" t="s">
        <v>209</v>
      </c>
      <c r="L6410" t="s">
        <v>18307</v>
      </c>
      <c r="M6410" t="s">
        <v>18308</v>
      </c>
      <c r="N6410">
        <v>0.16138888800000001</v>
      </c>
      <c r="O6410">
        <v>41</v>
      </c>
      <c r="P6410">
        <v>40276</v>
      </c>
      <c r="Q6410">
        <v>1261</v>
      </c>
      <c r="R6410">
        <v>5562</v>
      </c>
      <c r="S6410">
        <v>234</v>
      </c>
      <c r="T6410">
        <v>5429</v>
      </c>
      <c r="U6410">
        <v>34</v>
      </c>
      <c r="V6410">
        <v>33</v>
      </c>
      <c r="W6410">
        <v>4.5542950403788094</v>
      </c>
      <c r="X6410">
        <v>1276.6214951470449</v>
      </c>
      <c r="Y6410">
        <v>1262.7224922038567</v>
      </c>
      <c r="Z6410">
        <v>2615.3138638175878</v>
      </c>
      <c r="AA6410">
        <v>384.71049040058921</v>
      </c>
      <c r="AB6410">
        <v>503.98938009846631</v>
      </c>
      <c r="AC6410">
        <v>441.30308596344469</v>
      </c>
      <c r="AD6410">
        <v>46.279721274698332</v>
      </c>
      <c r="AE6410">
        <v>6535.4948239460664</v>
      </c>
    </row>
    <row r="6411" spans="1:31" x14ac:dyDescent="0.25">
      <c r="A6411">
        <v>2350334</v>
      </c>
      <c r="B6411">
        <v>1</v>
      </c>
      <c r="C6411" t="s">
        <v>80</v>
      </c>
      <c r="D6411" t="s">
        <v>95</v>
      </c>
      <c r="E6411" t="s">
        <v>240</v>
      </c>
      <c r="F6411" t="s">
        <v>15925</v>
      </c>
      <c r="G6411" t="s">
        <v>134</v>
      </c>
      <c r="H6411" t="s">
        <v>135</v>
      </c>
      <c r="I6411" t="s">
        <v>144</v>
      </c>
      <c r="J6411" t="s">
        <v>137</v>
      </c>
      <c r="K6411" t="s">
        <v>138</v>
      </c>
      <c r="L6411" t="s">
        <v>18309</v>
      </c>
      <c r="M6411" t="s">
        <v>18310</v>
      </c>
      <c r="N6411">
        <v>1.1997222219999999</v>
      </c>
      <c r="O6411">
        <v>0</v>
      </c>
      <c r="P6411">
        <v>0</v>
      </c>
      <c r="Q6411">
        <v>0</v>
      </c>
      <c r="R6411">
        <v>0</v>
      </c>
      <c r="S6411">
        <v>12</v>
      </c>
      <c r="T6411">
        <v>0</v>
      </c>
      <c r="U6411">
        <v>2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71.229743975963146</v>
      </c>
      <c r="AB6411">
        <v>0</v>
      </c>
      <c r="AC6411">
        <v>46.104364617442315</v>
      </c>
      <c r="AD6411">
        <v>0</v>
      </c>
      <c r="AE6411">
        <v>117.33410859340546</v>
      </c>
    </row>
    <row r="6412" spans="1:31" x14ac:dyDescent="0.25">
      <c r="A6412">
        <v>2350211</v>
      </c>
      <c r="B6412">
        <v>1</v>
      </c>
      <c r="C6412" t="s">
        <v>81</v>
      </c>
      <c r="D6412" t="s">
        <v>118</v>
      </c>
      <c r="E6412" t="s">
        <v>240</v>
      </c>
      <c r="F6412" t="s">
        <v>18311</v>
      </c>
      <c r="G6412" t="s">
        <v>134</v>
      </c>
      <c r="H6412" t="s">
        <v>135</v>
      </c>
      <c r="I6412" t="s">
        <v>144</v>
      </c>
      <c r="J6412" t="s">
        <v>137</v>
      </c>
      <c r="K6412" t="s">
        <v>138</v>
      </c>
      <c r="L6412" t="s">
        <v>18312</v>
      </c>
      <c r="M6412" t="s">
        <v>18313</v>
      </c>
      <c r="N6412">
        <v>0.49636388799999998</v>
      </c>
      <c r="O6412">
        <v>31</v>
      </c>
      <c r="P6412">
        <v>1135</v>
      </c>
      <c r="Q6412">
        <v>210</v>
      </c>
      <c r="R6412">
        <v>298</v>
      </c>
      <c r="S6412">
        <v>70</v>
      </c>
      <c r="T6412">
        <v>188</v>
      </c>
      <c r="U6412">
        <v>3</v>
      </c>
      <c r="V6412">
        <v>3</v>
      </c>
      <c r="W6412">
        <v>16.319930495201437</v>
      </c>
      <c r="X6412">
        <v>136.39080421200006</v>
      </c>
      <c r="Y6412">
        <v>507.60922789562107</v>
      </c>
      <c r="Z6412">
        <v>682.37683038080183</v>
      </c>
      <c r="AA6412">
        <v>397.33368339000572</v>
      </c>
      <c r="AB6412">
        <v>109.64923692478976</v>
      </c>
      <c r="AC6412">
        <v>260.21803090065839</v>
      </c>
      <c r="AD6412">
        <v>28.373102415400279</v>
      </c>
      <c r="AE6412">
        <v>2138.2708466144786</v>
      </c>
    </row>
    <row r="6413" spans="1:31" x14ac:dyDescent="0.25">
      <c r="A6413">
        <v>2350019</v>
      </c>
      <c r="B6413">
        <v>1</v>
      </c>
      <c r="C6413" t="s">
        <v>80</v>
      </c>
      <c r="D6413" t="s">
        <v>93</v>
      </c>
      <c r="E6413" t="s">
        <v>132</v>
      </c>
      <c r="F6413" t="s">
        <v>18314</v>
      </c>
      <c r="G6413" t="s">
        <v>134</v>
      </c>
      <c r="H6413" t="s">
        <v>135</v>
      </c>
      <c r="I6413" t="s">
        <v>144</v>
      </c>
      <c r="J6413" t="s">
        <v>137</v>
      </c>
      <c r="K6413" t="s">
        <v>138</v>
      </c>
      <c r="L6413" t="s">
        <v>18315</v>
      </c>
      <c r="M6413" t="s">
        <v>18316</v>
      </c>
      <c r="N6413">
        <v>1.6575</v>
      </c>
      <c r="O6413">
        <v>0</v>
      </c>
      <c r="P6413">
        <v>201</v>
      </c>
      <c r="Q6413">
        <v>0</v>
      </c>
      <c r="R6413">
        <v>44</v>
      </c>
      <c r="S6413">
        <v>0</v>
      </c>
      <c r="T6413">
        <v>29</v>
      </c>
      <c r="U6413">
        <v>0</v>
      </c>
      <c r="V6413">
        <v>0</v>
      </c>
      <c r="W6413">
        <v>0</v>
      </c>
      <c r="X6413">
        <v>37.190488820399217</v>
      </c>
      <c r="Y6413">
        <v>0</v>
      </c>
      <c r="Z6413">
        <v>17.312369924398617</v>
      </c>
      <c r="AA6413">
        <v>0</v>
      </c>
      <c r="AB6413">
        <v>18.641579421467263</v>
      </c>
      <c r="AC6413">
        <v>0</v>
      </c>
      <c r="AD6413">
        <v>0</v>
      </c>
      <c r="AE6413">
        <v>73.144438166265104</v>
      </c>
    </row>
    <row r="6414" spans="1:31" x14ac:dyDescent="0.25">
      <c r="A6414">
        <v>2350457</v>
      </c>
      <c r="B6414">
        <v>1</v>
      </c>
      <c r="C6414" t="s">
        <v>81</v>
      </c>
      <c r="D6414" t="s">
        <v>120</v>
      </c>
      <c r="E6414" t="s">
        <v>174</v>
      </c>
      <c r="F6414" t="s">
        <v>11710</v>
      </c>
      <c r="G6414" t="s">
        <v>176</v>
      </c>
      <c r="H6414" t="s">
        <v>154</v>
      </c>
      <c r="I6414" t="s">
        <v>144</v>
      </c>
      <c r="J6414" t="s">
        <v>137</v>
      </c>
      <c r="K6414" t="s">
        <v>138</v>
      </c>
      <c r="L6414" t="s">
        <v>18317</v>
      </c>
      <c r="M6414" t="s">
        <v>18318</v>
      </c>
      <c r="N6414">
        <v>2.6844444439999999</v>
      </c>
      <c r="O6414">
        <v>0</v>
      </c>
      <c r="P6414">
        <v>3</v>
      </c>
      <c r="Q6414">
        <v>0</v>
      </c>
      <c r="R6414">
        <v>10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4.5315902334590836</v>
      </c>
      <c r="Y6414">
        <v>0</v>
      </c>
      <c r="Z6414">
        <v>257.90889003179439</v>
      </c>
      <c r="AA6414">
        <v>0</v>
      </c>
      <c r="AB6414">
        <v>0</v>
      </c>
      <c r="AC6414">
        <v>0</v>
      </c>
      <c r="AD6414">
        <v>0</v>
      </c>
      <c r="AE6414">
        <v>262.44048026525348</v>
      </c>
    </row>
    <row r="6415" spans="1:31" x14ac:dyDescent="0.25">
      <c r="A6415">
        <v>2350065</v>
      </c>
      <c r="B6415">
        <v>1</v>
      </c>
      <c r="C6415" t="s">
        <v>81</v>
      </c>
      <c r="D6415" t="s">
        <v>113</v>
      </c>
      <c r="E6415" t="s">
        <v>240</v>
      </c>
      <c r="F6415" t="s">
        <v>18319</v>
      </c>
      <c r="G6415" t="s">
        <v>134</v>
      </c>
      <c r="H6415" t="s">
        <v>135</v>
      </c>
      <c r="I6415" t="s">
        <v>136</v>
      </c>
      <c r="J6415" t="s">
        <v>137</v>
      </c>
      <c r="K6415" t="s">
        <v>138</v>
      </c>
      <c r="L6415" t="s">
        <v>18320</v>
      </c>
      <c r="M6415" t="s">
        <v>18321</v>
      </c>
      <c r="N6415">
        <v>3.6666666000000001E-2</v>
      </c>
      <c r="O6415">
        <v>0</v>
      </c>
      <c r="P6415">
        <v>8436</v>
      </c>
      <c r="Q6415">
        <v>262</v>
      </c>
      <c r="R6415">
        <v>970</v>
      </c>
      <c r="S6415">
        <v>32</v>
      </c>
      <c r="T6415">
        <v>872</v>
      </c>
      <c r="U6415">
        <v>0</v>
      </c>
      <c r="V6415">
        <v>6</v>
      </c>
      <c r="W6415">
        <v>0</v>
      </c>
      <c r="X6415">
        <v>47.236109366159653</v>
      </c>
      <c r="Y6415">
        <v>79.571098340675476</v>
      </c>
      <c r="Z6415">
        <v>168.38722345571958</v>
      </c>
      <c r="AA6415">
        <v>5.5987852211528972</v>
      </c>
      <c r="AB6415">
        <v>18.500254520524912</v>
      </c>
      <c r="AC6415">
        <v>0</v>
      </c>
      <c r="AD6415">
        <v>2.8500178804239633</v>
      </c>
      <c r="AE6415">
        <v>322.14348878465648</v>
      </c>
    </row>
    <row r="6416" spans="1:31" x14ac:dyDescent="0.25">
      <c r="A6416">
        <v>2350520</v>
      </c>
      <c r="B6416">
        <v>1</v>
      </c>
      <c r="C6416" t="s">
        <v>80</v>
      </c>
      <c r="D6416" t="s">
        <v>106</v>
      </c>
      <c r="E6416" t="s">
        <v>174</v>
      </c>
      <c r="F6416" t="s">
        <v>18322</v>
      </c>
      <c r="G6416" t="s">
        <v>153</v>
      </c>
      <c r="H6416" t="s">
        <v>154</v>
      </c>
      <c r="I6416" t="s">
        <v>144</v>
      </c>
      <c r="J6416" t="s">
        <v>137</v>
      </c>
      <c r="K6416" t="s">
        <v>138</v>
      </c>
      <c r="L6416" t="s">
        <v>18323</v>
      </c>
      <c r="M6416" t="s">
        <v>18324</v>
      </c>
      <c r="N6416">
        <v>2.5130555550000002</v>
      </c>
      <c r="O6416">
        <v>0</v>
      </c>
      <c r="P6416">
        <v>0</v>
      </c>
      <c r="Q6416">
        <v>0</v>
      </c>
      <c r="R6416">
        <v>3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40.329806147575468</v>
      </c>
      <c r="AA6416">
        <v>0</v>
      </c>
      <c r="AB6416">
        <v>0</v>
      </c>
      <c r="AC6416">
        <v>0</v>
      </c>
      <c r="AD6416">
        <v>0</v>
      </c>
      <c r="AE6416">
        <v>40.329806147575468</v>
      </c>
    </row>
    <row r="6417" spans="1:31" x14ac:dyDescent="0.25">
      <c r="A6417">
        <v>2350271</v>
      </c>
      <c r="B6417">
        <v>1</v>
      </c>
      <c r="C6417" t="s">
        <v>80</v>
      </c>
      <c r="D6417" t="s">
        <v>93</v>
      </c>
      <c r="E6417" t="s">
        <v>151</v>
      </c>
      <c r="F6417" t="s">
        <v>2417</v>
      </c>
      <c r="G6417" t="s">
        <v>410</v>
      </c>
      <c r="H6417" t="s">
        <v>154</v>
      </c>
      <c r="I6417" t="s">
        <v>144</v>
      </c>
      <c r="J6417" t="s">
        <v>137</v>
      </c>
      <c r="K6417" t="s">
        <v>138</v>
      </c>
      <c r="L6417" t="s">
        <v>18325</v>
      </c>
      <c r="M6417" t="s">
        <v>18326</v>
      </c>
      <c r="N6417">
        <v>2.835555555</v>
      </c>
      <c r="O6417">
        <v>0</v>
      </c>
      <c r="P6417">
        <v>0</v>
      </c>
      <c r="Q6417">
        <v>0</v>
      </c>
      <c r="R6417">
        <v>11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14.616536026127822</v>
      </c>
      <c r="AA6417">
        <v>0</v>
      </c>
      <c r="AB6417">
        <v>0</v>
      </c>
      <c r="AC6417">
        <v>0</v>
      </c>
      <c r="AD6417">
        <v>0</v>
      </c>
      <c r="AE6417">
        <v>14.616536026127822</v>
      </c>
    </row>
    <row r="6418" spans="1:31" x14ac:dyDescent="0.25">
      <c r="A6418">
        <v>2350420</v>
      </c>
      <c r="B6418">
        <v>1</v>
      </c>
      <c r="C6418" t="s">
        <v>80</v>
      </c>
      <c r="D6418" t="s">
        <v>101</v>
      </c>
      <c r="E6418" t="s">
        <v>141</v>
      </c>
      <c r="F6418" t="s">
        <v>1700</v>
      </c>
      <c r="G6418" t="s">
        <v>134</v>
      </c>
      <c r="H6418" t="s">
        <v>135</v>
      </c>
      <c r="I6418" t="s">
        <v>144</v>
      </c>
      <c r="J6418" t="s">
        <v>137</v>
      </c>
      <c r="K6418" t="s">
        <v>138</v>
      </c>
      <c r="L6418" t="s">
        <v>18327</v>
      </c>
      <c r="M6418" t="s">
        <v>18328</v>
      </c>
      <c r="N6418">
        <v>1.0708333329999999</v>
      </c>
      <c r="O6418">
        <v>14</v>
      </c>
      <c r="P6418">
        <v>3678</v>
      </c>
      <c r="Q6418">
        <v>11</v>
      </c>
      <c r="R6418">
        <v>110</v>
      </c>
      <c r="S6418">
        <v>34</v>
      </c>
      <c r="T6418">
        <v>424</v>
      </c>
      <c r="U6418">
        <v>4</v>
      </c>
      <c r="V6418">
        <v>1</v>
      </c>
      <c r="W6418">
        <v>11.890565324539462</v>
      </c>
      <c r="X6418">
        <v>1114.3468488818764</v>
      </c>
      <c r="Y6418">
        <v>57.161195965776024</v>
      </c>
      <c r="Z6418">
        <v>80.224891152223876</v>
      </c>
      <c r="AA6418">
        <v>99.25686840982317</v>
      </c>
      <c r="AB6418">
        <v>553.66530418228467</v>
      </c>
      <c r="AC6418">
        <v>126.48418320566338</v>
      </c>
      <c r="AD6418">
        <v>0.17888643545734334</v>
      </c>
      <c r="AE6418">
        <v>2043.2087435576443</v>
      </c>
    </row>
    <row r="6419" spans="1:31" x14ac:dyDescent="0.25">
      <c r="A6419">
        <v>2350251</v>
      </c>
      <c r="B6419">
        <v>1</v>
      </c>
      <c r="C6419" t="s">
        <v>80</v>
      </c>
      <c r="D6419" t="s">
        <v>92</v>
      </c>
      <c r="E6419" t="s">
        <v>157</v>
      </c>
      <c r="F6419" t="s">
        <v>18329</v>
      </c>
      <c r="G6419" t="s">
        <v>159</v>
      </c>
      <c r="H6419" t="s">
        <v>154</v>
      </c>
      <c r="I6419" t="s">
        <v>144</v>
      </c>
      <c r="J6419" t="s">
        <v>137</v>
      </c>
      <c r="K6419" t="s">
        <v>138</v>
      </c>
      <c r="L6419" t="s">
        <v>18330</v>
      </c>
      <c r="M6419" t="s">
        <v>18331</v>
      </c>
      <c r="N6419">
        <v>2.6775000000000002</v>
      </c>
      <c r="O6419">
        <v>0</v>
      </c>
      <c r="P6419">
        <v>1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0.12191637349356112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0.12191637349356112</v>
      </c>
    </row>
    <row r="6420" spans="1:31" x14ac:dyDescent="0.25">
      <c r="A6420">
        <v>2350351</v>
      </c>
      <c r="B6420">
        <v>1</v>
      </c>
      <c r="C6420" t="s">
        <v>80</v>
      </c>
      <c r="D6420" t="s">
        <v>101</v>
      </c>
      <c r="E6420" t="s">
        <v>141</v>
      </c>
      <c r="F6420" t="s">
        <v>6271</v>
      </c>
      <c r="G6420" t="s">
        <v>134</v>
      </c>
      <c r="H6420" t="s">
        <v>135</v>
      </c>
      <c r="I6420" t="s">
        <v>144</v>
      </c>
      <c r="J6420" t="s">
        <v>137</v>
      </c>
      <c r="K6420" t="s">
        <v>138</v>
      </c>
      <c r="L6420" t="s">
        <v>18332</v>
      </c>
      <c r="M6420" t="s">
        <v>18333</v>
      </c>
      <c r="N6420">
        <v>0.450833333</v>
      </c>
      <c r="O6420">
        <v>3</v>
      </c>
      <c r="P6420">
        <v>963</v>
      </c>
      <c r="Q6420">
        <v>6</v>
      </c>
      <c r="R6420">
        <v>31</v>
      </c>
      <c r="S6420">
        <v>4</v>
      </c>
      <c r="T6420">
        <v>102</v>
      </c>
      <c r="U6420">
        <v>2</v>
      </c>
      <c r="V6420">
        <v>0</v>
      </c>
      <c r="W6420">
        <v>1.1976059246184916</v>
      </c>
      <c r="X6420">
        <v>105.88250293674383</v>
      </c>
      <c r="Y6420">
        <v>19.840142167899451</v>
      </c>
      <c r="Z6420">
        <v>8.5804606348734573</v>
      </c>
      <c r="AA6420">
        <v>5.0047434578267929</v>
      </c>
      <c r="AB6420">
        <v>42.414145036792306</v>
      </c>
      <c r="AC6420">
        <v>45.7471458644685</v>
      </c>
      <c r="AD6420">
        <v>0</v>
      </c>
      <c r="AE6420">
        <v>228.66674602322286</v>
      </c>
    </row>
    <row r="6421" spans="1:31" x14ac:dyDescent="0.25">
      <c r="A6421">
        <v>2350102</v>
      </c>
      <c r="B6421">
        <v>1</v>
      </c>
      <c r="C6421" t="s">
        <v>80</v>
      </c>
      <c r="D6421" t="s">
        <v>103</v>
      </c>
      <c r="E6421" t="s">
        <v>147</v>
      </c>
      <c r="F6421" t="s">
        <v>18334</v>
      </c>
      <c r="G6421" t="s">
        <v>494</v>
      </c>
      <c r="H6421" t="s">
        <v>135</v>
      </c>
      <c r="I6421" t="s">
        <v>144</v>
      </c>
      <c r="J6421" t="s">
        <v>137</v>
      </c>
      <c r="K6421" t="s">
        <v>138</v>
      </c>
      <c r="L6421" t="s">
        <v>18335</v>
      </c>
      <c r="M6421" t="s">
        <v>18336</v>
      </c>
      <c r="N6421">
        <v>0.85638888800000001</v>
      </c>
      <c r="O6421">
        <v>0</v>
      </c>
      <c r="P6421">
        <v>0</v>
      </c>
      <c r="Q6421">
        <v>0</v>
      </c>
      <c r="R6421">
        <v>8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28.965376911346102</v>
      </c>
      <c r="AA6421">
        <v>0</v>
      </c>
      <c r="AB6421">
        <v>0</v>
      </c>
      <c r="AC6421">
        <v>0</v>
      </c>
      <c r="AD6421">
        <v>0</v>
      </c>
      <c r="AE6421">
        <v>28.965376911346102</v>
      </c>
    </row>
    <row r="6422" spans="1:31" x14ac:dyDescent="0.25">
      <c r="A6422">
        <v>2350145</v>
      </c>
      <c r="B6422">
        <v>1</v>
      </c>
      <c r="C6422" t="s">
        <v>80</v>
      </c>
      <c r="D6422" t="s">
        <v>96</v>
      </c>
      <c r="E6422" t="s">
        <v>141</v>
      </c>
      <c r="F6422" t="s">
        <v>6274</v>
      </c>
      <c r="G6422" t="s">
        <v>134</v>
      </c>
      <c r="H6422" t="s">
        <v>135</v>
      </c>
      <c r="I6422" t="s">
        <v>144</v>
      </c>
      <c r="J6422" t="s">
        <v>137</v>
      </c>
      <c r="K6422" t="s">
        <v>138</v>
      </c>
      <c r="L6422" t="s">
        <v>18337</v>
      </c>
      <c r="M6422" t="s">
        <v>18338</v>
      </c>
      <c r="N6422">
        <v>1.3319444439999999</v>
      </c>
      <c r="O6422">
        <v>2</v>
      </c>
      <c r="P6422">
        <v>121</v>
      </c>
      <c r="Q6422">
        <v>1</v>
      </c>
      <c r="R6422">
        <v>182</v>
      </c>
      <c r="S6422">
        <v>1</v>
      </c>
      <c r="T6422">
        <v>42</v>
      </c>
      <c r="U6422">
        <v>0</v>
      </c>
      <c r="V6422">
        <v>0</v>
      </c>
      <c r="W6422">
        <v>62.313980465787807</v>
      </c>
      <c r="X6422">
        <v>86.850948850950232</v>
      </c>
      <c r="Y6422">
        <v>1.7501544503104722</v>
      </c>
      <c r="Z6422">
        <v>262.07696500420576</v>
      </c>
      <c r="AA6422">
        <v>27.450180130796859</v>
      </c>
      <c r="AB6422">
        <v>145.13634319111296</v>
      </c>
      <c r="AC6422">
        <v>0</v>
      </c>
      <c r="AD6422">
        <v>0</v>
      </c>
      <c r="AE6422">
        <v>585.5785720931641</v>
      </c>
    </row>
    <row r="6423" spans="1:31" x14ac:dyDescent="0.25">
      <c r="A6423">
        <v>2350294</v>
      </c>
      <c r="B6423">
        <v>1</v>
      </c>
      <c r="C6423" t="s">
        <v>80</v>
      </c>
      <c r="D6423" t="s">
        <v>93</v>
      </c>
      <c r="E6423" t="s">
        <v>151</v>
      </c>
      <c r="F6423" t="s">
        <v>17826</v>
      </c>
      <c r="G6423" t="s">
        <v>153</v>
      </c>
      <c r="H6423" t="s">
        <v>154</v>
      </c>
      <c r="I6423" t="s">
        <v>144</v>
      </c>
      <c r="J6423" t="s">
        <v>137</v>
      </c>
      <c r="K6423" t="s">
        <v>138</v>
      </c>
      <c r="L6423" t="s">
        <v>18339</v>
      </c>
      <c r="M6423" t="s">
        <v>18340</v>
      </c>
      <c r="N6423">
        <v>1.456111111</v>
      </c>
      <c r="O6423">
        <v>0</v>
      </c>
      <c r="P6423">
        <v>2</v>
      </c>
      <c r="Q6423">
        <v>0</v>
      </c>
      <c r="R6423">
        <v>8</v>
      </c>
      <c r="S6423">
        <v>0</v>
      </c>
      <c r="T6423">
        <v>1</v>
      </c>
      <c r="U6423">
        <v>0</v>
      </c>
      <c r="V6423">
        <v>0</v>
      </c>
      <c r="W6423">
        <v>0</v>
      </c>
      <c r="X6423">
        <v>0.7015540898771101</v>
      </c>
      <c r="Y6423">
        <v>0</v>
      </c>
      <c r="Z6423">
        <v>47.546569198924068</v>
      </c>
      <c r="AA6423">
        <v>0</v>
      </c>
      <c r="AB6423">
        <v>2.6408388156602669</v>
      </c>
      <c r="AC6423">
        <v>0</v>
      </c>
      <c r="AD6423">
        <v>0</v>
      </c>
      <c r="AE6423">
        <v>50.888962104461449</v>
      </c>
    </row>
    <row r="6424" spans="1:31" x14ac:dyDescent="0.25">
      <c r="A6424">
        <v>2350237</v>
      </c>
      <c r="B6424">
        <v>1</v>
      </c>
      <c r="C6424" t="s">
        <v>81</v>
      </c>
      <c r="D6424" t="s">
        <v>113</v>
      </c>
      <c r="E6424" t="s">
        <v>132</v>
      </c>
      <c r="F6424" t="s">
        <v>18341</v>
      </c>
      <c r="G6424" t="s">
        <v>134</v>
      </c>
      <c r="H6424" t="s">
        <v>135</v>
      </c>
      <c r="I6424" t="s">
        <v>144</v>
      </c>
      <c r="J6424" t="s">
        <v>137</v>
      </c>
      <c r="K6424" t="s">
        <v>138</v>
      </c>
      <c r="L6424" t="s">
        <v>18342</v>
      </c>
      <c r="M6424" t="s">
        <v>18343</v>
      </c>
      <c r="N6424">
        <v>0.269166666</v>
      </c>
      <c r="O6424">
        <v>3</v>
      </c>
      <c r="P6424">
        <v>841</v>
      </c>
      <c r="Q6424">
        <v>44</v>
      </c>
      <c r="R6424">
        <v>334</v>
      </c>
      <c r="S6424">
        <v>10</v>
      </c>
      <c r="T6424">
        <v>115</v>
      </c>
      <c r="U6424">
        <v>3</v>
      </c>
      <c r="V6424">
        <v>0</v>
      </c>
      <c r="W6424">
        <v>0.60415209394735836</v>
      </c>
      <c r="X6424">
        <v>43.181022670924619</v>
      </c>
      <c r="Y6424">
        <v>69.84086571307175</v>
      </c>
      <c r="Z6424">
        <v>149.42739131166022</v>
      </c>
      <c r="AA6424">
        <v>24.97005364679945</v>
      </c>
      <c r="AB6424">
        <v>19.894859746645139</v>
      </c>
      <c r="AC6424">
        <v>75.922019619175884</v>
      </c>
      <c r="AD6424">
        <v>0</v>
      </c>
      <c r="AE6424">
        <v>383.84036480222437</v>
      </c>
    </row>
    <row r="6425" spans="1:31" x14ac:dyDescent="0.25">
      <c r="A6425">
        <v>2350214</v>
      </c>
      <c r="B6425">
        <v>1</v>
      </c>
      <c r="C6425" t="s">
        <v>80</v>
      </c>
      <c r="D6425" t="s">
        <v>109</v>
      </c>
      <c r="E6425" t="s">
        <v>151</v>
      </c>
      <c r="F6425" t="s">
        <v>18344</v>
      </c>
      <c r="G6425" t="s">
        <v>153</v>
      </c>
      <c r="H6425" t="s">
        <v>154</v>
      </c>
      <c r="I6425" t="s">
        <v>144</v>
      </c>
      <c r="J6425" t="s">
        <v>137</v>
      </c>
      <c r="K6425" t="s">
        <v>138</v>
      </c>
      <c r="L6425" t="s">
        <v>18345</v>
      </c>
      <c r="M6425" t="s">
        <v>18346</v>
      </c>
      <c r="N6425">
        <v>2.602777777</v>
      </c>
      <c r="O6425">
        <v>0</v>
      </c>
      <c r="P6425">
        <v>19</v>
      </c>
      <c r="Q6425">
        <v>0</v>
      </c>
      <c r="R6425">
        <v>2</v>
      </c>
      <c r="S6425">
        <v>0</v>
      </c>
      <c r="T6425">
        <v>3</v>
      </c>
      <c r="U6425">
        <v>0</v>
      </c>
      <c r="V6425">
        <v>0</v>
      </c>
      <c r="W6425">
        <v>0</v>
      </c>
      <c r="X6425">
        <v>15.037659474923618</v>
      </c>
      <c r="Y6425">
        <v>0</v>
      </c>
      <c r="Z6425">
        <v>19.924311862016229</v>
      </c>
      <c r="AA6425">
        <v>0</v>
      </c>
      <c r="AB6425">
        <v>3.4603041153311116</v>
      </c>
      <c r="AC6425">
        <v>0</v>
      </c>
      <c r="AD6425">
        <v>0</v>
      </c>
      <c r="AE6425">
        <v>38.422275452270959</v>
      </c>
    </row>
    <row r="6426" spans="1:31" x14ac:dyDescent="0.25">
      <c r="A6426">
        <v>2350260</v>
      </c>
      <c r="B6426">
        <v>1</v>
      </c>
      <c r="C6426" t="s">
        <v>80</v>
      </c>
      <c r="D6426" t="s">
        <v>98</v>
      </c>
      <c r="E6426" t="s">
        <v>151</v>
      </c>
      <c r="F6426" t="s">
        <v>18347</v>
      </c>
      <c r="G6426" t="s">
        <v>153</v>
      </c>
      <c r="H6426" t="s">
        <v>154</v>
      </c>
      <c r="I6426" t="s">
        <v>144</v>
      </c>
      <c r="J6426" t="s">
        <v>137</v>
      </c>
      <c r="K6426" t="s">
        <v>138</v>
      </c>
      <c r="L6426" t="s">
        <v>18348</v>
      </c>
      <c r="M6426" t="s">
        <v>18349</v>
      </c>
      <c r="N6426">
        <v>2.358333333</v>
      </c>
      <c r="O6426">
        <v>0</v>
      </c>
      <c r="P6426">
        <v>1</v>
      </c>
      <c r="Q6426">
        <v>0</v>
      </c>
      <c r="R6426">
        <v>18</v>
      </c>
      <c r="S6426">
        <v>0</v>
      </c>
      <c r="T6426">
        <v>7</v>
      </c>
      <c r="U6426">
        <v>0</v>
      </c>
      <c r="V6426">
        <v>0</v>
      </c>
      <c r="W6426">
        <v>0</v>
      </c>
      <c r="X6426">
        <v>0.93141540342878903</v>
      </c>
      <c r="Y6426">
        <v>0</v>
      </c>
      <c r="Z6426">
        <v>88.469761599323931</v>
      </c>
      <c r="AA6426">
        <v>0</v>
      </c>
      <c r="AB6426">
        <v>22.064761043751037</v>
      </c>
      <c r="AC6426">
        <v>0</v>
      </c>
      <c r="AD6426">
        <v>0</v>
      </c>
      <c r="AE6426">
        <v>111.46593804650375</v>
      </c>
    </row>
    <row r="6427" spans="1:31" x14ac:dyDescent="0.25">
      <c r="A6427">
        <v>2350406</v>
      </c>
      <c r="B6427">
        <v>1</v>
      </c>
      <c r="C6427" t="s">
        <v>80</v>
      </c>
      <c r="D6427" t="s">
        <v>102</v>
      </c>
      <c r="E6427" t="s">
        <v>174</v>
      </c>
      <c r="F6427" t="s">
        <v>11496</v>
      </c>
      <c r="G6427" t="s">
        <v>176</v>
      </c>
      <c r="H6427" t="s">
        <v>154</v>
      </c>
      <c r="I6427" t="s">
        <v>144</v>
      </c>
      <c r="J6427" t="s">
        <v>137</v>
      </c>
      <c r="K6427" t="s">
        <v>138</v>
      </c>
      <c r="L6427" t="s">
        <v>18350</v>
      </c>
      <c r="M6427" t="s">
        <v>18351</v>
      </c>
      <c r="N6427">
        <v>1.291666666</v>
      </c>
      <c r="O6427">
        <v>0</v>
      </c>
      <c r="P6427">
        <v>0</v>
      </c>
      <c r="Q6427">
        <v>0</v>
      </c>
      <c r="R6427">
        <v>8</v>
      </c>
      <c r="S6427">
        <v>0</v>
      </c>
      <c r="T6427">
        <v>6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32.657807844459697</v>
      </c>
      <c r="AA6427">
        <v>0</v>
      </c>
      <c r="AB6427">
        <v>14.923212945737156</v>
      </c>
      <c r="AC6427">
        <v>0</v>
      </c>
      <c r="AD6427">
        <v>0</v>
      </c>
      <c r="AE6427">
        <v>47.581020790196852</v>
      </c>
    </row>
    <row r="6428" spans="1:31" x14ac:dyDescent="0.25">
      <c r="A6428">
        <v>2350174</v>
      </c>
      <c r="B6428">
        <v>1</v>
      </c>
      <c r="C6428" t="s">
        <v>80</v>
      </c>
      <c r="D6428" t="s">
        <v>83</v>
      </c>
      <c r="E6428" t="s">
        <v>174</v>
      </c>
      <c r="F6428" t="s">
        <v>18352</v>
      </c>
      <c r="G6428" t="s">
        <v>269</v>
      </c>
      <c r="H6428" t="s">
        <v>154</v>
      </c>
      <c r="I6428" t="s">
        <v>144</v>
      </c>
      <c r="J6428" t="s">
        <v>137</v>
      </c>
      <c r="K6428" t="s">
        <v>209</v>
      </c>
      <c r="L6428" t="s">
        <v>18353</v>
      </c>
      <c r="M6428" t="s">
        <v>18354</v>
      </c>
      <c r="N6428">
        <v>7.6555555550000003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147</v>
      </c>
      <c r="U6428">
        <v>0</v>
      </c>
      <c r="V6428">
        <v>10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1781.2392936425924</v>
      </c>
      <c r="AC6428">
        <v>0</v>
      </c>
      <c r="AD6428">
        <v>231.76931429997288</v>
      </c>
      <c r="AE6428">
        <v>2013.0086079425653</v>
      </c>
    </row>
    <row r="6429" spans="1:31" x14ac:dyDescent="0.25">
      <c r="A6429">
        <v>2350506</v>
      </c>
      <c r="B6429">
        <v>1</v>
      </c>
      <c r="C6429" t="s">
        <v>81</v>
      </c>
      <c r="D6429" t="s">
        <v>128</v>
      </c>
      <c r="E6429" t="s">
        <v>157</v>
      </c>
      <c r="F6429" t="s">
        <v>18355</v>
      </c>
      <c r="G6429" t="s">
        <v>159</v>
      </c>
      <c r="H6429" t="s">
        <v>154</v>
      </c>
      <c r="I6429" t="s">
        <v>144</v>
      </c>
      <c r="J6429" t="s">
        <v>137</v>
      </c>
      <c r="K6429" t="s">
        <v>138</v>
      </c>
      <c r="L6429" t="s">
        <v>18356</v>
      </c>
      <c r="M6429" t="s">
        <v>18357</v>
      </c>
      <c r="N6429">
        <v>2.1463888880000002</v>
      </c>
      <c r="O6429">
        <v>0</v>
      </c>
      <c r="P6429">
        <v>1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0.51507760218168142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0.51507760218168142</v>
      </c>
    </row>
    <row r="6430" spans="1:31" x14ac:dyDescent="0.25">
      <c r="A6430">
        <v>2350068</v>
      </c>
      <c r="B6430">
        <v>1</v>
      </c>
      <c r="C6430" t="s">
        <v>80</v>
      </c>
      <c r="D6430" t="s">
        <v>94</v>
      </c>
      <c r="E6430" t="s">
        <v>147</v>
      </c>
      <c r="F6430" t="s">
        <v>12775</v>
      </c>
      <c r="G6430" t="s">
        <v>184</v>
      </c>
      <c r="H6430" t="s">
        <v>135</v>
      </c>
      <c r="I6430" t="s">
        <v>144</v>
      </c>
      <c r="J6430" t="s">
        <v>137</v>
      </c>
      <c r="K6430" t="s">
        <v>138</v>
      </c>
      <c r="L6430" t="s">
        <v>18358</v>
      </c>
      <c r="M6430" t="s">
        <v>18359</v>
      </c>
      <c r="N6430">
        <v>5.7633333330000003</v>
      </c>
      <c r="O6430">
        <v>0</v>
      </c>
      <c r="P6430">
        <v>0</v>
      </c>
      <c r="Q6430">
        <v>3</v>
      </c>
      <c r="R6430">
        <v>34</v>
      </c>
      <c r="S6430">
        <v>0</v>
      </c>
      <c r="T6430">
        <v>9</v>
      </c>
      <c r="U6430">
        <v>0</v>
      </c>
      <c r="V6430">
        <v>0</v>
      </c>
      <c r="W6430">
        <v>0</v>
      </c>
      <c r="X6430">
        <v>0</v>
      </c>
      <c r="Y6430">
        <v>18.798590374774562</v>
      </c>
      <c r="Z6430">
        <v>296.16894652712193</v>
      </c>
      <c r="AA6430">
        <v>0</v>
      </c>
      <c r="AB6430">
        <v>57.064446166216975</v>
      </c>
      <c r="AC6430">
        <v>0</v>
      </c>
      <c r="AD6430">
        <v>0</v>
      </c>
      <c r="AE6430">
        <v>372.03198306811345</v>
      </c>
    </row>
    <row r="6431" spans="1:31" x14ac:dyDescent="0.25">
      <c r="A6431">
        <v>2350423</v>
      </c>
      <c r="B6431">
        <v>1</v>
      </c>
      <c r="C6431" t="s">
        <v>80</v>
      </c>
      <c r="D6431" t="s">
        <v>82</v>
      </c>
      <c r="E6431" t="s">
        <v>157</v>
      </c>
      <c r="F6431" t="s">
        <v>18360</v>
      </c>
      <c r="G6431" t="s">
        <v>159</v>
      </c>
      <c r="H6431" t="s">
        <v>154</v>
      </c>
      <c r="I6431" t="s">
        <v>144</v>
      </c>
      <c r="J6431" t="s">
        <v>137</v>
      </c>
      <c r="K6431" t="s">
        <v>138</v>
      </c>
      <c r="L6431" t="s">
        <v>18361</v>
      </c>
      <c r="M6431" t="s">
        <v>18362</v>
      </c>
      <c r="N6431">
        <v>3.7916666659999998</v>
      </c>
      <c r="O6431">
        <v>0</v>
      </c>
      <c r="P6431">
        <v>1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0.55715776035520004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0.55715776035520004</v>
      </c>
    </row>
    <row r="6432" spans="1:31" x14ac:dyDescent="0.25">
      <c r="A6432">
        <v>2350028</v>
      </c>
      <c r="B6432">
        <v>1</v>
      </c>
      <c r="C6432" t="s">
        <v>81</v>
      </c>
      <c r="D6432" t="s">
        <v>119</v>
      </c>
      <c r="E6432" t="s">
        <v>132</v>
      </c>
      <c r="F6432" t="s">
        <v>18363</v>
      </c>
      <c r="G6432" t="s">
        <v>134</v>
      </c>
      <c r="H6432" t="s">
        <v>135</v>
      </c>
      <c r="I6432" t="s">
        <v>136</v>
      </c>
      <c r="J6432" t="s">
        <v>137</v>
      </c>
      <c r="K6432" t="s">
        <v>138</v>
      </c>
      <c r="L6432" t="s">
        <v>18364</v>
      </c>
      <c r="M6432" t="s">
        <v>18365</v>
      </c>
      <c r="N6432">
        <v>1.3055555E-2</v>
      </c>
      <c r="O6432">
        <v>0</v>
      </c>
      <c r="P6432">
        <v>2608</v>
      </c>
      <c r="Q6432">
        <v>154</v>
      </c>
      <c r="R6432">
        <v>333</v>
      </c>
      <c r="S6432">
        <v>10</v>
      </c>
      <c r="T6432">
        <v>201</v>
      </c>
      <c r="U6432">
        <v>0</v>
      </c>
      <c r="V6432">
        <v>2</v>
      </c>
      <c r="W6432">
        <v>0</v>
      </c>
      <c r="X6432">
        <v>4.8695660455078054</v>
      </c>
      <c r="Y6432">
        <v>16.718847854963101</v>
      </c>
      <c r="Z6432">
        <v>22.192340803252787</v>
      </c>
      <c r="AA6432">
        <v>0.36896474954940001</v>
      </c>
      <c r="AB6432">
        <v>0.86857212188739574</v>
      </c>
      <c r="AC6432">
        <v>0</v>
      </c>
      <c r="AD6432">
        <v>0.99638398742247225</v>
      </c>
      <c r="AE6432">
        <v>46.014675562582958</v>
      </c>
    </row>
    <row r="6433" spans="1:31" x14ac:dyDescent="0.25">
      <c r="A6433">
        <v>2350366</v>
      </c>
      <c r="B6433">
        <v>1</v>
      </c>
      <c r="C6433" t="s">
        <v>80</v>
      </c>
      <c r="D6433" t="s">
        <v>106</v>
      </c>
      <c r="E6433" t="s">
        <v>151</v>
      </c>
      <c r="F6433" t="s">
        <v>13386</v>
      </c>
      <c r="G6433" t="s">
        <v>153</v>
      </c>
      <c r="H6433" t="s">
        <v>154</v>
      </c>
      <c r="I6433" t="s">
        <v>144</v>
      </c>
      <c r="J6433" t="s">
        <v>137</v>
      </c>
      <c r="K6433" t="s">
        <v>138</v>
      </c>
      <c r="L6433" t="s">
        <v>18366</v>
      </c>
      <c r="M6433" t="s">
        <v>18367</v>
      </c>
      <c r="N6433">
        <v>1.830833333</v>
      </c>
      <c r="O6433">
        <v>0</v>
      </c>
      <c r="P6433">
        <v>0</v>
      </c>
      <c r="Q6433">
        <v>0</v>
      </c>
      <c r="R6433">
        <v>1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29.26256632247938</v>
      </c>
      <c r="AA6433">
        <v>0</v>
      </c>
      <c r="AB6433">
        <v>0</v>
      </c>
      <c r="AC6433">
        <v>0</v>
      </c>
      <c r="AD6433">
        <v>0</v>
      </c>
      <c r="AE6433">
        <v>29.26256632247938</v>
      </c>
    </row>
    <row r="6434" spans="1:31" x14ac:dyDescent="0.25">
      <c r="A6434">
        <v>2350074</v>
      </c>
      <c r="B6434">
        <v>1</v>
      </c>
      <c r="C6434" t="s">
        <v>80</v>
      </c>
      <c r="D6434" t="s">
        <v>93</v>
      </c>
      <c r="E6434" t="s">
        <v>151</v>
      </c>
      <c r="F6434" t="s">
        <v>18368</v>
      </c>
      <c r="G6434" t="s">
        <v>153</v>
      </c>
      <c r="H6434" t="s">
        <v>154</v>
      </c>
      <c r="I6434" t="s">
        <v>144</v>
      </c>
      <c r="J6434" t="s">
        <v>137</v>
      </c>
      <c r="K6434" t="s">
        <v>138</v>
      </c>
      <c r="L6434" t="s">
        <v>18369</v>
      </c>
      <c r="M6434" t="s">
        <v>18370</v>
      </c>
      <c r="N6434">
        <v>9.7602777770000007</v>
      </c>
      <c r="O6434">
        <v>0</v>
      </c>
      <c r="P6434">
        <v>0</v>
      </c>
      <c r="Q6434">
        <v>0</v>
      </c>
      <c r="R6434">
        <v>2</v>
      </c>
      <c r="S6434">
        <v>0</v>
      </c>
      <c r="T6434">
        <v>1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0.27523249645779579</v>
      </c>
      <c r="AA6434">
        <v>0</v>
      </c>
      <c r="AB6434">
        <v>9.1608132557405558E-3</v>
      </c>
      <c r="AC6434">
        <v>0</v>
      </c>
      <c r="AD6434">
        <v>0</v>
      </c>
      <c r="AE6434">
        <v>0.28439330971353632</v>
      </c>
    </row>
    <row r="6435" spans="1:31" x14ac:dyDescent="0.25">
      <c r="A6435">
        <v>2350220</v>
      </c>
      <c r="B6435">
        <v>1</v>
      </c>
      <c r="C6435" t="s">
        <v>81</v>
      </c>
      <c r="D6435" t="s">
        <v>113</v>
      </c>
      <c r="E6435" t="s">
        <v>240</v>
      </c>
      <c r="F6435" t="s">
        <v>18371</v>
      </c>
      <c r="G6435" t="s">
        <v>363</v>
      </c>
      <c r="H6435" t="s">
        <v>135</v>
      </c>
      <c r="I6435" t="s">
        <v>144</v>
      </c>
      <c r="J6435" t="s">
        <v>137</v>
      </c>
      <c r="K6435" t="s">
        <v>209</v>
      </c>
      <c r="L6435" t="s">
        <v>18372</v>
      </c>
      <c r="M6435" t="s">
        <v>18373</v>
      </c>
      <c r="N6435">
        <v>0.514444444</v>
      </c>
      <c r="O6435">
        <v>3</v>
      </c>
      <c r="P6435">
        <v>3476</v>
      </c>
      <c r="Q6435">
        <v>168</v>
      </c>
      <c r="R6435">
        <v>446</v>
      </c>
      <c r="S6435">
        <v>29</v>
      </c>
      <c r="T6435">
        <v>449</v>
      </c>
      <c r="U6435">
        <v>3</v>
      </c>
      <c r="V6435">
        <v>0</v>
      </c>
      <c r="W6435">
        <v>1.2240663972407266</v>
      </c>
      <c r="X6435">
        <v>341.17185989010886</v>
      </c>
      <c r="Y6435">
        <v>846.26666599813495</v>
      </c>
      <c r="Z6435">
        <v>1288.2643106824253</v>
      </c>
      <c r="AA6435">
        <v>87.741965361070882</v>
      </c>
      <c r="AB6435">
        <v>170.81821322587123</v>
      </c>
      <c r="AC6435">
        <v>13.679114010652516</v>
      </c>
      <c r="AD6435">
        <v>0</v>
      </c>
      <c r="AE6435">
        <v>2749.1661955655045</v>
      </c>
    </row>
    <row r="6436" spans="1:31" x14ac:dyDescent="0.25">
      <c r="A6436">
        <v>2350297</v>
      </c>
      <c r="B6436">
        <v>1</v>
      </c>
      <c r="C6436" t="s">
        <v>81</v>
      </c>
      <c r="D6436" t="s">
        <v>121</v>
      </c>
      <c r="E6436" t="s">
        <v>174</v>
      </c>
      <c r="F6436" t="s">
        <v>18374</v>
      </c>
      <c r="G6436" t="s">
        <v>176</v>
      </c>
      <c r="H6436" t="s">
        <v>154</v>
      </c>
      <c r="I6436" t="s">
        <v>144</v>
      </c>
      <c r="J6436" t="s">
        <v>137</v>
      </c>
      <c r="K6436" t="s">
        <v>138</v>
      </c>
      <c r="L6436" t="s">
        <v>18375</v>
      </c>
      <c r="M6436" t="s">
        <v>18376</v>
      </c>
      <c r="N6436">
        <v>1.436388888</v>
      </c>
      <c r="O6436">
        <v>0</v>
      </c>
      <c r="P6436">
        <v>93</v>
      </c>
      <c r="Q6436">
        <v>0</v>
      </c>
      <c r="R6436">
        <v>8</v>
      </c>
      <c r="S6436">
        <v>0</v>
      </c>
      <c r="T6436">
        <v>2</v>
      </c>
      <c r="U6436">
        <v>0</v>
      </c>
      <c r="V6436">
        <v>0</v>
      </c>
      <c r="W6436">
        <v>0</v>
      </c>
      <c r="X6436">
        <v>15.461941078548072</v>
      </c>
      <c r="Y6436">
        <v>0</v>
      </c>
      <c r="Z6436">
        <v>0.67777093539700195</v>
      </c>
      <c r="AA6436">
        <v>0</v>
      </c>
      <c r="AB6436">
        <v>1.8508234592420538</v>
      </c>
      <c r="AC6436">
        <v>0</v>
      </c>
      <c r="AD6436">
        <v>0</v>
      </c>
      <c r="AE6436">
        <v>17.99053547318713</v>
      </c>
    </row>
    <row r="6437" spans="1:31" x14ac:dyDescent="0.25">
      <c r="A6437">
        <v>2350154</v>
      </c>
      <c r="B6437">
        <v>1</v>
      </c>
      <c r="C6437" t="s">
        <v>80</v>
      </c>
      <c r="D6437" t="s">
        <v>108</v>
      </c>
      <c r="E6437" t="s">
        <v>151</v>
      </c>
      <c r="F6437" t="s">
        <v>18377</v>
      </c>
      <c r="G6437" t="s">
        <v>153</v>
      </c>
      <c r="H6437" t="s">
        <v>154</v>
      </c>
      <c r="I6437" t="s">
        <v>144</v>
      </c>
      <c r="J6437" t="s">
        <v>137</v>
      </c>
      <c r="K6437" t="s">
        <v>138</v>
      </c>
      <c r="L6437" t="s">
        <v>18378</v>
      </c>
      <c r="M6437" t="s">
        <v>18379</v>
      </c>
      <c r="N6437">
        <v>2.255833333</v>
      </c>
      <c r="O6437">
        <v>0</v>
      </c>
      <c r="P6437">
        <v>7</v>
      </c>
      <c r="Q6437">
        <v>0</v>
      </c>
      <c r="R6437">
        <v>3</v>
      </c>
      <c r="S6437">
        <v>0</v>
      </c>
      <c r="T6437">
        <v>1</v>
      </c>
      <c r="U6437">
        <v>0</v>
      </c>
      <c r="V6437">
        <v>0</v>
      </c>
      <c r="W6437">
        <v>0</v>
      </c>
      <c r="X6437">
        <v>1.8476134903262666</v>
      </c>
      <c r="Y6437">
        <v>0</v>
      </c>
      <c r="Z6437">
        <v>5.1829177352212055</v>
      </c>
      <c r="AA6437">
        <v>0</v>
      </c>
      <c r="AB6437">
        <v>0.34579585242307331</v>
      </c>
      <c r="AC6437">
        <v>0</v>
      </c>
      <c r="AD6437">
        <v>0</v>
      </c>
      <c r="AE6437">
        <v>7.3763270779705454</v>
      </c>
    </row>
    <row r="6438" spans="1:31" x14ac:dyDescent="0.25">
      <c r="A6438">
        <v>2350509</v>
      </c>
      <c r="B6438">
        <v>1</v>
      </c>
      <c r="C6438" t="s">
        <v>81</v>
      </c>
      <c r="D6438" t="s">
        <v>127</v>
      </c>
      <c r="E6438" t="s">
        <v>151</v>
      </c>
      <c r="F6438" t="s">
        <v>8691</v>
      </c>
      <c r="G6438" t="s">
        <v>153</v>
      </c>
      <c r="H6438" t="s">
        <v>154</v>
      </c>
      <c r="I6438" t="s">
        <v>144</v>
      </c>
      <c r="J6438" t="s">
        <v>137</v>
      </c>
      <c r="K6438" t="s">
        <v>138</v>
      </c>
      <c r="L6438" t="s">
        <v>18380</v>
      </c>
      <c r="M6438" t="s">
        <v>18381</v>
      </c>
      <c r="N6438">
        <v>3.2033333329999998</v>
      </c>
      <c r="O6438">
        <v>0</v>
      </c>
      <c r="P6438">
        <v>0</v>
      </c>
      <c r="Q6438">
        <v>0</v>
      </c>
      <c r="R6438">
        <v>1</v>
      </c>
      <c r="S6438">
        <v>0</v>
      </c>
      <c r="T6438">
        <v>7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9.694688118854355</v>
      </c>
      <c r="AA6438">
        <v>0</v>
      </c>
      <c r="AB6438">
        <v>10.886618333209906</v>
      </c>
      <c r="AC6438">
        <v>0</v>
      </c>
      <c r="AD6438">
        <v>0</v>
      </c>
      <c r="AE6438">
        <v>20.581306452064261</v>
      </c>
    </row>
    <row r="6439" spans="1:31" x14ac:dyDescent="0.25">
      <c r="A6439">
        <v>2350277</v>
      </c>
      <c r="B6439">
        <v>1</v>
      </c>
      <c r="C6439" t="s">
        <v>80</v>
      </c>
      <c r="D6439" t="s">
        <v>95</v>
      </c>
      <c r="E6439" t="s">
        <v>141</v>
      </c>
      <c r="F6439" t="s">
        <v>18382</v>
      </c>
      <c r="G6439" t="s">
        <v>184</v>
      </c>
      <c r="H6439" t="s">
        <v>135</v>
      </c>
      <c r="I6439" t="s">
        <v>144</v>
      </c>
      <c r="J6439" t="s">
        <v>137</v>
      </c>
      <c r="K6439" t="s">
        <v>138</v>
      </c>
      <c r="L6439" t="s">
        <v>18383</v>
      </c>
      <c r="M6439" t="s">
        <v>18384</v>
      </c>
      <c r="N6439">
        <v>1.366666666</v>
      </c>
      <c r="O6439">
        <v>0</v>
      </c>
      <c r="P6439">
        <v>109</v>
      </c>
      <c r="Q6439">
        <v>0</v>
      </c>
      <c r="R6439">
        <v>0</v>
      </c>
      <c r="S6439">
        <v>0</v>
      </c>
      <c r="T6439">
        <v>5</v>
      </c>
      <c r="U6439">
        <v>0</v>
      </c>
      <c r="V6439">
        <v>0</v>
      </c>
      <c r="W6439">
        <v>0</v>
      </c>
      <c r="X6439">
        <v>26.718863145580762</v>
      </c>
      <c r="Y6439">
        <v>0</v>
      </c>
      <c r="Z6439">
        <v>0</v>
      </c>
      <c r="AA6439">
        <v>0</v>
      </c>
      <c r="AB6439">
        <v>6.7504438293478453</v>
      </c>
      <c r="AC6439">
        <v>0</v>
      </c>
      <c r="AD6439">
        <v>0</v>
      </c>
      <c r="AE6439">
        <v>33.469306974928607</v>
      </c>
    </row>
    <row r="6440" spans="1:31" x14ac:dyDescent="0.25">
      <c r="A6440">
        <v>2350011</v>
      </c>
      <c r="B6440">
        <v>1</v>
      </c>
      <c r="C6440" t="s">
        <v>81</v>
      </c>
      <c r="D6440" t="s">
        <v>119</v>
      </c>
      <c r="E6440" t="s">
        <v>132</v>
      </c>
      <c r="F6440" t="s">
        <v>18288</v>
      </c>
      <c r="G6440" t="s">
        <v>134</v>
      </c>
      <c r="H6440" t="s">
        <v>135</v>
      </c>
      <c r="I6440" t="s">
        <v>136</v>
      </c>
      <c r="J6440" t="s">
        <v>137</v>
      </c>
      <c r="K6440" t="s">
        <v>138</v>
      </c>
      <c r="L6440" t="s">
        <v>18385</v>
      </c>
      <c r="M6440" t="s">
        <v>18386</v>
      </c>
      <c r="N6440">
        <v>3.0277776999999999E-2</v>
      </c>
      <c r="O6440">
        <v>0</v>
      </c>
      <c r="P6440">
        <v>8436</v>
      </c>
      <c r="Q6440">
        <v>262</v>
      </c>
      <c r="R6440">
        <v>970</v>
      </c>
      <c r="S6440">
        <v>32</v>
      </c>
      <c r="T6440">
        <v>872</v>
      </c>
      <c r="U6440">
        <v>0</v>
      </c>
      <c r="V6440">
        <v>6</v>
      </c>
      <c r="W6440">
        <v>0</v>
      </c>
      <c r="X6440">
        <v>46.671232221064656</v>
      </c>
      <c r="Y6440">
        <v>67.207684064893883</v>
      </c>
      <c r="Z6440">
        <v>128.99158701035608</v>
      </c>
      <c r="AA6440">
        <v>5.350598795473533</v>
      </c>
      <c r="AB6440">
        <v>16.781311854137556</v>
      </c>
      <c r="AC6440">
        <v>0</v>
      </c>
      <c r="AD6440">
        <v>2.5856798250608692</v>
      </c>
      <c r="AE6440">
        <v>267.58809377098657</v>
      </c>
    </row>
    <row r="6441" spans="1:31" x14ac:dyDescent="0.25">
      <c r="A6441">
        <v>2350197</v>
      </c>
      <c r="B6441">
        <v>1</v>
      </c>
      <c r="C6441" t="s">
        <v>80</v>
      </c>
      <c r="D6441" t="s">
        <v>100</v>
      </c>
      <c r="E6441" t="s">
        <v>147</v>
      </c>
      <c r="F6441" t="s">
        <v>18387</v>
      </c>
      <c r="G6441" t="s">
        <v>1209</v>
      </c>
      <c r="H6441" t="s">
        <v>135</v>
      </c>
      <c r="I6441" t="s">
        <v>144</v>
      </c>
      <c r="J6441" t="s">
        <v>137</v>
      </c>
      <c r="K6441" t="s">
        <v>138</v>
      </c>
      <c r="L6441" t="s">
        <v>18388</v>
      </c>
      <c r="M6441" t="s">
        <v>18389</v>
      </c>
      <c r="N6441">
        <v>2.0980555550000002</v>
      </c>
      <c r="O6441">
        <v>0</v>
      </c>
      <c r="P6441">
        <v>95</v>
      </c>
      <c r="Q6441">
        <v>0</v>
      </c>
      <c r="R6441">
        <v>1</v>
      </c>
      <c r="S6441">
        <v>0</v>
      </c>
      <c r="T6441">
        <v>10</v>
      </c>
      <c r="U6441">
        <v>0</v>
      </c>
      <c r="V6441">
        <v>0</v>
      </c>
      <c r="W6441">
        <v>0</v>
      </c>
      <c r="X6441">
        <v>54.731430686064542</v>
      </c>
      <c r="Y6441">
        <v>0</v>
      </c>
      <c r="Z6441">
        <v>3.986649557908889E-2</v>
      </c>
      <c r="AA6441">
        <v>0</v>
      </c>
      <c r="AB6441">
        <v>29.566635874236152</v>
      </c>
      <c r="AC6441">
        <v>0</v>
      </c>
      <c r="AD6441">
        <v>0</v>
      </c>
      <c r="AE6441">
        <v>84.337933055879788</v>
      </c>
    </row>
    <row r="6442" spans="1:31" x14ac:dyDescent="0.25">
      <c r="A6442">
        <v>2350340</v>
      </c>
      <c r="B6442">
        <v>1</v>
      </c>
      <c r="C6442" t="s">
        <v>81</v>
      </c>
      <c r="D6442" t="s">
        <v>127</v>
      </c>
      <c r="E6442" t="s">
        <v>157</v>
      </c>
      <c r="F6442" t="s">
        <v>18390</v>
      </c>
      <c r="G6442" t="s">
        <v>204</v>
      </c>
      <c r="H6442" t="s">
        <v>154</v>
      </c>
      <c r="I6442" t="s">
        <v>144</v>
      </c>
      <c r="J6442" t="s">
        <v>137</v>
      </c>
      <c r="K6442" t="s">
        <v>138</v>
      </c>
      <c r="L6442" t="s">
        <v>18391</v>
      </c>
      <c r="M6442" t="s">
        <v>18392</v>
      </c>
      <c r="N6442">
        <v>0.68666666600000004</v>
      </c>
      <c r="O6442">
        <v>0</v>
      </c>
      <c r="P6442">
        <v>6</v>
      </c>
      <c r="Q6442">
        <v>0</v>
      </c>
      <c r="R6442">
        <v>0</v>
      </c>
      <c r="S6442">
        <v>0</v>
      </c>
      <c r="T6442">
        <v>1</v>
      </c>
      <c r="U6442">
        <v>0</v>
      </c>
      <c r="V6442">
        <v>0</v>
      </c>
      <c r="W6442">
        <v>0</v>
      </c>
      <c r="X6442">
        <v>1.253533475194095</v>
      </c>
      <c r="Y6442">
        <v>0</v>
      </c>
      <c r="Z6442">
        <v>0</v>
      </c>
      <c r="AA6442">
        <v>0</v>
      </c>
      <c r="AB6442">
        <v>5.3316185727346671E-2</v>
      </c>
      <c r="AC6442">
        <v>0</v>
      </c>
      <c r="AD6442">
        <v>0</v>
      </c>
      <c r="AE6442">
        <v>1.3068496609214417</v>
      </c>
    </row>
    <row r="6443" spans="1:31" x14ac:dyDescent="0.25">
      <c r="A6443">
        <v>2350303</v>
      </c>
      <c r="B6443">
        <v>1</v>
      </c>
      <c r="C6443" t="s">
        <v>80</v>
      </c>
      <c r="D6443" t="s">
        <v>98</v>
      </c>
      <c r="E6443" t="s">
        <v>174</v>
      </c>
      <c r="F6443" t="s">
        <v>17107</v>
      </c>
      <c r="G6443" t="s">
        <v>176</v>
      </c>
      <c r="H6443" t="s">
        <v>154</v>
      </c>
      <c r="I6443" t="s">
        <v>144</v>
      </c>
      <c r="J6443" t="s">
        <v>137</v>
      </c>
      <c r="K6443" t="s">
        <v>138</v>
      </c>
      <c r="L6443" t="s">
        <v>18393</v>
      </c>
      <c r="M6443" t="s">
        <v>18394</v>
      </c>
      <c r="N6443">
        <v>0.52555555499999995</v>
      </c>
      <c r="O6443">
        <v>0</v>
      </c>
      <c r="P6443">
        <v>71</v>
      </c>
      <c r="Q6443">
        <v>0</v>
      </c>
      <c r="R6443">
        <v>26</v>
      </c>
      <c r="S6443">
        <v>0</v>
      </c>
      <c r="T6443">
        <v>18</v>
      </c>
      <c r="U6443">
        <v>0</v>
      </c>
      <c r="V6443">
        <v>0</v>
      </c>
      <c r="W6443">
        <v>0</v>
      </c>
      <c r="X6443">
        <v>7.8078734193407255</v>
      </c>
      <c r="Y6443">
        <v>0</v>
      </c>
      <c r="Z6443">
        <v>25.758927285402692</v>
      </c>
      <c r="AA6443">
        <v>0</v>
      </c>
      <c r="AB6443">
        <v>11.529914906547289</v>
      </c>
      <c r="AC6443">
        <v>0</v>
      </c>
      <c r="AD6443">
        <v>0</v>
      </c>
      <c r="AE6443">
        <v>45.096715611290705</v>
      </c>
    </row>
    <row r="6444" spans="1:31" x14ac:dyDescent="0.25">
      <c r="A6444">
        <v>2350048</v>
      </c>
      <c r="B6444">
        <v>1</v>
      </c>
      <c r="C6444" t="s">
        <v>80</v>
      </c>
      <c r="D6444" t="s">
        <v>93</v>
      </c>
      <c r="E6444" t="s">
        <v>132</v>
      </c>
      <c r="F6444" t="s">
        <v>17910</v>
      </c>
      <c r="G6444" t="s">
        <v>134</v>
      </c>
      <c r="H6444" t="s">
        <v>135</v>
      </c>
      <c r="I6444" t="s">
        <v>144</v>
      </c>
      <c r="J6444" t="s">
        <v>137</v>
      </c>
      <c r="K6444" t="s">
        <v>138</v>
      </c>
      <c r="L6444" t="s">
        <v>18395</v>
      </c>
      <c r="M6444" t="s">
        <v>18396</v>
      </c>
      <c r="N6444">
        <v>0.95444444399999995</v>
      </c>
      <c r="O6444">
        <v>2</v>
      </c>
      <c r="P6444">
        <v>311</v>
      </c>
      <c r="Q6444">
        <v>34</v>
      </c>
      <c r="R6444">
        <v>72</v>
      </c>
      <c r="S6444">
        <v>6</v>
      </c>
      <c r="T6444">
        <v>77</v>
      </c>
      <c r="U6444">
        <v>1</v>
      </c>
      <c r="V6444">
        <v>0</v>
      </c>
      <c r="W6444">
        <v>0.94427525818615343</v>
      </c>
      <c r="X6444">
        <v>39.190052504107641</v>
      </c>
      <c r="Y6444">
        <v>313.06561370074473</v>
      </c>
      <c r="Z6444">
        <v>401.31269002062157</v>
      </c>
      <c r="AA6444">
        <v>15.841696334035964</v>
      </c>
      <c r="AB6444">
        <v>55.995296304682171</v>
      </c>
      <c r="AC6444">
        <v>0.80673820120861328</v>
      </c>
      <c r="AD6444">
        <v>0</v>
      </c>
      <c r="AE6444">
        <v>827.15636232358679</v>
      </c>
    </row>
    <row r="6445" spans="1:31" x14ac:dyDescent="0.25">
      <c r="A6445">
        <v>2350240</v>
      </c>
      <c r="B6445">
        <v>1</v>
      </c>
      <c r="C6445" t="s">
        <v>80</v>
      </c>
      <c r="D6445" t="s">
        <v>98</v>
      </c>
      <c r="E6445" t="s">
        <v>174</v>
      </c>
      <c r="F6445" t="s">
        <v>18397</v>
      </c>
      <c r="G6445" t="s">
        <v>194</v>
      </c>
      <c r="H6445" t="s">
        <v>154</v>
      </c>
      <c r="I6445" t="s">
        <v>144</v>
      </c>
      <c r="J6445" t="s">
        <v>137</v>
      </c>
      <c r="K6445" t="s">
        <v>138</v>
      </c>
      <c r="L6445" t="s">
        <v>18398</v>
      </c>
      <c r="M6445" t="s">
        <v>18399</v>
      </c>
      <c r="N6445">
        <v>0.74388888799999997</v>
      </c>
      <c r="O6445">
        <v>0</v>
      </c>
      <c r="P6445">
        <v>239</v>
      </c>
      <c r="Q6445">
        <v>0</v>
      </c>
      <c r="R6445">
        <v>0</v>
      </c>
      <c r="S6445">
        <v>0</v>
      </c>
      <c r="T6445">
        <v>2</v>
      </c>
      <c r="U6445">
        <v>0</v>
      </c>
      <c r="V6445">
        <v>0</v>
      </c>
      <c r="W6445">
        <v>0</v>
      </c>
      <c r="X6445">
        <v>33.666772189969969</v>
      </c>
      <c r="Y6445">
        <v>0</v>
      </c>
      <c r="Z6445">
        <v>0</v>
      </c>
      <c r="AA6445">
        <v>0</v>
      </c>
      <c r="AB6445">
        <v>0.43517182704681967</v>
      </c>
      <c r="AC6445">
        <v>0</v>
      </c>
      <c r="AD6445">
        <v>0</v>
      </c>
      <c r="AE6445">
        <v>34.101944017016791</v>
      </c>
    </row>
    <row r="6446" spans="1:31" x14ac:dyDescent="0.25">
      <c r="A6446">
        <v>2350449</v>
      </c>
      <c r="B6446">
        <v>1</v>
      </c>
      <c r="C6446" t="s">
        <v>81</v>
      </c>
      <c r="D6446" t="s">
        <v>120</v>
      </c>
      <c r="E6446" t="s">
        <v>132</v>
      </c>
      <c r="F6446" t="s">
        <v>18400</v>
      </c>
      <c r="G6446" t="s">
        <v>134</v>
      </c>
      <c r="H6446" t="s">
        <v>135</v>
      </c>
      <c r="I6446" t="s">
        <v>144</v>
      </c>
      <c r="J6446" t="s">
        <v>137</v>
      </c>
      <c r="K6446" t="s">
        <v>138</v>
      </c>
      <c r="L6446" t="s">
        <v>18401</v>
      </c>
      <c r="M6446" t="s">
        <v>18402</v>
      </c>
      <c r="N6446">
        <v>0.92361111100000004</v>
      </c>
      <c r="O6446">
        <v>0</v>
      </c>
      <c r="P6446">
        <v>469</v>
      </c>
      <c r="Q6446">
        <v>0</v>
      </c>
      <c r="R6446">
        <v>10</v>
      </c>
      <c r="S6446">
        <v>0</v>
      </c>
      <c r="T6446">
        <v>55</v>
      </c>
      <c r="U6446">
        <v>0</v>
      </c>
      <c r="V6446">
        <v>0</v>
      </c>
      <c r="W6446">
        <v>0</v>
      </c>
      <c r="X6446">
        <v>76.595547395605479</v>
      </c>
      <c r="Y6446">
        <v>0</v>
      </c>
      <c r="Z6446">
        <v>51.739203298152091</v>
      </c>
      <c r="AA6446">
        <v>0</v>
      </c>
      <c r="AB6446">
        <v>25.698665658029554</v>
      </c>
      <c r="AC6446">
        <v>0</v>
      </c>
      <c r="AD6446">
        <v>0</v>
      </c>
      <c r="AE6446">
        <v>154.03341635178714</v>
      </c>
    </row>
    <row r="6447" spans="1:31" x14ac:dyDescent="0.25">
      <c r="A6447">
        <v>2350426</v>
      </c>
      <c r="B6447">
        <v>1</v>
      </c>
      <c r="C6447" t="s">
        <v>81</v>
      </c>
      <c r="D6447" t="s">
        <v>128</v>
      </c>
      <c r="E6447" t="s">
        <v>151</v>
      </c>
      <c r="F6447" t="s">
        <v>18403</v>
      </c>
      <c r="G6447" t="s">
        <v>153</v>
      </c>
      <c r="H6447" t="s">
        <v>154</v>
      </c>
      <c r="I6447" t="s">
        <v>144</v>
      </c>
      <c r="J6447" t="s">
        <v>137</v>
      </c>
      <c r="K6447" t="s">
        <v>138</v>
      </c>
      <c r="L6447" t="s">
        <v>18404</v>
      </c>
      <c r="M6447" t="s">
        <v>18405</v>
      </c>
      <c r="N6447">
        <v>3.0927777769999998</v>
      </c>
      <c r="O6447">
        <v>0</v>
      </c>
      <c r="P6447">
        <v>15</v>
      </c>
      <c r="Q6447">
        <v>0</v>
      </c>
      <c r="R6447">
        <v>3</v>
      </c>
      <c r="S6447">
        <v>0</v>
      </c>
      <c r="T6447">
        <v>2</v>
      </c>
      <c r="U6447">
        <v>0</v>
      </c>
      <c r="V6447">
        <v>0</v>
      </c>
      <c r="W6447">
        <v>0</v>
      </c>
      <c r="X6447">
        <v>12.518405126483131</v>
      </c>
      <c r="Y6447">
        <v>0</v>
      </c>
      <c r="Z6447">
        <v>5.0219924679093335</v>
      </c>
      <c r="AA6447">
        <v>0</v>
      </c>
      <c r="AB6447">
        <v>4.1580970463098392</v>
      </c>
      <c r="AC6447">
        <v>0</v>
      </c>
      <c r="AD6447">
        <v>0</v>
      </c>
      <c r="AE6447">
        <v>21.698494640702307</v>
      </c>
    </row>
    <row r="6448" spans="1:31" x14ac:dyDescent="0.25">
      <c r="A6448">
        <v>2350403</v>
      </c>
      <c r="B6448">
        <v>1</v>
      </c>
      <c r="C6448" t="s">
        <v>81</v>
      </c>
      <c r="D6448" t="s">
        <v>128</v>
      </c>
      <c r="E6448" t="s">
        <v>151</v>
      </c>
      <c r="F6448" t="s">
        <v>7442</v>
      </c>
      <c r="G6448" t="s">
        <v>153</v>
      </c>
      <c r="H6448" t="s">
        <v>154</v>
      </c>
      <c r="I6448" t="s">
        <v>144</v>
      </c>
      <c r="J6448" t="s">
        <v>137</v>
      </c>
      <c r="K6448" t="s">
        <v>138</v>
      </c>
      <c r="L6448" t="s">
        <v>18406</v>
      </c>
      <c r="M6448" t="s">
        <v>18407</v>
      </c>
      <c r="N6448">
        <v>6.8786111109999997</v>
      </c>
      <c r="O6448">
        <v>0</v>
      </c>
      <c r="P6448">
        <v>12</v>
      </c>
      <c r="Q6448">
        <v>0</v>
      </c>
      <c r="R6448">
        <v>2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17.607818278570658</v>
      </c>
      <c r="Y6448">
        <v>0</v>
      </c>
      <c r="Z6448">
        <v>9.3217804137558762</v>
      </c>
      <c r="AA6448">
        <v>0</v>
      </c>
      <c r="AB6448">
        <v>0</v>
      </c>
      <c r="AC6448">
        <v>0</v>
      </c>
      <c r="AD6448">
        <v>0</v>
      </c>
      <c r="AE6448">
        <v>26.929598692326536</v>
      </c>
    </row>
    <row r="6449" spans="1:31" x14ac:dyDescent="0.25">
      <c r="A6449">
        <v>2350380</v>
      </c>
      <c r="B6449">
        <v>1</v>
      </c>
      <c r="C6449" t="s">
        <v>81</v>
      </c>
      <c r="D6449" t="s">
        <v>120</v>
      </c>
      <c r="E6449" t="s">
        <v>174</v>
      </c>
      <c r="F6449" t="s">
        <v>18408</v>
      </c>
      <c r="G6449" t="s">
        <v>153</v>
      </c>
      <c r="H6449" t="s">
        <v>154</v>
      </c>
      <c r="I6449" t="s">
        <v>144</v>
      </c>
      <c r="J6449" t="s">
        <v>137</v>
      </c>
      <c r="K6449" t="s">
        <v>138</v>
      </c>
      <c r="L6449" t="s">
        <v>18409</v>
      </c>
      <c r="M6449" t="s">
        <v>18410</v>
      </c>
      <c r="N6449">
        <v>2.057222222</v>
      </c>
      <c r="O6449">
        <v>0</v>
      </c>
      <c r="P6449">
        <v>1</v>
      </c>
      <c r="Q6449">
        <v>0</v>
      </c>
      <c r="R6449">
        <v>1</v>
      </c>
      <c r="S6449">
        <v>0</v>
      </c>
      <c r="T6449">
        <v>5</v>
      </c>
      <c r="U6449">
        <v>0</v>
      </c>
      <c r="V6449">
        <v>0</v>
      </c>
      <c r="W6449">
        <v>0</v>
      </c>
      <c r="X6449">
        <v>8.1605262383867783E-2</v>
      </c>
      <c r="Y6449">
        <v>0</v>
      </c>
      <c r="Z6449">
        <v>15.024606674081795</v>
      </c>
      <c r="AA6449">
        <v>0</v>
      </c>
      <c r="AB6449">
        <v>14.358402472911752</v>
      </c>
      <c r="AC6449">
        <v>0</v>
      </c>
      <c r="AD6449">
        <v>0</v>
      </c>
      <c r="AE6449">
        <v>29.464614409377415</v>
      </c>
    </row>
    <row r="6450" spans="1:31" x14ac:dyDescent="0.25">
      <c r="A6450">
        <v>2350031</v>
      </c>
      <c r="B6450">
        <v>1</v>
      </c>
      <c r="C6450" t="s">
        <v>81</v>
      </c>
      <c r="D6450" t="s">
        <v>127</v>
      </c>
      <c r="E6450" t="s">
        <v>240</v>
      </c>
      <c r="F6450" t="s">
        <v>18411</v>
      </c>
      <c r="G6450" t="s">
        <v>363</v>
      </c>
      <c r="H6450" t="s">
        <v>135</v>
      </c>
      <c r="I6450" t="s">
        <v>144</v>
      </c>
      <c r="J6450" t="s">
        <v>137</v>
      </c>
      <c r="K6450" t="s">
        <v>138</v>
      </c>
      <c r="L6450" t="s">
        <v>18412</v>
      </c>
      <c r="M6450" t="s">
        <v>18413</v>
      </c>
      <c r="N6450">
        <v>0.15899250000000001</v>
      </c>
      <c r="O6450">
        <v>7</v>
      </c>
      <c r="P6450">
        <v>144</v>
      </c>
      <c r="Q6450">
        <v>193</v>
      </c>
      <c r="R6450">
        <v>206</v>
      </c>
      <c r="S6450">
        <v>12</v>
      </c>
      <c r="T6450">
        <v>28</v>
      </c>
      <c r="U6450">
        <v>0</v>
      </c>
      <c r="V6450">
        <v>0</v>
      </c>
      <c r="W6450">
        <v>0.58768219024451451</v>
      </c>
      <c r="X6450">
        <v>5.6387088079928924</v>
      </c>
      <c r="Y6450">
        <v>78.011790799635079</v>
      </c>
      <c r="Z6450">
        <v>108.40946345962108</v>
      </c>
      <c r="AA6450">
        <v>3.6010810133183595</v>
      </c>
      <c r="AB6450">
        <v>2.3016899778536155</v>
      </c>
      <c r="AC6450">
        <v>0</v>
      </c>
      <c r="AD6450">
        <v>0</v>
      </c>
      <c r="AE6450">
        <v>198.55041624866553</v>
      </c>
    </row>
    <row r="6451" spans="1:31" x14ac:dyDescent="0.25">
      <c r="A6451">
        <v>2350363</v>
      </c>
      <c r="B6451">
        <v>1</v>
      </c>
      <c r="C6451" t="s">
        <v>80</v>
      </c>
      <c r="D6451" t="s">
        <v>87</v>
      </c>
      <c r="E6451" t="s">
        <v>151</v>
      </c>
      <c r="F6451" t="s">
        <v>18414</v>
      </c>
      <c r="G6451" t="s">
        <v>153</v>
      </c>
      <c r="H6451" t="s">
        <v>154</v>
      </c>
      <c r="I6451" t="s">
        <v>144</v>
      </c>
      <c r="J6451" t="s">
        <v>137</v>
      </c>
      <c r="K6451" t="s">
        <v>138</v>
      </c>
      <c r="L6451" t="s">
        <v>18415</v>
      </c>
      <c r="M6451" t="s">
        <v>18416</v>
      </c>
      <c r="N6451">
        <v>2.0436111110000001</v>
      </c>
      <c r="O6451">
        <v>0</v>
      </c>
      <c r="P6451">
        <v>16</v>
      </c>
      <c r="Q6451">
        <v>0</v>
      </c>
      <c r="R6451">
        <v>0</v>
      </c>
      <c r="S6451">
        <v>0</v>
      </c>
      <c r="T6451">
        <v>1</v>
      </c>
      <c r="U6451">
        <v>0</v>
      </c>
      <c r="V6451">
        <v>0</v>
      </c>
      <c r="W6451">
        <v>0</v>
      </c>
      <c r="X6451">
        <v>11.008339273184221</v>
      </c>
      <c r="Y6451">
        <v>0</v>
      </c>
      <c r="Z6451">
        <v>0</v>
      </c>
      <c r="AA6451">
        <v>0</v>
      </c>
      <c r="AB6451">
        <v>2.2846635006810909</v>
      </c>
      <c r="AC6451">
        <v>0</v>
      </c>
      <c r="AD6451">
        <v>0</v>
      </c>
      <c r="AE6451">
        <v>13.293002773865313</v>
      </c>
    </row>
    <row r="6452" spans="1:31" x14ac:dyDescent="0.25">
      <c r="A6452">
        <v>2350280</v>
      </c>
      <c r="B6452">
        <v>1</v>
      </c>
      <c r="C6452" t="s">
        <v>80</v>
      </c>
      <c r="D6452" t="s">
        <v>90</v>
      </c>
      <c r="E6452" t="s">
        <v>151</v>
      </c>
      <c r="F6452" t="s">
        <v>18417</v>
      </c>
      <c r="G6452" t="s">
        <v>153</v>
      </c>
      <c r="H6452" t="s">
        <v>154</v>
      </c>
      <c r="I6452" t="s">
        <v>144</v>
      </c>
      <c r="J6452" t="s">
        <v>137</v>
      </c>
      <c r="K6452" t="s">
        <v>138</v>
      </c>
      <c r="L6452" t="s">
        <v>18418</v>
      </c>
      <c r="M6452" t="s">
        <v>18419</v>
      </c>
      <c r="N6452">
        <v>2.289722222</v>
      </c>
      <c r="O6452">
        <v>0</v>
      </c>
      <c r="P6452">
        <v>78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49.708702009647581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49.708702009647581</v>
      </c>
    </row>
    <row r="6453" spans="1:31" x14ac:dyDescent="0.25">
      <c r="A6453">
        <v>2350317</v>
      </c>
      <c r="B6453">
        <v>1</v>
      </c>
      <c r="C6453" t="s">
        <v>81</v>
      </c>
      <c r="D6453" t="s">
        <v>127</v>
      </c>
      <c r="E6453" t="s">
        <v>151</v>
      </c>
      <c r="F6453" t="s">
        <v>18420</v>
      </c>
      <c r="G6453" t="s">
        <v>153</v>
      </c>
      <c r="H6453" t="s">
        <v>154</v>
      </c>
      <c r="I6453" t="s">
        <v>144</v>
      </c>
      <c r="J6453" t="s">
        <v>137</v>
      </c>
      <c r="K6453" t="s">
        <v>138</v>
      </c>
      <c r="L6453" t="s">
        <v>18421</v>
      </c>
      <c r="M6453" t="s">
        <v>18422</v>
      </c>
      <c r="N6453">
        <v>1.8886111109999999</v>
      </c>
      <c r="O6453">
        <v>0</v>
      </c>
      <c r="P6453">
        <v>60</v>
      </c>
      <c r="Q6453">
        <v>0</v>
      </c>
      <c r="R6453">
        <v>2</v>
      </c>
      <c r="S6453">
        <v>0</v>
      </c>
      <c r="T6453">
        <v>9</v>
      </c>
      <c r="U6453">
        <v>0</v>
      </c>
      <c r="V6453">
        <v>0</v>
      </c>
      <c r="W6453">
        <v>0</v>
      </c>
      <c r="X6453">
        <v>29.977831726134589</v>
      </c>
      <c r="Y6453">
        <v>0</v>
      </c>
      <c r="Z6453">
        <v>5.178254635366945E-3</v>
      </c>
      <c r="AA6453">
        <v>0</v>
      </c>
      <c r="AB6453">
        <v>5.9826979432558343</v>
      </c>
      <c r="AC6453">
        <v>0</v>
      </c>
      <c r="AD6453">
        <v>0</v>
      </c>
      <c r="AE6453">
        <v>35.965707924025793</v>
      </c>
    </row>
    <row r="6454" spans="1:31" x14ac:dyDescent="0.25">
      <c r="A6454">
        <v>2350463</v>
      </c>
      <c r="B6454">
        <v>1</v>
      </c>
      <c r="C6454" t="s">
        <v>80</v>
      </c>
      <c r="D6454" t="s">
        <v>100</v>
      </c>
      <c r="E6454" t="s">
        <v>174</v>
      </c>
      <c r="F6454" t="s">
        <v>1262</v>
      </c>
      <c r="G6454" t="s">
        <v>176</v>
      </c>
      <c r="H6454" t="s">
        <v>154</v>
      </c>
      <c r="I6454" t="s">
        <v>144</v>
      </c>
      <c r="J6454" t="s">
        <v>137</v>
      </c>
      <c r="K6454" t="s">
        <v>138</v>
      </c>
      <c r="L6454" t="s">
        <v>18423</v>
      </c>
      <c r="M6454" t="s">
        <v>18424</v>
      </c>
      <c r="N6454">
        <v>1.22</v>
      </c>
      <c r="O6454">
        <v>0</v>
      </c>
      <c r="P6454">
        <v>38</v>
      </c>
      <c r="Q6454">
        <v>0</v>
      </c>
      <c r="R6454">
        <v>7</v>
      </c>
      <c r="S6454">
        <v>0</v>
      </c>
      <c r="T6454">
        <v>1</v>
      </c>
      <c r="U6454">
        <v>0</v>
      </c>
      <c r="V6454">
        <v>0</v>
      </c>
      <c r="W6454">
        <v>0</v>
      </c>
      <c r="X6454">
        <v>30.735400352387803</v>
      </c>
      <c r="Y6454">
        <v>0</v>
      </c>
      <c r="Z6454">
        <v>5.1991671900175698</v>
      </c>
      <c r="AA6454">
        <v>0</v>
      </c>
      <c r="AB6454">
        <v>0.32773897164447391</v>
      </c>
      <c r="AC6454">
        <v>0</v>
      </c>
      <c r="AD6454">
        <v>0</v>
      </c>
      <c r="AE6454">
        <v>36.262306514049847</v>
      </c>
    </row>
    <row r="6455" spans="1:31" x14ac:dyDescent="0.25">
      <c r="A6455">
        <v>2350323</v>
      </c>
      <c r="B6455">
        <v>1</v>
      </c>
      <c r="C6455" t="s">
        <v>80</v>
      </c>
      <c r="D6455" t="s">
        <v>110</v>
      </c>
      <c r="E6455" t="s">
        <v>157</v>
      </c>
      <c r="F6455" t="s">
        <v>18425</v>
      </c>
      <c r="G6455" t="s">
        <v>204</v>
      </c>
      <c r="H6455" t="s">
        <v>154</v>
      </c>
      <c r="I6455" t="s">
        <v>144</v>
      </c>
      <c r="J6455" t="s">
        <v>137</v>
      </c>
      <c r="K6455" t="s">
        <v>138</v>
      </c>
      <c r="L6455" t="s">
        <v>18426</v>
      </c>
      <c r="M6455" t="s">
        <v>18427</v>
      </c>
      <c r="N6455">
        <v>1.263055555</v>
      </c>
      <c r="O6455">
        <v>0</v>
      </c>
      <c r="P6455">
        <v>26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13.043879207894364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13.043879207894364</v>
      </c>
    </row>
    <row r="6456" spans="1:31" x14ac:dyDescent="0.25">
      <c r="A6456">
        <v>2350300</v>
      </c>
      <c r="B6456">
        <v>1</v>
      </c>
      <c r="C6456" t="s">
        <v>81</v>
      </c>
      <c r="D6456" t="s">
        <v>127</v>
      </c>
      <c r="E6456" t="s">
        <v>157</v>
      </c>
      <c r="F6456" t="s">
        <v>18428</v>
      </c>
      <c r="G6456" t="s">
        <v>159</v>
      </c>
      <c r="H6456" t="s">
        <v>154</v>
      </c>
      <c r="I6456" t="s">
        <v>144</v>
      </c>
      <c r="J6456" t="s">
        <v>137</v>
      </c>
      <c r="K6456" t="s">
        <v>138</v>
      </c>
      <c r="L6456" t="s">
        <v>18429</v>
      </c>
      <c r="M6456" t="s">
        <v>18430</v>
      </c>
      <c r="N6456">
        <v>0.94444444400000005</v>
      </c>
      <c r="O6456">
        <v>0</v>
      </c>
      <c r="P6456">
        <v>2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0.41946984567081996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0.41946984567081996</v>
      </c>
    </row>
    <row r="6457" spans="1:31" x14ac:dyDescent="0.25">
      <c r="A6457">
        <v>2350088</v>
      </c>
      <c r="B6457">
        <v>1</v>
      </c>
      <c r="C6457" t="s">
        <v>80</v>
      </c>
      <c r="D6457" t="s">
        <v>83</v>
      </c>
      <c r="E6457" t="s">
        <v>147</v>
      </c>
      <c r="F6457" t="s">
        <v>18431</v>
      </c>
      <c r="G6457" t="s">
        <v>208</v>
      </c>
      <c r="H6457" t="s">
        <v>135</v>
      </c>
      <c r="I6457" t="s">
        <v>144</v>
      </c>
      <c r="J6457" t="s">
        <v>137</v>
      </c>
      <c r="K6457" t="s">
        <v>209</v>
      </c>
      <c r="L6457" t="s">
        <v>18432</v>
      </c>
      <c r="M6457" t="s">
        <v>18433</v>
      </c>
      <c r="N6457">
        <v>1.479166666</v>
      </c>
      <c r="O6457">
        <v>10</v>
      </c>
      <c r="P6457">
        <v>389</v>
      </c>
      <c r="Q6457">
        <v>0</v>
      </c>
      <c r="R6457">
        <v>0</v>
      </c>
      <c r="S6457">
        <v>14</v>
      </c>
      <c r="T6457">
        <v>167</v>
      </c>
      <c r="U6457">
        <v>3</v>
      </c>
      <c r="V6457">
        <v>17</v>
      </c>
      <c r="W6457">
        <v>4.4138009684376005</v>
      </c>
      <c r="X6457">
        <v>122.60772121302807</v>
      </c>
      <c r="Y6457">
        <v>0</v>
      </c>
      <c r="Z6457">
        <v>0</v>
      </c>
      <c r="AA6457">
        <v>157.37245350073457</v>
      </c>
      <c r="AB6457">
        <v>314.18986917469016</v>
      </c>
      <c r="AC6457">
        <v>55.777217995633023</v>
      </c>
      <c r="AD6457">
        <v>225.52888789130398</v>
      </c>
      <c r="AE6457">
        <v>879.8899507438274</v>
      </c>
    </row>
    <row r="6458" spans="1:31" x14ac:dyDescent="0.25">
      <c r="A6458">
        <v>2350008</v>
      </c>
      <c r="B6458">
        <v>1</v>
      </c>
      <c r="C6458" t="s">
        <v>81</v>
      </c>
      <c r="D6458" t="s">
        <v>113</v>
      </c>
      <c r="E6458" t="s">
        <v>132</v>
      </c>
      <c r="F6458" t="s">
        <v>18434</v>
      </c>
      <c r="G6458" t="s">
        <v>134</v>
      </c>
      <c r="H6458" t="s">
        <v>135</v>
      </c>
      <c r="I6458" t="s">
        <v>144</v>
      </c>
      <c r="J6458" t="s">
        <v>137</v>
      </c>
      <c r="K6458" t="s">
        <v>138</v>
      </c>
      <c r="L6458" t="s">
        <v>18435</v>
      </c>
      <c r="M6458" t="s">
        <v>18436</v>
      </c>
      <c r="N6458">
        <v>0.116666666</v>
      </c>
      <c r="O6458">
        <v>3</v>
      </c>
      <c r="P6458">
        <v>2488</v>
      </c>
      <c r="Q6458">
        <v>112</v>
      </c>
      <c r="R6458">
        <v>333</v>
      </c>
      <c r="S6458">
        <v>24</v>
      </c>
      <c r="T6458">
        <v>373</v>
      </c>
      <c r="U6458">
        <v>3</v>
      </c>
      <c r="V6458">
        <v>0</v>
      </c>
      <c r="W6458">
        <v>0.24839757765305004</v>
      </c>
      <c r="X6458">
        <v>56.006903437385027</v>
      </c>
      <c r="Y6458">
        <v>80.333085732256066</v>
      </c>
      <c r="Z6458">
        <v>151.30146750488757</v>
      </c>
      <c r="AA6458">
        <v>13.482569493512587</v>
      </c>
      <c r="AB6458">
        <v>21.785922173125616</v>
      </c>
      <c r="AC6458">
        <v>3.2931734754261006</v>
      </c>
      <c r="AD6458">
        <v>0</v>
      </c>
      <c r="AE6458">
        <v>326.45151939424608</v>
      </c>
    </row>
    <row r="6459" spans="1:31" x14ac:dyDescent="0.25">
      <c r="A6459">
        <v>2350137</v>
      </c>
      <c r="B6459">
        <v>1</v>
      </c>
      <c r="C6459" t="s">
        <v>81</v>
      </c>
      <c r="D6459" t="s">
        <v>112</v>
      </c>
      <c r="E6459" t="s">
        <v>151</v>
      </c>
      <c r="F6459" t="s">
        <v>18437</v>
      </c>
      <c r="G6459" t="s">
        <v>153</v>
      </c>
      <c r="H6459" t="s">
        <v>154</v>
      </c>
      <c r="I6459" t="s">
        <v>144</v>
      </c>
      <c r="J6459" t="s">
        <v>137</v>
      </c>
      <c r="K6459" t="s">
        <v>138</v>
      </c>
      <c r="L6459" t="s">
        <v>18438</v>
      </c>
      <c r="M6459" t="s">
        <v>18439</v>
      </c>
      <c r="N6459">
        <v>1.4516666659999999</v>
      </c>
      <c r="O6459">
        <v>0</v>
      </c>
      <c r="P6459">
        <v>13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8.1544226007660754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8.1544226007660754</v>
      </c>
    </row>
    <row r="6460" spans="1:31" x14ac:dyDescent="0.25">
      <c r="A6460">
        <v>2350400</v>
      </c>
      <c r="B6460">
        <v>1</v>
      </c>
      <c r="C6460" t="s">
        <v>80</v>
      </c>
      <c r="D6460" t="s">
        <v>108</v>
      </c>
      <c r="E6460" t="s">
        <v>157</v>
      </c>
      <c r="F6460" t="s">
        <v>18440</v>
      </c>
      <c r="G6460" t="s">
        <v>159</v>
      </c>
      <c r="H6460" t="s">
        <v>154</v>
      </c>
      <c r="I6460" t="s">
        <v>144</v>
      </c>
      <c r="J6460" t="s">
        <v>137</v>
      </c>
      <c r="K6460" t="s">
        <v>138</v>
      </c>
      <c r="L6460" t="s">
        <v>18441</v>
      </c>
      <c r="M6460" t="s">
        <v>18442</v>
      </c>
      <c r="N6460">
        <v>1.9302777769999999</v>
      </c>
      <c r="O6460">
        <v>0</v>
      </c>
      <c r="P6460">
        <v>1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0.48613581423178998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0.48613581423178998</v>
      </c>
    </row>
    <row r="6461" spans="1:31" x14ac:dyDescent="0.25">
      <c r="A6461">
        <v>2350194</v>
      </c>
      <c r="B6461">
        <v>1</v>
      </c>
      <c r="C6461" t="s">
        <v>80</v>
      </c>
      <c r="D6461" t="s">
        <v>101</v>
      </c>
      <c r="E6461" t="s">
        <v>151</v>
      </c>
      <c r="F6461" t="s">
        <v>18443</v>
      </c>
      <c r="G6461" t="s">
        <v>498</v>
      </c>
      <c r="H6461" t="s">
        <v>154</v>
      </c>
      <c r="I6461" t="s">
        <v>144</v>
      </c>
      <c r="J6461" t="s">
        <v>137</v>
      </c>
      <c r="K6461" t="s">
        <v>138</v>
      </c>
      <c r="L6461" t="s">
        <v>18444</v>
      </c>
      <c r="M6461" t="s">
        <v>18445</v>
      </c>
      <c r="N6461">
        <v>0.34194444400000001</v>
      </c>
      <c r="O6461">
        <v>0</v>
      </c>
      <c r="P6461">
        <v>68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4.7896458312433836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4.7896458312433836</v>
      </c>
    </row>
    <row r="6462" spans="1:31" x14ac:dyDescent="0.25">
      <c r="A6462">
        <v>2350051</v>
      </c>
      <c r="B6462">
        <v>1</v>
      </c>
      <c r="C6462" t="s">
        <v>81</v>
      </c>
      <c r="D6462" t="s">
        <v>115</v>
      </c>
      <c r="E6462" t="s">
        <v>147</v>
      </c>
      <c r="F6462" t="s">
        <v>10776</v>
      </c>
      <c r="G6462" t="s">
        <v>184</v>
      </c>
      <c r="H6462" t="s">
        <v>135</v>
      </c>
      <c r="I6462" t="s">
        <v>144</v>
      </c>
      <c r="J6462" t="s">
        <v>137</v>
      </c>
      <c r="K6462" t="s">
        <v>138</v>
      </c>
      <c r="L6462" t="s">
        <v>18446</v>
      </c>
      <c r="M6462" t="s">
        <v>18447</v>
      </c>
      <c r="N6462">
        <v>3.360833333</v>
      </c>
      <c r="O6462">
        <v>0</v>
      </c>
      <c r="P6462">
        <v>57</v>
      </c>
      <c r="Q6462">
        <v>0</v>
      </c>
      <c r="R6462">
        <v>4</v>
      </c>
      <c r="S6462">
        <v>0</v>
      </c>
      <c r="T6462">
        <v>9</v>
      </c>
      <c r="U6462">
        <v>0</v>
      </c>
      <c r="V6462">
        <v>0</v>
      </c>
      <c r="W6462">
        <v>0</v>
      </c>
      <c r="X6462">
        <v>19.256214809902804</v>
      </c>
      <c r="Y6462">
        <v>0</v>
      </c>
      <c r="Z6462">
        <v>12.853872286505624</v>
      </c>
      <c r="AA6462">
        <v>0</v>
      </c>
      <c r="AB6462">
        <v>11.176069114144941</v>
      </c>
      <c r="AC6462">
        <v>0</v>
      </c>
      <c r="AD6462">
        <v>0</v>
      </c>
      <c r="AE6462">
        <v>43.286156210553372</v>
      </c>
    </row>
    <row r="6463" spans="1:31" x14ac:dyDescent="0.25">
      <c r="A6463">
        <v>2350452</v>
      </c>
      <c r="B6463">
        <v>1</v>
      </c>
      <c r="C6463" t="s">
        <v>80</v>
      </c>
      <c r="D6463" t="s">
        <v>101</v>
      </c>
      <c r="E6463" t="s">
        <v>141</v>
      </c>
      <c r="F6463" t="s">
        <v>18448</v>
      </c>
      <c r="G6463" t="s">
        <v>134</v>
      </c>
      <c r="H6463" t="s">
        <v>135</v>
      </c>
      <c r="I6463" t="s">
        <v>144</v>
      </c>
      <c r="J6463" t="s">
        <v>137</v>
      </c>
      <c r="K6463" t="s">
        <v>138</v>
      </c>
      <c r="L6463" t="s">
        <v>18449</v>
      </c>
      <c r="M6463" t="s">
        <v>18450</v>
      </c>
      <c r="N6463">
        <v>0.96194444400000001</v>
      </c>
      <c r="O6463">
        <v>9</v>
      </c>
      <c r="P6463">
        <v>746</v>
      </c>
      <c r="Q6463">
        <v>12</v>
      </c>
      <c r="R6463">
        <v>21</v>
      </c>
      <c r="S6463">
        <v>11</v>
      </c>
      <c r="T6463">
        <v>121</v>
      </c>
      <c r="U6463">
        <v>3</v>
      </c>
      <c r="V6463">
        <v>0</v>
      </c>
      <c r="W6463">
        <v>4.6951540993931271</v>
      </c>
      <c r="X6463">
        <v>243.20493389827149</v>
      </c>
      <c r="Y6463">
        <v>159.60774265793719</v>
      </c>
      <c r="Z6463">
        <v>23.488691845376369</v>
      </c>
      <c r="AA6463">
        <v>34.521561545097732</v>
      </c>
      <c r="AB6463">
        <v>106.54906931825026</v>
      </c>
      <c r="AC6463">
        <v>4.3843568192818063</v>
      </c>
      <c r="AD6463">
        <v>0</v>
      </c>
      <c r="AE6463">
        <v>576.45151018360798</v>
      </c>
    </row>
    <row r="6464" spans="1:31" x14ac:dyDescent="0.25">
      <c r="A6464">
        <v>2350120</v>
      </c>
      <c r="B6464">
        <v>1</v>
      </c>
      <c r="C6464" t="s">
        <v>80</v>
      </c>
      <c r="D6464" t="s">
        <v>84</v>
      </c>
      <c r="E6464" t="s">
        <v>141</v>
      </c>
      <c r="F6464" t="s">
        <v>18451</v>
      </c>
      <c r="G6464" t="s">
        <v>208</v>
      </c>
      <c r="H6464" t="s">
        <v>135</v>
      </c>
      <c r="I6464" t="s">
        <v>144</v>
      </c>
      <c r="J6464" t="s">
        <v>137</v>
      </c>
      <c r="K6464" t="s">
        <v>209</v>
      </c>
      <c r="L6464" t="s">
        <v>18452</v>
      </c>
      <c r="M6464" t="s">
        <v>18453</v>
      </c>
      <c r="N6464">
        <v>4.0302777770000002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3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>
        <v>0</v>
      </c>
      <c r="AB6464">
        <v>349.09316059698233</v>
      </c>
      <c r="AC6464">
        <v>0</v>
      </c>
      <c r="AD6464">
        <v>0</v>
      </c>
      <c r="AE6464">
        <v>349.09316059698233</v>
      </c>
    </row>
    <row r="6465" spans="1:31" x14ac:dyDescent="0.25">
      <c r="A6465">
        <v>2350143</v>
      </c>
      <c r="B6465">
        <v>1</v>
      </c>
      <c r="C6465" t="s">
        <v>80</v>
      </c>
      <c r="D6465" t="s">
        <v>107</v>
      </c>
      <c r="E6465" t="s">
        <v>141</v>
      </c>
      <c r="F6465" t="s">
        <v>14710</v>
      </c>
      <c r="G6465" t="s">
        <v>208</v>
      </c>
      <c r="H6465" t="s">
        <v>135</v>
      </c>
      <c r="I6465" t="s">
        <v>144</v>
      </c>
      <c r="J6465" t="s">
        <v>137</v>
      </c>
      <c r="K6465" t="s">
        <v>209</v>
      </c>
      <c r="L6465" t="s">
        <v>18454</v>
      </c>
      <c r="M6465" t="s">
        <v>18455</v>
      </c>
      <c r="N6465">
        <v>7.6180555549999998</v>
      </c>
      <c r="O6465">
        <v>1</v>
      </c>
      <c r="P6465">
        <v>485</v>
      </c>
      <c r="Q6465">
        <v>19</v>
      </c>
      <c r="R6465">
        <v>38</v>
      </c>
      <c r="S6465">
        <v>7</v>
      </c>
      <c r="T6465">
        <v>28</v>
      </c>
      <c r="U6465">
        <v>1</v>
      </c>
      <c r="V6465">
        <v>0</v>
      </c>
      <c r="W6465">
        <v>2.1553839827315278</v>
      </c>
      <c r="X6465">
        <v>686.32309326471864</v>
      </c>
      <c r="Y6465">
        <v>1278.7225787869108</v>
      </c>
      <c r="Z6465">
        <v>657.98228193998841</v>
      </c>
      <c r="AA6465">
        <v>98.452737592467358</v>
      </c>
      <c r="AB6465">
        <v>231.6882611226678</v>
      </c>
      <c r="AC6465">
        <v>268.31587099190835</v>
      </c>
      <c r="AD6465">
        <v>0</v>
      </c>
      <c r="AE6465">
        <v>3223.6402076813929</v>
      </c>
    </row>
    <row r="6466" spans="1:31" x14ac:dyDescent="0.25">
      <c r="A6466">
        <v>2350283</v>
      </c>
      <c r="B6466">
        <v>1</v>
      </c>
      <c r="C6466" t="s">
        <v>80</v>
      </c>
      <c r="D6466" t="s">
        <v>104</v>
      </c>
      <c r="E6466" t="s">
        <v>141</v>
      </c>
      <c r="F6466" t="s">
        <v>18456</v>
      </c>
      <c r="G6466" t="s">
        <v>134</v>
      </c>
      <c r="H6466" t="s">
        <v>135</v>
      </c>
      <c r="I6466" t="s">
        <v>144</v>
      </c>
      <c r="J6466" t="s">
        <v>137</v>
      </c>
      <c r="K6466" t="s">
        <v>138</v>
      </c>
      <c r="L6466" t="s">
        <v>18457</v>
      </c>
      <c r="M6466" t="s">
        <v>18458</v>
      </c>
      <c r="N6466">
        <v>1.1897222220000001</v>
      </c>
      <c r="O6466">
        <v>2</v>
      </c>
      <c r="P6466">
        <v>818</v>
      </c>
      <c r="Q6466">
        <v>13</v>
      </c>
      <c r="R6466">
        <v>84</v>
      </c>
      <c r="S6466">
        <v>6</v>
      </c>
      <c r="T6466">
        <v>192</v>
      </c>
      <c r="U6466">
        <v>2</v>
      </c>
      <c r="V6466">
        <v>0</v>
      </c>
      <c r="W6466">
        <v>0.83675022057442505</v>
      </c>
      <c r="X6466">
        <v>209.06999406738518</v>
      </c>
      <c r="Y6466">
        <v>20.621970858057988</v>
      </c>
      <c r="Z6466">
        <v>57.806656785355258</v>
      </c>
      <c r="AA6466">
        <v>9.0200591623716164</v>
      </c>
      <c r="AB6466">
        <v>133.18081197539706</v>
      </c>
      <c r="AC6466">
        <v>22.681612119359478</v>
      </c>
      <c r="AD6466">
        <v>0</v>
      </c>
      <c r="AE6466">
        <v>453.21785518850101</v>
      </c>
    </row>
    <row r="6467" spans="1:31" x14ac:dyDescent="0.25">
      <c r="A6467">
        <v>2350329</v>
      </c>
      <c r="B6467">
        <v>1</v>
      </c>
      <c r="C6467" t="s">
        <v>80</v>
      </c>
      <c r="D6467" t="s">
        <v>88</v>
      </c>
      <c r="E6467" t="s">
        <v>157</v>
      </c>
      <c r="F6467" t="s">
        <v>18459</v>
      </c>
      <c r="G6467" t="s">
        <v>204</v>
      </c>
      <c r="H6467" t="s">
        <v>154</v>
      </c>
      <c r="I6467" t="s">
        <v>144</v>
      </c>
      <c r="J6467" t="s">
        <v>137</v>
      </c>
      <c r="K6467" t="s">
        <v>138</v>
      </c>
      <c r="L6467" t="s">
        <v>18460</v>
      </c>
      <c r="M6467" t="s">
        <v>18461</v>
      </c>
      <c r="N6467">
        <v>0.98166666599999997</v>
      </c>
      <c r="O6467">
        <v>0</v>
      </c>
      <c r="P6467">
        <v>5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1.0433703550794184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1.0433703550794184</v>
      </c>
    </row>
    <row r="6468" spans="1:31" x14ac:dyDescent="0.25">
      <c r="A6468">
        <v>2350429</v>
      </c>
      <c r="B6468">
        <v>1</v>
      </c>
      <c r="C6468" t="s">
        <v>80</v>
      </c>
      <c r="D6468" t="s">
        <v>82</v>
      </c>
      <c r="E6468" t="s">
        <v>174</v>
      </c>
      <c r="F6468" t="s">
        <v>18462</v>
      </c>
      <c r="G6468" t="s">
        <v>194</v>
      </c>
      <c r="H6468" t="s">
        <v>154</v>
      </c>
      <c r="I6468" t="s">
        <v>144</v>
      </c>
      <c r="J6468" t="s">
        <v>137</v>
      </c>
      <c r="K6468" t="s">
        <v>138</v>
      </c>
      <c r="L6468" t="s">
        <v>18463</v>
      </c>
      <c r="M6468" t="s">
        <v>18464</v>
      </c>
      <c r="N6468">
        <v>0.62666666599999998</v>
      </c>
      <c r="O6468">
        <v>0</v>
      </c>
      <c r="P6468">
        <v>669</v>
      </c>
      <c r="Q6468">
        <v>0</v>
      </c>
      <c r="R6468">
        <v>0</v>
      </c>
      <c r="S6468">
        <v>0</v>
      </c>
      <c r="T6468">
        <v>29</v>
      </c>
      <c r="U6468">
        <v>0</v>
      </c>
      <c r="V6468">
        <v>0</v>
      </c>
      <c r="W6468">
        <v>0</v>
      </c>
      <c r="X6468">
        <v>120.11025171472706</v>
      </c>
      <c r="Y6468">
        <v>0</v>
      </c>
      <c r="Z6468">
        <v>0</v>
      </c>
      <c r="AA6468">
        <v>0</v>
      </c>
      <c r="AB6468">
        <v>11.859097033568775</v>
      </c>
      <c r="AC6468">
        <v>0</v>
      </c>
      <c r="AD6468">
        <v>0</v>
      </c>
      <c r="AE6468">
        <v>131.96934874829583</v>
      </c>
    </row>
    <row r="6469" spans="1:31" x14ac:dyDescent="0.25">
      <c r="A6469">
        <v>2350306</v>
      </c>
      <c r="B6469">
        <v>1</v>
      </c>
      <c r="C6469" t="s">
        <v>81</v>
      </c>
      <c r="D6469" t="s">
        <v>123</v>
      </c>
      <c r="E6469" t="s">
        <v>141</v>
      </c>
      <c r="F6469" t="s">
        <v>18465</v>
      </c>
      <c r="G6469" t="s">
        <v>134</v>
      </c>
      <c r="H6469" t="s">
        <v>135</v>
      </c>
      <c r="I6469" t="s">
        <v>144</v>
      </c>
      <c r="J6469" t="s">
        <v>137</v>
      </c>
      <c r="K6469" t="s">
        <v>138</v>
      </c>
      <c r="L6469" t="s">
        <v>18466</v>
      </c>
      <c r="M6469" t="s">
        <v>18467</v>
      </c>
      <c r="N6469">
        <v>1.1491666659999999</v>
      </c>
      <c r="O6469">
        <v>0</v>
      </c>
      <c r="P6469">
        <v>361</v>
      </c>
      <c r="Q6469">
        <v>137</v>
      </c>
      <c r="R6469">
        <v>53</v>
      </c>
      <c r="S6469">
        <v>15</v>
      </c>
      <c r="T6469">
        <v>36</v>
      </c>
      <c r="U6469">
        <v>0</v>
      </c>
      <c r="V6469">
        <v>0</v>
      </c>
      <c r="W6469">
        <v>0</v>
      </c>
      <c r="X6469">
        <v>79.845899881758882</v>
      </c>
      <c r="Y6469">
        <v>774.02964139086976</v>
      </c>
      <c r="Z6469">
        <v>174.66818893587407</v>
      </c>
      <c r="AA6469">
        <v>41.061694181694399</v>
      </c>
      <c r="AB6469">
        <v>33.651489856790676</v>
      </c>
      <c r="AC6469">
        <v>0</v>
      </c>
      <c r="AD6469">
        <v>0</v>
      </c>
      <c r="AE6469">
        <v>1103.2569142469877</v>
      </c>
    </row>
    <row r="6470" spans="1:31" x14ac:dyDescent="0.25">
      <c r="A6470">
        <v>2350412</v>
      </c>
      <c r="B6470">
        <v>1</v>
      </c>
      <c r="C6470" t="s">
        <v>81</v>
      </c>
      <c r="D6470" t="s">
        <v>112</v>
      </c>
      <c r="E6470" t="s">
        <v>151</v>
      </c>
      <c r="F6470" t="s">
        <v>14201</v>
      </c>
      <c r="G6470" t="s">
        <v>153</v>
      </c>
      <c r="H6470" t="s">
        <v>154</v>
      </c>
      <c r="I6470" t="s">
        <v>144</v>
      </c>
      <c r="J6470" t="s">
        <v>137</v>
      </c>
      <c r="K6470" t="s">
        <v>138</v>
      </c>
      <c r="L6470" t="s">
        <v>18468</v>
      </c>
      <c r="M6470" t="s">
        <v>18469</v>
      </c>
      <c r="N6470">
        <v>3.798611111</v>
      </c>
      <c r="O6470">
        <v>0</v>
      </c>
      <c r="P6470">
        <v>10</v>
      </c>
      <c r="Q6470">
        <v>0</v>
      </c>
      <c r="R6470">
        <v>13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5.041721529170462</v>
      </c>
      <c r="Y6470">
        <v>0</v>
      </c>
      <c r="Z6470">
        <v>13.048303251805251</v>
      </c>
      <c r="AA6470">
        <v>0</v>
      </c>
      <c r="AB6470">
        <v>0</v>
      </c>
      <c r="AC6470">
        <v>0</v>
      </c>
      <c r="AD6470">
        <v>0</v>
      </c>
      <c r="AE6470">
        <v>18.090024780975714</v>
      </c>
    </row>
    <row r="6471" spans="1:31" x14ac:dyDescent="0.25">
      <c r="A6471">
        <v>2350266</v>
      </c>
      <c r="B6471">
        <v>1</v>
      </c>
      <c r="C6471" t="s">
        <v>80</v>
      </c>
      <c r="D6471" t="s">
        <v>93</v>
      </c>
      <c r="E6471" t="s">
        <v>147</v>
      </c>
      <c r="F6471" t="s">
        <v>18470</v>
      </c>
      <c r="G6471" t="s">
        <v>494</v>
      </c>
      <c r="H6471" t="s">
        <v>135</v>
      </c>
      <c r="I6471" t="s">
        <v>144</v>
      </c>
      <c r="J6471" t="s">
        <v>137</v>
      </c>
      <c r="K6471" t="s">
        <v>138</v>
      </c>
      <c r="L6471" t="s">
        <v>18471</v>
      </c>
      <c r="M6471" t="s">
        <v>18472</v>
      </c>
      <c r="N6471">
        <v>1.724722222</v>
      </c>
      <c r="O6471">
        <v>0</v>
      </c>
      <c r="P6471">
        <v>19</v>
      </c>
      <c r="Q6471">
        <v>0</v>
      </c>
      <c r="R6471">
        <v>15</v>
      </c>
      <c r="S6471">
        <v>0</v>
      </c>
      <c r="T6471">
        <v>6</v>
      </c>
      <c r="U6471">
        <v>0</v>
      </c>
      <c r="V6471">
        <v>0</v>
      </c>
      <c r="W6471">
        <v>0</v>
      </c>
      <c r="X6471">
        <v>8.3338607311297714</v>
      </c>
      <c r="Y6471">
        <v>0</v>
      </c>
      <c r="Z6471">
        <v>81.321674332238558</v>
      </c>
      <c r="AA6471">
        <v>0</v>
      </c>
      <c r="AB6471">
        <v>13.050147579697649</v>
      </c>
      <c r="AC6471">
        <v>0</v>
      </c>
      <c r="AD6471">
        <v>0</v>
      </c>
      <c r="AE6471">
        <v>102.70568264306598</v>
      </c>
    </row>
    <row r="6472" spans="1:31" x14ac:dyDescent="0.25">
      <c r="A6472">
        <v>2350203</v>
      </c>
      <c r="B6472">
        <v>1</v>
      </c>
      <c r="C6472" t="s">
        <v>80</v>
      </c>
      <c r="D6472" t="s">
        <v>96</v>
      </c>
      <c r="E6472" t="s">
        <v>147</v>
      </c>
      <c r="F6472" t="s">
        <v>18473</v>
      </c>
      <c r="G6472" t="s">
        <v>184</v>
      </c>
      <c r="H6472" t="s">
        <v>135</v>
      </c>
      <c r="I6472" t="s">
        <v>144</v>
      </c>
      <c r="J6472" t="s">
        <v>137</v>
      </c>
      <c r="K6472" t="s">
        <v>138</v>
      </c>
      <c r="L6472" t="s">
        <v>18474</v>
      </c>
      <c r="M6472" t="s">
        <v>18475</v>
      </c>
      <c r="N6472">
        <v>3.394722222</v>
      </c>
      <c r="O6472">
        <v>0</v>
      </c>
      <c r="P6472">
        <v>10</v>
      </c>
      <c r="Q6472">
        <v>0</v>
      </c>
      <c r="R6472">
        <v>5</v>
      </c>
      <c r="S6472">
        <v>0</v>
      </c>
      <c r="T6472">
        <v>6</v>
      </c>
      <c r="U6472">
        <v>0</v>
      </c>
      <c r="V6472">
        <v>0</v>
      </c>
      <c r="W6472">
        <v>0</v>
      </c>
      <c r="X6472">
        <v>49.716665565707608</v>
      </c>
      <c r="Y6472">
        <v>0</v>
      </c>
      <c r="Z6472">
        <v>12.428016421355773</v>
      </c>
      <c r="AA6472">
        <v>0</v>
      </c>
      <c r="AB6472">
        <v>25.374993292740896</v>
      </c>
      <c r="AC6472">
        <v>0</v>
      </c>
      <c r="AD6472">
        <v>0</v>
      </c>
      <c r="AE6472">
        <v>87.519675279804275</v>
      </c>
    </row>
    <row r="6473" spans="1:31" x14ac:dyDescent="0.25">
      <c r="A6473">
        <v>2350369</v>
      </c>
      <c r="B6473">
        <v>1</v>
      </c>
      <c r="C6473" t="s">
        <v>80</v>
      </c>
      <c r="D6473" t="s">
        <v>84</v>
      </c>
      <c r="E6473" t="s">
        <v>157</v>
      </c>
      <c r="F6473" t="s">
        <v>18476</v>
      </c>
      <c r="G6473" t="s">
        <v>159</v>
      </c>
      <c r="H6473" t="s">
        <v>154</v>
      </c>
      <c r="I6473" t="s">
        <v>144</v>
      </c>
      <c r="J6473" t="s">
        <v>137</v>
      </c>
      <c r="K6473" t="s">
        <v>138</v>
      </c>
      <c r="L6473" t="s">
        <v>18477</v>
      </c>
      <c r="M6473" t="s">
        <v>18478</v>
      </c>
      <c r="N6473">
        <v>4.0488888879999996</v>
      </c>
      <c r="O6473">
        <v>0</v>
      </c>
      <c r="P6473">
        <v>5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5.8681801384661636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5.8681801384661636</v>
      </c>
    </row>
    <row r="6474" spans="1:31" x14ac:dyDescent="0.25">
      <c r="A6474">
        <v>2350226</v>
      </c>
      <c r="B6474">
        <v>1</v>
      </c>
      <c r="C6474" t="s">
        <v>80</v>
      </c>
      <c r="D6474" t="s">
        <v>100</v>
      </c>
      <c r="E6474" t="s">
        <v>132</v>
      </c>
      <c r="F6474" t="s">
        <v>18479</v>
      </c>
      <c r="G6474" t="s">
        <v>1209</v>
      </c>
      <c r="H6474" t="s">
        <v>135</v>
      </c>
      <c r="I6474" t="s">
        <v>144</v>
      </c>
      <c r="J6474" t="s">
        <v>3</v>
      </c>
      <c r="K6474" t="s">
        <v>138</v>
      </c>
      <c r="L6474" t="s">
        <v>18480</v>
      </c>
      <c r="M6474" t="s">
        <v>18481</v>
      </c>
      <c r="N6474">
        <v>0.54888888800000002</v>
      </c>
      <c r="O6474">
        <v>0</v>
      </c>
      <c r="P6474">
        <v>766</v>
      </c>
      <c r="Q6474">
        <v>2</v>
      </c>
      <c r="R6474">
        <v>35</v>
      </c>
      <c r="S6474">
        <v>10</v>
      </c>
      <c r="T6474">
        <v>122</v>
      </c>
      <c r="U6474">
        <v>6</v>
      </c>
      <c r="V6474">
        <v>4</v>
      </c>
      <c r="W6474">
        <v>0</v>
      </c>
      <c r="X6474">
        <v>122.9713086660566</v>
      </c>
      <c r="Y6474">
        <v>1.5519451272013793</v>
      </c>
      <c r="Z6474">
        <v>23.528915100312787</v>
      </c>
      <c r="AA6474">
        <v>40.465956681682783</v>
      </c>
      <c r="AB6474">
        <v>87.029971974220501</v>
      </c>
      <c r="AC6474">
        <v>15.722826011069573</v>
      </c>
      <c r="AD6474">
        <v>31.059922839191543</v>
      </c>
      <c r="AE6474">
        <v>322.33084639973515</v>
      </c>
    </row>
    <row r="6475" spans="1:31" x14ac:dyDescent="0.25">
      <c r="A6475">
        <v>2350034</v>
      </c>
      <c r="B6475">
        <v>1</v>
      </c>
      <c r="C6475" t="s">
        <v>80</v>
      </c>
      <c r="D6475" t="s">
        <v>108</v>
      </c>
      <c r="E6475" t="s">
        <v>141</v>
      </c>
      <c r="F6475" t="s">
        <v>18482</v>
      </c>
      <c r="G6475" t="s">
        <v>134</v>
      </c>
      <c r="H6475" t="s">
        <v>135</v>
      </c>
      <c r="I6475" t="s">
        <v>136</v>
      </c>
      <c r="J6475" t="s">
        <v>137</v>
      </c>
      <c r="K6475" t="s">
        <v>138</v>
      </c>
      <c r="L6475" t="s">
        <v>18483</v>
      </c>
      <c r="M6475" t="s">
        <v>18484</v>
      </c>
      <c r="N6475">
        <v>1.1944444E-2</v>
      </c>
      <c r="O6475">
        <v>0</v>
      </c>
      <c r="P6475">
        <v>324</v>
      </c>
      <c r="Q6475">
        <v>0</v>
      </c>
      <c r="R6475">
        <v>142</v>
      </c>
      <c r="S6475">
        <v>3</v>
      </c>
      <c r="T6475">
        <v>79</v>
      </c>
      <c r="U6475">
        <v>0</v>
      </c>
      <c r="V6475">
        <v>0</v>
      </c>
      <c r="W6475">
        <v>0</v>
      </c>
      <c r="X6475">
        <v>0.53466673797332287</v>
      </c>
      <c r="Y6475">
        <v>0</v>
      </c>
      <c r="Z6475">
        <v>1.9442800823576831</v>
      </c>
      <c r="AA6475">
        <v>3.1093766993975001E-2</v>
      </c>
      <c r="AB6475">
        <v>0.52619840496096115</v>
      </c>
      <c r="AC6475">
        <v>0</v>
      </c>
      <c r="AD6475">
        <v>0</v>
      </c>
      <c r="AE6475">
        <v>3.0362389922859419</v>
      </c>
    </row>
    <row r="6476" spans="1:31" x14ac:dyDescent="0.25">
      <c r="A6476">
        <v>2350040</v>
      </c>
      <c r="B6476">
        <v>1</v>
      </c>
      <c r="C6476" t="s">
        <v>80</v>
      </c>
      <c r="D6476" t="s">
        <v>93</v>
      </c>
      <c r="E6476" t="s">
        <v>147</v>
      </c>
      <c r="F6476" t="s">
        <v>18485</v>
      </c>
      <c r="G6476" t="s">
        <v>184</v>
      </c>
      <c r="H6476" t="s">
        <v>135</v>
      </c>
      <c r="I6476" t="s">
        <v>144</v>
      </c>
      <c r="J6476" t="s">
        <v>137</v>
      </c>
      <c r="K6476" t="s">
        <v>138</v>
      </c>
      <c r="L6476" t="s">
        <v>18486</v>
      </c>
      <c r="M6476" t="s">
        <v>18487</v>
      </c>
      <c r="N6476">
        <v>8.3272222219999996</v>
      </c>
      <c r="O6476">
        <v>0</v>
      </c>
      <c r="P6476">
        <v>17</v>
      </c>
      <c r="Q6476">
        <v>0</v>
      </c>
      <c r="R6476">
        <v>12</v>
      </c>
      <c r="S6476">
        <v>0</v>
      </c>
      <c r="T6476">
        <v>2</v>
      </c>
      <c r="U6476">
        <v>0</v>
      </c>
      <c r="V6476">
        <v>0</v>
      </c>
      <c r="W6476">
        <v>0</v>
      </c>
      <c r="X6476">
        <v>16.183630300441941</v>
      </c>
      <c r="Y6476">
        <v>0</v>
      </c>
      <c r="Z6476">
        <v>152.46963942681828</v>
      </c>
      <c r="AA6476">
        <v>0</v>
      </c>
      <c r="AB6476">
        <v>3.4121311856462735</v>
      </c>
      <c r="AC6476">
        <v>0</v>
      </c>
      <c r="AD6476">
        <v>0</v>
      </c>
      <c r="AE6476">
        <v>172.06540091290648</v>
      </c>
    </row>
    <row r="6477" spans="1:31" x14ac:dyDescent="0.25">
      <c r="A6477">
        <v>2350160</v>
      </c>
      <c r="B6477">
        <v>1</v>
      </c>
      <c r="C6477" t="s">
        <v>81</v>
      </c>
      <c r="D6477" t="s">
        <v>123</v>
      </c>
      <c r="E6477" t="s">
        <v>141</v>
      </c>
      <c r="F6477" t="s">
        <v>5961</v>
      </c>
      <c r="G6477" t="s">
        <v>208</v>
      </c>
      <c r="H6477" t="s">
        <v>135</v>
      </c>
      <c r="I6477" t="s">
        <v>144</v>
      </c>
      <c r="J6477" t="s">
        <v>137</v>
      </c>
      <c r="K6477" t="s">
        <v>209</v>
      </c>
      <c r="L6477" t="s">
        <v>18488</v>
      </c>
      <c r="M6477" t="s">
        <v>18489</v>
      </c>
      <c r="N6477">
        <v>3.4272222220000002</v>
      </c>
      <c r="O6477">
        <v>0</v>
      </c>
      <c r="P6477">
        <v>391</v>
      </c>
      <c r="Q6477">
        <v>0</v>
      </c>
      <c r="R6477">
        <v>24</v>
      </c>
      <c r="S6477">
        <v>0</v>
      </c>
      <c r="T6477">
        <v>46</v>
      </c>
      <c r="U6477">
        <v>1</v>
      </c>
      <c r="V6477">
        <v>1</v>
      </c>
      <c r="W6477">
        <v>0</v>
      </c>
      <c r="X6477">
        <v>253.02247210269533</v>
      </c>
      <c r="Y6477">
        <v>0</v>
      </c>
      <c r="Z6477">
        <v>104.11997695076265</v>
      </c>
      <c r="AA6477">
        <v>0</v>
      </c>
      <c r="AB6477">
        <v>115.48071491657822</v>
      </c>
      <c r="AC6477">
        <v>73.238556331547983</v>
      </c>
      <c r="AD6477">
        <v>2.3480651935949464</v>
      </c>
      <c r="AE6477">
        <v>548.20978549517918</v>
      </c>
    </row>
    <row r="6478" spans="1:31" x14ac:dyDescent="0.25">
      <c r="A6478">
        <v>2350183</v>
      </c>
      <c r="B6478">
        <v>1</v>
      </c>
      <c r="C6478" t="s">
        <v>81</v>
      </c>
      <c r="D6478" t="s">
        <v>123</v>
      </c>
      <c r="E6478" t="s">
        <v>132</v>
      </c>
      <c r="F6478" t="s">
        <v>18490</v>
      </c>
      <c r="G6478" t="s">
        <v>134</v>
      </c>
      <c r="H6478" t="s">
        <v>135</v>
      </c>
      <c r="I6478" t="s">
        <v>144</v>
      </c>
      <c r="J6478" t="s">
        <v>137</v>
      </c>
      <c r="K6478" t="s">
        <v>138</v>
      </c>
      <c r="L6478" t="s">
        <v>18491</v>
      </c>
      <c r="M6478" t="s">
        <v>18492</v>
      </c>
      <c r="N6478">
        <v>1.2891666660000001</v>
      </c>
      <c r="O6478">
        <v>0</v>
      </c>
      <c r="P6478">
        <v>1</v>
      </c>
      <c r="Q6478">
        <v>0</v>
      </c>
      <c r="R6478">
        <v>3</v>
      </c>
      <c r="S6478">
        <v>3</v>
      </c>
      <c r="T6478">
        <v>2</v>
      </c>
      <c r="U6478">
        <v>6</v>
      </c>
      <c r="V6478">
        <v>1</v>
      </c>
      <c r="W6478">
        <v>0</v>
      </c>
      <c r="X6478">
        <v>0</v>
      </c>
      <c r="Y6478">
        <v>0</v>
      </c>
      <c r="Z6478">
        <v>3.0130253859365248</v>
      </c>
      <c r="AA6478">
        <v>339.46241402090698</v>
      </c>
      <c r="AB6478">
        <v>2.7100543829524</v>
      </c>
      <c r="AC6478">
        <v>1077.090505937342</v>
      </c>
      <c r="AD6478">
        <v>60.093010578949183</v>
      </c>
      <c r="AE6478">
        <v>1482.3690103060869</v>
      </c>
    </row>
    <row r="6479" spans="1:31" x14ac:dyDescent="0.25">
      <c r="A6479">
        <v>2350140</v>
      </c>
      <c r="B6479">
        <v>1</v>
      </c>
      <c r="C6479" t="s">
        <v>80</v>
      </c>
      <c r="D6479" t="s">
        <v>106</v>
      </c>
      <c r="E6479" t="s">
        <v>132</v>
      </c>
      <c r="F6479" t="s">
        <v>3762</v>
      </c>
      <c r="G6479" t="s">
        <v>208</v>
      </c>
      <c r="H6479" t="s">
        <v>135</v>
      </c>
      <c r="I6479" t="s">
        <v>144</v>
      </c>
      <c r="J6479" t="s">
        <v>137</v>
      </c>
      <c r="K6479" t="s">
        <v>209</v>
      </c>
      <c r="L6479" t="s">
        <v>18493</v>
      </c>
      <c r="M6479" t="s">
        <v>18494</v>
      </c>
      <c r="N6479">
        <v>7.8616666659999996</v>
      </c>
      <c r="O6479">
        <v>0</v>
      </c>
      <c r="P6479">
        <v>6016</v>
      </c>
      <c r="Q6479">
        <v>0</v>
      </c>
      <c r="R6479">
        <v>19</v>
      </c>
      <c r="S6479">
        <v>2</v>
      </c>
      <c r="T6479">
        <v>846</v>
      </c>
      <c r="U6479">
        <v>0</v>
      </c>
      <c r="V6479">
        <v>6</v>
      </c>
      <c r="W6479">
        <v>0</v>
      </c>
      <c r="X6479">
        <v>7847.0047874312977</v>
      </c>
      <c r="Y6479">
        <v>0</v>
      </c>
      <c r="Z6479">
        <v>171.69349476050823</v>
      </c>
      <c r="AA6479">
        <v>16.458216823773995</v>
      </c>
      <c r="AB6479">
        <v>4665.8249357097347</v>
      </c>
      <c r="AC6479">
        <v>0</v>
      </c>
      <c r="AD6479">
        <v>354.11152684393551</v>
      </c>
      <c r="AE6479">
        <v>13055.092961569251</v>
      </c>
    </row>
    <row r="6480" spans="1:31" x14ac:dyDescent="0.25">
      <c r="A6480">
        <v>2350389</v>
      </c>
      <c r="B6480">
        <v>1</v>
      </c>
      <c r="C6480" t="s">
        <v>80</v>
      </c>
      <c r="D6480" t="s">
        <v>83</v>
      </c>
      <c r="E6480" t="s">
        <v>147</v>
      </c>
      <c r="F6480" t="s">
        <v>1313</v>
      </c>
      <c r="G6480" t="s">
        <v>134</v>
      </c>
      <c r="H6480" t="s">
        <v>135</v>
      </c>
      <c r="I6480" t="s">
        <v>144</v>
      </c>
      <c r="J6480" t="s">
        <v>137</v>
      </c>
      <c r="K6480" t="s">
        <v>138</v>
      </c>
      <c r="L6480" t="s">
        <v>18495</v>
      </c>
      <c r="M6480" t="s">
        <v>18496</v>
      </c>
      <c r="N6480">
        <v>0.92805555500000003</v>
      </c>
      <c r="O6480">
        <v>0</v>
      </c>
      <c r="P6480">
        <v>0</v>
      </c>
      <c r="Q6480">
        <v>6</v>
      </c>
      <c r="R6480">
        <v>0</v>
      </c>
      <c r="S6480">
        <v>5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4.807657841478556</v>
      </c>
      <c r="Z6480">
        <v>0</v>
      </c>
      <c r="AA6480">
        <v>7.8280584274730538</v>
      </c>
      <c r="AB6480">
        <v>0</v>
      </c>
      <c r="AC6480">
        <v>0</v>
      </c>
      <c r="AD6480">
        <v>0</v>
      </c>
      <c r="AE6480">
        <v>12.63571626895161</v>
      </c>
    </row>
    <row r="6481" spans="1:31" x14ac:dyDescent="0.25">
      <c r="A6481">
        <v>2349997</v>
      </c>
      <c r="B6481">
        <v>1</v>
      </c>
      <c r="C6481" t="s">
        <v>81</v>
      </c>
      <c r="D6481" t="s">
        <v>113</v>
      </c>
      <c r="E6481" t="s">
        <v>132</v>
      </c>
      <c r="F6481" t="s">
        <v>18497</v>
      </c>
      <c r="G6481" t="s">
        <v>134</v>
      </c>
      <c r="H6481" t="s">
        <v>135</v>
      </c>
      <c r="I6481" t="s">
        <v>144</v>
      </c>
      <c r="J6481" t="s">
        <v>137</v>
      </c>
      <c r="K6481" t="s">
        <v>138</v>
      </c>
      <c r="L6481" t="s">
        <v>18498</v>
      </c>
      <c r="M6481" t="s">
        <v>18499</v>
      </c>
      <c r="N6481">
        <v>0.06</v>
      </c>
      <c r="O6481">
        <v>0</v>
      </c>
      <c r="P6481">
        <v>12443</v>
      </c>
      <c r="Q6481">
        <v>3</v>
      </c>
      <c r="R6481">
        <v>61</v>
      </c>
      <c r="S6481">
        <v>10</v>
      </c>
      <c r="T6481">
        <v>2171</v>
      </c>
      <c r="U6481">
        <v>1</v>
      </c>
      <c r="V6481">
        <v>8</v>
      </c>
      <c r="W6481">
        <v>0</v>
      </c>
      <c r="X6481">
        <v>161.21515675939696</v>
      </c>
      <c r="Y6481">
        <v>0.45596181391991997</v>
      </c>
      <c r="Z6481">
        <v>2.7533363587748414</v>
      </c>
      <c r="AA6481">
        <v>48.88597413597271</v>
      </c>
      <c r="AB6481">
        <v>77.476787682480619</v>
      </c>
      <c r="AC6481">
        <v>27.250704886375082</v>
      </c>
      <c r="AD6481">
        <v>3.1793880181638592</v>
      </c>
      <c r="AE6481">
        <v>321.21730965508402</v>
      </c>
    </row>
    <row r="6482" spans="1:31" x14ac:dyDescent="0.25">
      <c r="A6482">
        <v>2350097</v>
      </c>
      <c r="B6482">
        <v>1</v>
      </c>
      <c r="C6482" t="s">
        <v>80</v>
      </c>
      <c r="D6482" t="s">
        <v>104</v>
      </c>
      <c r="E6482" t="s">
        <v>157</v>
      </c>
      <c r="F6482" t="s">
        <v>18500</v>
      </c>
      <c r="G6482" t="s">
        <v>159</v>
      </c>
      <c r="H6482" t="s">
        <v>154</v>
      </c>
      <c r="I6482" t="s">
        <v>144</v>
      </c>
      <c r="J6482" t="s">
        <v>137</v>
      </c>
      <c r="K6482" t="s">
        <v>138</v>
      </c>
      <c r="L6482" t="s">
        <v>18501</v>
      </c>
      <c r="M6482" t="s">
        <v>18502</v>
      </c>
      <c r="N6482">
        <v>2.7308333330000001</v>
      </c>
      <c r="O6482">
        <v>0</v>
      </c>
      <c r="P6482">
        <v>5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3.5885094262284656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3.5885094262284656</v>
      </c>
    </row>
    <row r="6483" spans="1:31" x14ac:dyDescent="0.25">
      <c r="A6483">
        <v>2350455</v>
      </c>
      <c r="B6483">
        <v>1</v>
      </c>
      <c r="C6483" t="s">
        <v>80</v>
      </c>
      <c r="D6483" t="s">
        <v>94</v>
      </c>
      <c r="E6483" t="s">
        <v>174</v>
      </c>
      <c r="F6483" t="s">
        <v>18503</v>
      </c>
      <c r="G6483" t="s">
        <v>299</v>
      </c>
      <c r="H6483" t="s">
        <v>154</v>
      </c>
      <c r="I6483" t="s">
        <v>144</v>
      </c>
      <c r="J6483" t="s">
        <v>137</v>
      </c>
      <c r="K6483" t="s">
        <v>138</v>
      </c>
      <c r="L6483" t="s">
        <v>18504</v>
      </c>
      <c r="M6483" t="s">
        <v>18505</v>
      </c>
      <c r="N6483">
        <v>0.97944444399999997</v>
      </c>
      <c r="O6483">
        <v>0</v>
      </c>
      <c r="P6483">
        <v>114</v>
      </c>
      <c r="Q6483">
        <v>0</v>
      </c>
      <c r="R6483">
        <v>7</v>
      </c>
      <c r="S6483">
        <v>0</v>
      </c>
      <c r="T6483">
        <v>11</v>
      </c>
      <c r="U6483">
        <v>0</v>
      </c>
      <c r="V6483">
        <v>0</v>
      </c>
      <c r="W6483">
        <v>0</v>
      </c>
      <c r="X6483">
        <v>16.707051449712491</v>
      </c>
      <c r="Y6483">
        <v>0</v>
      </c>
      <c r="Z6483">
        <v>3.7969388380250115</v>
      </c>
      <c r="AA6483">
        <v>0</v>
      </c>
      <c r="AB6483">
        <v>3.8394381375882563</v>
      </c>
      <c r="AC6483">
        <v>0</v>
      </c>
      <c r="AD6483">
        <v>0</v>
      </c>
      <c r="AE6483">
        <v>24.343428425325758</v>
      </c>
    </row>
    <row r="6484" spans="1:31" x14ac:dyDescent="0.25">
      <c r="A6484">
        <v>2350332</v>
      </c>
      <c r="B6484">
        <v>1</v>
      </c>
      <c r="C6484" t="s">
        <v>80</v>
      </c>
      <c r="D6484" t="s">
        <v>98</v>
      </c>
      <c r="E6484" t="s">
        <v>174</v>
      </c>
      <c r="F6484" t="s">
        <v>15054</v>
      </c>
      <c r="G6484" t="s">
        <v>153</v>
      </c>
      <c r="H6484" t="s">
        <v>154</v>
      </c>
      <c r="I6484" t="s">
        <v>144</v>
      </c>
      <c r="J6484" t="s">
        <v>137</v>
      </c>
      <c r="K6484" t="s">
        <v>138</v>
      </c>
      <c r="L6484" t="s">
        <v>18506</v>
      </c>
      <c r="M6484" t="s">
        <v>18507</v>
      </c>
      <c r="N6484">
        <v>1.2949999999999999</v>
      </c>
      <c r="O6484">
        <v>0</v>
      </c>
      <c r="P6484">
        <v>0</v>
      </c>
      <c r="Q6484">
        <v>0</v>
      </c>
      <c r="R6484">
        <v>12</v>
      </c>
      <c r="S6484">
        <v>0</v>
      </c>
      <c r="T6484">
        <v>4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43.952602970830092</v>
      </c>
      <c r="AA6484">
        <v>0</v>
      </c>
      <c r="AB6484">
        <v>9.177697958873825</v>
      </c>
      <c r="AC6484">
        <v>0</v>
      </c>
      <c r="AD6484">
        <v>0</v>
      </c>
      <c r="AE6484">
        <v>53.130300929703921</v>
      </c>
    </row>
    <row r="6485" spans="1:31" x14ac:dyDescent="0.25">
      <c r="A6485">
        <v>2350326</v>
      </c>
      <c r="B6485">
        <v>1</v>
      </c>
      <c r="C6485" t="s">
        <v>80</v>
      </c>
      <c r="D6485" t="s">
        <v>100</v>
      </c>
      <c r="E6485" t="s">
        <v>240</v>
      </c>
      <c r="F6485" t="s">
        <v>366</v>
      </c>
      <c r="G6485" t="s">
        <v>1416</v>
      </c>
      <c r="H6485" t="s">
        <v>135</v>
      </c>
      <c r="I6485" t="s">
        <v>144</v>
      </c>
      <c r="J6485" t="s">
        <v>137</v>
      </c>
      <c r="K6485" t="s">
        <v>138</v>
      </c>
      <c r="L6485" t="s">
        <v>18508</v>
      </c>
      <c r="M6485" t="s">
        <v>18509</v>
      </c>
      <c r="N6485">
        <v>1.6080461109999999</v>
      </c>
      <c r="O6485">
        <v>13</v>
      </c>
      <c r="P6485">
        <v>5573</v>
      </c>
      <c r="Q6485">
        <v>318</v>
      </c>
      <c r="R6485">
        <v>1305</v>
      </c>
      <c r="S6485">
        <v>61</v>
      </c>
      <c r="T6485">
        <v>1012</v>
      </c>
      <c r="U6485">
        <v>1</v>
      </c>
      <c r="V6485">
        <v>1</v>
      </c>
      <c r="W6485">
        <v>67.758593142000791</v>
      </c>
      <c r="X6485">
        <v>2747.2602452927463</v>
      </c>
      <c r="Y6485">
        <v>4527.4075350502808</v>
      </c>
      <c r="Z6485">
        <v>4824.7482243593404</v>
      </c>
      <c r="AA6485">
        <v>610.17355007633046</v>
      </c>
      <c r="AB6485">
        <v>1642.8125579595089</v>
      </c>
      <c r="AC6485">
        <v>104.70152269807876</v>
      </c>
      <c r="AD6485">
        <v>0.97594289387249655</v>
      </c>
      <c r="AE6485">
        <v>14525.838171472158</v>
      </c>
    </row>
    <row r="6486" spans="1:31" x14ac:dyDescent="0.25">
      <c r="A6486">
        <v>2350409</v>
      </c>
      <c r="B6486">
        <v>1</v>
      </c>
      <c r="C6486" t="s">
        <v>80</v>
      </c>
      <c r="D6486" t="s">
        <v>98</v>
      </c>
      <c r="E6486" t="s">
        <v>174</v>
      </c>
      <c r="F6486" t="s">
        <v>17107</v>
      </c>
      <c r="G6486" t="s">
        <v>176</v>
      </c>
      <c r="H6486" t="s">
        <v>154</v>
      </c>
      <c r="I6486" t="s">
        <v>144</v>
      </c>
      <c r="J6486" t="s">
        <v>137</v>
      </c>
      <c r="K6486" t="s">
        <v>138</v>
      </c>
      <c r="L6486" t="s">
        <v>18510</v>
      </c>
      <c r="M6486" t="s">
        <v>18511</v>
      </c>
      <c r="N6486">
        <v>0.88555555500000005</v>
      </c>
      <c r="O6486">
        <v>0</v>
      </c>
      <c r="P6486">
        <v>71</v>
      </c>
      <c r="Q6486">
        <v>0</v>
      </c>
      <c r="R6486">
        <v>26</v>
      </c>
      <c r="S6486">
        <v>0</v>
      </c>
      <c r="T6486">
        <v>18</v>
      </c>
      <c r="U6486">
        <v>0</v>
      </c>
      <c r="V6486">
        <v>0</v>
      </c>
      <c r="W6486">
        <v>0</v>
      </c>
      <c r="X6486">
        <v>13.825754047962304</v>
      </c>
      <c r="Y6486">
        <v>0</v>
      </c>
      <c r="Z6486">
        <v>42.545604117049521</v>
      </c>
      <c r="AA6486">
        <v>0</v>
      </c>
      <c r="AB6486">
        <v>18.522039485397226</v>
      </c>
      <c r="AC6486">
        <v>0</v>
      </c>
      <c r="AD6486">
        <v>0</v>
      </c>
      <c r="AE6486">
        <v>74.893397650409057</v>
      </c>
    </row>
    <row r="6487" spans="1:31" x14ac:dyDescent="0.25">
      <c r="A6487">
        <v>2350163</v>
      </c>
      <c r="B6487">
        <v>1</v>
      </c>
      <c r="C6487" t="s">
        <v>80</v>
      </c>
      <c r="D6487" t="s">
        <v>92</v>
      </c>
      <c r="E6487" t="s">
        <v>157</v>
      </c>
      <c r="F6487" t="s">
        <v>18512</v>
      </c>
      <c r="G6487" t="s">
        <v>194</v>
      </c>
      <c r="H6487" t="s">
        <v>154</v>
      </c>
      <c r="I6487" t="s">
        <v>144</v>
      </c>
      <c r="J6487" t="s">
        <v>137</v>
      </c>
      <c r="K6487" t="s">
        <v>138</v>
      </c>
      <c r="L6487" t="s">
        <v>18513</v>
      </c>
      <c r="M6487" t="s">
        <v>18514</v>
      </c>
      <c r="N6487">
        <v>1.838055555</v>
      </c>
      <c r="O6487">
        <v>0</v>
      </c>
      <c r="P6487">
        <v>1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0.27815565197886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0.27815565197886</v>
      </c>
    </row>
    <row r="6488" spans="1:31" x14ac:dyDescent="0.25">
      <c r="A6488">
        <v>2350472</v>
      </c>
      <c r="B6488">
        <v>1</v>
      </c>
      <c r="C6488" t="s">
        <v>80</v>
      </c>
      <c r="D6488" t="s">
        <v>92</v>
      </c>
      <c r="E6488" t="s">
        <v>174</v>
      </c>
      <c r="F6488" t="s">
        <v>18515</v>
      </c>
      <c r="G6488" t="s">
        <v>299</v>
      </c>
      <c r="H6488" t="s">
        <v>154</v>
      </c>
      <c r="I6488" t="s">
        <v>144</v>
      </c>
      <c r="J6488" t="s">
        <v>137</v>
      </c>
      <c r="K6488" t="s">
        <v>138</v>
      </c>
      <c r="L6488" t="s">
        <v>18516</v>
      </c>
      <c r="M6488" t="s">
        <v>18517</v>
      </c>
      <c r="N6488">
        <v>1.4</v>
      </c>
      <c r="O6488">
        <v>0</v>
      </c>
      <c r="P6488">
        <v>147</v>
      </c>
      <c r="Q6488">
        <v>0</v>
      </c>
      <c r="R6488">
        <v>0</v>
      </c>
      <c r="S6488">
        <v>0</v>
      </c>
      <c r="T6488">
        <v>11</v>
      </c>
      <c r="U6488">
        <v>0</v>
      </c>
      <c r="V6488">
        <v>0</v>
      </c>
      <c r="W6488">
        <v>0</v>
      </c>
      <c r="X6488">
        <v>73.355118926835246</v>
      </c>
      <c r="Y6488">
        <v>0</v>
      </c>
      <c r="Z6488">
        <v>0</v>
      </c>
      <c r="AA6488">
        <v>0</v>
      </c>
      <c r="AB6488">
        <v>39.746212855681769</v>
      </c>
      <c r="AC6488">
        <v>0</v>
      </c>
      <c r="AD6488">
        <v>0</v>
      </c>
      <c r="AE6488">
        <v>113.10133178251701</v>
      </c>
    </row>
    <row r="6489" spans="1:31" x14ac:dyDescent="0.25">
      <c r="A6489">
        <v>2350372</v>
      </c>
      <c r="B6489">
        <v>1</v>
      </c>
      <c r="C6489" t="s">
        <v>80</v>
      </c>
      <c r="D6489" t="s">
        <v>93</v>
      </c>
      <c r="E6489" t="s">
        <v>151</v>
      </c>
      <c r="F6489" t="s">
        <v>4641</v>
      </c>
      <c r="G6489" t="s">
        <v>292</v>
      </c>
      <c r="H6489" t="s">
        <v>154</v>
      </c>
      <c r="I6489" t="s">
        <v>144</v>
      </c>
      <c r="J6489" t="s">
        <v>137</v>
      </c>
      <c r="K6489" t="s">
        <v>138</v>
      </c>
      <c r="L6489" t="s">
        <v>18518</v>
      </c>
      <c r="M6489" t="s">
        <v>18519</v>
      </c>
      <c r="N6489">
        <v>0.64416666600000005</v>
      </c>
      <c r="O6489">
        <v>0</v>
      </c>
      <c r="P6489">
        <v>0</v>
      </c>
      <c r="Q6489">
        <v>0</v>
      </c>
      <c r="R6489">
        <v>23</v>
      </c>
      <c r="S6489">
        <v>0</v>
      </c>
      <c r="T6489">
        <v>4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5.625062678365234</v>
      </c>
      <c r="AA6489">
        <v>0</v>
      </c>
      <c r="AB6489">
        <v>2.1259292662145253</v>
      </c>
      <c r="AC6489">
        <v>0</v>
      </c>
      <c r="AD6489">
        <v>0</v>
      </c>
      <c r="AE6489">
        <v>7.7509919445797593</v>
      </c>
    </row>
    <row r="6490" spans="1:31" x14ac:dyDescent="0.25">
      <c r="A6490">
        <v>2350123</v>
      </c>
      <c r="B6490">
        <v>1</v>
      </c>
      <c r="C6490" t="s">
        <v>81</v>
      </c>
      <c r="D6490" t="s">
        <v>122</v>
      </c>
      <c r="E6490" t="s">
        <v>132</v>
      </c>
      <c r="F6490" t="s">
        <v>6994</v>
      </c>
      <c r="G6490" t="s">
        <v>134</v>
      </c>
      <c r="H6490" t="s">
        <v>135</v>
      </c>
      <c r="I6490" t="s">
        <v>144</v>
      </c>
      <c r="J6490" t="s">
        <v>137</v>
      </c>
      <c r="K6490" t="s">
        <v>138</v>
      </c>
      <c r="L6490" t="s">
        <v>18520</v>
      </c>
      <c r="M6490" t="s">
        <v>18521</v>
      </c>
      <c r="N6490">
        <v>0.48166666600000002</v>
      </c>
      <c r="O6490">
        <v>24</v>
      </c>
      <c r="P6490">
        <v>839</v>
      </c>
      <c r="Q6490">
        <v>69</v>
      </c>
      <c r="R6490">
        <v>36</v>
      </c>
      <c r="S6490">
        <v>23</v>
      </c>
      <c r="T6490">
        <v>54</v>
      </c>
      <c r="U6490">
        <v>0</v>
      </c>
      <c r="V6490">
        <v>2</v>
      </c>
      <c r="W6490">
        <v>2.9747876750723732</v>
      </c>
      <c r="X6490">
        <v>49.715288190104829</v>
      </c>
      <c r="Y6490">
        <v>31.432859695609956</v>
      </c>
      <c r="Z6490">
        <v>12.308713068470025</v>
      </c>
      <c r="AA6490">
        <v>29.44188996517072</v>
      </c>
      <c r="AB6490">
        <v>12.121621612097137</v>
      </c>
      <c r="AC6490">
        <v>0</v>
      </c>
      <c r="AD6490">
        <v>22.370177945708122</v>
      </c>
      <c r="AE6490">
        <v>160.36533815223316</v>
      </c>
    </row>
    <row r="6491" spans="1:31" x14ac:dyDescent="0.25">
      <c r="A6491">
        <v>2350223</v>
      </c>
      <c r="B6491">
        <v>1</v>
      </c>
      <c r="C6491" t="s">
        <v>80</v>
      </c>
      <c r="D6491" t="s">
        <v>94</v>
      </c>
      <c r="E6491" t="s">
        <v>240</v>
      </c>
      <c r="F6491" t="s">
        <v>18522</v>
      </c>
      <c r="G6491" t="s">
        <v>134</v>
      </c>
      <c r="H6491" t="s">
        <v>135</v>
      </c>
      <c r="I6491" t="s">
        <v>144</v>
      </c>
      <c r="J6491" t="s">
        <v>137</v>
      </c>
      <c r="K6491" t="s">
        <v>138</v>
      </c>
      <c r="L6491" t="s">
        <v>18523</v>
      </c>
      <c r="M6491" t="s">
        <v>18524</v>
      </c>
      <c r="N6491">
        <v>0.12949888800000001</v>
      </c>
      <c r="O6491">
        <v>5</v>
      </c>
      <c r="P6491">
        <v>16</v>
      </c>
      <c r="Q6491">
        <v>43</v>
      </c>
      <c r="R6491">
        <v>133</v>
      </c>
      <c r="S6491">
        <v>6</v>
      </c>
      <c r="T6491">
        <v>42</v>
      </c>
      <c r="U6491">
        <v>2</v>
      </c>
      <c r="V6491">
        <v>0</v>
      </c>
      <c r="W6491">
        <v>0.40299380055786227</v>
      </c>
      <c r="X6491">
        <v>0.98919261860644903</v>
      </c>
      <c r="Y6491">
        <v>8.8555890179093275</v>
      </c>
      <c r="Z6491">
        <v>18.496917639702119</v>
      </c>
      <c r="AA6491">
        <v>0.76366355539622499</v>
      </c>
      <c r="AB6491">
        <v>4.5429456196655806</v>
      </c>
      <c r="AC6491">
        <v>4.9541891521254353</v>
      </c>
      <c r="AD6491">
        <v>0</v>
      </c>
      <c r="AE6491">
        <v>39.005491403962999</v>
      </c>
    </row>
    <row r="6492" spans="1:31" x14ac:dyDescent="0.25">
      <c r="A6492">
        <v>2350269</v>
      </c>
      <c r="B6492">
        <v>1</v>
      </c>
      <c r="C6492" t="s">
        <v>80</v>
      </c>
      <c r="D6492" t="s">
        <v>103</v>
      </c>
      <c r="E6492" t="s">
        <v>132</v>
      </c>
      <c r="F6492" t="s">
        <v>2455</v>
      </c>
      <c r="G6492" t="s">
        <v>363</v>
      </c>
      <c r="H6492" t="s">
        <v>135</v>
      </c>
      <c r="I6492" t="s">
        <v>144</v>
      </c>
      <c r="J6492" t="s">
        <v>137</v>
      </c>
      <c r="K6492" t="s">
        <v>138</v>
      </c>
      <c r="L6492" t="s">
        <v>18525</v>
      </c>
      <c r="M6492" t="s">
        <v>18526</v>
      </c>
      <c r="N6492">
        <v>0.96083333299999996</v>
      </c>
      <c r="O6492">
        <v>0</v>
      </c>
      <c r="P6492">
        <v>13</v>
      </c>
      <c r="Q6492">
        <v>13</v>
      </c>
      <c r="R6492">
        <v>80</v>
      </c>
      <c r="S6492">
        <v>7</v>
      </c>
      <c r="T6492">
        <v>15</v>
      </c>
      <c r="U6492">
        <v>1</v>
      </c>
      <c r="V6492">
        <v>0</v>
      </c>
      <c r="W6492">
        <v>0</v>
      </c>
      <c r="X6492">
        <v>6.4628566503105862</v>
      </c>
      <c r="Y6492">
        <v>38.290347040609426</v>
      </c>
      <c r="Z6492">
        <v>419.31146510182884</v>
      </c>
      <c r="AA6492">
        <v>132.0608512272785</v>
      </c>
      <c r="AB6492">
        <v>30.218435920385705</v>
      </c>
      <c r="AC6492">
        <v>57.321082602320011</v>
      </c>
      <c r="AD6492">
        <v>0</v>
      </c>
      <c r="AE6492">
        <v>683.66503854273299</v>
      </c>
    </row>
    <row r="6493" spans="1:31" x14ac:dyDescent="0.25">
      <c r="A6493">
        <v>2350512</v>
      </c>
      <c r="B6493">
        <v>1</v>
      </c>
      <c r="C6493" t="s">
        <v>80</v>
      </c>
      <c r="D6493" t="s">
        <v>93</v>
      </c>
      <c r="E6493" t="s">
        <v>157</v>
      </c>
      <c r="F6493" t="s">
        <v>18527</v>
      </c>
      <c r="G6493" t="s">
        <v>159</v>
      </c>
      <c r="H6493" t="s">
        <v>154</v>
      </c>
      <c r="I6493" t="s">
        <v>144</v>
      </c>
      <c r="J6493" t="s">
        <v>137</v>
      </c>
      <c r="K6493" t="s">
        <v>138</v>
      </c>
      <c r="L6493" t="s">
        <v>18528</v>
      </c>
      <c r="M6493" t="s">
        <v>18529</v>
      </c>
      <c r="N6493">
        <v>3.3080555550000001</v>
      </c>
      <c r="O6493">
        <v>0</v>
      </c>
      <c r="P6493">
        <v>1</v>
      </c>
      <c r="Q6493">
        <v>0</v>
      </c>
      <c r="R6493">
        <v>1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0.50560728612644168</v>
      </c>
      <c r="Y6493">
        <v>0</v>
      </c>
      <c r="Z6493">
        <v>3.5819437176147604</v>
      </c>
      <c r="AA6493">
        <v>0</v>
      </c>
      <c r="AB6493">
        <v>0</v>
      </c>
      <c r="AC6493">
        <v>0</v>
      </c>
      <c r="AD6493">
        <v>0</v>
      </c>
      <c r="AE6493">
        <v>4.0875510037412024</v>
      </c>
    </row>
    <row r="6494" spans="1:31" x14ac:dyDescent="0.25">
      <c r="A6494">
        <v>2350180</v>
      </c>
      <c r="B6494">
        <v>1</v>
      </c>
      <c r="C6494" t="s">
        <v>81</v>
      </c>
      <c r="D6494" t="s">
        <v>124</v>
      </c>
      <c r="E6494" t="s">
        <v>141</v>
      </c>
      <c r="F6494" t="s">
        <v>18530</v>
      </c>
      <c r="G6494" t="s">
        <v>269</v>
      </c>
      <c r="H6494" t="s">
        <v>135</v>
      </c>
      <c r="I6494" t="s">
        <v>144</v>
      </c>
      <c r="J6494" t="s">
        <v>137</v>
      </c>
      <c r="K6494" t="s">
        <v>209</v>
      </c>
      <c r="L6494" t="s">
        <v>18531</v>
      </c>
      <c r="M6494" t="s">
        <v>18532</v>
      </c>
      <c r="N6494">
        <v>1.1969444440000001</v>
      </c>
      <c r="O6494">
        <v>2</v>
      </c>
      <c r="P6494">
        <v>0</v>
      </c>
      <c r="Q6494">
        <v>38</v>
      </c>
      <c r="R6494">
        <v>0</v>
      </c>
      <c r="S6494">
        <v>4</v>
      </c>
      <c r="T6494">
        <v>0</v>
      </c>
      <c r="U6494">
        <v>0</v>
      </c>
      <c r="V6494">
        <v>0</v>
      </c>
      <c r="W6494">
        <v>0.65643583882029999</v>
      </c>
      <c r="X6494">
        <v>0</v>
      </c>
      <c r="Y6494">
        <v>201.66167043548299</v>
      </c>
      <c r="Z6494">
        <v>0</v>
      </c>
      <c r="AA6494">
        <v>6.721466590612061</v>
      </c>
      <c r="AB6494">
        <v>0</v>
      </c>
      <c r="AC6494">
        <v>0</v>
      </c>
      <c r="AD6494">
        <v>0</v>
      </c>
      <c r="AE6494">
        <v>209.03957286491536</v>
      </c>
    </row>
    <row r="6495" spans="1:31" x14ac:dyDescent="0.25">
      <c r="A6495">
        <v>2350249</v>
      </c>
      <c r="B6495">
        <v>1</v>
      </c>
      <c r="C6495" t="s">
        <v>81</v>
      </c>
      <c r="D6495" t="s">
        <v>128</v>
      </c>
      <c r="E6495" t="s">
        <v>147</v>
      </c>
      <c r="F6495" t="s">
        <v>18533</v>
      </c>
      <c r="G6495" t="s">
        <v>134</v>
      </c>
      <c r="H6495" t="s">
        <v>135</v>
      </c>
      <c r="I6495" t="s">
        <v>144</v>
      </c>
      <c r="J6495" t="s">
        <v>137</v>
      </c>
      <c r="K6495" t="s">
        <v>138</v>
      </c>
      <c r="L6495" t="s">
        <v>18534</v>
      </c>
      <c r="M6495" t="s">
        <v>18535</v>
      </c>
      <c r="N6495">
        <v>3.019722222</v>
      </c>
      <c r="O6495">
        <v>0</v>
      </c>
      <c r="P6495">
        <v>515</v>
      </c>
      <c r="Q6495">
        <v>1</v>
      </c>
      <c r="R6495">
        <v>12</v>
      </c>
      <c r="S6495">
        <v>1</v>
      </c>
      <c r="T6495">
        <v>42</v>
      </c>
      <c r="U6495">
        <v>0</v>
      </c>
      <c r="V6495">
        <v>0</v>
      </c>
      <c r="W6495">
        <v>0</v>
      </c>
      <c r="X6495">
        <v>232.06651117392363</v>
      </c>
      <c r="Y6495">
        <v>8.5688390143500488</v>
      </c>
      <c r="Z6495">
        <v>4.8691544893305068</v>
      </c>
      <c r="AA6495">
        <v>5.1086337211670445</v>
      </c>
      <c r="AB6495">
        <v>72.877226371110652</v>
      </c>
      <c r="AC6495">
        <v>0</v>
      </c>
      <c r="AD6495">
        <v>0</v>
      </c>
      <c r="AE6495">
        <v>323.49036476988192</v>
      </c>
    </row>
    <row r="6496" spans="1:31" x14ac:dyDescent="0.25">
      <c r="A6496">
        <v>2350206</v>
      </c>
      <c r="B6496">
        <v>1</v>
      </c>
      <c r="C6496" t="s">
        <v>80</v>
      </c>
      <c r="D6496" t="s">
        <v>108</v>
      </c>
      <c r="E6496" t="s">
        <v>151</v>
      </c>
      <c r="F6496" t="s">
        <v>18536</v>
      </c>
      <c r="G6496" t="s">
        <v>410</v>
      </c>
      <c r="H6496" t="s">
        <v>154</v>
      </c>
      <c r="I6496" t="s">
        <v>144</v>
      </c>
      <c r="J6496" t="s">
        <v>137</v>
      </c>
      <c r="K6496" t="s">
        <v>138</v>
      </c>
      <c r="L6496" t="s">
        <v>18537</v>
      </c>
      <c r="M6496" t="s">
        <v>18538</v>
      </c>
      <c r="N6496">
        <v>2.5338888879999999</v>
      </c>
      <c r="O6496">
        <v>0</v>
      </c>
      <c r="P6496">
        <v>6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2.0919026253574402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2.0919026253574402</v>
      </c>
    </row>
    <row r="6497" spans="1:31" x14ac:dyDescent="0.25">
      <c r="A6497">
        <v>2350186</v>
      </c>
      <c r="B6497">
        <v>1</v>
      </c>
      <c r="C6497" t="s">
        <v>81</v>
      </c>
      <c r="D6497" t="s">
        <v>118</v>
      </c>
      <c r="E6497" t="s">
        <v>174</v>
      </c>
      <c r="F6497" t="s">
        <v>18539</v>
      </c>
      <c r="G6497" t="s">
        <v>208</v>
      </c>
      <c r="H6497" t="s">
        <v>154</v>
      </c>
      <c r="I6497" t="s">
        <v>144</v>
      </c>
      <c r="J6497" t="s">
        <v>137</v>
      </c>
      <c r="K6497" t="s">
        <v>209</v>
      </c>
      <c r="L6497" t="s">
        <v>18540</v>
      </c>
      <c r="M6497" t="s">
        <v>18541</v>
      </c>
      <c r="N6497">
        <v>4.7522222220000003</v>
      </c>
      <c r="O6497">
        <v>0</v>
      </c>
      <c r="P6497">
        <v>19</v>
      </c>
      <c r="Q6497">
        <v>0</v>
      </c>
      <c r="R6497">
        <v>3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21.1944032928618</v>
      </c>
      <c r="Y6497">
        <v>0</v>
      </c>
      <c r="Z6497">
        <v>41.761627344428447</v>
      </c>
      <c r="AA6497">
        <v>0</v>
      </c>
      <c r="AB6497">
        <v>0</v>
      </c>
      <c r="AC6497">
        <v>0</v>
      </c>
      <c r="AD6497">
        <v>0</v>
      </c>
      <c r="AE6497">
        <v>62.956030637290247</v>
      </c>
    </row>
    <row r="6498" spans="1:31" x14ac:dyDescent="0.25">
      <c r="A6498">
        <v>2350435</v>
      </c>
      <c r="B6498">
        <v>1</v>
      </c>
      <c r="C6498" t="s">
        <v>81</v>
      </c>
      <c r="D6498" t="s">
        <v>117</v>
      </c>
      <c r="E6498" t="s">
        <v>132</v>
      </c>
      <c r="F6498" t="s">
        <v>12551</v>
      </c>
      <c r="G6498" t="s">
        <v>134</v>
      </c>
      <c r="H6498" t="s">
        <v>135</v>
      </c>
      <c r="I6498" t="s">
        <v>144</v>
      </c>
      <c r="J6498" t="s">
        <v>137</v>
      </c>
      <c r="K6498" t="s">
        <v>138</v>
      </c>
      <c r="L6498" t="s">
        <v>18542</v>
      </c>
      <c r="M6498" t="s">
        <v>18543</v>
      </c>
      <c r="N6498">
        <v>0.29666666600000002</v>
      </c>
      <c r="O6498">
        <v>7</v>
      </c>
      <c r="P6498">
        <v>7786</v>
      </c>
      <c r="Q6498">
        <v>135</v>
      </c>
      <c r="R6498">
        <v>412</v>
      </c>
      <c r="S6498">
        <v>36</v>
      </c>
      <c r="T6498">
        <v>1687</v>
      </c>
      <c r="U6498">
        <v>9</v>
      </c>
      <c r="V6498">
        <v>16</v>
      </c>
      <c r="W6498">
        <v>1.5575211335751002</v>
      </c>
      <c r="X6498">
        <v>418.84848499348141</v>
      </c>
      <c r="Y6498">
        <v>286.1745452746303</v>
      </c>
      <c r="Z6498">
        <v>256.61326587325112</v>
      </c>
      <c r="AA6498">
        <v>54.120462414603942</v>
      </c>
      <c r="AB6498">
        <v>317.27284104742546</v>
      </c>
      <c r="AC6498">
        <v>81.637752419234161</v>
      </c>
      <c r="AD6498">
        <v>21.878884065786952</v>
      </c>
      <c r="AE6498">
        <v>1438.1037572219884</v>
      </c>
    </row>
    <row r="6499" spans="1:31" x14ac:dyDescent="0.25">
      <c r="A6499">
        <v>2350349</v>
      </c>
      <c r="B6499">
        <v>1</v>
      </c>
      <c r="C6499" t="s">
        <v>80</v>
      </c>
      <c r="D6499" t="s">
        <v>88</v>
      </c>
      <c r="E6499" t="s">
        <v>157</v>
      </c>
      <c r="F6499" t="s">
        <v>18544</v>
      </c>
      <c r="G6499" t="s">
        <v>204</v>
      </c>
      <c r="H6499" t="s">
        <v>154</v>
      </c>
      <c r="I6499" t="s">
        <v>144</v>
      </c>
      <c r="J6499" t="s">
        <v>137</v>
      </c>
      <c r="K6499" t="s">
        <v>138</v>
      </c>
      <c r="L6499" t="s">
        <v>18545</v>
      </c>
      <c r="M6499" t="s">
        <v>18546</v>
      </c>
      <c r="N6499">
        <v>1.1488888880000001</v>
      </c>
      <c r="O6499">
        <v>0</v>
      </c>
      <c r="P6499">
        <v>2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9.784224133231724E-2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9.784224133231724E-2</v>
      </c>
    </row>
    <row r="6500" spans="1:31" x14ac:dyDescent="0.25">
      <c r="A6500">
        <v>2350100</v>
      </c>
      <c r="B6500">
        <v>1</v>
      </c>
      <c r="C6500" t="s">
        <v>81</v>
      </c>
      <c r="D6500" t="s">
        <v>123</v>
      </c>
      <c r="E6500" t="s">
        <v>132</v>
      </c>
      <c r="F6500" t="s">
        <v>18547</v>
      </c>
      <c r="G6500" t="s">
        <v>134</v>
      </c>
      <c r="H6500" t="s">
        <v>135</v>
      </c>
      <c r="I6500" t="s">
        <v>144</v>
      </c>
      <c r="J6500" t="s">
        <v>137</v>
      </c>
      <c r="K6500" t="s">
        <v>138</v>
      </c>
      <c r="L6500" t="s">
        <v>18548</v>
      </c>
      <c r="M6500" t="s">
        <v>18549</v>
      </c>
      <c r="N6500">
        <v>1.196388888</v>
      </c>
      <c r="O6500">
        <v>0</v>
      </c>
      <c r="P6500">
        <v>12</v>
      </c>
      <c r="Q6500">
        <v>1</v>
      </c>
      <c r="R6500">
        <v>2</v>
      </c>
      <c r="S6500">
        <v>9</v>
      </c>
      <c r="T6500">
        <v>170</v>
      </c>
      <c r="U6500">
        <v>11</v>
      </c>
      <c r="V6500">
        <v>1</v>
      </c>
      <c r="W6500">
        <v>0</v>
      </c>
      <c r="X6500">
        <v>2.9897056230658445</v>
      </c>
      <c r="Y6500">
        <v>5.3379798847616406</v>
      </c>
      <c r="Z6500">
        <v>22.743175587552933</v>
      </c>
      <c r="AA6500">
        <v>711.72527287013861</v>
      </c>
      <c r="AB6500">
        <v>197.4610953237557</v>
      </c>
      <c r="AC6500">
        <v>1414.6347023412418</v>
      </c>
      <c r="AD6500">
        <v>17.719562379716876</v>
      </c>
      <c r="AE6500">
        <v>2372.6114940102334</v>
      </c>
    </row>
    <row r="6501" spans="1:31" x14ac:dyDescent="0.25">
      <c r="A6501">
        <v>2350492</v>
      </c>
      <c r="B6501">
        <v>1</v>
      </c>
      <c r="C6501" t="s">
        <v>80</v>
      </c>
      <c r="D6501" t="s">
        <v>92</v>
      </c>
      <c r="E6501" t="s">
        <v>157</v>
      </c>
      <c r="F6501" t="s">
        <v>18550</v>
      </c>
      <c r="G6501" t="s">
        <v>159</v>
      </c>
      <c r="H6501" t="s">
        <v>154</v>
      </c>
      <c r="I6501" t="s">
        <v>144</v>
      </c>
      <c r="J6501" t="s">
        <v>137</v>
      </c>
      <c r="K6501" t="s">
        <v>138</v>
      </c>
      <c r="L6501" t="s">
        <v>18551</v>
      </c>
      <c r="M6501" t="s">
        <v>18552</v>
      </c>
      <c r="N6501">
        <v>2.9041666660000001</v>
      </c>
      <c r="O6501">
        <v>0</v>
      </c>
      <c r="P6501">
        <v>1</v>
      </c>
      <c r="Q6501">
        <v>0</v>
      </c>
      <c r="R6501">
        <v>0</v>
      </c>
      <c r="S6501">
        <v>0</v>
      </c>
      <c r="T6501">
        <v>2</v>
      </c>
      <c r="U6501">
        <v>0</v>
      </c>
      <c r="V6501">
        <v>0</v>
      </c>
      <c r="W6501">
        <v>0</v>
      </c>
      <c r="X6501">
        <v>1.3087125624388201</v>
      </c>
      <c r="Y6501">
        <v>0</v>
      </c>
      <c r="Z6501">
        <v>0</v>
      </c>
      <c r="AA6501">
        <v>0</v>
      </c>
      <c r="AB6501">
        <v>2.5133073148759268</v>
      </c>
      <c r="AC6501">
        <v>0</v>
      </c>
      <c r="AD6501">
        <v>0</v>
      </c>
      <c r="AE6501">
        <v>3.8220198773147471</v>
      </c>
    </row>
    <row r="6502" spans="1:31" x14ac:dyDescent="0.25">
      <c r="A6502">
        <v>2350243</v>
      </c>
      <c r="B6502">
        <v>1</v>
      </c>
      <c r="C6502" t="s">
        <v>80</v>
      </c>
      <c r="D6502" t="s">
        <v>83</v>
      </c>
      <c r="E6502" t="s">
        <v>157</v>
      </c>
      <c r="F6502" t="s">
        <v>18553</v>
      </c>
      <c r="G6502" t="s">
        <v>352</v>
      </c>
      <c r="H6502" t="s">
        <v>154</v>
      </c>
      <c r="I6502" t="s">
        <v>144</v>
      </c>
      <c r="J6502" t="s">
        <v>137</v>
      </c>
      <c r="K6502" t="s">
        <v>138</v>
      </c>
      <c r="L6502" t="s">
        <v>18554</v>
      </c>
      <c r="M6502" t="s">
        <v>18555</v>
      </c>
      <c r="N6502">
        <v>3.0563888879999999</v>
      </c>
      <c r="O6502">
        <v>0</v>
      </c>
      <c r="P6502">
        <v>3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3.3980199938578295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3.3980199938578295</v>
      </c>
    </row>
    <row r="6503" spans="1:31" x14ac:dyDescent="0.25">
      <c r="A6503">
        <v>2350358</v>
      </c>
      <c r="B6503">
        <v>1</v>
      </c>
      <c r="C6503" t="s">
        <v>81</v>
      </c>
      <c r="D6503" t="s">
        <v>128</v>
      </c>
      <c r="E6503" t="s">
        <v>174</v>
      </c>
      <c r="F6503" t="s">
        <v>18556</v>
      </c>
      <c r="G6503" t="s">
        <v>176</v>
      </c>
      <c r="H6503" t="s">
        <v>154</v>
      </c>
      <c r="I6503" t="s">
        <v>144</v>
      </c>
      <c r="J6503" t="s">
        <v>137</v>
      </c>
      <c r="K6503" t="s">
        <v>138</v>
      </c>
      <c r="L6503" t="s">
        <v>18557</v>
      </c>
      <c r="M6503" t="s">
        <v>18558</v>
      </c>
      <c r="N6503">
        <v>0.61055555500000003</v>
      </c>
      <c r="O6503">
        <v>0</v>
      </c>
      <c r="P6503">
        <v>960</v>
      </c>
      <c r="Q6503">
        <v>0</v>
      </c>
      <c r="R6503">
        <v>0</v>
      </c>
      <c r="S6503">
        <v>0</v>
      </c>
      <c r="T6503">
        <v>39</v>
      </c>
      <c r="U6503">
        <v>0</v>
      </c>
      <c r="V6503">
        <v>0</v>
      </c>
      <c r="W6503">
        <v>0</v>
      </c>
      <c r="X6503">
        <v>145.62485651402417</v>
      </c>
      <c r="Y6503">
        <v>0</v>
      </c>
      <c r="Z6503">
        <v>0</v>
      </c>
      <c r="AA6503">
        <v>0</v>
      </c>
      <c r="AB6503">
        <v>38.473072628827126</v>
      </c>
      <c r="AC6503">
        <v>0</v>
      </c>
      <c r="AD6503">
        <v>0</v>
      </c>
      <c r="AE6503">
        <v>184.09792914285129</v>
      </c>
    </row>
    <row r="6504" spans="1:31" x14ac:dyDescent="0.25">
      <c r="A6504">
        <v>2350212</v>
      </c>
      <c r="B6504">
        <v>1</v>
      </c>
      <c r="C6504" t="s">
        <v>80</v>
      </c>
      <c r="D6504" t="s">
        <v>93</v>
      </c>
      <c r="E6504" t="s">
        <v>132</v>
      </c>
      <c r="F6504" t="s">
        <v>18559</v>
      </c>
      <c r="G6504" t="s">
        <v>134</v>
      </c>
      <c r="H6504" t="s">
        <v>135</v>
      </c>
      <c r="I6504" t="s">
        <v>144</v>
      </c>
      <c r="J6504" t="s">
        <v>137</v>
      </c>
      <c r="K6504" t="s">
        <v>138</v>
      </c>
      <c r="L6504" t="s">
        <v>18560</v>
      </c>
      <c r="M6504" t="s">
        <v>18561</v>
      </c>
      <c r="N6504">
        <v>0.70805555499999995</v>
      </c>
      <c r="O6504">
        <v>2</v>
      </c>
      <c r="P6504">
        <v>332</v>
      </c>
      <c r="Q6504">
        <v>10</v>
      </c>
      <c r="R6504">
        <v>264</v>
      </c>
      <c r="S6504">
        <v>2</v>
      </c>
      <c r="T6504">
        <v>117</v>
      </c>
      <c r="U6504">
        <v>0</v>
      </c>
      <c r="V6504">
        <v>0</v>
      </c>
      <c r="W6504">
        <v>2.7485546591863139</v>
      </c>
      <c r="X6504">
        <v>37.512870439524875</v>
      </c>
      <c r="Y6504">
        <v>70.194290828953115</v>
      </c>
      <c r="Z6504">
        <v>233.98092740289755</v>
      </c>
      <c r="AA6504">
        <v>2.999619881268575</v>
      </c>
      <c r="AB6504">
        <v>64.722731981249225</v>
      </c>
      <c r="AC6504">
        <v>0</v>
      </c>
      <c r="AD6504">
        <v>0</v>
      </c>
      <c r="AE6504">
        <v>412.1589951930797</v>
      </c>
    </row>
    <row r="6505" spans="1:31" x14ac:dyDescent="0.25">
      <c r="A6505">
        <v>2350504</v>
      </c>
      <c r="B6505">
        <v>1</v>
      </c>
      <c r="C6505" t="s">
        <v>80</v>
      </c>
      <c r="D6505" t="s">
        <v>90</v>
      </c>
      <c r="E6505" t="s">
        <v>157</v>
      </c>
      <c r="F6505" t="s">
        <v>18562</v>
      </c>
      <c r="G6505" t="s">
        <v>159</v>
      </c>
      <c r="H6505" t="s">
        <v>154</v>
      </c>
      <c r="I6505" t="s">
        <v>144</v>
      </c>
      <c r="J6505" t="s">
        <v>137</v>
      </c>
      <c r="K6505" t="s">
        <v>138</v>
      </c>
      <c r="L6505" t="s">
        <v>18563</v>
      </c>
      <c r="M6505" t="s">
        <v>18564</v>
      </c>
      <c r="N6505">
        <v>2.8647222220000002</v>
      </c>
      <c r="O6505">
        <v>0</v>
      </c>
      <c r="P6505">
        <v>2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1.1137042713242147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1.1137042713242147</v>
      </c>
    </row>
    <row r="6506" spans="1:31" x14ac:dyDescent="0.25">
      <c r="A6506">
        <v>2350126</v>
      </c>
      <c r="B6506">
        <v>1</v>
      </c>
      <c r="C6506" t="s">
        <v>81</v>
      </c>
      <c r="D6506" t="s">
        <v>117</v>
      </c>
      <c r="E6506" t="s">
        <v>132</v>
      </c>
      <c r="F6506" t="s">
        <v>5846</v>
      </c>
      <c r="G6506" t="s">
        <v>134</v>
      </c>
      <c r="H6506" t="s">
        <v>135</v>
      </c>
      <c r="I6506" t="s">
        <v>144</v>
      </c>
      <c r="J6506" t="s">
        <v>137</v>
      </c>
      <c r="K6506" t="s">
        <v>138</v>
      </c>
      <c r="L6506" t="s">
        <v>18565</v>
      </c>
      <c r="M6506" t="s">
        <v>18566</v>
      </c>
      <c r="N6506">
        <v>0.150277777</v>
      </c>
      <c r="O6506">
        <v>1</v>
      </c>
      <c r="P6506">
        <v>2402</v>
      </c>
      <c r="Q6506">
        <v>38</v>
      </c>
      <c r="R6506">
        <v>83</v>
      </c>
      <c r="S6506">
        <v>18</v>
      </c>
      <c r="T6506">
        <v>232</v>
      </c>
      <c r="U6506">
        <v>8</v>
      </c>
      <c r="V6506">
        <v>1</v>
      </c>
      <c r="W6506">
        <v>3.7523291358750009E-2</v>
      </c>
      <c r="X6506">
        <v>38.383694935923337</v>
      </c>
      <c r="Y6506">
        <v>55.47446161512913</v>
      </c>
      <c r="Z6506">
        <v>11.016819387640297</v>
      </c>
      <c r="AA6506">
        <v>10.388157723808705</v>
      </c>
      <c r="AB6506">
        <v>14.853593736448456</v>
      </c>
      <c r="AC6506">
        <v>44.850040566344212</v>
      </c>
      <c r="AD6506">
        <v>0.18657893738170139</v>
      </c>
      <c r="AE6506">
        <v>175.1908701940346</v>
      </c>
    </row>
    <row r="6507" spans="1:31" x14ac:dyDescent="0.25">
      <c r="A6507">
        <v>2350458</v>
      </c>
      <c r="B6507">
        <v>1</v>
      </c>
      <c r="C6507" t="s">
        <v>80</v>
      </c>
      <c r="D6507" t="s">
        <v>83</v>
      </c>
      <c r="E6507" t="s">
        <v>157</v>
      </c>
      <c r="F6507" t="s">
        <v>18567</v>
      </c>
      <c r="G6507" t="s">
        <v>204</v>
      </c>
      <c r="H6507" t="s">
        <v>154</v>
      </c>
      <c r="I6507" t="s">
        <v>144</v>
      </c>
      <c r="J6507" t="s">
        <v>137</v>
      </c>
      <c r="K6507" t="s">
        <v>138</v>
      </c>
      <c r="L6507" t="s">
        <v>18568</v>
      </c>
      <c r="M6507" t="s">
        <v>18569</v>
      </c>
      <c r="N6507">
        <v>1.518333333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1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0.20313714049222001</v>
      </c>
      <c r="AC6507">
        <v>0</v>
      </c>
      <c r="AD6507">
        <v>0</v>
      </c>
      <c r="AE6507">
        <v>0.20313714049222001</v>
      </c>
    </row>
    <row r="6508" spans="1:31" x14ac:dyDescent="0.25">
      <c r="A6508">
        <v>2350272</v>
      </c>
      <c r="B6508">
        <v>1</v>
      </c>
      <c r="C6508" t="s">
        <v>81</v>
      </c>
      <c r="D6508" t="s">
        <v>112</v>
      </c>
      <c r="E6508" t="s">
        <v>132</v>
      </c>
      <c r="F6508" t="s">
        <v>10708</v>
      </c>
      <c r="G6508" t="s">
        <v>134</v>
      </c>
      <c r="H6508" t="s">
        <v>135</v>
      </c>
      <c r="I6508" t="s">
        <v>144</v>
      </c>
      <c r="J6508" t="s">
        <v>137</v>
      </c>
      <c r="K6508" t="s">
        <v>138</v>
      </c>
      <c r="L6508" t="s">
        <v>18570</v>
      </c>
      <c r="M6508" t="s">
        <v>18571</v>
      </c>
      <c r="N6508">
        <v>0.120277777</v>
      </c>
      <c r="O6508">
        <v>1</v>
      </c>
      <c r="P6508">
        <v>98</v>
      </c>
      <c r="Q6508">
        <v>4</v>
      </c>
      <c r="R6508">
        <v>15</v>
      </c>
      <c r="S6508">
        <v>3</v>
      </c>
      <c r="T6508">
        <v>5</v>
      </c>
      <c r="U6508">
        <v>0</v>
      </c>
      <c r="V6508">
        <v>0</v>
      </c>
      <c r="W6508">
        <v>0.23967578267110837</v>
      </c>
      <c r="X6508">
        <v>1.154413151046326</v>
      </c>
      <c r="Y6508">
        <v>1.8071948798844399</v>
      </c>
      <c r="Z6508">
        <v>1.5363234643223018</v>
      </c>
      <c r="AA6508">
        <v>2.5702574476715498</v>
      </c>
      <c r="AB6508">
        <v>1.23454100010319</v>
      </c>
      <c r="AC6508">
        <v>0</v>
      </c>
      <c r="AD6508">
        <v>0</v>
      </c>
      <c r="AE6508">
        <v>8.5424057256989165</v>
      </c>
    </row>
    <row r="6509" spans="1:31" x14ac:dyDescent="0.25">
      <c r="A6509">
        <v>2350132</v>
      </c>
      <c r="B6509">
        <v>1</v>
      </c>
      <c r="C6509" t="s">
        <v>81</v>
      </c>
      <c r="D6509" t="s">
        <v>123</v>
      </c>
      <c r="E6509" t="s">
        <v>147</v>
      </c>
      <c r="F6509" t="s">
        <v>10744</v>
      </c>
      <c r="G6509" t="s">
        <v>208</v>
      </c>
      <c r="H6509" t="s">
        <v>135</v>
      </c>
      <c r="I6509" t="s">
        <v>144</v>
      </c>
      <c r="J6509" t="s">
        <v>137</v>
      </c>
      <c r="K6509" t="s">
        <v>209</v>
      </c>
      <c r="L6509" t="s">
        <v>18572</v>
      </c>
      <c r="M6509" t="s">
        <v>18573</v>
      </c>
      <c r="N6509">
        <v>4.0022222220000003</v>
      </c>
      <c r="O6509">
        <v>0</v>
      </c>
      <c r="P6509">
        <v>52</v>
      </c>
      <c r="Q6509">
        <v>0</v>
      </c>
      <c r="R6509">
        <v>12</v>
      </c>
      <c r="S6509">
        <v>0</v>
      </c>
      <c r="T6509">
        <v>9</v>
      </c>
      <c r="U6509">
        <v>1</v>
      </c>
      <c r="V6509">
        <v>0</v>
      </c>
      <c r="W6509">
        <v>0</v>
      </c>
      <c r="X6509">
        <v>39.959649145639169</v>
      </c>
      <c r="Y6509">
        <v>0</v>
      </c>
      <c r="Z6509">
        <v>78.747843608985789</v>
      </c>
      <c r="AA6509">
        <v>0</v>
      </c>
      <c r="AB6509">
        <v>50.56529440875363</v>
      </c>
      <c r="AC6509">
        <v>85.647236897193864</v>
      </c>
      <c r="AD6509">
        <v>0</v>
      </c>
      <c r="AE6509">
        <v>254.92002406057244</v>
      </c>
    </row>
    <row r="6510" spans="1:31" x14ac:dyDescent="0.25">
      <c r="A6510">
        <v>2350464</v>
      </c>
      <c r="B6510">
        <v>1</v>
      </c>
      <c r="C6510" t="s">
        <v>80</v>
      </c>
      <c r="D6510" t="s">
        <v>93</v>
      </c>
      <c r="E6510" t="s">
        <v>151</v>
      </c>
      <c r="F6510" t="s">
        <v>18574</v>
      </c>
      <c r="G6510" t="s">
        <v>153</v>
      </c>
      <c r="H6510" t="s">
        <v>154</v>
      </c>
      <c r="I6510" t="s">
        <v>144</v>
      </c>
      <c r="J6510" t="s">
        <v>137</v>
      </c>
      <c r="K6510" t="s">
        <v>138</v>
      </c>
      <c r="L6510" t="s">
        <v>18575</v>
      </c>
      <c r="M6510" t="s">
        <v>18576</v>
      </c>
      <c r="N6510">
        <v>1.311388888</v>
      </c>
      <c r="O6510">
        <v>0</v>
      </c>
      <c r="P6510">
        <v>42</v>
      </c>
      <c r="Q6510">
        <v>0</v>
      </c>
      <c r="R6510">
        <v>6</v>
      </c>
      <c r="S6510">
        <v>0</v>
      </c>
      <c r="T6510">
        <v>12</v>
      </c>
      <c r="U6510">
        <v>0</v>
      </c>
      <c r="V6510">
        <v>0</v>
      </c>
      <c r="W6510">
        <v>0</v>
      </c>
      <c r="X6510">
        <v>8.6170466013572842</v>
      </c>
      <c r="Y6510">
        <v>0</v>
      </c>
      <c r="Z6510">
        <v>12.796312995091158</v>
      </c>
      <c r="AA6510">
        <v>0</v>
      </c>
      <c r="AB6510">
        <v>12.205165928710628</v>
      </c>
      <c r="AC6510">
        <v>0</v>
      </c>
      <c r="AD6510">
        <v>0</v>
      </c>
      <c r="AE6510">
        <v>33.618525525159072</v>
      </c>
    </row>
    <row r="6511" spans="1:31" x14ac:dyDescent="0.25">
      <c r="A6511">
        <v>2350252</v>
      </c>
      <c r="B6511">
        <v>1</v>
      </c>
      <c r="C6511" t="s">
        <v>80</v>
      </c>
      <c r="D6511" t="s">
        <v>85</v>
      </c>
      <c r="E6511" t="s">
        <v>157</v>
      </c>
      <c r="F6511" t="s">
        <v>18577</v>
      </c>
      <c r="G6511" t="s">
        <v>204</v>
      </c>
      <c r="H6511" t="s">
        <v>154</v>
      </c>
      <c r="I6511" t="s">
        <v>144</v>
      </c>
      <c r="J6511" t="s">
        <v>137</v>
      </c>
      <c r="K6511" t="s">
        <v>138</v>
      </c>
      <c r="L6511" t="s">
        <v>18578</v>
      </c>
      <c r="M6511" t="s">
        <v>18579</v>
      </c>
      <c r="N6511">
        <v>1.1530555549999999</v>
      </c>
      <c r="O6511">
        <v>0</v>
      </c>
      <c r="P6511">
        <v>11</v>
      </c>
      <c r="Q6511">
        <v>0</v>
      </c>
      <c r="R6511">
        <v>0</v>
      </c>
      <c r="S6511">
        <v>0</v>
      </c>
      <c r="T6511">
        <v>1</v>
      </c>
      <c r="U6511">
        <v>0</v>
      </c>
      <c r="V6511">
        <v>0</v>
      </c>
      <c r="W6511">
        <v>0</v>
      </c>
      <c r="X6511">
        <v>3.2866246098800436</v>
      </c>
      <c r="Y6511">
        <v>0</v>
      </c>
      <c r="Z6511">
        <v>0</v>
      </c>
      <c r="AA6511">
        <v>0</v>
      </c>
      <c r="AB6511">
        <v>4.6199679980743341E-2</v>
      </c>
      <c r="AC6511">
        <v>0</v>
      </c>
      <c r="AD6511">
        <v>0</v>
      </c>
      <c r="AE6511">
        <v>3.3328242898607869</v>
      </c>
    </row>
    <row r="6512" spans="1:31" x14ac:dyDescent="0.25">
      <c r="A6512">
        <v>2350275</v>
      </c>
      <c r="B6512">
        <v>1</v>
      </c>
      <c r="C6512" t="s">
        <v>80</v>
      </c>
      <c r="D6512" t="s">
        <v>96</v>
      </c>
      <c r="E6512" t="s">
        <v>141</v>
      </c>
      <c r="F6512" t="s">
        <v>6274</v>
      </c>
      <c r="G6512" t="s">
        <v>134</v>
      </c>
      <c r="H6512" t="s">
        <v>135</v>
      </c>
      <c r="I6512" t="s">
        <v>144</v>
      </c>
      <c r="J6512" t="s">
        <v>137</v>
      </c>
      <c r="K6512" t="s">
        <v>138</v>
      </c>
      <c r="L6512" t="s">
        <v>18580</v>
      </c>
      <c r="M6512" t="s">
        <v>18581</v>
      </c>
      <c r="N6512">
        <v>1.079722222</v>
      </c>
      <c r="O6512">
        <v>2</v>
      </c>
      <c r="P6512">
        <v>121</v>
      </c>
      <c r="Q6512">
        <v>1</v>
      </c>
      <c r="R6512">
        <v>182</v>
      </c>
      <c r="S6512">
        <v>1</v>
      </c>
      <c r="T6512">
        <v>42</v>
      </c>
      <c r="U6512">
        <v>0</v>
      </c>
      <c r="V6512">
        <v>0</v>
      </c>
      <c r="W6512">
        <v>56.985475270127942</v>
      </c>
      <c r="X6512">
        <v>78.360517231175919</v>
      </c>
      <c r="Y6512">
        <v>1.4957172726978252</v>
      </c>
      <c r="Z6512">
        <v>219.04957469559886</v>
      </c>
      <c r="AA6512">
        <v>25.152206016605561</v>
      </c>
      <c r="AB6512">
        <v>139.46992576591231</v>
      </c>
      <c r="AC6512">
        <v>0</v>
      </c>
      <c r="AD6512">
        <v>0</v>
      </c>
      <c r="AE6512">
        <v>520.51341625211842</v>
      </c>
    </row>
    <row r="6513" spans="1:31" x14ac:dyDescent="0.25">
      <c r="A6513">
        <v>2350083</v>
      </c>
      <c r="B6513">
        <v>1</v>
      </c>
      <c r="C6513" t="s">
        <v>81</v>
      </c>
      <c r="D6513" t="s">
        <v>115</v>
      </c>
      <c r="E6513" t="s">
        <v>151</v>
      </c>
      <c r="F6513" t="s">
        <v>18582</v>
      </c>
      <c r="G6513" t="s">
        <v>153</v>
      </c>
      <c r="H6513" t="s">
        <v>154</v>
      </c>
      <c r="I6513" t="s">
        <v>144</v>
      </c>
      <c r="J6513" t="s">
        <v>137</v>
      </c>
      <c r="K6513" t="s">
        <v>138</v>
      </c>
      <c r="L6513" t="s">
        <v>18583</v>
      </c>
      <c r="M6513" t="s">
        <v>18584</v>
      </c>
      <c r="N6513">
        <v>4.8027777770000002</v>
      </c>
      <c r="O6513">
        <v>0</v>
      </c>
      <c r="P6513">
        <v>8</v>
      </c>
      <c r="Q6513">
        <v>0</v>
      </c>
      <c r="R6513">
        <v>2</v>
      </c>
      <c r="S6513">
        <v>0</v>
      </c>
      <c r="T6513">
        <v>1</v>
      </c>
      <c r="U6513">
        <v>0</v>
      </c>
      <c r="V6513">
        <v>0</v>
      </c>
      <c r="W6513">
        <v>0</v>
      </c>
      <c r="X6513">
        <v>12.274688171223284</v>
      </c>
      <c r="Y6513">
        <v>0</v>
      </c>
      <c r="Z6513">
        <v>4.7654487224447095</v>
      </c>
      <c r="AA6513">
        <v>0</v>
      </c>
      <c r="AB6513">
        <v>7.400390350299296</v>
      </c>
      <c r="AC6513">
        <v>0</v>
      </c>
      <c r="AD6513">
        <v>0</v>
      </c>
      <c r="AE6513">
        <v>24.440527243967288</v>
      </c>
    </row>
    <row r="6514" spans="1:31" x14ac:dyDescent="0.25">
      <c r="A6514">
        <v>2350109</v>
      </c>
      <c r="B6514">
        <v>1</v>
      </c>
      <c r="C6514" t="s">
        <v>81</v>
      </c>
      <c r="D6514" t="s">
        <v>118</v>
      </c>
      <c r="E6514" t="s">
        <v>147</v>
      </c>
      <c r="F6514" t="s">
        <v>18585</v>
      </c>
      <c r="G6514" t="s">
        <v>184</v>
      </c>
      <c r="H6514" t="s">
        <v>135</v>
      </c>
      <c r="I6514" t="s">
        <v>144</v>
      </c>
      <c r="J6514" t="s">
        <v>137</v>
      </c>
      <c r="K6514" t="s">
        <v>138</v>
      </c>
      <c r="L6514" t="s">
        <v>18586</v>
      </c>
      <c r="M6514" t="s">
        <v>18587</v>
      </c>
      <c r="N6514">
        <v>2.9325000000000001</v>
      </c>
      <c r="O6514">
        <v>0</v>
      </c>
      <c r="P6514">
        <v>0</v>
      </c>
      <c r="Q6514">
        <v>5</v>
      </c>
      <c r="R6514">
        <v>0</v>
      </c>
      <c r="S6514">
        <v>1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66.348162481823053</v>
      </c>
      <c r="Z6514">
        <v>0</v>
      </c>
      <c r="AA6514">
        <v>20.720438996300288</v>
      </c>
      <c r="AB6514">
        <v>0</v>
      </c>
      <c r="AC6514">
        <v>0</v>
      </c>
      <c r="AD6514">
        <v>0</v>
      </c>
      <c r="AE6514">
        <v>87.068601478123341</v>
      </c>
    </row>
    <row r="6515" spans="1:31" x14ac:dyDescent="0.25">
      <c r="A6515">
        <v>2350481</v>
      </c>
      <c r="B6515">
        <v>1</v>
      </c>
      <c r="C6515" t="s">
        <v>80</v>
      </c>
      <c r="D6515" t="s">
        <v>84</v>
      </c>
      <c r="E6515" t="s">
        <v>157</v>
      </c>
      <c r="F6515" t="s">
        <v>18588</v>
      </c>
      <c r="G6515" t="s">
        <v>204</v>
      </c>
      <c r="H6515" t="s">
        <v>154</v>
      </c>
      <c r="I6515" t="s">
        <v>144</v>
      </c>
      <c r="J6515" t="s">
        <v>137</v>
      </c>
      <c r="K6515" t="s">
        <v>138</v>
      </c>
      <c r="L6515" t="s">
        <v>18589</v>
      </c>
      <c r="M6515" t="s">
        <v>18590</v>
      </c>
      <c r="N6515">
        <v>1.8358333330000001</v>
      </c>
      <c r="O6515">
        <v>0</v>
      </c>
      <c r="P6515">
        <v>5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2.50952920138075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2.50952920138075</v>
      </c>
    </row>
    <row r="6516" spans="1:31" x14ac:dyDescent="0.25">
      <c r="A6516">
        <v>2350089</v>
      </c>
      <c r="B6516">
        <v>1</v>
      </c>
      <c r="C6516" t="s">
        <v>80</v>
      </c>
      <c r="D6516" t="s">
        <v>101</v>
      </c>
      <c r="E6516" t="s">
        <v>141</v>
      </c>
      <c r="F6516" t="s">
        <v>18591</v>
      </c>
      <c r="G6516" t="s">
        <v>134</v>
      </c>
      <c r="H6516" t="s">
        <v>135</v>
      </c>
      <c r="I6516" t="s">
        <v>144</v>
      </c>
      <c r="J6516" t="s">
        <v>137</v>
      </c>
      <c r="K6516" t="s">
        <v>138</v>
      </c>
      <c r="L6516" t="s">
        <v>18592</v>
      </c>
      <c r="M6516" t="s">
        <v>18593</v>
      </c>
      <c r="N6516">
        <v>0.86222222199999998</v>
      </c>
      <c r="O6516">
        <v>6</v>
      </c>
      <c r="P6516">
        <v>2429</v>
      </c>
      <c r="Q6516">
        <v>2</v>
      </c>
      <c r="R6516">
        <v>75</v>
      </c>
      <c r="S6516">
        <v>22</v>
      </c>
      <c r="T6516">
        <v>253</v>
      </c>
      <c r="U6516">
        <v>1</v>
      </c>
      <c r="V6516">
        <v>1</v>
      </c>
      <c r="W6516">
        <v>2.6863565461962664</v>
      </c>
      <c r="X6516">
        <v>456.58793279502879</v>
      </c>
      <c r="Y6516">
        <v>4.4629650086645336</v>
      </c>
      <c r="Z6516">
        <v>40.268706597837614</v>
      </c>
      <c r="AA6516">
        <v>45.588013643862119</v>
      </c>
      <c r="AB6516">
        <v>229.5117434029994</v>
      </c>
      <c r="AC6516">
        <v>22.541395055876549</v>
      </c>
      <c r="AD6516">
        <v>0.18998261795328</v>
      </c>
      <c r="AE6516">
        <v>801.83709566841867</v>
      </c>
    </row>
    <row r="6517" spans="1:31" x14ac:dyDescent="0.25">
      <c r="A6517">
        <v>2350152</v>
      </c>
      <c r="B6517">
        <v>1</v>
      </c>
      <c r="C6517" t="s">
        <v>80</v>
      </c>
      <c r="D6517" t="s">
        <v>103</v>
      </c>
      <c r="E6517" t="s">
        <v>132</v>
      </c>
      <c r="F6517" t="s">
        <v>18594</v>
      </c>
      <c r="G6517" t="s">
        <v>269</v>
      </c>
      <c r="H6517" t="s">
        <v>135</v>
      </c>
      <c r="I6517" t="s">
        <v>144</v>
      </c>
      <c r="J6517" t="s">
        <v>137</v>
      </c>
      <c r="K6517" t="s">
        <v>209</v>
      </c>
      <c r="L6517" t="s">
        <v>18595</v>
      </c>
      <c r="M6517" t="s">
        <v>18596</v>
      </c>
      <c r="N6517">
        <v>1.635277777</v>
      </c>
      <c r="O6517">
        <v>0</v>
      </c>
      <c r="P6517">
        <v>0</v>
      </c>
      <c r="Q6517">
        <v>0</v>
      </c>
      <c r="R6517">
        <v>0</v>
      </c>
      <c r="S6517">
        <v>1</v>
      </c>
      <c r="T6517">
        <v>0</v>
      </c>
      <c r="U6517">
        <v>0</v>
      </c>
      <c r="V6517">
        <v>1</v>
      </c>
      <c r="W6517">
        <v>0</v>
      </c>
      <c r="X6517">
        <v>0</v>
      </c>
      <c r="Y6517">
        <v>0</v>
      </c>
      <c r="Z6517">
        <v>0</v>
      </c>
      <c r="AA6517">
        <v>2.5027183611141055</v>
      </c>
      <c r="AB6517">
        <v>0</v>
      </c>
      <c r="AC6517">
        <v>0</v>
      </c>
      <c r="AD6517">
        <v>10.61391692923069</v>
      </c>
      <c r="AE6517">
        <v>13.116635290344796</v>
      </c>
    </row>
    <row r="6518" spans="1:31" x14ac:dyDescent="0.25">
      <c r="A6518">
        <v>2350395</v>
      </c>
      <c r="B6518">
        <v>1</v>
      </c>
      <c r="C6518" t="s">
        <v>80</v>
      </c>
      <c r="D6518" t="s">
        <v>93</v>
      </c>
      <c r="E6518" t="s">
        <v>151</v>
      </c>
      <c r="F6518" t="s">
        <v>12042</v>
      </c>
      <c r="G6518" t="s">
        <v>153</v>
      </c>
      <c r="H6518" t="s">
        <v>154</v>
      </c>
      <c r="I6518" t="s">
        <v>144</v>
      </c>
      <c r="J6518" t="s">
        <v>137</v>
      </c>
      <c r="K6518" t="s">
        <v>138</v>
      </c>
      <c r="L6518" t="s">
        <v>18597</v>
      </c>
      <c r="M6518" t="s">
        <v>18598</v>
      </c>
      <c r="N6518">
        <v>3.701944444</v>
      </c>
      <c r="O6518">
        <v>0</v>
      </c>
      <c r="P6518">
        <v>28</v>
      </c>
      <c r="Q6518">
        <v>0</v>
      </c>
      <c r="R6518">
        <v>14</v>
      </c>
      <c r="S6518">
        <v>0</v>
      </c>
      <c r="T6518">
        <v>4</v>
      </c>
      <c r="U6518">
        <v>0</v>
      </c>
      <c r="V6518">
        <v>0</v>
      </c>
      <c r="W6518">
        <v>0</v>
      </c>
      <c r="X6518">
        <v>10.055227396985268</v>
      </c>
      <c r="Y6518">
        <v>0</v>
      </c>
      <c r="Z6518">
        <v>27.997682591931706</v>
      </c>
      <c r="AA6518">
        <v>0</v>
      </c>
      <c r="AB6518">
        <v>14.829870463059107</v>
      </c>
      <c r="AC6518">
        <v>0</v>
      </c>
      <c r="AD6518">
        <v>0</v>
      </c>
      <c r="AE6518">
        <v>52.882780451976082</v>
      </c>
    </row>
    <row r="6519" spans="1:31" x14ac:dyDescent="0.25">
      <c r="A6519">
        <v>2350438</v>
      </c>
      <c r="B6519">
        <v>1</v>
      </c>
      <c r="C6519" t="s">
        <v>80</v>
      </c>
      <c r="D6519" t="s">
        <v>96</v>
      </c>
      <c r="E6519" t="s">
        <v>157</v>
      </c>
      <c r="F6519" t="s">
        <v>18599</v>
      </c>
      <c r="G6519" t="s">
        <v>279</v>
      </c>
      <c r="H6519" t="s">
        <v>154</v>
      </c>
      <c r="I6519" t="s">
        <v>144</v>
      </c>
      <c r="J6519" t="s">
        <v>137</v>
      </c>
      <c r="K6519" t="s">
        <v>138</v>
      </c>
      <c r="L6519" t="s">
        <v>18600</v>
      </c>
      <c r="M6519" t="s">
        <v>18601</v>
      </c>
      <c r="N6519">
        <v>2.821666666</v>
      </c>
      <c r="O6519">
        <v>0</v>
      </c>
      <c r="P6519">
        <v>1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2.7027181384417238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2.7027181384417238</v>
      </c>
    </row>
    <row r="6520" spans="1:31" x14ac:dyDescent="0.25">
      <c r="A6520">
        <v>2350146</v>
      </c>
      <c r="B6520">
        <v>1</v>
      </c>
      <c r="C6520" t="s">
        <v>81</v>
      </c>
      <c r="D6520" t="s">
        <v>128</v>
      </c>
      <c r="E6520" t="s">
        <v>132</v>
      </c>
      <c r="F6520" t="s">
        <v>18602</v>
      </c>
      <c r="G6520" t="s">
        <v>208</v>
      </c>
      <c r="H6520" t="s">
        <v>135</v>
      </c>
      <c r="I6520" t="s">
        <v>144</v>
      </c>
      <c r="J6520" t="s">
        <v>137</v>
      </c>
      <c r="K6520" t="s">
        <v>209</v>
      </c>
      <c r="L6520" t="s">
        <v>18603</v>
      </c>
      <c r="M6520" t="s">
        <v>18604</v>
      </c>
      <c r="N6520">
        <v>0.77916666599999995</v>
      </c>
      <c r="O6520">
        <v>0</v>
      </c>
      <c r="P6520">
        <v>47</v>
      </c>
      <c r="Q6520">
        <v>0</v>
      </c>
      <c r="R6520">
        <v>0</v>
      </c>
      <c r="S6520">
        <v>0</v>
      </c>
      <c r="T6520">
        <v>7</v>
      </c>
      <c r="U6520">
        <v>0</v>
      </c>
      <c r="V6520">
        <v>0</v>
      </c>
      <c r="W6520">
        <v>0</v>
      </c>
      <c r="X6520">
        <v>24.172813949132262</v>
      </c>
      <c r="Y6520">
        <v>0</v>
      </c>
      <c r="Z6520">
        <v>0</v>
      </c>
      <c r="AA6520">
        <v>0</v>
      </c>
      <c r="AB6520">
        <v>7.9121289598332973</v>
      </c>
      <c r="AC6520">
        <v>0</v>
      </c>
      <c r="AD6520">
        <v>0</v>
      </c>
      <c r="AE6520">
        <v>32.084942908965559</v>
      </c>
    </row>
    <row r="6521" spans="1:31" x14ac:dyDescent="0.25">
      <c r="A6521">
        <v>2350192</v>
      </c>
      <c r="B6521">
        <v>1</v>
      </c>
      <c r="C6521" t="s">
        <v>81</v>
      </c>
      <c r="D6521" t="s">
        <v>115</v>
      </c>
      <c r="E6521" t="s">
        <v>147</v>
      </c>
      <c r="F6521" t="s">
        <v>18605</v>
      </c>
      <c r="G6521" t="s">
        <v>184</v>
      </c>
      <c r="H6521" t="s">
        <v>135</v>
      </c>
      <c r="I6521" t="s">
        <v>144</v>
      </c>
      <c r="J6521" t="s">
        <v>137</v>
      </c>
      <c r="K6521" t="s">
        <v>138</v>
      </c>
      <c r="L6521" t="s">
        <v>18606</v>
      </c>
      <c r="M6521" t="s">
        <v>18607</v>
      </c>
      <c r="N6521">
        <v>3.3791666660000002</v>
      </c>
      <c r="O6521">
        <v>0</v>
      </c>
      <c r="P6521">
        <v>50</v>
      </c>
      <c r="Q6521">
        <v>0</v>
      </c>
      <c r="R6521">
        <v>2</v>
      </c>
      <c r="S6521">
        <v>0</v>
      </c>
      <c r="T6521">
        <v>6</v>
      </c>
      <c r="U6521">
        <v>0</v>
      </c>
      <c r="V6521">
        <v>0</v>
      </c>
      <c r="W6521">
        <v>0</v>
      </c>
      <c r="X6521">
        <v>16.256936900565787</v>
      </c>
      <c r="Y6521">
        <v>0</v>
      </c>
      <c r="Z6521">
        <v>0</v>
      </c>
      <c r="AA6521">
        <v>0</v>
      </c>
      <c r="AB6521">
        <v>7.1190439491197139</v>
      </c>
      <c r="AC6521">
        <v>0</v>
      </c>
      <c r="AD6521">
        <v>0</v>
      </c>
      <c r="AE6521">
        <v>23.375980849685501</v>
      </c>
    </row>
    <row r="6522" spans="1:31" x14ac:dyDescent="0.25">
      <c r="A6522">
        <v>2350378</v>
      </c>
      <c r="B6522">
        <v>1</v>
      </c>
      <c r="C6522" t="s">
        <v>80</v>
      </c>
      <c r="D6522" t="s">
        <v>108</v>
      </c>
      <c r="E6522" t="s">
        <v>151</v>
      </c>
      <c r="F6522" t="s">
        <v>18608</v>
      </c>
      <c r="G6522" t="s">
        <v>153</v>
      </c>
      <c r="H6522" t="s">
        <v>154</v>
      </c>
      <c r="I6522" t="s">
        <v>144</v>
      </c>
      <c r="J6522" t="s">
        <v>137</v>
      </c>
      <c r="K6522" t="s">
        <v>138</v>
      </c>
      <c r="L6522" t="s">
        <v>18609</v>
      </c>
      <c r="M6522" t="s">
        <v>18610</v>
      </c>
      <c r="N6522">
        <v>1.4063888879999999</v>
      </c>
      <c r="O6522">
        <v>0</v>
      </c>
      <c r="P6522">
        <v>0</v>
      </c>
      <c r="Q6522">
        <v>0</v>
      </c>
      <c r="R6522">
        <v>5</v>
      </c>
      <c r="S6522">
        <v>0</v>
      </c>
      <c r="T6522">
        <v>1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15.752106318077159</v>
      </c>
      <c r="AA6522">
        <v>0</v>
      </c>
      <c r="AB6522">
        <v>3.4175598851234472</v>
      </c>
      <c r="AC6522">
        <v>0</v>
      </c>
      <c r="AD6522">
        <v>0</v>
      </c>
      <c r="AE6522">
        <v>19.169666203200606</v>
      </c>
    </row>
    <row r="6523" spans="1:31" x14ac:dyDescent="0.25">
      <c r="A6523">
        <v>2350401</v>
      </c>
      <c r="B6523">
        <v>1</v>
      </c>
      <c r="C6523" t="s">
        <v>81</v>
      </c>
      <c r="D6523" t="s">
        <v>127</v>
      </c>
      <c r="E6523" t="s">
        <v>151</v>
      </c>
      <c r="F6523" t="s">
        <v>18420</v>
      </c>
      <c r="G6523" t="s">
        <v>153</v>
      </c>
      <c r="H6523" t="s">
        <v>154</v>
      </c>
      <c r="I6523" t="s">
        <v>144</v>
      </c>
      <c r="J6523" t="s">
        <v>137</v>
      </c>
      <c r="K6523" t="s">
        <v>138</v>
      </c>
      <c r="L6523" t="s">
        <v>18611</v>
      </c>
      <c r="M6523" t="s">
        <v>18612</v>
      </c>
      <c r="N6523">
        <v>1.743055555</v>
      </c>
      <c r="O6523">
        <v>0</v>
      </c>
      <c r="P6523">
        <v>60</v>
      </c>
      <c r="Q6523">
        <v>0</v>
      </c>
      <c r="R6523">
        <v>2</v>
      </c>
      <c r="S6523">
        <v>0</v>
      </c>
      <c r="T6523">
        <v>9</v>
      </c>
      <c r="U6523">
        <v>0</v>
      </c>
      <c r="V6523">
        <v>0</v>
      </c>
      <c r="W6523">
        <v>0</v>
      </c>
      <c r="X6523">
        <v>28.687944995841995</v>
      </c>
      <c r="Y6523">
        <v>0</v>
      </c>
      <c r="Z6523">
        <v>4.7655718997827784E-3</v>
      </c>
      <c r="AA6523">
        <v>0</v>
      </c>
      <c r="AB6523">
        <v>5.2304200008403852</v>
      </c>
      <c r="AC6523">
        <v>0</v>
      </c>
      <c r="AD6523">
        <v>0</v>
      </c>
      <c r="AE6523">
        <v>33.92313056858216</v>
      </c>
    </row>
    <row r="6524" spans="1:31" x14ac:dyDescent="0.25">
      <c r="A6524">
        <v>2350501</v>
      </c>
      <c r="B6524">
        <v>1</v>
      </c>
      <c r="C6524" t="s">
        <v>80</v>
      </c>
      <c r="D6524" t="s">
        <v>105</v>
      </c>
      <c r="E6524" t="s">
        <v>147</v>
      </c>
      <c r="F6524" t="s">
        <v>18613</v>
      </c>
      <c r="G6524" t="s">
        <v>184</v>
      </c>
      <c r="H6524" t="s">
        <v>135</v>
      </c>
      <c r="I6524" t="s">
        <v>144</v>
      </c>
      <c r="J6524" t="s">
        <v>137</v>
      </c>
      <c r="K6524" t="s">
        <v>138</v>
      </c>
      <c r="L6524" t="s">
        <v>18614</v>
      </c>
      <c r="M6524" t="s">
        <v>18615</v>
      </c>
      <c r="N6524">
        <v>0.42916666599999997</v>
      </c>
      <c r="O6524">
        <v>0</v>
      </c>
      <c r="P6524">
        <v>13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1.1517326968663375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1.1517326968663375</v>
      </c>
    </row>
    <row r="6525" spans="1:31" x14ac:dyDescent="0.25">
      <c r="A6525">
        <v>2350478</v>
      </c>
      <c r="B6525">
        <v>1</v>
      </c>
      <c r="C6525" t="s">
        <v>80</v>
      </c>
      <c r="D6525" t="s">
        <v>98</v>
      </c>
      <c r="E6525" t="s">
        <v>151</v>
      </c>
      <c r="F6525" t="s">
        <v>18616</v>
      </c>
      <c r="G6525" t="s">
        <v>153</v>
      </c>
      <c r="H6525" t="s">
        <v>154</v>
      </c>
      <c r="I6525" t="s">
        <v>144</v>
      </c>
      <c r="J6525" t="s">
        <v>137</v>
      </c>
      <c r="K6525" t="s">
        <v>138</v>
      </c>
      <c r="L6525" t="s">
        <v>18617</v>
      </c>
      <c r="M6525" t="s">
        <v>18618</v>
      </c>
      <c r="N6525">
        <v>2.0927777769999998</v>
      </c>
      <c r="O6525">
        <v>0</v>
      </c>
      <c r="P6525">
        <v>11</v>
      </c>
      <c r="Q6525">
        <v>0</v>
      </c>
      <c r="R6525">
        <v>16</v>
      </c>
      <c r="S6525">
        <v>0</v>
      </c>
      <c r="T6525">
        <v>8</v>
      </c>
      <c r="U6525">
        <v>0</v>
      </c>
      <c r="V6525">
        <v>0</v>
      </c>
      <c r="W6525">
        <v>0</v>
      </c>
      <c r="X6525">
        <v>10.35588902109393</v>
      </c>
      <c r="Y6525">
        <v>0</v>
      </c>
      <c r="Z6525">
        <v>78.967258067335834</v>
      </c>
      <c r="AA6525">
        <v>0</v>
      </c>
      <c r="AB6525">
        <v>34.280473889061589</v>
      </c>
      <c r="AC6525">
        <v>0</v>
      </c>
      <c r="AD6525">
        <v>0</v>
      </c>
      <c r="AE6525">
        <v>123.60362097749135</v>
      </c>
    </row>
    <row r="6526" spans="1:31" x14ac:dyDescent="0.25">
      <c r="A6526">
        <v>2350355</v>
      </c>
      <c r="B6526">
        <v>1</v>
      </c>
      <c r="C6526" t="s">
        <v>81</v>
      </c>
      <c r="D6526" t="s">
        <v>121</v>
      </c>
      <c r="E6526" t="s">
        <v>151</v>
      </c>
      <c r="F6526" t="s">
        <v>18619</v>
      </c>
      <c r="G6526" t="s">
        <v>153</v>
      </c>
      <c r="H6526" t="s">
        <v>154</v>
      </c>
      <c r="I6526" t="s">
        <v>144</v>
      </c>
      <c r="J6526" t="s">
        <v>137</v>
      </c>
      <c r="K6526" t="s">
        <v>138</v>
      </c>
      <c r="L6526" t="s">
        <v>18620</v>
      </c>
      <c r="M6526" t="s">
        <v>18621</v>
      </c>
      <c r="N6526">
        <v>1.268333333</v>
      </c>
      <c r="O6526">
        <v>0</v>
      </c>
      <c r="P6526">
        <v>2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0.28543386097403833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0.28543386097403833</v>
      </c>
    </row>
    <row r="6527" spans="1:31" x14ac:dyDescent="0.25">
      <c r="A6527">
        <v>2350209</v>
      </c>
      <c r="B6527">
        <v>1</v>
      </c>
      <c r="C6527" t="s">
        <v>80</v>
      </c>
      <c r="D6527" t="s">
        <v>106</v>
      </c>
      <c r="E6527" t="s">
        <v>132</v>
      </c>
      <c r="F6527" t="s">
        <v>18622</v>
      </c>
      <c r="G6527" t="s">
        <v>134</v>
      </c>
      <c r="H6527" t="s">
        <v>135</v>
      </c>
      <c r="I6527" t="s">
        <v>144</v>
      </c>
      <c r="J6527" t="s">
        <v>137</v>
      </c>
      <c r="K6527" t="s">
        <v>138</v>
      </c>
      <c r="L6527" t="s">
        <v>18623</v>
      </c>
      <c r="M6527" t="s">
        <v>18624</v>
      </c>
      <c r="N6527">
        <v>0.85638888800000001</v>
      </c>
      <c r="O6527">
        <v>0</v>
      </c>
      <c r="P6527">
        <v>920</v>
      </c>
      <c r="Q6527">
        <v>7</v>
      </c>
      <c r="R6527">
        <v>40</v>
      </c>
      <c r="S6527">
        <v>4</v>
      </c>
      <c r="T6527">
        <v>234</v>
      </c>
      <c r="U6527">
        <v>0</v>
      </c>
      <c r="V6527">
        <v>0</v>
      </c>
      <c r="W6527">
        <v>0</v>
      </c>
      <c r="X6527">
        <v>150.75946850410352</v>
      </c>
      <c r="Y6527">
        <v>264.16675307306099</v>
      </c>
      <c r="Z6527">
        <v>118.1723764571264</v>
      </c>
      <c r="AA6527">
        <v>12.420123690704516</v>
      </c>
      <c r="AB6527">
        <v>173.69580509585109</v>
      </c>
      <c r="AC6527">
        <v>0</v>
      </c>
      <c r="AD6527">
        <v>0</v>
      </c>
      <c r="AE6527">
        <v>719.21452682084646</v>
      </c>
    </row>
    <row r="6528" spans="1:31" x14ac:dyDescent="0.25">
      <c r="A6528">
        <v>2350315</v>
      </c>
      <c r="B6528">
        <v>1</v>
      </c>
      <c r="C6528" t="s">
        <v>80</v>
      </c>
      <c r="D6528" t="s">
        <v>105</v>
      </c>
      <c r="E6528" t="s">
        <v>151</v>
      </c>
      <c r="F6528" t="s">
        <v>9580</v>
      </c>
      <c r="G6528" t="s">
        <v>391</v>
      </c>
      <c r="H6528" t="s">
        <v>154</v>
      </c>
      <c r="I6528" t="s">
        <v>144</v>
      </c>
      <c r="J6528" t="s">
        <v>137</v>
      </c>
      <c r="K6528" t="s">
        <v>138</v>
      </c>
      <c r="L6528" t="s">
        <v>18625</v>
      </c>
      <c r="M6528" t="s">
        <v>18626</v>
      </c>
      <c r="N6528">
        <v>4.8600000000000003</v>
      </c>
      <c r="O6528">
        <v>0</v>
      </c>
      <c r="P6528">
        <v>128</v>
      </c>
      <c r="Q6528">
        <v>0</v>
      </c>
      <c r="R6528">
        <v>0</v>
      </c>
      <c r="S6528">
        <v>0</v>
      </c>
      <c r="T6528">
        <v>2</v>
      </c>
      <c r="U6528">
        <v>0</v>
      </c>
      <c r="V6528">
        <v>0</v>
      </c>
      <c r="W6528">
        <v>0</v>
      </c>
      <c r="X6528">
        <v>156.90422654674984</v>
      </c>
      <c r="Y6528">
        <v>0</v>
      </c>
      <c r="Z6528">
        <v>0</v>
      </c>
      <c r="AA6528">
        <v>0</v>
      </c>
      <c r="AB6528">
        <v>8.7345654734933404</v>
      </c>
      <c r="AC6528">
        <v>0</v>
      </c>
      <c r="AD6528">
        <v>0</v>
      </c>
      <c r="AE6528">
        <v>165.63879202024319</v>
      </c>
    </row>
    <row r="6529" spans="1:31" x14ac:dyDescent="0.25">
      <c r="A6529">
        <v>2350461</v>
      </c>
      <c r="B6529">
        <v>1</v>
      </c>
      <c r="C6529" t="s">
        <v>80</v>
      </c>
      <c r="D6529" t="s">
        <v>106</v>
      </c>
      <c r="E6529" t="s">
        <v>151</v>
      </c>
      <c r="F6529" t="s">
        <v>18627</v>
      </c>
      <c r="G6529" t="s">
        <v>153</v>
      </c>
      <c r="H6529" t="s">
        <v>154</v>
      </c>
      <c r="I6529" t="s">
        <v>144</v>
      </c>
      <c r="J6529" t="s">
        <v>137</v>
      </c>
      <c r="K6529" t="s">
        <v>138</v>
      </c>
      <c r="L6529" t="s">
        <v>18628</v>
      </c>
      <c r="M6529" t="s">
        <v>18629</v>
      </c>
      <c r="N6529">
        <v>1.831111111</v>
      </c>
      <c r="O6529">
        <v>0</v>
      </c>
      <c r="P6529">
        <v>28</v>
      </c>
      <c r="Q6529">
        <v>0</v>
      </c>
      <c r="R6529">
        <v>6</v>
      </c>
      <c r="S6529">
        <v>0</v>
      </c>
      <c r="T6529">
        <v>9</v>
      </c>
      <c r="U6529">
        <v>0</v>
      </c>
      <c r="V6529">
        <v>0</v>
      </c>
      <c r="W6529">
        <v>0</v>
      </c>
      <c r="X6529">
        <v>12.32615960794832</v>
      </c>
      <c r="Y6529">
        <v>0</v>
      </c>
      <c r="Z6529">
        <v>11.263014931862942</v>
      </c>
      <c r="AA6529">
        <v>0</v>
      </c>
      <c r="AB6529">
        <v>8.5125881123870393</v>
      </c>
      <c r="AC6529">
        <v>0</v>
      </c>
      <c r="AD6529">
        <v>0</v>
      </c>
      <c r="AE6529">
        <v>32.101762652198303</v>
      </c>
    </row>
    <row r="6530" spans="1:31" x14ac:dyDescent="0.25">
      <c r="A6530">
        <v>2350069</v>
      </c>
      <c r="B6530">
        <v>1</v>
      </c>
      <c r="C6530" t="s">
        <v>80</v>
      </c>
      <c r="D6530" t="s">
        <v>106</v>
      </c>
      <c r="E6530" t="s">
        <v>141</v>
      </c>
      <c r="F6530" t="s">
        <v>14383</v>
      </c>
      <c r="G6530" t="s">
        <v>134</v>
      </c>
      <c r="H6530" t="s">
        <v>135</v>
      </c>
      <c r="I6530" t="s">
        <v>144</v>
      </c>
      <c r="J6530" t="s">
        <v>137</v>
      </c>
      <c r="K6530" t="s">
        <v>138</v>
      </c>
      <c r="L6530" t="s">
        <v>18630</v>
      </c>
      <c r="M6530" t="s">
        <v>18631</v>
      </c>
      <c r="N6530">
        <v>0.29361111099999998</v>
      </c>
      <c r="O6530">
        <v>0</v>
      </c>
      <c r="P6530">
        <v>354</v>
      </c>
      <c r="Q6530">
        <v>0</v>
      </c>
      <c r="R6530">
        <v>25</v>
      </c>
      <c r="S6530">
        <v>4</v>
      </c>
      <c r="T6530">
        <v>69</v>
      </c>
      <c r="U6530">
        <v>0</v>
      </c>
      <c r="V6530">
        <v>0</v>
      </c>
      <c r="W6530">
        <v>0</v>
      </c>
      <c r="X6530">
        <v>16.095041343532621</v>
      </c>
      <c r="Y6530">
        <v>0</v>
      </c>
      <c r="Z6530">
        <v>7.1717662345090112</v>
      </c>
      <c r="AA6530">
        <v>2.2924845537335177</v>
      </c>
      <c r="AB6530">
        <v>6.2884491740156481</v>
      </c>
      <c r="AC6530">
        <v>0</v>
      </c>
      <c r="AD6530">
        <v>0</v>
      </c>
      <c r="AE6530">
        <v>31.847741305790798</v>
      </c>
    </row>
    <row r="6531" spans="1:31" x14ac:dyDescent="0.25">
      <c r="A6531">
        <v>2350169</v>
      </c>
      <c r="B6531">
        <v>1</v>
      </c>
      <c r="C6531" t="s">
        <v>80</v>
      </c>
      <c r="D6531" t="s">
        <v>104</v>
      </c>
      <c r="E6531" t="s">
        <v>240</v>
      </c>
      <c r="F6531" t="s">
        <v>18632</v>
      </c>
      <c r="G6531" t="s">
        <v>134</v>
      </c>
      <c r="H6531" t="s">
        <v>135</v>
      </c>
      <c r="I6531" t="s">
        <v>144</v>
      </c>
      <c r="J6531" t="s">
        <v>137</v>
      </c>
      <c r="K6531" t="s">
        <v>138</v>
      </c>
      <c r="L6531" t="s">
        <v>18633</v>
      </c>
      <c r="M6531" t="s">
        <v>18634</v>
      </c>
      <c r="N6531">
        <v>1.899444444</v>
      </c>
      <c r="O6531">
        <v>16</v>
      </c>
      <c r="P6531">
        <v>328</v>
      </c>
      <c r="Q6531">
        <v>25</v>
      </c>
      <c r="R6531">
        <v>23</v>
      </c>
      <c r="S6531">
        <v>46</v>
      </c>
      <c r="T6531">
        <v>40</v>
      </c>
      <c r="U6531">
        <v>14</v>
      </c>
      <c r="V6531">
        <v>2</v>
      </c>
      <c r="W6531">
        <v>44.207241024072502</v>
      </c>
      <c r="X6531">
        <v>183.08997019994771</v>
      </c>
      <c r="Y6531">
        <v>122.64218783892636</v>
      </c>
      <c r="Z6531">
        <v>42.12372115642772</v>
      </c>
      <c r="AA6531">
        <v>1000.677797580173</v>
      </c>
      <c r="AB6531">
        <v>69.191111541235244</v>
      </c>
      <c r="AC6531">
        <v>3853.0557249388139</v>
      </c>
      <c r="AD6531">
        <v>39.445078427875401</v>
      </c>
      <c r="AE6531">
        <v>5354.4328327074718</v>
      </c>
    </row>
    <row r="6532" spans="1:31" x14ac:dyDescent="0.25">
      <c r="A6532">
        <v>2350418</v>
      </c>
      <c r="B6532">
        <v>1</v>
      </c>
      <c r="C6532" t="s">
        <v>81</v>
      </c>
      <c r="D6532" t="s">
        <v>128</v>
      </c>
      <c r="E6532" t="s">
        <v>151</v>
      </c>
      <c r="F6532" t="s">
        <v>308</v>
      </c>
      <c r="G6532" t="s">
        <v>153</v>
      </c>
      <c r="H6532" t="s">
        <v>154</v>
      </c>
      <c r="I6532" t="s">
        <v>144</v>
      </c>
      <c r="J6532" t="s">
        <v>137</v>
      </c>
      <c r="K6532" t="s">
        <v>138</v>
      </c>
      <c r="L6532" t="s">
        <v>18635</v>
      </c>
      <c r="M6532" t="s">
        <v>18636</v>
      </c>
      <c r="N6532">
        <v>0.74638888800000003</v>
      </c>
      <c r="O6532">
        <v>0</v>
      </c>
      <c r="P6532">
        <v>610</v>
      </c>
      <c r="Q6532">
        <v>0</v>
      </c>
      <c r="R6532">
        <v>2</v>
      </c>
      <c r="S6532">
        <v>0</v>
      </c>
      <c r="T6532">
        <v>17</v>
      </c>
      <c r="U6532">
        <v>0</v>
      </c>
      <c r="V6532">
        <v>0</v>
      </c>
      <c r="W6532">
        <v>0</v>
      </c>
      <c r="X6532">
        <v>97.348630967615179</v>
      </c>
      <c r="Y6532">
        <v>0</v>
      </c>
      <c r="Z6532">
        <v>4.5919237725841663E-3</v>
      </c>
      <c r="AA6532">
        <v>0</v>
      </c>
      <c r="AB6532">
        <v>8.9252299556469268</v>
      </c>
      <c r="AC6532">
        <v>0</v>
      </c>
      <c r="AD6532">
        <v>0</v>
      </c>
      <c r="AE6532">
        <v>106.27845284703469</v>
      </c>
    </row>
    <row r="6533" spans="1:31" x14ac:dyDescent="0.25">
      <c r="A6533">
        <v>2350129</v>
      </c>
      <c r="B6533">
        <v>1</v>
      </c>
      <c r="C6533" t="s">
        <v>81</v>
      </c>
      <c r="D6533" t="s">
        <v>128</v>
      </c>
      <c r="E6533" t="s">
        <v>147</v>
      </c>
      <c r="F6533" t="s">
        <v>3230</v>
      </c>
      <c r="G6533" t="s">
        <v>208</v>
      </c>
      <c r="H6533" t="s">
        <v>135</v>
      </c>
      <c r="I6533" t="s">
        <v>144</v>
      </c>
      <c r="J6533" t="s">
        <v>137</v>
      </c>
      <c r="K6533" t="s">
        <v>209</v>
      </c>
      <c r="L6533" t="s">
        <v>18637</v>
      </c>
      <c r="M6533" t="s">
        <v>18638</v>
      </c>
      <c r="N6533">
        <v>1.78</v>
      </c>
      <c r="O6533">
        <v>1</v>
      </c>
      <c r="P6533">
        <v>0</v>
      </c>
      <c r="Q6533">
        <v>0</v>
      </c>
      <c r="R6533">
        <v>0</v>
      </c>
      <c r="S6533">
        <v>7</v>
      </c>
      <c r="T6533">
        <v>446</v>
      </c>
      <c r="U6533">
        <v>3</v>
      </c>
      <c r="V6533">
        <v>31</v>
      </c>
      <c r="W6533">
        <v>0.46557298644340001</v>
      </c>
      <c r="X6533">
        <v>0</v>
      </c>
      <c r="Y6533">
        <v>0</v>
      </c>
      <c r="Z6533">
        <v>0</v>
      </c>
      <c r="AA6533">
        <v>27.504057919991482</v>
      </c>
      <c r="AB6533">
        <v>671.74364555047248</v>
      </c>
      <c r="AC6533">
        <v>65.451740448661269</v>
      </c>
      <c r="AD6533">
        <v>293.42550239603258</v>
      </c>
      <c r="AE6533">
        <v>1058.590519301601</v>
      </c>
    </row>
    <row r="6534" spans="1:31" x14ac:dyDescent="0.25">
      <c r="A6534">
        <v>2350106</v>
      </c>
      <c r="B6534">
        <v>1</v>
      </c>
      <c r="C6534" t="s">
        <v>81</v>
      </c>
      <c r="D6534" t="s">
        <v>119</v>
      </c>
      <c r="E6534" t="s">
        <v>132</v>
      </c>
      <c r="F6534" t="s">
        <v>5820</v>
      </c>
      <c r="G6534" t="s">
        <v>134</v>
      </c>
      <c r="H6534" t="s">
        <v>135</v>
      </c>
      <c r="I6534" t="s">
        <v>136</v>
      </c>
      <c r="J6534" t="s">
        <v>137</v>
      </c>
      <c r="K6534" t="s">
        <v>138</v>
      </c>
      <c r="L6534" t="s">
        <v>18639</v>
      </c>
      <c r="M6534" t="s">
        <v>18640</v>
      </c>
      <c r="N6534">
        <v>4.9444443999999997E-2</v>
      </c>
      <c r="O6534">
        <v>0</v>
      </c>
      <c r="P6534">
        <v>513</v>
      </c>
      <c r="Q6534">
        <v>54</v>
      </c>
      <c r="R6534">
        <v>120</v>
      </c>
      <c r="S6534">
        <v>5</v>
      </c>
      <c r="T6534">
        <v>24</v>
      </c>
      <c r="U6534">
        <v>2</v>
      </c>
      <c r="V6534">
        <v>0</v>
      </c>
      <c r="W6534">
        <v>0</v>
      </c>
      <c r="X6534">
        <v>3.238917231361834</v>
      </c>
      <c r="Y6534">
        <v>15.41963143439904</v>
      </c>
      <c r="Z6534">
        <v>32.802435596971279</v>
      </c>
      <c r="AA6534">
        <v>0.32441345342272226</v>
      </c>
      <c r="AB6534">
        <v>0.56070939629959993</v>
      </c>
      <c r="AC6534">
        <v>5.1338501897250888</v>
      </c>
      <c r="AD6534">
        <v>0</v>
      </c>
      <c r="AE6534">
        <v>57.479957302179564</v>
      </c>
    </row>
    <row r="6535" spans="1:31" x14ac:dyDescent="0.25">
      <c r="A6535">
        <v>2350229</v>
      </c>
      <c r="B6535">
        <v>1</v>
      </c>
      <c r="C6535" t="s">
        <v>80</v>
      </c>
      <c r="D6535" t="s">
        <v>93</v>
      </c>
      <c r="E6535" t="s">
        <v>151</v>
      </c>
      <c r="F6535" t="s">
        <v>6696</v>
      </c>
      <c r="G6535" t="s">
        <v>153</v>
      </c>
      <c r="H6535" t="s">
        <v>154</v>
      </c>
      <c r="I6535" t="s">
        <v>144</v>
      </c>
      <c r="J6535" t="s">
        <v>137</v>
      </c>
      <c r="K6535" t="s">
        <v>138</v>
      </c>
      <c r="L6535" t="s">
        <v>18641</v>
      </c>
      <c r="M6535" t="s">
        <v>18642</v>
      </c>
      <c r="N6535">
        <v>1.3122222219999999</v>
      </c>
      <c r="O6535">
        <v>0</v>
      </c>
      <c r="P6535">
        <v>2</v>
      </c>
      <c r="Q6535">
        <v>0</v>
      </c>
      <c r="R6535">
        <v>10</v>
      </c>
      <c r="S6535">
        <v>0</v>
      </c>
      <c r="T6535">
        <v>2</v>
      </c>
      <c r="U6535">
        <v>0</v>
      </c>
      <c r="V6535">
        <v>0</v>
      </c>
      <c r="W6535">
        <v>0</v>
      </c>
      <c r="X6535">
        <v>4.5492432626666668E-4</v>
      </c>
      <c r="Y6535">
        <v>0</v>
      </c>
      <c r="Z6535">
        <v>47.102840992603305</v>
      </c>
      <c r="AA6535">
        <v>0</v>
      </c>
      <c r="AB6535">
        <v>5.8344318460578828</v>
      </c>
      <c r="AC6535">
        <v>0</v>
      </c>
      <c r="AD6535">
        <v>0</v>
      </c>
      <c r="AE6535">
        <v>52.937727762987457</v>
      </c>
    </row>
    <row r="6536" spans="1:31" x14ac:dyDescent="0.25">
      <c r="A6536">
        <v>2350063</v>
      </c>
      <c r="B6536">
        <v>1</v>
      </c>
      <c r="C6536" t="s">
        <v>81</v>
      </c>
      <c r="D6536" t="s">
        <v>119</v>
      </c>
      <c r="E6536" t="s">
        <v>132</v>
      </c>
      <c r="F6536" t="s">
        <v>18643</v>
      </c>
      <c r="G6536" t="s">
        <v>134</v>
      </c>
      <c r="H6536" t="s">
        <v>135</v>
      </c>
      <c r="I6536" t="s">
        <v>144</v>
      </c>
      <c r="J6536" t="s">
        <v>137</v>
      </c>
      <c r="K6536" t="s">
        <v>138</v>
      </c>
      <c r="L6536" t="s">
        <v>18644</v>
      </c>
      <c r="M6536" t="s">
        <v>18645</v>
      </c>
      <c r="N6536">
        <v>5.3611111000000003E-2</v>
      </c>
      <c r="O6536">
        <v>4</v>
      </c>
      <c r="P6536">
        <v>2474</v>
      </c>
      <c r="Q6536">
        <v>270</v>
      </c>
      <c r="R6536">
        <v>440</v>
      </c>
      <c r="S6536">
        <v>16</v>
      </c>
      <c r="T6536">
        <v>165</v>
      </c>
      <c r="U6536">
        <v>0</v>
      </c>
      <c r="V6536">
        <v>1</v>
      </c>
      <c r="W6536">
        <v>1.6689626354028337E-2</v>
      </c>
      <c r="X6536">
        <v>13.859155989931475</v>
      </c>
      <c r="Y6536">
        <v>75.804724202049442</v>
      </c>
      <c r="Z6536">
        <v>59.423506249903483</v>
      </c>
      <c r="AA6536">
        <v>1.6774115745775351</v>
      </c>
      <c r="AB6536">
        <v>4.9819568776178622</v>
      </c>
      <c r="AC6536">
        <v>0</v>
      </c>
      <c r="AD6536">
        <v>1.8904213601501361</v>
      </c>
      <c r="AE6536">
        <v>157.65386588058399</v>
      </c>
    </row>
    <row r="6537" spans="1:31" x14ac:dyDescent="0.25">
      <c r="A6537">
        <v>2350255</v>
      </c>
      <c r="B6537">
        <v>1</v>
      </c>
      <c r="C6537" t="s">
        <v>81</v>
      </c>
      <c r="D6537" t="s">
        <v>112</v>
      </c>
      <c r="E6537" t="s">
        <v>157</v>
      </c>
      <c r="F6537" t="s">
        <v>18646</v>
      </c>
      <c r="G6537" t="s">
        <v>159</v>
      </c>
      <c r="H6537" t="s">
        <v>154</v>
      </c>
      <c r="I6537" t="s">
        <v>144</v>
      </c>
      <c r="J6537" t="s">
        <v>137</v>
      </c>
      <c r="K6537" t="s">
        <v>138</v>
      </c>
      <c r="L6537" t="s">
        <v>18647</v>
      </c>
      <c r="M6537" t="s">
        <v>18648</v>
      </c>
      <c r="N6537">
        <v>1.983055555</v>
      </c>
      <c r="O6537">
        <v>0</v>
      </c>
      <c r="P6537">
        <v>0</v>
      </c>
      <c r="Q6537">
        <v>0</v>
      </c>
      <c r="R6537">
        <v>1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</row>
    <row r="6538" spans="1:31" x14ac:dyDescent="0.25">
      <c r="A6538">
        <v>2350043</v>
      </c>
      <c r="B6538">
        <v>1</v>
      </c>
      <c r="C6538" t="s">
        <v>81</v>
      </c>
      <c r="D6538" t="s">
        <v>114</v>
      </c>
      <c r="E6538" t="s">
        <v>147</v>
      </c>
      <c r="F6538" t="s">
        <v>18649</v>
      </c>
      <c r="G6538" t="s">
        <v>184</v>
      </c>
      <c r="H6538" t="s">
        <v>135</v>
      </c>
      <c r="I6538" t="s">
        <v>144</v>
      </c>
      <c r="J6538" t="s">
        <v>137</v>
      </c>
      <c r="K6538" t="s">
        <v>138</v>
      </c>
      <c r="L6538" t="s">
        <v>18650</v>
      </c>
      <c r="M6538" t="s">
        <v>18651</v>
      </c>
      <c r="N6538">
        <v>0.93388888800000003</v>
      </c>
      <c r="O6538">
        <v>0</v>
      </c>
      <c r="P6538">
        <v>358</v>
      </c>
      <c r="Q6538">
        <v>0</v>
      </c>
      <c r="R6538">
        <v>0</v>
      </c>
      <c r="S6538">
        <v>0</v>
      </c>
      <c r="T6538">
        <v>26</v>
      </c>
      <c r="U6538">
        <v>0</v>
      </c>
      <c r="V6538">
        <v>1</v>
      </c>
      <c r="W6538">
        <v>0</v>
      </c>
      <c r="X6538">
        <v>26.142373243029006</v>
      </c>
      <c r="Y6538">
        <v>0</v>
      </c>
      <c r="Z6538">
        <v>0</v>
      </c>
      <c r="AA6538">
        <v>0</v>
      </c>
      <c r="AB6538">
        <v>6.0908481369254277</v>
      </c>
      <c r="AC6538">
        <v>0</v>
      </c>
      <c r="AD6538">
        <v>0</v>
      </c>
      <c r="AE6538">
        <v>32.233221379954436</v>
      </c>
    </row>
    <row r="6539" spans="1:31" x14ac:dyDescent="0.25">
      <c r="A6539">
        <v>2350292</v>
      </c>
      <c r="B6539">
        <v>1</v>
      </c>
      <c r="C6539" t="s">
        <v>80</v>
      </c>
      <c r="D6539" t="s">
        <v>85</v>
      </c>
      <c r="E6539" t="s">
        <v>157</v>
      </c>
      <c r="F6539" t="s">
        <v>18652</v>
      </c>
      <c r="G6539" t="s">
        <v>204</v>
      </c>
      <c r="H6539" t="s">
        <v>154</v>
      </c>
      <c r="I6539" t="s">
        <v>144</v>
      </c>
      <c r="J6539" t="s">
        <v>137</v>
      </c>
      <c r="K6539" t="s">
        <v>138</v>
      </c>
      <c r="L6539" t="s">
        <v>18653</v>
      </c>
      <c r="M6539" t="s">
        <v>18654</v>
      </c>
      <c r="N6539">
        <v>1.875277777</v>
      </c>
      <c r="O6539">
        <v>0</v>
      </c>
      <c r="P6539">
        <v>1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0.4423340199452217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0.4423340199452217</v>
      </c>
    </row>
    <row r="6540" spans="1:31" x14ac:dyDescent="0.25">
      <c r="A6540">
        <v>2350441</v>
      </c>
      <c r="B6540">
        <v>1</v>
      </c>
      <c r="C6540" t="s">
        <v>80</v>
      </c>
      <c r="D6540" t="s">
        <v>96</v>
      </c>
      <c r="E6540" t="s">
        <v>326</v>
      </c>
      <c r="F6540" t="s">
        <v>18655</v>
      </c>
      <c r="G6540" t="s">
        <v>153</v>
      </c>
      <c r="H6540" t="s">
        <v>154</v>
      </c>
      <c r="I6540" t="s">
        <v>144</v>
      </c>
      <c r="J6540" t="s">
        <v>137</v>
      </c>
      <c r="K6540" t="s">
        <v>138</v>
      </c>
      <c r="L6540" t="s">
        <v>18656</v>
      </c>
      <c r="M6540" t="s">
        <v>18657</v>
      </c>
      <c r="N6540">
        <v>1.4055555550000001</v>
      </c>
      <c r="O6540">
        <v>0</v>
      </c>
      <c r="P6540">
        <v>16</v>
      </c>
      <c r="Q6540">
        <v>0</v>
      </c>
      <c r="R6540">
        <v>0</v>
      </c>
      <c r="S6540">
        <v>0</v>
      </c>
      <c r="T6540">
        <v>6</v>
      </c>
      <c r="U6540">
        <v>0</v>
      </c>
      <c r="V6540">
        <v>0</v>
      </c>
      <c r="W6540">
        <v>0</v>
      </c>
      <c r="X6540">
        <v>30.86316734774951</v>
      </c>
      <c r="Y6540">
        <v>0</v>
      </c>
      <c r="Z6540">
        <v>0</v>
      </c>
      <c r="AA6540">
        <v>0</v>
      </c>
      <c r="AB6540">
        <v>91.464008512365069</v>
      </c>
      <c r="AC6540">
        <v>0</v>
      </c>
      <c r="AD6540">
        <v>0</v>
      </c>
      <c r="AE6540">
        <v>122.32717586011458</v>
      </c>
    </row>
    <row r="6541" spans="1:31" x14ac:dyDescent="0.25">
      <c r="A6541">
        <v>2350049</v>
      </c>
      <c r="B6541">
        <v>1</v>
      </c>
      <c r="C6541" t="s">
        <v>81</v>
      </c>
      <c r="D6541" t="s">
        <v>112</v>
      </c>
      <c r="E6541" t="s">
        <v>132</v>
      </c>
      <c r="F6541" t="s">
        <v>2508</v>
      </c>
      <c r="G6541" t="s">
        <v>134</v>
      </c>
      <c r="H6541" t="s">
        <v>135</v>
      </c>
      <c r="I6541" t="s">
        <v>144</v>
      </c>
      <c r="J6541" t="s">
        <v>137</v>
      </c>
      <c r="K6541" t="s">
        <v>138</v>
      </c>
      <c r="L6541" t="s">
        <v>18658</v>
      </c>
      <c r="M6541" t="s">
        <v>18659</v>
      </c>
      <c r="N6541">
        <v>0.88249999999999995</v>
      </c>
      <c r="O6541">
        <v>0</v>
      </c>
      <c r="P6541">
        <v>1286</v>
      </c>
      <c r="Q6541">
        <v>5</v>
      </c>
      <c r="R6541">
        <v>38</v>
      </c>
      <c r="S6541">
        <v>8</v>
      </c>
      <c r="T6541">
        <v>70</v>
      </c>
      <c r="U6541">
        <v>1</v>
      </c>
      <c r="V6541">
        <v>1</v>
      </c>
      <c r="W6541">
        <v>0</v>
      </c>
      <c r="X6541">
        <v>72.808957536050926</v>
      </c>
      <c r="Y6541">
        <v>23.72505766068647</v>
      </c>
      <c r="Z6541">
        <v>10.960110890120173</v>
      </c>
      <c r="AA6541">
        <v>10.218356156933748</v>
      </c>
      <c r="AB6541">
        <v>13.982840886379973</v>
      </c>
      <c r="AC6541">
        <v>40.500869514458749</v>
      </c>
      <c r="AD6541">
        <v>30.885875498317514</v>
      </c>
      <c r="AE6541">
        <v>203.08206814294755</v>
      </c>
    </row>
    <row r="6542" spans="1:31" x14ac:dyDescent="0.25">
      <c r="A6542">
        <v>2358940</v>
      </c>
      <c r="B6542">
        <v>1</v>
      </c>
      <c r="C6542" t="s">
        <v>81</v>
      </c>
      <c r="D6542" t="s">
        <v>113</v>
      </c>
      <c r="E6542" t="s">
        <v>147</v>
      </c>
      <c r="F6542" t="s">
        <v>18660</v>
      </c>
      <c r="G6542" t="s">
        <v>184</v>
      </c>
      <c r="H6542" t="s">
        <v>135</v>
      </c>
      <c r="I6542" t="s">
        <v>144</v>
      </c>
      <c r="J6542" t="s">
        <v>137</v>
      </c>
      <c r="K6542" t="s">
        <v>138</v>
      </c>
      <c r="L6542" t="s">
        <v>18661</v>
      </c>
      <c r="M6542" t="s">
        <v>18662</v>
      </c>
      <c r="N6542">
        <v>0.766666666</v>
      </c>
      <c r="O6542">
        <v>0</v>
      </c>
      <c r="P6542">
        <v>0</v>
      </c>
      <c r="Q6542">
        <v>2</v>
      </c>
      <c r="R6542">
        <v>25</v>
      </c>
      <c r="S6542">
        <v>0</v>
      </c>
      <c r="T6542">
        <v>1</v>
      </c>
      <c r="U6542">
        <v>0</v>
      </c>
      <c r="V6542">
        <v>0</v>
      </c>
      <c r="W6542">
        <v>0</v>
      </c>
      <c r="X6542">
        <v>0</v>
      </c>
      <c r="Y6542">
        <v>8.4776410077965014</v>
      </c>
      <c r="Z6542">
        <v>118.30693643575516</v>
      </c>
      <c r="AA6542">
        <v>0</v>
      </c>
      <c r="AB6542">
        <v>3.0114000623098671</v>
      </c>
      <c r="AC6542">
        <v>0</v>
      </c>
      <c r="AD6542">
        <v>0</v>
      </c>
      <c r="AE6542">
        <v>129.79597750586154</v>
      </c>
    </row>
    <row r="6543" spans="1:31" x14ac:dyDescent="0.25">
      <c r="A6543">
        <v>2350450</v>
      </c>
      <c r="B6543">
        <v>1</v>
      </c>
      <c r="C6543" t="s">
        <v>80</v>
      </c>
      <c r="D6543" t="s">
        <v>83</v>
      </c>
      <c r="E6543" t="s">
        <v>174</v>
      </c>
      <c r="F6543" t="s">
        <v>18663</v>
      </c>
      <c r="G6543" t="s">
        <v>331</v>
      </c>
      <c r="H6543" t="s">
        <v>154</v>
      </c>
      <c r="I6543" t="s">
        <v>144</v>
      </c>
      <c r="J6543" t="s">
        <v>137</v>
      </c>
      <c r="K6543" t="s">
        <v>138</v>
      </c>
      <c r="L6543" t="s">
        <v>18664</v>
      </c>
      <c r="M6543" t="s">
        <v>18665</v>
      </c>
      <c r="N6543">
        <v>0.27722222200000002</v>
      </c>
      <c r="O6543">
        <v>0</v>
      </c>
      <c r="P6543">
        <v>420</v>
      </c>
      <c r="Q6543">
        <v>0</v>
      </c>
      <c r="R6543">
        <v>1</v>
      </c>
      <c r="S6543">
        <v>0</v>
      </c>
      <c r="T6543">
        <v>32</v>
      </c>
      <c r="U6543">
        <v>0</v>
      </c>
      <c r="V6543">
        <v>0</v>
      </c>
      <c r="W6543">
        <v>0</v>
      </c>
      <c r="X6543">
        <v>37.878503788928789</v>
      </c>
      <c r="Y6543">
        <v>0</v>
      </c>
      <c r="Z6543">
        <v>0</v>
      </c>
      <c r="AA6543">
        <v>0</v>
      </c>
      <c r="AB6543">
        <v>8.5771771998418131</v>
      </c>
      <c r="AC6543">
        <v>0</v>
      </c>
      <c r="AD6543">
        <v>0</v>
      </c>
      <c r="AE6543">
        <v>46.455680988770602</v>
      </c>
    </row>
    <row r="6544" spans="1:31" x14ac:dyDescent="0.25">
      <c r="A6544">
        <v>2350281</v>
      </c>
      <c r="B6544">
        <v>1</v>
      </c>
      <c r="C6544" t="s">
        <v>81</v>
      </c>
      <c r="D6544" t="s">
        <v>117</v>
      </c>
      <c r="E6544" t="s">
        <v>151</v>
      </c>
      <c r="F6544" t="s">
        <v>18666</v>
      </c>
      <c r="G6544" t="s">
        <v>451</v>
      </c>
      <c r="H6544" t="s">
        <v>154</v>
      </c>
      <c r="I6544" t="s">
        <v>144</v>
      </c>
      <c r="J6544" t="s">
        <v>137</v>
      </c>
      <c r="K6544" t="s">
        <v>138</v>
      </c>
      <c r="L6544" t="s">
        <v>18667</v>
      </c>
      <c r="M6544" t="s">
        <v>18668</v>
      </c>
      <c r="N6544">
        <v>1.687777777</v>
      </c>
      <c r="O6544">
        <v>0</v>
      </c>
      <c r="P6544">
        <v>21</v>
      </c>
      <c r="Q6544">
        <v>0</v>
      </c>
      <c r="R6544">
        <v>0</v>
      </c>
      <c r="S6544">
        <v>0</v>
      </c>
      <c r="T6544">
        <v>2</v>
      </c>
      <c r="U6544">
        <v>0</v>
      </c>
      <c r="V6544">
        <v>0</v>
      </c>
      <c r="W6544">
        <v>0</v>
      </c>
      <c r="X6544">
        <v>3.0120836740160248</v>
      </c>
      <c r="Y6544">
        <v>0</v>
      </c>
      <c r="Z6544">
        <v>0</v>
      </c>
      <c r="AA6544">
        <v>0</v>
      </c>
      <c r="AB6544">
        <v>2.1487082303466944E-2</v>
      </c>
      <c r="AC6544">
        <v>0</v>
      </c>
      <c r="AD6544">
        <v>0</v>
      </c>
      <c r="AE6544">
        <v>3.0335707563194916</v>
      </c>
    </row>
    <row r="6545" spans="1:31" x14ac:dyDescent="0.25">
      <c r="A6545">
        <v>2350032</v>
      </c>
      <c r="B6545">
        <v>1</v>
      </c>
      <c r="C6545" t="s">
        <v>81</v>
      </c>
      <c r="D6545" t="s">
        <v>127</v>
      </c>
      <c r="E6545" t="s">
        <v>240</v>
      </c>
      <c r="F6545" t="s">
        <v>18669</v>
      </c>
      <c r="G6545" t="s">
        <v>363</v>
      </c>
      <c r="H6545" t="s">
        <v>135</v>
      </c>
      <c r="I6545" t="s">
        <v>144</v>
      </c>
      <c r="J6545" t="s">
        <v>137</v>
      </c>
      <c r="K6545" t="s">
        <v>138</v>
      </c>
      <c r="L6545" t="s">
        <v>18412</v>
      </c>
      <c r="M6545" t="s">
        <v>18670</v>
      </c>
      <c r="N6545">
        <v>0.55861111100000005</v>
      </c>
      <c r="O6545">
        <v>16</v>
      </c>
      <c r="P6545">
        <v>4723</v>
      </c>
      <c r="Q6545">
        <v>679</v>
      </c>
      <c r="R6545">
        <v>461</v>
      </c>
      <c r="S6545">
        <v>109</v>
      </c>
      <c r="T6545">
        <v>552</v>
      </c>
      <c r="U6545">
        <v>22</v>
      </c>
      <c r="V6545">
        <v>2</v>
      </c>
      <c r="W6545">
        <v>3.4032041358569707</v>
      </c>
      <c r="X6545">
        <v>466.48754755348443</v>
      </c>
      <c r="Y6545">
        <v>1097.6465734592796</v>
      </c>
      <c r="Z6545">
        <v>491.13876513880376</v>
      </c>
      <c r="AA6545">
        <v>448.91397905782162</v>
      </c>
      <c r="AB6545">
        <v>120.67347224532071</v>
      </c>
      <c r="AC6545">
        <v>611.22838894341805</v>
      </c>
      <c r="AD6545">
        <v>0.5839774219872611</v>
      </c>
      <c r="AE6545">
        <v>3240.0759079559721</v>
      </c>
    </row>
    <row r="6546" spans="1:31" x14ac:dyDescent="0.25">
      <c r="A6546">
        <v>2350410</v>
      </c>
      <c r="B6546">
        <v>1</v>
      </c>
      <c r="C6546" t="s">
        <v>80</v>
      </c>
      <c r="D6546" t="s">
        <v>100</v>
      </c>
      <c r="E6546" t="s">
        <v>132</v>
      </c>
      <c r="F6546" t="s">
        <v>18671</v>
      </c>
      <c r="G6546" t="s">
        <v>134</v>
      </c>
      <c r="H6546" t="s">
        <v>135</v>
      </c>
      <c r="I6546" t="s">
        <v>144</v>
      </c>
      <c r="J6546" t="s">
        <v>137</v>
      </c>
      <c r="K6546" t="s">
        <v>138</v>
      </c>
      <c r="L6546" t="s">
        <v>18672</v>
      </c>
      <c r="M6546" t="s">
        <v>18673</v>
      </c>
      <c r="N6546">
        <v>0.27916666600000001</v>
      </c>
      <c r="O6546">
        <v>1</v>
      </c>
      <c r="P6546">
        <v>9581</v>
      </c>
      <c r="Q6546">
        <v>0</v>
      </c>
      <c r="R6546">
        <v>95</v>
      </c>
      <c r="S6546">
        <v>15</v>
      </c>
      <c r="T6546">
        <v>965</v>
      </c>
      <c r="U6546">
        <v>0</v>
      </c>
      <c r="V6546">
        <v>0</v>
      </c>
      <c r="W6546">
        <v>6.9348337680446122</v>
      </c>
      <c r="X6546">
        <v>780.15788434084891</v>
      </c>
      <c r="Y6546">
        <v>0</v>
      </c>
      <c r="Z6546">
        <v>7.1936103305935655</v>
      </c>
      <c r="AA6546">
        <v>106.64665325674603</v>
      </c>
      <c r="AB6546">
        <v>356.8917347766793</v>
      </c>
      <c r="AC6546">
        <v>0</v>
      </c>
      <c r="AD6546">
        <v>0</v>
      </c>
      <c r="AE6546">
        <v>1257.8247164729123</v>
      </c>
    </row>
    <row r="6547" spans="1:31" x14ac:dyDescent="0.25">
      <c r="A6547">
        <v>2350218</v>
      </c>
      <c r="B6547">
        <v>1</v>
      </c>
      <c r="C6547" t="s">
        <v>81</v>
      </c>
      <c r="D6547" t="s">
        <v>113</v>
      </c>
      <c r="E6547" t="s">
        <v>240</v>
      </c>
      <c r="F6547" t="s">
        <v>18674</v>
      </c>
      <c r="G6547" t="s">
        <v>208</v>
      </c>
      <c r="H6547" t="s">
        <v>135</v>
      </c>
      <c r="I6547" t="s">
        <v>144</v>
      </c>
      <c r="J6547" t="s">
        <v>137</v>
      </c>
      <c r="K6547" t="s">
        <v>209</v>
      </c>
      <c r="L6547" t="s">
        <v>18675</v>
      </c>
      <c r="M6547" t="s">
        <v>18676</v>
      </c>
      <c r="N6547">
        <v>0.55222222200000004</v>
      </c>
      <c r="O6547">
        <v>0</v>
      </c>
      <c r="P6547">
        <v>389</v>
      </c>
      <c r="Q6547">
        <v>62</v>
      </c>
      <c r="R6547">
        <v>359</v>
      </c>
      <c r="S6547">
        <v>17</v>
      </c>
      <c r="T6547">
        <v>46</v>
      </c>
      <c r="U6547">
        <v>1</v>
      </c>
      <c r="V6547">
        <v>0</v>
      </c>
      <c r="W6547">
        <v>0</v>
      </c>
      <c r="X6547">
        <v>49.099448684078318</v>
      </c>
      <c r="Y6547">
        <v>218.77534607479674</v>
      </c>
      <c r="Z6547">
        <v>540.29196021232553</v>
      </c>
      <c r="AA6547">
        <v>206.28352172974138</v>
      </c>
      <c r="AB6547">
        <v>31.748997464750911</v>
      </c>
      <c r="AC6547">
        <v>37.207391556418138</v>
      </c>
      <c r="AD6547">
        <v>0</v>
      </c>
      <c r="AE6547">
        <v>1083.4066657221108</v>
      </c>
    </row>
    <row r="6548" spans="1:31" x14ac:dyDescent="0.25">
      <c r="A6548">
        <v>2350467</v>
      </c>
      <c r="B6548">
        <v>1</v>
      </c>
      <c r="C6548" t="s">
        <v>80</v>
      </c>
      <c r="D6548" t="s">
        <v>95</v>
      </c>
      <c r="E6548" t="s">
        <v>151</v>
      </c>
      <c r="F6548" t="s">
        <v>18677</v>
      </c>
      <c r="G6548" t="s">
        <v>153</v>
      </c>
      <c r="H6548" t="s">
        <v>154</v>
      </c>
      <c r="I6548" t="s">
        <v>144</v>
      </c>
      <c r="J6548" t="s">
        <v>137</v>
      </c>
      <c r="K6548" t="s">
        <v>138</v>
      </c>
      <c r="L6548" t="s">
        <v>18678</v>
      </c>
      <c r="M6548" t="s">
        <v>18679</v>
      </c>
      <c r="N6548">
        <v>0.63972222199999995</v>
      </c>
      <c r="O6548">
        <v>0</v>
      </c>
      <c r="P6548">
        <v>20</v>
      </c>
      <c r="Q6548">
        <v>0</v>
      </c>
      <c r="R6548">
        <v>0</v>
      </c>
      <c r="S6548">
        <v>0</v>
      </c>
      <c r="T6548">
        <v>2</v>
      </c>
      <c r="U6548">
        <v>0</v>
      </c>
      <c r="V6548">
        <v>0</v>
      </c>
      <c r="W6548">
        <v>0</v>
      </c>
      <c r="X6548">
        <v>3.0642585390947521</v>
      </c>
      <c r="Y6548">
        <v>0</v>
      </c>
      <c r="Z6548">
        <v>0</v>
      </c>
      <c r="AA6548">
        <v>0</v>
      </c>
      <c r="AB6548">
        <v>0.2325477819469525</v>
      </c>
      <c r="AC6548">
        <v>0</v>
      </c>
      <c r="AD6548">
        <v>0</v>
      </c>
      <c r="AE6548">
        <v>3.2968063210417045</v>
      </c>
    </row>
    <row r="6549" spans="1:31" x14ac:dyDescent="0.25">
      <c r="A6549">
        <v>2350118</v>
      </c>
      <c r="B6549">
        <v>1</v>
      </c>
      <c r="C6549" t="s">
        <v>80</v>
      </c>
      <c r="D6549" t="s">
        <v>90</v>
      </c>
      <c r="E6549" t="s">
        <v>151</v>
      </c>
      <c r="F6549" t="s">
        <v>18680</v>
      </c>
      <c r="G6549" t="s">
        <v>208</v>
      </c>
      <c r="H6549" t="s">
        <v>154</v>
      </c>
      <c r="I6549" t="s">
        <v>144</v>
      </c>
      <c r="J6549" t="s">
        <v>137</v>
      </c>
      <c r="K6549" t="s">
        <v>209</v>
      </c>
      <c r="L6549" t="s">
        <v>18681</v>
      </c>
      <c r="M6549" t="s">
        <v>18682</v>
      </c>
      <c r="N6549">
        <v>4.3330555549999996</v>
      </c>
      <c r="O6549">
        <v>0</v>
      </c>
      <c r="P6549">
        <v>61</v>
      </c>
      <c r="Q6549">
        <v>0</v>
      </c>
      <c r="R6549">
        <v>0</v>
      </c>
      <c r="S6549">
        <v>0</v>
      </c>
      <c r="T6549">
        <v>49</v>
      </c>
      <c r="U6549">
        <v>0</v>
      </c>
      <c r="V6549">
        <v>0</v>
      </c>
      <c r="W6549">
        <v>0</v>
      </c>
      <c r="X6549">
        <v>69.174801222470407</v>
      </c>
      <c r="Y6549">
        <v>0</v>
      </c>
      <c r="Z6549">
        <v>0</v>
      </c>
      <c r="AA6549">
        <v>0</v>
      </c>
      <c r="AB6549">
        <v>111.95471429152116</v>
      </c>
      <c r="AC6549">
        <v>0</v>
      </c>
      <c r="AD6549">
        <v>0</v>
      </c>
      <c r="AE6549">
        <v>181.12951551399158</v>
      </c>
    </row>
    <row r="6550" spans="1:31" x14ac:dyDescent="0.25">
      <c r="A6550">
        <v>2350072</v>
      </c>
      <c r="B6550">
        <v>1</v>
      </c>
      <c r="C6550" t="s">
        <v>81</v>
      </c>
      <c r="D6550" t="s">
        <v>114</v>
      </c>
      <c r="E6550" t="s">
        <v>147</v>
      </c>
      <c r="F6550" t="s">
        <v>18683</v>
      </c>
      <c r="G6550" t="s">
        <v>134</v>
      </c>
      <c r="H6550" t="s">
        <v>135</v>
      </c>
      <c r="I6550" t="s">
        <v>144</v>
      </c>
      <c r="J6550" t="s">
        <v>137</v>
      </c>
      <c r="K6550" t="s">
        <v>138</v>
      </c>
      <c r="L6550" t="s">
        <v>18684</v>
      </c>
      <c r="M6550" t="s">
        <v>18685</v>
      </c>
      <c r="N6550">
        <v>0.48222222199999998</v>
      </c>
      <c r="O6550">
        <v>0</v>
      </c>
      <c r="P6550">
        <v>89</v>
      </c>
      <c r="Q6550">
        <v>0</v>
      </c>
      <c r="R6550">
        <v>38</v>
      </c>
      <c r="S6550">
        <v>0</v>
      </c>
      <c r="T6550">
        <v>102</v>
      </c>
      <c r="U6550">
        <v>0</v>
      </c>
      <c r="V6550">
        <v>5</v>
      </c>
      <c r="W6550">
        <v>0</v>
      </c>
      <c r="X6550">
        <v>3.9378287539278536</v>
      </c>
      <c r="Y6550">
        <v>0</v>
      </c>
      <c r="Z6550">
        <v>2.9214282980679021</v>
      </c>
      <c r="AA6550">
        <v>0</v>
      </c>
      <c r="AB6550">
        <v>29.089411245740241</v>
      </c>
      <c r="AC6550">
        <v>0</v>
      </c>
      <c r="AD6550">
        <v>47.601876940174364</v>
      </c>
      <c r="AE6550">
        <v>83.55054523791037</v>
      </c>
    </row>
    <row r="6551" spans="1:31" x14ac:dyDescent="0.25">
      <c r="A6551">
        <v>2350487</v>
      </c>
      <c r="B6551">
        <v>1</v>
      </c>
      <c r="C6551" t="s">
        <v>80</v>
      </c>
      <c r="D6551" t="s">
        <v>97</v>
      </c>
      <c r="E6551" t="s">
        <v>157</v>
      </c>
      <c r="F6551" t="s">
        <v>18686</v>
      </c>
      <c r="G6551" t="s">
        <v>279</v>
      </c>
      <c r="H6551" t="s">
        <v>154</v>
      </c>
      <c r="I6551" t="s">
        <v>144</v>
      </c>
      <c r="J6551" t="s">
        <v>137</v>
      </c>
      <c r="K6551" t="s">
        <v>138</v>
      </c>
      <c r="L6551" t="s">
        <v>18687</v>
      </c>
      <c r="M6551" t="s">
        <v>18688</v>
      </c>
      <c r="N6551">
        <v>6.1563888880000004</v>
      </c>
      <c r="O6551">
        <v>0</v>
      </c>
      <c r="P6551">
        <v>1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1.972182943460336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1.972182943460336</v>
      </c>
    </row>
    <row r="6552" spans="1:31" x14ac:dyDescent="0.25">
      <c r="A6552">
        <v>2350201</v>
      </c>
      <c r="B6552">
        <v>1</v>
      </c>
      <c r="C6552" t="s">
        <v>80</v>
      </c>
      <c r="D6552" t="s">
        <v>82</v>
      </c>
      <c r="E6552" t="s">
        <v>132</v>
      </c>
      <c r="F6552" t="s">
        <v>18689</v>
      </c>
      <c r="G6552" t="s">
        <v>208</v>
      </c>
      <c r="H6552" t="s">
        <v>135</v>
      </c>
      <c r="I6552" t="s">
        <v>144</v>
      </c>
      <c r="J6552" t="s">
        <v>137</v>
      </c>
      <c r="K6552" t="s">
        <v>209</v>
      </c>
      <c r="L6552" t="s">
        <v>18690</v>
      </c>
      <c r="M6552" t="s">
        <v>18691</v>
      </c>
      <c r="N6552">
        <v>9.670555555</v>
      </c>
      <c r="O6552">
        <v>0</v>
      </c>
      <c r="P6552">
        <v>1</v>
      </c>
      <c r="Q6552">
        <v>0</v>
      </c>
      <c r="R6552">
        <v>0</v>
      </c>
      <c r="S6552">
        <v>0</v>
      </c>
      <c r="T6552">
        <v>835</v>
      </c>
      <c r="U6552">
        <v>0</v>
      </c>
      <c r="V6552">
        <v>9</v>
      </c>
      <c r="W6552">
        <v>0</v>
      </c>
      <c r="X6552">
        <v>4.1828177566051803</v>
      </c>
      <c r="Y6552">
        <v>0</v>
      </c>
      <c r="Z6552">
        <v>0</v>
      </c>
      <c r="AA6552">
        <v>0</v>
      </c>
      <c r="AB6552">
        <v>7443.487999727613</v>
      </c>
      <c r="AC6552">
        <v>0</v>
      </c>
      <c r="AD6552">
        <v>360.59415294326135</v>
      </c>
      <c r="AE6552">
        <v>7808.2649704274791</v>
      </c>
    </row>
    <row r="6553" spans="1:31" x14ac:dyDescent="0.25">
      <c r="A6553">
        <v>2350324</v>
      </c>
      <c r="B6553">
        <v>1</v>
      </c>
      <c r="C6553" t="s">
        <v>80</v>
      </c>
      <c r="D6553" t="s">
        <v>100</v>
      </c>
      <c r="E6553" t="s">
        <v>132</v>
      </c>
      <c r="F6553" t="s">
        <v>546</v>
      </c>
      <c r="G6553" t="s">
        <v>1416</v>
      </c>
      <c r="H6553" t="s">
        <v>135</v>
      </c>
      <c r="I6553" t="s">
        <v>144</v>
      </c>
      <c r="J6553" t="s">
        <v>137</v>
      </c>
      <c r="K6553" t="s">
        <v>138</v>
      </c>
      <c r="L6553" t="s">
        <v>18509</v>
      </c>
      <c r="M6553" t="s">
        <v>18692</v>
      </c>
      <c r="N6553">
        <v>2.5761111109999999</v>
      </c>
      <c r="O6553">
        <v>0</v>
      </c>
      <c r="P6553">
        <v>967</v>
      </c>
      <c r="Q6553">
        <v>14</v>
      </c>
      <c r="R6553">
        <v>29</v>
      </c>
      <c r="S6553">
        <v>2</v>
      </c>
      <c r="T6553">
        <v>141</v>
      </c>
      <c r="U6553">
        <v>0</v>
      </c>
      <c r="V6553">
        <v>0</v>
      </c>
      <c r="W6553">
        <v>0</v>
      </c>
      <c r="X6553">
        <v>762.60044235377461</v>
      </c>
      <c r="Y6553">
        <v>68.443468925628608</v>
      </c>
      <c r="Z6553">
        <v>84.094610070760609</v>
      </c>
      <c r="AA6553">
        <v>20.839398491937974</v>
      </c>
      <c r="AB6553">
        <v>327.85418337999556</v>
      </c>
      <c r="AC6553">
        <v>0</v>
      </c>
      <c r="AD6553">
        <v>0</v>
      </c>
      <c r="AE6553">
        <v>1263.8321032220974</v>
      </c>
    </row>
    <row r="6554" spans="1:31" x14ac:dyDescent="0.25">
      <c r="A6554">
        <v>2350158</v>
      </c>
      <c r="B6554">
        <v>1</v>
      </c>
      <c r="C6554" t="s">
        <v>80</v>
      </c>
      <c r="D6554" t="s">
        <v>90</v>
      </c>
      <c r="E6554" t="s">
        <v>174</v>
      </c>
      <c r="F6554" t="s">
        <v>18693</v>
      </c>
      <c r="G6554" t="s">
        <v>344</v>
      </c>
      <c r="H6554" t="s">
        <v>154</v>
      </c>
      <c r="I6554" t="s">
        <v>144</v>
      </c>
      <c r="J6554" t="s">
        <v>137</v>
      </c>
      <c r="K6554" t="s">
        <v>138</v>
      </c>
      <c r="L6554" t="s">
        <v>18694</v>
      </c>
      <c r="M6554" t="s">
        <v>18695</v>
      </c>
      <c r="N6554">
        <v>1.6922222220000001</v>
      </c>
      <c r="O6554">
        <v>0</v>
      </c>
      <c r="P6554">
        <v>506</v>
      </c>
      <c r="Q6554">
        <v>0</v>
      </c>
      <c r="R6554">
        <v>0</v>
      </c>
      <c r="S6554">
        <v>0</v>
      </c>
      <c r="T6554">
        <v>46</v>
      </c>
      <c r="U6554">
        <v>0</v>
      </c>
      <c r="V6554">
        <v>0</v>
      </c>
      <c r="W6554">
        <v>0</v>
      </c>
      <c r="X6554">
        <v>183.4102683537358</v>
      </c>
      <c r="Y6554">
        <v>0</v>
      </c>
      <c r="Z6554">
        <v>0</v>
      </c>
      <c r="AA6554">
        <v>0</v>
      </c>
      <c r="AB6554">
        <v>37.058134739002178</v>
      </c>
      <c r="AC6554">
        <v>0</v>
      </c>
      <c r="AD6554">
        <v>0</v>
      </c>
      <c r="AE6554">
        <v>220.46840309273799</v>
      </c>
    </row>
    <row r="6555" spans="1:31" x14ac:dyDescent="0.25">
      <c r="A6555">
        <v>2350387</v>
      </c>
      <c r="B6555">
        <v>1</v>
      </c>
      <c r="C6555" t="s">
        <v>81</v>
      </c>
      <c r="D6555" t="s">
        <v>122</v>
      </c>
      <c r="E6555" t="s">
        <v>147</v>
      </c>
      <c r="F6555" t="s">
        <v>18696</v>
      </c>
      <c r="G6555" t="s">
        <v>134</v>
      </c>
      <c r="H6555" t="s">
        <v>135</v>
      </c>
      <c r="I6555" t="s">
        <v>144</v>
      </c>
      <c r="J6555" t="s">
        <v>137</v>
      </c>
      <c r="K6555" t="s">
        <v>138</v>
      </c>
      <c r="L6555" t="s">
        <v>18697</v>
      </c>
      <c r="M6555" t="s">
        <v>18698</v>
      </c>
      <c r="N6555">
        <v>0.47694444400000002</v>
      </c>
      <c r="O6555">
        <v>0</v>
      </c>
      <c r="P6555">
        <v>451</v>
      </c>
      <c r="Q6555">
        <v>0</v>
      </c>
      <c r="R6555">
        <v>0</v>
      </c>
      <c r="S6555">
        <v>0</v>
      </c>
      <c r="T6555">
        <v>14</v>
      </c>
      <c r="U6555">
        <v>0</v>
      </c>
      <c r="V6555">
        <v>0</v>
      </c>
      <c r="W6555">
        <v>0</v>
      </c>
      <c r="X6555">
        <v>47.5710154982078</v>
      </c>
      <c r="Y6555">
        <v>0</v>
      </c>
      <c r="Z6555">
        <v>0</v>
      </c>
      <c r="AA6555">
        <v>0</v>
      </c>
      <c r="AB6555">
        <v>8.0775559784313131</v>
      </c>
      <c r="AC6555">
        <v>0</v>
      </c>
      <c r="AD6555">
        <v>0</v>
      </c>
      <c r="AE6555">
        <v>55.648571476639113</v>
      </c>
    </row>
    <row r="6556" spans="1:31" x14ac:dyDescent="0.25">
      <c r="A6556">
        <v>2350138</v>
      </c>
      <c r="B6556">
        <v>1</v>
      </c>
      <c r="C6556" t="s">
        <v>80</v>
      </c>
      <c r="D6556" t="s">
        <v>96</v>
      </c>
      <c r="E6556" t="s">
        <v>157</v>
      </c>
      <c r="F6556" t="s">
        <v>18699</v>
      </c>
      <c r="G6556" t="s">
        <v>279</v>
      </c>
      <c r="H6556" t="s">
        <v>154</v>
      </c>
      <c r="I6556" t="s">
        <v>144</v>
      </c>
      <c r="J6556" t="s">
        <v>137</v>
      </c>
      <c r="K6556" t="s">
        <v>138</v>
      </c>
      <c r="L6556" t="s">
        <v>18700</v>
      </c>
      <c r="M6556" t="s">
        <v>18701</v>
      </c>
      <c r="N6556">
        <v>2.9505555550000002</v>
      </c>
      <c r="O6556">
        <v>0</v>
      </c>
      <c r="P6556">
        <v>1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</v>
      </c>
    </row>
    <row r="6557" spans="1:31" x14ac:dyDescent="0.25">
      <c r="A6557">
        <v>2350493</v>
      </c>
      <c r="B6557">
        <v>1</v>
      </c>
      <c r="C6557" t="s">
        <v>80</v>
      </c>
      <c r="D6557" t="s">
        <v>108</v>
      </c>
      <c r="E6557" t="s">
        <v>151</v>
      </c>
      <c r="F6557" t="s">
        <v>5038</v>
      </c>
      <c r="G6557" t="s">
        <v>153</v>
      </c>
      <c r="H6557" t="s">
        <v>154</v>
      </c>
      <c r="I6557" t="s">
        <v>144</v>
      </c>
      <c r="J6557" t="s">
        <v>137</v>
      </c>
      <c r="K6557" t="s">
        <v>138</v>
      </c>
      <c r="L6557" t="s">
        <v>18702</v>
      </c>
      <c r="M6557" t="s">
        <v>18703</v>
      </c>
      <c r="N6557">
        <v>1.248888888</v>
      </c>
      <c r="O6557">
        <v>0</v>
      </c>
      <c r="P6557">
        <v>4</v>
      </c>
      <c r="Q6557">
        <v>0</v>
      </c>
      <c r="R6557">
        <v>1</v>
      </c>
      <c r="S6557">
        <v>0</v>
      </c>
      <c r="T6557">
        <v>2</v>
      </c>
      <c r="U6557">
        <v>0</v>
      </c>
      <c r="V6557">
        <v>0</v>
      </c>
      <c r="W6557">
        <v>0</v>
      </c>
      <c r="X6557">
        <v>1.6011562850680672</v>
      </c>
      <c r="Y6557">
        <v>0</v>
      </c>
      <c r="Z6557">
        <v>1.5610952068586668E-2</v>
      </c>
      <c r="AA6557">
        <v>0</v>
      </c>
      <c r="AB6557">
        <v>1.6381574195629023</v>
      </c>
      <c r="AC6557">
        <v>0</v>
      </c>
      <c r="AD6557">
        <v>0</v>
      </c>
      <c r="AE6557">
        <v>3.254924656699556</v>
      </c>
    </row>
    <row r="6558" spans="1:31" x14ac:dyDescent="0.25">
      <c r="A6558">
        <v>2350052</v>
      </c>
      <c r="B6558">
        <v>1</v>
      </c>
      <c r="C6558" t="s">
        <v>81</v>
      </c>
      <c r="D6558" t="s">
        <v>128</v>
      </c>
      <c r="E6558" t="s">
        <v>132</v>
      </c>
      <c r="F6558" t="s">
        <v>18704</v>
      </c>
      <c r="G6558" t="s">
        <v>134</v>
      </c>
      <c r="H6558" t="s">
        <v>135</v>
      </c>
      <c r="I6558" t="s">
        <v>144</v>
      </c>
      <c r="J6558" t="s">
        <v>137</v>
      </c>
      <c r="K6558" t="s">
        <v>138</v>
      </c>
      <c r="L6558" t="s">
        <v>18705</v>
      </c>
      <c r="M6558" t="s">
        <v>18706</v>
      </c>
      <c r="N6558">
        <v>0.42472222199999998</v>
      </c>
      <c r="O6558">
        <v>11</v>
      </c>
      <c r="P6558">
        <v>93</v>
      </c>
      <c r="Q6558">
        <v>35</v>
      </c>
      <c r="R6558">
        <v>15</v>
      </c>
      <c r="S6558">
        <v>4</v>
      </c>
      <c r="T6558">
        <v>9</v>
      </c>
      <c r="U6558">
        <v>0</v>
      </c>
      <c r="V6558">
        <v>0</v>
      </c>
      <c r="W6558">
        <v>1.1525810782465378</v>
      </c>
      <c r="X6558">
        <v>4.6885581751322132</v>
      </c>
      <c r="Y6558">
        <v>10.400718486235141</v>
      </c>
      <c r="Z6558">
        <v>6.5762968914683686</v>
      </c>
      <c r="AA6558">
        <v>1.6602330157082055</v>
      </c>
      <c r="AB6558">
        <v>0.92854911546101837</v>
      </c>
      <c r="AC6558">
        <v>0</v>
      </c>
      <c r="AD6558">
        <v>0</v>
      </c>
      <c r="AE6558">
        <v>25.40693676225148</v>
      </c>
    </row>
    <row r="6559" spans="1:31" x14ac:dyDescent="0.25">
      <c r="A6559">
        <v>2350344</v>
      </c>
      <c r="B6559">
        <v>1</v>
      </c>
      <c r="C6559" t="s">
        <v>80</v>
      </c>
      <c r="D6559" t="s">
        <v>98</v>
      </c>
      <c r="E6559" t="s">
        <v>157</v>
      </c>
      <c r="F6559" t="s">
        <v>18707</v>
      </c>
      <c r="G6559" t="s">
        <v>159</v>
      </c>
      <c r="H6559" t="s">
        <v>154</v>
      </c>
      <c r="I6559" t="s">
        <v>144</v>
      </c>
      <c r="J6559" t="s">
        <v>137</v>
      </c>
      <c r="K6559" t="s">
        <v>138</v>
      </c>
      <c r="L6559" t="s">
        <v>18708</v>
      </c>
      <c r="M6559" t="s">
        <v>18709</v>
      </c>
      <c r="N6559">
        <v>2.6013888879999998</v>
      </c>
      <c r="O6559">
        <v>0</v>
      </c>
      <c r="P6559">
        <v>1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0.6995262273449856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0.6995262273449856</v>
      </c>
    </row>
    <row r="6560" spans="1:31" x14ac:dyDescent="0.25">
      <c r="A6560">
        <v>2350261</v>
      </c>
      <c r="B6560">
        <v>1</v>
      </c>
      <c r="C6560" t="s">
        <v>80</v>
      </c>
      <c r="D6560" t="s">
        <v>100</v>
      </c>
      <c r="E6560" t="s">
        <v>151</v>
      </c>
      <c r="F6560" t="s">
        <v>18710</v>
      </c>
      <c r="G6560" t="s">
        <v>153</v>
      </c>
      <c r="H6560" t="s">
        <v>154</v>
      </c>
      <c r="I6560" t="s">
        <v>144</v>
      </c>
      <c r="J6560" t="s">
        <v>137</v>
      </c>
      <c r="K6560" t="s">
        <v>138</v>
      </c>
      <c r="L6560" t="s">
        <v>18711</v>
      </c>
      <c r="M6560" t="s">
        <v>18712</v>
      </c>
      <c r="N6560">
        <v>0.68111111099999999</v>
      </c>
      <c r="O6560">
        <v>0</v>
      </c>
      <c r="P6560">
        <v>57</v>
      </c>
      <c r="Q6560">
        <v>0</v>
      </c>
      <c r="R6560">
        <v>0</v>
      </c>
      <c r="S6560">
        <v>0</v>
      </c>
      <c r="T6560">
        <v>2</v>
      </c>
      <c r="U6560">
        <v>0</v>
      </c>
      <c r="V6560">
        <v>0</v>
      </c>
      <c r="W6560">
        <v>0</v>
      </c>
      <c r="X6560">
        <v>10.678139687561258</v>
      </c>
      <c r="Y6560">
        <v>0</v>
      </c>
      <c r="Z6560">
        <v>0</v>
      </c>
      <c r="AA6560">
        <v>0</v>
      </c>
      <c r="AB6560">
        <v>0.30010417742937667</v>
      </c>
      <c r="AC6560">
        <v>0</v>
      </c>
      <c r="AD6560">
        <v>0</v>
      </c>
      <c r="AE6560">
        <v>10.978243864990635</v>
      </c>
    </row>
    <row r="6561" spans="1:31" x14ac:dyDescent="0.25">
      <c r="A6561">
        <v>2350284</v>
      </c>
      <c r="B6561">
        <v>1</v>
      </c>
      <c r="C6561" t="s">
        <v>80</v>
      </c>
      <c r="D6561" t="s">
        <v>83</v>
      </c>
      <c r="E6561" t="s">
        <v>147</v>
      </c>
      <c r="F6561" t="s">
        <v>18713</v>
      </c>
      <c r="G6561" t="s">
        <v>134</v>
      </c>
      <c r="H6561" t="s">
        <v>135</v>
      </c>
      <c r="I6561" t="s">
        <v>144</v>
      </c>
      <c r="J6561" t="s">
        <v>137</v>
      </c>
      <c r="K6561" t="s">
        <v>138</v>
      </c>
      <c r="L6561" t="s">
        <v>18714</v>
      </c>
      <c r="M6561" t="s">
        <v>18715</v>
      </c>
      <c r="N6561">
        <v>1.0947222219999999</v>
      </c>
      <c r="O6561">
        <v>0</v>
      </c>
      <c r="P6561">
        <v>2628</v>
      </c>
      <c r="Q6561">
        <v>1</v>
      </c>
      <c r="R6561">
        <v>3</v>
      </c>
      <c r="S6561">
        <v>11</v>
      </c>
      <c r="T6561">
        <v>1339</v>
      </c>
      <c r="U6561">
        <v>8</v>
      </c>
      <c r="V6561">
        <v>53</v>
      </c>
      <c r="W6561">
        <v>0</v>
      </c>
      <c r="X6561">
        <v>722.34675116446886</v>
      </c>
      <c r="Y6561">
        <v>249.86534013412307</v>
      </c>
      <c r="Z6561">
        <v>4.8328237739577622</v>
      </c>
      <c r="AA6561">
        <v>107.80610572961434</v>
      </c>
      <c r="AB6561">
        <v>1433.9688383611192</v>
      </c>
      <c r="AC6561">
        <v>211.46637354447279</v>
      </c>
      <c r="AD6561">
        <v>652.22428382976034</v>
      </c>
      <c r="AE6561">
        <v>3382.5105165375167</v>
      </c>
    </row>
    <row r="6562" spans="1:31" x14ac:dyDescent="0.25">
      <c r="A6562">
        <v>2350221</v>
      </c>
      <c r="B6562">
        <v>1</v>
      </c>
      <c r="C6562" t="s">
        <v>80</v>
      </c>
      <c r="D6562" t="s">
        <v>92</v>
      </c>
      <c r="E6562" t="s">
        <v>157</v>
      </c>
      <c r="F6562" t="s">
        <v>18716</v>
      </c>
      <c r="G6562" t="s">
        <v>159</v>
      </c>
      <c r="H6562" t="s">
        <v>154</v>
      </c>
      <c r="I6562" t="s">
        <v>144</v>
      </c>
      <c r="J6562" t="s">
        <v>137</v>
      </c>
      <c r="K6562" t="s">
        <v>138</v>
      </c>
      <c r="L6562" t="s">
        <v>18717</v>
      </c>
      <c r="M6562" t="s">
        <v>18718</v>
      </c>
      <c r="N6562">
        <v>1.667777777</v>
      </c>
      <c r="O6562">
        <v>0</v>
      </c>
      <c r="P6562">
        <v>1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0.43425005917734227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0.43425005917734227</v>
      </c>
    </row>
    <row r="6563" spans="1:31" x14ac:dyDescent="0.25">
      <c r="A6563">
        <v>2350175</v>
      </c>
      <c r="B6563">
        <v>1</v>
      </c>
      <c r="C6563" t="s">
        <v>81</v>
      </c>
      <c r="D6563" t="s">
        <v>112</v>
      </c>
      <c r="E6563" t="s">
        <v>132</v>
      </c>
      <c r="F6563" t="s">
        <v>12158</v>
      </c>
      <c r="G6563" t="s">
        <v>134</v>
      </c>
      <c r="H6563" t="s">
        <v>135</v>
      </c>
      <c r="I6563" t="s">
        <v>144</v>
      </c>
      <c r="J6563" t="s">
        <v>137</v>
      </c>
      <c r="K6563" t="s">
        <v>138</v>
      </c>
      <c r="L6563" t="s">
        <v>18719</v>
      </c>
      <c r="M6563" t="s">
        <v>18720</v>
      </c>
      <c r="N6563">
        <v>0.10611111099999999</v>
      </c>
      <c r="O6563">
        <v>0</v>
      </c>
      <c r="P6563">
        <v>1286</v>
      </c>
      <c r="Q6563">
        <v>5</v>
      </c>
      <c r="R6563">
        <v>38</v>
      </c>
      <c r="S6563">
        <v>8</v>
      </c>
      <c r="T6563">
        <v>70</v>
      </c>
      <c r="U6563">
        <v>1</v>
      </c>
      <c r="V6563">
        <v>1</v>
      </c>
      <c r="W6563">
        <v>0</v>
      </c>
      <c r="X6563">
        <v>10.170595604619781</v>
      </c>
      <c r="Y6563">
        <v>3.5078860002158554</v>
      </c>
      <c r="Z6563">
        <v>1.4501797018940183</v>
      </c>
      <c r="AA6563">
        <v>1.6597838770959359</v>
      </c>
      <c r="AB6563">
        <v>2.4185823793814962</v>
      </c>
      <c r="AC6563">
        <v>6.0452920940629307</v>
      </c>
      <c r="AD6563">
        <v>4.8853423557431945</v>
      </c>
      <c r="AE6563">
        <v>30.137662013013212</v>
      </c>
    </row>
    <row r="6564" spans="1:31" x14ac:dyDescent="0.25">
      <c r="A6564">
        <v>2350361</v>
      </c>
      <c r="B6564">
        <v>1</v>
      </c>
      <c r="C6564" t="s">
        <v>80</v>
      </c>
      <c r="D6564" t="s">
        <v>95</v>
      </c>
      <c r="E6564" t="s">
        <v>132</v>
      </c>
      <c r="F6564" t="s">
        <v>18721</v>
      </c>
      <c r="G6564" t="s">
        <v>143</v>
      </c>
      <c r="H6564" t="s">
        <v>135</v>
      </c>
      <c r="I6564" t="s">
        <v>144</v>
      </c>
      <c r="J6564" t="s">
        <v>137</v>
      </c>
      <c r="K6564" t="s">
        <v>138</v>
      </c>
      <c r="L6564" t="s">
        <v>18722</v>
      </c>
      <c r="M6564" t="s">
        <v>18723</v>
      </c>
      <c r="N6564">
        <v>0.516666666</v>
      </c>
      <c r="O6564">
        <v>0</v>
      </c>
      <c r="P6564">
        <v>2007</v>
      </c>
      <c r="Q6564">
        <v>0</v>
      </c>
      <c r="R6564">
        <v>1</v>
      </c>
      <c r="S6564">
        <v>1</v>
      </c>
      <c r="T6564">
        <v>150</v>
      </c>
      <c r="U6564">
        <v>0</v>
      </c>
      <c r="V6564">
        <v>2</v>
      </c>
      <c r="W6564">
        <v>0</v>
      </c>
      <c r="X6564">
        <v>248.74231520393278</v>
      </c>
      <c r="Y6564">
        <v>0</v>
      </c>
      <c r="Z6564">
        <v>0</v>
      </c>
      <c r="AA6564">
        <v>0.36335132099621675</v>
      </c>
      <c r="AB6564">
        <v>76.666955863096987</v>
      </c>
      <c r="AC6564">
        <v>0</v>
      </c>
      <c r="AD6564">
        <v>2.9099809772188343</v>
      </c>
      <c r="AE6564">
        <v>328.6826033652448</v>
      </c>
    </row>
    <row r="6565" spans="1:31" x14ac:dyDescent="0.25">
      <c r="A6565">
        <v>2350115</v>
      </c>
      <c r="B6565">
        <v>1</v>
      </c>
      <c r="C6565" t="s">
        <v>80</v>
      </c>
      <c r="D6565" t="s">
        <v>110</v>
      </c>
      <c r="E6565" t="s">
        <v>147</v>
      </c>
      <c r="F6565" t="s">
        <v>18724</v>
      </c>
      <c r="G6565" t="s">
        <v>134</v>
      </c>
      <c r="H6565" t="s">
        <v>135</v>
      </c>
      <c r="I6565" t="s">
        <v>144</v>
      </c>
      <c r="J6565" t="s">
        <v>137</v>
      </c>
      <c r="K6565" t="s">
        <v>138</v>
      </c>
      <c r="L6565" t="s">
        <v>18725</v>
      </c>
      <c r="M6565" t="s">
        <v>18726</v>
      </c>
      <c r="N6565">
        <v>2.6263888880000001</v>
      </c>
      <c r="O6565">
        <v>0</v>
      </c>
      <c r="P6565">
        <v>403</v>
      </c>
      <c r="Q6565">
        <v>0</v>
      </c>
      <c r="R6565">
        <v>0</v>
      </c>
      <c r="S6565">
        <v>0</v>
      </c>
      <c r="T6565">
        <v>29</v>
      </c>
      <c r="U6565">
        <v>0</v>
      </c>
      <c r="V6565">
        <v>0</v>
      </c>
      <c r="W6565">
        <v>0</v>
      </c>
      <c r="X6565">
        <v>294.06051025341179</v>
      </c>
      <c r="Y6565">
        <v>0</v>
      </c>
      <c r="Z6565">
        <v>0</v>
      </c>
      <c r="AA6565">
        <v>0</v>
      </c>
      <c r="AB6565">
        <v>61.096095839625505</v>
      </c>
      <c r="AC6565">
        <v>0</v>
      </c>
      <c r="AD6565">
        <v>0</v>
      </c>
      <c r="AE6565">
        <v>355.15660609303728</v>
      </c>
    </row>
    <row r="6566" spans="1:31" x14ac:dyDescent="0.25">
      <c r="A6566">
        <v>2350155</v>
      </c>
      <c r="B6566">
        <v>1</v>
      </c>
      <c r="C6566" t="s">
        <v>80</v>
      </c>
      <c r="D6566" t="s">
        <v>95</v>
      </c>
      <c r="E6566" t="s">
        <v>141</v>
      </c>
      <c r="F6566" t="s">
        <v>18727</v>
      </c>
      <c r="G6566" t="s">
        <v>208</v>
      </c>
      <c r="H6566" t="s">
        <v>135</v>
      </c>
      <c r="I6566" t="s">
        <v>144</v>
      </c>
      <c r="J6566" t="s">
        <v>137</v>
      </c>
      <c r="K6566" t="s">
        <v>209</v>
      </c>
      <c r="L6566" t="s">
        <v>18728</v>
      </c>
      <c r="M6566" t="s">
        <v>18729</v>
      </c>
      <c r="N6566">
        <v>6.2422222219999997</v>
      </c>
      <c r="O6566">
        <v>3</v>
      </c>
      <c r="P6566">
        <v>1014</v>
      </c>
      <c r="Q6566">
        <v>15</v>
      </c>
      <c r="R6566">
        <v>15</v>
      </c>
      <c r="S6566">
        <v>9</v>
      </c>
      <c r="T6566">
        <v>56</v>
      </c>
      <c r="U6566">
        <v>0</v>
      </c>
      <c r="V6566">
        <v>0</v>
      </c>
      <c r="W6566">
        <v>111.82467591949553</v>
      </c>
      <c r="X6566">
        <v>1493.7592386541985</v>
      </c>
      <c r="Y6566">
        <v>128.34746800740652</v>
      </c>
      <c r="Z6566">
        <v>54.56743172392612</v>
      </c>
      <c r="AA6566">
        <v>325.63948006627447</v>
      </c>
      <c r="AB6566">
        <v>284.15264363196229</v>
      </c>
      <c r="AC6566">
        <v>0</v>
      </c>
      <c r="AD6566">
        <v>0</v>
      </c>
      <c r="AE6566">
        <v>2398.2909380032634</v>
      </c>
    </row>
    <row r="6567" spans="1:31" x14ac:dyDescent="0.25">
      <c r="A6567">
        <v>2350347</v>
      </c>
      <c r="B6567">
        <v>1</v>
      </c>
      <c r="C6567" t="s">
        <v>80</v>
      </c>
      <c r="D6567" t="s">
        <v>92</v>
      </c>
      <c r="E6567" t="s">
        <v>157</v>
      </c>
      <c r="F6567" t="s">
        <v>18730</v>
      </c>
      <c r="G6567" t="s">
        <v>159</v>
      </c>
      <c r="H6567" t="s">
        <v>154</v>
      </c>
      <c r="I6567" t="s">
        <v>144</v>
      </c>
      <c r="J6567" t="s">
        <v>137</v>
      </c>
      <c r="K6567" t="s">
        <v>138</v>
      </c>
      <c r="L6567" t="s">
        <v>18731</v>
      </c>
      <c r="M6567" t="s">
        <v>18732</v>
      </c>
      <c r="N6567">
        <v>1.1658333329999999</v>
      </c>
      <c r="O6567">
        <v>0</v>
      </c>
      <c r="P6567">
        <v>1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0.42396380651744336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0.42396380651744336</v>
      </c>
    </row>
    <row r="6568" spans="1:31" x14ac:dyDescent="0.25">
      <c r="A6568">
        <v>2350135</v>
      </c>
      <c r="B6568">
        <v>1</v>
      </c>
      <c r="C6568" t="s">
        <v>80</v>
      </c>
      <c r="D6568" t="s">
        <v>106</v>
      </c>
      <c r="E6568" t="s">
        <v>132</v>
      </c>
      <c r="F6568" t="s">
        <v>18733</v>
      </c>
      <c r="G6568" t="s">
        <v>208</v>
      </c>
      <c r="H6568" t="s">
        <v>135</v>
      </c>
      <c r="I6568" t="s">
        <v>144</v>
      </c>
      <c r="J6568" t="s">
        <v>137</v>
      </c>
      <c r="K6568" t="s">
        <v>209</v>
      </c>
      <c r="L6568" t="s">
        <v>18734</v>
      </c>
      <c r="M6568" t="s">
        <v>18735</v>
      </c>
      <c r="N6568">
        <v>0.84638888800000001</v>
      </c>
      <c r="O6568">
        <v>2</v>
      </c>
      <c r="P6568">
        <v>45</v>
      </c>
      <c r="Q6568">
        <v>39</v>
      </c>
      <c r="R6568">
        <v>171</v>
      </c>
      <c r="S6568">
        <v>7</v>
      </c>
      <c r="T6568">
        <v>34</v>
      </c>
      <c r="U6568">
        <v>0</v>
      </c>
      <c r="V6568">
        <v>0</v>
      </c>
      <c r="W6568">
        <v>1.303617313662105</v>
      </c>
      <c r="X6568">
        <v>30.556256034849131</v>
      </c>
      <c r="Y6568">
        <v>719.45759335729383</v>
      </c>
      <c r="Z6568">
        <v>637.00983959219093</v>
      </c>
      <c r="AA6568">
        <v>54.009214207662929</v>
      </c>
      <c r="AB6568">
        <v>66.9219053707386</v>
      </c>
      <c r="AC6568">
        <v>0</v>
      </c>
      <c r="AD6568">
        <v>0</v>
      </c>
      <c r="AE6568">
        <v>1509.2584258763977</v>
      </c>
    </row>
    <row r="6569" spans="1:31" x14ac:dyDescent="0.25">
      <c r="A6569">
        <v>2350278</v>
      </c>
      <c r="B6569">
        <v>1</v>
      </c>
      <c r="C6569" t="s">
        <v>80</v>
      </c>
      <c r="D6569" t="s">
        <v>100</v>
      </c>
      <c r="E6569" t="s">
        <v>151</v>
      </c>
      <c r="F6569" t="s">
        <v>18736</v>
      </c>
      <c r="G6569" t="s">
        <v>153</v>
      </c>
      <c r="H6569" t="s">
        <v>154</v>
      </c>
      <c r="I6569" t="s">
        <v>144</v>
      </c>
      <c r="J6569" t="s">
        <v>137</v>
      </c>
      <c r="K6569" t="s">
        <v>138</v>
      </c>
      <c r="L6569" t="s">
        <v>18737</v>
      </c>
      <c r="M6569" t="s">
        <v>18738</v>
      </c>
      <c r="N6569">
        <v>1.6274999999999999</v>
      </c>
      <c r="O6569">
        <v>0</v>
      </c>
      <c r="P6569">
        <v>10</v>
      </c>
      <c r="Q6569">
        <v>0</v>
      </c>
      <c r="R6569">
        <v>0</v>
      </c>
      <c r="S6569">
        <v>0</v>
      </c>
      <c r="T6569">
        <v>4</v>
      </c>
      <c r="U6569">
        <v>0</v>
      </c>
      <c r="V6569">
        <v>0</v>
      </c>
      <c r="W6569">
        <v>0</v>
      </c>
      <c r="X6569">
        <v>5.2947780022025617</v>
      </c>
      <c r="Y6569">
        <v>0</v>
      </c>
      <c r="Z6569">
        <v>0</v>
      </c>
      <c r="AA6569">
        <v>0</v>
      </c>
      <c r="AB6569">
        <v>19.949467689336107</v>
      </c>
      <c r="AC6569">
        <v>0</v>
      </c>
      <c r="AD6569">
        <v>0</v>
      </c>
      <c r="AE6569">
        <v>25.244245691538669</v>
      </c>
    </row>
    <row r="6570" spans="1:31" x14ac:dyDescent="0.25">
      <c r="A6570">
        <v>2350198</v>
      </c>
      <c r="B6570">
        <v>1</v>
      </c>
      <c r="C6570" t="s">
        <v>80</v>
      </c>
      <c r="D6570" t="s">
        <v>107</v>
      </c>
      <c r="E6570" t="s">
        <v>147</v>
      </c>
      <c r="F6570" t="s">
        <v>18739</v>
      </c>
      <c r="G6570" t="s">
        <v>134</v>
      </c>
      <c r="H6570" t="s">
        <v>135</v>
      </c>
      <c r="I6570" t="s">
        <v>144</v>
      </c>
      <c r="J6570" t="s">
        <v>137</v>
      </c>
      <c r="K6570" t="s">
        <v>138</v>
      </c>
      <c r="L6570" t="s">
        <v>18740</v>
      </c>
      <c r="M6570" t="s">
        <v>18741</v>
      </c>
      <c r="N6570">
        <v>1.061111111</v>
      </c>
      <c r="O6570">
        <v>0</v>
      </c>
      <c r="P6570">
        <v>155</v>
      </c>
      <c r="Q6570">
        <v>0</v>
      </c>
      <c r="R6570">
        <v>1</v>
      </c>
      <c r="S6570">
        <v>0</v>
      </c>
      <c r="T6570">
        <v>5</v>
      </c>
      <c r="U6570">
        <v>0</v>
      </c>
      <c r="V6570">
        <v>0</v>
      </c>
      <c r="W6570">
        <v>0</v>
      </c>
      <c r="X6570">
        <v>80.903450950841034</v>
      </c>
      <c r="Y6570">
        <v>0</v>
      </c>
      <c r="Z6570">
        <v>2.5717562859488998</v>
      </c>
      <c r="AA6570">
        <v>0</v>
      </c>
      <c r="AB6570">
        <v>5.9594382115057876</v>
      </c>
      <c r="AC6570">
        <v>0</v>
      </c>
      <c r="AD6570">
        <v>0</v>
      </c>
      <c r="AE6570">
        <v>89.434645448295711</v>
      </c>
    </row>
    <row r="6571" spans="1:31" x14ac:dyDescent="0.25">
      <c r="A6571">
        <v>2350092</v>
      </c>
      <c r="B6571">
        <v>1</v>
      </c>
      <c r="C6571" t="s">
        <v>80</v>
      </c>
      <c r="D6571" t="s">
        <v>98</v>
      </c>
      <c r="E6571" t="s">
        <v>151</v>
      </c>
      <c r="F6571" t="s">
        <v>13968</v>
      </c>
      <c r="G6571" t="s">
        <v>153</v>
      </c>
      <c r="H6571" t="s">
        <v>154</v>
      </c>
      <c r="I6571" t="s">
        <v>144</v>
      </c>
      <c r="J6571" t="s">
        <v>137</v>
      </c>
      <c r="K6571" t="s">
        <v>138</v>
      </c>
      <c r="L6571" t="s">
        <v>18742</v>
      </c>
      <c r="M6571" t="s">
        <v>18743</v>
      </c>
      <c r="N6571">
        <v>2.2408333329999999</v>
      </c>
      <c r="O6571">
        <v>0</v>
      </c>
      <c r="P6571">
        <v>94</v>
      </c>
      <c r="Q6571">
        <v>0</v>
      </c>
      <c r="R6571">
        <v>4</v>
      </c>
      <c r="S6571">
        <v>0</v>
      </c>
      <c r="T6571">
        <v>10</v>
      </c>
      <c r="U6571">
        <v>0</v>
      </c>
      <c r="V6571">
        <v>0</v>
      </c>
      <c r="W6571">
        <v>0</v>
      </c>
      <c r="X6571">
        <v>53.643002707808876</v>
      </c>
      <c r="Y6571">
        <v>0</v>
      </c>
      <c r="Z6571">
        <v>19.439578984526737</v>
      </c>
      <c r="AA6571">
        <v>0</v>
      </c>
      <c r="AB6571">
        <v>31.961369223344104</v>
      </c>
      <c r="AC6571">
        <v>0</v>
      </c>
      <c r="AD6571">
        <v>0</v>
      </c>
      <c r="AE6571">
        <v>105.04395091567972</v>
      </c>
    </row>
    <row r="6572" spans="1:31" x14ac:dyDescent="0.25">
      <c r="A6572">
        <v>2350241</v>
      </c>
      <c r="B6572">
        <v>1</v>
      </c>
      <c r="C6572" t="s">
        <v>80</v>
      </c>
      <c r="D6572" t="s">
        <v>98</v>
      </c>
      <c r="E6572" t="s">
        <v>151</v>
      </c>
      <c r="F6572" t="s">
        <v>18744</v>
      </c>
      <c r="G6572" t="s">
        <v>153</v>
      </c>
      <c r="H6572" t="s">
        <v>154</v>
      </c>
      <c r="I6572" t="s">
        <v>144</v>
      </c>
      <c r="J6572" t="s">
        <v>137</v>
      </c>
      <c r="K6572" t="s">
        <v>138</v>
      </c>
      <c r="L6572" t="s">
        <v>18745</v>
      </c>
      <c r="M6572" t="s">
        <v>18746</v>
      </c>
      <c r="N6572">
        <v>1.6172222220000001</v>
      </c>
      <c r="O6572">
        <v>0</v>
      </c>
      <c r="P6572">
        <v>0</v>
      </c>
      <c r="Q6572">
        <v>0</v>
      </c>
      <c r="R6572">
        <v>2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38.833797242087535</v>
      </c>
      <c r="AA6572">
        <v>0</v>
      </c>
      <c r="AB6572">
        <v>0</v>
      </c>
      <c r="AC6572">
        <v>0</v>
      </c>
      <c r="AD6572">
        <v>0</v>
      </c>
      <c r="AE6572">
        <v>38.833797242087535</v>
      </c>
    </row>
    <row r="6573" spans="1:31" x14ac:dyDescent="0.25">
      <c r="A6573">
        <v>2350310</v>
      </c>
      <c r="B6573">
        <v>1</v>
      </c>
      <c r="C6573" t="s">
        <v>81</v>
      </c>
      <c r="D6573" t="s">
        <v>114</v>
      </c>
      <c r="E6573" t="s">
        <v>151</v>
      </c>
      <c r="F6573" t="s">
        <v>18747</v>
      </c>
      <c r="G6573" t="s">
        <v>410</v>
      </c>
      <c r="H6573" t="s">
        <v>154</v>
      </c>
      <c r="I6573" t="s">
        <v>144</v>
      </c>
      <c r="J6573" t="s">
        <v>137</v>
      </c>
      <c r="K6573" t="s">
        <v>138</v>
      </c>
      <c r="L6573" t="s">
        <v>18748</v>
      </c>
      <c r="M6573" t="s">
        <v>18749</v>
      </c>
      <c r="N6573">
        <v>0.73694444400000003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15</v>
      </c>
      <c r="U6573">
        <v>0</v>
      </c>
      <c r="V6573">
        <v>1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4.4441104446103221</v>
      </c>
      <c r="AC6573">
        <v>0</v>
      </c>
      <c r="AD6573">
        <v>0.53355165750729117</v>
      </c>
      <c r="AE6573">
        <v>4.9776621021176135</v>
      </c>
    </row>
    <row r="6574" spans="1:31" x14ac:dyDescent="0.25">
      <c r="A6574">
        <v>2350333</v>
      </c>
      <c r="B6574">
        <v>1</v>
      </c>
      <c r="C6574" t="s">
        <v>80</v>
      </c>
      <c r="D6574" t="s">
        <v>103</v>
      </c>
      <c r="E6574" t="s">
        <v>174</v>
      </c>
      <c r="F6574" t="s">
        <v>18750</v>
      </c>
      <c r="G6574" t="s">
        <v>153</v>
      </c>
      <c r="H6574" t="s">
        <v>154</v>
      </c>
      <c r="I6574" t="s">
        <v>144</v>
      </c>
      <c r="J6574" t="s">
        <v>137</v>
      </c>
      <c r="K6574" t="s">
        <v>138</v>
      </c>
      <c r="L6574" t="s">
        <v>18751</v>
      </c>
      <c r="M6574" t="s">
        <v>18752</v>
      </c>
      <c r="N6574">
        <v>1.361388888</v>
      </c>
      <c r="O6574">
        <v>0</v>
      </c>
      <c r="P6574">
        <v>0</v>
      </c>
      <c r="Q6574">
        <v>0</v>
      </c>
      <c r="R6574">
        <v>11</v>
      </c>
      <c r="S6574">
        <v>0</v>
      </c>
      <c r="T6574">
        <v>1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80.911089373649702</v>
      </c>
      <c r="AA6574">
        <v>0</v>
      </c>
      <c r="AB6574">
        <v>7.3849462888183508</v>
      </c>
      <c r="AC6574">
        <v>0</v>
      </c>
      <c r="AD6574">
        <v>0</v>
      </c>
      <c r="AE6574">
        <v>88.296035662468057</v>
      </c>
    </row>
    <row r="6575" spans="1:31" x14ac:dyDescent="0.25">
      <c r="A6575">
        <v>2350479</v>
      </c>
      <c r="B6575">
        <v>1</v>
      </c>
      <c r="C6575" t="s">
        <v>80</v>
      </c>
      <c r="D6575" t="s">
        <v>83</v>
      </c>
      <c r="E6575" t="s">
        <v>157</v>
      </c>
      <c r="F6575" t="s">
        <v>18753</v>
      </c>
      <c r="G6575" t="s">
        <v>204</v>
      </c>
      <c r="H6575" t="s">
        <v>154</v>
      </c>
      <c r="I6575" t="s">
        <v>144</v>
      </c>
      <c r="J6575" t="s">
        <v>137</v>
      </c>
      <c r="K6575" t="s">
        <v>138</v>
      </c>
      <c r="L6575" t="s">
        <v>18754</v>
      </c>
      <c r="M6575" t="s">
        <v>18755</v>
      </c>
      <c r="N6575">
        <v>1.8530555550000001</v>
      </c>
      <c r="O6575">
        <v>0</v>
      </c>
      <c r="P6575">
        <v>12</v>
      </c>
      <c r="Q6575">
        <v>0</v>
      </c>
      <c r="R6575">
        <v>0</v>
      </c>
      <c r="S6575">
        <v>0</v>
      </c>
      <c r="T6575">
        <v>2</v>
      </c>
      <c r="U6575">
        <v>0</v>
      </c>
      <c r="V6575">
        <v>0</v>
      </c>
      <c r="W6575">
        <v>0</v>
      </c>
      <c r="X6575">
        <v>6.836138359827002</v>
      </c>
      <c r="Y6575">
        <v>0</v>
      </c>
      <c r="Z6575">
        <v>0</v>
      </c>
      <c r="AA6575">
        <v>0</v>
      </c>
      <c r="AB6575">
        <v>1.138793811734939</v>
      </c>
      <c r="AC6575">
        <v>0</v>
      </c>
      <c r="AD6575">
        <v>0</v>
      </c>
      <c r="AE6575">
        <v>7.9749321715619406</v>
      </c>
    </row>
    <row r="6576" spans="1:31" x14ac:dyDescent="0.25">
      <c r="A6576">
        <v>2350473</v>
      </c>
      <c r="B6576">
        <v>1</v>
      </c>
      <c r="C6576" t="s">
        <v>80</v>
      </c>
      <c r="D6576" t="s">
        <v>84</v>
      </c>
      <c r="E6576" t="s">
        <v>174</v>
      </c>
      <c r="F6576" t="s">
        <v>18756</v>
      </c>
      <c r="G6576" t="s">
        <v>176</v>
      </c>
      <c r="H6576" t="s">
        <v>154</v>
      </c>
      <c r="I6576" t="s">
        <v>144</v>
      </c>
      <c r="J6576" t="s">
        <v>137</v>
      </c>
      <c r="K6576" t="s">
        <v>138</v>
      </c>
      <c r="L6576" t="s">
        <v>18757</v>
      </c>
      <c r="M6576" t="s">
        <v>18758</v>
      </c>
      <c r="N6576">
        <v>3.6802777770000001</v>
      </c>
      <c r="O6576">
        <v>0</v>
      </c>
      <c r="P6576">
        <v>25</v>
      </c>
      <c r="Q6576">
        <v>0</v>
      </c>
      <c r="R6576">
        <v>18</v>
      </c>
      <c r="S6576">
        <v>0</v>
      </c>
      <c r="T6576">
        <v>6</v>
      </c>
      <c r="U6576">
        <v>0</v>
      </c>
      <c r="V6576">
        <v>0</v>
      </c>
      <c r="W6576">
        <v>0</v>
      </c>
      <c r="X6576">
        <v>35.234048101082585</v>
      </c>
      <c r="Y6576">
        <v>0</v>
      </c>
      <c r="Z6576">
        <v>282.99217467660452</v>
      </c>
      <c r="AA6576">
        <v>0</v>
      </c>
      <c r="AB6576">
        <v>12.249839922414926</v>
      </c>
      <c r="AC6576">
        <v>0</v>
      </c>
      <c r="AD6576">
        <v>0</v>
      </c>
      <c r="AE6576">
        <v>330.47606270010203</v>
      </c>
    </row>
    <row r="6577" spans="1:31" x14ac:dyDescent="0.25">
      <c r="A6577">
        <v>2350456</v>
      </c>
      <c r="B6577">
        <v>1</v>
      </c>
      <c r="C6577" t="s">
        <v>81</v>
      </c>
      <c r="D6577" t="s">
        <v>112</v>
      </c>
      <c r="E6577" t="s">
        <v>147</v>
      </c>
      <c r="F6577" t="s">
        <v>18759</v>
      </c>
      <c r="G6577" t="s">
        <v>143</v>
      </c>
      <c r="H6577" t="s">
        <v>135</v>
      </c>
      <c r="I6577" t="s">
        <v>144</v>
      </c>
      <c r="J6577" t="s">
        <v>5</v>
      </c>
      <c r="K6577" t="s">
        <v>138</v>
      </c>
      <c r="L6577" t="s">
        <v>18760</v>
      </c>
      <c r="M6577" t="s">
        <v>18761</v>
      </c>
      <c r="N6577">
        <v>16.464166666000001</v>
      </c>
      <c r="O6577">
        <v>0</v>
      </c>
      <c r="P6577">
        <v>62</v>
      </c>
      <c r="Q6577">
        <v>1</v>
      </c>
      <c r="R6577">
        <v>3</v>
      </c>
      <c r="S6577">
        <v>0</v>
      </c>
      <c r="T6577">
        <v>3</v>
      </c>
      <c r="U6577">
        <v>0</v>
      </c>
      <c r="V6577">
        <v>0</v>
      </c>
      <c r="W6577">
        <v>0</v>
      </c>
      <c r="X6577">
        <v>115.40427483348059</v>
      </c>
      <c r="Y6577">
        <v>25.687162383102727</v>
      </c>
      <c r="Z6577">
        <v>1.8277251926016826</v>
      </c>
      <c r="AA6577">
        <v>0</v>
      </c>
      <c r="AB6577">
        <v>27.676688028880129</v>
      </c>
      <c r="AC6577">
        <v>0</v>
      </c>
      <c r="AD6577">
        <v>0</v>
      </c>
      <c r="AE6577">
        <v>170.59585043806513</v>
      </c>
    </row>
    <row r="6578" spans="1:31" x14ac:dyDescent="0.25">
      <c r="A6578">
        <v>2350210</v>
      </c>
      <c r="B6578">
        <v>1</v>
      </c>
      <c r="C6578" t="s">
        <v>80</v>
      </c>
      <c r="D6578" t="s">
        <v>110</v>
      </c>
      <c r="E6578" t="s">
        <v>157</v>
      </c>
      <c r="F6578" t="s">
        <v>18762</v>
      </c>
      <c r="G6578" t="s">
        <v>279</v>
      </c>
      <c r="H6578" t="s">
        <v>154</v>
      </c>
      <c r="I6578" t="s">
        <v>144</v>
      </c>
      <c r="J6578" t="s">
        <v>137</v>
      </c>
      <c r="K6578" t="s">
        <v>138</v>
      </c>
      <c r="L6578" t="s">
        <v>18763</v>
      </c>
      <c r="M6578" t="s">
        <v>18764</v>
      </c>
      <c r="N6578">
        <v>1.225833333</v>
      </c>
      <c r="O6578">
        <v>0</v>
      </c>
      <c r="P6578">
        <v>4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0.4739140761903155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0.4739140761903155</v>
      </c>
    </row>
    <row r="6579" spans="1:31" x14ac:dyDescent="0.25">
      <c r="A6579">
        <v>2350018</v>
      </c>
      <c r="B6579">
        <v>1</v>
      </c>
      <c r="C6579" t="s">
        <v>81</v>
      </c>
      <c r="D6579" t="s">
        <v>119</v>
      </c>
      <c r="E6579" t="s">
        <v>132</v>
      </c>
      <c r="F6579" t="s">
        <v>18765</v>
      </c>
      <c r="G6579" t="s">
        <v>208</v>
      </c>
      <c r="H6579" t="s">
        <v>135</v>
      </c>
      <c r="I6579" t="s">
        <v>144</v>
      </c>
      <c r="J6579" t="s">
        <v>137</v>
      </c>
      <c r="K6579" t="s">
        <v>209</v>
      </c>
      <c r="L6579" t="s">
        <v>18766</v>
      </c>
      <c r="M6579" t="s">
        <v>18767</v>
      </c>
      <c r="N6579">
        <v>1.862777777</v>
      </c>
      <c r="O6579">
        <v>7</v>
      </c>
      <c r="P6579">
        <v>9725</v>
      </c>
      <c r="Q6579">
        <v>407</v>
      </c>
      <c r="R6579">
        <v>1702</v>
      </c>
      <c r="S6579">
        <v>44</v>
      </c>
      <c r="T6579">
        <v>1382</v>
      </c>
      <c r="U6579">
        <v>2</v>
      </c>
      <c r="V6579">
        <v>6</v>
      </c>
      <c r="W6579">
        <v>5.258369376760081</v>
      </c>
      <c r="X6579">
        <v>2842.1610478052867</v>
      </c>
      <c r="Y6579">
        <v>4054.314270363061</v>
      </c>
      <c r="Z6579">
        <v>7256.1981007308705</v>
      </c>
      <c r="AA6579">
        <v>297.55270526149587</v>
      </c>
      <c r="AB6579">
        <v>1152.8351099417462</v>
      </c>
      <c r="AC6579">
        <v>205.64669709559138</v>
      </c>
      <c r="AD6579">
        <v>147.1633065065069</v>
      </c>
      <c r="AE6579">
        <v>15961.129607081321</v>
      </c>
    </row>
    <row r="6580" spans="1:31" x14ac:dyDescent="0.25">
      <c r="A6580">
        <v>2350519</v>
      </c>
      <c r="B6580">
        <v>1</v>
      </c>
      <c r="C6580" t="s">
        <v>80</v>
      </c>
      <c r="D6580" t="s">
        <v>94</v>
      </c>
      <c r="E6580" t="s">
        <v>157</v>
      </c>
      <c r="F6580" t="s">
        <v>18768</v>
      </c>
      <c r="G6580" t="s">
        <v>159</v>
      </c>
      <c r="H6580" t="s">
        <v>154</v>
      </c>
      <c r="I6580" t="s">
        <v>144</v>
      </c>
      <c r="J6580" t="s">
        <v>137</v>
      </c>
      <c r="K6580" t="s">
        <v>138</v>
      </c>
      <c r="L6580" t="s">
        <v>18769</v>
      </c>
      <c r="M6580" t="s">
        <v>18770</v>
      </c>
      <c r="N6580">
        <v>2.4327777770000001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1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</row>
    <row r="6581" spans="1:31" x14ac:dyDescent="0.25">
      <c r="A6581">
        <v>2350373</v>
      </c>
      <c r="B6581">
        <v>1</v>
      </c>
      <c r="C6581" t="s">
        <v>80</v>
      </c>
      <c r="D6581" t="s">
        <v>85</v>
      </c>
      <c r="E6581" t="s">
        <v>157</v>
      </c>
      <c r="F6581" t="s">
        <v>18771</v>
      </c>
      <c r="G6581" t="s">
        <v>159</v>
      </c>
      <c r="H6581" t="s">
        <v>154</v>
      </c>
      <c r="I6581" t="s">
        <v>144</v>
      </c>
      <c r="J6581" t="s">
        <v>137</v>
      </c>
      <c r="K6581" t="s">
        <v>138</v>
      </c>
      <c r="L6581" t="s">
        <v>18772</v>
      </c>
      <c r="M6581" t="s">
        <v>18773</v>
      </c>
      <c r="N6581">
        <v>0.90888888800000001</v>
      </c>
      <c r="O6581">
        <v>0</v>
      </c>
      <c r="P6581">
        <v>7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2.5875292148667883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2.5875292148667883</v>
      </c>
    </row>
    <row r="6582" spans="1:31" x14ac:dyDescent="0.25">
      <c r="A6582">
        <v>2350270</v>
      </c>
      <c r="B6582">
        <v>1</v>
      </c>
      <c r="C6582" t="s">
        <v>81</v>
      </c>
      <c r="D6582" t="s">
        <v>127</v>
      </c>
      <c r="E6582" t="s">
        <v>174</v>
      </c>
      <c r="F6582" t="s">
        <v>18774</v>
      </c>
      <c r="G6582" t="s">
        <v>176</v>
      </c>
      <c r="H6582" t="s">
        <v>154</v>
      </c>
      <c r="I6582" t="s">
        <v>144</v>
      </c>
      <c r="J6582" t="s">
        <v>137</v>
      </c>
      <c r="K6582" t="s">
        <v>138</v>
      </c>
      <c r="L6582" t="s">
        <v>18775</v>
      </c>
      <c r="M6582" t="s">
        <v>18776</v>
      </c>
      <c r="N6582">
        <v>1.1116666660000001</v>
      </c>
      <c r="O6582">
        <v>0</v>
      </c>
      <c r="P6582">
        <v>97</v>
      </c>
      <c r="Q6582">
        <v>0</v>
      </c>
      <c r="R6582">
        <v>3</v>
      </c>
      <c r="S6582">
        <v>0</v>
      </c>
      <c r="T6582">
        <v>10</v>
      </c>
      <c r="U6582">
        <v>0</v>
      </c>
      <c r="V6582">
        <v>1</v>
      </c>
      <c r="W6582">
        <v>0</v>
      </c>
      <c r="X6582">
        <v>26.182183725223734</v>
      </c>
      <c r="Y6582">
        <v>0</v>
      </c>
      <c r="Z6582">
        <v>0.47563538244493747</v>
      </c>
      <c r="AA6582">
        <v>0</v>
      </c>
      <c r="AB6582">
        <v>6.2936122357653366</v>
      </c>
      <c r="AC6582">
        <v>0</v>
      </c>
      <c r="AD6582">
        <v>8.9514112966927204</v>
      </c>
      <c r="AE6582">
        <v>41.902842640126728</v>
      </c>
    </row>
    <row r="6583" spans="1:31" x14ac:dyDescent="0.25">
      <c r="A6583">
        <v>2350393</v>
      </c>
      <c r="B6583">
        <v>1</v>
      </c>
      <c r="C6583" t="s">
        <v>80</v>
      </c>
      <c r="D6583" t="s">
        <v>108</v>
      </c>
      <c r="E6583" t="s">
        <v>151</v>
      </c>
      <c r="F6583" t="s">
        <v>3878</v>
      </c>
      <c r="G6583" t="s">
        <v>153</v>
      </c>
      <c r="H6583" t="s">
        <v>154</v>
      </c>
      <c r="I6583" t="s">
        <v>144</v>
      </c>
      <c r="J6583" t="s">
        <v>137</v>
      </c>
      <c r="K6583" t="s">
        <v>138</v>
      </c>
      <c r="L6583" t="s">
        <v>18777</v>
      </c>
      <c r="M6583" t="s">
        <v>18778</v>
      </c>
      <c r="N6583">
        <v>2.468611111</v>
      </c>
      <c r="O6583">
        <v>0</v>
      </c>
      <c r="P6583">
        <v>11</v>
      </c>
      <c r="Q6583">
        <v>0</v>
      </c>
      <c r="R6583">
        <v>2</v>
      </c>
      <c r="S6583">
        <v>0</v>
      </c>
      <c r="T6583">
        <v>2</v>
      </c>
      <c r="U6583">
        <v>0</v>
      </c>
      <c r="V6583">
        <v>0</v>
      </c>
      <c r="W6583">
        <v>0</v>
      </c>
      <c r="X6583">
        <v>5.6635051260732308</v>
      </c>
      <c r="Y6583">
        <v>0</v>
      </c>
      <c r="Z6583">
        <v>0.45136656690876675</v>
      </c>
      <c r="AA6583">
        <v>0</v>
      </c>
      <c r="AB6583">
        <v>0.37600900511911117</v>
      </c>
      <c r="AC6583">
        <v>0</v>
      </c>
      <c r="AD6583">
        <v>0</v>
      </c>
      <c r="AE6583">
        <v>6.4908806981011091</v>
      </c>
    </row>
    <row r="6584" spans="1:31" x14ac:dyDescent="0.25">
      <c r="A6584">
        <v>2350038</v>
      </c>
      <c r="B6584">
        <v>1</v>
      </c>
      <c r="C6584" t="s">
        <v>80</v>
      </c>
      <c r="D6584" t="s">
        <v>93</v>
      </c>
      <c r="E6584" t="s">
        <v>132</v>
      </c>
      <c r="F6584" t="s">
        <v>190</v>
      </c>
      <c r="G6584" t="s">
        <v>134</v>
      </c>
      <c r="H6584" t="s">
        <v>135</v>
      </c>
      <c r="I6584" t="s">
        <v>144</v>
      </c>
      <c r="J6584" t="s">
        <v>137</v>
      </c>
      <c r="K6584" t="s">
        <v>138</v>
      </c>
      <c r="L6584" t="s">
        <v>18779</v>
      </c>
      <c r="M6584" t="s">
        <v>18780</v>
      </c>
      <c r="N6584">
        <v>0.33555555500000001</v>
      </c>
      <c r="O6584">
        <v>0</v>
      </c>
      <c r="P6584">
        <v>196</v>
      </c>
      <c r="Q6584">
        <v>2</v>
      </c>
      <c r="R6584">
        <v>47</v>
      </c>
      <c r="S6584">
        <v>3</v>
      </c>
      <c r="T6584">
        <v>42</v>
      </c>
      <c r="U6584">
        <v>0</v>
      </c>
      <c r="V6584">
        <v>0</v>
      </c>
      <c r="W6584">
        <v>0</v>
      </c>
      <c r="X6584">
        <v>6.7534903878917909</v>
      </c>
      <c r="Y6584">
        <v>7.5374868159798503</v>
      </c>
      <c r="Z6584">
        <v>7.6885631995393338</v>
      </c>
      <c r="AA6584">
        <v>1.1863522744493</v>
      </c>
      <c r="AB6584">
        <v>3.6957319939707332</v>
      </c>
      <c r="AC6584">
        <v>0</v>
      </c>
      <c r="AD6584">
        <v>0</v>
      </c>
      <c r="AE6584">
        <v>26.861624671831009</v>
      </c>
    </row>
    <row r="6585" spans="1:31" x14ac:dyDescent="0.25">
      <c r="A6585">
        <v>2350250</v>
      </c>
      <c r="B6585">
        <v>1</v>
      </c>
      <c r="C6585" t="s">
        <v>81</v>
      </c>
      <c r="D6585" t="s">
        <v>119</v>
      </c>
      <c r="E6585" t="s">
        <v>132</v>
      </c>
      <c r="F6585" t="s">
        <v>18781</v>
      </c>
      <c r="G6585" t="s">
        <v>134</v>
      </c>
      <c r="H6585" t="s">
        <v>135</v>
      </c>
      <c r="I6585" t="s">
        <v>144</v>
      </c>
      <c r="J6585" t="s">
        <v>137</v>
      </c>
      <c r="K6585" t="s">
        <v>138</v>
      </c>
      <c r="L6585" t="s">
        <v>18782</v>
      </c>
      <c r="M6585" t="s">
        <v>18783</v>
      </c>
      <c r="N6585">
        <v>6.5833332999999994E-2</v>
      </c>
      <c r="O6585">
        <v>0</v>
      </c>
      <c r="P6585">
        <v>2608</v>
      </c>
      <c r="Q6585">
        <v>154</v>
      </c>
      <c r="R6585">
        <v>333</v>
      </c>
      <c r="S6585">
        <v>10</v>
      </c>
      <c r="T6585">
        <v>201</v>
      </c>
      <c r="U6585">
        <v>0</v>
      </c>
      <c r="V6585">
        <v>2</v>
      </c>
      <c r="W6585">
        <v>0</v>
      </c>
      <c r="X6585">
        <v>26.32242151653136</v>
      </c>
      <c r="Y6585">
        <v>105.30914446992691</v>
      </c>
      <c r="Z6585">
        <v>134.47303235082643</v>
      </c>
      <c r="AA6585">
        <v>2.4622984168573998</v>
      </c>
      <c r="AB6585">
        <v>7.1630752716657575</v>
      </c>
      <c r="AC6585">
        <v>0</v>
      </c>
      <c r="AD6585">
        <v>5.5974295521492001</v>
      </c>
      <c r="AE6585">
        <v>281.32740157795706</v>
      </c>
    </row>
    <row r="6586" spans="1:31" x14ac:dyDescent="0.25">
      <c r="A6586">
        <v>2350064</v>
      </c>
      <c r="B6586">
        <v>1</v>
      </c>
      <c r="C6586" t="s">
        <v>81</v>
      </c>
      <c r="D6586" t="s">
        <v>119</v>
      </c>
      <c r="E6586" t="s">
        <v>132</v>
      </c>
      <c r="F6586" t="s">
        <v>18784</v>
      </c>
      <c r="G6586" t="s">
        <v>134</v>
      </c>
      <c r="H6586" t="s">
        <v>135</v>
      </c>
      <c r="I6586" t="s">
        <v>136</v>
      </c>
      <c r="J6586" t="s">
        <v>137</v>
      </c>
      <c r="K6586" t="s">
        <v>138</v>
      </c>
      <c r="L6586" t="s">
        <v>18785</v>
      </c>
      <c r="M6586" t="s">
        <v>18786</v>
      </c>
      <c r="N6586">
        <v>1.3055555E-2</v>
      </c>
      <c r="O6586">
        <v>3</v>
      </c>
      <c r="P6586">
        <v>7251</v>
      </c>
      <c r="Q6586">
        <v>137</v>
      </c>
      <c r="R6586">
        <v>1262</v>
      </c>
      <c r="S6586">
        <v>28</v>
      </c>
      <c r="T6586">
        <v>1212</v>
      </c>
      <c r="U6586">
        <v>2</v>
      </c>
      <c r="V6586">
        <v>5</v>
      </c>
      <c r="W6586">
        <v>2.2386349753065006E-2</v>
      </c>
      <c r="X6586">
        <v>13.68048061956685</v>
      </c>
      <c r="Y6586">
        <v>9.961008778770907</v>
      </c>
      <c r="Z6586">
        <v>41.058409937912316</v>
      </c>
      <c r="AA6586">
        <v>1.4398775050702155</v>
      </c>
      <c r="AB6586">
        <v>6.2596333642794209</v>
      </c>
      <c r="AC6586">
        <v>1.1645314652308556</v>
      </c>
      <c r="AD6586">
        <v>0.48632172019725189</v>
      </c>
      <c r="AE6586">
        <v>74.072649740780889</v>
      </c>
    </row>
    <row r="6587" spans="1:31" x14ac:dyDescent="0.25">
      <c r="A6587">
        <v>2350081</v>
      </c>
      <c r="B6587">
        <v>1</v>
      </c>
      <c r="C6587" t="s">
        <v>81</v>
      </c>
      <c r="D6587" t="s">
        <v>113</v>
      </c>
      <c r="E6587" t="s">
        <v>151</v>
      </c>
      <c r="F6587" t="s">
        <v>18787</v>
      </c>
      <c r="G6587" t="s">
        <v>153</v>
      </c>
      <c r="H6587" t="s">
        <v>154</v>
      </c>
      <c r="I6587" t="s">
        <v>144</v>
      </c>
      <c r="J6587" t="s">
        <v>137</v>
      </c>
      <c r="K6587" t="s">
        <v>138</v>
      </c>
      <c r="L6587" t="s">
        <v>18788</v>
      </c>
      <c r="M6587" t="s">
        <v>18789</v>
      </c>
      <c r="N6587">
        <v>9.4705555550000007</v>
      </c>
      <c r="O6587">
        <v>0</v>
      </c>
      <c r="P6587">
        <v>29</v>
      </c>
      <c r="Q6587">
        <v>0</v>
      </c>
      <c r="R6587">
        <v>6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72.45191389870503</v>
      </c>
      <c r="Y6587">
        <v>0</v>
      </c>
      <c r="Z6587">
        <v>122.2040064000423</v>
      </c>
      <c r="AA6587">
        <v>0</v>
      </c>
      <c r="AB6587">
        <v>0</v>
      </c>
      <c r="AC6587">
        <v>0</v>
      </c>
      <c r="AD6587">
        <v>0</v>
      </c>
      <c r="AE6587">
        <v>194.65592029874733</v>
      </c>
    </row>
    <row r="6588" spans="1:31" x14ac:dyDescent="0.25">
      <c r="A6588">
        <v>2350187</v>
      </c>
      <c r="B6588">
        <v>1</v>
      </c>
      <c r="C6588" t="s">
        <v>81</v>
      </c>
      <c r="D6588" t="s">
        <v>127</v>
      </c>
      <c r="E6588" t="s">
        <v>141</v>
      </c>
      <c r="F6588" t="s">
        <v>18790</v>
      </c>
      <c r="G6588" t="s">
        <v>356</v>
      </c>
      <c r="H6588" t="s">
        <v>135</v>
      </c>
      <c r="I6588" t="s">
        <v>144</v>
      </c>
      <c r="J6588" t="s">
        <v>137</v>
      </c>
      <c r="K6588" t="s">
        <v>138</v>
      </c>
      <c r="L6588" t="s">
        <v>18791</v>
      </c>
      <c r="M6588" t="s">
        <v>18792</v>
      </c>
      <c r="N6588">
        <v>4.3883333330000003</v>
      </c>
      <c r="O6588">
        <v>0</v>
      </c>
      <c r="P6588">
        <v>0</v>
      </c>
      <c r="Q6588">
        <v>32</v>
      </c>
      <c r="R6588">
        <v>0</v>
      </c>
      <c r="S6588">
        <v>6</v>
      </c>
      <c r="T6588">
        <v>0</v>
      </c>
      <c r="U6588">
        <v>2</v>
      </c>
      <c r="V6588">
        <v>0</v>
      </c>
      <c r="W6588">
        <v>0</v>
      </c>
      <c r="X6588">
        <v>0</v>
      </c>
      <c r="Y6588">
        <v>317.64759441080264</v>
      </c>
      <c r="Z6588">
        <v>0</v>
      </c>
      <c r="AA6588">
        <v>108.15057004253856</v>
      </c>
      <c r="AB6588">
        <v>0</v>
      </c>
      <c r="AC6588">
        <v>493.87079933602718</v>
      </c>
      <c r="AD6588">
        <v>0</v>
      </c>
      <c r="AE6588">
        <v>919.66896378936838</v>
      </c>
    </row>
    <row r="6589" spans="1:31" x14ac:dyDescent="0.25">
      <c r="A6589">
        <v>2350350</v>
      </c>
      <c r="B6589">
        <v>1</v>
      </c>
      <c r="C6589" t="s">
        <v>81</v>
      </c>
      <c r="D6589" t="s">
        <v>128</v>
      </c>
      <c r="E6589" t="s">
        <v>157</v>
      </c>
      <c r="F6589" t="s">
        <v>18793</v>
      </c>
      <c r="G6589" t="s">
        <v>352</v>
      </c>
      <c r="H6589" t="s">
        <v>154</v>
      </c>
      <c r="I6589" t="s">
        <v>144</v>
      </c>
      <c r="J6589" t="s">
        <v>3</v>
      </c>
      <c r="K6589" t="s">
        <v>138</v>
      </c>
      <c r="L6589" t="s">
        <v>18794</v>
      </c>
      <c r="M6589" t="s">
        <v>18795</v>
      </c>
      <c r="N6589">
        <v>2.9674999999999998</v>
      </c>
      <c r="O6589">
        <v>0</v>
      </c>
      <c r="P6589">
        <v>5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2.8017563137830352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2.8017563137830352</v>
      </c>
    </row>
    <row r="6590" spans="1:31" x14ac:dyDescent="0.25">
      <c r="A6590">
        <v>2350293</v>
      </c>
      <c r="B6590">
        <v>1</v>
      </c>
      <c r="C6590" t="s">
        <v>80</v>
      </c>
      <c r="D6590" t="s">
        <v>92</v>
      </c>
      <c r="E6590" t="s">
        <v>151</v>
      </c>
      <c r="F6590" t="s">
        <v>2265</v>
      </c>
      <c r="G6590" t="s">
        <v>153</v>
      </c>
      <c r="H6590" t="s">
        <v>154</v>
      </c>
      <c r="I6590" t="s">
        <v>144</v>
      </c>
      <c r="J6590" t="s">
        <v>137</v>
      </c>
      <c r="K6590" t="s">
        <v>138</v>
      </c>
      <c r="L6590" t="s">
        <v>18796</v>
      </c>
      <c r="M6590" t="s">
        <v>18797</v>
      </c>
      <c r="N6590">
        <v>1.6325000000000001</v>
      </c>
      <c r="O6590">
        <v>0</v>
      </c>
      <c r="P6590">
        <v>60</v>
      </c>
      <c r="Q6590">
        <v>0</v>
      </c>
      <c r="R6590">
        <v>0</v>
      </c>
      <c r="S6590">
        <v>0</v>
      </c>
      <c r="T6590">
        <v>1</v>
      </c>
      <c r="U6590">
        <v>0</v>
      </c>
      <c r="V6590">
        <v>0</v>
      </c>
      <c r="W6590">
        <v>0</v>
      </c>
      <c r="X6590">
        <v>22.162367198324464</v>
      </c>
      <c r="Y6590">
        <v>0</v>
      </c>
      <c r="Z6590">
        <v>0</v>
      </c>
      <c r="AA6590">
        <v>0</v>
      </c>
      <c r="AB6590">
        <v>0.68360925471533007</v>
      </c>
      <c r="AC6590">
        <v>0</v>
      </c>
      <c r="AD6590">
        <v>0</v>
      </c>
      <c r="AE6590">
        <v>22.845976453039793</v>
      </c>
    </row>
    <row r="6591" spans="1:31" x14ac:dyDescent="0.25">
      <c r="A6591">
        <v>2350144</v>
      </c>
      <c r="B6591">
        <v>1</v>
      </c>
      <c r="C6591" t="s">
        <v>81</v>
      </c>
      <c r="D6591" t="s">
        <v>122</v>
      </c>
      <c r="E6591" t="s">
        <v>132</v>
      </c>
      <c r="F6591" t="s">
        <v>18798</v>
      </c>
      <c r="G6591" t="s">
        <v>208</v>
      </c>
      <c r="H6591" t="s">
        <v>135</v>
      </c>
      <c r="I6591" t="s">
        <v>144</v>
      </c>
      <c r="J6591" t="s">
        <v>137</v>
      </c>
      <c r="K6591" t="s">
        <v>209</v>
      </c>
      <c r="L6591" t="s">
        <v>18799</v>
      </c>
      <c r="M6591" t="s">
        <v>18800</v>
      </c>
      <c r="N6591">
        <v>8.0088888879999995</v>
      </c>
      <c r="O6591">
        <v>0</v>
      </c>
      <c r="P6591">
        <v>2528</v>
      </c>
      <c r="Q6591">
        <v>0</v>
      </c>
      <c r="R6591">
        <v>2</v>
      </c>
      <c r="S6591">
        <v>2</v>
      </c>
      <c r="T6591">
        <v>232</v>
      </c>
      <c r="U6591">
        <v>1</v>
      </c>
      <c r="V6591">
        <v>1</v>
      </c>
      <c r="W6591">
        <v>0</v>
      </c>
      <c r="X6591">
        <v>3839.9957095273517</v>
      </c>
      <c r="Y6591">
        <v>0</v>
      </c>
      <c r="Z6591">
        <v>2.2071572016971261</v>
      </c>
      <c r="AA6591">
        <v>27.679597525076936</v>
      </c>
      <c r="AB6591">
        <v>1713.1818097213211</v>
      </c>
      <c r="AC6591">
        <v>446.74423243362594</v>
      </c>
      <c r="AD6591">
        <v>12.043964897297002</v>
      </c>
      <c r="AE6591">
        <v>6041.8524713063698</v>
      </c>
    </row>
    <row r="6592" spans="1:31" x14ac:dyDescent="0.25">
      <c r="A6592">
        <v>2350167</v>
      </c>
      <c r="B6592">
        <v>1</v>
      </c>
      <c r="C6592" t="s">
        <v>80</v>
      </c>
      <c r="D6592" t="s">
        <v>94</v>
      </c>
      <c r="E6592" t="s">
        <v>147</v>
      </c>
      <c r="F6592" t="s">
        <v>12871</v>
      </c>
      <c r="G6592" t="s">
        <v>208</v>
      </c>
      <c r="H6592" t="s">
        <v>135</v>
      </c>
      <c r="I6592" t="s">
        <v>144</v>
      </c>
      <c r="J6592" t="s">
        <v>137</v>
      </c>
      <c r="K6592" t="s">
        <v>209</v>
      </c>
      <c r="L6592" t="s">
        <v>18801</v>
      </c>
      <c r="M6592" t="s">
        <v>18802</v>
      </c>
      <c r="N6592">
        <v>8.2841666660000008</v>
      </c>
      <c r="O6592">
        <v>0</v>
      </c>
      <c r="P6592">
        <v>0</v>
      </c>
      <c r="Q6592">
        <v>0</v>
      </c>
      <c r="R6592">
        <v>0</v>
      </c>
      <c r="S6592">
        <v>1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521.74369605777565</v>
      </c>
      <c r="AB6592">
        <v>0</v>
      </c>
      <c r="AC6592">
        <v>0</v>
      </c>
      <c r="AD6592">
        <v>0</v>
      </c>
      <c r="AE6592">
        <v>521.74369605777565</v>
      </c>
    </row>
    <row r="6593" spans="1:31" x14ac:dyDescent="0.25">
      <c r="A6593">
        <v>2350307</v>
      </c>
      <c r="B6593">
        <v>1</v>
      </c>
      <c r="C6593" t="s">
        <v>81</v>
      </c>
      <c r="D6593" t="s">
        <v>127</v>
      </c>
      <c r="E6593" t="s">
        <v>151</v>
      </c>
      <c r="F6593" t="s">
        <v>18803</v>
      </c>
      <c r="G6593" t="s">
        <v>410</v>
      </c>
      <c r="H6593" t="s">
        <v>154</v>
      </c>
      <c r="I6593" t="s">
        <v>144</v>
      </c>
      <c r="J6593" t="s">
        <v>137</v>
      </c>
      <c r="K6593" t="s">
        <v>138</v>
      </c>
      <c r="L6593" t="s">
        <v>18804</v>
      </c>
      <c r="M6593" t="s">
        <v>18805</v>
      </c>
      <c r="N6593">
        <v>1.3338888879999999</v>
      </c>
      <c r="O6593">
        <v>0</v>
      </c>
      <c r="P6593">
        <v>17</v>
      </c>
      <c r="Q6593">
        <v>0</v>
      </c>
      <c r="R6593">
        <v>0</v>
      </c>
      <c r="S6593">
        <v>0</v>
      </c>
      <c r="T6593">
        <v>5</v>
      </c>
      <c r="U6593">
        <v>0</v>
      </c>
      <c r="V6593">
        <v>0</v>
      </c>
      <c r="W6593">
        <v>0</v>
      </c>
      <c r="X6593">
        <v>3.4691296365376645</v>
      </c>
      <c r="Y6593">
        <v>0</v>
      </c>
      <c r="Z6593">
        <v>0</v>
      </c>
      <c r="AA6593">
        <v>0</v>
      </c>
      <c r="AB6593">
        <v>11.705748242059521</v>
      </c>
      <c r="AC6593">
        <v>0</v>
      </c>
      <c r="AD6593">
        <v>0</v>
      </c>
      <c r="AE6593">
        <v>15.174877878597185</v>
      </c>
    </row>
    <row r="6594" spans="1:31" x14ac:dyDescent="0.25">
      <c r="A6594">
        <v>2350453</v>
      </c>
      <c r="B6594">
        <v>1</v>
      </c>
      <c r="C6594" t="s">
        <v>80</v>
      </c>
      <c r="D6594" t="s">
        <v>82</v>
      </c>
      <c r="E6594" t="s">
        <v>151</v>
      </c>
      <c r="F6594" t="s">
        <v>18806</v>
      </c>
      <c r="G6594" t="s">
        <v>153</v>
      </c>
      <c r="H6594" t="s">
        <v>154</v>
      </c>
      <c r="I6594" t="s">
        <v>144</v>
      </c>
      <c r="J6594" t="s">
        <v>137</v>
      </c>
      <c r="K6594" t="s">
        <v>138</v>
      </c>
      <c r="L6594" t="s">
        <v>18807</v>
      </c>
      <c r="M6594" t="s">
        <v>18808</v>
      </c>
      <c r="N6594">
        <v>1.9775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34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78.042871831292643</v>
      </c>
      <c r="AC6594">
        <v>0</v>
      </c>
      <c r="AD6594">
        <v>0</v>
      </c>
      <c r="AE6594">
        <v>78.042871831292643</v>
      </c>
    </row>
    <row r="6595" spans="1:31" x14ac:dyDescent="0.25">
      <c r="A6595">
        <v>2350161</v>
      </c>
      <c r="B6595">
        <v>1</v>
      </c>
      <c r="C6595" t="s">
        <v>80</v>
      </c>
      <c r="D6595" t="s">
        <v>83</v>
      </c>
      <c r="E6595" t="s">
        <v>147</v>
      </c>
      <c r="F6595" t="s">
        <v>18809</v>
      </c>
      <c r="G6595" t="s">
        <v>363</v>
      </c>
      <c r="H6595" t="s">
        <v>135</v>
      </c>
      <c r="I6595" t="s">
        <v>144</v>
      </c>
      <c r="J6595" t="s">
        <v>137</v>
      </c>
      <c r="K6595" t="s">
        <v>138</v>
      </c>
      <c r="L6595" t="s">
        <v>18810</v>
      </c>
      <c r="M6595" t="s">
        <v>18811</v>
      </c>
      <c r="N6595">
        <v>0.13055555499999999</v>
      </c>
      <c r="O6595">
        <v>0</v>
      </c>
      <c r="P6595">
        <v>0</v>
      </c>
      <c r="Q6595">
        <v>0</v>
      </c>
      <c r="R6595">
        <v>0</v>
      </c>
      <c r="S6595">
        <v>2</v>
      </c>
      <c r="T6595">
        <v>125</v>
      </c>
      <c r="U6595">
        <v>0</v>
      </c>
      <c r="V6595">
        <v>16</v>
      </c>
      <c r="W6595">
        <v>0</v>
      </c>
      <c r="X6595">
        <v>0</v>
      </c>
      <c r="Y6595">
        <v>0</v>
      </c>
      <c r="Z6595">
        <v>0</v>
      </c>
      <c r="AA6595">
        <v>1.3231254796904723</v>
      </c>
      <c r="AB6595">
        <v>23.820571864796808</v>
      </c>
      <c r="AC6595">
        <v>0</v>
      </c>
      <c r="AD6595">
        <v>20.498754031785392</v>
      </c>
      <c r="AE6595">
        <v>45.642451376272675</v>
      </c>
    </row>
    <row r="6596" spans="1:31" x14ac:dyDescent="0.25">
      <c r="A6596">
        <v>2350459</v>
      </c>
      <c r="B6596">
        <v>1</v>
      </c>
      <c r="C6596" t="s">
        <v>81</v>
      </c>
      <c r="D6596" t="s">
        <v>119</v>
      </c>
      <c r="E6596" t="s">
        <v>151</v>
      </c>
      <c r="F6596" t="s">
        <v>18812</v>
      </c>
      <c r="G6596" t="s">
        <v>153</v>
      </c>
      <c r="H6596" t="s">
        <v>154</v>
      </c>
      <c r="I6596" t="s">
        <v>144</v>
      </c>
      <c r="J6596" t="s">
        <v>137</v>
      </c>
      <c r="K6596" t="s">
        <v>138</v>
      </c>
      <c r="L6596" t="s">
        <v>18813</v>
      </c>
      <c r="M6596" t="s">
        <v>18814</v>
      </c>
      <c r="N6596">
        <v>0.67888888800000002</v>
      </c>
      <c r="O6596">
        <v>0</v>
      </c>
      <c r="P6596">
        <v>1</v>
      </c>
      <c r="Q6596">
        <v>0</v>
      </c>
      <c r="R6596">
        <v>2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0.26773947317520003</v>
      </c>
      <c r="Y6596">
        <v>0</v>
      </c>
      <c r="Z6596">
        <v>2.6322585369203071</v>
      </c>
      <c r="AA6596">
        <v>0</v>
      </c>
      <c r="AB6596">
        <v>0</v>
      </c>
      <c r="AC6596">
        <v>0</v>
      </c>
      <c r="AD6596">
        <v>0</v>
      </c>
      <c r="AE6596">
        <v>2.8999980100955072</v>
      </c>
    </row>
    <row r="6597" spans="1:31" x14ac:dyDescent="0.25">
      <c r="A6597">
        <v>2350413</v>
      </c>
      <c r="B6597">
        <v>1</v>
      </c>
      <c r="C6597" t="s">
        <v>80</v>
      </c>
      <c r="D6597" t="s">
        <v>96</v>
      </c>
      <c r="E6597" t="s">
        <v>326</v>
      </c>
      <c r="F6597" t="s">
        <v>18815</v>
      </c>
      <c r="G6597" t="s">
        <v>153</v>
      </c>
      <c r="H6597" t="s">
        <v>154</v>
      </c>
      <c r="I6597" t="s">
        <v>144</v>
      </c>
      <c r="J6597" t="s">
        <v>137</v>
      </c>
      <c r="K6597" t="s">
        <v>138</v>
      </c>
      <c r="L6597" t="s">
        <v>18816</v>
      </c>
      <c r="M6597" t="s">
        <v>18817</v>
      </c>
      <c r="N6597">
        <v>1.1858333329999999</v>
      </c>
      <c r="O6597">
        <v>0</v>
      </c>
      <c r="P6597">
        <v>19</v>
      </c>
      <c r="Q6597">
        <v>0</v>
      </c>
      <c r="R6597">
        <v>0</v>
      </c>
      <c r="S6597">
        <v>0</v>
      </c>
      <c r="T6597">
        <v>5</v>
      </c>
      <c r="U6597">
        <v>0</v>
      </c>
      <c r="V6597">
        <v>0</v>
      </c>
      <c r="W6597">
        <v>0</v>
      </c>
      <c r="X6597">
        <v>12.229381580231051</v>
      </c>
      <c r="Y6597">
        <v>0</v>
      </c>
      <c r="Z6597">
        <v>0</v>
      </c>
      <c r="AA6597">
        <v>0</v>
      </c>
      <c r="AB6597">
        <v>10.880221042843916</v>
      </c>
      <c r="AC6597">
        <v>0</v>
      </c>
      <c r="AD6597">
        <v>0</v>
      </c>
      <c r="AE6597">
        <v>23.109602623074966</v>
      </c>
    </row>
    <row r="6598" spans="1:31" x14ac:dyDescent="0.25">
      <c r="A6598">
        <v>2350267</v>
      </c>
      <c r="B6598">
        <v>1</v>
      </c>
      <c r="C6598" t="s">
        <v>80</v>
      </c>
      <c r="D6598" t="s">
        <v>102</v>
      </c>
      <c r="E6598" t="s">
        <v>151</v>
      </c>
      <c r="F6598" t="s">
        <v>18818</v>
      </c>
      <c r="G6598" t="s">
        <v>153</v>
      </c>
      <c r="H6598" t="s">
        <v>154</v>
      </c>
      <c r="I6598" t="s">
        <v>144</v>
      </c>
      <c r="J6598" t="s">
        <v>137</v>
      </c>
      <c r="K6598" t="s">
        <v>138</v>
      </c>
      <c r="L6598" t="s">
        <v>18819</v>
      </c>
      <c r="M6598" t="s">
        <v>18820</v>
      </c>
      <c r="N6598">
        <v>0.74</v>
      </c>
      <c r="O6598">
        <v>0</v>
      </c>
      <c r="P6598">
        <v>32</v>
      </c>
      <c r="Q6598">
        <v>0</v>
      </c>
      <c r="R6598">
        <v>2</v>
      </c>
      <c r="S6598">
        <v>0</v>
      </c>
      <c r="T6598">
        <v>7</v>
      </c>
      <c r="U6598">
        <v>0</v>
      </c>
      <c r="V6598">
        <v>0</v>
      </c>
      <c r="W6598">
        <v>0</v>
      </c>
      <c r="X6598">
        <v>3.4181490901204485</v>
      </c>
      <c r="Y6598">
        <v>0</v>
      </c>
      <c r="Z6598">
        <v>0.7292996361600399</v>
      </c>
      <c r="AA6598">
        <v>0</v>
      </c>
      <c r="AB6598">
        <v>6.4132003422842399</v>
      </c>
      <c r="AC6598">
        <v>0</v>
      </c>
      <c r="AD6598">
        <v>0</v>
      </c>
      <c r="AE6598">
        <v>10.560649068564729</v>
      </c>
    </row>
    <row r="6599" spans="1:31" x14ac:dyDescent="0.25">
      <c r="A6599">
        <v>2350061</v>
      </c>
      <c r="B6599">
        <v>1</v>
      </c>
      <c r="C6599" t="s">
        <v>81</v>
      </c>
      <c r="D6599" t="s">
        <v>120</v>
      </c>
      <c r="E6599" t="s">
        <v>141</v>
      </c>
      <c r="F6599" t="s">
        <v>1123</v>
      </c>
      <c r="G6599" t="s">
        <v>134</v>
      </c>
      <c r="H6599" t="s">
        <v>135</v>
      </c>
      <c r="I6599" t="s">
        <v>144</v>
      </c>
      <c r="J6599" t="s">
        <v>137</v>
      </c>
      <c r="K6599" t="s">
        <v>138</v>
      </c>
      <c r="L6599" t="s">
        <v>18821</v>
      </c>
      <c r="M6599" t="s">
        <v>18822</v>
      </c>
      <c r="N6599">
        <v>1.5127777769999999</v>
      </c>
      <c r="O6599">
        <v>0</v>
      </c>
      <c r="P6599">
        <v>0</v>
      </c>
      <c r="Q6599">
        <v>38</v>
      </c>
      <c r="R6599">
        <v>43</v>
      </c>
      <c r="S6599">
        <v>6</v>
      </c>
      <c r="T6599">
        <v>1</v>
      </c>
      <c r="U6599">
        <v>0</v>
      </c>
      <c r="V6599">
        <v>0</v>
      </c>
      <c r="W6599">
        <v>0</v>
      </c>
      <c r="X6599">
        <v>0</v>
      </c>
      <c r="Y6599">
        <v>640.63210607050496</v>
      </c>
      <c r="Z6599">
        <v>642.84620259035364</v>
      </c>
      <c r="AA6599">
        <v>35.464711032031353</v>
      </c>
      <c r="AB6599">
        <v>1.8165999886688891</v>
      </c>
      <c r="AC6599">
        <v>0</v>
      </c>
      <c r="AD6599">
        <v>0</v>
      </c>
      <c r="AE6599">
        <v>1320.7596196815589</v>
      </c>
    </row>
    <row r="6600" spans="1:31" x14ac:dyDescent="0.25">
      <c r="A6600">
        <v>2350227</v>
      </c>
      <c r="B6600">
        <v>1</v>
      </c>
      <c r="C6600" t="s">
        <v>80</v>
      </c>
      <c r="D6600" t="s">
        <v>93</v>
      </c>
      <c r="E6600" t="s">
        <v>151</v>
      </c>
      <c r="F6600" t="s">
        <v>18823</v>
      </c>
      <c r="G6600" t="s">
        <v>153</v>
      </c>
      <c r="H6600" t="s">
        <v>154</v>
      </c>
      <c r="I6600" t="s">
        <v>144</v>
      </c>
      <c r="J6600" t="s">
        <v>137</v>
      </c>
      <c r="K6600" t="s">
        <v>138</v>
      </c>
      <c r="L6600" t="s">
        <v>18824</v>
      </c>
      <c r="M6600" t="s">
        <v>18825</v>
      </c>
      <c r="N6600">
        <v>2.3091666659999999</v>
      </c>
      <c r="O6600">
        <v>0</v>
      </c>
      <c r="P6600">
        <v>43</v>
      </c>
      <c r="Q6600">
        <v>0</v>
      </c>
      <c r="R6600">
        <v>4</v>
      </c>
      <c r="S6600">
        <v>0</v>
      </c>
      <c r="T6600">
        <v>7</v>
      </c>
      <c r="U6600">
        <v>0</v>
      </c>
      <c r="V6600">
        <v>0</v>
      </c>
      <c r="W6600">
        <v>0</v>
      </c>
      <c r="X6600">
        <v>7.5931706199718665</v>
      </c>
      <c r="Y6600">
        <v>0</v>
      </c>
      <c r="Z6600">
        <v>2.1977052151398655</v>
      </c>
      <c r="AA6600">
        <v>0</v>
      </c>
      <c r="AB6600">
        <v>9.2886267699053988</v>
      </c>
      <c r="AC6600">
        <v>0</v>
      </c>
      <c r="AD6600">
        <v>0</v>
      </c>
      <c r="AE6600">
        <v>19.079502605017133</v>
      </c>
    </row>
    <row r="6601" spans="1:31" x14ac:dyDescent="0.25">
      <c r="A6601">
        <v>2350370</v>
      </c>
      <c r="B6601">
        <v>1</v>
      </c>
      <c r="C6601" t="s">
        <v>80</v>
      </c>
      <c r="D6601" t="s">
        <v>83</v>
      </c>
      <c r="E6601" t="s">
        <v>151</v>
      </c>
      <c r="F6601" t="s">
        <v>18826</v>
      </c>
      <c r="G6601" t="s">
        <v>153</v>
      </c>
      <c r="H6601" t="s">
        <v>154</v>
      </c>
      <c r="I6601" t="s">
        <v>144</v>
      </c>
      <c r="J6601" t="s">
        <v>137</v>
      </c>
      <c r="K6601" t="s">
        <v>138</v>
      </c>
      <c r="L6601" t="s">
        <v>18827</v>
      </c>
      <c r="M6601" t="s">
        <v>18828</v>
      </c>
      <c r="N6601">
        <v>1.707777777</v>
      </c>
      <c r="O6601">
        <v>0</v>
      </c>
      <c r="P6601">
        <v>4</v>
      </c>
      <c r="Q6601">
        <v>0</v>
      </c>
      <c r="R6601">
        <v>0</v>
      </c>
      <c r="S6601">
        <v>0</v>
      </c>
      <c r="T6601">
        <v>18</v>
      </c>
      <c r="U6601">
        <v>0</v>
      </c>
      <c r="V6601">
        <v>1</v>
      </c>
      <c r="W6601">
        <v>0</v>
      </c>
      <c r="X6601">
        <v>1.9303242078734968</v>
      </c>
      <c r="Y6601">
        <v>0</v>
      </c>
      <c r="Z6601">
        <v>0</v>
      </c>
      <c r="AA6601">
        <v>0</v>
      </c>
      <c r="AB6601">
        <v>63.322685107575801</v>
      </c>
      <c r="AC6601">
        <v>0</v>
      </c>
      <c r="AD6601">
        <v>6.9949115612018158</v>
      </c>
      <c r="AE6601">
        <v>72.247920876651122</v>
      </c>
    </row>
    <row r="6602" spans="1:31" x14ac:dyDescent="0.25">
      <c r="A6602">
        <v>2350204</v>
      </c>
      <c r="B6602">
        <v>1</v>
      </c>
      <c r="C6602" t="s">
        <v>81</v>
      </c>
      <c r="D6602" t="s">
        <v>123</v>
      </c>
      <c r="E6602" t="s">
        <v>132</v>
      </c>
      <c r="F6602" t="s">
        <v>934</v>
      </c>
      <c r="G6602" t="s">
        <v>134</v>
      </c>
      <c r="H6602" t="s">
        <v>135</v>
      </c>
      <c r="I6602" t="s">
        <v>144</v>
      </c>
      <c r="J6602" t="s">
        <v>137</v>
      </c>
      <c r="K6602" t="s">
        <v>138</v>
      </c>
      <c r="L6602" t="s">
        <v>18829</v>
      </c>
      <c r="M6602" t="s">
        <v>18830</v>
      </c>
      <c r="N6602">
        <v>1.244444444</v>
      </c>
      <c r="O6602">
        <v>0</v>
      </c>
      <c r="P6602">
        <v>389</v>
      </c>
      <c r="Q6602">
        <v>0</v>
      </c>
      <c r="R6602">
        <v>1</v>
      </c>
      <c r="S6602">
        <v>4</v>
      </c>
      <c r="T6602">
        <v>14</v>
      </c>
      <c r="U6602">
        <v>3</v>
      </c>
      <c r="V6602">
        <v>0</v>
      </c>
      <c r="W6602">
        <v>0</v>
      </c>
      <c r="X6602">
        <v>164.4896738493108</v>
      </c>
      <c r="Y6602">
        <v>0</v>
      </c>
      <c r="Z6602">
        <v>3.2147982620702855</v>
      </c>
      <c r="AA6602">
        <v>5.100932506426088</v>
      </c>
      <c r="AB6602">
        <v>21.675651317930054</v>
      </c>
      <c r="AC6602">
        <v>75.704832122997374</v>
      </c>
      <c r="AD6602">
        <v>0</v>
      </c>
      <c r="AE6602">
        <v>270.18588805873458</v>
      </c>
    </row>
    <row r="6603" spans="1:31" x14ac:dyDescent="0.25">
      <c r="A6603">
        <v>2350184</v>
      </c>
      <c r="B6603">
        <v>1</v>
      </c>
      <c r="C6603" t="s">
        <v>80</v>
      </c>
      <c r="D6603" t="s">
        <v>103</v>
      </c>
      <c r="E6603" t="s">
        <v>141</v>
      </c>
      <c r="F6603" t="s">
        <v>14380</v>
      </c>
      <c r="G6603" t="s">
        <v>269</v>
      </c>
      <c r="H6603" t="s">
        <v>135</v>
      </c>
      <c r="I6603" t="s">
        <v>144</v>
      </c>
      <c r="J6603" t="s">
        <v>137</v>
      </c>
      <c r="K6603" t="s">
        <v>209</v>
      </c>
      <c r="L6603" t="s">
        <v>18831</v>
      </c>
      <c r="M6603" t="s">
        <v>18832</v>
      </c>
      <c r="N6603">
        <v>2.1491666660000002</v>
      </c>
      <c r="O6603">
        <v>0</v>
      </c>
      <c r="P6603">
        <v>27</v>
      </c>
      <c r="Q6603">
        <v>0</v>
      </c>
      <c r="R6603">
        <v>1</v>
      </c>
      <c r="S6603">
        <v>14</v>
      </c>
      <c r="T6603">
        <v>30</v>
      </c>
      <c r="U6603">
        <v>10</v>
      </c>
      <c r="V6603">
        <v>1</v>
      </c>
      <c r="W6603">
        <v>0</v>
      </c>
      <c r="X6603">
        <v>39.827560919253315</v>
      </c>
      <c r="Y6603">
        <v>0</v>
      </c>
      <c r="Z6603">
        <v>0</v>
      </c>
      <c r="AA6603">
        <v>239.78872821594899</v>
      </c>
      <c r="AB6603">
        <v>76.306728938193274</v>
      </c>
      <c r="AC6603">
        <v>383.32506290721199</v>
      </c>
      <c r="AD6603">
        <v>21.220937683027806</v>
      </c>
      <c r="AE6603">
        <v>760.46901866363532</v>
      </c>
    </row>
    <row r="6604" spans="1:31" x14ac:dyDescent="0.25">
      <c r="A6604">
        <v>2350496</v>
      </c>
      <c r="B6604">
        <v>1</v>
      </c>
      <c r="C6604" t="s">
        <v>80</v>
      </c>
      <c r="D6604" t="s">
        <v>103</v>
      </c>
      <c r="E6604" t="s">
        <v>157</v>
      </c>
      <c r="F6604" t="s">
        <v>18833</v>
      </c>
      <c r="G6604" t="s">
        <v>159</v>
      </c>
      <c r="H6604" t="s">
        <v>154</v>
      </c>
      <c r="I6604" t="s">
        <v>144</v>
      </c>
      <c r="J6604" t="s">
        <v>137</v>
      </c>
      <c r="K6604" t="s">
        <v>138</v>
      </c>
      <c r="L6604" t="s">
        <v>18834</v>
      </c>
      <c r="M6604" t="s">
        <v>18835</v>
      </c>
      <c r="N6604">
        <v>1.7566666660000001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1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0.38726024662134334</v>
      </c>
      <c r="AC6604">
        <v>0</v>
      </c>
      <c r="AD6604">
        <v>0</v>
      </c>
      <c r="AE6604">
        <v>0.38726024662134334</v>
      </c>
    </row>
    <row r="6605" spans="1:31" x14ac:dyDescent="0.25">
      <c r="A6605">
        <v>2350141</v>
      </c>
      <c r="B6605">
        <v>1</v>
      </c>
      <c r="C6605" t="s">
        <v>80</v>
      </c>
      <c r="D6605" t="s">
        <v>82</v>
      </c>
      <c r="E6605" t="s">
        <v>132</v>
      </c>
      <c r="F6605" t="s">
        <v>18836</v>
      </c>
      <c r="G6605" t="s">
        <v>208</v>
      </c>
      <c r="H6605" t="s">
        <v>135</v>
      </c>
      <c r="I6605" t="s">
        <v>144</v>
      </c>
      <c r="J6605" t="s">
        <v>137</v>
      </c>
      <c r="K6605" t="s">
        <v>209</v>
      </c>
      <c r="L6605" t="s">
        <v>18837</v>
      </c>
      <c r="M6605" t="s">
        <v>18838</v>
      </c>
      <c r="N6605">
        <v>9.1</v>
      </c>
      <c r="O6605">
        <v>0</v>
      </c>
      <c r="P6605">
        <v>645</v>
      </c>
      <c r="Q6605">
        <v>0</v>
      </c>
      <c r="R6605">
        <v>0</v>
      </c>
      <c r="S6605">
        <v>3</v>
      </c>
      <c r="T6605">
        <v>377</v>
      </c>
      <c r="U6605">
        <v>0</v>
      </c>
      <c r="V6605">
        <v>8</v>
      </c>
      <c r="W6605">
        <v>0</v>
      </c>
      <c r="X6605">
        <v>1819.0320466609014</v>
      </c>
      <c r="Y6605">
        <v>0</v>
      </c>
      <c r="Z6605">
        <v>0</v>
      </c>
      <c r="AA6605">
        <v>2874.6569282158939</v>
      </c>
      <c r="AB6605">
        <v>4242.5899037541567</v>
      </c>
      <c r="AC6605">
        <v>0</v>
      </c>
      <c r="AD6605">
        <v>539.5467859375982</v>
      </c>
      <c r="AE6605">
        <v>9475.8256645685506</v>
      </c>
    </row>
    <row r="6606" spans="1:31" x14ac:dyDescent="0.25">
      <c r="A6606">
        <v>2350396</v>
      </c>
      <c r="B6606">
        <v>1</v>
      </c>
      <c r="C6606" t="s">
        <v>81</v>
      </c>
      <c r="D6606" t="s">
        <v>121</v>
      </c>
      <c r="E6606" t="s">
        <v>141</v>
      </c>
      <c r="F6606" t="s">
        <v>18839</v>
      </c>
      <c r="G6606" t="s">
        <v>134</v>
      </c>
      <c r="H6606" t="s">
        <v>135</v>
      </c>
      <c r="I6606" t="s">
        <v>136</v>
      </c>
      <c r="J6606" t="s">
        <v>137</v>
      </c>
      <c r="K6606" t="s">
        <v>138</v>
      </c>
      <c r="L6606" t="s">
        <v>18840</v>
      </c>
      <c r="M6606" t="s">
        <v>18841</v>
      </c>
      <c r="N6606">
        <v>8.3333330000000001E-3</v>
      </c>
      <c r="O6606">
        <v>0</v>
      </c>
      <c r="P6606">
        <v>478</v>
      </c>
      <c r="Q6606">
        <v>0</v>
      </c>
      <c r="R6606">
        <v>42</v>
      </c>
      <c r="S6606">
        <v>2</v>
      </c>
      <c r="T6606">
        <v>14</v>
      </c>
      <c r="U6606">
        <v>1</v>
      </c>
      <c r="V6606">
        <v>0</v>
      </c>
      <c r="W6606">
        <v>0</v>
      </c>
      <c r="X6606">
        <v>0.53545367788982512</v>
      </c>
      <c r="Y6606">
        <v>0</v>
      </c>
      <c r="Z6606">
        <v>0.22253001151470833</v>
      </c>
      <c r="AA6606">
        <v>2.7359541767833333E-2</v>
      </c>
      <c r="AB6606">
        <v>0.10871511431080003</v>
      </c>
      <c r="AC6606">
        <v>0.38102391861341672</v>
      </c>
      <c r="AD6606">
        <v>0</v>
      </c>
      <c r="AE6606">
        <v>1.2750822640965835</v>
      </c>
    </row>
    <row r="6607" spans="1:31" x14ac:dyDescent="0.25">
      <c r="A6607">
        <v>2350147</v>
      </c>
      <c r="B6607">
        <v>1</v>
      </c>
      <c r="C6607" t="s">
        <v>80</v>
      </c>
      <c r="D6607" t="s">
        <v>94</v>
      </c>
      <c r="E6607" t="s">
        <v>147</v>
      </c>
      <c r="F6607" t="s">
        <v>15554</v>
      </c>
      <c r="G6607" t="s">
        <v>208</v>
      </c>
      <c r="H6607" t="s">
        <v>135</v>
      </c>
      <c r="I6607" t="s">
        <v>144</v>
      </c>
      <c r="J6607" t="s">
        <v>137</v>
      </c>
      <c r="K6607" t="s">
        <v>209</v>
      </c>
      <c r="L6607" t="s">
        <v>18842</v>
      </c>
      <c r="M6607" t="s">
        <v>18843</v>
      </c>
      <c r="N6607">
        <v>10.585555554999999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1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9.473535562965484</v>
      </c>
      <c r="AD6607">
        <v>0</v>
      </c>
      <c r="AE6607">
        <v>9.473535562965484</v>
      </c>
    </row>
    <row r="6608" spans="1:31" x14ac:dyDescent="0.25">
      <c r="A6608">
        <v>2350390</v>
      </c>
      <c r="B6608">
        <v>1</v>
      </c>
      <c r="C6608" t="s">
        <v>80</v>
      </c>
      <c r="D6608" t="s">
        <v>88</v>
      </c>
      <c r="E6608" t="s">
        <v>157</v>
      </c>
      <c r="F6608" t="s">
        <v>18544</v>
      </c>
      <c r="G6608" t="s">
        <v>204</v>
      </c>
      <c r="H6608" t="s">
        <v>154</v>
      </c>
      <c r="I6608" t="s">
        <v>144</v>
      </c>
      <c r="J6608" t="s">
        <v>137</v>
      </c>
      <c r="K6608" t="s">
        <v>138</v>
      </c>
      <c r="L6608" t="s">
        <v>18844</v>
      </c>
      <c r="M6608" t="s">
        <v>18845</v>
      </c>
      <c r="N6608">
        <v>1.602222222</v>
      </c>
      <c r="O6608">
        <v>0</v>
      </c>
      <c r="P6608">
        <v>2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0.13919783473877556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0.13919783473877556</v>
      </c>
    </row>
    <row r="6609" spans="1:31" x14ac:dyDescent="0.25">
      <c r="A6609">
        <v>2350290</v>
      </c>
      <c r="B6609">
        <v>1</v>
      </c>
      <c r="C6609" t="s">
        <v>80</v>
      </c>
      <c r="D6609" t="s">
        <v>93</v>
      </c>
      <c r="E6609" t="s">
        <v>151</v>
      </c>
      <c r="F6609" t="s">
        <v>18846</v>
      </c>
      <c r="G6609" t="s">
        <v>153</v>
      </c>
      <c r="H6609" t="s">
        <v>154</v>
      </c>
      <c r="I6609" t="s">
        <v>144</v>
      </c>
      <c r="J6609" t="s">
        <v>137</v>
      </c>
      <c r="K6609" t="s">
        <v>138</v>
      </c>
      <c r="L6609" t="s">
        <v>18847</v>
      </c>
      <c r="M6609" t="s">
        <v>18848</v>
      </c>
      <c r="N6609">
        <v>4.4730555550000002</v>
      </c>
      <c r="O6609">
        <v>0</v>
      </c>
      <c r="P6609">
        <v>4</v>
      </c>
      <c r="Q6609">
        <v>0</v>
      </c>
      <c r="R6609">
        <v>1</v>
      </c>
      <c r="S6609">
        <v>0</v>
      </c>
      <c r="T6609">
        <v>1</v>
      </c>
      <c r="U6609">
        <v>0</v>
      </c>
      <c r="V6609">
        <v>0</v>
      </c>
      <c r="W6609">
        <v>0</v>
      </c>
      <c r="X6609">
        <v>2.201126005719416</v>
      </c>
      <c r="Y6609">
        <v>0</v>
      </c>
      <c r="Z6609">
        <v>1.1620550699067209</v>
      </c>
      <c r="AA6609">
        <v>0</v>
      </c>
      <c r="AB6609">
        <v>0.52012125016971777</v>
      </c>
      <c r="AC6609">
        <v>0</v>
      </c>
      <c r="AD6609">
        <v>0</v>
      </c>
      <c r="AE6609">
        <v>3.8833023257958548</v>
      </c>
    </row>
    <row r="6610" spans="1:31" x14ac:dyDescent="0.25">
      <c r="A6610">
        <v>2350247</v>
      </c>
      <c r="B6610">
        <v>1</v>
      </c>
      <c r="C6610" t="s">
        <v>80</v>
      </c>
      <c r="D6610" t="s">
        <v>103</v>
      </c>
      <c r="E6610" t="s">
        <v>151</v>
      </c>
      <c r="F6610" t="s">
        <v>18849</v>
      </c>
      <c r="G6610" t="s">
        <v>153</v>
      </c>
      <c r="H6610" t="s">
        <v>154</v>
      </c>
      <c r="I6610" t="s">
        <v>144</v>
      </c>
      <c r="J6610" t="s">
        <v>137</v>
      </c>
      <c r="K6610" t="s">
        <v>138</v>
      </c>
      <c r="L6610" t="s">
        <v>18850</v>
      </c>
      <c r="M6610" t="s">
        <v>18851</v>
      </c>
      <c r="N6610">
        <v>1.5858333330000001</v>
      </c>
      <c r="O6610">
        <v>0</v>
      </c>
      <c r="P6610">
        <v>0</v>
      </c>
      <c r="Q6610">
        <v>0</v>
      </c>
      <c r="R6610">
        <v>1</v>
      </c>
      <c r="S6610">
        <v>0</v>
      </c>
      <c r="T6610">
        <v>3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13.597426708832039</v>
      </c>
      <c r="AC6610">
        <v>0</v>
      </c>
      <c r="AD6610">
        <v>0</v>
      </c>
      <c r="AE6610">
        <v>13.597426708832039</v>
      </c>
    </row>
    <row r="6611" spans="1:31" x14ac:dyDescent="0.25">
      <c r="A6611">
        <v>2350316</v>
      </c>
      <c r="B6611">
        <v>1</v>
      </c>
      <c r="C6611" t="s">
        <v>80</v>
      </c>
      <c r="D6611" t="s">
        <v>100</v>
      </c>
      <c r="E6611" t="s">
        <v>157</v>
      </c>
      <c r="F6611" t="s">
        <v>18852</v>
      </c>
      <c r="G6611" t="s">
        <v>159</v>
      </c>
      <c r="H6611" t="s">
        <v>154</v>
      </c>
      <c r="I6611" t="s">
        <v>144</v>
      </c>
      <c r="J6611" t="s">
        <v>137</v>
      </c>
      <c r="K6611" t="s">
        <v>138</v>
      </c>
      <c r="L6611" t="s">
        <v>18853</v>
      </c>
      <c r="M6611" t="s">
        <v>18854</v>
      </c>
      <c r="N6611">
        <v>3.9458333329999999</v>
      </c>
      <c r="O6611">
        <v>0</v>
      </c>
      <c r="P6611">
        <v>1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1.35399199197588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1.35399199197588</v>
      </c>
    </row>
    <row r="6612" spans="1:31" x14ac:dyDescent="0.25">
      <c r="A6612">
        <v>2350362</v>
      </c>
      <c r="B6612">
        <v>1</v>
      </c>
      <c r="C6612" t="s">
        <v>81</v>
      </c>
      <c r="D6612" t="s">
        <v>122</v>
      </c>
      <c r="E6612" t="s">
        <v>147</v>
      </c>
      <c r="F6612" t="s">
        <v>18855</v>
      </c>
      <c r="G6612" t="s">
        <v>208</v>
      </c>
      <c r="H6612" t="s">
        <v>135</v>
      </c>
      <c r="I6612" t="s">
        <v>144</v>
      </c>
      <c r="J6612" t="s">
        <v>137</v>
      </c>
      <c r="K6612" t="s">
        <v>138</v>
      </c>
      <c r="L6612" t="s">
        <v>18856</v>
      </c>
      <c r="M6612" t="s">
        <v>18857</v>
      </c>
      <c r="N6612">
        <v>0.43777777699999998</v>
      </c>
      <c r="O6612">
        <v>0</v>
      </c>
      <c r="P6612">
        <v>1814</v>
      </c>
      <c r="Q6612">
        <v>0</v>
      </c>
      <c r="R6612">
        <v>0</v>
      </c>
      <c r="S6612">
        <v>0</v>
      </c>
      <c r="T6612">
        <v>106</v>
      </c>
      <c r="U6612">
        <v>0</v>
      </c>
      <c r="V6612">
        <v>0</v>
      </c>
      <c r="W6612">
        <v>0</v>
      </c>
      <c r="X6612">
        <v>171.17934390759117</v>
      </c>
      <c r="Y6612">
        <v>0</v>
      </c>
      <c r="Z6612">
        <v>0</v>
      </c>
      <c r="AA6612">
        <v>0</v>
      </c>
      <c r="AB6612">
        <v>44.293670361017256</v>
      </c>
      <c r="AC6612">
        <v>0</v>
      </c>
      <c r="AD6612">
        <v>0</v>
      </c>
      <c r="AE6612">
        <v>215.47301426860844</v>
      </c>
    </row>
    <row r="6613" spans="1:31" x14ac:dyDescent="0.25">
      <c r="A6613">
        <v>2350176</v>
      </c>
      <c r="B6613">
        <v>1</v>
      </c>
      <c r="C6613" t="s">
        <v>80</v>
      </c>
      <c r="D6613" t="s">
        <v>83</v>
      </c>
      <c r="E6613" t="s">
        <v>174</v>
      </c>
      <c r="F6613" t="s">
        <v>11668</v>
      </c>
      <c r="G6613" t="s">
        <v>269</v>
      </c>
      <c r="H6613" t="s">
        <v>154</v>
      </c>
      <c r="I6613" t="s">
        <v>144</v>
      </c>
      <c r="J6613" t="s">
        <v>137</v>
      </c>
      <c r="K6613" t="s">
        <v>209</v>
      </c>
      <c r="L6613" t="s">
        <v>18858</v>
      </c>
      <c r="M6613" t="s">
        <v>18859</v>
      </c>
      <c r="N6613">
        <v>6.4061111110000004</v>
      </c>
      <c r="O6613">
        <v>0</v>
      </c>
      <c r="P6613">
        <v>1</v>
      </c>
      <c r="Q6613">
        <v>0</v>
      </c>
      <c r="R6613">
        <v>0</v>
      </c>
      <c r="S6613">
        <v>0</v>
      </c>
      <c r="T6613">
        <v>55</v>
      </c>
      <c r="U6613">
        <v>0</v>
      </c>
      <c r="V6613">
        <v>10</v>
      </c>
      <c r="W6613">
        <v>0</v>
      </c>
      <c r="X6613">
        <v>0.78093868131169331</v>
      </c>
      <c r="Y6613">
        <v>0</v>
      </c>
      <c r="Z6613">
        <v>0</v>
      </c>
      <c r="AA6613">
        <v>0</v>
      </c>
      <c r="AB6613">
        <v>581.73267107541915</v>
      </c>
      <c r="AC6613">
        <v>0</v>
      </c>
      <c r="AD6613">
        <v>1215.4185256819787</v>
      </c>
      <c r="AE6613">
        <v>1797.9321354387096</v>
      </c>
    </row>
    <row r="6614" spans="1:31" x14ac:dyDescent="0.25">
      <c r="A6614">
        <v>2350508</v>
      </c>
      <c r="B6614">
        <v>1</v>
      </c>
      <c r="C6614" t="s">
        <v>80</v>
      </c>
      <c r="D6614" t="s">
        <v>82</v>
      </c>
      <c r="E6614" t="s">
        <v>151</v>
      </c>
      <c r="F6614" t="s">
        <v>18860</v>
      </c>
      <c r="G6614" t="s">
        <v>153</v>
      </c>
      <c r="H6614" t="s">
        <v>154</v>
      </c>
      <c r="I6614" t="s">
        <v>144</v>
      </c>
      <c r="J6614" t="s">
        <v>137</v>
      </c>
      <c r="K6614" t="s">
        <v>138</v>
      </c>
      <c r="L6614" t="s">
        <v>18861</v>
      </c>
      <c r="M6614" t="s">
        <v>18862</v>
      </c>
      <c r="N6614">
        <v>0.86861111099999999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21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6.9190320990830028</v>
      </c>
      <c r="AC6614">
        <v>0</v>
      </c>
      <c r="AD6614">
        <v>0</v>
      </c>
      <c r="AE6614">
        <v>6.9190320990830028</v>
      </c>
    </row>
    <row r="6615" spans="1:31" x14ac:dyDescent="0.25">
      <c r="A6615">
        <v>2350070</v>
      </c>
      <c r="B6615">
        <v>1</v>
      </c>
      <c r="C6615" t="s">
        <v>80</v>
      </c>
      <c r="D6615" t="s">
        <v>97</v>
      </c>
      <c r="E6615" t="s">
        <v>151</v>
      </c>
      <c r="F6615" t="s">
        <v>18863</v>
      </c>
      <c r="G6615" t="s">
        <v>219</v>
      </c>
      <c r="H6615" t="s">
        <v>154</v>
      </c>
      <c r="I6615" t="s">
        <v>144</v>
      </c>
      <c r="J6615" t="s">
        <v>137</v>
      </c>
      <c r="K6615" t="s">
        <v>138</v>
      </c>
      <c r="L6615" t="s">
        <v>18864</v>
      </c>
      <c r="M6615" t="s">
        <v>18865</v>
      </c>
      <c r="N6615">
        <v>1.7777777770000001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1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0.56066896344899542</v>
      </c>
      <c r="AC6615">
        <v>0</v>
      </c>
      <c r="AD6615">
        <v>0</v>
      </c>
      <c r="AE6615">
        <v>0.56066896344899542</v>
      </c>
    </row>
    <row r="6616" spans="1:31" x14ac:dyDescent="0.25">
      <c r="A6616">
        <v>2350462</v>
      </c>
      <c r="B6616">
        <v>1</v>
      </c>
      <c r="C6616" t="s">
        <v>80</v>
      </c>
      <c r="D6616" t="s">
        <v>98</v>
      </c>
      <c r="E6616" t="s">
        <v>151</v>
      </c>
      <c r="F6616" t="s">
        <v>18866</v>
      </c>
      <c r="G6616" t="s">
        <v>153</v>
      </c>
      <c r="H6616" t="s">
        <v>154</v>
      </c>
      <c r="I6616" t="s">
        <v>144</v>
      </c>
      <c r="J6616" t="s">
        <v>137</v>
      </c>
      <c r="K6616" t="s">
        <v>138</v>
      </c>
      <c r="L6616" t="s">
        <v>18867</v>
      </c>
      <c r="M6616" t="s">
        <v>18868</v>
      </c>
      <c r="N6616">
        <v>1.824166666</v>
      </c>
      <c r="O6616">
        <v>0</v>
      </c>
      <c r="P6616">
        <v>25</v>
      </c>
      <c r="Q6616">
        <v>0</v>
      </c>
      <c r="R6616">
        <v>9</v>
      </c>
      <c r="S6616">
        <v>0</v>
      </c>
      <c r="T6616">
        <v>8</v>
      </c>
      <c r="U6616">
        <v>0</v>
      </c>
      <c r="V6616">
        <v>0</v>
      </c>
      <c r="W6616">
        <v>0</v>
      </c>
      <c r="X6616">
        <v>22.88250777413749</v>
      </c>
      <c r="Y6616">
        <v>0</v>
      </c>
      <c r="Z6616">
        <v>7.8619556403981079</v>
      </c>
      <c r="AA6616">
        <v>0</v>
      </c>
      <c r="AB6616">
        <v>13.173686546457516</v>
      </c>
      <c r="AC6616">
        <v>0</v>
      </c>
      <c r="AD6616">
        <v>0</v>
      </c>
      <c r="AE6616">
        <v>43.918149960993112</v>
      </c>
    </row>
    <row r="6617" spans="1:31" x14ac:dyDescent="0.25">
      <c r="A6617">
        <v>2350419</v>
      </c>
      <c r="B6617">
        <v>1</v>
      </c>
      <c r="C6617" t="s">
        <v>80</v>
      </c>
      <c r="D6617" t="s">
        <v>83</v>
      </c>
      <c r="E6617" t="s">
        <v>147</v>
      </c>
      <c r="F6617" t="s">
        <v>18869</v>
      </c>
      <c r="G6617" t="s">
        <v>134</v>
      </c>
      <c r="H6617" t="s">
        <v>135</v>
      </c>
      <c r="I6617" t="s">
        <v>144</v>
      </c>
      <c r="J6617" t="s">
        <v>137</v>
      </c>
      <c r="K6617" t="s">
        <v>138</v>
      </c>
      <c r="L6617" t="s">
        <v>18870</v>
      </c>
      <c r="M6617" t="s">
        <v>18871</v>
      </c>
      <c r="N6617">
        <v>0.86833333300000004</v>
      </c>
      <c r="O6617">
        <v>0</v>
      </c>
      <c r="P6617">
        <v>592</v>
      </c>
      <c r="Q6617">
        <v>0</v>
      </c>
      <c r="R6617">
        <v>0</v>
      </c>
      <c r="S6617">
        <v>3</v>
      </c>
      <c r="T6617">
        <v>166</v>
      </c>
      <c r="U6617">
        <v>0</v>
      </c>
      <c r="V6617">
        <v>0</v>
      </c>
      <c r="W6617">
        <v>0</v>
      </c>
      <c r="X6617">
        <v>173.56779202478634</v>
      </c>
      <c r="Y6617">
        <v>0</v>
      </c>
      <c r="Z6617">
        <v>0</v>
      </c>
      <c r="AA6617">
        <v>273.90926581220697</v>
      </c>
      <c r="AB6617">
        <v>173.5898169568099</v>
      </c>
      <c r="AC6617">
        <v>0</v>
      </c>
      <c r="AD6617">
        <v>0</v>
      </c>
      <c r="AE6617">
        <v>621.06687479380321</v>
      </c>
    </row>
    <row r="6618" spans="1:31" x14ac:dyDescent="0.25">
      <c r="A6618">
        <v>2350170</v>
      </c>
      <c r="B6618">
        <v>1</v>
      </c>
      <c r="C6618" t="s">
        <v>80</v>
      </c>
      <c r="D6618" t="s">
        <v>83</v>
      </c>
      <c r="E6618" t="s">
        <v>174</v>
      </c>
      <c r="F6618" t="s">
        <v>18872</v>
      </c>
      <c r="G6618" t="s">
        <v>269</v>
      </c>
      <c r="H6618" t="s">
        <v>154</v>
      </c>
      <c r="I6618" t="s">
        <v>144</v>
      </c>
      <c r="J6618" t="s">
        <v>137</v>
      </c>
      <c r="K6618" t="s">
        <v>209</v>
      </c>
      <c r="L6618" t="s">
        <v>18873</v>
      </c>
      <c r="M6618" t="s">
        <v>18874</v>
      </c>
      <c r="N6618">
        <v>7.3788888879999996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22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467.84243209054375</v>
      </c>
      <c r="AC6618">
        <v>0</v>
      </c>
      <c r="AD6618">
        <v>0</v>
      </c>
      <c r="AE6618">
        <v>467.84243209054375</v>
      </c>
    </row>
    <row r="6619" spans="1:31" x14ac:dyDescent="0.25">
      <c r="A6619">
        <v>2350279</v>
      </c>
      <c r="B6619">
        <v>1</v>
      </c>
      <c r="C6619" t="s">
        <v>80</v>
      </c>
      <c r="D6619" t="s">
        <v>94</v>
      </c>
      <c r="E6619" t="s">
        <v>151</v>
      </c>
      <c r="F6619" t="s">
        <v>18875</v>
      </c>
      <c r="G6619" t="s">
        <v>153</v>
      </c>
      <c r="H6619" t="s">
        <v>154</v>
      </c>
      <c r="I6619" t="s">
        <v>144</v>
      </c>
      <c r="J6619" t="s">
        <v>137</v>
      </c>
      <c r="K6619" t="s">
        <v>138</v>
      </c>
      <c r="L6619" t="s">
        <v>18876</v>
      </c>
      <c r="M6619" t="s">
        <v>18877</v>
      </c>
      <c r="N6619">
        <v>1.541666666</v>
      </c>
      <c r="O6619">
        <v>0</v>
      </c>
      <c r="P6619">
        <v>1</v>
      </c>
      <c r="Q6619">
        <v>0</v>
      </c>
      <c r="R6619">
        <v>1</v>
      </c>
      <c r="S6619">
        <v>0</v>
      </c>
      <c r="T6619">
        <v>1</v>
      </c>
      <c r="U6619">
        <v>0</v>
      </c>
      <c r="V6619">
        <v>0</v>
      </c>
      <c r="W6619">
        <v>0</v>
      </c>
      <c r="X6619">
        <v>0.9651374328390363</v>
      </c>
      <c r="Y6619">
        <v>0</v>
      </c>
      <c r="Z6619">
        <v>4.4586440473284998</v>
      </c>
      <c r="AA6619">
        <v>0</v>
      </c>
      <c r="AB6619">
        <v>2.6825314824180557E-3</v>
      </c>
      <c r="AC6619">
        <v>0</v>
      </c>
      <c r="AD6619">
        <v>0</v>
      </c>
      <c r="AE6619">
        <v>5.4264640116499541</v>
      </c>
    </row>
    <row r="6620" spans="1:31" x14ac:dyDescent="0.25">
      <c r="A6620">
        <v>2350485</v>
      </c>
      <c r="B6620">
        <v>1</v>
      </c>
      <c r="C6620" t="s">
        <v>81</v>
      </c>
      <c r="D6620" t="s">
        <v>124</v>
      </c>
      <c r="E6620" t="s">
        <v>174</v>
      </c>
      <c r="F6620" t="s">
        <v>18878</v>
      </c>
      <c r="G6620" t="s">
        <v>176</v>
      </c>
      <c r="H6620" t="s">
        <v>154</v>
      </c>
      <c r="I6620" t="s">
        <v>144</v>
      </c>
      <c r="J6620" t="s">
        <v>137</v>
      </c>
      <c r="K6620" t="s">
        <v>138</v>
      </c>
      <c r="L6620" t="s">
        <v>18879</v>
      </c>
      <c r="M6620" t="s">
        <v>18880</v>
      </c>
      <c r="N6620">
        <v>1.569722222</v>
      </c>
      <c r="O6620">
        <v>0</v>
      </c>
      <c r="P6620">
        <v>63</v>
      </c>
      <c r="Q6620">
        <v>0</v>
      </c>
      <c r="R6620">
        <v>4</v>
      </c>
      <c r="S6620">
        <v>0</v>
      </c>
      <c r="T6620">
        <v>1</v>
      </c>
      <c r="U6620">
        <v>0</v>
      </c>
      <c r="V6620">
        <v>0</v>
      </c>
      <c r="W6620">
        <v>0</v>
      </c>
      <c r="X6620">
        <v>25.893656346002082</v>
      </c>
      <c r="Y6620">
        <v>0</v>
      </c>
      <c r="Z6620">
        <v>58.302110615440988</v>
      </c>
      <c r="AA6620">
        <v>0</v>
      </c>
      <c r="AB6620">
        <v>9.4359329026691662E-3</v>
      </c>
      <c r="AC6620">
        <v>0</v>
      </c>
      <c r="AD6620">
        <v>0</v>
      </c>
      <c r="AE6620">
        <v>84.205202894345746</v>
      </c>
    </row>
    <row r="6621" spans="1:31" x14ac:dyDescent="0.25">
      <c r="A6621">
        <v>2350342</v>
      </c>
      <c r="B6621">
        <v>1</v>
      </c>
      <c r="C6621" t="s">
        <v>80</v>
      </c>
      <c r="D6621" t="s">
        <v>95</v>
      </c>
      <c r="E6621" t="s">
        <v>151</v>
      </c>
      <c r="F6621" t="s">
        <v>18881</v>
      </c>
      <c r="G6621" t="s">
        <v>153</v>
      </c>
      <c r="H6621" t="s">
        <v>154</v>
      </c>
      <c r="I6621" t="s">
        <v>144</v>
      </c>
      <c r="J6621" t="s">
        <v>137</v>
      </c>
      <c r="K6621" t="s">
        <v>138</v>
      </c>
      <c r="L6621" t="s">
        <v>18882</v>
      </c>
      <c r="M6621" t="s">
        <v>18883</v>
      </c>
      <c r="N6621">
        <v>0.56638888799999998</v>
      </c>
      <c r="O6621">
        <v>0</v>
      </c>
      <c r="P6621">
        <v>23</v>
      </c>
      <c r="Q6621">
        <v>0</v>
      </c>
      <c r="R6621">
        <v>0</v>
      </c>
      <c r="S6621">
        <v>0</v>
      </c>
      <c r="T6621">
        <v>3</v>
      </c>
      <c r="U6621">
        <v>0</v>
      </c>
      <c r="V6621">
        <v>0</v>
      </c>
      <c r="W6621">
        <v>0</v>
      </c>
      <c r="X6621">
        <v>2.76436499699853</v>
      </c>
      <c r="Y6621">
        <v>0</v>
      </c>
      <c r="Z6621">
        <v>0</v>
      </c>
      <c r="AA6621">
        <v>0</v>
      </c>
      <c r="AB6621">
        <v>0.23150833174928998</v>
      </c>
      <c r="AC6621">
        <v>0</v>
      </c>
      <c r="AD6621">
        <v>0</v>
      </c>
      <c r="AE6621">
        <v>2.9958733287478201</v>
      </c>
    </row>
    <row r="6622" spans="1:31" x14ac:dyDescent="0.25">
      <c r="A6622">
        <v>2350405</v>
      </c>
      <c r="B6622">
        <v>1</v>
      </c>
      <c r="C6622" t="s">
        <v>80</v>
      </c>
      <c r="D6622" t="s">
        <v>83</v>
      </c>
      <c r="E6622" t="s">
        <v>141</v>
      </c>
      <c r="F6622" t="s">
        <v>18884</v>
      </c>
      <c r="G6622" t="s">
        <v>134</v>
      </c>
      <c r="H6622" t="s">
        <v>135</v>
      </c>
      <c r="I6622" t="s">
        <v>144</v>
      </c>
      <c r="J6622" t="s">
        <v>137</v>
      </c>
      <c r="K6622" t="s">
        <v>138</v>
      </c>
      <c r="L6622" t="s">
        <v>18885</v>
      </c>
      <c r="M6622" t="s">
        <v>18886</v>
      </c>
      <c r="N6622">
        <v>0.49388888800000003</v>
      </c>
      <c r="O6622">
        <v>0</v>
      </c>
      <c r="P6622">
        <v>0</v>
      </c>
      <c r="Q6622">
        <v>0</v>
      </c>
      <c r="R6622">
        <v>0</v>
      </c>
      <c r="S6622">
        <v>2</v>
      </c>
      <c r="T6622">
        <v>9</v>
      </c>
      <c r="U6622">
        <v>1</v>
      </c>
      <c r="V6622">
        <v>2</v>
      </c>
      <c r="W6622">
        <v>0</v>
      </c>
      <c r="X6622">
        <v>0</v>
      </c>
      <c r="Y6622">
        <v>0</v>
      </c>
      <c r="Z6622">
        <v>0</v>
      </c>
      <c r="AA6622">
        <v>14.822430648784501</v>
      </c>
      <c r="AB6622">
        <v>5.0311653120821251</v>
      </c>
      <c r="AC6622">
        <v>40.744488371523012</v>
      </c>
      <c r="AD6622">
        <v>9.7734697267222383</v>
      </c>
      <c r="AE6622">
        <v>70.371554059111872</v>
      </c>
    </row>
    <row r="6623" spans="1:31" x14ac:dyDescent="0.25">
      <c r="A6623">
        <v>2350050</v>
      </c>
      <c r="B6623">
        <v>1</v>
      </c>
      <c r="C6623" t="s">
        <v>81</v>
      </c>
      <c r="D6623" t="s">
        <v>112</v>
      </c>
      <c r="E6623" t="s">
        <v>132</v>
      </c>
      <c r="F6623" t="s">
        <v>611</v>
      </c>
      <c r="G6623" t="s">
        <v>134</v>
      </c>
      <c r="H6623" t="s">
        <v>135</v>
      </c>
      <c r="I6623" t="s">
        <v>144</v>
      </c>
      <c r="J6623" t="s">
        <v>137</v>
      </c>
      <c r="K6623" t="s">
        <v>138</v>
      </c>
      <c r="L6623" t="s">
        <v>18887</v>
      </c>
      <c r="M6623" t="s">
        <v>18888</v>
      </c>
      <c r="N6623">
        <v>0.24583333299999999</v>
      </c>
      <c r="O6623">
        <v>0</v>
      </c>
      <c r="P6623">
        <v>886</v>
      </c>
      <c r="Q6623">
        <v>3</v>
      </c>
      <c r="R6623">
        <v>73</v>
      </c>
      <c r="S6623">
        <v>7</v>
      </c>
      <c r="T6623">
        <v>31</v>
      </c>
      <c r="U6623">
        <v>0</v>
      </c>
      <c r="V6623">
        <v>0</v>
      </c>
      <c r="W6623">
        <v>0</v>
      </c>
      <c r="X6623">
        <v>18.281579757118237</v>
      </c>
      <c r="Y6623">
        <v>1.9187351990965915</v>
      </c>
      <c r="Z6623">
        <v>8.2037302867582511</v>
      </c>
      <c r="AA6623">
        <v>2.0142870115078333</v>
      </c>
      <c r="AB6623">
        <v>2.7630329336708632</v>
      </c>
      <c r="AC6623">
        <v>0</v>
      </c>
      <c r="AD6623">
        <v>0</v>
      </c>
      <c r="AE6623">
        <v>33.181365188151773</v>
      </c>
    </row>
    <row r="6624" spans="1:31" x14ac:dyDescent="0.25">
      <c r="A6624">
        <v>2350359</v>
      </c>
      <c r="B6624">
        <v>1</v>
      </c>
      <c r="C6624" t="s">
        <v>81</v>
      </c>
      <c r="D6624" t="s">
        <v>118</v>
      </c>
      <c r="E6624" t="s">
        <v>174</v>
      </c>
      <c r="F6624" t="s">
        <v>5193</v>
      </c>
      <c r="G6624" t="s">
        <v>176</v>
      </c>
      <c r="H6624" t="s">
        <v>154</v>
      </c>
      <c r="I6624" t="s">
        <v>144</v>
      </c>
      <c r="J6624" t="s">
        <v>137</v>
      </c>
      <c r="K6624" t="s">
        <v>138</v>
      </c>
      <c r="L6624" t="s">
        <v>18889</v>
      </c>
      <c r="M6624" t="s">
        <v>18890</v>
      </c>
      <c r="N6624">
        <v>0.90249999999999997</v>
      </c>
      <c r="O6624">
        <v>0</v>
      </c>
      <c r="P6624">
        <v>10</v>
      </c>
      <c r="Q6624">
        <v>0</v>
      </c>
      <c r="R6624">
        <v>12</v>
      </c>
      <c r="S6624">
        <v>0</v>
      </c>
      <c r="T6624">
        <v>7</v>
      </c>
      <c r="U6624">
        <v>0</v>
      </c>
      <c r="V6624">
        <v>0</v>
      </c>
      <c r="W6624">
        <v>0</v>
      </c>
      <c r="X6624">
        <v>2.5838023455542651</v>
      </c>
      <c r="Y6624">
        <v>0</v>
      </c>
      <c r="Z6624">
        <v>26.672115097747287</v>
      </c>
      <c r="AA6624">
        <v>0</v>
      </c>
      <c r="AB6624">
        <v>7.4272790463463334</v>
      </c>
      <c r="AC6624">
        <v>0</v>
      </c>
      <c r="AD6624">
        <v>0</v>
      </c>
      <c r="AE6624">
        <v>36.683196489647884</v>
      </c>
    </row>
    <row r="6625" spans="1:31" x14ac:dyDescent="0.25">
      <c r="A6625">
        <v>2350027</v>
      </c>
      <c r="B6625">
        <v>1</v>
      </c>
      <c r="C6625" t="s">
        <v>81</v>
      </c>
      <c r="D6625" t="s">
        <v>119</v>
      </c>
      <c r="E6625" t="s">
        <v>132</v>
      </c>
      <c r="F6625" t="s">
        <v>18781</v>
      </c>
      <c r="G6625" t="s">
        <v>134</v>
      </c>
      <c r="H6625" t="s">
        <v>135</v>
      </c>
      <c r="I6625" t="s">
        <v>136</v>
      </c>
      <c r="J6625" t="s">
        <v>137</v>
      </c>
      <c r="K6625" t="s">
        <v>138</v>
      </c>
      <c r="L6625" t="s">
        <v>18891</v>
      </c>
      <c r="M6625" t="s">
        <v>18892</v>
      </c>
      <c r="N6625">
        <v>1.0277777E-2</v>
      </c>
      <c r="O6625">
        <v>0</v>
      </c>
      <c r="P6625">
        <v>2608</v>
      </c>
      <c r="Q6625">
        <v>154</v>
      </c>
      <c r="R6625">
        <v>333</v>
      </c>
      <c r="S6625">
        <v>10</v>
      </c>
      <c r="T6625">
        <v>201</v>
      </c>
      <c r="U6625">
        <v>0</v>
      </c>
      <c r="V6625">
        <v>2</v>
      </c>
      <c r="W6625">
        <v>0</v>
      </c>
      <c r="X6625">
        <v>3.8334881634848772</v>
      </c>
      <c r="Y6625">
        <v>13.161646183694355</v>
      </c>
      <c r="Z6625">
        <v>17.470566164262816</v>
      </c>
      <c r="AA6625">
        <v>0.29046161134740001</v>
      </c>
      <c r="AB6625">
        <v>0.6837695427624173</v>
      </c>
      <c r="AC6625">
        <v>0</v>
      </c>
      <c r="AD6625">
        <v>0.78438739435386118</v>
      </c>
      <c r="AE6625">
        <v>36.224319059905739</v>
      </c>
    </row>
    <row r="6626" spans="1:31" x14ac:dyDescent="0.25">
      <c r="A6626">
        <v>2350190</v>
      </c>
      <c r="B6626">
        <v>1</v>
      </c>
      <c r="C6626" t="s">
        <v>80</v>
      </c>
      <c r="D6626" t="s">
        <v>83</v>
      </c>
      <c r="E6626" t="s">
        <v>147</v>
      </c>
      <c r="F6626" t="s">
        <v>18893</v>
      </c>
      <c r="G6626" t="s">
        <v>208</v>
      </c>
      <c r="H6626" t="s">
        <v>135</v>
      </c>
      <c r="I6626" t="s">
        <v>144</v>
      </c>
      <c r="J6626" t="s">
        <v>137</v>
      </c>
      <c r="K6626" t="s">
        <v>209</v>
      </c>
      <c r="L6626" t="s">
        <v>18894</v>
      </c>
      <c r="M6626" t="s">
        <v>18895</v>
      </c>
      <c r="N6626">
        <v>2.2544444440000002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2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27.280005631269457</v>
      </c>
      <c r="AC6626">
        <v>0</v>
      </c>
      <c r="AD6626">
        <v>0</v>
      </c>
      <c r="AE6626">
        <v>27.280005631269457</v>
      </c>
    </row>
    <row r="6627" spans="1:31" x14ac:dyDescent="0.25">
      <c r="A6627">
        <v>2350336</v>
      </c>
      <c r="B6627">
        <v>1</v>
      </c>
      <c r="C6627" t="s">
        <v>80</v>
      </c>
      <c r="D6627" t="s">
        <v>86</v>
      </c>
      <c r="E6627" t="s">
        <v>326</v>
      </c>
      <c r="F6627" t="s">
        <v>18896</v>
      </c>
      <c r="G6627" t="s">
        <v>391</v>
      </c>
      <c r="H6627" t="s">
        <v>154</v>
      </c>
      <c r="I6627" t="s">
        <v>144</v>
      </c>
      <c r="J6627" t="s">
        <v>137</v>
      </c>
      <c r="K6627" t="s">
        <v>138</v>
      </c>
      <c r="L6627" t="s">
        <v>18897</v>
      </c>
      <c r="M6627" t="s">
        <v>18898</v>
      </c>
      <c r="N6627">
        <v>7.1772222220000002</v>
      </c>
      <c r="O6627">
        <v>0</v>
      </c>
      <c r="P6627">
        <v>120</v>
      </c>
      <c r="Q6627">
        <v>0</v>
      </c>
      <c r="R6627">
        <v>0</v>
      </c>
      <c r="S6627">
        <v>0</v>
      </c>
      <c r="T6627">
        <v>5</v>
      </c>
      <c r="U6627">
        <v>0</v>
      </c>
      <c r="V6627">
        <v>0</v>
      </c>
      <c r="W6627">
        <v>0</v>
      </c>
      <c r="X6627">
        <v>269.42284623579826</v>
      </c>
      <c r="Y6627">
        <v>0</v>
      </c>
      <c r="Z6627">
        <v>0</v>
      </c>
      <c r="AA6627">
        <v>0</v>
      </c>
      <c r="AB6627">
        <v>95.607758453652409</v>
      </c>
      <c r="AC6627">
        <v>0</v>
      </c>
      <c r="AD6627">
        <v>0</v>
      </c>
      <c r="AE6627">
        <v>365.03060468945068</v>
      </c>
    </row>
    <row r="6628" spans="1:31" x14ac:dyDescent="0.25">
      <c r="A6628">
        <v>2350213</v>
      </c>
      <c r="B6628">
        <v>1</v>
      </c>
      <c r="C6628" t="s">
        <v>80</v>
      </c>
      <c r="D6628" t="s">
        <v>102</v>
      </c>
      <c r="E6628" t="s">
        <v>174</v>
      </c>
      <c r="F6628" t="s">
        <v>11496</v>
      </c>
      <c r="G6628" t="s">
        <v>176</v>
      </c>
      <c r="H6628" t="s">
        <v>154</v>
      </c>
      <c r="I6628" t="s">
        <v>144</v>
      </c>
      <c r="J6628" t="s">
        <v>137</v>
      </c>
      <c r="K6628" t="s">
        <v>138</v>
      </c>
      <c r="L6628" t="s">
        <v>18899</v>
      </c>
      <c r="M6628" t="s">
        <v>18900</v>
      </c>
      <c r="N6628">
        <v>0.44861111100000001</v>
      </c>
      <c r="O6628">
        <v>0</v>
      </c>
      <c r="P6628">
        <v>0</v>
      </c>
      <c r="Q6628">
        <v>0</v>
      </c>
      <c r="R6628">
        <v>8</v>
      </c>
      <c r="S6628">
        <v>0</v>
      </c>
      <c r="T6628">
        <v>6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11.635341067844072</v>
      </c>
      <c r="AA6628">
        <v>0</v>
      </c>
      <c r="AB6628">
        <v>5.1747854983165045</v>
      </c>
      <c r="AC6628">
        <v>0</v>
      </c>
      <c r="AD6628">
        <v>0</v>
      </c>
      <c r="AE6628">
        <v>16.810126566160577</v>
      </c>
    </row>
    <row r="6629" spans="1:31" x14ac:dyDescent="0.25">
      <c r="A6629">
        <v>2350236</v>
      </c>
      <c r="B6629">
        <v>1</v>
      </c>
      <c r="C6629" t="s">
        <v>80</v>
      </c>
      <c r="D6629" t="s">
        <v>96</v>
      </c>
      <c r="E6629" t="s">
        <v>157</v>
      </c>
      <c r="F6629" t="s">
        <v>18901</v>
      </c>
      <c r="G6629" t="s">
        <v>279</v>
      </c>
      <c r="H6629" t="s">
        <v>154</v>
      </c>
      <c r="I6629" t="s">
        <v>144</v>
      </c>
      <c r="J6629" t="s">
        <v>137</v>
      </c>
      <c r="K6629" t="s">
        <v>138</v>
      </c>
      <c r="L6629" t="s">
        <v>18902</v>
      </c>
      <c r="M6629" t="s">
        <v>18903</v>
      </c>
      <c r="N6629">
        <v>2.8880555550000002</v>
      </c>
      <c r="O6629">
        <v>0</v>
      </c>
      <c r="P6629">
        <v>1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0.91838494773966117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0.91838494773966117</v>
      </c>
    </row>
    <row r="6630" spans="1:31" x14ac:dyDescent="0.25">
      <c r="A6630">
        <v>2350067</v>
      </c>
      <c r="B6630">
        <v>1</v>
      </c>
      <c r="C6630" t="s">
        <v>81</v>
      </c>
      <c r="D6630" t="s">
        <v>119</v>
      </c>
      <c r="E6630" t="s">
        <v>132</v>
      </c>
      <c r="F6630" t="s">
        <v>18904</v>
      </c>
      <c r="G6630" t="s">
        <v>134</v>
      </c>
      <c r="H6630" t="s">
        <v>135</v>
      </c>
      <c r="I6630" t="s">
        <v>136</v>
      </c>
      <c r="J6630" t="s">
        <v>137</v>
      </c>
      <c r="K6630" t="s">
        <v>138</v>
      </c>
      <c r="L6630" t="s">
        <v>18905</v>
      </c>
      <c r="M6630" t="s">
        <v>18906</v>
      </c>
      <c r="N6630">
        <v>2.0833332999999999E-2</v>
      </c>
      <c r="O6630">
        <v>0</v>
      </c>
      <c r="P6630">
        <v>1652</v>
      </c>
      <c r="Q6630">
        <v>107</v>
      </c>
      <c r="R6630">
        <v>387</v>
      </c>
      <c r="S6630">
        <v>13</v>
      </c>
      <c r="T6630">
        <v>98</v>
      </c>
      <c r="U6630">
        <v>0</v>
      </c>
      <c r="V6630">
        <v>0</v>
      </c>
      <c r="W6630">
        <v>0</v>
      </c>
      <c r="X6630">
        <v>3.693893766023872</v>
      </c>
      <c r="Y6630">
        <v>18.087611143615003</v>
      </c>
      <c r="Z6630">
        <v>43.203189325058247</v>
      </c>
      <c r="AA6630">
        <v>0.68309414025743742</v>
      </c>
      <c r="AB6630">
        <v>0.79914039111824997</v>
      </c>
      <c r="AC6630">
        <v>0</v>
      </c>
      <c r="AD6630">
        <v>0</v>
      </c>
      <c r="AE6630">
        <v>66.466928766072797</v>
      </c>
    </row>
    <row r="6631" spans="1:31" x14ac:dyDescent="0.25">
      <c r="A6631">
        <v>2350173</v>
      </c>
      <c r="B6631">
        <v>1</v>
      </c>
      <c r="C6631" t="s">
        <v>81</v>
      </c>
      <c r="D6631" t="s">
        <v>127</v>
      </c>
      <c r="E6631" t="s">
        <v>132</v>
      </c>
      <c r="F6631" t="s">
        <v>18142</v>
      </c>
      <c r="G6631" t="s">
        <v>134</v>
      </c>
      <c r="H6631" t="s">
        <v>135</v>
      </c>
      <c r="I6631" t="s">
        <v>136</v>
      </c>
      <c r="J6631" t="s">
        <v>137</v>
      </c>
      <c r="K6631" t="s">
        <v>138</v>
      </c>
      <c r="L6631" t="s">
        <v>18907</v>
      </c>
      <c r="M6631" t="s">
        <v>18908</v>
      </c>
      <c r="N6631">
        <v>1.6944443999999999E-2</v>
      </c>
      <c r="O6631">
        <v>16</v>
      </c>
      <c r="P6631">
        <v>4724</v>
      </c>
      <c r="Q6631">
        <v>679</v>
      </c>
      <c r="R6631">
        <v>461</v>
      </c>
      <c r="S6631">
        <v>81</v>
      </c>
      <c r="T6631">
        <v>552</v>
      </c>
      <c r="U6631">
        <v>15</v>
      </c>
      <c r="V6631">
        <v>2</v>
      </c>
      <c r="W6631">
        <v>0.11359594563318753</v>
      </c>
      <c r="X6631">
        <v>13.745680908506559</v>
      </c>
      <c r="Y6631">
        <v>38.866863651146303</v>
      </c>
      <c r="Z6631">
        <v>16.607186648411151</v>
      </c>
      <c r="AA6631">
        <v>14.415008459190558</v>
      </c>
      <c r="AB6631">
        <v>4.9544710016795577</v>
      </c>
      <c r="AC6631">
        <v>14.846814298143727</v>
      </c>
      <c r="AD6631">
        <v>2.1232486184338893E-2</v>
      </c>
      <c r="AE6631">
        <v>103.57085339889539</v>
      </c>
    </row>
    <row r="6632" spans="1:31" x14ac:dyDescent="0.25">
      <c r="A6632">
        <v>2350505</v>
      </c>
      <c r="B6632">
        <v>1</v>
      </c>
      <c r="C6632" t="s">
        <v>81</v>
      </c>
      <c r="D6632" t="s">
        <v>128</v>
      </c>
      <c r="E6632" t="s">
        <v>151</v>
      </c>
      <c r="F6632" t="s">
        <v>308</v>
      </c>
      <c r="G6632" t="s">
        <v>153</v>
      </c>
      <c r="H6632" t="s">
        <v>154</v>
      </c>
      <c r="I6632" t="s">
        <v>144</v>
      </c>
      <c r="J6632" t="s">
        <v>137</v>
      </c>
      <c r="K6632" t="s">
        <v>138</v>
      </c>
      <c r="L6632" t="s">
        <v>18909</v>
      </c>
      <c r="M6632" t="s">
        <v>18910</v>
      </c>
      <c r="N6632">
        <v>0.824722222</v>
      </c>
      <c r="O6632">
        <v>0</v>
      </c>
      <c r="P6632">
        <v>610</v>
      </c>
      <c r="Q6632">
        <v>0</v>
      </c>
      <c r="R6632">
        <v>2</v>
      </c>
      <c r="S6632">
        <v>0</v>
      </c>
      <c r="T6632">
        <v>17</v>
      </c>
      <c r="U6632">
        <v>0</v>
      </c>
      <c r="V6632">
        <v>0</v>
      </c>
      <c r="W6632">
        <v>0</v>
      </c>
      <c r="X6632">
        <v>106.18941060119651</v>
      </c>
      <c r="Y6632">
        <v>0</v>
      </c>
      <c r="Z6632">
        <v>4.4242505982591673E-3</v>
      </c>
      <c r="AA6632">
        <v>0</v>
      </c>
      <c r="AB6632">
        <v>7.3126210651145165</v>
      </c>
      <c r="AC6632">
        <v>0</v>
      </c>
      <c r="AD6632">
        <v>0</v>
      </c>
      <c r="AE6632">
        <v>113.50645591690929</v>
      </c>
    </row>
    <row r="6633" spans="1:31" x14ac:dyDescent="0.25">
      <c r="A6633">
        <v>2350113</v>
      </c>
      <c r="B6633">
        <v>1</v>
      </c>
      <c r="C6633" t="s">
        <v>81</v>
      </c>
      <c r="D6633" t="s">
        <v>119</v>
      </c>
      <c r="E6633" t="s">
        <v>132</v>
      </c>
      <c r="F6633" t="s">
        <v>18765</v>
      </c>
      <c r="G6633" t="s">
        <v>208</v>
      </c>
      <c r="H6633" t="s">
        <v>135</v>
      </c>
      <c r="I6633" t="s">
        <v>144</v>
      </c>
      <c r="J6633" t="s">
        <v>137</v>
      </c>
      <c r="K6633" t="s">
        <v>209</v>
      </c>
      <c r="L6633" t="s">
        <v>18911</v>
      </c>
      <c r="M6633" t="s">
        <v>18912</v>
      </c>
      <c r="N6633">
        <v>3.8230555549999998</v>
      </c>
      <c r="O6633">
        <v>7</v>
      </c>
      <c r="P6633">
        <v>9725</v>
      </c>
      <c r="Q6633">
        <v>407</v>
      </c>
      <c r="R6633">
        <v>1702</v>
      </c>
      <c r="S6633">
        <v>44</v>
      </c>
      <c r="T6633">
        <v>1382</v>
      </c>
      <c r="U6633">
        <v>2</v>
      </c>
      <c r="V6633">
        <v>6</v>
      </c>
      <c r="W6633">
        <v>11.948663504457956</v>
      </c>
      <c r="X6633">
        <v>5812.8483841175967</v>
      </c>
      <c r="Y6633">
        <v>9912.845021941861</v>
      </c>
      <c r="Z6633">
        <v>17130.83845515654</v>
      </c>
      <c r="AA6633">
        <v>731.04146595453585</v>
      </c>
      <c r="AB6633">
        <v>3343.7383411514943</v>
      </c>
      <c r="AC6633">
        <v>432.32200259242381</v>
      </c>
      <c r="AD6633">
        <v>358.45960567245686</v>
      </c>
      <c r="AE6633">
        <v>37734.041940091367</v>
      </c>
    </row>
    <row r="6634" spans="1:31" x14ac:dyDescent="0.25">
      <c r="A6634">
        <v>2350127</v>
      </c>
      <c r="B6634">
        <v>1</v>
      </c>
      <c r="C6634" t="s">
        <v>80</v>
      </c>
      <c r="D6634" t="s">
        <v>106</v>
      </c>
      <c r="E6634" t="s">
        <v>132</v>
      </c>
      <c r="F6634" t="s">
        <v>18913</v>
      </c>
      <c r="G6634" t="s">
        <v>208</v>
      </c>
      <c r="H6634" t="s">
        <v>135</v>
      </c>
      <c r="I6634" t="s">
        <v>144</v>
      </c>
      <c r="J6634" t="s">
        <v>137</v>
      </c>
      <c r="K6634" t="s">
        <v>209</v>
      </c>
      <c r="L6634" t="s">
        <v>18914</v>
      </c>
      <c r="M6634" t="s">
        <v>18915</v>
      </c>
      <c r="N6634">
        <v>0.80416666599999997</v>
      </c>
      <c r="O6634">
        <v>7</v>
      </c>
      <c r="P6634">
        <v>2306</v>
      </c>
      <c r="Q6634">
        <v>60</v>
      </c>
      <c r="R6634">
        <v>275</v>
      </c>
      <c r="S6634">
        <v>27</v>
      </c>
      <c r="T6634">
        <v>360</v>
      </c>
      <c r="U6634">
        <v>0</v>
      </c>
      <c r="V6634">
        <v>0</v>
      </c>
      <c r="W6634">
        <v>1.6954504524703127</v>
      </c>
      <c r="X6634">
        <v>267.25767506046134</v>
      </c>
      <c r="Y6634">
        <v>295.59823145820195</v>
      </c>
      <c r="Z6634">
        <v>680.99096804861733</v>
      </c>
      <c r="AA6634">
        <v>50.983475294571818</v>
      </c>
      <c r="AB6634">
        <v>228.973216197516</v>
      </c>
      <c r="AC6634">
        <v>0</v>
      </c>
      <c r="AD6634">
        <v>0</v>
      </c>
      <c r="AE6634">
        <v>1525.4990165118388</v>
      </c>
    </row>
    <row r="6635" spans="1:31" x14ac:dyDescent="0.25">
      <c r="A6635">
        <v>2350319</v>
      </c>
      <c r="B6635">
        <v>1</v>
      </c>
      <c r="C6635" t="s">
        <v>81</v>
      </c>
      <c r="D6635" t="s">
        <v>127</v>
      </c>
      <c r="E6635" t="s">
        <v>157</v>
      </c>
      <c r="F6635" t="s">
        <v>18916</v>
      </c>
      <c r="G6635" t="s">
        <v>204</v>
      </c>
      <c r="H6635" t="s">
        <v>154</v>
      </c>
      <c r="I6635" t="s">
        <v>144</v>
      </c>
      <c r="J6635" t="s">
        <v>137</v>
      </c>
      <c r="K6635" t="s">
        <v>138</v>
      </c>
      <c r="L6635" t="s">
        <v>18917</v>
      </c>
      <c r="M6635" t="s">
        <v>18918</v>
      </c>
      <c r="N6635">
        <v>1.552777777</v>
      </c>
      <c r="O6635">
        <v>0</v>
      </c>
      <c r="P6635">
        <v>6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1.5564341421358892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1.5564341421358892</v>
      </c>
    </row>
    <row r="6636" spans="1:31" x14ac:dyDescent="0.25">
      <c r="A6636">
        <v>2350488</v>
      </c>
      <c r="B6636">
        <v>1</v>
      </c>
      <c r="C6636" t="s">
        <v>80</v>
      </c>
      <c r="D6636" t="s">
        <v>103</v>
      </c>
      <c r="E6636" t="s">
        <v>151</v>
      </c>
      <c r="F6636" t="s">
        <v>18919</v>
      </c>
      <c r="G6636" t="s">
        <v>153</v>
      </c>
      <c r="H6636" t="s">
        <v>154</v>
      </c>
      <c r="I6636" t="s">
        <v>144</v>
      </c>
      <c r="J6636" t="s">
        <v>137</v>
      </c>
      <c r="K6636" t="s">
        <v>138</v>
      </c>
      <c r="L6636" t="s">
        <v>18920</v>
      </c>
      <c r="M6636" t="s">
        <v>18921</v>
      </c>
      <c r="N6636">
        <v>1.869444444</v>
      </c>
      <c r="O6636">
        <v>0</v>
      </c>
      <c r="P6636">
        <v>0</v>
      </c>
      <c r="Q6636">
        <v>0</v>
      </c>
      <c r="R6636">
        <v>2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27.698783787768956</v>
      </c>
      <c r="AA6636">
        <v>0</v>
      </c>
      <c r="AB6636">
        <v>0</v>
      </c>
      <c r="AC6636">
        <v>0</v>
      </c>
      <c r="AD6636">
        <v>0</v>
      </c>
      <c r="AE6636">
        <v>27.698783787768956</v>
      </c>
    </row>
    <row r="6637" spans="1:31" x14ac:dyDescent="0.25">
      <c r="A6637">
        <v>2350153</v>
      </c>
      <c r="B6637">
        <v>1</v>
      </c>
      <c r="C6637" t="s">
        <v>80</v>
      </c>
      <c r="D6637" t="s">
        <v>83</v>
      </c>
      <c r="E6637" t="s">
        <v>174</v>
      </c>
      <c r="F6637" t="s">
        <v>18922</v>
      </c>
      <c r="G6637" t="s">
        <v>269</v>
      </c>
      <c r="H6637" t="s">
        <v>154</v>
      </c>
      <c r="I6637" t="s">
        <v>144</v>
      </c>
      <c r="J6637" t="s">
        <v>137</v>
      </c>
      <c r="K6637" t="s">
        <v>209</v>
      </c>
      <c r="L6637" t="s">
        <v>18923</v>
      </c>
      <c r="M6637" t="s">
        <v>18924</v>
      </c>
      <c r="N6637">
        <v>5.1624999999999996</v>
      </c>
      <c r="O6637">
        <v>0</v>
      </c>
      <c r="P6637">
        <v>7</v>
      </c>
      <c r="Q6637">
        <v>0</v>
      </c>
      <c r="R6637">
        <v>0</v>
      </c>
      <c r="S6637">
        <v>0</v>
      </c>
      <c r="T6637">
        <v>44</v>
      </c>
      <c r="U6637">
        <v>0</v>
      </c>
      <c r="V6637">
        <v>2</v>
      </c>
      <c r="W6637">
        <v>0</v>
      </c>
      <c r="X6637">
        <v>23.539318702382563</v>
      </c>
      <c r="Y6637">
        <v>0</v>
      </c>
      <c r="Z6637">
        <v>0</v>
      </c>
      <c r="AA6637">
        <v>0</v>
      </c>
      <c r="AB6637">
        <v>291.39409206655921</v>
      </c>
      <c r="AC6637">
        <v>0</v>
      </c>
      <c r="AD6637">
        <v>257.15762006869033</v>
      </c>
      <c r="AE6637">
        <v>572.09103083763216</v>
      </c>
    </row>
    <row r="6638" spans="1:31" x14ac:dyDescent="0.25">
      <c r="A6638">
        <v>2350253</v>
      </c>
      <c r="B6638">
        <v>1</v>
      </c>
      <c r="C6638" t="s">
        <v>80</v>
      </c>
      <c r="D6638" t="s">
        <v>84</v>
      </c>
      <c r="E6638" t="s">
        <v>151</v>
      </c>
      <c r="F6638" t="s">
        <v>9799</v>
      </c>
      <c r="G6638" t="s">
        <v>153</v>
      </c>
      <c r="H6638" t="s">
        <v>154</v>
      </c>
      <c r="I6638" t="s">
        <v>144</v>
      </c>
      <c r="J6638" t="s">
        <v>137</v>
      </c>
      <c r="K6638" t="s">
        <v>138</v>
      </c>
      <c r="L6638" t="s">
        <v>18925</v>
      </c>
      <c r="M6638" t="s">
        <v>18926</v>
      </c>
      <c r="N6638">
        <v>1.256388888</v>
      </c>
      <c r="O6638">
        <v>0</v>
      </c>
      <c r="P6638">
        <v>201</v>
      </c>
      <c r="Q6638">
        <v>0</v>
      </c>
      <c r="R6638">
        <v>0</v>
      </c>
      <c r="S6638">
        <v>0</v>
      </c>
      <c r="T6638">
        <v>21</v>
      </c>
      <c r="U6638">
        <v>0</v>
      </c>
      <c r="V6638">
        <v>1</v>
      </c>
      <c r="W6638">
        <v>0</v>
      </c>
      <c r="X6638">
        <v>56.589073731645655</v>
      </c>
      <c r="Y6638">
        <v>0</v>
      </c>
      <c r="Z6638">
        <v>0</v>
      </c>
      <c r="AA6638">
        <v>0</v>
      </c>
      <c r="AB6638">
        <v>83.76775918273114</v>
      </c>
      <c r="AC6638">
        <v>0</v>
      </c>
      <c r="AD6638">
        <v>22.768927228610153</v>
      </c>
      <c r="AE6638">
        <v>163.12576014298696</v>
      </c>
    </row>
    <row r="6639" spans="1:31" x14ac:dyDescent="0.25">
      <c r="A6639">
        <v>2350133</v>
      </c>
      <c r="B6639">
        <v>1</v>
      </c>
      <c r="C6639" t="s">
        <v>80</v>
      </c>
      <c r="D6639" t="s">
        <v>105</v>
      </c>
      <c r="E6639" t="s">
        <v>141</v>
      </c>
      <c r="F6639" t="s">
        <v>18927</v>
      </c>
      <c r="G6639" t="s">
        <v>208</v>
      </c>
      <c r="H6639" t="s">
        <v>135</v>
      </c>
      <c r="I6639" t="s">
        <v>144</v>
      </c>
      <c r="J6639" t="s">
        <v>137</v>
      </c>
      <c r="K6639" t="s">
        <v>209</v>
      </c>
      <c r="L6639" t="s">
        <v>18928</v>
      </c>
      <c r="M6639" t="s">
        <v>18929</v>
      </c>
      <c r="N6639">
        <v>8.7516666660000002</v>
      </c>
      <c r="O6639">
        <v>1</v>
      </c>
      <c r="P6639">
        <v>2352</v>
      </c>
      <c r="Q6639">
        <v>4</v>
      </c>
      <c r="R6639">
        <v>251</v>
      </c>
      <c r="S6639">
        <v>27</v>
      </c>
      <c r="T6639">
        <v>322</v>
      </c>
      <c r="U6639">
        <v>6</v>
      </c>
      <c r="V6639">
        <v>3</v>
      </c>
      <c r="W6639">
        <v>7.2859148928744961</v>
      </c>
      <c r="X6639">
        <v>4677.3206891158297</v>
      </c>
      <c r="Y6639">
        <v>66.421905386705362</v>
      </c>
      <c r="Z6639">
        <v>1134.5521739943474</v>
      </c>
      <c r="AA6639">
        <v>1587.6607839794515</v>
      </c>
      <c r="AB6639">
        <v>2709.5867804815375</v>
      </c>
      <c r="AC6639">
        <v>2789.8909211795653</v>
      </c>
      <c r="AD6639">
        <v>7.9397566227565353</v>
      </c>
      <c r="AE6639">
        <v>12980.658925653068</v>
      </c>
    </row>
    <row r="6640" spans="1:31" x14ac:dyDescent="0.25">
      <c r="A6640">
        <v>2350233</v>
      </c>
      <c r="B6640">
        <v>1</v>
      </c>
      <c r="C6640" t="s">
        <v>81</v>
      </c>
      <c r="D6640" t="s">
        <v>119</v>
      </c>
      <c r="E6640" t="s">
        <v>151</v>
      </c>
      <c r="F6640" t="s">
        <v>18930</v>
      </c>
      <c r="G6640" t="s">
        <v>153</v>
      </c>
      <c r="H6640" t="s">
        <v>154</v>
      </c>
      <c r="I6640" t="s">
        <v>144</v>
      </c>
      <c r="J6640" t="s">
        <v>137</v>
      </c>
      <c r="K6640" t="s">
        <v>138</v>
      </c>
      <c r="L6640" t="s">
        <v>18931</v>
      </c>
      <c r="M6640" t="s">
        <v>18932</v>
      </c>
      <c r="N6640">
        <v>0.90361111100000002</v>
      </c>
      <c r="O6640">
        <v>0</v>
      </c>
      <c r="P6640">
        <v>1</v>
      </c>
      <c r="Q6640">
        <v>0</v>
      </c>
      <c r="R6640">
        <v>4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9.1836341452500021E-4</v>
      </c>
      <c r="Y6640">
        <v>0</v>
      </c>
      <c r="Z6640">
        <v>19.310790379592486</v>
      </c>
      <c r="AA6640">
        <v>0</v>
      </c>
      <c r="AB6640">
        <v>0</v>
      </c>
      <c r="AC6640">
        <v>0</v>
      </c>
      <c r="AD6640">
        <v>0</v>
      </c>
      <c r="AE6640">
        <v>19.31170874300701</v>
      </c>
    </row>
    <row r="6641" spans="1:31" x14ac:dyDescent="0.25">
      <c r="A6641">
        <v>2350090</v>
      </c>
      <c r="B6641">
        <v>1</v>
      </c>
      <c r="C6641" t="s">
        <v>80</v>
      </c>
      <c r="D6641" t="s">
        <v>90</v>
      </c>
      <c r="E6641" t="s">
        <v>151</v>
      </c>
      <c r="F6641" t="s">
        <v>18933</v>
      </c>
      <c r="G6641" t="s">
        <v>153</v>
      </c>
      <c r="H6641" t="s">
        <v>154</v>
      </c>
      <c r="I6641" t="s">
        <v>144</v>
      </c>
      <c r="J6641" t="s">
        <v>137</v>
      </c>
      <c r="K6641" t="s">
        <v>138</v>
      </c>
      <c r="L6641" t="s">
        <v>18934</v>
      </c>
      <c r="M6641" t="s">
        <v>18935</v>
      </c>
      <c r="N6641">
        <v>0.75055555500000004</v>
      </c>
      <c r="O6641">
        <v>0</v>
      </c>
      <c r="P6641">
        <v>136</v>
      </c>
      <c r="Q6641">
        <v>0</v>
      </c>
      <c r="R6641">
        <v>0</v>
      </c>
      <c r="S6641">
        <v>0</v>
      </c>
      <c r="T6641">
        <v>4</v>
      </c>
      <c r="U6641">
        <v>0</v>
      </c>
      <c r="V6641">
        <v>0</v>
      </c>
      <c r="W6641">
        <v>0</v>
      </c>
      <c r="X6641">
        <v>18.49991383605078</v>
      </c>
      <c r="Y6641">
        <v>0</v>
      </c>
      <c r="Z6641">
        <v>0</v>
      </c>
      <c r="AA6641">
        <v>0</v>
      </c>
      <c r="AB6641">
        <v>3.357708299961808</v>
      </c>
      <c r="AC6641">
        <v>0</v>
      </c>
      <c r="AD6641">
        <v>0</v>
      </c>
      <c r="AE6641">
        <v>21.857622136012587</v>
      </c>
    </row>
    <row r="6642" spans="1:31" x14ac:dyDescent="0.25">
      <c r="A6642">
        <v>2350439</v>
      </c>
      <c r="B6642">
        <v>1</v>
      </c>
      <c r="C6642" t="s">
        <v>80</v>
      </c>
      <c r="D6642" t="s">
        <v>98</v>
      </c>
      <c r="E6642" t="s">
        <v>157</v>
      </c>
      <c r="F6642" t="s">
        <v>18936</v>
      </c>
      <c r="G6642" t="s">
        <v>159</v>
      </c>
      <c r="H6642" t="s">
        <v>154</v>
      </c>
      <c r="I6642" t="s">
        <v>144</v>
      </c>
      <c r="J6642" t="s">
        <v>137</v>
      </c>
      <c r="K6642" t="s">
        <v>138</v>
      </c>
      <c r="L6642" t="s">
        <v>18937</v>
      </c>
      <c r="M6642" t="s">
        <v>18938</v>
      </c>
      <c r="N6642">
        <v>1.3886111109999999</v>
      </c>
      <c r="O6642">
        <v>0</v>
      </c>
      <c r="P6642">
        <v>1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0.36956773194995551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0.36956773194995551</v>
      </c>
    </row>
    <row r="6643" spans="1:31" x14ac:dyDescent="0.25">
      <c r="A6643">
        <v>2350047</v>
      </c>
      <c r="B6643">
        <v>1</v>
      </c>
      <c r="C6643" t="s">
        <v>80</v>
      </c>
      <c r="D6643" t="s">
        <v>108</v>
      </c>
      <c r="E6643" t="s">
        <v>151</v>
      </c>
      <c r="F6643" t="s">
        <v>18377</v>
      </c>
      <c r="G6643" t="s">
        <v>153</v>
      </c>
      <c r="H6643" t="s">
        <v>154</v>
      </c>
      <c r="I6643" t="s">
        <v>144</v>
      </c>
      <c r="J6643" t="s">
        <v>137</v>
      </c>
      <c r="K6643" t="s">
        <v>138</v>
      </c>
      <c r="L6643" t="s">
        <v>18939</v>
      </c>
      <c r="M6643" t="s">
        <v>18940</v>
      </c>
      <c r="N6643">
        <v>1.3280555549999999</v>
      </c>
      <c r="O6643">
        <v>0</v>
      </c>
      <c r="P6643">
        <v>7</v>
      </c>
      <c r="Q6643">
        <v>0</v>
      </c>
      <c r="R6643">
        <v>3</v>
      </c>
      <c r="S6643">
        <v>0</v>
      </c>
      <c r="T6643">
        <v>1</v>
      </c>
      <c r="U6643">
        <v>0</v>
      </c>
      <c r="V6643">
        <v>0</v>
      </c>
      <c r="W6643">
        <v>0</v>
      </c>
      <c r="X6643">
        <v>0.90006235893667508</v>
      </c>
      <c r="Y6643">
        <v>0</v>
      </c>
      <c r="Z6643">
        <v>2.6900416513147092</v>
      </c>
      <c r="AA6643">
        <v>0</v>
      </c>
      <c r="AB6643">
        <v>0.12434702137643278</v>
      </c>
      <c r="AC6643">
        <v>0</v>
      </c>
      <c r="AD6643">
        <v>0</v>
      </c>
      <c r="AE6643">
        <v>3.7144510316278172</v>
      </c>
    </row>
    <row r="6644" spans="1:31" x14ac:dyDescent="0.25">
      <c r="A6644">
        <v>2350262</v>
      </c>
      <c r="B6644">
        <v>1</v>
      </c>
      <c r="C6644" t="s">
        <v>80</v>
      </c>
      <c r="D6644" t="s">
        <v>108</v>
      </c>
      <c r="E6644" t="s">
        <v>157</v>
      </c>
      <c r="F6644" t="s">
        <v>18941</v>
      </c>
      <c r="G6644" t="s">
        <v>159</v>
      </c>
      <c r="H6644" t="s">
        <v>154</v>
      </c>
      <c r="I6644" t="s">
        <v>144</v>
      </c>
      <c r="J6644" t="s">
        <v>137</v>
      </c>
      <c r="K6644" t="s">
        <v>138</v>
      </c>
      <c r="L6644" t="s">
        <v>18942</v>
      </c>
      <c r="M6644" t="s">
        <v>18943</v>
      </c>
      <c r="N6644">
        <v>1.1944444439999999</v>
      </c>
      <c r="O6644">
        <v>0</v>
      </c>
      <c r="P6644">
        <v>1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8.8508905819123615E-2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8.8508905819123615E-2</v>
      </c>
    </row>
    <row r="6645" spans="1:31" x14ac:dyDescent="0.25">
      <c r="A6645">
        <v>2350454</v>
      </c>
      <c r="B6645">
        <v>1</v>
      </c>
      <c r="C6645" t="s">
        <v>81</v>
      </c>
      <c r="D6645" t="s">
        <v>115</v>
      </c>
      <c r="E6645" t="s">
        <v>147</v>
      </c>
      <c r="F6645" t="s">
        <v>9537</v>
      </c>
      <c r="G6645" t="s">
        <v>184</v>
      </c>
      <c r="H6645" t="s">
        <v>135</v>
      </c>
      <c r="I6645" t="s">
        <v>144</v>
      </c>
      <c r="J6645" t="s">
        <v>137</v>
      </c>
      <c r="K6645" t="s">
        <v>138</v>
      </c>
      <c r="L6645" t="s">
        <v>18944</v>
      </c>
      <c r="M6645" t="s">
        <v>18945</v>
      </c>
      <c r="N6645">
        <v>1.964444444</v>
      </c>
      <c r="O6645">
        <v>0</v>
      </c>
      <c r="P6645">
        <v>253</v>
      </c>
      <c r="Q6645">
        <v>0</v>
      </c>
      <c r="R6645">
        <v>0</v>
      </c>
      <c r="S6645">
        <v>0</v>
      </c>
      <c r="T6645">
        <v>20</v>
      </c>
      <c r="U6645">
        <v>0</v>
      </c>
      <c r="V6645">
        <v>0</v>
      </c>
      <c r="W6645">
        <v>0</v>
      </c>
      <c r="X6645">
        <v>39.34372436752659</v>
      </c>
      <c r="Y6645">
        <v>0</v>
      </c>
      <c r="Z6645">
        <v>0</v>
      </c>
      <c r="AA6645">
        <v>0</v>
      </c>
      <c r="AB6645">
        <v>1.4209191906599823</v>
      </c>
      <c r="AC6645">
        <v>0</v>
      </c>
      <c r="AD6645">
        <v>0</v>
      </c>
      <c r="AE6645">
        <v>40.76464355818657</v>
      </c>
    </row>
    <row r="6646" spans="1:31" x14ac:dyDescent="0.25">
      <c r="A6646">
        <v>2350517</v>
      </c>
      <c r="B6646">
        <v>1</v>
      </c>
      <c r="C6646" t="s">
        <v>80</v>
      </c>
      <c r="D6646" t="s">
        <v>93</v>
      </c>
      <c r="E6646" t="s">
        <v>147</v>
      </c>
      <c r="F6646" t="s">
        <v>18946</v>
      </c>
      <c r="G6646" t="s">
        <v>184</v>
      </c>
      <c r="H6646" t="s">
        <v>135</v>
      </c>
      <c r="I6646" t="s">
        <v>144</v>
      </c>
      <c r="J6646" t="s">
        <v>137</v>
      </c>
      <c r="K6646" t="s">
        <v>138</v>
      </c>
      <c r="L6646" t="s">
        <v>18947</v>
      </c>
      <c r="M6646" t="s">
        <v>18948</v>
      </c>
      <c r="N6646">
        <v>8.56</v>
      </c>
      <c r="O6646">
        <v>0</v>
      </c>
      <c r="P6646">
        <v>189</v>
      </c>
      <c r="Q6646">
        <v>0</v>
      </c>
      <c r="R6646">
        <v>20</v>
      </c>
      <c r="S6646">
        <v>0</v>
      </c>
      <c r="T6646">
        <v>19</v>
      </c>
      <c r="U6646">
        <v>0</v>
      </c>
      <c r="V6646">
        <v>0</v>
      </c>
      <c r="W6646">
        <v>0</v>
      </c>
      <c r="X6646">
        <v>179.56834718330768</v>
      </c>
      <c r="Y6646">
        <v>0</v>
      </c>
      <c r="Z6646">
        <v>185.77720446516994</v>
      </c>
      <c r="AA6646">
        <v>0</v>
      </c>
      <c r="AB6646">
        <v>91.244147137561242</v>
      </c>
      <c r="AC6646">
        <v>0</v>
      </c>
      <c r="AD6646">
        <v>0</v>
      </c>
      <c r="AE6646">
        <v>456.58969878603887</v>
      </c>
    </row>
    <row r="6647" spans="1:31" x14ac:dyDescent="0.25">
      <c r="A6647">
        <v>2350222</v>
      </c>
      <c r="B6647">
        <v>1</v>
      </c>
      <c r="C6647" t="s">
        <v>80</v>
      </c>
      <c r="D6647" t="s">
        <v>94</v>
      </c>
      <c r="E6647" t="s">
        <v>132</v>
      </c>
      <c r="F6647" t="s">
        <v>7072</v>
      </c>
      <c r="G6647" t="s">
        <v>134</v>
      </c>
      <c r="H6647" t="s">
        <v>135</v>
      </c>
      <c r="I6647" t="s">
        <v>144</v>
      </c>
      <c r="J6647" t="s">
        <v>137</v>
      </c>
      <c r="K6647" t="s">
        <v>138</v>
      </c>
      <c r="L6647" t="s">
        <v>18949</v>
      </c>
      <c r="M6647" t="s">
        <v>18950</v>
      </c>
      <c r="N6647">
        <v>0.12805555499999999</v>
      </c>
      <c r="O6647">
        <v>9</v>
      </c>
      <c r="P6647">
        <v>3463</v>
      </c>
      <c r="Q6647">
        <v>78</v>
      </c>
      <c r="R6647">
        <v>428</v>
      </c>
      <c r="S6647">
        <v>35</v>
      </c>
      <c r="T6647">
        <v>353</v>
      </c>
      <c r="U6647">
        <v>0</v>
      </c>
      <c r="V6647">
        <v>0</v>
      </c>
      <c r="W6647">
        <v>0.85348587920928121</v>
      </c>
      <c r="X6647">
        <v>61.455712183323392</v>
      </c>
      <c r="Y6647">
        <v>30.421700987215747</v>
      </c>
      <c r="Z6647">
        <v>44.349021255741519</v>
      </c>
      <c r="AA6647">
        <v>174.06933596699196</v>
      </c>
      <c r="AB6647">
        <v>23.661422218286919</v>
      </c>
      <c r="AC6647">
        <v>0</v>
      </c>
      <c r="AD6647">
        <v>0</v>
      </c>
      <c r="AE6647">
        <v>334.81067849076885</v>
      </c>
    </row>
    <row r="6648" spans="1:31" x14ac:dyDescent="0.25">
      <c r="A6648">
        <v>2350116</v>
      </c>
      <c r="B6648">
        <v>1</v>
      </c>
      <c r="C6648" t="s">
        <v>81</v>
      </c>
      <c r="D6648" t="s">
        <v>128</v>
      </c>
      <c r="E6648" t="s">
        <v>132</v>
      </c>
      <c r="F6648" t="s">
        <v>822</v>
      </c>
      <c r="G6648" t="s">
        <v>134</v>
      </c>
      <c r="H6648" t="s">
        <v>135</v>
      </c>
      <c r="I6648" t="s">
        <v>144</v>
      </c>
      <c r="J6648" t="s">
        <v>137</v>
      </c>
      <c r="K6648" t="s">
        <v>138</v>
      </c>
      <c r="L6648" t="s">
        <v>18951</v>
      </c>
      <c r="M6648" t="s">
        <v>18952</v>
      </c>
      <c r="N6648">
        <v>0.36694444399999998</v>
      </c>
      <c r="O6648">
        <v>10</v>
      </c>
      <c r="P6648">
        <v>1551</v>
      </c>
      <c r="Q6648">
        <v>66</v>
      </c>
      <c r="R6648">
        <v>101</v>
      </c>
      <c r="S6648">
        <v>15</v>
      </c>
      <c r="T6648">
        <v>130</v>
      </c>
      <c r="U6648">
        <v>3</v>
      </c>
      <c r="V6648">
        <v>1</v>
      </c>
      <c r="W6648">
        <v>1.4972471609071765</v>
      </c>
      <c r="X6648">
        <v>69.659550942145458</v>
      </c>
      <c r="Y6648">
        <v>59.386599508295014</v>
      </c>
      <c r="Z6648">
        <v>30.469528038264983</v>
      </c>
      <c r="AA6648">
        <v>86.600107959740484</v>
      </c>
      <c r="AB6648">
        <v>19.505958880349855</v>
      </c>
      <c r="AC6648">
        <v>0.91226251366143662</v>
      </c>
      <c r="AD6648">
        <v>16.608544273985149</v>
      </c>
      <c r="AE6648">
        <v>284.6397992773496</v>
      </c>
    </row>
    <row r="6649" spans="1:31" x14ac:dyDescent="0.25">
      <c r="A6649">
        <v>2350471</v>
      </c>
      <c r="B6649">
        <v>1</v>
      </c>
      <c r="C6649" t="s">
        <v>81</v>
      </c>
      <c r="D6649" t="s">
        <v>121</v>
      </c>
      <c r="E6649" t="s">
        <v>151</v>
      </c>
      <c r="F6649" t="s">
        <v>18953</v>
      </c>
      <c r="G6649" t="s">
        <v>153</v>
      </c>
      <c r="H6649" t="s">
        <v>154</v>
      </c>
      <c r="I6649" t="s">
        <v>144</v>
      </c>
      <c r="J6649" t="s">
        <v>137</v>
      </c>
      <c r="K6649" t="s">
        <v>138</v>
      </c>
      <c r="L6649" t="s">
        <v>18954</v>
      </c>
      <c r="M6649" t="s">
        <v>18955</v>
      </c>
      <c r="N6649">
        <v>3.2308333330000001</v>
      </c>
      <c r="O6649">
        <v>0</v>
      </c>
      <c r="P6649">
        <v>23</v>
      </c>
      <c r="Q6649">
        <v>0</v>
      </c>
      <c r="R6649">
        <v>0</v>
      </c>
      <c r="S6649">
        <v>0</v>
      </c>
      <c r="T6649">
        <v>1</v>
      </c>
      <c r="U6649">
        <v>0</v>
      </c>
      <c r="V6649">
        <v>0</v>
      </c>
      <c r="W6649">
        <v>0</v>
      </c>
      <c r="X6649">
        <v>7.1613092771296882</v>
      </c>
      <c r="Y6649">
        <v>0</v>
      </c>
      <c r="Z6649">
        <v>0</v>
      </c>
      <c r="AA6649">
        <v>0</v>
      </c>
      <c r="AB6649">
        <v>6.9751372843912501E-2</v>
      </c>
      <c r="AC6649">
        <v>0</v>
      </c>
      <c r="AD6649">
        <v>0</v>
      </c>
      <c r="AE6649">
        <v>7.2310606499736005</v>
      </c>
    </row>
    <row r="6650" spans="1:31" x14ac:dyDescent="0.25">
      <c r="A6650">
        <v>2350368</v>
      </c>
      <c r="B6650">
        <v>1</v>
      </c>
      <c r="C6650" t="s">
        <v>80</v>
      </c>
      <c r="D6650" t="s">
        <v>92</v>
      </c>
      <c r="E6650" t="s">
        <v>147</v>
      </c>
      <c r="F6650" t="s">
        <v>18956</v>
      </c>
      <c r="G6650" t="s">
        <v>184</v>
      </c>
      <c r="H6650" t="s">
        <v>135</v>
      </c>
      <c r="I6650" t="s">
        <v>144</v>
      </c>
      <c r="J6650" t="s">
        <v>137</v>
      </c>
      <c r="K6650" t="s">
        <v>138</v>
      </c>
      <c r="L6650" t="s">
        <v>18957</v>
      </c>
      <c r="M6650" t="s">
        <v>18958</v>
      </c>
      <c r="N6650">
        <v>1.8563888879999999</v>
      </c>
      <c r="O6650">
        <v>0</v>
      </c>
      <c r="P6650">
        <v>471</v>
      </c>
      <c r="Q6650">
        <v>0</v>
      </c>
      <c r="R6650">
        <v>15</v>
      </c>
      <c r="S6650">
        <v>0</v>
      </c>
      <c r="T6650">
        <v>68</v>
      </c>
      <c r="U6650">
        <v>0</v>
      </c>
      <c r="V6650">
        <v>0</v>
      </c>
      <c r="W6650">
        <v>0</v>
      </c>
      <c r="X6650">
        <v>242.90219805829375</v>
      </c>
      <c r="Y6650">
        <v>0</v>
      </c>
      <c r="Z6650">
        <v>20.376614645938108</v>
      </c>
      <c r="AA6650">
        <v>0</v>
      </c>
      <c r="AB6650">
        <v>108.296343687459</v>
      </c>
      <c r="AC6650">
        <v>0</v>
      </c>
      <c r="AD6650">
        <v>0</v>
      </c>
      <c r="AE6650">
        <v>371.57515639169088</v>
      </c>
    </row>
    <row r="6651" spans="1:31" x14ac:dyDescent="0.25">
      <c r="A6651">
        <v>2350156</v>
      </c>
      <c r="B6651">
        <v>1</v>
      </c>
      <c r="C6651" t="s">
        <v>80</v>
      </c>
      <c r="D6651" t="s">
        <v>90</v>
      </c>
      <c r="E6651" t="s">
        <v>147</v>
      </c>
      <c r="F6651" t="s">
        <v>18959</v>
      </c>
      <c r="G6651" t="s">
        <v>184</v>
      </c>
      <c r="H6651" t="s">
        <v>135</v>
      </c>
      <c r="I6651" t="s">
        <v>144</v>
      </c>
      <c r="J6651" t="s">
        <v>137</v>
      </c>
      <c r="K6651" t="s">
        <v>138</v>
      </c>
      <c r="L6651" t="s">
        <v>18960</v>
      </c>
      <c r="M6651" t="s">
        <v>18961</v>
      </c>
      <c r="N6651">
        <v>3.2922222219999999</v>
      </c>
      <c r="O6651">
        <v>0</v>
      </c>
      <c r="P6651">
        <v>368</v>
      </c>
      <c r="Q6651">
        <v>0</v>
      </c>
      <c r="R6651">
        <v>0</v>
      </c>
      <c r="S6651">
        <v>0</v>
      </c>
      <c r="T6651">
        <v>6</v>
      </c>
      <c r="U6651">
        <v>0</v>
      </c>
      <c r="V6651">
        <v>0</v>
      </c>
      <c r="W6651">
        <v>0</v>
      </c>
      <c r="X6651">
        <v>273.37449631627879</v>
      </c>
      <c r="Y6651">
        <v>0</v>
      </c>
      <c r="Z6651">
        <v>0</v>
      </c>
      <c r="AA6651">
        <v>0</v>
      </c>
      <c r="AB6651">
        <v>21.01790349115258</v>
      </c>
      <c r="AC6651">
        <v>0</v>
      </c>
      <c r="AD6651">
        <v>0</v>
      </c>
      <c r="AE6651">
        <v>294.39239980743139</v>
      </c>
    </row>
    <row r="6652" spans="1:31" x14ac:dyDescent="0.25">
      <c r="A6652">
        <v>2350179</v>
      </c>
      <c r="B6652">
        <v>1</v>
      </c>
      <c r="C6652" t="s">
        <v>80</v>
      </c>
      <c r="D6652" t="s">
        <v>84</v>
      </c>
      <c r="E6652" t="s">
        <v>141</v>
      </c>
      <c r="F6652" t="s">
        <v>18962</v>
      </c>
      <c r="G6652" t="s">
        <v>208</v>
      </c>
      <c r="H6652" t="s">
        <v>135</v>
      </c>
      <c r="I6652" t="s">
        <v>144</v>
      </c>
      <c r="J6652" t="s">
        <v>137</v>
      </c>
      <c r="K6652" t="s">
        <v>209</v>
      </c>
      <c r="L6652" t="s">
        <v>18963</v>
      </c>
      <c r="M6652" t="s">
        <v>18964</v>
      </c>
      <c r="N6652">
        <v>6.8952777770000004</v>
      </c>
      <c r="O6652">
        <v>1</v>
      </c>
      <c r="P6652">
        <v>533</v>
      </c>
      <c r="Q6652">
        <v>0</v>
      </c>
      <c r="R6652">
        <v>17</v>
      </c>
      <c r="S6652">
        <v>27</v>
      </c>
      <c r="T6652">
        <v>435</v>
      </c>
      <c r="U6652">
        <v>7</v>
      </c>
      <c r="V6652">
        <v>4</v>
      </c>
      <c r="W6652">
        <v>0</v>
      </c>
      <c r="X6652">
        <v>1033.7868265142624</v>
      </c>
      <c r="Y6652">
        <v>0</v>
      </c>
      <c r="Z6652">
        <v>102.13133854522896</v>
      </c>
      <c r="AA6652">
        <v>1161.9193620632227</v>
      </c>
      <c r="AB6652">
        <v>4363.0422692776183</v>
      </c>
      <c r="AC6652">
        <v>2864.6792513181749</v>
      </c>
      <c r="AD6652">
        <v>941.06342985634512</v>
      </c>
      <c r="AE6652">
        <v>10466.622477574852</v>
      </c>
    </row>
    <row r="6653" spans="1:31" x14ac:dyDescent="0.25">
      <c r="A6653">
        <v>2350511</v>
      </c>
      <c r="B6653">
        <v>1</v>
      </c>
      <c r="C6653" t="s">
        <v>80</v>
      </c>
      <c r="D6653" t="s">
        <v>96</v>
      </c>
      <c r="E6653" t="s">
        <v>157</v>
      </c>
      <c r="F6653" t="s">
        <v>18965</v>
      </c>
      <c r="G6653" t="s">
        <v>159</v>
      </c>
      <c r="H6653" t="s">
        <v>154</v>
      </c>
      <c r="I6653" t="s">
        <v>144</v>
      </c>
      <c r="J6653" t="s">
        <v>137</v>
      </c>
      <c r="K6653" t="s">
        <v>138</v>
      </c>
      <c r="L6653" t="s">
        <v>18966</v>
      </c>
      <c r="M6653" t="s">
        <v>18967</v>
      </c>
      <c r="N6653">
        <v>2.9024999999999999</v>
      </c>
      <c r="O6653">
        <v>0</v>
      </c>
      <c r="P6653">
        <v>1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9.9799619639775003E-2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9.9799619639775003E-2</v>
      </c>
    </row>
    <row r="6654" spans="1:31" x14ac:dyDescent="0.25">
      <c r="A6654">
        <v>2350136</v>
      </c>
      <c r="B6654">
        <v>1</v>
      </c>
      <c r="C6654" t="s">
        <v>81</v>
      </c>
      <c r="D6654" t="s">
        <v>115</v>
      </c>
      <c r="E6654" t="s">
        <v>147</v>
      </c>
      <c r="F6654" t="s">
        <v>18968</v>
      </c>
      <c r="G6654" t="s">
        <v>208</v>
      </c>
      <c r="H6654" t="s">
        <v>135</v>
      </c>
      <c r="I6654" t="s">
        <v>144</v>
      </c>
      <c r="J6654" t="s">
        <v>137</v>
      </c>
      <c r="K6654" t="s">
        <v>209</v>
      </c>
      <c r="L6654" t="s">
        <v>18969</v>
      </c>
      <c r="M6654" t="s">
        <v>18970</v>
      </c>
      <c r="N6654">
        <v>7.7133333329999996</v>
      </c>
      <c r="O6654">
        <v>0</v>
      </c>
      <c r="P6654">
        <v>246</v>
      </c>
      <c r="Q6654">
        <v>3</v>
      </c>
      <c r="R6654">
        <v>16</v>
      </c>
      <c r="S6654">
        <v>1</v>
      </c>
      <c r="T6654">
        <v>18</v>
      </c>
      <c r="U6654">
        <v>0</v>
      </c>
      <c r="V6654">
        <v>0</v>
      </c>
      <c r="W6654">
        <v>0</v>
      </c>
      <c r="X6654">
        <v>140.57850622451505</v>
      </c>
      <c r="Y6654">
        <v>38.798310008147624</v>
      </c>
      <c r="Z6654">
        <v>68.8668943270185</v>
      </c>
      <c r="AA6654">
        <v>12.611012242932427</v>
      </c>
      <c r="AB6654">
        <v>63.77977144364408</v>
      </c>
      <c r="AC6654">
        <v>0</v>
      </c>
      <c r="AD6654">
        <v>0</v>
      </c>
      <c r="AE6654">
        <v>324.63449424625765</v>
      </c>
    </row>
    <row r="6655" spans="1:31" x14ac:dyDescent="0.25">
      <c r="A6655">
        <v>2350036</v>
      </c>
      <c r="B6655">
        <v>1</v>
      </c>
      <c r="C6655" t="s">
        <v>80</v>
      </c>
      <c r="D6655" t="s">
        <v>100</v>
      </c>
      <c r="E6655" t="s">
        <v>157</v>
      </c>
      <c r="F6655" t="s">
        <v>18971</v>
      </c>
      <c r="G6655" t="s">
        <v>159</v>
      </c>
      <c r="H6655" t="s">
        <v>154</v>
      </c>
      <c r="I6655" t="s">
        <v>144</v>
      </c>
      <c r="J6655" t="s">
        <v>137</v>
      </c>
      <c r="K6655" t="s">
        <v>138</v>
      </c>
      <c r="L6655" t="s">
        <v>18972</v>
      </c>
      <c r="M6655" t="s">
        <v>18973</v>
      </c>
      <c r="N6655">
        <v>1.41</v>
      </c>
      <c r="O6655">
        <v>0</v>
      </c>
      <c r="P6655">
        <v>3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0.48470870707291253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0.48470870707291253</v>
      </c>
    </row>
    <row r="6656" spans="1:31" x14ac:dyDescent="0.25">
      <c r="A6656">
        <v>2350199</v>
      </c>
      <c r="B6656">
        <v>1</v>
      </c>
      <c r="C6656" t="s">
        <v>80</v>
      </c>
      <c r="D6656" t="s">
        <v>107</v>
      </c>
      <c r="E6656" t="s">
        <v>157</v>
      </c>
      <c r="F6656" t="s">
        <v>18974</v>
      </c>
      <c r="G6656" t="s">
        <v>279</v>
      </c>
      <c r="H6656" t="s">
        <v>154</v>
      </c>
      <c r="I6656" t="s">
        <v>144</v>
      </c>
      <c r="J6656" t="s">
        <v>137</v>
      </c>
      <c r="K6656" t="s">
        <v>138</v>
      </c>
      <c r="L6656" t="s">
        <v>18975</v>
      </c>
      <c r="M6656" t="s">
        <v>18976</v>
      </c>
      <c r="N6656">
        <v>3.4422222219999998</v>
      </c>
      <c r="O6656">
        <v>0</v>
      </c>
      <c r="P6656">
        <v>1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1.35706494127885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1.35706494127885</v>
      </c>
    </row>
    <row r="6657" spans="1:31" x14ac:dyDescent="0.25">
      <c r="A6657">
        <v>2350448</v>
      </c>
      <c r="B6657">
        <v>1</v>
      </c>
      <c r="C6657" t="s">
        <v>81</v>
      </c>
      <c r="D6657" t="s">
        <v>123</v>
      </c>
      <c r="E6657" t="s">
        <v>147</v>
      </c>
      <c r="F6657" t="s">
        <v>18977</v>
      </c>
      <c r="G6657" t="s">
        <v>494</v>
      </c>
      <c r="H6657" t="s">
        <v>135</v>
      </c>
      <c r="I6657" t="s">
        <v>144</v>
      </c>
      <c r="J6657" t="s">
        <v>137</v>
      </c>
      <c r="K6657" t="s">
        <v>138</v>
      </c>
      <c r="L6657" t="s">
        <v>18978</v>
      </c>
      <c r="M6657" t="s">
        <v>18979</v>
      </c>
      <c r="N6657">
        <v>0.96416666600000001</v>
      </c>
      <c r="O6657">
        <v>0</v>
      </c>
      <c r="P6657">
        <v>0</v>
      </c>
      <c r="Q6657">
        <v>0</v>
      </c>
      <c r="R6657">
        <v>7</v>
      </c>
      <c r="S6657">
        <v>0</v>
      </c>
      <c r="T6657">
        <v>3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17.981278533814542</v>
      </c>
      <c r="AA6657">
        <v>0</v>
      </c>
      <c r="AB6657">
        <v>4.8735247037588429</v>
      </c>
      <c r="AC6657">
        <v>0</v>
      </c>
      <c r="AD6657">
        <v>0</v>
      </c>
      <c r="AE6657">
        <v>22.854803237573385</v>
      </c>
    </row>
    <row r="6658" spans="1:31" x14ac:dyDescent="0.25">
      <c r="A6658">
        <v>2350385</v>
      </c>
      <c r="B6658">
        <v>1</v>
      </c>
      <c r="C6658" t="s">
        <v>80</v>
      </c>
      <c r="D6658" t="s">
        <v>103</v>
      </c>
      <c r="E6658" t="s">
        <v>132</v>
      </c>
      <c r="F6658" t="s">
        <v>18980</v>
      </c>
      <c r="G6658" t="s">
        <v>134</v>
      </c>
      <c r="H6658" t="s">
        <v>135</v>
      </c>
      <c r="I6658" t="s">
        <v>144</v>
      </c>
      <c r="J6658" t="s">
        <v>137</v>
      </c>
      <c r="K6658" t="s">
        <v>138</v>
      </c>
      <c r="L6658" t="s">
        <v>18981</v>
      </c>
      <c r="M6658" t="s">
        <v>18982</v>
      </c>
      <c r="N6658">
        <v>0.59472222200000002</v>
      </c>
      <c r="O6658">
        <v>0</v>
      </c>
      <c r="P6658">
        <v>502</v>
      </c>
      <c r="Q6658">
        <v>0</v>
      </c>
      <c r="R6658">
        <v>6</v>
      </c>
      <c r="S6658">
        <v>11</v>
      </c>
      <c r="T6658">
        <v>56</v>
      </c>
      <c r="U6658">
        <v>11</v>
      </c>
      <c r="V6658">
        <v>4</v>
      </c>
      <c r="W6658">
        <v>0</v>
      </c>
      <c r="X6658">
        <v>77.890434982047793</v>
      </c>
      <c r="Y6658">
        <v>0</v>
      </c>
      <c r="Z6658">
        <v>0.44225939312567897</v>
      </c>
      <c r="AA6658">
        <v>96.491049807892537</v>
      </c>
      <c r="AB6658">
        <v>28.30207897202154</v>
      </c>
      <c r="AC6658">
        <v>546.8374680368147</v>
      </c>
      <c r="AD6658">
        <v>28.226840582896379</v>
      </c>
      <c r="AE6658">
        <v>778.1901317747986</v>
      </c>
    </row>
    <row r="6659" spans="1:31" x14ac:dyDescent="0.25">
      <c r="A6659">
        <v>2350242</v>
      </c>
      <c r="B6659">
        <v>1</v>
      </c>
      <c r="C6659" t="s">
        <v>81</v>
      </c>
      <c r="D6659" t="s">
        <v>117</v>
      </c>
      <c r="E6659" t="s">
        <v>157</v>
      </c>
      <c r="F6659" t="s">
        <v>18983</v>
      </c>
      <c r="G6659" t="s">
        <v>159</v>
      </c>
      <c r="H6659" t="s">
        <v>154</v>
      </c>
      <c r="I6659" t="s">
        <v>144</v>
      </c>
      <c r="J6659" t="s">
        <v>137</v>
      </c>
      <c r="K6659" t="s">
        <v>138</v>
      </c>
      <c r="L6659" t="s">
        <v>18984</v>
      </c>
      <c r="M6659" t="s">
        <v>18985</v>
      </c>
      <c r="N6659">
        <v>0.99888888799999997</v>
      </c>
      <c r="O6659">
        <v>0</v>
      </c>
      <c r="P6659">
        <v>1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0.23010728587168003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0.23010728587168003</v>
      </c>
    </row>
    <row r="6660" spans="1:31" x14ac:dyDescent="0.25">
      <c r="A6660">
        <v>2350093</v>
      </c>
      <c r="B6660">
        <v>1</v>
      </c>
      <c r="C6660" t="s">
        <v>80</v>
      </c>
      <c r="D6660" t="s">
        <v>105</v>
      </c>
      <c r="E6660" t="s">
        <v>147</v>
      </c>
      <c r="F6660" t="s">
        <v>18986</v>
      </c>
      <c r="G6660" t="s">
        <v>184</v>
      </c>
      <c r="H6660" t="s">
        <v>135</v>
      </c>
      <c r="I6660" t="s">
        <v>144</v>
      </c>
      <c r="J6660" t="s">
        <v>137</v>
      </c>
      <c r="K6660" t="s">
        <v>138</v>
      </c>
      <c r="L6660" t="s">
        <v>18987</v>
      </c>
      <c r="M6660" t="s">
        <v>18988</v>
      </c>
      <c r="N6660">
        <v>2.6611111109999999</v>
      </c>
      <c r="O6660">
        <v>5</v>
      </c>
      <c r="P6660">
        <v>6</v>
      </c>
      <c r="Q6660">
        <v>3</v>
      </c>
      <c r="R6660">
        <v>20</v>
      </c>
      <c r="S6660">
        <v>2</v>
      </c>
      <c r="T6660">
        <v>1</v>
      </c>
      <c r="U6660">
        <v>0</v>
      </c>
      <c r="V6660">
        <v>0</v>
      </c>
      <c r="W6660">
        <v>11.587856331797328</v>
      </c>
      <c r="X6660">
        <v>7.4287440428113918</v>
      </c>
      <c r="Y6660">
        <v>1.2022462441765718</v>
      </c>
      <c r="Z6660">
        <v>34.562557990787958</v>
      </c>
      <c r="AA6660">
        <v>28.866251273045702</v>
      </c>
      <c r="AB6660">
        <v>3.8242034799161089</v>
      </c>
      <c r="AC6660">
        <v>0</v>
      </c>
      <c r="AD6660">
        <v>0</v>
      </c>
      <c r="AE6660">
        <v>87.471859362535056</v>
      </c>
    </row>
    <row r="6661" spans="1:31" x14ac:dyDescent="0.25">
      <c r="A6661">
        <v>2350142</v>
      </c>
      <c r="B6661">
        <v>1</v>
      </c>
      <c r="C6661" t="s">
        <v>80</v>
      </c>
      <c r="D6661" t="s">
        <v>86</v>
      </c>
      <c r="E6661" t="s">
        <v>157</v>
      </c>
      <c r="F6661" t="s">
        <v>18989</v>
      </c>
      <c r="G6661" t="s">
        <v>204</v>
      </c>
      <c r="H6661" t="s">
        <v>154</v>
      </c>
      <c r="I6661" t="s">
        <v>144</v>
      </c>
      <c r="J6661" t="s">
        <v>137</v>
      </c>
      <c r="K6661" t="s">
        <v>138</v>
      </c>
      <c r="L6661" t="s">
        <v>18990</v>
      </c>
      <c r="M6661" t="s">
        <v>18991</v>
      </c>
      <c r="N6661">
        <v>7.3361111110000001</v>
      </c>
      <c r="O6661">
        <v>0</v>
      </c>
      <c r="P6661">
        <v>16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26.19077394038294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26.19077394038294</v>
      </c>
    </row>
    <row r="6662" spans="1:31" x14ac:dyDescent="0.25">
      <c r="A6662">
        <v>2350391</v>
      </c>
      <c r="B6662">
        <v>1</v>
      </c>
      <c r="C6662" t="s">
        <v>81</v>
      </c>
      <c r="D6662" t="s">
        <v>118</v>
      </c>
      <c r="E6662" t="s">
        <v>147</v>
      </c>
      <c r="F6662" t="s">
        <v>18992</v>
      </c>
      <c r="G6662" t="s">
        <v>184</v>
      </c>
      <c r="H6662" t="s">
        <v>135</v>
      </c>
      <c r="I6662" t="s">
        <v>144</v>
      </c>
      <c r="J6662" t="s">
        <v>137</v>
      </c>
      <c r="K6662" t="s">
        <v>138</v>
      </c>
      <c r="L6662" t="s">
        <v>18993</v>
      </c>
      <c r="M6662" t="s">
        <v>18994</v>
      </c>
      <c r="N6662">
        <v>2.1355555549999998</v>
      </c>
      <c r="O6662">
        <v>0</v>
      </c>
      <c r="P6662">
        <v>277</v>
      </c>
      <c r="Q6662">
        <v>4</v>
      </c>
      <c r="R6662">
        <v>29</v>
      </c>
      <c r="S6662">
        <v>0</v>
      </c>
      <c r="T6662">
        <v>16</v>
      </c>
      <c r="U6662">
        <v>0</v>
      </c>
      <c r="V6662">
        <v>0</v>
      </c>
      <c r="W6662">
        <v>0</v>
      </c>
      <c r="X6662">
        <v>139.95866137030879</v>
      </c>
      <c r="Y6662">
        <v>35.633742643440286</v>
      </c>
      <c r="Z6662">
        <v>148.75768564172424</v>
      </c>
      <c r="AA6662">
        <v>0</v>
      </c>
      <c r="AB6662">
        <v>50.795230771462947</v>
      </c>
      <c r="AC6662">
        <v>0</v>
      </c>
      <c r="AD6662">
        <v>0</v>
      </c>
      <c r="AE6662">
        <v>375.14532042693628</v>
      </c>
    </row>
    <row r="6663" spans="1:31" x14ac:dyDescent="0.25">
      <c r="A6663">
        <v>2350288</v>
      </c>
      <c r="B6663">
        <v>1</v>
      </c>
      <c r="C6663" t="s">
        <v>80</v>
      </c>
      <c r="D6663" t="s">
        <v>83</v>
      </c>
      <c r="E6663" t="s">
        <v>151</v>
      </c>
      <c r="F6663" t="s">
        <v>18995</v>
      </c>
      <c r="G6663" t="s">
        <v>292</v>
      </c>
      <c r="H6663" t="s">
        <v>154</v>
      </c>
      <c r="I6663" t="s">
        <v>144</v>
      </c>
      <c r="J6663" t="s">
        <v>137</v>
      </c>
      <c r="K6663" t="s">
        <v>138</v>
      </c>
      <c r="L6663" t="s">
        <v>18996</v>
      </c>
      <c r="M6663" t="s">
        <v>18997</v>
      </c>
      <c r="N6663">
        <v>2.4338888879999998</v>
      </c>
      <c r="O6663">
        <v>0</v>
      </c>
      <c r="P6663">
        <v>159</v>
      </c>
      <c r="Q6663">
        <v>0</v>
      </c>
      <c r="R6663">
        <v>0</v>
      </c>
      <c r="S6663">
        <v>0</v>
      </c>
      <c r="T6663">
        <v>7</v>
      </c>
      <c r="U6663">
        <v>0</v>
      </c>
      <c r="V6663">
        <v>0</v>
      </c>
      <c r="W6663">
        <v>0</v>
      </c>
      <c r="X6663">
        <v>95.505814046827496</v>
      </c>
      <c r="Y6663">
        <v>0</v>
      </c>
      <c r="Z6663">
        <v>0</v>
      </c>
      <c r="AA6663">
        <v>0</v>
      </c>
      <c r="AB6663">
        <v>4.2040537418184023</v>
      </c>
      <c r="AC6663">
        <v>0</v>
      </c>
      <c r="AD6663">
        <v>0</v>
      </c>
      <c r="AE6663">
        <v>99.709867788645894</v>
      </c>
    </row>
    <row r="6664" spans="1:31" x14ac:dyDescent="0.25">
      <c r="A6664">
        <v>2350474</v>
      </c>
      <c r="B6664">
        <v>1</v>
      </c>
      <c r="C6664" t="s">
        <v>80</v>
      </c>
      <c r="D6664" t="s">
        <v>96</v>
      </c>
      <c r="E6664" t="s">
        <v>326</v>
      </c>
      <c r="F6664" t="s">
        <v>18998</v>
      </c>
      <c r="G6664" t="s">
        <v>153</v>
      </c>
      <c r="H6664" t="s">
        <v>154</v>
      </c>
      <c r="I6664" t="s">
        <v>144</v>
      </c>
      <c r="J6664" t="s">
        <v>137</v>
      </c>
      <c r="K6664" t="s">
        <v>138</v>
      </c>
      <c r="L6664" t="s">
        <v>18999</v>
      </c>
      <c r="M6664" t="s">
        <v>19000</v>
      </c>
      <c r="N6664">
        <v>1.769722222</v>
      </c>
      <c r="O6664">
        <v>0</v>
      </c>
      <c r="P6664">
        <v>93</v>
      </c>
      <c r="Q6664">
        <v>0</v>
      </c>
      <c r="R6664">
        <v>0</v>
      </c>
      <c r="S6664">
        <v>0</v>
      </c>
      <c r="T6664">
        <v>64</v>
      </c>
      <c r="U6664">
        <v>0</v>
      </c>
      <c r="V6664">
        <v>0</v>
      </c>
      <c r="W6664">
        <v>0</v>
      </c>
      <c r="X6664">
        <v>31.058156250482202</v>
      </c>
      <c r="Y6664">
        <v>0</v>
      </c>
      <c r="Z6664">
        <v>0</v>
      </c>
      <c r="AA6664">
        <v>0</v>
      </c>
      <c r="AB6664">
        <v>216.54787402956009</v>
      </c>
      <c r="AC6664">
        <v>0</v>
      </c>
      <c r="AD6664">
        <v>0</v>
      </c>
      <c r="AE6664">
        <v>247.60603028004229</v>
      </c>
    </row>
    <row r="6665" spans="1:31" x14ac:dyDescent="0.25">
      <c r="A6665">
        <v>2350282</v>
      </c>
      <c r="B6665">
        <v>1</v>
      </c>
      <c r="C6665" t="s">
        <v>80</v>
      </c>
      <c r="D6665" t="s">
        <v>82</v>
      </c>
      <c r="E6665" t="s">
        <v>157</v>
      </c>
      <c r="F6665" t="s">
        <v>19001</v>
      </c>
      <c r="G6665" t="s">
        <v>194</v>
      </c>
      <c r="H6665" t="s">
        <v>154</v>
      </c>
      <c r="I6665" t="s">
        <v>144</v>
      </c>
      <c r="J6665" t="s">
        <v>137</v>
      </c>
      <c r="K6665" t="s">
        <v>138</v>
      </c>
      <c r="L6665" t="s">
        <v>19002</v>
      </c>
      <c r="M6665" t="s">
        <v>19003</v>
      </c>
      <c r="N6665">
        <v>0.67583333300000004</v>
      </c>
      <c r="O6665">
        <v>0</v>
      </c>
      <c r="P6665">
        <v>2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0.32721863528490003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0.32721863528490003</v>
      </c>
    </row>
    <row r="6666" spans="1:31" x14ac:dyDescent="0.25">
      <c r="A6666">
        <v>2350451</v>
      </c>
      <c r="B6666">
        <v>1</v>
      </c>
      <c r="C6666" t="s">
        <v>81</v>
      </c>
      <c r="D6666" t="s">
        <v>121</v>
      </c>
      <c r="E6666" t="s">
        <v>147</v>
      </c>
      <c r="F6666" t="s">
        <v>19004</v>
      </c>
      <c r="G6666" t="s">
        <v>134</v>
      </c>
      <c r="H6666" t="s">
        <v>135</v>
      </c>
      <c r="I6666" t="s">
        <v>144</v>
      </c>
      <c r="J6666" t="s">
        <v>137</v>
      </c>
      <c r="K6666" t="s">
        <v>138</v>
      </c>
      <c r="L6666" t="s">
        <v>19005</v>
      </c>
      <c r="M6666" t="s">
        <v>19006</v>
      </c>
      <c r="N6666">
        <v>0.40166666600000001</v>
      </c>
      <c r="O6666">
        <v>0</v>
      </c>
      <c r="P6666">
        <v>41</v>
      </c>
      <c r="Q6666">
        <v>0</v>
      </c>
      <c r="R6666">
        <v>9</v>
      </c>
      <c r="S6666">
        <v>0</v>
      </c>
      <c r="T6666">
        <v>4</v>
      </c>
      <c r="U6666">
        <v>0</v>
      </c>
      <c r="V6666">
        <v>0</v>
      </c>
      <c r="W6666">
        <v>0</v>
      </c>
      <c r="X6666">
        <v>3.66929163300669</v>
      </c>
      <c r="Y6666">
        <v>0</v>
      </c>
      <c r="Z6666">
        <v>2.8665692791612707</v>
      </c>
      <c r="AA6666">
        <v>0</v>
      </c>
      <c r="AB6666">
        <v>1.5156209755211758</v>
      </c>
      <c r="AC6666">
        <v>0</v>
      </c>
      <c r="AD6666">
        <v>0</v>
      </c>
      <c r="AE6666">
        <v>8.0514818876891354</v>
      </c>
    </row>
    <row r="6667" spans="1:31" x14ac:dyDescent="0.25">
      <c r="A6667">
        <v>2350305</v>
      </c>
      <c r="B6667">
        <v>1</v>
      </c>
      <c r="C6667" t="s">
        <v>80</v>
      </c>
      <c r="D6667" t="s">
        <v>103</v>
      </c>
      <c r="E6667" t="s">
        <v>240</v>
      </c>
      <c r="F6667" t="s">
        <v>16572</v>
      </c>
      <c r="G6667" t="s">
        <v>134</v>
      </c>
      <c r="H6667" t="s">
        <v>135</v>
      </c>
      <c r="I6667" t="s">
        <v>144</v>
      </c>
      <c r="J6667" t="s">
        <v>137</v>
      </c>
      <c r="K6667" t="s">
        <v>138</v>
      </c>
      <c r="L6667" t="s">
        <v>19007</v>
      </c>
      <c r="M6667" t="s">
        <v>19008</v>
      </c>
      <c r="N6667">
        <v>1.158439722</v>
      </c>
      <c r="O6667">
        <v>1</v>
      </c>
      <c r="P6667">
        <v>1585</v>
      </c>
      <c r="Q6667">
        <v>36</v>
      </c>
      <c r="R6667">
        <v>179</v>
      </c>
      <c r="S6667">
        <v>18</v>
      </c>
      <c r="T6667">
        <v>186</v>
      </c>
      <c r="U6667">
        <v>2</v>
      </c>
      <c r="V6667">
        <v>0</v>
      </c>
      <c r="W6667">
        <v>0.25479307007029001</v>
      </c>
      <c r="X6667">
        <v>560.03657857727239</v>
      </c>
      <c r="Y6667">
        <v>372.84805657848153</v>
      </c>
      <c r="Z6667">
        <v>743.06179971097833</v>
      </c>
      <c r="AA6667">
        <v>125.03424672403388</v>
      </c>
      <c r="AB6667">
        <v>240.40758271754558</v>
      </c>
      <c r="AC6667">
        <v>59.204170161921034</v>
      </c>
      <c r="AD6667">
        <v>0</v>
      </c>
      <c r="AE6667">
        <v>2100.8472275403033</v>
      </c>
    </row>
    <row r="6668" spans="1:31" x14ac:dyDescent="0.25">
      <c r="A6668">
        <v>2350428</v>
      </c>
      <c r="B6668">
        <v>1</v>
      </c>
      <c r="C6668" t="s">
        <v>80</v>
      </c>
      <c r="D6668" t="s">
        <v>110</v>
      </c>
      <c r="E6668" t="s">
        <v>157</v>
      </c>
      <c r="F6668" t="s">
        <v>18425</v>
      </c>
      <c r="G6668" t="s">
        <v>204</v>
      </c>
      <c r="H6668" t="s">
        <v>154</v>
      </c>
      <c r="I6668" t="s">
        <v>144</v>
      </c>
      <c r="J6668" t="s">
        <v>137</v>
      </c>
      <c r="K6668" t="s">
        <v>138</v>
      </c>
      <c r="L6668" t="s">
        <v>19009</v>
      </c>
      <c r="M6668" t="s">
        <v>19010</v>
      </c>
      <c r="N6668">
        <v>1.2002777769999999</v>
      </c>
      <c r="O6668">
        <v>0</v>
      </c>
      <c r="P6668">
        <v>26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12.643187536195001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12.643187536195001</v>
      </c>
    </row>
    <row r="6669" spans="1:31" x14ac:dyDescent="0.25">
      <c r="A6669">
        <v>2350079</v>
      </c>
      <c r="B6669">
        <v>1</v>
      </c>
      <c r="C6669" t="s">
        <v>81</v>
      </c>
      <c r="D6669" t="s">
        <v>112</v>
      </c>
      <c r="E6669" t="s">
        <v>132</v>
      </c>
      <c r="F6669" t="s">
        <v>8847</v>
      </c>
      <c r="G6669" t="s">
        <v>134</v>
      </c>
      <c r="H6669" t="s">
        <v>135</v>
      </c>
      <c r="I6669" t="s">
        <v>144</v>
      </c>
      <c r="J6669" t="s">
        <v>137</v>
      </c>
      <c r="K6669" t="s">
        <v>138</v>
      </c>
      <c r="L6669" t="s">
        <v>19011</v>
      </c>
      <c r="M6669" t="s">
        <v>19012</v>
      </c>
      <c r="N6669">
        <v>1.706111111</v>
      </c>
      <c r="O6669">
        <v>0</v>
      </c>
      <c r="P6669">
        <v>430</v>
      </c>
      <c r="Q6669">
        <v>7</v>
      </c>
      <c r="R6669">
        <v>15</v>
      </c>
      <c r="S6669">
        <v>1</v>
      </c>
      <c r="T6669">
        <v>29</v>
      </c>
      <c r="U6669">
        <v>0</v>
      </c>
      <c r="V6669">
        <v>0</v>
      </c>
      <c r="W6669">
        <v>0</v>
      </c>
      <c r="X6669">
        <v>123.31274449153672</v>
      </c>
      <c r="Y6669">
        <v>39.383728706121936</v>
      </c>
      <c r="Z6669">
        <v>63.543313370121076</v>
      </c>
      <c r="AA6669">
        <v>5.3904102278647299</v>
      </c>
      <c r="AB6669">
        <v>22.249784498791019</v>
      </c>
      <c r="AC6669">
        <v>0</v>
      </c>
      <c r="AD6669">
        <v>0</v>
      </c>
      <c r="AE6669">
        <v>253.87998129443548</v>
      </c>
    </row>
    <row r="6670" spans="1:31" x14ac:dyDescent="0.25">
      <c r="A6670">
        <v>2350328</v>
      </c>
      <c r="B6670">
        <v>1</v>
      </c>
      <c r="C6670" t="s">
        <v>80</v>
      </c>
      <c r="D6670" t="s">
        <v>105</v>
      </c>
      <c r="E6670" t="s">
        <v>174</v>
      </c>
      <c r="F6670" t="s">
        <v>19013</v>
      </c>
      <c r="G6670" t="s">
        <v>194</v>
      </c>
      <c r="H6670" t="s">
        <v>154</v>
      </c>
      <c r="I6670" t="s">
        <v>144</v>
      </c>
      <c r="J6670" t="s">
        <v>137</v>
      </c>
      <c r="K6670" t="s">
        <v>138</v>
      </c>
      <c r="L6670" t="s">
        <v>19014</v>
      </c>
      <c r="M6670" t="s">
        <v>19015</v>
      </c>
      <c r="N6670">
        <v>2.7094444439999998</v>
      </c>
      <c r="O6670">
        <v>0</v>
      </c>
      <c r="P6670">
        <v>500</v>
      </c>
      <c r="Q6670">
        <v>0</v>
      </c>
      <c r="R6670">
        <v>0</v>
      </c>
      <c r="S6670">
        <v>0</v>
      </c>
      <c r="T6670">
        <v>75</v>
      </c>
      <c r="U6670">
        <v>0</v>
      </c>
      <c r="V6670">
        <v>0</v>
      </c>
      <c r="W6670">
        <v>0</v>
      </c>
      <c r="X6670">
        <v>415.33263260697265</v>
      </c>
      <c r="Y6670">
        <v>0</v>
      </c>
      <c r="Z6670">
        <v>0</v>
      </c>
      <c r="AA6670">
        <v>0</v>
      </c>
      <c r="AB6670">
        <v>275.99119057075637</v>
      </c>
      <c r="AC6670">
        <v>0</v>
      </c>
      <c r="AD6670">
        <v>0</v>
      </c>
      <c r="AE6670">
        <v>691.32382317772908</v>
      </c>
    </row>
    <row r="6671" spans="1:31" x14ac:dyDescent="0.25">
      <c r="A6671">
        <v>2350119</v>
      </c>
      <c r="B6671">
        <v>1</v>
      </c>
      <c r="C6671" t="s">
        <v>81</v>
      </c>
      <c r="D6671" t="s">
        <v>120</v>
      </c>
      <c r="E6671" t="s">
        <v>174</v>
      </c>
      <c r="F6671" t="s">
        <v>19016</v>
      </c>
      <c r="G6671" t="s">
        <v>176</v>
      </c>
      <c r="H6671" t="s">
        <v>154</v>
      </c>
      <c r="I6671" t="s">
        <v>144</v>
      </c>
      <c r="J6671" t="s">
        <v>137</v>
      </c>
      <c r="K6671" t="s">
        <v>138</v>
      </c>
      <c r="L6671" t="s">
        <v>19017</v>
      </c>
      <c r="M6671" t="s">
        <v>19018</v>
      </c>
      <c r="N6671">
        <v>0.86111111100000004</v>
      </c>
      <c r="O6671">
        <v>0</v>
      </c>
      <c r="P6671">
        <v>0</v>
      </c>
      <c r="Q6671">
        <v>0</v>
      </c>
      <c r="R6671">
        <v>0</v>
      </c>
      <c r="S6671">
        <v>1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1.2544229858272</v>
      </c>
      <c r="AB6671">
        <v>0</v>
      </c>
      <c r="AC6671">
        <v>0</v>
      </c>
      <c r="AD6671">
        <v>0</v>
      </c>
      <c r="AE6671">
        <v>1.2544229858272</v>
      </c>
    </row>
    <row r="6672" spans="1:31" x14ac:dyDescent="0.25">
      <c r="A6672">
        <v>2350365</v>
      </c>
      <c r="B6672">
        <v>1</v>
      </c>
      <c r="C6672" t="s">
        <v>81</v>
      </c>
      <c r="D6672" t="s">
        <v>127</v>
      </c>
      <c r="E6672" t="s">
        <v>151</v>
      </c>
      <c r="F6672" t="s">
        <v>19019</v>
      </c>
      <c r="G6672" t="s">
        <v>451</v>
      </c>
      <c r="H6672" t="s">
        <v>154</v>
      </c>
      <c r="I6672" t="s">
        <v>144</v>
      </c>
      <c r="J6672" t="s">
        <v>137</v>
      </c>
      <c r="K6672" t="s">
        <v>138</v>
      </c>
      <c r="L6672" t="s">
        <v>19020</v>
      </c>
      <c r="M6672" t="s">
        <v>19021</v>
      </c>
      <c r="N6672">
        <v>1.690833333</v>
      </c>
      <c r="O6672">
        <v>0</v>
      </c>
      <c r="P6672">
        <v>123</v>
      </c>
      <c r="Q6672">
        <v>0</v>
      </c>
      <c r="R6672">
        <v>2</v>
      </c>
      <c r="S6672">
        <v>0</v>
      </c>
      <c r="T6672">
        <v>14</v>
      </c>
      <c r="U6672">
        <v>0</v>
      </c>
      <c r="V6672">
        <v>0</v>
      </c>
      <c r="W6672">
        <v>0</v>
      </c>
      <c r="X6672">
        <v>36.991817729897093</v>
      </c>
      <c r="Y6672">
        <v>0</v>
      </c>
      <c r="Z6672">
        <v>0.51240343619382667</v>
      </c>
      <c r="AA6672">
        <v>0</v>
      </c>
      <c r="AB6672">
        <v>14.263574698034212</v>
      </c>
      <c r="AC6672">
        <v>0</v>
      </c>
      <c r="AD6672">
        <v>0</v>
      </c>
      <c r="AE6672">
        <v>51.767795864125134</v>
      </c>
    </row>
    <row r="6673" spans="1:31" x14ac:dyDescent="0.25">
      <c r="A6673">
        <v>2350345</v>
      </c>
      <c r="B6673">
        <v>1</v>
      </c>
      <c r="C6673" t="s">
        <v>80</v>
      </c>
      <c r="D6673" t="s">
        <v>102</v>
      </c>
      <c r="E6673" t="s">
        <v>141</v>
      </c>
      <c r="F6673" t="s">
        <v>19022</v>
      </c>
      <c r="G6673" t="s">
        <v>134</v>
      </c>
      <c r="H6673" t="s">
        <v>135</v>
      </c>
      <c r="I6673" t="s">
        <v>144</v>
      </c>
      <c r="J6673" t="s">
        <v>137</v>
      </c>
      <c r="K6673" t="s">
        <v>138</v>
      </c>
      <c r="L6673" t="s">
        <v>19023</v>
      </c>
      <c r="M6673" t="s">
        <v>19024</v>
      </c>
      <c r="N6673">
        <v>1.9350000000000001</v>
      </c>
      <c r="O6673">
        <v>0</v>
      </c>
      <c r="P6673">
        <v>31</v>
      </c>
      <c r="Q6673">
        <v>0</v>
      </c>
      <c r="R6673">
        <v>0</v>
      </c>
      <c r="S6673">
        <v>0</v>
      </c>
      <c r="T6673">
        <v>6</v>
      </c>
      <c r="U6673">
        <v>0</v>
      </c>
      <c r="V6673">
        <v>0</v>
      </c>
      <c r="W6673">
        <v>0</v>
      </c>
      <c r="X6673">
        <v>10.37255845731065</v>
      </c>
      <c r="Y6673">
        <v>0</v>
      </c>
      <c r="Z6673">
        <v>0</v>
      </c>
      <c r="AA6673">
        <v>0</v>
      </c>
      <c r="AB6673">
        <v>15.183961581536499</v>
      </c>
      <c r="AC6673">
        <v>0</v>
      </c>
      <c r="AD6673">
        <v>0</v>
      </c>
      <c r="AE6673">
        <v>25.556520038847147</v>
      </c>
    </row>
    <row r="6674" spans="1:31" x14ac:dyDescent="0.25">
      <c r="A6674">
        <v>2350016</v>
      </c>
      <c r="B6674">
        <v>1</v>
      </c>
      <c r="C6674" t="s">
        <v>81</v>
      </c>
      <c r="D6674" t="s">
        <v>113</v>
      </c>
      <c r="E6674" t="s">
        <v>240</v>
      </c>
      <c r="F6674" t="s">
        <v>19025</v>
      </c>
      <c r="G6674" t="s">
        <v>363</v>
      </c>
      <c r="H6674" t="s">
        <v>135</v>
      </c>
      <c r="I6674" t="s">
        <v>144</v>
      </c>
      <c r="J6674" t="s">
        <v>137</v>
      </c>
      <c r="K6674" t="s">
        <v>209</v>
      </c>
      <c r="L6674" t="s">
        <v>19026</v>
      </c>
      <c r="M6674" t="s">
        <v>19027</v>
      </c>
      <c r="N6674">
        <v>0.383333333</v>
      </c>
      <c r="O6674">
        <v>3</v>
      </c>
      <c r="P6674">
        <v>3476</v>
      </c>
      <c r="Q6674">
        <v>168</v>
      </c>
      <c r="R6674">
        <v>446</v>
      </c>
      <c r="S6674">
        <v>29</v>
      </c>
      <c r="T6674">
        <v>449</v>
      </c>
      <c r="U6674">
        <v>3</v>
      </c>
      <c r="V6674">
        <v>0</v>
      </c>
      <c r="W6674">
        <v>0.72801700300315009</v>
      </c>
      <c r="X6674">
        <v>236.21477372224422</v>
      </c>
      <c r="Y6674">
        <v>510.50250150585714</v>
      </c>
      <c r="Z6674">
        <v>787.91225693087688</v>
      </c>
      <c r="AA6674">
        <v>50.396778619381621</v>
      </c>
      <c r="AB6674">
        <v>79.303484880182936</v>
      </c>
      <c r="AC6674">
        <v>10.575132060149901</v>
      </c>
      <c r="AD6674">
        <v>0</v>
      </c>
      <c r="AE6674">
        <v>1675.6329447216956</v>
      </c>
    </row>
    <row r="6675" spans="1:31" x14ac:dyDescent="0.25">
      <c r="A6675">
        <v>2350225</v>
      </c>
      <c r="B6675">
        <v>1</v>
      </c>
      <c r="C6675" t="s">
        <v>80</v>
      </c>
      <c r="D6675" t="s">
        <v>108</v>
      </c>
      <c r="E6675" t="s">
        <v>157</v>
      </c>
      <c r="F6675" t="s">
        <v>19028</v>
      </c>
      <c r="G6675" t="s">
        <v>159</v>
      </c>
      <c r="H6675" t="s">
        <v>154</v>
      </c>
      <c r="I6675" t="s">
        <v>144</v>
      </c>
      <c r="J6675" t="s">
        <v>137</v>
      </c>
      <c r="K6675" t="s">
        <v>138</v>
      </c>
      <c r="L6675" t="s">
        <v>19029</v>
      </c>
      <c r="M6675" t="s">
        <v>19030</v>
      </c>
      <c r="N6675">
        <v>1.0152777770000001</v>
      </c>
      <c r="O6675">
        <v>0</v>
      </c>
      <c r="P6675">
        <v>1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6.8646671487287786E-2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6.8646671487287786E-2</v>
      </c>
    </row>
    <row r="6676" spans="1:31" x14ac:dyDescent="0.25">
      <c r="A6676">
        <v>2350325</v>
      </c>
      <c r="B6676">
        <v>1</v>
      </c>
      <c r="C6676" t="s">
        <v>80</v>
      </c>
      <c r="D6676" t="s">
        <v>100</v>
      </c>
      <c r="E6676" t="s">
        <v>147</v>
      </c>
      <c r="F6676" t="s">
        <v>19031</v>
      </c>
      <c r="G6676" t="s">
        <v>134</v>
      </c>
      <c r="H6676" t="s">
        <v>135</v>
      </c>
      <c r="I6676" t="s">
        <v>144</v>
      </c>
      <c r="J6676" t="s">
        <v>137</v>
      </c>
      <c r="K6676" t="s">
        <v>138</v>
      </c>
      <c r="L6676" t="s">
        <v>19032</v>
      </c>
      <c r="M6676" t="s">
        <v>19033</v>
      </c>
      <c r="N6676">
        <v>0.69583333300000005</v>
      </c>
      <c r="O6676">
        <v>0</v>
      </c>
      <c r="P6676">
        <v>3159</v>
      </c>
      <c r="Q6676">
        <v>0</v>
      </c>
      <c r="R6676">
        <v>7</v>
      </c>
      <c r="S6676">
        <v>5</v>
      </c>
      <c r="T6676">
        <v>235</v>
      </c>
      <c r="U6676">
        <v>0</v>
      </c>
      <c r="V6676">
        <v>0</v>
      </c>
      <c r="W6676">
        <v>0</v>
      </c>
      <c r="X6676">
        <v>552.69713470860722</v>
      </c>
      <c r="Y6676">
        <v>0</v>
      </c>
      <c r="Z6676">
        <v>0.92144202106924067</v>
      </c>
      <c r="AA6676">
        <v>32.370762920351865</v>
      </c>
      <c r="AB6676">
        <v>243.03407946088731</v>
      </c>
      <c r="AC6676">
        <v>0</v>
      </c>
      <c r="AD6676">
        <v>0</v>
      </c>
      <c r="AE6676">
        <v>829.02341911091571</v>
      </c>
    </row>
    <row r="6677" spans="1:31" x14ac:dyDescent="0.25">
      <c r="A6677">
        <v>2350302</v>
      </c>
      <c r="B6677">
        <v>1</v>
      </c>
      <c r="C6677" t="s">
        <v>80</v>
      </c>
      <c r="D6677" t="s">
        <v>93</v>
      </c>
      <c r="E6677" t="s">
        <v>151</v>
      </c>
      <c r="F6677" t="s">
        <v>12042</v>
      </c>
      <c r="G6677" t="s">
        <v>153</v>
      </c>
      <c r="H6677" t="s">
        <v>154</v>
      </c>
      <c r="I6677" t="s">
        <v>144</v>
      </c>
      <c r="J6677" t="s">
        <v>137</v>
      </c>
      <c r="K6677" t="s">
        <v>138</v>
      </c>
      <c r="L6677" t="s">
        <v>19034</v>
      </c>
      <c r="M6677" t="s">
        <v>19035</v>
      </c>
      <c r="N6677">
        <v>3.1266666660000002</v>
      </c>
      <c r="O6677">
        <v>0</v>
      </c>
      <c r="P6677">
        <v>28</v>
      </c>
      <c r="Q6677">
        <v>0</v>
      </c>
      <c r="R6677">
        <v>14</v>
      </c>
      <c r="S6677">
        <v>0</v>
      </c>
      <c r="T6677">
        <v>4</v>
      </c>
      <c r="U6677">
        <v>0</v>
      </c>
      <c r="V6677">
        <v>0</v>
      </c>
      <c r="W6677">
        <v>0</v>
      </c>
      <c r="X6677">
        <v>8.1690045366501742</v>
      </c>
      <c r="Y6677">
        <v>0</v>
      </c>
      <c r="Z6677">
        <v>24.162072810256394</v>
      </c>
      <c r="AA6677">
        <v>0</v>
      </c>
      <c r="AB6677">
        <v>13.610416089676404</v>
      </c>
      <c r="AC6677">
        <v>0</v>
      </c>
      <c r="AD6677">
        <v>0</v>
      </c>
      <c r="AE6677">
        <v>45.941493436582974</v>
      </c>
    </row>
    <row r="6678" spans="1:31" x14ac:dyDescent="0.25">
      <c r="A6678">
        <v>2350182</v>
      </c>
      <c r="B6678">
        <v>1</v>
      </c>
      <c r="C6678" t="s">
        <v>81</v>
      </c>
      <c r="D6678" t="s">
        <v>117</v>
      </c>
      <c r="E6678" t="s">
        <v>141</v>
      </c>
      <c r="F6678" t="s">
        <v>2184</v>
      </c>
      <c r="G6678" t="s">
        <v>134</v>
      </c>
      <c r="H6678" t="s">
        <v>135</v>
      </c>
      <c r="I6678" t="s">
        <v>144</v>
      </c>
      <c r="J6678" t="s">
        <v>137</v>
      </c>
      <c r="K6678" t="s">
        <v>138</v>
      </c>
      <c r="L6678" t="s">
        <v>19036</v>
      </c>
      <c r="M6678" t="s">
        <v>19037</v>
      </c>
      <c r="N6678">
        <v>0.87111111100000005</v>
      </c>
      <c r="O6678">
        <v>0</v>
      </c>
      <c r="P6678">
        <v>0</v>
      </c>
      <c r="Q6678">
        <v>0</v>
      </c>
      <c r="R6678">
        <v>0</v>
      </c>
      <c r="S6678">
        <v>1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5.6185360623436802</v>
      </c>
      <c r="AB6678">
        <v>0</v>
      </c>
      <c r="AC6678">
        <v>0</v>
      </c>
      <c r="AD6678">
        <v>0</v>
      </c>
      <c r="AE6678">
        <v>5.6185360623436802</v>
      </c>
    </row>
    <row r="6679" spans="1:31" x14ac:dyDescent="0.25">
      <c r="A6679">
        <v>2349996</v>
      </c>
      <c r="B6679">
        <v>1</v>
      </c>
      <c r="C6679" t="s">
        <v>81</v>
      </c>
      <c r="D6679" t="s">
        <v>121</v>
      </c>
      <c r="E6679" t="s">
        <v>147</v>
      </c>
      <c r="F6679" t="s">
        <v>19038</v>
      </c>
      <c r="G6679" t="s">
        <v>1768</v>
      </c>
      <c r="H6679" t="s">
        <v>135</v>
      </c>
      <c r="I6679" t="s">
        <v>144</v>
      </c>
      <c r="J6679" t="s">
        <v>137</v>
      </c>
      <c r="K6679" t="s">
        <v>138</v>
      </c>
      <c r="L6679" t="s">
        <v>19039</v>
      </c>
      <c r="M6679" t="s">
        <v>19040</v>
      </c>
      <c r="N6679">
        <v>1.791666666</v>
      </c>
      <c r="O6679">
        <v>0</v>
      </c>
      <c r="P6679">
        <v>49</v>
      </c>
      <c r="Q6679">
        <v>0</v>
      </c>
      <c r="R6679">
        <v>28</v>
      </c>
      <c r="S6679">
        <v>0</v>
      </c>
      <c r="T6679">
        <v>7</v>
      </c>
      <c r="U6679">
        <v>0</v>
      </c>
      <c r="V6679">
        <v>0</v>
      </c>
      <c r="W6679">
        <v>0</v>
      </c>
      <c r="X6679">
        <v>16.49600404443002</v>
      </c>
      <c r="Y6679">
        <v>0</v>
      </c>
      <c r="Z6679">
        <v>23.49559968865972</v>
      </c>
      <c r="AA6679">
        <v>0</v>
      </c>
      <c r="AB6679">
        <v>7.2967624049848618</v>
      </c>
      <c r="AC6679">
        <v>0</v>
      </c>
      <c r="AD6679">
        <v>0</v>
      </c>
      <c r="AE6679">
        <v>47.288366138074601</v>
      </c>
    </row>
    <row r="6680" spans="1:31" x14ac:dyDescent="0.25">
      <c r="A6680">
        <v>2350494</v>
      </c>
      <c r="B6680">
        <v>1</v>
      </c>
      <c r="C6680" t="s">
        <v>81</v>
      </c>
      <c r="D6680" t="s">
        <v>115</v>
      </c>
      <c r="E6680" t="s">
        <v>151</v>
      </c>
      <c r="F6680" t="s">
        <v>19041</v>
      </c>
      <c r="G6680" t="s">
        <v>153</v>
      </c>
      <c r="H6680" t="s">
        <v>154</v>
      </c>
      <c r="I6680" t="s">
        <v>144</v>
      </c>
      <c r="J6680" t="s">
        <v>137</v>
      </c>
      <c r="K6680" t="s">
        <v>138</v>
      </c>
      <c r="L6680" t="s">
        <v>19042</v>
      </c>
      <c r="M6680" t="s">
        <v>19043</v>
      </c>
      <c r="N6680">
        <v>1.6005555549999999</v>
      </c>
      <c r="O6680">
        <v>0</v>
      </c>
      <c r="P6680">
        <v>6</v>
      </c>
      <c r="Q6680">
        <v>0</v>
      </c>
      <c r="R6680">
        <v>1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2.4497756769004004</v>
      </c>
      <c r="Y6680">
        <v>0</v>
      </c>
      <c r="Z6680">
        <v>0.27493302512742501</v>
      </c>
      <c r="AA6680">
        <v>0</v>
      </c>
      <c r="AB6680">
        <v>0</v>
      </c>
      <c r="AC6680">
        <v>0</v>
      </c>
      <c r="AD6680">
        <v>0</v>
      </c>
      <c r="AE6680">
        <v>2.7247087020278253</v>
      </c>
    </row>
    <row r="6681" spans="1:31" x14ac:dyDescent="0.25">
      <c r="A6681">
        <v>2350096</v>
      </c>
      <c r="B6681">
        <v>1</v>
      </c>
      <c r="C6681" t="s">
        <v>80</v>
      </c>
      <c r="D6681" t="s">
        <v>93</v>
      </c>
      <c r="E6681" t="s">
        <v>174</v>
      </c>
      <c r="F6681" t="s">
        <v>15627</v>
      </c>
      <c r="G6681" t="s">
        <v>633</v>
      </c>
      <c r="H6681" t="s">
        <v>154</v>
      </c>
      <c r="I6681" t="s">
        <v>144</v>
      </c>
      <c r="J6681" t="s">
        <v>137</v>
      </c>
      <c r="K6681" t="s">
        <v>138</v>
      </c>
      <c r="L6681" t="s">
        <v>19044</v>
      </c>
      <c r="M6681" t="s">
        <v>19045</v>
      </c>
      <c r="N6681">
        <v>3.696388888</v>
      </c>
      <c r="O6681">
        <v>0</v>
      </c>
      <c r="P6681">
        <v>7</v>
      </c>
      <c r="Q6681">
        <v>0</v>
      </c>
      <c r="R6681">
        <v>23</v>
      </c>
      <c r="S6681">
        <v>0</v>
      </c>
      <c r="T6681">
        <v>8</v>
      </c>
      <c r="U6681">
        <v>0</v>
      </c>
      <c r="V6681">
        <v>0</v>
      </c>
      <c r="W6681">
        <v>0</v>
      </c>
      <c r="X6681">
        <v>5.0646663496339945</v>
      </c>
      <c r="Y6681">
        <v>0</v>
      </c>
      <c r="Z6681">
        <v>313.58836210063816</v>
      </c>
      <c r="AA6681">
        <v>0</v>
      </c>
      <c r="AB6681">
        <v>79.336114992992904</v>
      </c>
      <c r="AC6681">
        <v>0</v>
      </c>
      <c r="AD6681">
        <v>0</v>
      </c>
      <c r="AE6681">
        <v>397.98914344326505</v>
      </c>
    </row>
    <row r="6682" spans="1:31" x14ac:dyDescent="0.25">
      <c r="A6682">
        <v>2350855</v>
      </c>
      <c r="B6682">
        <v>1</v>
      </c>
      <c r="C6682" t="s">
        <v>80</v>
      </c>
      <c r="D6682" t="s">
        <v>85</v>
      </c>
      <c r="E6682" t="s">
        <v>174</v>
      </c>
      <c r="F6682" t="s">
        <v>19046</v>
      </c>
      <c r="G6682" t="s">
        <v>176</v>
      </c>
      <c r="H6682" t="s">
        <v>154</v>
      </c>
      <c r="I6682" t="s">
        <v>144</v>
      </c>
      <c r="J6682" t="s">
        <v>137</v>
      </c>
      <c r="K6682" t="s">
        <v>138</v>
      </c>
      <c r="L6682" t="s">
        <v>19047</v>
      </c>
      <c r="M6682" t="s">
        <v>19048</v>
      </c>
      <c r="N6682">
        <v>2.6563888879999999</v>
      </c>
      <c r="O6682">
        <v>0</v>
      </c>
      <c r="P6682">
        <v>551</v>
      </c>
      <c r="Q6682">
        <v>0</v>
      </c>
      <c r="R6682">
        <v>0</v>
      </c>
      <c r="S6682">
        <v>0</v>
      </c>
      <c r="T6682">
        <v>57</v>
      </c>
      <c r="U6682">
        <v>0</v>
      </c>
      <c r="V6682">
        <v>0</v>
      </c>
      <c r="W6682">
        <v>0</v>
      </c>
      <c r="X6682">
        <v>540.08000589301082</v>
      </c>
      <c r="Y6682">
        <v>0</v>
      </c>
      <c r="Z6682">
        <v>0</v>
      </c>
      <c r="AA6682">
        <v>0</v>
      </c>
      <c r="AB6682">
        <v>110.75921870363877</v>
      </c>
      <c r="AC6682">
        <v>0</v>
      </c>
      <c r="AD6682">
        <v>0</v>
      </c>
      <c r="AE6682">
        <v>650.83922459664961</v>
      </c>
    </row>
    <row r="6683" spans="1:31" x14ac:dyDescent="0.25">
      <c r="A6683">
        <v>2350878</v>
      </c>
      <c r="B6683">
        <v>1</v>
      </c>
      <c r="C6683" t="s">
        <v>80</v>
      </c>
      <c r="D6683" t="s">
        <v>103</v>
      </c>
      <c r="E6683" t="s">
        <v>151</v>
      </c>
      <c r="F6683" t="s">
        <v>19049</v>
      </c>
      <c r="G6683" t="s">
        <v>153</v>
      </c>
      <c r="H6683" t="s">
        <v>154</v>
      </c>
      <c r="I6683" t="s">
        <v>144</v>
      </c>
      <c r="J6683" t="s">
        <v>137</v>
      </c>
      <c r="K6683" t="s">
        <v>138</v>
      </c>
      <c r="L6683" t="s">
        <v>19050</v>
      </c>
      <c r="M6683" t="s">
        <v>19051</v>
      </c>
      <c r="N6683">
        <v>4.3919444439999999</v>
      </c>
      <c r="O6683">
        <v>0</v>
      </c>
      <c r="P6683">
        <v>293</v>
      </c>
      <c r="Q6683">
        <v>0</v>
      </c>
      <c r="R6683">
        <v>1</v>
      </c>
      <c r="S6683">
        <v>0</v>
      </c>
      <c r="T6683">
        <v>52</v>
      </c>
      <c r="U6683">
        <v>0</v>
      </c>
      <c r="V6683">
        <v>0</v>
      </c>
      <c r="W6683">
        <v>0</v>
      </c>
      <c r="X6683">
        <v>354.85964591068949</v>
      </c>
      <c r="Y6683">
        <v>0</v>
      </c>
      <c r="Z6683">
        <v>3.3785873111232729</v>
      </c>
      <c r="AA6683">
        <v>0</v>
      </c>
      <c r="AB6683">
        <v>160.24078419790717</v>
      </c>
      <c r="AC6683">
        <v>0</v>
      </c>
      <c r="AD6683">
        <v>0</v>
      </c>
      <c r="AE6683">
        <v>518.47901741971998</v>
      </c>
    </row>
    <row r="6684" spans="1:31" x14ac:dyDescent="0.25">
      <c r="A6684">
        <v>2351018</v>
      </c>
      <c r="B6684">
        <v>1</v>
      </c>
      <c r="C6684" t="s">
        <v>80</v>
      </c>
      <c r="D6684" t="s">
        <v>94</v>
      </c>
      <c r="E6684" t="s">
        <v>132</v>
      </c>
      <c r="F6684" t="s">
        <v>19052</v>
      </c>
      <c r="G6684" t="s">
        <v>134</v>
      </c>
      <c r="H6684" t="s">
        <v>135</v>
      </c>
      <c r="I6684" t="s">
        <v>136</v>
      </c>
      <c r="J6684" t="s">
        <v>137</v>
      </c>
      <c r="K6684" t="s">
        <v>138</v>
      </c>
      <c r="L6684" t="s">
        <v>19053</v>
      </c>
      <c r="M6684" t="s">
        <v>19054</v>
      </c>
      <c r="N6684">
        <v>1.3888888E-2</v>
      </c>
      <c r="O6684">
        <v>0</v>
      </c>
      <c r="P6684">
        <v>3413</v>
      </c>
      <c r="Q6684">
        <v>97</v>
      </c>
      <c r="R6684">
        <v>660</v>
      </c>
      <c r="S6684">
        <v>20</v>
      </c>
      <c r="T6684">
        <v>453</v>
      </c>
      <c r="U6684">
        <v>5</v>
      </c>
      <c r="V6684">
        <v>2</v>
      </c>
      <c r="W6684">
        <v>0</v>
      </c>
      <c r="X6684">
        <v>8.9820555162104299</v>
      </c>
      <c r="Y6684">
        <v>6.7203965766155838</v>
      </c>
      <c r="Z6684">
        <v>25.364490356605586</v>
      </c>
      <c r="AA6684">
        <v>1.1411619781447084</v>
      </c>
      <c r="AB6684">
        <v>4.8009691961112786</v>
      </c>
      <c r="AC6684">
        <v>6.2101482931398335</v>
      </c>
      <c r="AD6684">
        <v>2.3400970445624999E-2</v>
      </c>
      <c r="AE6684">
        <v>53.242622887273043</v>
      </c>
    </row>
    <row r="6685" spans="1:31" x14ac:dyDescent="0.25">
      <c r="A6685">
        <v>2351041</v>
      </c>
      <c r="B6685">
        <v>1</v>
      </c>
      <c r="C6685" t="s">
        <v>80</v>
      </c>
      <c r="D6685" t="s">
        <v>105</v>
      </c>
      <c r="E6685" t="s">
        <v>132</v>
      </c>
      <c r="F6685" t="s">
        <v>11355</v>
      </c>
      <c r="G6685" t="s">
        <v>134</v>
      </c>
      <c r="H6685" t="s">
        <v>135</v>
      </c>
      <c r="I6685" t="s">
        <v>144</v>
      </c>
      <c r="J6685" t="s">
        <v>137</v>
      </c>
      <c r="K6685" t="s">
        <v>138</v>
      </c>
      <c r="L6685" t="s">
        <v>19055</v>
      </c>
      <c r="M6685" t="s">
        <v>19056</v>
      </c>
      <c r="N6685">
        <v>0.48277777700000002</v>
      </c>
      <c r="O6685">
        <v>19</v>
      </c>
      <c r="P6685">
        <v>831</v>
      </c>
      <c r="Q6685">
        <v>9</v>
      </c>
      <c r="R6685">
        <v>46</v>
      </c>
      <c r="S6685">
        <v>40</v>
      </c>
      <c r="T6685">
        <v>127</v>
      </c>
      <c r="U6685">
        <v>11</v>
      </c>
      <c r="V6685">
        <v>0</v>
      </c>
      <c r="W6685">
        <v>4.6041802823724822</v>
      </c>
      <c r="X6685">
        <v>117.9392787839915</v>
      </c>
      <c r="Y6685">
        <v>21.753626973407997</v>
      </c>
      <c r="Z6685">
        <v>16.464085573192339</v>
      </c>
      <c r="AA6685">
        <v>175.38739992419843</v>
      </c>
      <c r="AB6685">
        <v>68.641080435720184</v>
      </c>
      <c r="AC6685">
        <v>122.61266499694767</v>
      </c>
      <c r="AD6685">
        <v>0</v>
      </c>
      <c r="AE6685">
        <v>527.40231696983062</v>
      </c>
    </row>
    <row r="6686" spans="1:31" x14ac:dyDescent="0.25">
      <c r="A6686">
        <v>2351147</v>
      </c>
      <c r="B6686">
        <v>1</v>
      </c>
      <c r="C6686" t="s">
        <v>80</v>
      </c>
      <c r="D6686" t="s">
        <v>83</v>
      </c>
      <c r="E6686" t="s">
        <v>157</v>
      </c>
      <c r="F6686" t="s">
        <v>19057</v>
      </c>
      <c r="G6686" t="s">
        <v>204</v>
      </c>
      <c r="H6686" t="s">
        <v>154</v>
      </c>
      <c r="I6686" t="s">
        <v>144</v>
      </c>
      <c r="J6686" t="s">
        <v>137</v>
      </c>
      <c r="K6686" t="s">
        <v>138</v>
      </c>
      <c r="L6686" t="s">
        <v>19058</v>
      </c>
      <c r="M6686" t="s">
        <v>19059</v>
      </c>
      <c r="N6686">
        <v>1.2633333330000001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6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14.842685697736302</v>
      </c>
      <c r="AC6686">
        <v>0</v>
      </c>
      <c r="AD6686">
        <v>0</v>
      </c>
      <c r="AE6686">
        <v>14.842685697736302</v>
      </c>
    </row>
    <row r="6687" spans="1:31" x14ac:dyDescent="0.25">
      <c r="A6687">
        <v>2350709</v>
      </c>
      <c r="B6687">
        <v>1</v>
      </c>
      <c r="C6687" t="s">
        <v>80</v>
      </c>
      <c r="D6687" t="s">
        <v>104</v>
      </c>
      <c r="E6687" t="s">
        <v>141</v>
      </c>
      <c r="F6687" t="s">
        <v>961</v>
      </c>
      <c r="G6687" t="s">
        <v>134</v>
      </c>
      <c r="H6687" t="s">
        <v>135</v>
      </c>
      <c r="I6687" t="s">
        <v>144</v>
      </c>
      <c r="J6687" t="s">
        <v>137</v>
      </c>
      <c r="K6687" t="s">
        <v>138</v>
      </c>
      <c r="L6687" t="s">
        <v>19060</v>
      </c>
      <c r="M6687" t="s">
        <v>19061</v>
      </c>
      <c r="N6687">
        <v>0.49333333299999999</v>
      </c>
      <c r="O6687">
        <v>5</v>
      </c>
      <c r="P6687">
        <v>1794</v>
      </c>
      <c r="Q6687">
        <v>10</v>
      </c>
      <c r="R6687">
        <v>20</v>
      </c>
      <c r="S6687">
        <v>17</v>
      </c>
      <c r="T6687">
        <v>210</v>
      </c>
      <c r="U6687">
        <v>2</v>
      </c>
      <c r="V6687">
        <v>0</v>
      </c>
      <c r="W6687">
        <v>0.35855386768344005</v>
      </c>
      <c r="X6687">
        <v>210.0948647274052</v>
      </c>
      <c r="Y6687">
        <v>6.2818398889528346</v>
      </c>
      <c r="Z6687">
        <v>3.3005453506519409</v>
      </c>
      <c r="AA6687">
        <v>200.87020174798062</v>
      </c>
      <c r="AB6687">
        <v>100.35124743480462</v>
      </c>
      <c r="AC6687">
        <v>11.1969644036456</v>
      </c>
      <c r="AD6687">
        <v>0</v>
      </c>
      <c r="AE6687">
        <v>532.45421742112421</v>
      </c>
    </row>
    <row r="6688" spans="1:31" x14ac:dyDescent="0.25">
      <c r="A6688">
        <v>2350563</v>
      </c>
      <c r="B6688">
        <v>1</v>
      </c>
      <c r="C6688" t="s">
        <v>80</v>
      </c>
      <c r="D6688" t="s">
        <v>103</v>
      </c>
      <c r="E6688" t="s">
        <v>132</v>
      </c>
      <c r="F6688" t="s">
        <v>19062</v>
      </c>
      <c r="G6688" t="s">
        <v>134</v>
      </c>
      <c r="H6688" t="s">
        <v>135</v>
      </c>
      <c r="I6688" t="s">
        <v>144</v>
      </c>
      <c r="J6688" t="s">
        <v>137</v>
      </c>
      <c r="K6688" t="s">
        <v>138</v>
      </c>
      <c r="L6688" t="s">
        <v>19063</v>
      </c>
      <c r="M6688" t="s">
        <v>19064</v>
      </c>
      <c r="N6688">
        <v>0.900277777</v>
      </c>
      <c r="O6688">
        <v>0</v>
      </c>
      <c r="P6688">
        <v>0</v>
      </c>
      <c r="Q6688">
        <v>6</v>
      </c>
      <c r="R6688">
        <v>6</v>
      </c>
      <c r="S6688">
        <v>2</v>
      </c>
      <c r="T6688">
        <v>6</v>
      </c>
      <c r="U6688">
        <v>2</v>
      </c>
      <c r="V6688">
        <v>0</v>
      </c>
      <c r="W6688">
        <v>0</v>
      </c>
      <c r="X6688">
        <v>0</v>
      </c>
      <c r="Y6688">
        <v>101.46484122891229</v>
      </c>
      <c r="Z6688">
        <v>54.562328972372299</v>
      </c>
      <c r="AA6688">
        <v>11.423143835648162</v>
      </c>
      <c r="AB6688">
        <v>16.311005020765762</v>
      </c>
      <c r="AC6688">
        <v>207.55933295951741</v>
      </c>
      <c r="AD6688">
        <v>0</v>
      </c>
      <c r="AE6688">
        <v>391.32065201721593</v>
      </c>
    </row>
    <row r="6689" spans="1:31" x14ac:dyDescent="0.25">
      <c r="A6689">
        <v>2350663</v>
      </c>
      <c r="B6689">
        <v>1</v>
      </c>
      <c r="C6689" t="s">
        <v>81</v>
      </c>
      <c r="D6689" t="s">
        <v>128</v>
      </c>
      <c r="E6689" t="s">
        <v>141</v>
      </c>
      <c r="F6689" t="s">
        <v>19065</v>
      </c>
      <c r="G6689" t="s">
        <v>134</v>
      </c>
      <c r="H6689" t="s">
        <v>135</v>
      </c>
      <c r="I6689" t="s">
        <v>144</v>
      </c>
      <c r="J6689" t="s">
        <v>137</v>
      </c>
      <c r="K6689" t="s">
        <v>138</v>
      </c>
      <c r="L6689" t="s">
        <v>19066</v>
      </c>
      <c r="M6689" t="s">
        <v>19067</v>
      </c>
      <c r="N6689">
        <v>1.964444444</v>
      </c>
      <c r="O6689">
        <v>3</v>
      </c>
      <c r="P6689">
        <v>1</v>
      </c>
      <c r="Q6689">
        <v>26</v>
      </c>
      <c r="R6689">
        <v>6</v>
      </c>
      <c r="S6689">
        <v>7</v>
      </c>
      <c r="T6689">
        <v>1</v>
      </c>
      <c r="U6689">
        <v>0</v>
      </c>
      <c r="V6689">
        <v>0</v>
      </c>
      <c r="W6689">
        <v>5.773864317036006</v>
      </c>
      <c r="X6689">
        <v>0.34106144405306116</v>
      </c>
      <c r="Y6689">
        <v>218.35138404626034</v>
      </c>
      <c r="Z6689">
        <v>5.5377187868948345</v>
      </c>
      <c r="AA6689">
        <v>16.775438574828311</v>
      </c>
      <c r="AB6689">
        <v>4.6406517759130672</v>
      </c>
      <c r="AC6689">
        <v>0</v>
      </c>
      <c r="AD6689">
        <v>0</v>
      </c>
      <c r="AE6689">
        <v>251.4201189449856</v>
      </c>
    </row>
    <row r="6690" spans="1:31" x14ac:dyDescent="0.25">
      <c r="A6690">
        <v>2350961</v>
      </c>
      <c r="B6690">
        <v>1</v>
      </c>
      <c r="C6690" t="s">
        <v>81</v>
      </c>
      <c r="D6690" t="s">
        <v>118</v>
      </c>
      <c r="E6690" t="s">
        <v>147</v>
      </c>
      <c r="F6690" t="s">
        <v>19068</v>
      </c>
      <c r="G6690" t="s">
        <v>184</v>
      </c>
      <c r="H6690" t="s">
        <v>135</v>
      </c>
      <c r="I6690" t="s">
        <v>144</v>
      </c>
      <c r="J6690" t="s">
        <v>137</v>
      </c>
      <c r="K6690" t="s">
        <v>138</v>
      </c>
      <c r="L6690" t="s">
        <v>19069</v>
      </c>
      <c r="M6690" t="s">
        <v>19070</v>
      </c>
      <c r="N6690">
        <v>3.8377777769999999</v>
      </c>
      <c r="O6690">
        <v>0</v>
      </c>
      <c r="P6690">
        <v>0</v>
      </c>
      <c r="Q6690">
        <v>4</v>
      </c>
      <c r="R6690">
        <v>0</v>
      </c>
      <c r="S6690">
        <v>1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253.89935790707904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253.89935790707904</v>
      </c>
    </row>
    <row r="6691" spans="1:31" x14ac:dyDescent="0.25">
      <c r="A6691">
        <v>2350795</v>
      </c>
      <c r="B6691">
        <v>1</v>
      </c>
      <c r="C6691" t="s">
        <v>80</v>
      </c>
      <c r="D6691" t="s">
        <v>103</v>
      </c>
      <c r="E6691" t="s">
        <v>141</v>
      </c>
      <c r="F6691" t="s">
        <v>19071</v>
      </c>
      <c r="G6691" t="s">
        <v>134</v>
      </c>
      <c r="H6691" t="s">
        <v>135</v>
      </c>
      <c r="I6691" t="s">
        <v>144</v>
      </c>
      <c r="J6691" t="s">
        <v>137</v>
      </c>
      <c r="K6691" t="s">
        <v>138</v>
      </c>
      <c r="L6691" t="s">
        <v>19072</v>
      </c>
      <c r="M6691" t="s">
        <v>19073</v>
      </c>
      <c r="N6691">
        <v>1.46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0</v>
      </c>
      <c r="U6691">
        <v>1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1460.7658005855724</v>
      </c>
      <c r="AD6691">
        <v>0</v>
      </c>
      <c r="AE6691">
        <v>1460.7658005855724</v>
      </c>
    </row>
    <row r="6692" spans="1:31" x14ac:dyDescent="0.25">
      <c r="A6692">
        <v>2350560</v>
      </c>
      <c r="B6692">
        <v>1</v>
      </c>
      <c r="C6692" t="s">
        <v>81</v>
      </c>
      <c r="D6692" t="s">
        <v>120</v>
      </c>
      <c r="E6692" t="s">
        <v>174</v>
      </c>
      <c r="F6692" t="s">
        <v>6524</v>
      </c>
      <c r="G6692" t="s">
        <v>633</v>
      </c>
      <c r="H6692" t="s">
        <v>154</v>
      </c>
      <c r="I6692" t="s">
        <v>144</v>
      </c>
      <c r="J6692" t="s">
        <v>137</v>
      </c>
      <c r="K6692" t="s">
        <v>138</v>
      </c>
      <c r="L6692" t="s">
        <v>19074</v>
      </c>
      <c r="M6692" t="s">
        <v>19075</v>
      </c>
      <c r="N6692">
        <v>1.4111111110000001</v>
      </c>
      <c r="O6692">
        <v>0</v>
      </c>
      <c r="P6692">
        <v>1</v>
      </c>
      <c r="Q6692">
        <v>0</v>
      </c>
      <c r="R6692">
        <v>13</v>
      </c>
      <c r="S6692">
        <v>0</v>
      </c>
      <c r="T6692">
        <v>1</v>
      </c>
      <c r="U6692">
        <v>0</v>
      </c>
      <c r="V6692">
        <v>0</v>
      </c>
      <c r="W6692">
        <v>0</v>
      </c>
      <c r="X6692">
        <v>0.24306873807270335</v>
      </c>
      <c r="Y6692">
        <v>0</v>
      </c>
      <c r="Z6692">
        <v>219.38380812592717</v>
      </c>
      <c r="AA6692">
        <v>0</v>
      </c>
      <c r="AB6692">
        <v>15.174142680700314</v>
      </c>
      <c r="AC6692">
        <v>0</v>
      </c>
      <c r="AD6692">
        <v>0</v>
      </c>
      <c r="AE6692">
        <v>234.80101954470018</v>
      </c>
    </row>
    <row r="6693" spans="1:31" x14ac:dyDescent="0.25">
      <c r="A6693">
        <v>2350583</v>
      </c>
      <c r="B6693">
        <v>1</v>
      </c>
      <c r="C6693" t="s">
        <v>81</v>
      </c>
      <c r="D6693" t="s">
        <v>123</v>
      </c>
      <c r="E6693" t="s">
        <v>174</v>
      </c>
      <c r="F6693" t="s">
        <v>19076</v>
      </c>
      <c r="G6693" t="s">
        <v>269</v>
      </c>
      <c r="H6693" t="s">
        <v>154</v>
      </c>
      <c r="I6693" t="s">
        <v>144</v>
      </c>
      <c r="J6693" t="s">
        <v>137</v>
      </c>
      <c r="K6693" t="s">
        <v>209</v>
      </c>
      <c r="L6693" t="s">
        <v>19077</v>
      </c>
      <c r="M6693" t="s">
        <v>19078</v>
      </c>
      <c r="N6693">
        <v>8.3902777769999997</v>
      </c>
      <c r="O6693">
        <v>0</v>
      </c>
      <c r="P6693">
        <v>570</v>
      </c>
      <c r="Q6693">
        <v>0</v>
      </c>
      <c r="R6693">
        <v>0</v>
      </c>
      <c r="S6693">
        <v>0</v>
      </c>
      <c r="T6693">
        <v>111</v>
      </c>
      <c r="U6693">
        <v>0</v>
      </c>
      <c r="V6693">
        <v>0</v>
      </c>
      <c r="W6693">
        <v>0</v>
      </c>
      <c r="X6693">
        <v>1086.7015371585715</v>
      </c>
      <c r="Y6693">
        <v>0</v>
      </c>
      <c r="Z6693">
        <v>0</v>
      </c>
      <c r="AA6693">
        <v>0</v>
      </c>
      <c r="AB6693">
        <v>1295.033662364126</v>
      </c>
      <c r="AC6693">
        <v>0</v>
      </c>
      <c r="AD6693">
        <v>0</v>
      </c>
      <c r="AE6693">
        <v>2381.7351995226973</v>
      </c>
    </row>
    <row r="6694" spans="1:31" x14ac:dyDescent="0.25">
      <c r="A6694">
        <v>2350603</v>
      </c>
      <c r="B6694">
        <v>1</v>
      </c>
      <c r="C6694" t="s">
        <v>81</v>
      </c>
      <c r="D6694" t="s">
        <v>128</v>
      </c>
      <c r="E6694" t="s">
        <v>151</v>
      </c>
      <c r="F6694" t="s">
        <v>19079</v>
      </c>
      <c r="G6694" t="s">
        <v>269</v>
      </c>
      <c r="H6694" t="s">
        <v>154</v>
      </c>
      <c r="I6694" t="s">
        <v>144</v>
      </c>
      <c r="J6694" t="s">
        <v>137</v>
      </c>
      <c r="K6694" t="s">
        <v>209</v>
      </c>
      <c r="L6694" t="s">
        <v>19080</v>
      </c>
      <c r="M6694" t="s">
        <v>19081</v>
      </c>
      <c r="N6694">
        <v>3.940833333</v>
      </c>
      <c r="O6694">
        <v>0</v>
      </c>
      <c r="P6694">
        <v>44</v>
      </c>
      <c r="Q6694">
        <v>0</v>
      </c>
      <c r="R6694">
        <v>0</v>
      </c>
      <c r="S6694">
        <v>0</v>
      </c>
      <c r="T6694">
        <v>43</v>
      </c>
      <c r="U6694">
        <v>0</v>
      </c>
      <c r="V6694">
        <v>0</v>
      </c>
      <c r="W6694">
        <v>0</v>
      </c>
      <c r="X6694">
        <v>68.590424280197951</v>
      </c>
      <c r="Y6694">
        <v>0</v>
      </c>
      <c r="Z6694">
        <v>0</v>
      </c>
      <c r="AA6694">
        <v>0</v>
      </c>
      <c r="AB6694">
        <v>323.78664822121971</v>
      </c>
      <c r="AC6694">
        <v>0</v>
      </c>
      <c r="AD6694">
        <v>0</v>
      </c>
      <c r="AE6694">
        <v>392.37707250141767</v>
      </c>
    </row>
    <row r="6695" spans="1:31" x14ac:dyDescent="0.25">
      <c r="A6695">
        <v>2350769</v>
      </c>
      <c r="B6695">
        <v>1</v>
      </c>
      <c r="C6695" t="s">
        <v>80</v>
      </c>
      <c r="D6695" t="s">
        <v>83</v>
      </c>
      <c r="E6695" t="s">
        <v>326</v>
      </c>
      <c r="F6695" t="s">
        <v>19082</v>
      </c>
      <c r="G6695" t="s">
        <v>391</v>
      </c>
      <c r="H6695" t="s">
        <v>154</v>
      </c>
      <c r="I6695" t="s">
        <v>144</v>
      </c>
      <c r="J6695" t="s">
        <v>137</v>
      </c>
      <c r="K6695" t="s">
        <v>138</v>
      </c>
      <c r="L6695" t="s">
        <v>19083</v>
      </c>
      <c r="M6695" t="s">
        <v>19084</v>
      </c>
      <c r="N6695">
        <v>2.2341666660000001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39</v>
      </c>
      <c r="U6695">
        <v>0</v>
      </c>
      <c r="V6695">
        <v>1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159.84939337114611</v>
      </c>
      <c r="AC6695">
        <v>0</v>
      </c>
      <c r="AD6695">
        <v>384.1825479342827</v>
      </c>
      <c r="AE6695">
        <v>544.03194130542875</v>
      </c>
    </row>
    <row r="6696" spans="1:31" x14ac:dyDescent="0.25">
      <c r="A6696">
        <v>2350746</v>
      </c>
      <c r="B6696">
        <v>1</v>
      </c>
      <c r="C6696" t="s">
        <v>80</v>
      </c>
      <c r="D6696" t="s">
        <v>109</v>
      </c>
      <c r="E6696" t="s">
        <v>151</v>
      </c>
      <c r="F6696" t="s">
        <v>19085</v>
      </c>
      <c r="G6696" t="s">
        <v>153</v>
      </c>
      <c r="H6696" t="s">
        <v>154</v>
      </c>
      <c r="I6696" t="s">
        <v>144</v>
      </c>
      <c r="J6696" t="s">
        <v>137</v>
      </c>
      <c r="K6696" t="s">
        <v>138</v>
      </c>
      <c r="L6696" t="s">
        <v>19086</v>
      </c>
      <c r="M6696" t="s">
        <v>19087</v>
      </c>
      <c r="N6696">
        <v>1.888055555</v>
      </c>
      <c r="O6696">
        <v>0</v>
      </c>
      <c r="P6696">
        <v>67</v>
      </c>
      <c r="Q6696">
        <v>0</v>
      </c>
      <c r="R6696">
        <v>5</v>
      </c>
      <c r="S6696">
        <v>0</v>
      </c>
      <c r="T6696">
        <v>9</v>
      </c>
      <c r="U6696">
        <v>0</v>
      </c>
      <c r="V6696">
        <v>0</v>
      </c>
      <c r="W6696">
        <v>0</v>
      </c>
      <c r="X6696">
        <v>19.986294240353118</v>
      </c>
      <c r="Y6696">
        <v>0</v>
      </c>
      <c r="Z6696">
        <v>3.5692264319900584</v>
      </c>
      <c r="AA6696">
        <v>0</v>
      </c>
      <c r="AB6696">
        <v>1.6569432460644617</v>
      </c>
      <c r="AC6696">
        <v>0</v>
      </c>
      <c r="AD6696">
        <v>0</v>
      </c>
      <c r="AE6696">
        <v>25.212463918407639</v>
      </c>
    </row>
    <row r="6697" spans="1:31" x14ac:dyDescent="0.25">
      <c r="A6697">
        <v>2350752</v>
      </c>
      <c r="B6697">
        <v>1</v>
      </c>
      <c r="C6697" t="s">
        <v>81</v>
      </c>
      <c r="D6697" t="s">
        <v>112</v>
      </c>
      <c r="E6697" t="s">
        <v>157</v>
      </c>
      <c r="F6697" t="s">
        <v>19088</v>
      </c>
      <c r="G6697" t="s">
        <v>159</v>
      </c>
      <c r="H6697" t="s">
        <v>154</v>
      </c>
      <c r="I6697" t="s">
        <v>144</v>
      </c>
      <c r="J6697" t="s">
        <v>137</v>
      </c>
      <c r="K6697" t="s">
        <v>138</v>
      </c>
      <c r="L6697" t="s">
        <v>19089</v>
      </c>
      <c r="M6697" t="s">
        <v>19090</v>
      </c>
      <c r="N6697">
        <v>4.9183333329999996</v>
      </c>
      <c r="O6697">
        <v>0</v>
      </c>
      <c r="P6697">
        <v>0</v>
      </c>
      <c r="Q6697">
        <v>0</v>
      </c>
      <c r="R6697">
        <v>1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7.7850587066575887</v>
      </c>
      <c r="AA6697">
        <v>0</v>
      </c>
      <c r="AB6697">
        <v>0</v>
      </c>
      <c r="AC6697">
        <v>0</v>
      </c>
      <c r="AD6697">
        <v>0</v>
      </c>
      <c r="AE6697">
        <v>7.7850587066575887</v>
      </c>
    </row>
    <row r="6698" spans="1:31" x14ac:dyDescent="0.25">
      <c r="A6698">
        <v>2350918</v>
      </c>
      <c r="B6698">
        <v>1</v>
      </c>
      <c r="C6698" t="s">
        <v>80</v>
      </c>
      <c r="D6698" t="s">
        <v>82</v>
      </c>
      <c r="E6698" t="s">
        <v>326</v>
      </c>
      <c r="F6698" t="s">
        <v>19091</v>
      </c>
      <c r="G6698" t="s">
        <v>153</v>
      </c>
      <c r="H6698" t="s">
        <v>154</v>
      </c>
      <c r="I6698" t="s">
        <v>144</v>
      </c>
      <c r="J6698" t="s">
        <v>137</v>
      </c>
      <c r="K6698" t="s">
        <v>138</v>
      </c>
      <c r="L6698" t="s">
        <v>19092</v>
      </c>
      <c r="M6698" t="s">
        <v>19093</v>
      </c>
      <c r="N6698">
        <v>0.91555555499999997</v>
      </c>
      <c r="O6698">
        <v>0</v>
      </c>
      <c r="P6698">
        <v>96</v>
      </c>
      <c r="Q6698">
        <v>0</v>
      </c>
      <c r="R6698">
        <v>0</v>
      </c>
      <c r="S6698">
        <v>0</v>
      </c>
      <c r="T6698">
        <v>47</v>
      </c>
      <c r="U6698">
        <v>0</v>
      </c>
      <c r="V6698">
        <v>0</v>
      </c>
      <c r="W6698">
        <v>0</v>
      </c>
      <c r="X6698">
        <v>31.252288328005911</v>
      </c>
      <c r="Y6698">
        <v>0</v>
      </c>
      <c r="Z6698">
        <v>0</v>
      </c>
      <c r="AA6698">
        <v>0</v>
      </c>
      <c r="AB6698">
        <v>98.684907842511805</v>
      </c>
      <c r="AC6698">
        <v>0</v>
      </c>
      <c r="AD6698">
        <v>0</v>
      </c>
      <c r="AE6698">
        <v>129.93719617051772</v>
      </c>
    </row>
    <row r="6699" spans="1:31" x14ac:dyDescent="0.25">
      <c r="A6699">
        <v>2350895</v>
      </c>
      <c r="B6699">
        <v>1</v>
      </c>
      <c r="C6699" t="s">
        <v>80</v>
      </c>
      <c r="D6699" t="s">
        <v>100</v>
      </c>
      <c r="E6699" t="s">
        <v>174</v>
      </c>
      <c r="F6699" t="s">
        <v>19094</v>
      </c>
      <c r="G6699" t="s">
        <v>299</v>
      </c>
      <c r="H6699" t="s">
        <v>154</v>
      </c>
      <c r="I6699" t="s">
        <v>144</v>
      </c>
      <c r="J6699" t="s">
        <v>137</v>
      </c>
      <c r="K6699" t="s">
        <v>138</v>
      </c>
      <c r="L6699" t="s">
        <v>19095</v>
      </c>
      <c r="M6699" t="s">
        <v>19096</v>
      </c>
      <c r="N6699">
        <v>1.0477777770000001</v>
      </c>
      <c r="O6699">
        <v>0</v>
      </c>
      <c r="P6699">
        <v>35</v>
      </c>
      <c r="Q6699">
        <v>0</v>
      </c>
      <c r="R6699">
        <v>22</v>
      </c>
      <c r="S6699">
        <v>0</v>
      </c>
      <c r="T6699">
        <v>23</v>
      </c>
      <c r="U6699">
        <v>0</v>
      </c>
      <c r="V6699">
        <v>0</v>
      </c>
      <c r="W6699">
        <v>0</v>
      </c>
      <c r="X6699">
        <v>10.804663373590769</v>
      </c>
      <c r="Y6699">
        <v>0</v>
      </c>
      <c r="Z6699">
        <v>10.212397415618645</v>
      </c>
      <c r="AA6699">
        <v>0</v>
      </c>
      <c r="AB6699">
        <v>18.59873162319299</v>
      </c>
      <c r="AC6699">
        <v>0</v>
      </c>
      <c r="AD6699">
        <v>0</v>
      </c>
      <c r="AE6699">
        <v>39.615792412402399</v>
      </c>
    </row>
    <row r="6700" spans="1:31" x14ac:dyDescent="0.25">
      <c r="A6700">
        <v>2350626</v>
      </c>
      <c r="B6700">
        <v>1</v>
      </c>
      <c r="C6700" t="s">
        <v>81</v>
      </c>
      <c r="D6700" t="s">
        <v>127</v>
      </c>
      <c r="E6700" t="s">
        <v>174</v>
      </c>
      <c r="F6700" t="s">
        <v>19097</v>
      </c>
      <c r="G6700" t="s">
        <v>208</v>
      </c>
      <c r="H6700" t="s">
        <v>154</v>
      </c>
      <c r="I6700" t="s">
        <v>144</v>
      </c>
      <c r="J6700" t="s">
        <v>137</v>
      </c>
      <c r="K6700" t="s">
        <v>209</v>
      </c>
      <c r="L6700" t="s">
        <v>19098</v>
      </c>
      <c r="M6700" t="s">
        <v>19099</v>
      </c>
      <c r="N6700">
        <v>0.373611111</v>
      </c>
      <c r="O6700">
        <v>0</v>
      </c>
      <c r="P6700">
        <v>48</v>
      </c>
      <c r="Q6700">
        <v>0</v>
      </c>
      <c r="R6700">
        <v>0</v>
      </c>
      <c r="S6700">
        <v>0</v>
      </c>
      <c r="T6700">
        <v>4</v>
      </c>
      <c r="U6700">
        <v>0</v>
      </c>
      <c r="V6700">
        <v>0</v>
      </c>
      <c r="W6700">
        <v>0</v>
      </c>
      <c r="X6700">
        <v>3.2404154141401196</v>
      </c>
      <c r="Y6700">
        <v>0</v>
      </c>
      <c r="Z6700">
        <v>0</v>
      </c>
      <c r="AA6700">
        <v>0</v>
      </c>
      <c r="AB6700">
        <v>0.98822436046579099</v>
      </c>
      <c r="AC6700">
        <v>0</v>
      </c>
      <c r="AD6700">
        <v>0</v>
      </c>
      <c r="AE6700">
        <v>4.2286397746059103</v>
      </c>
    </row>
    <row r="6701" spans="1:31" x14ac:dyDescent="0.25">
      <c r="A6701">
        <v>2350981</v>
      </c>
      <c r="B6701">
        <v>1</v>
      </c>
      <c r="C6701" t="s">
        <v>81</v>
      </c>
      <c r="D6701" t="s">
        <v>127</v>
      </c>
      <c r="E6701" t="s">
        <v>151</v>
      </c>
      <c r="F6701" t="s">
        <v>19100</v>
      </c>
      <c r="G6701" t="s">
        <v>410</v>
      </c>
      <c r="H6701" t="s">
        <v>154</v>
      </c>
      <c r="I6701" t="s">
        <v>144</v>
      </c>
      <c r="J6701" t="s">
        <v>137</v>
      </c>
      <c r="K6701" t="s">
        <v>138</v>
      </c>
      <c r="L6701" t="s">
        <v>19101</v>
      </c>
      <c r="M6701" t="s">
        <v>19102</v>
      </c>
      <c r="N6701">
        <v>4.3447222219999997</v>
      </c>
      <c r="O6701">
        <v>0</v>
      </c>
      <c r="P6701">
        <v>67</v>
      </c>
      <c r="Q6701">
        <v>0</v>
      </c>
      <c r="R6701">
        <v>0</v>
      </c>
      <c r="S6701">
        <v>0</v>
      </c>
      <c r="T6701">
        <v>4</v>
      </c>
      <c r="U6701">
        <v>0</v>
      </c>
      <c r="V6701">
        <v>0</v>
      </c>
      <c r="W6701">
        <v>0</v>
      </c>
      <c r="X6701">
        <v>63.595310075849291</v>
      </c>
      <c r="Y6701">
        <v>0</v>
      </c>
      <c r="Z6701">
        <v>0</v>
      </c>
      <c r="AA6701">
        <v>0</v>
      </c>
      <c r="AB6701">
        <v>2.1868966906249732</v>
      </c>
      <c r="AC6701">
        <v>0</v>
      </c>
      <c r="AD6701">
        <v>0</v>
      </c>
      <c r="AE6701">
        <v>65.78220676647426</v>
      </c>
    </row>
    <row r="6702" spans="1:31" x14ac:dyDescent="0.25">
      <c r="A6702">
        <v>2350540</v>
      </c>
      <c r="B6702">
        <v>1</v>
      </c>
      <c r="C6702" t="s">
        <v>81</v>
      </c>
      <c r="D6702" t="s">
        <v>123</v>
      </c>
      <c r="E6702" t="s">
        <v>132</v>
      </c>
      <c r="F6702" t="s">
        <v>9521</v>
      </c>
      <c r="G6702" t="s">
        <v>134</v>
      </c>
      <c r="H6702" t="s">
        <v>135</v>
      </c>
      <c r="I6702" t="s">
        <v>144</v>
      </c>
      <c r="J6702" t="s">
        <v>137</v>
      </c>
      <c r="K6702" t="s">
        <v>138</v>
      </c>
      <c r="L6702" t="s">
        <v>19103</v>
      </c>
      <c r="M6702" t="s">
        <v>19104</v>
      </c>
      <c r="N6702">
        <v>0.69527777700000004</v>
      </c>
      <c r="O6702">
        <v>5</v>
      </c>
      <c r="P6702">
        <v>379</v>
      </c>
      <c r="Q6702">
        <v>397</v>
      </c>
      <c r="R6702">
        <v>435</v>
      </c>
      <c r="S6702">
        <v>41</v>
      </c>
      <c r="T6702">
        <v>80</v>
      </c>
      <c r="U6702">
        <v>1</v>
      </c>
      <c r="V6702">
        <v>0</v>
      </c>
      <c r="W6702">
        <v>3.5119919194276465</v>
      </c>
      <c r="X6702">
        <v>58.585252384025928</v>
      </c>
      <c r="Y6702">
        <v>723.03654623892328</v>
      </c>
      <c r="Z6702">
        <v>673.79742398255542</v>
      </c>
      <c r="AA6702">
        <v>35.522108440809781</v>
      </c>
      <c r="AB6702">
        <v>37.420376275120432</v>
      </c>
      <c r="AC6702">
        <v>35.397123433556828</v>
      </c>
      <c r="AD6702">
        <v>0</v>
      </c>
      <c r="AE6702">
        <v>1567.2708226744192</v>
      </c>
    </row>
    <row r="6703" spans="1:31" x14ac:dyDescent="0.25">
      <c r="A6703">
        <v>2351081</v>
      </c>
      <c r="B6703">
        <v>1</v>
      </c>
      <c r="C6703" t="s">
        <v>80</v>
      </c>
      <c r="D6703" t="s">
        <v>107</v>
      </c>
      <c r="E6703" t="s">
        <v>151</v>
      </c>
      <c r="F6703" t="s">
        <v>19105</v>
      </c>
      <c r="G6703" t="s">
        <v>153</v>
      </c>
      <c r="H6703" t="s">
        <v>154</v>
      </c>
      <c r="I6703" t="s">
        <v>144</v>
      </c>
      <c r="J6703" t="s">
        <v>137</v>
      </c>
      <c r="K6703" t="s">
        <v>138</v>
      </c>
      <c r="L6703" t="s">
        <v>19106</v>
      </c>
      <c r="M6703" t="s">
        <v>19107</v>
      </c>
      <c r="N6703">
        <v>0.73250000000000004</v>
      </c>
      <c r="O6703">
        <v>0</v>
      </c>
      <c r="P6703">
        <v>98</v>
      </c>
      <c r="Q6703">
        <v>0</v>
      </c>
      <c r="R6703">
        <v>0</v>
      </c>
      <c r="S6703">
        <v>0</v>
      </c>
      <c r="T6703">
        <v>18</v>
      </c>
      <c r="U6703">
        <v>0</v>
      </c>
      <c r="V6703">
        <v>0</v>
      </c>
      <c r="W6703">
        <v>0</v>
      </c>
      <c r="X6703">
        <v>14.402827932670364</v>
      </c>
      <c r="Y6703">
        <v>0</v>
      </c>
      <c r="Z6703">
        <v>0</v>
      </c>
      <c r="AA6703">
        <v>0</v>
      </c>
      <c r="AB6703">
        <v>13.117305655998107</v>
      </c>
      <c r="AC6703">
        <v>0</v>
      </c>
      <c r="AD6703">
        <v>0</v>
      </c>
      <c r="AE6703">
        <v>27.520133588668472</v>
      </c>
    </row>
    <row r="6704" spans="1:31" x14ac:dyDescent="0.25">
      <c r="A6704">
        <v>2351021</v>
      </c>
      <c r="B6704">
        <v>1</v>
      </c>
      <c r="C6704" t="s">
        <v>80</v>
      </c>
      <c r="D6704" t="s">
        <v>86</v>
      </c>
      <c r="E6704" t="s">
        <v>174</v>
      </c>
      <c r="F6704" t="s">
        <v>19108</v>
      </c>
      <c r="G6704" t="s">
        <v>194</v>
      </c>
      <c r="H6704" t="s">
        <v>154</v>
      </c>
      <c r="I6704" t="s">
        <v>144</v>
      </c>
      <c r="J6704" t="s">
        <v>137</v>
      </c>
      <c r="K6704" t="s">
        <v>138</v>
      </c>
      <c r="L6704" t="s">
        <v>19109</v>
      </c>
      <c r="M6704" t="s">
        <v>19110</v>
      </c>
      <c r="N6704">
        <v>0.53027777700000001</v>
      </c>
      <c r="O6704">
        <v>0</v>
      </c>
      <c r="P6704">
        <v>351</v>
      </c>
      <c r="Q6704">
        <v>0</v>
      </c>
      <c r="R6704">
        <v>0</v>
      </c>
      <c r="S6704">
        <v>0</v>
      </c>
      <c r="T6704">
        <v>5</v>
      </c>
      <c r="U6704">
        <v>0</v>
      </c>
      <c r="V6704">
        <v>0</v>
      </c>
      <c r="W6704">
        <v>0</v>
      </c>
      <c r="X6704">
        <v>60.627694062562405</v>
      </c>
      <c r="Y6704">
        <v>0</v>
      </c>
      <c r="Z6704">
        <v>0</v>
      </c>
      <c r="AA6704">
        <v>0</v>
      </c>
      <c r="AB6704">
        <v>1.5295150946859339</v>
      </c>
      <c r="AC6704">
        <v>0</v>
      </c>
      <c r="AD6704">
        <v>0</v>
      </c>
      <c r="AE6704">
        <v>62.157209157248339</v>
      </c>
    </row>
    <row r="6705" spans="1:31" x14ac:dyDescent="0.25">
      <c r="A6705">
        <v>2350666</v>
      </c>
      <c r="B6705">
        <v>1</v>
      </c>
      <c r="C6705" t="s">
        <v>81</v>
      </c>
      <c r="D6705" t="s">
        <v>127</v>
      </c>
      <c r="E6705" t="s">
        <v>174</v>
      </c>
      <c r="F6705" t="s">
        <v>19111</v>
      </c>
      <c r="G6705" t="s">
        <v>208</v>
      </c>
      <c r="H6705" t="s">
        <v>154</v>
      </c>
      <c r="I6705" t="s">
        <v>144</v>
      </c>
      <c r="J6705" t="s">
        <v>137</v>
      </c>
      <c r="K6705" t="s">
        <v>209</v>
      </c>
      <c r="L6705" t="s">
        <v>19112</v>
      </c>
      <c r="M6705" t="s">
        <v>19113</v>
      </c>
      <c r="N6705">
        <v>1.3916666660000001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53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161.72923099246725</v>
      </c>
      <c r="AC6705">
        <v>0</v>
      </c>
      <c r="AD6705">
        <v>0</v>
      </c>
      <c r="AE6705">
        <v>161.72923099246725</v>
      </c>
    </row>
    <row r="6706" spans="1:31" x14ac:dyDescent="0.25">
      <c r="A6706">
        <v>2351190</v>
      </c>
      <c r="B6706">
        <v>1</v>
      </c>
      <c r="C6706" t="s">
        <v>80</v>
      </c>
      <c r="D6706" t="s">
        <v>82</v>
      </c>
      <c r="E6706" t="s">
        <v>174</v>
      </c>
      <c r="F6706" t="s">
        <v>19114</v>
      </c>
      <c r="G6706" t="s">
        <v>344</v>
      </c>
      <c r="H6706" t="s">
        <v>154</v>
      </c>
      <c r="I6706" t="s">
        <v>144</v>
      </c>
      <c r="J6706" t="s">
        <v>137</v>
      </c>
      <c r="K6706" t="s">
        <v>138</v>
      </c>
      <c r="L6706" t="s">
        <v>19115</v>
      </c>
      <c r="M6706" t="s">
        <v>19116</v>
      </c>
      <c r="N6706">
        <v>0.90277777699999995</v>
      </c>
      <c r="O6706">
        <v>0</v>
      </c>
      <c r="P6706">
        <v>223</v>
      </c>
      <c r="Q6706">
        <v>0</v>
      </c>
      <c r="R6706">
        <v>0</v>
      </c>
      <c r="S6706">
        <v>0</v>
      </c>
      <c r="T6706">
        <v>9</v>
      </c>
      <c r="U6706">
        <v>0</v>
      </c>
      <c r="V6706">
        <v>0</v>
      </c>
      <c r="W6706">
        <v>0</v>
      </c>
      <c r="X6706">
        <v>53.614961914253648</v>
      </c>
      <c r="Y6706">
        <v>0</v>
      </c>
      <c r="Z6706">
        <v>0</v>
      </c>
      <c r="AA6706">
        <v>0</v>
      </c>
      <c r="AB6706">
        <v>14.753374267270759</v>
      </c>
      <c r="AC6706">
        <v>0</v>
      </c>
      <c r="AD6706">
        <v>0</v>
      </c>
      <c r="AE6706">
        <v>68.368336181524413</v>
      </c>
    </row>
    <row r="6707" spans="1:31" x14ac:dyDescent="0.25">
      <c r="A6707">
        <v>2351107</v>
      </c>
      <c r="B6707">
        <v>1</v>
      </c>
      <c r="C6707" t="s">
        <v>80</v>
      </c>
      <c r="D6707" t="s">
        <v>92</v>
      </c>
      <c r="E6707" t="s">
        <v>157</v>
      </c>
      <c r="F6707" t="s">
        <v>19117</v>
      </c>
      <c r="G6707" t="s">
        <v>159</v>
      </c>
      <c r="H6707" t="s">
        <v>154</v>
      </c>
      <c r="I6707" t="s">
        <v>144</v>
      </c>
      <c r="J6707" t="s">
        <v>137</v>
      </c>
      <c r="K6707" t="s">
        <v>138</v>
      </c>
      <c r="L6707" t="s">
        <v>19118</v>
      </c>
      <c r="M6707" t="s">
        <v>19119</v>
      </c>
      <c r="N6707">
        <v>1.706388888</v>
      </c>
      <c r="O6707">
        <v>0</v>
      </c>
      <c r="P6707">
        <v>1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0.45458485720390562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0.45458485720390562</v>
      </c>
    </row>
    <row r="6708" spans="1:31" x14ac:dyDescent="0.25">
      <c r="A6708">
        <v>2350812</v>
      </c>
      <c r="B6708">
        <v>1</v>
      </c>
      <c r="C6708" t="s">
        <v>81</v>
      </c>
      <c r="D6708" t="s">
        <v>127</v>
      </c>
      <c r="E6708" t="s">
        <v>157</v>
      </c>
      <c r="F6708" t="s">
        <v>19120</v>
      </c>
      <c r="G6708" t="s">
        <v>159</v>
      </c>
      <c r="H6708" t="s">
        <v>154</v>
      </c>
      <c r="I6708" t="s">
        <v>144</v>
      </c>
      <c r="J6708" t="s">
        <v>137</v>
      </c>
      <c r="K6708" t="s">
        <v>138</v>
      </c>
      <c r="L6708" t="s">
        <v>19121</v>
      </c>
      <c r="M6708" t="s">
        <v>19122</v>
      </c>
      <c r="N6708">
        <v>6.056944444</v>
      </c>
      <c r="O6708">
        <v>0</v>
      </c>
      <c r="P6708">
        <v>1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1.9550601692981335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1.9550601692981335</v>
      </c>
    </row>
    <row r="6709" spans="1:31" x14ac:dyDescent="0.25">
      <c r="A6709">
        <v>2350712</v>
      </c>
      <c r="B6709">
        <v>1</v>
      </c>
      <c r="C6709" t="s">
        <v>80</v>
      </c>
      <c r="D6709" t="s">
        <v>82</v>
      </c>
      <c r="E6709" t="s">
        <v>157</v>
      </c>
      <c r="F6709" t="s">
        <v>19123</v>
      </c>
      <c r="G6709" t="s">
        <v>159</v>
      </c>
      <c r="H6709" t="s">
        <v>154</v>
      </c>
      <c r="I6709" t="s">
        <v>144</v>
      </c>
      <c r="J6709" t="s">
        <v>137</v>
      </c>
      <c r="K6709" t="s">
        <v>138</v>
      </c>
      <c r="L6709" t="s">
        <v>19124</v>
      </c>
      <c r="M6709" t="s">
        <v>19125</v>
      </c>
      <c r="N6709">
        <v>2.2069444439999999</v>
      </c>
      <c r="O6709">
        <v>0</v>
      </c>
      <c r="P6709">
        <v>5</v>
      </c>
      <c r="Q6709">
        <v>0</v>
      </c>
      <c r="R6709">
        <v>0</v>
      </c>
      <c r="S6709">
        <v>0</v>
      </c>
      <c r="T6709">
        <v>2</v>
      </c>
      <c r="U6709">
        <v>0</v>
      </c>
      <c r="V6709">
        <v>0</v>
      </c>
      <c r="W6709">
        <v>0</v>
      </c>
      <c r="X6709">
        <v>2.1538090572180293</v>
      </c>
      <c r="Y6709">
        <v>0</v>
      </c>
      <c r="Z6709">
        <v>0</v>
      </c>
      <c r="AA6709">
        <v>0</v>
      </c>
      <c r="AB6709">
        <v>0.28156895176347496</v>
      </c>
      <c r="AC6709">
        <v>0</v>
      </c>
      <c r="AD6709">
        <v>0</v>
      </c>
      <c r="AE6709">
        <v>2.4353780089815045</v>
      </c>
    </row>
    <row r="6710" spans="1:31" x14ac:dyDescent="0.25">
      <c r="A6710">
        <v>2350958</v>
      </c>
      <c r="B6710">
        <v>1</v>
      </c>
      <c r="C6710" t="s">
        <v>80</v>
      </c>
      <c r="D6710" t="s">
        <v>88</v>
      </c>
      <c r="E6710" t="s">
        <v>151</v>
      </c>
      <c r="F6710" t="s">
        <v>19126</v>
      </c>
      <c r="G6710" t="s">
        <v>153</v>
      </c>
      <c r="H6710" t="s">
        <v>154</v>
      </c>
      <c r="I6710" t="s">
        <v>144</v>
      </c>
      <c r="J6710" t="s">
        <v>137</v>
      </c>
      <c r="K6710" t="s">
        <v>138</v>
      </c>
      <c r="L6710" t="s">
        <v>19127</v>
      </c>
      <c r="M6710" t="s">
        <v>19128</v>
      </c>
      <c r="N6710">
        <v>0.67749999999999999</v>
      </c>
      <c r="O6710">
        <v>0</v>
      </c>
      <c r="P6710">
        <v>104</v>
      </c>
      <c r="Q6710">
        <v>0</v>
      </c>
      <c r="R6710">
        <v>0</v>
      </c>
      <c r="S6710">
        <v>0</v>
      </c>
      <c r="T6710">
        <v>2</v>
      </c>
      <c r="U6710">
        <v>0</v>
      </c>
      <c r="V6710">
        <v>0</v>
      </c>
      <c r="W6710">
        <v>0</v>
      </c>
      <c r="X6710">
        <v>19.479235040959779</v>
      </c>
      <c r="Y6710">
        <v>0</v>
      </c>
      <c r="Z6710">
        <v>0</v>
      </c>
      <c r="AA6710">
        <v>0</v>
      </c>
      <c r="AB6710">
        <v>0.30841129811634005</v>
      </c>
      <c r="AC6710">
        <v>0</v>
      </c>
      <c r="AD6710">
        <v>0</v>
      </c>
      <c r="AE6710">
        <v>19.787646339076119</v>
      </c>
    </row>
    <row r="6711" spans="1:31" x14ac:dyDescent="0.25">
      <c r="A6711">
        <v>2350606</v>
      </c>
      <c r="B6711">
        <v>1</v>
      </c>
      <c r="C6711" t="s">
        <v>81</v>
      </c>
      <c r="D6711" t="s">
        <v>124</v>
      </c>
      <c r="E6711" t="s">
        <v>174</v>
      </c>
      <c r="F6711" t="s">
        <v>19129</v>
      </c>
      <c r="G6711" t="s">
        <v>208</v>
      </c>
      <c r="H6711" t="s">
        <v>154</v>
      </c>
      <c r="I6711" t="s">
        <v>144</v>
      </c>
      <c r="J6711" t="s">
        <v>137</v>
      </c>
      <c r="K6711" t="s">
        <v>209</v>
      </c>
      <c r="L6711" t="s">
        <v>19130</v>
      </c>
      <c r="M6711" t="s">
        <v>19131</v>
      </c>
      <c r="N6711">
        <v>0.37694444399999999</v>
      </c>
      <c r="O6711">
        <v>0</v>
      </c>
      <c r="P6711">
        <v>62</v>
      </c>
      <c r="Q6711">
        <v>0</v>
      </c>
      <c r="R6711">
        <v>1</v>
      </c>
      <c r="S6711">
        <v>0</v>
      </c>
      <c r="T6711">
        <v>5</v>
      </c>
      <c r="U6711">
        <v>0</v>
      </c>
      <c r="V6711">
        <v>0</v>
      </c>
      <c r="W6711">
        <v>0</v>
      </c>
      <c r="X6711">
        <v>2.6321771558558171</v>
      </c>
      <c r="Y6711">
        <v>0</v>
      </c>
      <c r="Z6711">
        <v>1.0372388445082061</v>
      </c>
      <c r="AA6711">
        <v>0</v>
      </c>
      <c r="AB6711">
        <v>0.10675434653629501</v>
      </c>
      <c r="AC6711">
        <v>0</v>
      </c>
      <c r="AD6711">
        <v>0</v>
      </c>
      <c r="AE6711">
        <v>3.7761703469003187</v>
      </c>
    </row>
    <row r="6712" spans="1:31" x14ac:dyDescent="0.25">
      <c r="A6712">
        <v>2350892</v>
      </c>
      <c r="B6712">
        <v>1</v>
      </c>
      <c r="C6712" t="s">
        <v>81</v>
      </c>
      <c r="D6712" t="s">
        <v>118</v>
      </c>
      <c r="E6712" t="s">
        <v>157</v>
      </c>
      <c r="F6712" t="s">
        <v>19132</v>
      </c>
      <c r="G6712" t="s">
        <v>352</v>
      </c>
      <c r="H6712" t="s">
        <v>154</v>
      </c>
      <c r="I6712" t="s">
        <v>144</v>
      </c>
      <c r="J6712" t="s">
        <v>3</v>
      </c>
      <c r="K6712" t="s">
        <v>138</v>
      </c>
      <c r="L6712" t="s">
        <v>19133</v>
      </c>
      <c r="M6712" t="s">
        <v>19134</v>
      </c>
      <c r="N6712">
        <v>4.0958333329999999</v>
      </c>
      <c r="O6712">
        <v>0</v>
      </c>
      <c r="P6712">
        <v>10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11.114113085447313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11.114113085447313</v>
      </c>
    </row>
    <row r="6713" spans="1:31" x14ac:dyDescent="0.25">
      <c r="A6713">
        <v>2350915</v>
      </c>
      <c r="B6713">
        <v>1</v>
      </c>
      <c r="C6713" t="s">
        <v>81</v>
      </c>
      <c r="D6713" t="s">
        <v>113</v>
      </c>
      <c r="E6713" t="s">
        <v>132</v>
      </c>
      <c r="F6713" t="s">
        <v>19135</v>
      </c>
      <c r="G6713" t="s">
        <v>134</v>
      </c>
      <c r="H6713" t="s">
        <v>135</v>
      </c>
      <c r="I6713" t="s">
        <v>144</v>
      </c>
      <c r="J6713" t="s">
        <v>137</v>
      </c>
      <c r="K6713" t="s">
        <v>138</v>
      </c>
      <c r="L6713" t="s">
        <v>19136</v>
      </c>
      <c r="M6713" t="s">
        <v>19137</v>
      </c>
      <c r="N6713">
        <v>0.29861111099999998</v>
      </c>
      <c r="O6713">
        <v>0</v>
      </c>
      <c r="P6713">
        <v>1326</v>
      </c>
      <c r="Q6713">
        <v>23</v>
      </c>
      <c r="R6713">
        <v>228</v>
      </c>
      <c r="S6713">
        <v>11</v>
      </c>
      <c r="T6713">
        <v>54</v>
      </c>
      <c r="U6713">
        <v>1</v>
      </c>
      <c r="V6713">
        <v>1</v>
      </c>
      <c r="W6713">
        <v>0</v>
      </c>
      <c r="X6713">
        <v>77.609701046572027</v>
      </c>
      <c r="Y6713">
        <v>29.858332380153044</v>
      </c>
      <c r="Z6713">
        <v>87.073931607585891</v>
      </c>
      <c r="AA6713">
        <v>35.20089074327646</v>
      </c>
      <c r="AB6713">
        <v>28.530768906411012</v>
      </c>
      <c r="AC6713">
        <v>44.392662637847849</v>
      </c>
      <c r="AD6713">
        <v>3.1952716489999999</v>
      </c>
      <c r="AE6713">
        <v>305.86155897084632</v>
      </c>
    </row>
    <row r="6714" spans="1:31" x14ac:dyDescent="0.25">
      <c r="A6714">
        <v>2350580</v>
      </c>
      <c r="B6714">
        <v>1</v>
      </c>
      <c r="C6714" t="s">
        <v>80</v>
      </c>
      <c r="D6714" t="s">
        <v>83</v>
      </c>
      <c r="E6714" t="s">
        <v>157</v>
      </c>
      <c r="F6714" t="s">
        <v>19138</v>
      </c>
      <c r="G6714" t="s">
        <v>279</v>
      </c>
      <c r="H6714" t="s">
        <v>154</v>
      </c>
      <c r="I6714" t="s">
        <v>144</v>
      </c>
      <c r="J6714" t="s">
        <v>137</v>
      </c>
      <c r="K6714" t="s">
        <v>138</v>
      </c>
      <c r="L6714" t="s">
        <v>19139</v>
      </c>
      <c r="M6714" t="s">
        <v>19140</v>
      </c>
      <c r="N6714">
        <v>7.4997222219999999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1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399.94595513113296</v>
      </c>
      <c r="AE6714">
        <v>399.94595513113296</v>
      </c>
    </row>
    <row r="6715" spans="1:31" x14ac:dyDescent="0.25">
      <c r="A6715">
        <v>2350649</v>
      </c>
      <c r="B6715">
        <v>1</v>
      </c>
      <c r="C6715" t="s">
        <v>80</v>
      </c>
      <c r="D6715" t="s">
        <v>98</v>
      </c>
      <c r="E6715" t="s">
        <v>174</v>
      </c>
      <c r="F6715" t="s">
        <v>17107</v>
      </c>
      <c r="G6715" t="s">
        <v>176</v>
      </c>
      <c r="H6715" t="s">
        <v>154</v>
      </c>
      <c r="I6715" t="s">
        <v>144</v>
      </c>
      <c r="J6715" t="s">
        <v>137</v>
      </c>
      <c r="K6715" t="s">
        <v>138</v>
      </c>
      <c r="L6715" t="s">
        <v>19141</v>
      </c>
      <c r="M6715" t="s">
        <v>19142</v>
      </c>
      <c r="N6715">
        <v>0.98944444399999998</v>
      </c>
      <c r="O6715">
        <v>0</v>
      </c>
      <c r="P6715">
        <v>71</v>
      </c>
      <c r="Q6715">
        <v>0</v>
      </c>
      <c r="R6715">
        <v>26</v>
      </c>
      <c r="S6715">
        <v>0</v>
      </c>
      <c r="T6715">
        <v>18</v>
      </c>
      <c r="U6715">
        <v>0</v>
      </c>
      <c r="V6715">
        <v>0</v>
      </c>
      <c r="W6715">
        <v>0</v>
      </c>
      <c r="X6715">
        <v>16.067662498596942</v>
      </c>
      <c r="Y6715">
        <v>0</v>
      </c>
      <c r="Z6715">
        <v>45.470545405454885</v>
      </c>
      <c r="AA6715">
        <v>0</v>
      </c>
      <c r="AB6715">
        <v>27.640551336840002</v>
      </c>
      <c r="AC6715">
        <v>0</v>
      </c>
      <c r="AD6715">
        <v>0</v>
      </c>
      <c r="AE6715">
        <v>89.178759240891836</v>
      </c>
    </row>
    <row r="6716" spans="1:31" x14ac:dyDescent="0.25">
      <c r="A6716">
        <v>2350872</v>
      </c>
      <c r="B6716">
        <v>1</v>
      </c>
      <c r="C6716" t="s">
        <v>81</v>
      </c>
      <c r="D6716" t="s">
        <v>128</v>
      </c>
      <c r="E6716" t="s">
        <v>141</v>
      </c>
      <c r="F6716" t="s">
        <v>19143</v>
      </c>
      <c r="G6716" t="s">
        <v>134</v>
      </c>
      <c r="H6716" t="s">
        <v>135</v>
      </c>
      <c r="I6716" t="s">
        <v>144</v>
      </c>
      <c r="J6716" t="s">
        <v>137</v>
      </c>
      <c r="K6716" t="s">
        <v>138</v>
      </c>
      <c r="L6716" t="s">
        <v>19144</v>
      </c>
      <c r="M6716" t="s">
        <v>19145</v>
      </c>
      <c r="N6716">
        <v>0.68805555500000004</v>
      </c>
      <c r="O6716">
        <v>0</v>
      </c>
      <c r="P6716">
        <v>0</v>
      </c>
      <c r="Q6716">
        <v>0</v>
      </c>
      <c r="R6716">
        <v>0</v>
      </c>
      <c r="S6716">
        <v>22</v>
      </c>
      <c r="T6716">
        <v>0</v>
      </c>
      <c r="U6716">
        <v>19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293.85367235878874</v>
      </c>
      <c r="AB6716">
        <v>0</v>
      </c>
      <c r="AC6716">
        <v>2020.6502169175881</v>
      </c>
      <c r="AD6716">
        <v>0</v>
      </c>
      <c r="AE6716">
        <v>2314.5038892763769</v>
      </c>
    </row>
    <row r="6717" spans="1:31" x14ac:dyDescent="0.25">
      <c r="A6717">
        <v>2350729</v>
      </c>
      <c r="B6717">
        <v>1</v>
      </c>
      <c r="C6717" t="s">
        <v>80</v>
      </c>
      <c r="D6717" t="s">
        <v>93</v>
      </c>
      <c r="E6717" t="s">
        <v>151</v>
      </c>
      <c r="F6717" t="s">
        <v>19146</v>
      </c>
      <c r="G6717" t="s">
        <v>153</v>
      </c>
      <c r="H6717" t="s">
        <v>154</v>
      </c>
      <c r="I6717" t="s">
        <v>144</v>
      </c>
      <c r="J6717" t="s">
        <v>137</v>
      </c>
      <c r="K6717" t="s">
        <v>138</v>
      </c>
      <c r="L6717" t="s">
        <v>19147</v>
      </c>
      <c r="M6717" t="s">
        <v>19148</v>
      </c>
      <c r="N6717">
        <v>3.5847222219999999</v>
      </c>
      <c r="O6717">
        <v>0</v>
      </c>
      <c r="P6717">
        <v>5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2.2372823826829467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2.2372823826829467</v>
      </c>
    </row>
    <row r="6718" spans="1:31" x14ac:dyDescent="0.25">
      <c r="A6718">
        <v>2350686</v>
      </c>
      <c r="B6718">
        <v>1</v>
      </c>
      <c r="C6718" t="s">
        <v>80</v>
      </c>
      <c r="D6718" t="s">
        <v>93</v>
      </c>
      <c r="E6718" t="s">
        <v>141</v>
      </c>
      <c r="F6718" t="s">
        <v>19149</v>
      </c>
      <c r="G6718" t="s">
        <v>134</v>
      </c>
      <c r="H6718" t="s">
        <v>135</v>
      </c>
      <c r="I6718" t="s">
        <v>144</v>
      </c>
      <c r="J6718" t="s">
        <v>137</v>
      </c>
      <c r="K6718" t="s">
        <v>138</v>
      </c>
      <c r="L6718" t="s">
        <v>19150</v>
      </c>
      <c r="M6718" t="s">
        <v>19151</v>
      </c>
      <c r="N6718">
        <v>2.0041666660000002</v>
      </c>
      <c r="O6718">
        <v>0</v>
      </c>
      <c r="P6718">
        <v>51</v>
      </c>
      <c r="Q6718">
        <v>4</v>
      </c>
      <c r="R6718">
        <v>112</v>
      </c>
      <c r="S6718">
        <v>3</v>
      </c>
      <c r="T6718">
        <v>61</v>
      </c>
      <c r="U6718">
        <v>0</v>
      </c>
      <c r="V6718">
        <v>0</v>
      </c>
      <c r="W6718">
        <v>0</v>
      </c>
      <c r="X6718">
        <v>48.795432872676876</v>
      </c>
      <c r="Y6718">
        <v>208.88998971788018</v>
      </c>
      <c r="Z6718">
        <v>747.44387343624703</v>
      </c>
      <c r="AA6718">
        <v>234.0357554303001</v>
      </c>
      <c r="AB6718">
        <v>445.65210575024838</v>
      </c>
      <c r="AC6718">
        <v>0</v>
      </c>
      <c r="AD6718">
        <v>0</v>
      </c>
      <c r="AE6718">
        <v>1684.8171572073525</v>
      </c>
    </row>
    <row r="6719" spans="1:31" x14ac:dyDescent="0.25">
      <c r="A6719">
        <v>2351184</v>
      </c>
      <c r="B6719">
        <v>1</v>
      </c>
      <c r="C6719" t="s">
        <v>80</v>
      </c>
      <c r="D6719" t="s">
        <v>103</v>
      </c>
      <c r="E6719" t="s">
        <v>157</v>
      </c>
      <c r="F6719" t="s">
        <v>19152</v>
      </c>
      <c r="G6719" t="s">
        <v>279</v>
      </c>
      <c r="H6719" t="s">
        <v>154</v>
      </c>
      <c r="I6719" t="s">
        <v>144</v>
      </c>
      <c r="J6719" t="s">
        <v>137</v>
      </c>
      <c r="K6719" t="s">
        <v>138</v>
      </c>
      <c r="L6719" t="s">
        <v>19153</v>
      </c>
      <c r="M6719" t="s">
        <v>19154</v>
      </c>
      <c r="N6719">
        <v>3.045833333</v>
      </c>
      <c r="O6719">
        <v>0</v>
      </c>
      <c r="P6719">
        <v>13</v>
      </c>
      <c r="Q6719">
        <v>0</v>
      </c>
      <c r="R6719">
        <v>0</v>
      </c>
      <c r="S6719">
        <v>0</v>
      </c>
      <c r="T6719">
        <v>1</v>
      </c>
      <c r="U6719">
        <v>0</v>
      </c>
      <c r="V6719">
        <v>0</v>
      </c>
      <c r="W6719">
        <v>0</v>
      </c>
      <c r="X6719">
        <v>9.710288245476141</v>
      </c>
      <c r="Y6719">
        <v>0</v>
      </c>
      <c r="Z6719">
        <v>0</v>
      </c>
      <c r="AA6719">
        <v>0</v>
      </c>
      <c r="AB6719">
        <v>3.5198908949764194</v>
      </c>
      <c r="AC6719">
        <v>0</v>
      </c>
      <c r="AD6719">
        <v>0</v>
      </c>
      <c r="AE6719">
        <v>13.230179140452559</v>
      </c>
    </row>
    <row r="6720" spans="1:31" x14ac:dyDescent="0.25">
      <c r="A6720">
        <v>2350586</v>
      </c>
      <c r="B6720">
        <v>1</v>
      </c>
      <c r="C6720" t="s">
        <v>80</v>
      </c>
      <c r="D6720" t="s">
        <v>83</v>
      </c>
      <c r="E6720" t="s">
        <v>132</v>
      </c>
      <c r="F6720" t="s">
        <v>19155</v>
      </c>
      <c r="G6720" t="s">
        <v>208</v>
      </c>
      <c r="H6720" t="s">
        <v>135</v>
      </c>
      <c r="I6720" t="s">
        <v>144</v>
      </c>
      <c r="J6720" t="s">
        <v>137</v>
      </c>
      <c r="K6720" t="s">
        <v>209</v>
      </c>
      <c r="L6720" t="s">
        <v>19156</v>
      </c>
      <c r="M6720" t="s">
        <v>19157</v>
      </c>
      <c r="N6720">
        <v>8.66</v>
      </c>
      <c r="O6720">
        <v>0</v>
      </c>
      <c r="P6720">
        <v>5165</v>
      </c>
      <c r="Q6720">
        <v>0</v>
      </c>
      <c r="R6720">
        <v>0</v>
      </c>
      <c r="S6720">
        <v>3</v>
      </c>
      <c r="T6720">
        <v>357</v>
      </c>
      <c r="U6720">
        <v>0</v>
      </c>
      <c r="V6720">
        <v>1</v>
      </c>
      <c r="W6720">
        <v>0</v>
      </c>
      <c r="X6720">
        <v>12529.065666190443</v>
      </c>
      <c r="Y6720">
        <v>0</v>
      </c>
      <c r="Z6720">
        <v>0</v>
      </c>
      <c r="AA6720">
        <v>81.091053980653243</v>
      </c>
      <c r="AB6720">
        <v>4645.1841769389093</v>
      </c>
      <c r="AC6720">
        <v>0</v>
      </c>
      <c r="AD6720">
        <v>67.559708897986624</v>
      </c>
      <c r="AE6720">
        <v>17322.900606007992</v>
      </c>
    </row>
    <row r="6721" spans="1:31" x14ac:dyDescent="0.25">
      <c r="A6721">
        <v>2350543</v>
      </c>
      <c r="B6721">
        <v>1</v>
      </c>
      <c r="C6721" t="s">
        <v>81</v>
      </c>
      <c r="D6721" t="s">
        <v>118</v>
      </c>
      <c r="E6721" t="s">
        <v>147</v>
      </c>
      <c r="F6721" t="s">
        <v>19158</v>
      </c>
      <c r="G6721" t="s">
        <v>184</v>
      </c>
      <c r="H6721" t="s">
        <v>135</v>
      </c>
      <c r="I6721" t="s">
        <v>144</v>
      </c>
      <c r="J6721" t="s">
        <v>137</v>
      </c>
      <c r="K6721" t="s">
        <v>138</v>
      </c>
      <c r="L6721" t="s">
        <v>19159</v>
      </c>
      <c r="M6721" t="s">
        <v>19160</v>
      </c>
      <c r="N6721">
        <v>3.295555555</v>
      </c>
      <c r="O6721">
        <v>0</v>
      </c>
      <c r="P6721">
        <v>0</v>
      </c>
      <c r="Q6721">
        <v>0</v>
      </c>
      <c r="R6721">
        <v>13</v>
      </c>
      <c r="S6721">
        <v>0</v>
      </c>
      <c r="T6721">
        <v>1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83.696371964587826</v>
      </c>
      <c r="AA6721">
        <v>0</v>
      </c>
      <c r="AB6721">
        <v>13.778006179350463</v>
      </c>
      <c r="AC6721">
        <v>0</v>
      </c>
      <c r="AD6721">
        <v>0</v>
      </c>
      <c r="AE6721">
        <v>97.474378143938281</v>
      </c>
    </row>
    <row r="6722" spans="1:31" x14ac:dyDescent="0.25">
      <c r="A6722">
        <v>2350901</v>
      </c>
      <c r="B6722">
        <v>1</v>
      </c>
      <c r="C6722" t="s">
        <v>81</v>
      </c>
      <c r="D6722" t="s">
        <v>113</v>
      </c>
      <c r="E6722" t="s">
        <v>240</v>
      </c>
      <c r="F6722" t="s">
        <v>13484</v>
      </c>
      <c r="G6722" t="s">
        <v>134</v>
      </c>
      <c r="H6722" t="s">
        <v>135</v>
      </c>
      <c r="I6722" t="s">
        <v>144</v>
      </c>
      <c r="J6722" t="s">
        <v>137</v>
      </c>
      <c r="K6722" t="s">
        <v>138</v>
      </c>
      <c r="L6722" t="s">
        <v>19161</v>
      </c>
      <c r="M6722" t="s">
        <v>19162</v>
      </c>
      <c r="N6722">
        <v>9.1944444E-2</v>
      </c>
      <c r="O6722">
        <v>23</v>
      </c>
      <c r="P6722">
        <v>3885</v>
      </c>
      <c r="Q6722">
        <v>282</v>
      </c>
      <c r="R6722">
        <v>1193</v>
      </c>
      <c r="S6722">
        <v>57</v>
      </c>
      <c r="T6722">
        <v>320</v>
      </c>
      <c r="U6722">
        <v>3</v>
      </c>
      <c r="V6722">
        <v>0</v>
      </c>
      <c r="W6722">
        <v>1.2879614685399503</v>
      </c>
      <c r="X6722">
        <v>80.363330695324535</v>
      </c>
      <c r="Y6722">
        <v>143.65465791829479</v>
      </c>
      <c r="Z6722">
        <v>337.84116464710053</v>
      </c>
      <c r="AA6722">
        <v>28.390080292699572</v>
      </c>
      <c r="AB6722">
        <v>41.188519356328904</v>
      </c>
      <c r="AC6722">
        <v>30.314913160413383</v>
      </c>
      <c r="AD6722">
        <v>0</v>
      </c>
      <c r="AE6722">
        <v>663.04062753870176</v>
      </c>
    </row>
    <row r="6723" spans="1:31" x14ac:dyDescent="0.25">
      <c r="A6723">
        <v>2350546</v>
      </c>
      <c r="B6723">
        <v>1</v>
      </c>
      <c r="C6723" t="s">
        <v>80</v>
      </c>
      <c r="D6723" t="s">
        <v>93</v>
      </c>
      <c r="E6723" t="s">
        <v>151</v>
      </c>
      <c r="F6723" t="s">
        <v>17631</v>
      </c>
      <c r="G6723" t="s">
        <v>153</v>
      </c>
      <c r="H6723" t="s">
        <v>154</v>
      </c>
      <c r="I6723" t="s">
        <v>144</v>
      </c>
      <c r="J6723" t="s">
        <v>137</v>
      </c>
      <c r="K6723" t="s">
        <v>138</v>
      </c>
      <c r="L6723" t="s">
        <v>19163</v>
      </c>
      <c r="M6723" t="s">
        <v>19164</v>
      </c>
      <c r="N6723">
        <v>5.0091666659999996</v>
      </c>
      <c r="O6723">
        <v>0</v>
      </c>
      <c r="P6723">
        <v>4</v>
      </c>
      <c r="Q6723">
        <v>0</v>
      </c>
      <c r="R6723">
        <v>5</v>
      </c>
      <c r="S6723">
        <v>0</v>
      </c>
      <c r="T6723">
        <v>2</v>
      </c>
      <c r="U6723">
        <v>0</v>
      </c>
      <c r="V6723">
        <v>0</v>
      </c>
      <c r="W6723">
        <v>0</v>
      </c>
      <c r="X6723">
        <v>3.6572587895026056</v>
      </c>
      <c r="Y6723">
        <v>0</v>
      </c>
      <c r="Z6723">
        <v>19.990917112487413</v>
      </c>
      <c r="AA6723">
        <v>0</v>
      </c>
      <c r="AB6723">
        <v>18.556895832023613</v>
      </c>
      <c r="AC6723">
        <v>0</v>
      </c>
      <c r="AD6723">
        <v>0</v>
      </c>
      <c r="AE6723">
        <v>42.205071734013629</v>
      </c>
    </row>
    <row r="6724" spans="1:31" x14ac:dyDescent="0.25">
      <c r="A6724">
        <v>2351070</v>
      </c>
      <c r="B6724">
        <v>1</v>
      </c>
      <c r="C6724" t="s">
        <v>80</v>
      </c>
      <c r="D6724" t="s">
        <v>110</v>
      </c>
      <c r="E6724" t="s">
        <v>157</v>
      </c>
      <c r="F6724" t="s">
        <v>11787</v>
      </c>
      <c r="G6724" t="s">
        <v>159</v>
      </c>
      <c r="H6724" t="s">
        <v>154</v>
      </c>
      <c r="I6724" t="s">
        <v>144</v>
      </c>
      <c r="J6724" t="s">
        <v>137</v>
      </c>
      <c r="K6724" t="s">
        <v>138</v>
      </c>
      <c r="L6724" t="s">
        <v>19165</v>
      </c>
      <c r="M6724" t="s">
        <v>19166</v>
      </c>
      <c r="N6724">
        <v>4.6788888880000004</v>
      </c>
      <c r="O6724">
        <v>0</v>
      </c>
      <c r="P6724">
        <v>3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3.9109468115221473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3.9109468115221473</v>
      </c>
    </row>
    <row r="6725" spans="1:31" x14ac:dyDescent="0.25">
      <c r="A6725">
        <v>2350552</v>
      </c>
      <c r="B6725">
        <v>1</v>
      </c>
      <c r="C6725" t="s">
        <v>80</v>
      </c>
      <c r="D6725" t="s">
        <v>82</v>
      </c>
      <c r="E6725" t="s">
        <v>157</v>
      </c>
      <c r="F6725" t="s">
        <v>19167</v>
      </c>
      <c r="G6725" t="s">
        <v>204</v>
      </c>
      <c r="H6725" t="s">
        <v>154</v>
      </c>
      <c r="I6725" t="s">
        <v>144</v>
      </c>
      <c r="J6725" t="s">
        <v>137</v>
      </c>
      <c r="K6725" t="s">
        <v>138</v>
      </c>
      <c r="L6725" t="s">
        <v>19168</v>
      </c>
      <c r="M6725" t="s">
        <v>19169</v>
      </c>
      <c r="N6725">
        <v>2.1008333330000002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15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21.333546140059209</v>
      </c>
      <c r="AC6725">
        <v>0</v>
      </c>
      <c r="AD6725">
        <v>0</v>
      </c>
      <c r="AE6725">
        <v>21.333546140059209</v>
      </c>
    </row>
    <row r="6726" spans="1:31" x14ac:dyDescent="0.25">
      <c r="A6726">
        <v>2350861</v>
      </c>
      <c r="B6726">
        <v>1</v>
      </c>
      <c r="C6726" t="s">
        <v>80</v>
      </c>
      <c r="D6726" t="s">
        <v>103</v>
      </c>
      <c r="E6726" t="s">
        <v>151</v>
      </c>
      <c r="F6726" t="s">
        <v>19170</v>
      </c>
      <c r="G6726" t="s">
        <v>498</v>
      </c>
      <c r="H6726" t="s">
        <v>154</v>
      </c>
      <c r="I6726" t="s">
        <v>144</v>
      </c>
      <c r="J6726" t="s">
        <v>137</v>
      </c>
      <c r="K6726" t="s">
        <v>138</v>
      </c>
      <c r="L6726" t="s">
        <v>19171</v>
      </c>
      <c r="M6726" t="s">
        <v>19172</v>
      </c>
      <c r="N6726">
        <v>0.81</v>
      </c>
      <c r="O6726">
        <v>0</v>
      </c>
      <c r="P6726">
        <v>134</v>
      </c>
      <c r="Q6726">
        <v>0</v>
      </c>
      <c r="R6726">
        <v>0</v>
      </c>
      <c r="S6726">
        <v>0</v>
      </c>
      <c r="T6726">
        <v>20</v>
      </c>
      <c r="U6726">
        <v>0</v>
      </c>
      <c r="V6726">
        <v>0</v>
      </c>
      <c r="W6726">
        <v>0</v>
      </c>
      <c r="X6726">
        <v>44.059679648938364</v>
      </c>
      <c r="Y6726">
        <v>0</v>
      </c>
      <c r="Z6726">
        <v>0</v>
      </c>
      <c r="AA6726">
        <v>0</v>
      </c>
      <c r="AB6726">
        <v>38.864980740035513</v>
      </c>
      <c r="AC6726">
        <v>0</v>
      </c>
      <c r="AD6726">
        <v>0</v>
      </c>
      <c r="AE6726">
        <v>82.924660388973876</v>
      </c>
    </row>
    <row r="6727" spans="1:31" x14ac:dyDescent="0.25">
      <c r="A6727">
        <v>2350801</v>
      </c>
      <c r="B6727">
        <v>1</v>
      </c>
      <c r="C6727" t="s">
        <v>80</v>
      </c>
      <c r="D6727" t="s">
        <v>83</v>
      </c>
      <c r="E6727" t="s">
        <v>157</v>
      </c>
      <c r="F6727" t="s">
        <v>19173</v>
      </c>
      <c r="G6727" t="s">
        <v>352</v>
      </c>
      <c r="H6727" t="s">
        <v>154</v>
      </c>
      <c r="I6727" t="s">
        <v>144</v>
      </c>
      <c r="J6727" t="s">
        <v>3</v>
      </c>
      <c r="K6727" t="s">
        <v>138</v>
      </c>
      <c r="L6727" t="s">
        <v>19174</v>
      </c>
      <c r="M6727" t="s">
        <v>19175</v>
      </c>
      <c r="N6727">
        <v>6.8366666660000002</v>
      </c>
      <c r="O6727">
        <v>0</v>
      </c>
      <c r="P6727">
        <v>12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31.751593659211384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31.751593659211384</v>
      </c>
    </row>
    <row r="6728" spans="1:31" x14ac:dyDescent="0.25">
      <c r="A6728">
        <v>2350755</v>
      </c>
      <c r="B6728">
        <v>1</v>
      </c>
      <c r="C6728" t="s">
        <v>80</v>
      </c>
      <c r="D6728" t="s">
        <v>94</v>
      </c>
      <c r="E6728" t="s">
        <v>132</v>
      </c>
      <c r="F6728" t="s">
        <v>19176</v>
      </c>
      <c r="G6728" t="s">
        <v>134</v>
      </c>
      <c r="H6728" t="s">
        <v>135</v>
      </c>
      <c r="I6728" t="s">
        <v>144</v>
      </c>
      <c r="J6728" t="s">
        <v>137</v>
      </c>
      <c r="K6728" t="s">
        <v>138</v>
      </c>
      <c r="L6728" t="s">
        <v>19177</v>
      </c>
      <c r="M6728" t="s">
        <v>19178</v>
      </c>
      <c r="N6728">
        <v>1.2752777769999999</v>
      </c>
      <c r="O6728">
        <v>0</v>
      </c>
      <c r="P6728">
        <v>755</v>
      </c>
      <c r="Q6728">
        <v>32</v>
      </c>
      <c r="R6728">
        <v>48</v>
      </c>
      <c r="S6728">
        <v>21</v>
      </c>
      <c r="T6728">
        <v>109</v>
      </c>
      <c r="U6728">
        <v>7</v>
      </c>
      <c r="V6728">
        <v>0</v>
      </c>
      <c r="W6728">
        <v>0</v>
      </c>
      <c r="X6728">
        <v>242.86906436589743</v>
      </c>
      <c r="Y6728">
        <v>95.550619443561104</v>
      </c>
      <c r="Z6728">
        <v>126.67255360850511</v>
      </c>
      <c r="AA6728">
        <v>89.345815801847266</v>
      </c>
      <c r="AB6728">
        <v>119.68388833233867</v>
      </c>
      <c r="AC6728">
        <v>682.62975433235522</v>
      </c>
      <c r="AD6728">
        <v>0</v>
      </c>
      <c r="AE6728">
        <v>1356.7516958845049</v>
      </c>
    </row>
    <row r="6729" spans="1:31" x14ac:dyDescent="0.25">
      <c r="A6729">
        <v>2350609</v>
      </c>
      <c r="B6729">
        <v>1</v>
      </c>
      <c r="C6729" t="s">
        <v>80</v>
      </c>
      <c r="D6729" t="s">
        <v>88</v>
      </c>
      <c r="E6729" t="s">
        <v>157</v>
      </c>
      <c r="F6729" t="s">
        <v>8548</v>
      </c>
      <c r="G6729" t="s">
        <v>204</v>
      </c>
      <c r="H6729" t="s">
        <v>154</v>
      </c>
      <c r="I6729" t="s">
        <v>144</v>
      </c>
      <c r="J6729" t="s">
        <v>137</v>
      </c>
      <c r="K6729" t="s">
        <v>138</v>
      </c>
      <c r="L6729" t="s">
        <v>19179</v>
      </c>
      <c r="M6729" t="s">
        <v>19180</v>
      </c>
      <c r="N6729">
        <v>1.8066666659999999</v>
      </c>
      <c r="O6729">
        <v>0</v>
      </c>
      <c r="P6729">
        <v>21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16.275619797042843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16.275619797042843</v>
      </c>
    </row>
    <row r="6730" spans="1:31" x14ac:dyDescent="0.25">
      <c r="A6730">
        <v>2350715</v>
      </c>
      <c r="B6730">
        <v>1</v>
      </c>
      <c r="C6730" t="s">
        <v>80</v>
      </c>
      <c r="D6730" t="s">
        <v>95</v>
      </c>
      <c r="E6730" t="s">
        <v>151</v>
      </c>
      <c r="F6730" t="s">
        <v>19181</v>
      </c>
      <c r="G6730" t="s">
        <v>194</v>
      </c>
      <c r="H6730" t="s">
        <v>154</v>
      </c>
      <c r="I6730" t="s">
        <v>144</v>
      </c>
      <c r="J6730" t="s">
        <v>137</v>
      </c>
      <c r="K6730" t="s">
        <v>138</v>
      </c>
      <c r="L6730" t="s">
        <v>19182</v>
      </c>
      <c r="M6730" t="s">
        <v>19183</v>
      </c>
      <c r="N6730">
        <v>1.8438888879999999</v>
      </c>
      <c r="O6730">
        <v>0</v>
      </c>
      <c r="P6730">
        <v>87</v>
      </c>
      <c r="Q6730">
        <v>0</v>
      </c>
      <c r="R6730">
        <v>0</v>
      </c>
      <c r="S6730">
        <v>0</v>
      </c>
      <c r="T6730">
        <v>1</v>
      </c>
      <c r="U6730">
        <v>0</v>
      </c>
      <c r="V6730">
        <v>0</v>
      </c>
      <c r="W6730">
        <v>0</v>
      </c>
      <c r="X6730">
        <v>58.167546111678227</v>
      </c>
      <c r="Y6730">
        <v>0</v>
      </c>
      <c r="Z6730">
        <v>0</v>
      </c>
      <c r="AA6730">
        <v>0</v>
      </c>
      <c r="AB6730">
        <v>6.5499704953770133</v>
      </c>
      <c r="AC6730">
        <v>0</v>
      </c>
      <c r="AD6730">
        <v>0</v>
      </c>
      <c r="AE6730">
        <v>64.717516607055245</v>
      </c>
    </row>
    <row r="6731" spans="1:31" x14ac:dyDescent="0.25">
      <c r="A6731">
        <v>2350761</v>
      </c>
      <c r="B6731">
        <v>1</v>
      </c>
      <c r="C6731" t="s">
        <v>80</v>
      </c>
      <c r="D6731" t="s">
        <v>98</v>
      </c>
      <c r="E6731" t="s">
        <v>157</v>
      </c>
      <c r="F6731" t="s">
        <v>19184</v>
      </c>
      <c r="G6731" t="s">
        <v>279</v>
      </c>
      <c r="H6731" t="s">
        <v>154</v>
      </c>
      <c r="I6731" t="s">
        <v>144</v>
      </c>
      <c r="J6731" t="s">
        <v>137</v>
      </c>
      <c r="K6731" t="s">
        <v>138</v>
      </c>
      <c r="L6731" t="s">
        <v>19185</v>
      </c>
      <c r="M6731" t="s">
        <v>19186</v>
      </c>
      <c r="N6731">
        <v>6.7133333329999996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1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255.49199851256768</v>
      </c>
      <c r="AC6731">
        <v>0</v>
      </c>
      <c r="AD6731">
        <v>0</v>
      </c>
      <c r="AE6731">
        <v>255.49199851256768</v>
      </c>
    </row>
    <row r="6732" spans="1:31" x14ac:dyDescent="0.25">
      <c r="A6732">
        <v>2351150</v>
      </c>
      <c r="B6732">
        <v>1</v>
      </c>
      <c r="C6732" t="s">
        <v>80</v>
      </c>
      <c r="D6732" t="s">
        <v>93</v>
      </c>
      <c r="E6732" t="s">
        <v>151</v>
      </c>
      <c r="F6732" t="s">
        <v>7661</v>
      </c>
      <c r="G6732" t="s">
        <v>153</v>
      </c>
      <c r="H6732" t="s">
        <v>154</v>
      </c>
      <c r="I6732" t="s">
        <v>144</v>
      </c>
      <c r="J6732" t="s">
        <v>137</v>
      </c>
      <c r="K6732" t="s">
        <v>138</v>
      </c>
      <c r="L6732" t="s">
        <v>19187</v>
      </c>
      <c r="M6732" t="s">
        <v>19188</v>
      </c>
      <c r="N6732">
        <v>1.412222222</v>
      </c>
      <c r="O6732">
        <v>0</v>
      </c>
      <c r="P6732">
        <v>0</v>
      </c>
      <c r="Q6732">
        <v>0</v>
      </c>
      <c r="R6732">
        <v>4</v>
      </c>
      <c r="S6732">
        <v>0</v>
      </c>
      <c r="T6732">
        <v>1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9.2834856569011777</v>
      </c>
      <c r="AA6732">
        <v>0</v>
      </c>
      <c r="AB6732">
        <v>0.53880286954815992</v>
      </c>
      <c r="AC6732">
        <v>0</v>
      </c>
      <c r="AD6732">
        <v>0</v>
      </c>
      <c r="AE6732">
        <v>9.8222885264493378</v>
      </c>
    </row>
    <row r="6733" spans="1:31" x14ac:dyDescent="0.25">
      <c r="A6733">
        <v>2350775</v>
      </c>
      <c r="B6733">
        <v>1</v>
      </c>
      <c r="C6733" t="s">
        <v>81</v>
      </c>
      <c r="D6733" t="s">
        <v>124</v>
      </c>
      <c r="E6733" t="s">
        <v>174</v>
      </c>
      <c r="F6733" t="s">
        <v>19189</v>
      </c>
      <c r="G6733" t="s">
        <v>208</v>
      </c>
      <c r="H6733" t="s">
        <v>154</v>
      </c>
      <c r="I6733" t="s">
        <v>144</v>
      </c>
      <c r="J6733" t="s">
        <v>137</v>
      </c>
      <c r="K6733" t="s">
        <v>209</v>
      </c>
      <c r="L6733" t="s">
        <v>19190</v>
      </c>
      <c r="M6733" t="s">
        <v>19191</v>
      </c>
      <c r="N6733">
        <v>0.50749999999999995</v>
      </c>
      <c r="O6733">
        <v>0</v>
      </c>
      <c r="P6733">
        <v>193</v>
      </c>
      <c r="Q6733">
        <v>0</v>
      </c>
      <c r="R6733">
        <v>1</v>
      </c>
      <c r="S6733">
        <v>0</v>
      </c>
      <c r="T6733">
        <v>21</v>
      </c>
      <c r="U6733">
        <v>0</v>
      </c>
      <c r="V6733">
        <v>0</v>
      </c>
      <c r="W6733">
        <v>0</v>
      </c>
      <c r="X6733">
        <v>21.23058938001909</v>
      </c>
      <c r="Y6733">
        <v>0</v>
      </c>
      <c r="Z6733">
        <v>0</v>
      </c>
      <c r="AA6733">
        <v>0</v>
      </c>
      <c r="AB6733">
        <v>10.740702222680746</v>
      </c>
      <c r="AC6733">
        <v>0</v>
      </c>
      <c r="AD6733">
        <v>0</v>
      </c>
      <c r="AE6733">
        <v>31.971291602699836</v>
      </c>
    </row>
    <row r="6734" spans="1:31" x14ac:dyDescent="0.25">
      <c r="A6734">
        <v>2350675</v>
      </c>
      <c r="B6734">
        <v>1</v>
      </c>
      <c r="C6734" t="s">
        <v>80</v>
      </c>
      <c r="D6734" t="s">
        <v>103</v>
      </c>
      <c r="E6734" t="s">
        <v>174</v>
      </c>
      <c r="F6734" t="s">
        <v>19192</v>
      </c>
      <c r="G6734" t="s">
        <v>176</v>
      </c>
      <c r="H6734" t="s">
        <v>154</v>
      </c>
      <c r="I6734" t="s">
        <v>144</v>
      </c>
      <c r="J6734" t="s">
        <v>137</v>
      </c>
      <c r="K6734" t="s">
        <v>138</v>
      </c>
      <c r="L6734" t="s">
        <v>19193</v>
      </c>
      <c r="M6734" t="s">
        <v>19194</v>
      </c>
      <c r="N6734">
        <v>3.884166666</v>
      </c>
      <c r="O6734">
        <v>0</v>
      </c>
      <c r="P6734">
        <v>0</v>
      </c>
      <c r="Q6734">
        <v>0</v>
      </c>
      <c r="R6734">
        <v>5</v>
      </c>
      <c r="S6734">
        <v>0</v>
      </c>
      <c r="T6734">
        <v>1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30.471834669478532</v>
      </c>
      <c r="AA6734">
        <v>0</v>
      </c>
      <c r="AB6734">
        <v>6.6706295544897261</v>
      </c>
      <c r="AC6734">
        <v>0</v>
      </c>
      <c r="AD6734">
        <v>0</v>
      </c>
      <c r="AE6734">
        <v>37.142464223968261</v>
      </c>
    </row>
    <row r="6735" spans="1:31" x14ac:dyDescent="0.25">
      <c r="A6735">
        <v>2350944</v>
      </c>
      <c r="B6735">
        <v>1</v>
      </c>
      <c r="C6735" t="s">
        <v>81</v>
      </c>
      <c r="D6735" t="s">
        <v>127</v>
      </c>
      <c r="E6735" t="s">
        <v>157</v>
      </c>
      <c r="F6735" t="s">
        <v>12113</v>
      </c>
      <c r="G6735" t="s">
        <v>204</v>
      </c>
      <c r="H6735" t="s">
        <v>154</v>
      </c>
      <c r="I6735" t="s">
        <v>144</v>
      </c>
      <c r="J6735" t="s">
        <v>137</v>
      </c>
      <c r="K6735" t="s">
        <v>138</v>
      </c>
      <c r="L6735" t="s">
        <v>19195</v>
      </c>
      <c r="M6735" t="s">
        <v>19196</v>
      </c>
      <c r="N6735">
        <v>3.835</v>
      </c>
      <c r="O6735">
        <v>0</v>
      </c>
      <c r="P6735">
        <v>5</v>
      </c>
      <c r="Q6735">
        <v>0</v>
      </c>
      <c r="R6735">
        <v>0</v>
      </c>
      <c r="S6735">
        <v>0</v>
      </c>
      <c r="T6735">
        <v>4</v>
      </c>
      <c r="U6735">
        <v>0</v>
      </c>
      <c r="V6735">
        <v>0</v>
      </c>
      <c r="W6735">
        <v>0</v>
      </c>
      <c r="X6735">
        <v>14.482995641195158</v>
      </c>
      <c r="Y6735">
        <v>0</v>
      </c>
      <c r="Z6735">
        <v>0</v>
      </c>
      <c r="AA6735">
        <v>0</v>
      </c>
      <c r="AB6735">
        <v>19.582509970459736</v>
      </c>
      <c r="AC6735">
        <v>0</v>
      </c>
      <c r="AD6735">
        <v>0</v>
      </c>
      <c r="AE6735">
        <v>34.065505611654892</v>
      </c>
    </row>
    <row r="6736" spans="1:31" x14ac:dyDescent="0.25">
      <c r="A6736">
        <v>2350838</v>
      </c>
      <c r="B6736">
        <v>1</v>
      </c>
      <c r="C6736" t="s">
        <v>80</v>
      </c>
      <c r="D6736" t="s">
        <v>98</v>
      </c>
      <c r="E6736" t="s">
        <v>157</v>
      </c>
      <c r="F6736" t="s">
        <v>19197</v>
      </c>
      <c r="G6736" t="s">
        <v>159</v>
      </c>
      <c r="H6736" t="s">
        <v>154</v>
      </c>
      <c r="I6736" t="s">
        <v>144</v>
      </c>
      <c r="J6736" t="s">
        <v>137</v>
      </c>
      <c r="K6736" t="s">
        <v>138</v>
      </c>
      <c r="L6736" t="s">
        <v>19198</v>
      </c>
      <c r="M6736" t="s">
        <v>19199</v>
      </c>
      <c r="N6736">
        <v>6.5319444439999996</v>
      </c>
      <c r="O6736">
        <v>0</v>
      </c>
      <c r="P6736">
        <v>1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2.9690341871865225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2.9690341871865225</v>
      </c>
    </row>
    <row r="6737" spans="1:31" x14ac:dyDescent="0.25">
      <c r="A6737">
        <v>2351073</v>
      </c>
      <c r="B6737">
        <v>1</v>
      </c>
      <c r="C6737" t="s">
        <v>81</v>
      </c>
      <c r="D6737" t="s">
        <v>113</v>
      </c>
      <c r="E6737" t="s">
        <v>157</v>
      </c>
      <c r="F6737" t="s">
        <v>19200</v>
      </c>
      <c r="G6737" t="s">
        <v>159</v>
      </c>
      <c r="H6737" t="s">
        <v>154</v>
      </c>
      <c r="I6737" t="s">
        <v>144</v>
      </c>
      <c r="J6737" t="s">
        <v>137</v>
      </c>
      <c r="K6737" t="s">
        <v>138</v>
      </c>
      <c r="L6737" t="s">
        <v>19201</v>
      </c>
      <c r="M6737" t="s">
        <v>19202</v>
      </c>
      <c r="N6737">
        <v>2.7252777770000001</v>
      </c>
      <c r="O6737">
        <v>0</v>
      </c>
      <c r="P6737">
        <v>1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0.25501357507630001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0.25501357507630001</v>
      </c>
    </row>
    <row r="6738" spans="1:31" x14ac:dyDescent="0.25">
      <c r="A6738">
        <v>2350881</v>
      </c>
      <c r="B6738">
        <v>1</v>
      </c>
      <c r="C6738" t="s">
        <v>80</v>
      </c>
      <c r="D6738" t="s">
        <v>96</v>
      </c>
      <c r="E6738" t="s">
        <v>326</v>
      </c>
      <c r="F6738" t="s">
        <v>19203</v>
      </c>
      <c r="G6738" t="s">
        <v>153</v>
      </c>
      <c r="H6738" t="s">
        <v>154</v>
      </c>
      <c r="I6738" t="s">
        <v>144</v>
      </c>
      <c r="J6738" t="s">
        <v>137</v>
      </c>
      <c r="K6738" t="s">
        <v>138</v>
      </c>
      <c r="L6738" t="s">
        <v>19204</v>
      </c>
      <c r="M6738" t="s">
        <v>19205</v>
      </c>
      <c r="N6738">
        <v>2.9063888879999999</v>
      </c>
      <c r="O6738">
        <v>0</v>
      </c>
      <c r="P6738">
        <v>19</v>
      </c>
      <c r="Q6738">
        <v>0</v>
      </c>
      <c r="R6738">
        <v>0</v>
      </c>
      <c r="S6738">
        <v>0</v>
      </c>
      <c r="T6738">
        <v>5</v>
      </c>
      <c r="U6738">
        <v>0</v>
      </c>
      <c r="V6738">
        <v>0</v>
      </c>
      <c r="W6738">
        <v>0</v>
      </c>
      <c r="X6738">
        <v>15.027836352148567</v>
      </c>
      <c r="Y6738">
        <v>0</v>
      </c>
      <c r="Z6738">
        <v>0</v>
      </c>
      <c r="AA6738">
        <v>0</v>
      </c>
      <c r="AB6738">
        <v>20.856595778048622</v>
      </c>
      <c r="AC6738">
        <v>0</v>
      </c>
      <c r="AD6738">
        <v>0</v>
      </c>
      <c r="AE6738">
        <v>35.88443213019719</v>
      </c>
    </row>
    <row r="6739" spans="1:31" x14ac:dyDescent="0.25">
      <c r="A6739">
        <v>2350738</v>
      </c>
      <c r="B6739">
        <v>1</v>
      </c>
      <c r="C6739" t="s">
        <v>81</v>
      </c>
      <c r="D6739" t="s">
        <v>124</v>
      </c>
      <c r="E6739" t="s">
        <v>157</v>
      </c>
      <c r="F6739" t="s">
        <v>19206</v>
      </c>
      <c r="G6739" t="s">
        <v>159</v>
      </c>
      <c r="H6739" t="s">
        <v>154</v>
      </c>
      <c r="I6739" t="s">
        <v>144</v>
      </c>
      <c r="J6739" t="s">
        <v>137</v>
      </c>
      <c r="K6739" t="s">
        <v>138</v>
      </c>
      <c r="L6739" t="s">
        <v>19207</v>
      </c>
      <c r="M6739" t="s">
        <v>19208</v>
      </c>
      <c r="N6739">
        <v>2.0705555549999999</v>
      </c>
      <c r="O6739">
        <v>0</v>
      </c>
      <c r="P6739">
        <v>1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0.4220905788409689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0.4220905788409689</v>
      </c>
    </row>
    <row r="6740" spans="1:31" x14ac:dyDescent="0.25">
      <c r="A6740">
        <v>2350572</v>
      </c>
      <c r="B6740">
        <v>1</v>
      </c>
      <c r="C6740" t="s">
        <v>80</v>
      </c>
      <c r="D6740" t="s">
        <v>87</v>
      </c>
      <c r="E6740" t="s">
        <v>147</v>
      </c>
      <c r="F6740" t="s">
        <v>19209</v>
      </c>
      <c r="G6740" t="s">
        <v>184</v>
      </c>
      <c r="H6740" t="s">
        <v>135</v>
      </c>
      <c r="I6740" t="s">
        <v>144</v>
      </c>
      <c r="J6740" t="s">
        <v>137</v>
      </c>
      <c r="K6740" t="s">
        <v>138</v>
      </c>
      <c r="L6740" t="s">
        <v>19210</v>
      </c>
      <c r="M6740" t="s">
        <v>19211</v>
      </c>
      <c r="N6740">
        <v>2.7583333329999999</v>
      </c>
      <c r="O6740">
        <v>0</v>
      </c>
      <c r="P6740">
        <v>351</v>
      </c>
      <c r="Q6740">
        <v>0</v>
      </c>
      <c r="R6740">
        <v>0</v>
      </c>
      <c r="S6740">
        <v>0</v>
      </c>
      <c r="T6740">
        <v>6</v>
      </c>
      <c r="U6740">
        <v>0</v>
      </c>
      <c r="V6740">
        <v>0</v>
      </c>
      <c r="W6740">
        <v>0</v>
      </c>
      <c r="X6740">
        <v>593.28683814048327</v>
      </c>
      <c r="Y6740">
        <v>0</v>
      </c>
      <c r="Z6740">
        <v>0</v>
      </c>
      <c r="AA6740">
        <v>0</v>
      </c>
      <c r="AB6740">
        <v>13.183522973784028</v>
      </c>
      <c r="AC6740">
        <v>0</v>
      </c>
      <c r="AD6740">
        <v>0</v>
      </c>
      <c r="AE6740">
        <v>606.47036111426735</v>
      </c>
    </row>
    <row r="6741" spans="1:31" x14ac:dyDescent="0.25">
      <c r="A6741">
        <v>2350904</v>
      </c>
      <c r="B6741">
        <v>1</v>
      </c>
      <c r="C6741" t="s">
        <v>81</v>
      </c>
      <c r="D6741" t="s">
        <v>128</v>
      </c>
      <c r="E6741" t="s">
        <v>151</v>
      </c>
      <c r="F6741" t="s">
        <v>19079</v>
      </c>
      <c r="G6741" t="s">
        <v>153</v>
      </c>
      <c r="H6741" t="s">
        <v>154</v>
      </c>
      <c r="I6741" t="s">
        <v>144</v>
      </c>
      <c r="J6741" t="s">
        <v>137</v>
      </c>
      <c r="K6741" t="s">
        <v>138</v>
      </c>
      <c r="L6741" t="s">
        <v>19212</v>
      </c>
      <c r="M6741" t="s">
        <v>19213</v>
      </c>
      <c r="N6741">
        <v>2.72</v>
      </c>
      <c r="O6741">
        <v>0</v>
      </c>
      <c r="P6741">
        <v>44</v>
      </c>
      <c r="Q6741">
        <v>0</v>
      </c>
      <c r="R6741">
        <v>0</v>
      </c>
      <c r="S6741">
        <v>0</v>
      </c>
      <c r="T6741">
        <v>43</v>
      </c>
      <c r="U6741">
        <v>0</v>
      </c>
      <c r="V6741">
        <v>0</v>
      </c>
      <c r="W6741">
        <v>0</v>
      </c>
      <c r="X6741">
        <v>43.974853533446534</v>
      </c>
      <c r="Y6741">
        <v>0</v>
      </c>
      <c r="Z6741">
        <v>0</v>
      </c>
      <c r="AA6741">
        <v>0</v>
      </c>
      <c r="AB6741">
        <v>220.12720752776087</v>
      </c>
      <c r="AC6741">
        <v>0</v>
      </c>
      <c r="AD6741">
        <v>0</v>
      </c>
      <c r="AE6741">
        <v>264.10206106120739</v>
      </c>
    </row>
    <row r="6742" spans="1:31" x14ac:dyDescent="0.25">
      <c r="A6742">
        <v>2350595</v>
      </c>
      <c r="B6742">
        <v>1</v>
      </c>
      <c r="C6742" t="s">
        <v>80</v>
      </c>
      <c r="D6742" t="s">
        <v>97</v>
      </c>
      <c r="E6742" t="s">
        <v>157</v>
      </c>
      <c r="F6742" t="s">
        <v>18686</v>
      </c>
      <c r="G6742" t="s">
        <v>194</v>
      </c>
      <c r="H6742" t="s">
        <v>154</v>
      </c>
      <c r="I6742" t="s">
        <v>144</v>
      </c>
      <c r="J6742" t="s">
        <v>137</v>
      </c>
      <c r="K6742" t="s">
        <v>138</v>
      </c>
      <c r="L6742" t="s">
        <v>19214</v>
      </c>
      <c r="M6742" t="s">
        <v>19215</v>
      </c>
      <c r="N6742">
        <v>2.2999999999999998</v>
      </c>
      <c r="O6742">
        <v>0</v>
      </c>
      <c r="P6742">
        <v>1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0.79072071239191111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0.79072071239191111</v>
      </c>
    </row>
    <row r="6743" spans="1:31" x14ac:dyDescent="0.25">
      <c r="A6743">
        <v>2350921</v>
      </c>
      <c r="B6743">
        <v>1</v>
      </c>
      <c r="C6743" t="s">
        <v>80</v>
      </c>
      <c r="D6743" t="s">
        <v>111</v>
      </c>
      <c r="E6743" t="s">
        <v>326</v>
      </c>
      <c r="F6743" t="s">
        <v>19216</v>
      </c>
      <c r="G6743" t="s">
        <v>153</v>
      </c>
      <c r="H6743" t="s">
        <v>154</v>
      </c>
      <c r="I6743" t="s">
        <v>144</v>
      </c>
      <c r="J6743" t="s">
        <v>137</v>
      </c>
      <c r="K6743" t="s">
        <v>138</v>
      </c>
      <c r="L6743" t="s">
        <v>19217</v>
      </c>
      <c r="M6743" t="s">
        <v>19218</v>
      </c>
      <c r="N6743">
        <v>0.69055555499999999</v>
      </c>
      <c r="O6743">
        <v>0</v>
      </c>
      <c r="P6743">
        <v>129</v>
      </c>
      <c r="Q6743">
        <v>0</v>
      </c>
      <c r="R6743">
        <v>0</v>
      </c>
      <c r="S6743">
        <v>0</v>
      </c>
      <c r="T6743">
        <v>40</v>
      </c>
      <c r="U6743">
        <v>0</v>
      </c>
      <c r="V6743">
        <v>0</v>
      </c>
      <c r="W6743">
        <v>0</v>
      </c>
      <c r="X6743">
        <v>24.546932364411425</v>
      </c>
      <c r="Y6743">
        <v>0</v>
      </c>
      <c r="Z6743">
        <v>0</v>
      </c>
      <c r="AA6743">
        <v>0</v>
      </c>
      <c r="AB6743">
        <v>54.887712767170669</v>
      </c>
      <c r="AC6743">
        <v>0</v>
      </c>
      <c r="AD6743">
        <v>0</v>
      </c>
      <c r="AE6743">
        <v>79.434645131582101</v>
      </c>
    </row>
    <row r="6744" spans="1:31" x14ac:dyDescent="0.25">
      <c r="A6744">
        <v>2351050</v>
      </c>
      <c r="B6744">
        <v>1</v>
      </c>
      <c r="C6744" t="s">
        <v>80</v>
      </c>
      <c r="D6744" t="s">
        <v>99</v>
      </c>
      <c r="E6744" t="s">
        <v>157</v>
      </c>
      <c r="F6744" t="s">
        <v>19219</v>
      </c>
      <c r="G6744" t="s">
        <v>159</v>
      </c>
      <c r="H6744" t="s">
        <v>154</v>
      </c>
      <c r="I6744" t="s">
        <v>144</v>
      </c>
      <c r="J6744" t="s">
        <v>137</v>
      </c>
      <c r="K6744" t="s">
        <v>138</v>
      </c>
      <c r="L6744" t="s">
        <v>19220</v>
      </c>
      <c r="M6744" t="s">
        <v>19221</v>
      </c>
      <c r="N6744">
        <v>2.5808333330000002</v>
      </c>
      <c r="O6744">
        <v>0</v>
      </c>
      <c r="P6744">
        <v>1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1.4760269588441399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1.4760269588441399</v>
      </c>
    </row>
    <row r="6745" spans="1:31" x14ac:dyDescent="0.25">
      <c r="A6745">
        <v>2350858</v>
      </c>
      <c r="B6745">
        <v>1</v>
      </c>
      <c r="C6745" t="s">
        <v>80</v>
      </c>
      <c r="D6745" t="s">
        <v>105</v>
      </c>
      <c r="E6745" t="s">
        <v>157</v>
      </c>
      <c r="F6745" t="s">
        <v>19222</v>
      </c>
      <c r="G6745" t="s">
        <v>352</v>
      </c>
      <c r="H6745" t="s">
        <v>154</v>
      </c>
      <c r="I6745" t="s">
        <v>144</v>
      </c>
      <c r="J6745" t="s">
        <v>3</v>
      </c>
      <c r="K6745" t="s">
        <v>138</v>
      </c>
      <c r="L6745" t="s">
        <v>19223</v>
      </c>
      <c r="M6745" t="s">
        <v>19224</v>
      </c>
      <c r="N6745">
        <v>6.7719444439999998</v>
      </c>
      <c r="O6745">
        <v>0</v>
      </c>
      <c r="P6745">
        <v>33</v>
      </c>
      <c r="Q6745">
        <v>0</v>
      </c>
      <c r="R6745">
        <v>0</v>
      </c>
      <c r="S6745">
        <v>0</v>
      </c>
      <c r="T6745">
        <v>1</v>
      </c>
      <c r="U6745">
        <v>0</v>
      </c>
      <c r="V6745">
        <v>0</v>
      </c>
      <c r="W6745">
        <v>0</v>
      </c>
      <c r="X6745">
        <v>80.483025863819321</v>
      </c>
      <c r="Y6745">
        <v>0</v>
      </c>
      <c r="Z6745">
        <v>0</v>
      </c>
      <c r="AA6745">
        <v>0</v>
      </c>
      <c r="AB6745">
        <v>1.9778767623194966</v>
      </c>
      <c r="AC6745">
        <v>0</v>
      </c>
      <c r="AD6745">
        <v>0</v>
      </c>
      <c r="AE6745">
        <v>82.460902626138818</v>
      </c>
    </row>
    <row r="6746" spans="1:31" x14ac:dyDescent="0.25">
      <c r="A6746">
        <v>2350864</v>
      </c>
      <c r="B6746">
        <v>1</v>
      </c>
      <c r="C6746" t="s">
        <v>80</v>
      </c>
      <c r="D6746" t="s">
        <v>87</v>
      </c>
      <c r="E6746" t="s">
        <v>240</v>
      </c>
      <c r="F6746" t="s">
        <v>19225</v>
      </c>
      <c r="G6746" t="s">
        <v>134</v>
      </c>
      <c r="H6746" t="s">
        <v>135</v>
      </c>
      <c r="I6746" t="s">
        <v>144</v>
      </c>
      <c r="J6746" t="s">
        <v>137</v>
      </c>
      <c r="K6746" t="s">
        <v>138</v>
      </c>
      <c r="L6746" t="s">
        <v>19226</v>
      </c>
      <c r="M6746" t="s">
        <v>19227</v>
      </c>
      <c r="N6746">
        <v>0.196111111</v>
      </c>
      <c r="O6746">
        <v>0</v>
      </c>
      <c r="P6746">
        <v>5427</v>
      </c>
      <c r="Q6746">
        <v>0</v>
      </c>
      <c r="R6746">
        <v>2</v>
      </c>
      <c r="S6746">
        <v>24</v>
      </c>
      <c r="T6746">
        <v>421</v>
      </c>
      <c r="U6746">
        <v>2</v>
      </c>
      <c r="V6746">
        <v>6</v>
      </c>
      <c r="W6746">
        <v>0</v>
      </c>
      <c r="X6746">
        <v>323.15205973318552</v>
      </c>
      <c r="Y6746">
        <v>0</v>
      </c>
      <c r="Z6746">
        <v>0.55491226409352079</v>
      </c>
      <c r="AA6746">
        <v>86.776681024821713</v>
      </c>
      <c r="AB6746">
        <v>367.79617245398117</v>
      </c>
      <c r="AC6746">
        <v>33.170891657032804</v>
      </c>
      <c r="AD6746">
        <v>61.072212679150098</v>
      </c>
      <c r="AE6746">
        <v>872.52292981226481</v>
      </c>
    </row>
    <row r="6747" spans="1:31" x14ac:dyDescent="0.25">
      <c r="A6747">
        <v>2350758</v>
      </c>
      <c r="B6747">
        <v>1</v>
      </c>
      <c r="C6747" t="s">
        <v>81</v>
      </c>
      <c r="D6747" t="s">
        <v>113</v>
      </c>
      <c r="E6747" t="s">
        <v>141</v>
      </c>
      <c r="F6747" t="s">
        <v>19228</v>
      </c>
      <c r="G6747" t="s">
        <v>134</v>
      </c>
      <c r="H6747" t="s">
        <v>135</v>
      </c>
      <c r="I6747" t="s">
        <v>144</v>
      </c>
      <c r="J6747" t="s">
        <v>137</v>
      </c>
      <c r="K6747" t="s">
        <v>138</v>
      </c>
      <c r="L6747" t="s">
        <v>19229</v>
      </c>
      <c r="M6747" t="s">
        <v>19230</v>
      </c>
      <c r="N6747">
        <v>1.2313888879999999</v>
      </c>
      <c r="O6747">
        <v>1</v>
      </c>
      <c r="P6747">
        <v>233</v>
      </c>
      <c r="Q6747">
        <v>100</v>
      </c>
      <c r="R6747">
        <v>185</v>
      </c>
      <c r="S6747">
        <v>7</v>
      </c>
      <c r="T6747">
        <v>14</v>
      </c>
      <c r="U6747">
        <v>1</v>
      </c>
      <c r="V6747">
        <v>0</v>
      </c>
      <c r="W6747">
        <v>0.17386024981349915</v>
      </c>
      <c r="X6747">
        <v>60.192759219809254</v>
      </c>
      <c r="Y6747">
        <v>864.67368319083425</v>
      </c>
      <c r="Z6747">
        <v>1191.3018157091449</v>
      </c>
      <c r="AA6747">
        <v>12.372786652390182</v>
      </c>
      <c r="AB6747">
        <v>20.298441039680409</v>
      </c>
      <c r="AC6747">
        <v>169.86804585280981</v>
      </c>
      <c r="AD6747">
        <v>0</v>
      </c>
      <c r="AE6747">
        <v>2318.8813919144818</v>
      </c>
    </row>
    <row r="6748" spans="1:31" x14ac:dyDescent="0.25">
      <c r="A6748">
        <v>2351176</v>
      </c>
      <c r="B6748">
        <v>1</v>
      </c>
      <c r="C6748" t="s">
        <v>80</v>
      </c>
      <c r="D6748" t="s">
        <v>92</v>
      </c>
      <c r="E6748" t="s">
        <v>147</v>
      </c>
      <c r="F6748" t="s">
        <v>19231</v>
      </c>
      <c r="G6748" t="s">
        <v>877</v>
      </c>
      <c r="H6748" t="s">
        <v>135</v>
      </c>
      <c r="I6748" t="s">
        <v>144</v>
      </c>
      <c r="J6748" t="s">
        <v>137</v>
      </c>
      <c r="K6748" t="s">
        <v>138</v>
      </c>
      <c r="L6748" t="s">
        <v>19232</v>
      </c>
      <c r="M6748" t="s">
        <v>19233</v>
      </c>
      <c r="N6748">
        <v>0.52222222200000001</v>
      </c>
      <c r="O6748">
        <v>0</v>
      </c>
      <c r="P6748">
        <v>25</v>
      </c>
      <c r="Q6748">
        <v>0</v>
      </c>
      <c r="R6748">
        <v>0</v>
      </c>
      <c r="S6748">
        <v>0</v>
      </c>
      <c r="T6748">
        <v>8</v>
      </c>
      <c r="U6748">
        <v>0</v>
      </c>
      <c r="V6748">
        <v>0</v>
      </c>
      <c r="W6748">
        <v>0</v>
      </c>
      <c r="X6748">
        <v>4.5246981343268819</v>
      </c>
      <c r="Y6748">
        <v>0</v>
      </c>
      <c r="Z6748">
        <v>0</v>
      </c>
      <c r="AA6748">
        <v>0</v>
      </c>
      <c r="AB6748">
        <v>14.367551969156828</v>
      </c>
      <c r="AC6748">
        <v>0</v>
      </c>
      <c r="AD6748">
        <v>0</v>
      </c>
      <c r="AE6748">
        <v>18.892250103483711</v>
      </c>
    </row>
    <row r="6749" spans="1:31" x14ac:dyDescent="0.25">
      <c r="A6749">
        <v>2350655</v>
      </c>
      <c r="B6749">
        <v>1</v>
      </c>
      <c r="C6749" t="s">
        <v>81</v>
      </c>
      <c r="D6749" t="s">
        <v>112</v>
      </c>
      <c r="E6749" t="s">
        <v>151</v>
      </c>
      <c r="F6749" t="s">
        <v>19234</v>
      </c>
      <c r="G6749" t="s">
        <v>153</v>
      </c>
      <c r="H6749" t="s">
        <v>154</v>
      </c>
      <c r="I6749" t="s">
        <v>144</v>
      </c>
      <c r="J6749" t="s">
        <v>137</v>
      </c>
      <c r="K6749" t="s">
        <v>138</v>
      </c>
      <c r="L6749" t="s">
        <v>19235</v>
      </c>
      <c r="M6749" t="s">
        <v>19236</v>
      </c>
      <c r="N6749">
        <v>6.0905555549999999</v>
      </c>
      <c r="O6749">
        <v>0</v>
      </c>
      <c r="P6749">
        <v>18</v>
      </c>
      <c r="Q6749">
        <v>0</v>
      </c>
      <c r="R6749">
        <v>1</v>
      </c>
      <c r="S6749">
        <v>0</v>
      </c>
      <c r="T6749">
        <v>1</v>
      </c>
      <c r="U6749">
        <v>0</v>
      </c>
      <c r="V6749">
        <v>0</v>
      </c>
      <c r="W6749">
        <v>0</v>
      </c>
      <c r="X6749">
        <v>31.789531926911952</v>
      </c>
      <c r="Y6749">
        <v>0</v>
      </c>
      <c r="Z6749">
        <v>2.9538157402709251</v>
      </c>
      <c r="AA6749">
        <v>0</v>
      </c>
      <c r="AB6749">
        <v>0</v>
      </c>
      <c r="AC6749">
        <v>0</v>
      </c>
      <c r="AD6749">
        <v>0</v>
      </c>
      <c r="AE6749">
        <v>34.743347667182874</v>
      </c>
    </row>
    <row r="6750" spans="1:31" x14ac:dyDescent="0.25">
      <c r="A6750">
        <v>2351196</v>
      </c>
      <c r="B6750">
        <v>1</v>
      </c>
      <c r="C6750" t="s">
        <v>80</v>
      </c>
      <c r="D6750" t="s">
        <v>93</v>
      </c>
      <c r="E6750" t="s">
        <v>151</v>
      </c>
      <c r="F6750" t="s">
        <v>17826</v>
      </c>
      <c r="G6750" t="s">
        <v>153</v>
      </c>
      <c r="H6750" t="s">
        <v>154</v>
      </c>
      <c r="I6750" t="s">
        <v>144</v>
      </c>
      <c r="J6750" t="s">
        <v>137</v>
      </c>
      <c r="K6750" t="s">
        <v>138</v>
      </c>
      <c r="L6750" t="s">
        <v>19237</v>
      </c>
      <c r="M6750" t="s">
        <v>19238</v>
      </c>
      <c r="N6750">
        <v>3.912222222</v>
      </c>
      <c r="O6750">
        <v>0</v>
      </c>
      <c r="P6750">
        <v>2</v>
      </c>
      <c r="Q6750">
        <v>0</v>
      </c>
      <c r="R6750">
        <v>8</v>
      </c>
      <c r="S6750">
        <v>0</v>
      </c>
      <c r="T6750">
        <v>1</v>
      </c>
      <c r="U6750">
        <v>0</v>
      </c>
      <c r="V6750">
        <v>0</v>
      </c>
      <c r="W6750">
        <v>0</v>
      </c>
      <c r="X6750">
        <v>1.991105263498695</v>
      </c>
      <c r="Y6750">
        <v>0</v>
      </c>
      <c r="Z6750">
        <v>106.13665040806571</v>
      </c>
      <c r="AA6750">
        <v>0</v>
      </c>
      <c r="AB6750">
        <v>5.2496059818525183</v>
      </c>
      <c r="AC6750">
        <v>0</v>
      </c>
      <c r="AD6750">
        <v>0</v>
      </c>
      <c r="AE6750">
        <v>113.37736165341693</v>
      </c>
    </row>
    <row r="6751" spans="1:31" x14ac:dyDescent="0.25">
      <c r="A6751">
        <v>2350698</v>
      </c>
      <c r="B6751">
        <v>1</v>
      </c>
      <c r="C6751" t="s">
        <v>81</v>
      </c>
      <c r="D6751" t="s">
        <v>127</v>
      </c>
      <c r="E6751" t="s">
        <v>151</v>
      </c>
      <c r="F6751" t="s">
        <v>19239</v>
      </c>
      <c r="G6751" t="s">
        <v>410</v>
      </c>
      <c r="H6751" t="s">
        <v>154</v>
      </c>
      <c r="I6751" t="s">
        <v>144</v>
      </c>
      <c r="J6751" t="s">
        <v>137</v>
      </c>
      <c r="K6751" t="s">
        <v>138</v>
      </c>
      <c r="L6751" t="s">
        <v>19240</v>
      </c>
      <c r="M6751" t="s">
        <v>19241</v>
      </c>
      <c r="N6751">
        <v>2.3461111109999999</v>
      </c>
      <c r="O6751">
        <v>0</v>
      </c>
      <c r="P6751">
        <v>49</v>
      </c>
      <c r="Q6751">
        <v>0</v>
      </c>
      <c r="R6751">
        <v>0</v>
      </c>
      <c r="S6751">
        <v>0</v>
      </c>
      <c r="T6751">
        <v>5</v>
      </c>
      <c r="U6751">
        <v>0</v>
      </c>
      <c r="V6751">
        <v>0</v>
      </c>
      <c r="W6751">
        <v>0</v>
      </c>
      <c r="X6751">
        <v>29.977490831513926</v>
      </c>
      <c r="Y6751">
        <v>0</v>
      </c>
      <c r="Z6751">
        <v>0</v>
      </c>
      <c r="AA6751">
        <v>0</v>
      </c>
      <c r="AB6751">
        <v>21.542897322276279</v>
      </c>
      <c r="AC6751">
        <v>0</v>
      </c>
      <c r="AD6751">
        <v>0</v>
      </c>
      <c r="AE6751">
        <v>51.520388153790208</v>
      </c>
    </row>
    <row r="6752" spans="1:31" x14ac:dyDescent="0.25">
      <c r="A6752">
        <v>2350821</v>
      </c>
      <c r="B6752">
        <v>1</v>
      </c>
      <c r="C6752" t="s">
        <v>80</v>
      </c>
      <c r="D6752" t="s">
        <v>107</v>
      </c>
      <c r="E6752" t="s">
        <v>132</v>
      </c>
      <c r="F6752" t="s">
        <v>7634</v>
      </c>
      <c r="G6752" t="s">
        <v>254</v>
      </c>
      <c r="H6752" t="s">
        <v>135</v>
      </c>
      <c r="I6752" t="s">
        <v>144</v>
      </c>
      <c r="J6752" t="s">
        <v>137</v>
      </c>
      <c r="K6752" t="s">
        <v>138</v>
      </c>
      <c r="L6752" t="s">
        <v>19242</v>
      </c>
      <c r="M6752" t="s">
        <v>19243</v>
      </c>
      <c r="N6752">
        <v>0.77861111100000002</v>
      </c>
      <c r="O6752">
        <v>14</v>
      </c>
      <c r="P6752">
        <v>8719</v>
      </c>
      <c r="Q6752">
        <v>16</v>
      </c>
      <c r="R6752">
        <v>51</v>
      </c>
      <c r="S6752">
        <v>25</v>
      </c>
      <c r="T6752">
        <v>567</v>
      </c>
      <c r="U6752">
        <v>0</v>
      </c>
      <c r="V6752">
        <v>11</v>
      </c>
      <c r="W6752">
        <v>312.00043182678456</v>
      </c>
      <c r="X6752">
        <v>1853.6917366853922</v>
      </c>
      <c r="Y6752">
        <v>10.06508778977858</v>
      </c>
      <c r="Z6752">
        <v>21.75645346431601</v>
      </c>
      <c r="AA6752">
        <v>272.3236444489695</v>
      </c>
      <c r="AB6752">
        <v>844.67528976792482</v>
      </c>
      <c r="AC6752">
        <v>0</v>
      </c>
      <c r="AD6752">
        <v>82.536669610295334</v>
      </c>
      <c r="AE6752">
        <v>3397.0493135934612</v>
      </c>
    </row>
    <row r="6753" spans="1:31" x14ac:dyDescent="0.25">
      <c r="A6753">
        <v>2350798</v>
      </c>
      <c r="B6753">
        <v>1</v>
      </c>
      <c r="C6753" t="s">
        <v>81</v>
      </c>
      <c r="D6753" t="s">
        <v>121</v>
      </c>
      <c r="E6753" t="s">
        <v>174</v>
      </c>
      <c r="F6753" t="s">
        <v>18374</v>
      </c>
      <c r="G6753" t="s">
        <v>176</v>
      </c>
      <c r="H6753" t="s">
        <v>154</v>
      </c>
      <c r="I6753" t="s">
        <v>144</v>
      </c>
      <c r="J6753" t="s">
        <v>137</v>
      </c>
      <c r="K6753" t="s">
        <v>138</v>
      </c>
      <c r="L6753" t="s">
        <v>19244</v>
      </c>
      <c r="M6753" t="s">
        <v>19245</v>
      </c>
      <c r="N6753">
        <v>1.736111111</v>
      </c>
      <c r="O6753">
        <v>0</v>
      </c>
      <c r="P6753">
        <v>93</v>
      </c>
      <c r="Q6753">
        <v>0</v>
      </c>
      <c r="R6753">
        <v>8</v>
      </c>
      <c r="S6753">
        <v>0</v>
      </c>
      <c r="T6753">
        <v>2</v>
      </c>
      <c r="U6753">
        <v>0</v>
      </c>
      <c r="V6753">
        <v>0</v>
      </c>
      <c r="W6753">
        <v>0</v>
      </c>
      <c r="X6753">
        <v>21.40028684888518</v>
      </c>
      <c r="Y6753">
        <v>0</v>
      </c>
      <c r="Z6753">
        <v>0.7590207832167728</v>
      </c>
      <c r="AA6753">
        <v>0</v>
      </c>
      <c r="AB6753">
        <v>3.0899346078445182</v>
      </c>
      <c r="AC6753">
        <v>0</v>
      </c>
      <c r="AD6753">
        <v>0</v>
      </c>
      <c r="AE6753">
        <v>25.249242239946472</v>
      </c>
    </row>
    <row r="6754" spans="1:31" x14ac:dyDescent="0.25">
      <c r="A6754">
        <v>2350635</v>
      </c>
      <c r="B6754">
        <v>1</v>
      </c>
      <c r="C6754" t="s">
        <v>80</v>
      </c>
      <c r="D6754" t="s">
        <v>83</v>
      </c>
      <c r="E6754" t="s">
        <v>141</v>
      </c>
      <c r="F6754" t="s">
        <v>19246</v>
      </c>
      <c r="G6754" t="s">
        <v>134</v>
      </c>
      <c r="H6754" t="s">
        <v>135</v>
      </c>
      <c r="I6754" t="s">
        <v>144</v>
      </c>
      <c r="J6754" t="s">
        <v>137</v>
      </c>
      <c r="K6754" t="s">
        <v>138</v>
      </c>
      <c r="L6754" t="s">
        <v>19247</v>
      </c>
      <c r="M6754" t="s">
        <v>19248</v>
      </c>
      <c r="N6754">
        <v>0.14138888799999999</v>
      </c>
      <c r="O6754">
        <v>0</v>
      </c>
      <c r="P6754">
        <v>0</v>
      </c>
      <c r="Q6754">
        <v>0</v>
      </c>
      <c r="R6754">
        <v>0</v>
      </c>
      <c r="S6754">
        <v>2</v>
      </c>
      <c r="T6754">
        <v>9</v>
      </c>
      <c r="U6754">
        <v>1</v>
      </c>
      <c r="V6754">
        <v>2</v>
      </c>
      <c r="W6754">
        <v>0</v>
      </c>
      <c r="X6754">
        <v>0</v>
      </c>
      <c r="Y6754">
        <v>0</v>
      </c>
      <c r="Z6754">
        <v>0</v>
      </c>
      <c r="AA6754">
        <v>5.2360587448694407</v>
      </c>
      <c r="AB6754">
        <v>1.7443212699832351</v>
      </c>
      <c r="AC6754">
        <v>36.102365684337748</v>
      </c>
      <c r="AD6754">
        <v>14.52285200839407</v>
      </c>
      <c r="AE6754">
        <v>57.605597707584494</v>
      </c>
    </row>
    <row r="6755" spans="1:31" x14ac:dyDescent="0.25">
      <c r="A6755">
        <v>2351170</v>
      </c>
      <c r="B6755">
        <v>1</v>
      </c>
      <c r="C6755" t="s">
        <v>80</v>
      </c>
      <c r="D6755" t="s">
        <v>93</v>
      </c>
      <c r="E6755" t="s">
        <v>151</v>
      </c>
      <c r="F6755" t="s">
        <v>10384</v>
      </c>
      <c r="G6755" t="s">
        <v>153</v>
      </c>
      <c r="H6755" t="s">
        <v>154</v>
      </c>
      <c r="I6755" t="s">
        <v>144</v>
      </c>
      <c r="J6755" t="s">
        <v>137</v>
      </c>
      <c r="K6755" t="s">
        <v>138</v>
      </c>
      <c r="L6755" t="s">
        <v>19249</v>
      </c>
      <c r="M6755" t="s">
        <v>19250</v>
      </c>
      <c r="N6755">
        <v>2.0594444439999999</v>
      </c>
      <c r="O6755">
        <v>0</v>
      </c>
      <c r="P6755">
        <v>0</v>
      </c>
      <c r="Q6755">
        <v>0</v>
      </c>
      <c r="R6755">
        <v>1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6.380720060622675</v>
      </c>
      <c r="AA6755">
        <v>0</v>
      </c>
      <c r="AB6755">
        <v>0</v>
      </c>
      <c r="AC6755">
        <v>0</v>
      </c>
      <c r="AD6755">
        <v>0</v>
      </c>
      <c r="AE6755">
        <v>6.380720060622675</v>
      </c>
    </row>
    <row r="6756" spans="1:31" x14ac:dyDescent="0.25">
      <c r="A6756">
        <v>2350692</v>
      </c>
      <c r="B6756">
        <v>1</v>
      </c>
      <c r="C6756" t="s">
        <v>80</v>
      </c>
      <c r="D6756" t="s">
        <v>85</v>
      </c>
      <c r="E6756" t="s">
        <v>147</v>
      </c>
      <c r="F6756" t="s">
        <v>19251</v>
      </c>
      <c r="G6756" t="s">
        <v>134</v>
      </c>
      <c r="H6756" t="s">
        <v>135</v>
      </c>
      <c r="I6756" t="s">
        <v>144</v>
      </c>
      <c r="J6756" t="s">
        <v>137</v>
      </c>
      <c r="K6756" t="s">
        <v>138</v>
      </c>
      <c r="L6756" t="s">
        <v>19252</v>
      </c>
      <c r="M6756" t="s">
        <v>19253</v>
      </c>
      <c r="N6756">
        <v>5.0833333000000001E-2</v>
      </c>
      <c r="O6756">
        <v>0</v>
      </c>
      <c r="P6756">
        <v>11292</v>
      </c>
      <c r="Q6756">
        <v>0</v>
      </c>
      <c r="R6756">
        <v>0</v>
      </c>
      <c r="S6756">
        <v>1</v>
      </c>
      <c r="T6756">
        <v>822</v>
      </c>
      <c r="U6756">
        <v>0</v>
      </c>
      <c r="V6756">
        <v>1</v>
      </c>
      <c r="W6756">
        <v>0</v>
      </c>
      <c r="X6756">
        <v>188.05841528353994</v>
      </c>
      <c r="Y6756">
        <v>0</v>
      </c>
      <c r="Z6756">
        <v>0</v>
      </c>
      <c r="AA6756">
        <v>0.11281611560257501</v>
      </c>
      <c r="AB6756">
        <v>60.78101253601087</v>
      </c>
      <c r="AC6756">
        <v>0</v>
      </c>
      <c r="AD6756">
        <v>1.8154658068015299</v>
      </c>
      <c r="AE6756">
        <v>250.76770974195495</v>
      </c>
    </row>
    <row r="6757" spans="1:31" x14ac:dyDescent="0.25">
      <c r="A6757">
        <v>2350592</v>
      </c>
      <c r="B6757">
        <v>1</v>
      </c>
      <c r="C6757" t="s">
        <v>80</v>
      </c>
      <c r="D6757" t="s">
        <v>85</v>
      </c>
      <c r="E6757" t="s">
        <v>174</v>
      </c>
      <c r="F6757" t="s">
        <v>19254</v>
      </c>
      <c r="G6757" t="s">
        <v>269</v>
      </c>
      <c r="H6757" t="s">
        <v>154</v>
      </c>
      <c r="I6757" t="s">
        <v>144</v>
      </c>
      <c r="J6757" t="s">
        <v>137</v>
      </c>
      <c r="K6757" t="s">
        <v>209</v>
      </c>
      <c r="L6757" t="s">
        <v>19255</v>
      </c>
      <c r="M6757" t="s">
        <v>19256</v>
      </c>
      <c r="N6757">
        <v>8.5355555550000002</v>
      </c>
      <c r="O6757">
        <v>0</v>
      </c>
      <c r="P6757">
        <v>580</v>
      </c>
      <c r="Q6757">
        <v>0</v>
      </c>
      <c r="R6757">
        <v>0</v>
      </c>
      <c r="S6757">
        <v>0</v>
      </c>
      <c r="T6757">
        <v>62</v>
      </c>
      <c r="U6757">
        <v>0</v>
      </c>
      <c r="V6757">
        <v>0</v>
      </c>
      <c r="W6757">
        <v>0</v>
      </c>
      <c r="X6757">
        <v>1691.6426807805487</v>
      </c>
      <c r="Y6757">
        <v>0</v>
      </c>
      <c r="Z6757">
        <v>0</v>
      </c>
      <c r="AA6757">
        <v>0</v>
      </c>
      <c r="AB6757">
        <v>360.91086880303754</v>
      </c>
      <c r="AC6757">
        <v>0</v>
      </c>
      <c r="AD6757">
        <v>0</v>
      </c>
      <c r="AE6757">
        <v>2052.5535495835861</v>
      </c>
    </row>
    <row r="6758" spans="1:31" x14ac:dyDescent="0.25">
      <c r="A6758">
        <v>2350735</v>
      </c>
      <c r="B6758">
        <v>1</v>
      </c>
      <c r="C6758" t="s">
        <v>81</v>
      </c>
      <c r="D6758" t="s">
        <v>124</v>
      </c>
      <c r="E6758" t="s">
        <v>151</v>
      </c>
      <c r="F6758" t="s">
        <v>19257</v>
      </c>
      <c r="G6758" t="s">
        <v>153</v>
      </c>
      <c r="H6758" t="s">
        <v>154</v>
      </c>
      <c r="I6758" t="s">
        <v>144</v>
      </c>
      <c r="J6758" t="s">
        <v>137</v>
      </c>
      <c r="K6758" t="s">
        <v>138</v>
      </c>
      <c r="L6758" t="s">
        <v>19258</v>
      </c>
      <c r="M6758" t="s">
        <v>19259</v>
      </c>
      <c r="N6758">
        <v>1.651944444</v>
      </c>
      <c r="O6758">
        <v>0</v>
      </c>
      <c r="P6758">
        <v>101</v>
      </c>
      <c r="Q6758">
        <v>0</v>
      </c>
      <c r="R6758">
        <v>0</v>
      </c>
      <c r="S6758">
        <v>0</v>
      </c>
      <c r="T6758">
        <v>15</v>
      </c>
      <c r="U6758">
        <v>0</v>
      </c>
      <c r="V6758">
        <v>0</v>
      </c>
      <c r="W6758">
        <v>0</v>
      </c>
      <c r="X6758">
        <v>46.377321539101146</v>
      </c>
      <c r="Y6758">
        <v>0</v>
      </c>
      <c r="Z6758">
        <v>0</v>
      </c>
      <c r="AA6758">
        <v>0</v>
      </c>
      <c r="AB6758">
        <v>22.919862977346394</v>
      </c>
      <c r="AC6758">
        <v>0</v>
      </c>
      <c r="AD6758">
        <v>0</v>
      </c>
      <c r="AE6758">
        <v>69.297184516447544</v>
      </c>
    </row>
    <row r="6759" spans="1:31" x14ac:dyDescent="0.25">
      <c r="A6759">
        <v>2350784</v>
      </c>
      <c r="B6759">
        <v>1</v>
      </c>
      <c r="C6759" t="s">
        <v>80</v>
      </c>
      <c r="D6759" t="s">
        <v>111</v>
      </c>
      <c r="E6759" t="s">
        <v>157</v>
      </c>
      <c r="F6759" t="s">
        <v>19260</v>
      </c>
      <c r="G6759" t="s">
        <v>159</v>
      </c>
      <c r="H6759" t="s">
        <v>154</v>
      </c>
      <c r="I6759" t="s">
        <v>144</v>
      </c>
      <c r="J6759" t="s">
        <v>137</v>
      </c>
      <c r="K6759" t="s">
        <v>138</v>
      </c>
      <c r="L6759" t="s">
        <v>19261</v>
      </c>
      <c r="M6759" t="s">
        <v>19262</v>
      </c>
      <c r="N6759">
        <v>1.4866666660000001</v>
      </c>
      <c r="O6759">
        <v>0</v>
      </c>
      <c r="P6759">
        <v>2</v>
      </c>
      <c r="Q6759">
        <v>0</v>
      </c>
      <c r="R6759">
        <v>1</v>
      </c>
      <c r="S6759">
        <v>0</v>
      </c>
      <c r="T6759">
        <v>1</v>
      </c>
      <c r="U6759">
        <v>0</v>
      </c>
      <c r="V6759">
        <v>0</v>
      </c>
      <c r="W6759">
        <v>0</v>
      </c>
      <c r="X6759">
        <v>1.3290698500257498</v>
      </c>
      <c r="Y6759">
        <v>0</v>
      </c>
      <c r="Z6759">
        <v>0.73008673583234995</v>
      </c>
      <c r="AA6759">
        <v>0</v>
      </c>
      <c r="AB6759">
        <v>2.1310008064395154</v>
      </c>
      <c r="AC6759">
        <v>0</v>
      </c>
      <c r="AD6759">
        <v>0</v>
      </c>
      <c r="AE6759">
        <v>4.190157392297615</v>
      </c>
    </row>
    <row r="6760" spans="1:31" x14ac:dyDescent="0.25">
      <c r="A6760">
        <v>2351162</v>
      </c>
      <c r="B6760">
        <v>1</v>
      </c>
      <c r="C6760" t="s">
        <v>81</v>
      </c>
      <c r="D6760" t="s">
        <v>128</v>
      </c>
      <c r="E6760" t="s">
        <v>151</v>
      </c>
      <c r="F6760" t="s">
        <v>308</v>
      </c>
      <c r="G6760" t="s">
        <v>153</v>
      </c>
      <c r="H6760" t="s">
        <v>154</v>
      </c>
      <c r="I6760" t="s">
        <v>144</v>
      </c>
      <c r="J6760" t="s">
        <v>137</v>
      </c>
      <c r="K6760" t="s">
        <v>138</v>
      </c>
      <c r="L6760" t="s">
        <v>19263</v>
      </c>
      <c r="M6760" t="s">
        <v>19264</v>
      </c>
      <c r="N6760">
        <v>2.21</v>
      </c>
      <c r="O6760">
        <v>0</v>
      </c>
      <c r="P6760">
        <v>609</v>
      </c>
      <c r="Q6760">
        <v>0</v>
      </c>
      <c r="R6760">
        <v>2</v>
      </c>
      <c r="S6760">
        <v>0</v>
      </c>
      <c r="T6760">
        <v>17</v>
      </c>
      <c r="U6760">
        <v>0</v>
      </c>
      <c r="V6760">
        <v>0</v>
      </c>
      <c r="W6760">
        <v>0</v>
      </c>
      <c r="X6760">
        <v>303.49995991250472</v>
      </c>
      <c r="Y6760">
        <v>0</v>
      </c>
      <c r="Z6760">
        <v>1.1860738757834166E-2</v>
      </c>
      <c r="AA6760">
        <v>0</v>
      </c>
      <c r="AB6760">
        <v>22.364907173251741</v>
      </c>
      <c r="AC6760">
        <v>0</v>
      </c>
      <c r="AD6760">
        <v>0</v>
      </c>
      <c r="AE6760">
        <v>325.87672782451432</v>
      </c>
    </row>
    <row r="6761" spans="1:31" x14ac:dyDescent="0.25">
      <c r="A6761">
        <v>2350830</v>
      </c>
      <c r="B6761">
        <v>1</v>
      </c>
      <c r="C6761" t="s">
        <v>81</v>
      </c>
      <c r="D6761" t="s">
        <v>123</v>
      </c>
      <c r="E6761" t="s">
        <v>151</v>
      </c>
      <c r="F6761" t="s">
        <v>19265</v>
      </c>
      <c r="G6761" t="s">
        <v>153</v>
      </c>
      <c r="H6761" t="s">
        <v>154</v>
      </c>
      <c r="I6761" t="s">
        <v>144</v>
      </c>
      <c r="J6761" t="s">
        <v>137</v>
      </c>
      <c r="K6761" t="s">
        <v>138</v>
      </c>
      <c r="L6761" t="s">
        <v>19266</v>
      </c>
      <c r="M6761" t="s">
        <v>19267</v>
      </c>
      <c r="N6761">
        <v>0.53972222199999997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28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8.6936928444974342</v>
      </c>
      <c r="AC6761">
        <v>0</v>
      </c>
      <c r="AD6761">
        <v>0</v>
      </c>
      <c r="AE6761">
        <v>8.6936928444974342</v>
      </c>
    </row>
    <row r="6762" spans="1:31" x14ac:dyDescent="0.25">
      <c r="A6762">
        <v>2350976</v>
      </c>
      <c r="B6762">
        <v>1</v>
      </c>
      <c r="C6762" t="s">
        <v>81</v>
      </c>
      <c r="D6762" t="s">
        <v>128</v>
      </c>
      <c r="E6762" t="s">
        <v>141</v>
      </c>
      <c r="F6762" t="s">
        <v>19268</v>
      </c>
      <c r="G6762" t="s">
        <v>134</v>
      </c>
      <c r="H6762" t="s">
        <v>135</v>
      </c>
      <c r="I6762" t="s">
        <v>144</v>
      </c>
      <c r="J6762" t="s">
        <v>137</v>
      </c>
      <c r="K6762" t="s">
        <v>138</v>
      </c>
      <c r="L6762" t="s">
        <v>19269</v>
      </c>
      <c r="M6762" t="s">
        <v>19270</v>
      </c>
      <c r="N6762">
        <v>1.1444444439999999</v>
      </c>
      <c r="O6762">
        <v>0</v>
      </c>
      <c r="P6762">
        <v>0</v>
      </c>
      <c r="Q6762">
        <v>1</v>
      </c>
      <c r="R6762">
        <v>0</v>
      </c>
      <c r="S6762">
        <v>30</v>
      </c>
      <c r="T6762">
        <v>39</v>
      </c>
      <c r="U6762">
        <v>38</v>
      </c>
      <c r="V6762">
        <v>43</v>
      </c>
      <c r="W6762">
        <v>0</v>
      </c>
      <c r="X6762">
        <v>0</v>
      </c>
      <c r="Y6762">
        <v>1.6680522945668821</v>
      </c>
      <c r="Z6762">
        <v>0</v>
      </c>
      <c r="AA6762">
        <v>688.34431142108758</v>
      </c>
      <c r="AB6762">
        <v>388.07254838476382</v>
      </c>
      <c r="AC6762">
        <v>4732.4288400488504</v>
      </c>
      <c r="AD6762">
        <v>3264.1283302922852</v>
      </c>
      <c r="AE6762">
        <v>9074.6420824415545</v>
      </c>
    </row>
    <row r="6763" spans="1:31" x14ac:dyDescent="0.25">
      <c r="A6763">
        <v>2351185</v>
      </c>
      <c r="B6763">
        <v>1</v>
      </c>
      <c r="C6763" t="s">
        <v>81</v>
      </c>
      <c r="D6763" t="s">
        <v>118</v>
      </c>
      <c r="E6763" t="s">
        <v>147</v>
      </c>
      <c r="F6763" t="s">
        <v>7870</v>
      </c>
      <c r="G6763" t="s">
        <v>134</v>
      </c>
      <c r="H6763" t="s">
        <v>135</v>
      </c>
      <c r="I6763" t="s">
        <v>144</v>
      </c>
      <c r="J6763" t="s">
        <v>137</v>
      </c>
      <c r="K6763" t="s">
        <v>138</v>
      </c>
      <c r="L6763" t="s">
        <v>19271</v>
      </c>
      <c r="M6763" t="s">
        <v>19272</v>
      </c>
      <c r="N6763">
        <v>0.45</v>
      </c>
      <c r="O6763">
        <v>3</v>
      </c>
      <c r="P6763">
        <v>1394</v>
      </c>
      <c r="Q6763">
        <v>186</v>
      </c>
      <c r="R6763">
        <v>167</v>
      </c>
      <c r="S6763">
        <v>30</v>
      </c>
      <c r="T6763">
        <v>117</v>
      </c>
      <c r="U6763">
        <v>0</v>
      </c>
      <c r="V6763">
        <v>0</v>
      </c>
      <c r="W6763">
        <v>0.22384799393840002</v>
      </c>
      <c r="X6763">
        <v>80.009634498205955</v>
      </c>
      <c r="Y6763">
        <v>542.57784399641696</v>
      </c>
      <c r="Z6763">
        <v>172.71654829057925</v>
      </c>
      <c r="AA6763">
        <v>25.254349383087231</v>
      </c>
      <c r="AB6763">
        <v>16.261448300677067</v>
      </c>
      <c r="AC6763">
        <v>0</v>
      </c>
      <c r="AD6763">
        <v>0</v>
      </c>
      <c r="AE6763">
        <v>837.04367246290485</v>
      </c>
    </row>
    <row r="6764" spans="1:31" x14ac:dyDescent="0.25">
      <c r="A6764">
        <v>2350644</v>
      </c>
      <c r="B6764">
        <v>1</v>
      </c>
      <c r="C6764" t="s">
        <v>80</v>
      </c>
      <c r="D6764" t="s">
        <v>93</v>
      </c>
      <c r="E6764" t="s">
        <v>132</v>
      </c>
      <c r="F6764" t="s">
        <v>13175</v>
      </c>
      <c r="G6764" t="s">
        <v>134</v>
      </c>
      <c r="H6764" t="s">
        <v>135</v>
      </c>
      <c r="I6764" t="s">
        <v>144</v>
      </c>
      <c r="J6764" t="s">
        <v>137</v>
      </c>
      <c r="K6764" t="s">
        <v>138</v>
      </c>
      <c r="L6764" t="s">
        <v>19273</v>
      </c>
      <c r="M6764" t="s">
        <v>19274</v>
      </c>
      <c r="N6764">
        <v>8.5833332999999998E-2</v>
      </c>
      <c r="O6764">
        <v>0</v>
      </c>
      <c r="P6764">
        <v>691</v>
      </c>
      <c r="Q6764">
        <v>16</v>
      </c>
      <c r="R6764">
        <v>195</v>
      </c>
      <c r="S6764">
        <v>8</v>
      </c>
      <c r="T6764">
        <v>201</v>
      </c>
      <c r="U6764">
        <v>0</v>
      </c>
      <c r="V6764">
        <v>0</v>
      </c>
      <c r="W6764">
        <v>0</v>
      </c>
      <c r="X6764">
        <v>23.590142506122127</v>
      </c>
      <c r="Y6764">
        <v>15.268349522165421</v>
      </c>
      <c r="Z6764">
        <v>48.166134550767659</v>
      </c>
      <c r="AA6764">
        <v>8.7262788890893397</v>
      </c>
      <c r="AB6764">
        <v>39.450566051605129</v>
      </c>
      <c r="AC6764">
        <v>0</v>
      </c>
      <c r="AD6764">
        <v>0</v>
      </c>
      <c r="AE6764">
        <v>135.20147151974967</v>
      </c>
    </row>
    <row r="6765" spans="1:31" x14ac:dyDescent="0.25">
      <c r="A6765">
        <v>2350621</v>
      </c>
      <c r="B6765">
        <v>1</v>
      </c>
      <c r="C6765" t="s">
        <v>80</v>
      </c>
      <c r="D6765" t="s">
        <v>92</v>
      </c>
      <c r="E6765" t="s">
        <v>157</v>
      </c>
      <c r="F6765" t="s">
        <v>19275</v>
      </c>
      <c r="G6765" t="s">
        <v>204</v>
      </c>
      <c r="H6765" t="s">
        <v>154</v>
      </c>
      <c r="I6765" t="s">
        <v>144</v>
      </c>
      <c r="J6765" t="s">
        <v>137</v>
      </c>
      <c r="K6765" t="s">
        <v>138</v>
      </c>
      <c r="L6765" t="s">
        <v>19276</v>
      </c>
      <c r="M6765" t="s">
        <v>19277</v>
      </c>
      <c r="N6765">
        <v>0.92527777700000002</v>
      </c>
      <c r="O6765">
        <v>0</v>
      </c>
      <c r="P6765">
        <v>1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0.19974596673331144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0.19974596673331144</v>
      </c>
    </row>
    <row r="6766" spans="1:31" x14ac:dyDescent="0.25">
      <c r="A6766">
        <v>2350598</v>
      </c>
      <c r="B6766">
        <v>1</v>
      </c>
      <c r="C6766" t="s">
        <v>80</v>
      </c>
      <c r="D6766" t="s">
        <v>101</v>
      </c>
      <c r="E6766" t="s">
        <v>151</v>
      </c>
      <c r="F6766" t="s">
        <v>14674</v>
      </c>
      <c r="G6766" t="s">
        <v>153</v>
      </c>
      <c r="H6766" t="s">
        <v>154</v>
      </c>
      <c r="I6766" t="s">
        <v>144</v>
      </c>
      <c r="J6766" t="s">
        <v>137</v>
      </c>
      <c r="K6766" t="s">
        <v>138</v>
      </c>
      <c r="L6766" t="s">
        <v>19278</v>
      </c>
      <c r="M6766" t="s">
        <v>19279</v>
      </c>
      <c r="N6766">
        <v>5.8666666660000004</v>
      </c>
      <c r="O6766">
        <v>0</v>
      </c>
      <c r="P6766">
        <v>32</v>
      </c>
      <c r="Q6766">
        <v>0</v>
      </c>
      <c r="R6766">
        <v>0</v>
      </c>
      <c r="S6766">
        <v>0</v>
      </c>
      <c r="T6766">
        <v>7</v>
      </c>
      <c r="U6766">
        <v>0</v>
      </c>
      <c r="V6766">
        <v>0</v>
      </c>
      <c r="W6766">
        <v>0</v>
      </c>
      <c r="X6766">
        <v>61.909863942430121</v>
      </c>
      <c r="Y6766">
        <v>0</v>
      </c>
      <c r="Z6766">
        <v>0</v>
      </c>
      <c r="AA6766">
        <v>0</v>
      </c>
      <c r="AB6766">
        <v>40.063784896580849</v>
      </c>
      <c r="AC6766">
        <v>0</v>
      </c>
      <c r="AD6766">
        <v>0</v>
      </c>
      <c r="AE6766">
        <v>101.97364883901096</v>
      </c>
    </row>
    <row r="6767" spans="1:31" x14ac:dyDescent="0.25">
      <c r="A6767">
        <v>2350970</v>
      </c>
      <c r="B6767">
        <v>1</v>
      </c>
      <c r="C6767" t="s">
        <v>80</v>
      </c>
      <c r="D6767" t="s">
        <v>94</v>
      </c>
      <c r="E6767" t="s">
        <v>147</v>
      </c>
      <c r="F6767" t="s">
        <v>13341</v>
      </c>
      <c r="G6767" t="s">
        <v>184</v>
      </c>
      <c r="H6767" t="s">
        <v>135</v>
      </c>
      <c r="I6767" t="s">
        <v>144</v>
      </c>
      <c r="J6767" t="s">
        <v>137</v>
      </c>
      <c r="K6767" t="s">
        <v>138</v>
      </c>
      <c r="L6767" t="s">
        <v>19280</v>
      </c>
      <c r="M6767" t="s">
        <v>19281</v>
      </c>
      <c r="N6767">
        <v>2.5347222220000001</v>
      </c>
      <c r="O6767">
        <v>0</v>
      </c>
      <c r="P6767">
        <v>0</v>
      </c>
      <c r="Q6767">
        <v>7</v>
      </c>
      <c r="R6767">
        <v>42</v>
      </c>
      <c r="S6767">
        <v>7</v>
      </c>
      <c r="T6767">
        <v>11</v>
      </c>
      <c r="U6767">
        <v>0</v>
      </c>
      <c r="V6767">
        <v>0</v>
      </c>
      <c r="W6767">
        <v>0</v>
      </c>
      <c r="X6767">
        <v>0</v>
      </c>
      <c r="Y6767">
        <v>16.779195989138401</v>
      </c>
      <c r="Z6767">
        <v>165.68341493500407</v>
      </c>
      <c r="AA6767">
        <v>25.730939435185192</v>
      </c>
      <c r="AB6767">
        <v>38.661965906052856</v>
      </c>
      <c r="AC6767">
        <v>0</v>
      </c>
      <c r="AD6767">
        <v>0</v>
      </c>
      <c r="AE6767">
        <v>246.85551626538052</v>
      </c>
    </row>
    <row r="6768" spans="1:31" x14ac:dyDescent="0.25">
      <c r="A6768">
        <v>2351099</v>
      </c>
      <c r="B6768">
        <v>1</v>
      </c>
      <c r="C6768" t="s">
        <v>80</v>
      </c>
      <c r="D6768" t="s">
        <v>82</v>
      </c>
      <c r="E6768" t="s">
        <v>151</v>
      </c>
      <c r="F6768" t="s">
        <v>12135</v>
      </c>
      <c r="G6768" t="s">
        <v>153</v>
      </c>
      <c r="H6768" t="s">
        <v>154</v>
      </c>
      <c r="I6768" t="s">
        <v>144</v>
      </c>
      <c r="J6768" t="s">
        <v>137</v>
      </c>
      <c r="K6768" t="s">
        <v>138</v>
      </c>
      <c r="L6768" t="s">
        <v>19282</v>
      </c>
      <c r="M6768" t="s">
        <v>19283</v>
      </c>
      <c r="N6768">
        <v>1.778333333</v>
      </c>
      <c r="O6768">
        <v>0</v>
      </c>
      <c r="P6768">
        <v>62</v>
      </c>
      <c r="Q6768">
        <v>0</v>
      </c>
      <c r="R6768">
        <v>0</v>
      </c>
      <c r="S6768">
        <v>0</v>
      </c>
      <c r="T6768">
        <v>5</v>
      </c>
      <c r="U6768">
        <v>0</v>
      </c>
      <c r="V6768">
        <v>0</v>
      </c>
      <c r="W6768">
        <v>0</v>
      </c>
      <c r="X6768">
        <v>56.591675361805287</v>
      </c>
      <c r="Y6768">
        <v>0</v>
      </c>
      <c r="Z6768">
        <v>0</v>
      </c>
      <c r="AA6768">
        <v>0</v>
      </c>
      <c r="AB6768">
        <v>5.3278544424382401</v>
      </c>
      <c r="AC6768">
        <v>0</v>
      </c>
      <c r="AD6768">
        <v>0</v>
      </c>
      <c r="AE6768">
        <v>61.919529804243524</v>
      </c>
    </row>
    <row r="6769" spans="1:31" x14ac:dyDescent="0.25">
      <c r="A6769">
        <v>2350561</v>
      </c>
      <c r="B6769">
        <v>1</v>
      </c>
      <c r="C6769" t="s">
        <v>81</v>
      </c>
      <c r="D6769" t="s">
        <v>112</v>
      </c>
      <c r="E6769" t="s">
        <v>174</v>
      </c>
      <c r="F6769" t="s">
        <v>19284</v>
      </c>
      <c r="G6769" t="s">
        <v>176</v>
      </c>
      <c r="H6769" t="s">
        <v>154</v>
      </c>
      <c r="I6769" t="s">
        <v>144</v>
      </c>
      <c r="J6769" t="s">
        <v>137</v>
      </c>
      <c r="K6769" t="s">
        <v>138</v>
      </c>
      <c r="L6769" t="s">
        <v>19285</v>
      </c>
      <c r="M6769" t="s">
        <v>19286</v>
      </c>
      <c r="N6769">
        <v>1.906666666</v>
      </c>
      <c r="O6769">
        <v>0</v>
      </c>
      <c r="P6769">
        <v>0</v>
      </c>
      <c r="Q6769">
        <v>0</v>
      </c>
      <c r="R6769">
        <v>1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58.954683407323046</v>
      </c>
      <c r="AA6769">
        <v>0</v>
      </c>
      <c r="AB6769">
        <v>0</v>
      </c>
      <c r="AC6769">
        <v>0</v>
      </c>
      <c r="AD6769">
        <v>0</v>
      </c>
      <c r="AE6769">
        <v>58.954683407323046</v>
      </c>
    </row>
    <row r="6770" spans="1:31" x14ac:dyDescent="0.25">
      <c r="A6770">
        <v>2350701</v>
      </c>
      <c r="B6770">
        <v>1</v>
      </c>
      <c r="C6770" t="s">
        <v>80</v>
      </c>
      <c r="D6770" t="s">
        <v>108</v>
      </c>
      <c r="E6770" t="s">
        <v>151</v>
      </c>
      <c r="F6770" t="s">
        <v>18608</v>
      </c>
      <c r="G6770" t="s">
        <v>391</v>
      </c>
      <c r="H6770" t="s">
        <v>154</v>
      </c>
      <c r="I6770" t="s">
        <v>144</v>
      </c>
      <c r="J6770" t="s">
        <v>137</v>
      </c>
      <c r="K6770" t="s">
        <v>138</v>
      </c>
      <c r="L6770" t="s">
        <v>19287</v>
      </c>
      <c r="M6770" t="s">
        <v>19288</v>
      </c>
      <c r="N6770">
        <v>6.0277777769999998</v>
      </c>
      <c r="O6770">
        <v>0</v>
      </c>
      <c r="P6770">
        <v>0</v>
      </c>
      <c r="Q6770">
        <v>0</v>
      </c>
      <c r="R6770">
        <v>5</v>
      </c>
      <c r="S6770">
        <v>0</v>
      </c>
      <c r="T6770">
        <v>1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64.127536184261302</v>
      </c>
      <c r="AA6770">
        <v>0</v>
      </c>
      <c r="AB6770">
        <v>20.333612089493627</v>
      </c>
      <c r="AC6770">
        <v>0</v>
      </c>
      <c r="AD6770">
        <v>0</v>
      </c>
      <c r="AE6770">
        <v>84.46114827375493</v>
      </c>
    </row>
    <row r="6771" spans="1:31" x14ac:dyDescent="0.25">
      <c r="A6771">
        <v>2350558</v>
      </c>
      <c r="B6771">
        <v>1</v>
      </c>
      <c r="C6771" t="s">
        <v>81</v>
      </c>
      <c r="D6771" t="s">
        <v>115</v>
      </c>
      <c r="E6771" t="s">
        <v>151</v>
      </c>
      <c r="F6771" t="s">
        <v>19289</v>
      </c>
      <c r="G6771" t="s">
        <v>153</v>
      </c>
      <c r="H6771" t="s">
        <v>154</v>
      </c>
      <c r="I6771" t="s">
        <v>144</v>
      </c>
      <c r="J6771" t="s">
        <v>137</v>
      </c>
      <c r="K6771" t="s">
        <v>138</v>
      </c>
      <c r="L6771" t="s">
        <v>19290</v>
      </c>
      <c r="M6771" t="s">
        <v>19291</v>
      </c>
      <c r="N6771">
        <v>2.2480555550000001</v>
      </c>
      <c r="O6771">
        <v>0</v>
      </c>
      <c r="P6771">
        <v>4</v>
      </c>
      <c r="Q6771">
        <v>0</v>
      </c>
      <c r="R6771">
        <v>1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0.11932015882908334</v>
      </c>
      <c r="Y6771">
        <v>0</v>
      </c>
      <c r="Z6771">
        <v>0.24328140331762776</v>
      </c>
      <c r="AA6771">
        <v>0</v>
      </c>
      <c r="AB6771">
        <v>0</v>
      </c>
      <c r="AC6771">
        <v>0</v>
      </c>
      <c r="AD6771">
        <v>0</v>
      </c>
      <c r="AE6771">
        <v>0.36260156214671113</v>
      </c>
    </row>
    <row r="6772" spans="1:31" x14ac:dyDescent="0.25">
      <c r="A6772">
        <v>2350893</v>
      </c>
      <c r="B6772">
        <v>1</v>
      </c>
      <c r="C6772" t="s">
        <v>80</v>
      </c>
      <c r="D6772" t="s">
        <v>100</v>
      </c>
      <c r="E6772" t="s">
        <v>174</v>
      </c>
      <c r="F6772" t="s">
        <v>19292</v>
      </c>
      <c r="G6772" t="s">
        <v>299</v>
      </c>
      <c r="H6772" t="s">
        <v>154</v>
      </c>
      <c r="I6772" t="s">
        <v>144</v>
      </c>
      <c r="J6772" t="s">
        <v>137</v>
      </c>
      <c r="K6772" t="s">
        <v>138</v>
      </c>
      <c r="L6772" t="s">
        <v>19293</v>
      </c>
      <c r="M6772" t="s">
        <v>19294</v>
      </c>
      <c r="N6772">
        <v>0.79166666600000002</v>
      </c>
      <c r="O6772">
        <v>0</v>
      </c>
      <c r="P6772">
        <v>82</v>
      </c>
      <c r="Q6772">
        <v>0</v>
      </c>
      <c r="R6772">
        <v>0</v>
      </c>
      <c r="S6772">
        <v>0</v>
      </c>
      <c r="T6772">
        <v>33</v>
      </c>
      <c r="U6772">
        <v>0</v>
      </c>
      <c r="V6772">
        <v>0</v>
      </c>
      <c r="W6772">
        <v>0</v>
      </c>
      <c r="X6772">
        <v>17.805687471683093</v>
      </c>
      <c r="Y6772">
        <v>0</v>
      </c>
      <c r="Z6772">
        <v>0</v>
      </c>
      <c r="AA6772">
        <v>0</v>
      </c>
      <c r="AB6772">
        <v>69.482431461510203</v>
      </c>
      <c r="AC6772">
        <v>0</v>
      </c>
      <c r="AD6772">
        <v>0</v>
      </c>
      <c r="AE6772">
        <v>87.288118933193289</v>
      </c>
    </row>
    <row r="6773" spans="1:31" x14ac:dyDescent="0.25">
      <c r="A6773">
        <v>2350824</v>
      </c>
      <c r="B6773">
        <v>1</v>
      </c>
      <c r="C6773" t="s">
        <v>80</v>
      </c>
      <c r="D6773" t="s">
        <v>84</v>
      </c>
      <c r="E6773" t="s">
        <v>151</v>
      </c>
      <c r="F6773" t="s">
        <v>19295</v>
      </c>
      <c r="G6773" t="s">
        <v>153</v>
      </c>
      <c r="H6773" t="s">
        <v>154</v>
      </c>
      <c r="I6773" t="s">
        <v>144</v>
      </c>
      <c r="J6773" t="s">
        <v>137</v>
      </c>
      <c r="K6773" t="s">
        <v>138</v>
      </c>
      <c r="L6773" t="s">
        <v>19296</v>
      </c>
      <c r="M6773" t="s">
        <v>19297</v>
      </c>
      <c r="N6773">
        <v>2.977777777</v>
      </c>
      <c r="O6773">
        <v>0</v>
      </c>
      <c r="P6773">
        <v>15</v>
      </c>
      <c r="Q6773">
        <v>0</v>
      </c>
      <c r="R6773">
        <v>0</v>
      </c>
      <c r="S6773">
        <v>0</v>
      </c>
      <c r="T6773">
        <v>2</v>
      </c>
      <c r="U6773">
        <v>0</v>
      </c>
      <c r="V6773">
        <v>0</v>
      </c>
      <c r="W6773">
        <v>0</v>
      </c>
      <c r="X6773">
        <v>14.758726616469199</v>
      </c>
      <c r="Y6773">
        <v>0</v>
      </c>
      <c r="Z6773">
        <v>0</v>
      </c>
      <c r="AA6773">
        <v>0</v>
      </c>
      <c r="AB6773">
        <v>7.7111030730830228</v>
      </c>
      <c r="AC6773">
        <v>0</v>
      </c>
      <c r="AD6773">
        <v>0</v>
      </c>
      <c r="AE6773">
        <v>22.46982968955222</v>
      </c>
    </row>
    <row r="6774" spans="1:31" x14ac:dyDescent="0.25">
      <c r="A6774">
        <v>2350601</v>
      </c>
      <c r="B6774">
        <v>1</v>
      </c>
      <c r="C6774" t="s">
        <v>81</v>
      </c>
      <c r="D6774" t="s">
        <v>115</v>
      </c>
      <c r="E6774" t="s">
        <v>147</v>
      </c>
      <c r="F6774" t="s">
        <v>19298</v>
      </c>
      <c r="G6774" t="s">
        <v>208</v>
      </c>
      <c r="H6774" t="s">
        <v>135</v>
      </c>
      <c r="I6774" t="s">
        <v>144</v>
      </c>
      <c r="J6774" t="s">
        <v>137</v>
      </c>
      <c r="K6774" t="s">
        <v>209</v>
      </c>
      <c r="L6774" t="s">
        <v>19299</v>
      </c>
      <c r="M6774" t="s">
        <v>19300</v>
      </c>
      <c r="N6774">
        <v>7.682222222</v>
      </c>
      <c r="O6774">
        <v>0</v>
      </c>
      <c r="P6774">
        <v>72</v>
      </c>
      <c r="Q6774">
        <v>0</v>
      </c>
      <c r="R6774">
        <v>5</v>
      </c>
      <c r="S6774">
        <v>1</v>
      </c>
      <c r="T6774">
        <v>4</v>
      </c>
      <c r="U6774">
        <v>0</v>
      </c>
      <c r="V6774">
        <v>0</v>
      </c>
      <c r="W6774">
        <v>0</v>
      </c>
      <c r="X6774">
        <v>40.078110812058327</v>
      </c>
      <c r="Y6774">
        <v>0</v>
      </c>
      <c r="Z6774">
        <v>7.9732197924764661</v>
      </c>
      <c r="AA6774">
        <v>17.038606417355837</v>
      </c>
      <c r="AB6774">
        <v>1.6252922610595237</v>
      </c>
      <c r="AC6774">
        <v>0</v>
      </c>
      <c r="AD6774">
        <v>0</v>
      </c>
      <c r="AE6774">
        <v>66.715229282950148</v>
      </c>
    </row>
    <row r="6775" spans="1:31" x14ac:dyDescent="0.25">
      <c r="A6775">
        <v>2350873</v>
      </c>
      <c r="B6775">
        <v>1</v>
      </c>
      <c r="C6775" t="s">
        <v>81</v>
      </c>
      <c r="D6775" t="s">
        <v>118</v>
      </c>
      <c r="E6775" t="s">
        <v>326</v>
      </c>
      <c r="F6775" t="s">
        <v>19301</v>
      </c>
      <c r="G6775" t="s">
        <v>352</v>
      </c>
      <c r="H6775" t="s">
        <v>154</v>
      </c>
      <c r="I6775" t="s">
        <v>144</v>
      </c>
      <c r="J6775" t="s">
        <v>137</v>
      </c>
      <c r="K6775" t="s">
        <v>138</v>
      </c>
      <c r="L6775" t="s">
        <v>19302</v>
      </c>
      <c r="M6775" t="s">
        <v>19303</v>
      </c>
      <c r="N6775">
        <v>2.3422222220000002</v>
      </c>
      <c r="O6775">
        <v>0</v>
      </c>
      <c r="P6775">
        <v>94</v>
      </c>
      <c r="Q6775">
        <v>0</v>
      </c>
      <c r="R6775">
        <v>0</v>
      </c>
      <c r="S6775">
        <v>0</v>
      </c>
      <c r="T6775">
        <v>5</v>
      </c>
      <c r="U6775">
        <v>0</v>
      </c>
      <c r="V6775">
        <v>0</v>
      </c>
      <c r="W6775">
        <v>0</v>
      </c>
      <c r="X6775">
        <v>55.553181888377523</v>
      </c>
      <c r="Y6775">
        <v>0</v>
      </c>
      <c r="Z6775">
        <v>0</v>
      </c>
      <c r="AA6775">
        <v>0</v>
      </c>
      <c r="AB6775">
        <v>12.023290398828342</v>
      </c>
      <c r="AC6775">
        <v>0</v>
      </c>
      <c r="AD6775">
        <v>0</v>
      </c>
      <c r="AE6775">
        <v>67.57647228720586</v>
      </c>
    </row>
    <row r="6776" spans="1:31" x14ac:dyDescent="0.25">
      <c r="A6776">
        <v>2350744</v>
      </c>
      <c r="B6776">
        <v>1</v>
      </c>
      <c r="C6776" t="s">
        <v>80</v>
      </c>
      <c r="D6776" t="s">
        <v>105</v>
      </c>
      <c r="E6776" t="s">
        <v>141</v>
      </c>
      <c r="F6776" t="s">
        <v>6883</v>
      </c>
      <c r="G6776" t="s">
        <v>208</v>
      </c>
      <c r="H6776" t="s">
        <v>135</v>
      </c>
      <c r="I6776" t="s">
        <v>144</v>
      </c>
      <c r="J6776" t="s">
        <v>137</v>
      </c>
      <c r="K6776" t="s">
        <v>209</v>
      </c>
      <c r="L6776" t="s">
        <v>19304</v>
      </c>
      <c r="M6776" t="s">
        <v>19305</v>
      </c>
      <c r="N6776">
        <v>3.9725000000000001</v>
      </c>
      <c r="O6776">
        <v>4</v>
      </c>
      <c r="P6776">
        <v>44</v>
      </c>
      <c r="Q6776">
        <v>0</v>
      </c>
      <c r="R6776">
        <v>7</v>
      </c>
      <c r="S6776">
        <v>12</v>
      </c>
      <c r="T6776">
        <v>42</v>
      </c>
      <c r="U6776">
        <v>2</v>
      </c>
      <c r="V6776">
        <v>0</v>
      </c>
      <c r="W6776">
        <v>28.943221907460789</v>
      </c>
      <c r="X6776">
        <v>50.433706060760763</v>
      </c>
      <c r="Y6776">
        <v>0</v>
      </c>
      <c r="Z6776">
        <v>29.230558661990312</v>
      </c>
      <c r="AA6776">
        <v>413.94199020183288</v>
      </c>
      <c r="AB6776">
        <v>251.94875862730856</v>
      </c>
      <c r="AC6776">
        <v>1600.913470867853</v>
      </c>
      <c r="AD6776">
        <v>0</v>
      </c>
      <c r="AE6776">
        <v>2375.411706327206</v>
      </c>
    </row>
    <row r="6777" spans="1:31" x14ac:dyDescent="0.25">
      <c r="A6777">
        <v>2350930</v>
      </c>
      <c r="B6777">
        <v>1</v>
      </c>
      <c r="C6777" t="s">
        <v>81</v>
      </c>
      <c r="D6777" t="s">
        <v>128</v>
      </c>
      <c r="E6777" t="s">
        <v>132</v>
      </c>
      <c r="F6777" t="s">
        <v>14853</v>
      </c>
      <c r="G6777" t="s">
        <v>134</v>
      </c>
      <c r="H6777" t="s">
        <v>135</v>
      </c>
      <c r="I6777" t="s">
        <v>144</v>
      </c>
      <c r="J6777" t="s">
        <v>137</v>
      </c>
      <c r="K6777" t="s">
        <v>138</v>
      </c>
      <c r="L6777" t="s">
        <v>19306</v>
      </c>
      <c r="M6777" t="s">
        <v>19307</v>
      </c>
      <c r="N6777">
        <v>0.46944444400000002</v>
      </c>
      <c r="O6777">
        <v>0</v>
      </c>
      <c r="P6777">
        <v>0</v>
      </c>
      <c r="Q6777">
        <v>0</v>
      </c>
      <c r="R6777">
        <v>0</v>
      </c>
      <c r="S6777">
        <v>13</v>
      </c>
      <c r="T6777">
        <v>39</v>
      </c>
      <c r="U6777">
        <v>7</v>
      </c>
      <c r="V6777">
        <v>43</v>
      </c>
      <c r="W6777">
        <v>0</v>
      </c>
      <c r="X6777">
        <v>0</v>
      </c>
      <c r="Y6777">
        <v>0</v>
      </c>
      <c r="Z6777">
        <v>0</v>
      </c>
      <c r="AA6777">
        <v>231.04442946167742</v>
      </c>
      <c r="AB6777">
        <v>173.63537500992308</v>
      </c>
      <c r="AC6777">
        <v>725.0352661541001</v>
      </c>
      <c r="AD6777">
        <v>1552.8334744488286</v>
      </c>
      <c r="AE6777">
        <v>2682.5485450745291</v>
      </c>
    </row>
    <row r="6778" spans="1:31" x14ac:dyDescent="0.25">
      <c r="A6778">
        <v>2350638</v>
      </c>
      <c r="B6778">
        <v>1</v>
      </c>
      <c r="C6778" t="s">
        <v>80</v>
      </c>
      <c r="D6778" t="s">
        <v>84</v>
      </c>
      <c r="E6778" t="s">
        <v>147</v>
      </c>
      <c r="F6778" t="s">
        <v>19308</v>
      </c>
      <c r="G6778" t="s">
        <v>134</v>
      </c>
      <c r="H6778" t="s">
        <v>135</v>
      </c>
      <c r="I6778" t="s">
        <v>144</v>
      </c>
      <c r="J6778" t="s">
        <v>137</v>
      </c>
      <c r="K6778" t="s">
        <v>138</v>
      </c>
      <c r="L6778" t="s">
        <v>19309</v>
      </c>
      <c r="M6778" t="s">
        <v>19310</v>
      </c>
      <c r="N6778">
        <v>0.998611111</v>
      </c>
      <c r="O6778">
        <v>4</v>
      </c>
      <c r="P6778">
        <v>538</v>
      </c>
      <c r="Q6778">
        <v>1</v>
      </c>
      <c r="R6778">
        <v>69</v>
      </c>
      <c r="S6778">
        <v>5</v>
      </c>
      <c r="T6778">
        <v>60</v>
      </c>
      <c r="U6778">
        <v>0</v>
      </c>
      <c r="V6778">
        <v>0</v>
      </c>
      <c r="W6778">
        <v>1.5534180407892999</v>
      </c>
      <c r="X6778">
        <v>114.14320031280911</v>
      </c>
      <c r="Y6778">
        <v>8.6015611808720003</v>
      </c>
      <c r="Z6778">
        <v>25.467546772813876</v>
      </c>
      <c r="AA6778">
        <v>13.980510642332877</v>
      </c>
      <c r="AB6778">
        <v>57.712784710878921</v>
      </c>
      <c r="AC6778">
        <v>0</v>
      </c>
      <c r="AD6778">
        <v>0</v>
      </c>
      <c r="AE6778">
        <v>221.45902166049609</v>
      </c>
    </row>
    <row r="6779" spans="1:31" x14ac:dyDescent="0.25">
      <c r="A6779">
        <v>2350618</v>
      </c>
      <c r="B6779">
        <v>1</v>
      </c>
      <c r="C6779" t="s">
        <v>80</v>
      </c>
      <c r="D6779" t="s">
        <v>110</v>
      </c>
      <c r="E6779" t="s">
        <v>174</v>
      </c>
      <c r="F6779" t="s">
        <v>19311</v>
      </c>
      <c r="G6779" t="s">
        <v>208</v>
      </c>
      <c r="H6779" t="s">
        <v>154</v>
      </c>
      <c r="I6779" t="s">
        <v>144</v>
      </c>
      <c r="J6779" t="s">
        <v>137</v>
      </c>
      <c r="K6779" t="s">
        <v>209</v>
      </c>
      <c r="L6779" t="s">
        <v>19312</v>
      </c>
      <c r="M6779" t="s">
        <v>19313</v>
      </c>
      <c r="N6779">
        <v>6.9222222220000003</v>
      </c>
      <c r="O6779">
        <v>0</v>
      </c>
      <c r="P6779">
        <v>415</v>
      </c>
      <c r="Q6779">
        <v>0</v>
      </c>
      <c r="R6779">
        <v>0</v>
      </c>
      <c r="S6779">
        <v>0</v>
      </c>
      <c r="T6779">
        <v>36</v>
      </c>
      <c r="U6779">
        <v>0</v>
      </c>
      <c r="V6779">
        <v>0</v>
      </c>
      <c r="W6779">
        <v>0</v>
      </c>
      <c r="X6779">
        <v>864.07313213627401</v>
      </c>
      <c r="Y6779">
        <v>0</v>
      </c>
      <c r="Z6779">
        <v>0</v>
      </c>
      <c r="AA6779">
        <v>0</v>
      </c>
      <c r="AB6779">
        <v>282.39087463981025</v>
      </c>
      <c r="AC6779">
        <v>0</v>
      </c>
      <c r="AD6779">
        <v>0</v>
      </c>
      <c r="AE6779">
        <v>1146.4640067760843</v>
      </c>
    </row>
    <row r="6780" spans="1:31" x14ac:dyDescent="0.25">
      <c r="A6780">
        <v>2351119</v>
      </c>
      <c r="B6780">
        <v>1</v>
      </c>
      <c r="C6780" t="s">
        <v>81</v>
      </c>
      <c r="D6780" t="s">
        <v>118</v>
      </c>
      <c r="E6780" t="s">
        <v>147</v>
      </c>
      <c r="F6780" t="s">
        <v>19314</v>
      </c>
      <c r="G6780" t="s">
        <v>356</v>
      </c>
      <c r="H6780" t="s">
        <v>135</v>
      </c>
      <c r="I6780" t="s">
        <v>144</v>
      </c>
      <c r="J6780" t="s">
        <v>137</v>
      </c>
      <c r="K6780" t="s">
        <v>138</v>
      </c>
      <c r="L6780" t="s">
        <v>19315</v>
      </c>
      <c r="M6780" t="s">
        <v>19316</v>
      </c>
      <c r="N6780">
        <v>0.79805555500000003</v>
      </c>
      <c r="O6780">
        <v>0</v>
      </c>
      <c r="P6780">
        <v>1872</v>
      </c>
      <c r="Q6780">
        <v>0</v>
      </c>
      <c r="R6780">
        <v>0</v>
      </c>
      <c r="S6780">
        <v>0</v>
      </c>
      <c r="T6780">
        <v>24</v>
      </c>
      <c r="U6780">
        <v>0</v>
      </c>
      <c r="V6780">
        <v>0</v>
      </c>
      <c r="W6780">
        <v>0</v>
      </c>
      <c r="X6780">
        <v>371.11412227580672</v>
      </c>
      <c r="Y6780">
        <v>0</v>
      </c>
      <c r="Z6780">
        <v>0</v>
      </c>
      <c r="AA6780">
        <v>0</v>
      </c>
      <c r="AB6780">
        <v>19.744373829583328</v>
      </c>
      <c r="AC6780">
        <v>0</v>
      </c>
      <c r="AD6780">
        <v>0</v>
      </c>
      <c r="AE6780">
        <v>390.85849610539003</v>
      </c>
    </row>
    <row r="6781" spans="1:31" x14ac:dyDescent="0.25">
      <c r="A6781">
        <v>2351096</v>
      </c>
      <c r="B6781">
        <v>1</v>
      </c>
      <c r="C6781" t="s">
        <v>80</v>
      </c>
      <c r="D6781" t="s">
        <v>105</v>
      </c>
      <c r="E6781" t="s">
        <v>174</v>
      </c>
      <c r="F6781" t="s">
        <v>18232</v>
      </c>
      <c r="G6781" t="s">
        <v>194</v>
      </c>
      <c r="H6781" t="s">
        <v>154</v>
      </c>
      <c r="I6781" t="s">
        <v>144</v>
      </c>
      <c r="J6781" t="s">
        <v>137</v>
      </c>
      <c r="K6781" t="s">
        <v>138</v>
      </c>
      <c r="L6781" t="s">
        <v>19317</v>
      </c>
      <c r="M6781" t="s">
        <v>19318</v>
      </c>
      <c r="N6781">
        <v>0.877222222</v>
      </c>
      <c r="O6781">
        <v>0</v>
      </c>
      <c r="P6781">
        <v>162</v>
      </c>
      <c r="Q6781">
        <v>0</v>
      </c>
      <c r="R6781">
        <v>0</v>
      </c>
      <c r="S6781">
        <v>0</v>
      </c>
      <c r="T6781">
        <v>11</v>
      </c>
      <c r="U6781">
        <v>0</v>
      </c>
      <c r="V6781">
        <v>0</v>
      </c>
      <c r="W6781">
        <v>0</v>
      </c>
      <c r="X6781">
        <v>73.043997723416553</v>
      </c>
      <c r="Y6781">
        <v>0</v>
      </c>
      <c r="Z6781">
        <v>0</v>
      </c>
      <c r="AA6781">
        <v>0</v>
      </c>
      <c r="AB6781">
        <v>95.40202216535404</v>
      </c>
      <c r="AC6781">
        <v>0</v>
      </c>
      <c r="AD6781">
        <v>0</v>
      </c>
      <c r="AE6781">
        <v>168.44601988877059</v>
      </c>
    </row>
    <row r="6782" spans="1:31" x14ac:dyDescent="0.25">
      <c r="A6782">
        <v>2351142</v>
      </c>
      <c r="B6782">
        <v>1</v>
      </c>
      <c r="C6782" t="s">
        <v>80</v>
      </c>
      <c r="D6782" t="s">
        <v>96</v>
      </c>
      <c r="E6782" t="s">
        <v>326</v>
      </c>
      <c r="F6782" t="s">
        <v>1049</v>
      </c>
      <c r="G6782" t="s">
        <v>153</v>
      </c>
      <c r="H6782" t="s">
        <v>154</v>
      </c>
      <c r="I6782" t="s">
        <v>144</v>
      </c>
      <c r="J6782" t="s">
        <v>137</v>
      </c>
      <c r="K6782" t="s">
        <v>138</v>
      </c>
      <c r="L6782" t="s">
        <v>19319</v>
      </c>
      <c r="M6782" t="s">
        <v>19320</v>
      </c>
      <c r="N6782">
        <v>0.85444444399999997</v>
      </c>
      <c r="O6782">
        <v>0</v>
      </c>
      <c r="P6782">
        <v>11</v>
      </c>
      <c r="Q6782">
        <v>0</v>
      </c>
      <c r="R6782">
        <v>0</v>
      </c>
      <c r="S6782">
        <v>0</v>
      </c>
      <c r="T6782">
        <v>10</v>
      </c>
      <c r="U6782">
        <v>0</v>
      </c>
      <c r="V6782">
        <v>0</v>
      </c>
      <c r="W6782">
        <v>0</v>
      </c>
      <c r="X6782">
        <v>32.632583665342018</v>
      </c>
      <c r="Y6782">
        <v>0</v>
      </c>
      <c r="Z6782">
        <v>0</v>
      </c>
      <c r="AA6782">
        <v>0</v>
      </c>
      <c r="AB6782">
        <v>34.100128903154605</v>
      </c>
      <c r="AC6782">
        <v>0</v>
      </c>
      <c r="AD6782">
        <v>0</v>
      </c>
      <c r="AE6782">
        <v>66.732712568496623</v>
      </c>
    </row>
    <row r="6783" spans="1:31" x14ac:dyDescent="0.25">
      <c r="A6783">
        <v>2351019</v>
      </c>
      <c r="B6783">
        <v>1</v>
      </c>
      <c r="C6783" t="s">
        <v>81</v>
      </c>
      <c r="D6783" t="s">
        <v>121</v>
      </c>
      <c r="E6783" t="s">
        <v>174</v>
      </c>
      <c r="F6783" t="s">
        <v>13095</v>
      </c>
      <c r="G6783" t="s">
        <v>176</v>
      </c>
      <c r="H6783" t="s">
        <v>154</v>
      </c>
      <c r="I6783" t="s">
        <v>144</v>
      </c>
      <c r="J6783" t="s">
        <v>137</v>
      </c>
      <c r="K6783" t="s">
        <v>138</v>
      </c>
      <c r="L6783" t="s">
        <v>19321</v>
      </c>
      <c r="M6783" t="s">
        <v>19322</v>
      </c>
      <c r="N6783">
        <v>1.3674999999999999</v>
      </c>
      <c r="O6783">
        <v>0</v>
      </c>
      <c r="P6783">
        <v>7</v>
      </c>
      <c r="Q6783">
        <v>0</v>
      </c>
      <c r="R6783">
        <v>21</v>
      </c>
      <c r="S6783">
        <v>0</v>
      </c>
      <c r="T6783">
        <v>1</v>
      </c>
      <c r="U6783">
        <v>0</v>
      </c>
      <c r="V6783">
        <v>0</v>
      </c>
      <c r="W6783">
        <v>0</v>
      </c>
      <c r="X6783">
        <v>1.928495838158004</v>
      </c>
      <c r="Y6783">
        <v>0</v>
      </c>
      <c r="Z6783">
        <v>18.793257312578131</v>
      </c>
      <c r="AA6783">
        <v>0</v>
      </c>
      <c r="AB6783">
        <v>0.4840068513781895</v>
      </c>
      <c r="AC6783">
        <v>0</v>
      </c>
      <c r="AD6783">
        <v>0</v>
      </c>
      <c r="AE6783">
        <v>21.205760002114324</v>
      </c>
    </row>
    <row r="6784" spans="1:31" x14ac:dyDescent="0.25">
      <c r="A6784">
        <v>2350658</v>
      </c>
      <c r="B6784">
        <v>1</v>
      </c>
      <c r="C6784" t="s">
        <v>81</v>
      </c>
      <c r="D6784" t="s">
        <v>112</v>
      </c>
      <c r="E6784" t="s">
        <v>132</v>
      </c>
      <c r="F6784" t="s">
        <v>639</v>
      </c>
      <c r="G6784" t="s">
        <v>134</v>
      </c>
      <c r="H6784" t="s">
        <v>135</v>
      </c>
      <c r="I6784" t="s">
        <v>144</v>
      </c>
      <c r="J6784" t="s">
        <v>137</v>
      </c>
      <c r="K6784" t="s">
        <v>138</v>
      </c>
      <c r="L6784" t="s">
        <v>19323</v>
      </c>
      <c r="M6784" t="s">
        <v>19324</v>
      </c>
      <c r="N6784">
        <v>2.3605555549999999</v>
      </c>
      <c r="O6784">
        <v>1</v>
      </c>
      <c r="P6784">
        <v>2</v>
      </c>
      <c r="Q6784">
        <v>51</v>
      </c>
      <c r="R6784">
        <v>81</v>
      </c>
      <c r="S6784">
        <v>5</v>
      </c>
      <c r="T6784">
        <v>3</v>
      </c>
      <c r="U6784">
        <v>0</v>
      </c>
      <c r="V6784">
        <v>0</v>
      </c>
      <c r="W6784">
        <v>5.4376527260395386</v>
      </c>
      <c r="X6784">
        <v>1.3647935776502402</v>
      </c>
      <c r="Y6784">
        <v>921.64824300057455</v>
      </c>
      <c r="Z6784">
        <v>1181.6844899080079</v>
      </c>
      <c r="AA6784">
        <v>11.349656858973916</v>
      </c>
      <c r="AB6784">
        <v>57.151531645482564</v>
      </c>
      <c r="AC6784">
        <v>0</v>
      </c>
      <c r="AD6784">
        <v>0</v>
      </c>
      <c r="AE6784">
        <v>2178.6363677167287</v>
      </c>
    </row>
    <row r="6785" spans="1:31" x14ac:dyDescent="0.25">
      <c r="A6785">
        <v>2351013</v>
      </c>
      <c r="B6785">
        <v>1</v>
      </c>
      <c r="C6785" t="s">
        <v>80</v>
      </c>
      <c r="D6785" t="s">
        <v>93</v>
      </c>
      <c r="E6785" t="s">
        <v>151</v>
      </c>
      <c r="F6785" t="s">
        <v>7271</v>
      </c>
      <c r="G6785" t="s">
        <v>153</v>
      </c>
      <c r="H6785" t="s">
        <v>154</v>
      </c>
      <c r="I6785" t="s">
        <v>144</v>
      </c>
      <c r="J6785" t="s">
        <v>137</v>
      </c>
      <c r="K6785" t="s">
        <v>138</v>
      </c>
      <c r="L6785" t="s">
        <v>19325</v>
      </c>
      <c r="M6785" t="s">
        <v>19326</v>
      </c>
      <c r="N6785">
        <v>0.86833333300000004</v>
      </c>
      <c r="O6785">
        <v>0</v>
      </c>
      <c r="P6785">
        <v>0</v>
      </c>
      <c r="Q6785">
        <v>0</v>
      </c>
      <c r="R6785">
        <v>17</v>
      </c>
      <c r="S6785">
        <v>0</v>
      </c>
      <c r="T6785">
        <v>2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58.173923391237437</v>
      </c>
      <c r="AA6785">
        <v>0</v>
      </c>
      <c r="AB6785">
        <v>2.9574513188682077</v>
      </c>
      <c r="AC6785">
        <v>0</v>
      </c>
      <c r="AD6785">
        <v>0</v>
      </c>
      <c r="AE6785">
        <v>61.131374710105646</v>
      </c>
    </row>
    <row r="6786" spans="1:31" x14ac:dyDescent="0.25">
      <c r="A6786">
        <v>2350804</v>
      </c>
      <c r="B6786">
        <v>1</v>
      </c>
      <c r="C6786" t="s">
        <v>80</v>
      </c>
      <c r="D6786" t="s">
        <v>100</v>
      </c>
      <c r="E6786" t="s">
        <v>174</v>
      </c>
      <c r="F6786" t="s">
        <v>19327</v>
      </c>
      <c r="G6786" t="s">
        <v>176</v>
      </c>
      <c r="H6786" t="s">
        <v>154</v>
      </c>
      <c r="I6786" t="s">
        <v>144</v>
      </c>
      <c r="J6786" t="s">
        <v>137</v>
      </c>
      <c r="K6786" t="s">
        <v>138</v>
      </c>
      <c r="L6786" t="s">
        <v>19328</v>
      </c>
      <c r="M6786" t="s">
        <v>19329</v>
      </c>
      <c r="N6786">
        <v>1.0375000000000001</v>
      </c>
      <c r="O6786">
        <v>0</v>
      </c>
      <c r="P6786">
        <v>343</v>
      </c>
      <c r="Q6786">
        <v>0</v>
      </c>
      <c r="R6786">
        <v>3</v>
      </c>
      <c r="S6786">
        <v>0</v>
      </c>
      <c r="T6786">
        <v>8</v>
      </c>
      <c r="U6786">
        <v>0</v>
      </c>
      <c r="V6786">
        <v>0</v>
      </c>
      <c r="W6786">
        <v>0</v>
      </c>
      <c r="X6786">
        <v>80.853636889740685</v>
      </c>
      <c r="Y6786">
        <v>0</v>
      </c>
      <c r="Z6786">
        <v>16.259176857476685</v>
      </c>
      <c r="AA6786">
        <v>0</v>
      </c>
      <c r="AB6786">
        <v>10.98614089425474</v>
      </c>
      <c r="AC6786">
        <v>0</v>
      </c>
      <c r="AD6786">
        <v>0</v>
      </c>
      <c r="AE6786">
        <v>108.09895464147212</v>
      </c>
    </row>
    <row r="6787" spans="1:31" x14ac:dyDescent="0.25">
      <c r="A6787">
        <v>2350764</v>
      </c>
      <c r="B6787">
        <v>1</v>
      </c>
      <c r="C6787" t="s">
        <v>80</v>
      </c>
      <c r="D6787" t="s">
        <v>84</v>
      </c>
      <c r="E6787" t="s">
        <v>174</v>
      </c>
      <c r="F6787" t="s">
        <v>19330</v>
      </c>
      <c r="G6787" t="s">
        <v>299</v>
      </c>
      <c r="H6787" t="s">
        <v>154</v>
      </c>
      <c r="I6787" t="s">
        <v>144</v>
      </c>
      <c r="J6787" t="s">
        <v>137</v>
      </c>
      <c r="K6787" t="s">
        <v>138</v>
      </c>
      <c r="L6787" t="s">
        <v>19331</v>
      </c>
      <c r="M6787" t="s">
        <v>19332</v>
      </c>
      <c r="N6787">
        <v>0.72888888799999996</v>
      </c>
      <c r="O6787">
        <v>0</v>
      </c>
      <c r="P6787">
        <v>593</v>
      </c>
      <c r="Q6787">
        <v>0</v>
      </c>
      <c r="R6787">
        <v>0</v>
      </c>
      <c r="S6787">
        <v>0</v>
      </c>
      <c r="T6787">
        <v>43</v>
      </c>
      <c r="U6787">
        <v>0</v>
      </c>
      <c r="V6787">
        <v>0</v>
      </c>
      <c r="W6787">
        <v>0</v>
      </c>
      <c r="X6787">
        <v>153.41492342214153</v>
      </c>
      <c r="Y6787">
        <v>0</v>
      </c>
      <c r="Z6787">
        <v>0</v>
      </c>
      <c r="AA6787">
        <v>0</v>
      </c>
      <c r="AB6787">
        <v>105.82487263778512</v>
      </c>
      <c r="AC6787">
        <v>0</v>
      </c>
      <c r="AD6787">
        <v>0</v>
      </c>
      <c r="AE6787">
        <v>259.23979605992668</v>
      </c>
    </row>
    <row r="6788" spans="1:31" x14ac:dyDescent="0.25">
      <c r="A6788">
        <v>2351102</v>
      </c>
      <c r="B6788">
        <v>1</v>
      </c>
      <c r="C6788" t="s">
        <v>80</v>
      </c>
      <c r="D6788" t="s">
        <v>94</v>
      </c>
      <c r="E6788" t="s">
        <v>151</v>
      </c>
      <c r="F6788" t="s">
        <v>19333</v>
      </c>
      <c r="G6788" t="s">
        <v>194</v>
      </c>
      <c r="H6788" t="s">
        <v>154</v>
      </c>
      <c r="I6788" t="s">
        <v>144</v>
      </c>
      <c r="J6788" t="s">
        <v>137</v>
      </c>
      <c r="K6788" t="s">
        <v>138</v>
      </c>
      <c r="L6788" t="s">
        <v>19334</v>
      </c>
      <c r="M6788" t="s">
        <v>19335</v>
      </c>
      <c r="N6788">
        <v>0.65305555500000001</v>
      </c>
      <c r="O6788">
        <v>0</v>
      </c>
      <c r="P6788">
        <v>5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0.58016256819034506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0.58016256819034506</v>
      </c>
    </row>
    <row r="6789" spans="1:31" x14ac:dyDescent="0.25">
      <c r="A6789">
        <v>2350910</v>
      </c>
      <c r="B6789">
        <v>1</v>
      </c>
      <c r="C6789" t="s">
        <v>80</v>
      </c>
      <c r="D6789" t="s">
        <v>101</v>
      </c>
      <c r="E6789" t="s">
        <v>157</v>
      </c>
      <c r="F6789" t="s">
        <v>19336</v>
      </c>
      <c r="G6789" t="s">
        <v>279</v>
      </c>
      <c r="H6789" t="s">
        <v>154</v>
      </c>
      <c r="I6789" t="s">
        <v>144</v>
      </c>
      <c r="J6789" t="s">
        <v>137</v>
      </c>
      <c r="K6789" t="s">
        <v>138</v>
      </c>
      <c r="L6789" t="s">
        <v>19337</v>
      </c>
      <c r="M6789" t="s">
        <v>19338</v>
      </c>
      <c r="N6789">
        <v>0.64694444399999995</v>
      </c>
      <c r="O6789">
        <v>0</v>
      </c>
      <c r="P6789">
        <v>1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0.48681151639816667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0.48681151639816667</v>
      </c>
    </row>
    <row r="6790" spans="1:31" x14ac:dyDescent="0.25">
      <c r="A6790">
        <v>2350810</v>
      </c>
      <c r="B6790">
        <v>1</v>
      </c>
      <c r="C6790" t="s">
        <v>80</v>
      </c>
      <c r="D6790" t="s">
        <v>105</v>
      </c>
      <c r="E6790" t="s">
        <v>151</v>
      </c>
      <c r="F6790" t="s">
        <v>19339</v>
      </c>
      <c r="G6790" t="s">
        <v>292</v>
      </c>
      <c r="H6790" t="s">
        <v>154</v>
      </c>
      <c r="I6790" t="s">
        <v>144</v>
      </c>
      <c r="J6790" t="s">
        <v>137</v>
      </c>
      <c r="K6790" t="s">
        <v>138</v>
      </c>
      <c r="L6790" t="s">
        <v>19340</v>
      </c>
      <c r="M6790" t="s">
        <v>19341</v>
      </c>
      <c r="N6790">
        <v>6.9963888880000003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1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5.0156756768473885E-2</v>
      </c>
      <c r="AC6790">
        <v>0</v>
      </c>
      <c r="AD6790">
        <v>0</v>
      </c>
      <c r="AE6790">
        <v>5.0156756768473885E-2</v>
      </c>
    </row>
    <row r="6791" spans="1:31" x14ac:dyDescent="0.25">
      <c r="A6791">
        <v>2351056</v>
      </c>
      <c r="B6791">
        <v>1</v>
      </c>
      <c r="C6791" t="s">
        <v>80</v>
      </c>
      <c r="D6791" t="s">
        <v>93</v>
      </c>
      <c r="E6791" t="s">
        <v>157</v>
      </c>
      <c r="F6791" t="s">
        <v>19342</v>
      </c>
      <c r="G6791" t="s">
        <v>159</v>
      </c>
      <c r="H6791" t="s">
        <v>154</v>
      </c>
      <c r="I6791" t="s">
        <v>144</v>
      </c>
      <c r="J6791" t="s">
        <v>137</v>
      </c>
      <c r="K6791" t="s">
        <v>138</v>
      </c>
      <c r="L6791" t="s">
        <v>19343</v>
      </c>
      <c r="M6791" t="s">
        <v>19344</v>
      </c>
      <c r="N6791">
        <v>4.3044444439999996</v>
      </c>
      <c r="O6791">
        <v>0</v>
      </c>
      <c r="P6791">
        <v>1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1.83856359027572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1.83856359027572</v>
      </c>
    </row>
    <row r="6792" spans="1:31" x14ac:dyDescent="0.25">
      <c r="A6792">
        <v>2351033</v>
      </c>
      <c r="B6792">
        <v>1</v>
      </c>
      <c r="C6792" t="s">
        <v>81</v>
      </c>
      <c r="D6792" t="s">
        <v>128</v>
      </c>
      <c r="E6792" t="s">
        <v>141</v>
      </c>
      <c r="F6792" t="s">
        <v>19345</v>
      </c>
      <c r="G6792" t="s">
        <v>134</v>
      </c>
      <c r="H6792" t="s">
        <v>135</v>
      </c>
      <c r="I6792" t="s">
        <v>144</v>
      </c>
      <c r="J6792" t="s">
        <v>137</v>
      </c>
      <c r="K6792" t="s">
        <v>138</v>
      </c>
      <c r="L6792" t="s">
        <v>19346</v>
      </c>
      <c r="M6792" t="s">
        <v>19347</v>
      </c>
      <c r="N6792">
        <v>0.55194444399999998</v>
      </c>
      <c r="O6792">
        <v>0</v>
      </c>
      <c r="P6792">
        <v>0</v>
      </c>
      <c r="Q6792">
        <v>0</v>
      </c>
      <c r="R6792">
        <v>0</v>
      </c>
      <c r="S6792">
        <v>16</v>
      </c>
      <c r="T6792">
        <v>0</v>
      </c>
      <c r="U6792">
        <v>12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69.398616892374136</v>
      </c>
      <c r="AB6792">
        <v>0</v>
      </c>
      <c r="AC6792">
        <v>637.26922395543147</v>
      </c>
      <c r="AD6792">
        <v>0</v>
      </c>
      <c r="AE6792">
        <v>706.66784084780556</v>
      </c>
    </row>
    <row r="6793" spans="1:31" x14ac:dyDescent="0.25">
      <c r="A6793">
        <v>2350535</v>
      </c>
      <c r="B6793">
        <v>1</v>
      </c>
      <c r="C6793" t="s">
        <v>80</v>
      </c>
      <c r="D6793" t="s">
        <v>106</v>
      </c>
      <c r="E6793" t="s">
        <v>132</v>
      </c>
      <c r="F6793" t="s">
        <v>19348</v>
      </c>
      <c r="G6793" t="s">
        <v>134</v>
      </c>
      <c r="H6793" t="s">
        <v>135</v>
      </c>
      <c r="I6793" t="s">
        <v>136</v>
      </c>
      <c r="J6793" t="s">
        <v>137</v>
      </c>
      <c r="K6793" t="s">
        <v>138</v>
      </c>
      <c r="L6793" t="s">
        <v>19349</v>
      </c>
      <c r="M6793" t="s">
        <v>19350</v>
      </c>
      <c r="N6793">
        <v>2.4722221999999999E-2</v>
      </c>
      <c r="O6793">
        <v>13</v>
      </c>
      <c r="P6793">
        <v>9600</v>
      </c>
      <c r="Q6793">
        <v>536</v>
      </c>
      <c r="R6793">
        <v>1498</v>
      </c>
      <c r="S6793">
        <v>145</v>
      </c>
      <c r="T6793">
        <v>1599</v>
      </c>
      <c r="U6793">
        <v>6</v>
      </c>
      <c r="V6793">
        <v>1</v>
      </c>
      <c r="W6793">
        <v>9.9632161462927499E-2</v>
      </c>
      <c r="X6793">
        <v>40.366940725245385</v>
      </c>
      <c r="Y6793">
        <v>107.63874447834945</v>
      </c>
      <c r="Z6793">
        <v>100.8276129404414</v>
      </c>
      <c r="AA6793">
        <v>14.119122080711778</v>
      </c>
      <c r="AB6793">
        <v>22.276224747145051</v>
      </c>
      <c r="AC6793">
        <v>7.667172830575689</v>
      </c>
      <c r="AD6793">
        <v>3.4231860270461663E-2</v>
      </c>
      <c r="AE6793">
        <v>293.0296818242021</v>
      </c>
    </row>
    <row r="6794" spans="1:31" x14ac:dyDescent="0.25">
      <c r="A6794">
        <v>2350890</v>
      </c>
      <c r="B6794">
        <v>1</v>
      </c>
      <c r="C6794" t="s">
        <v>80</v>
      </c>
      <c r="D6794" t="s">
        <v>83</v>
      </c>
      <c r="E6794" t="s">
        <v>141</v>
      </c>
      <c r="F6794" t="s">
        <v>19351</v>
      </c>
      <c r="G6794" t="s">
        <v>134</v>
      </c>
      <c r="H6794" t="s">
        <v>135</v>
      </c>
      <c r="I6794" t="s">
        <v>144</v>
      </c>
      <c r="J6794" t="s">
        <v>137</v>
      </c>
      <c r="K6794" t="s">
        <v>138</v>
      </c>
      <c r="L6794" t="s">
        <v>19352</v>
      </c>
      <c r="M6794" t="s">
        <v>19353</v>
      </c>
      <c r="N6794">
        <v>1.0308333329999999</v>
      </c>
      <c r="O6794">
        <v>4</v>
      </c>
      <c r="P6794">
        <v>31</v>
      </c>
      <c r="Q6794">
        <v>0</v>
      </c>
      <c r="R6794">
        <v>0</v>
      </c>
      <c r="S6794">
        <v>7</v>
      </c>
      <c r="T6794">
        <v>2</v>
      </c>
      <c r="U6794">
        <v>0</v>
      </c>
      <c r="V6794">
        <v>0</v>
      </c>
      <c r="W6794">
        <v>60.230475479845097</v>
      </c>
      <c r="X6794">
        <v>43.225354474504819</v>
      </c>
      <c r="Y6794">
        <v>0</v>
      </c>
      <c r="Z6794">
        <v>0</v>
      </c>
      <c r="AA6794">
        <v>157.52071060057611</v>
      </c>
      <c r="AB6794">
        <v>3.2813780310803224</v>
      </c>
      <c r="AC6794">
        <v>0</v>
      </c>
      <c r="AD6794">
        <v>0</v>
      </c>
      <c r="AE6794">
        <v>264.25791858600633</v>
      </c>
    </row>
    <row r="6795" spans="1:31" x14ac:dyDescent="0.25">
      <c r="A6795">
        <v>2350704</v>
      </c>
      <c r="B6795">
        <v>1</v>
      </c>
      <c r="C6795" t="s">
        <v>80</v>
      </c>
      <c r="D6795" t="s">
        <v>96</v>
      </c>
      <c r="E6795" t="s">
        <v>157</v>
      </c>
      <c r="F6795" t="s">
        <v>19354</v>
      </c>
      <c r="G6795" t="s">
        <v>159</v>
      </c>
      <c r="H6795" t="s">
        <v>154</v>
      </c>
      <c r="I6795" t="s">
        <v>144</v>
      </c>
      <c r="J6795" t="s">
        <v>137</v>
      </c>
      <c r="K6795" t="s">
        <v>138</v>
      </c>
      <c r="L6795" t="s">
        <v>19355</v>
      </c>
      <c r="M6795" t="s">
        <v>19356</v>
      </c>
      <c r="N6795">
        <v>3.5550000000000002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1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8.7181695973482842</v>
      </c>
      <c r="AC6795">
        <v>0</v>
      </c>
      <c r="AD6795">
        <v>0</v>
      </c>
      <c r="AE6795">
        <v>8.7181695973482842</v>
      </c>
    </row>
    <row r="6796" spans="1:31" x14ac:dyDescent="0.25">
      <c r="A6796">
        <v>2350870</v>
      </c>
      <c r="B6796">
        <v>1</v>
      </c>
      <c r="C6796" t="s">
        <v>80</v>
      </c>
      <c r="D6796" t="s">
        <v>92</v>
      </c>
      <c r="E6796" t="s">
        <v>151</v>
      </c>
      <c r="F6796" t="s">
        <v>19357</v>
      </c>
      <c r="G6796" t="s">
        <v>410</v>
      </c>
      <c r="H6796" t="s">
        <v>154</v>
      </c>
      <c r="I6796" t="s">
        <v>144</v>
      </c>
      <c r="J6796" t="s">
        <v>137</v>
      </c>
      <c r="K6796" t="s">
        <v>138</v>
      </c>
      <c r="L6796" t="s">
        <v>19358</v>
      </c>
      <c r="M6796" t="s">
        <v>19359</v>
      </c>
      <c r="N6796">
        <v>4.806944444</v>
      </c>
      <c r="O6796">
        <v>0</v>
      </c>
      <c r="P6796">
        <v>2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4.1247483787419226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4.1247483787419226</v>
      </c>
    </row>
    <row r="6797" spans="1:31" x14ac:dyDescent="0.25">
      <c r="A6797">
        <v>2350747</v>
      </c>
      <c r="B6797">
        <v>1</v>
      </c>
      <c r="C6797" t="s">
        <v>80</v>
      </c>
      <c r="D6797" t="s">
        <v>83</v>
      </c>
      <c r="E6797" t="s">
        <v>157</v>
      </c>
      <c r="F6797" t="s">
        <v>19360</v>
      </c>
      <c r="G6797" t="s">
        <v>204</v>
      </c>
      <c r="H6797" t="s">
        <v>154</v>
      </c>
      <c r="I6797" t="s">
        <v>144</v>
      </c>
      <c r="J6797" t="s">
        <v>137</v>
      </c>
      <c r="K6797" t="s">
        <v>138</v>
      </c>
      <c r="L6797" t="s">
        <v>19361</v>
      </c>
      <c r="M6797" t="s">
        <v>19362</v>
      </c>
      <c r="N6797">
        <v>0.42499999999999999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5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3.2151917142122248</v>
      </c>
      <c r="AC6797">
        <v>0</v>
      </c>
      <c r="AD6797">
        <v>0</v>
      </c>
      <c r="AE6797">
        <v>3.2151917142122248</v>
      </c>
    </row>
    <row r="6798" spans="1:31" x14ac:dyDescent="0.25">
      <c r="A6798">
        <v>2350578</v>
      </c>
      <c r="B6798">
        <v>1</v>
      </c>
      <c r="C6798" t="s">
        <v>81</v>
      </c>
      <c r="D6798" t="s">
        <v>118</v>
      </c>
      <c r="E6798" t="s">
        <v>151</v>
      </c>
      <c r="F6798" t="s">
        <v>16453</v>
      </c>
      <c r="G6798" t="s">
        <v>410</v>
      </c>
      <c r="H6798" t="s">
        <v>154</v>
      </c>
      <c r="I6798" t="s">
        <v>144</v>
      </c>
      <c r="J6798" t="s">
        <v>137</v>
      </c>
      <c r="K6798" t="s">
        <v>138</v>
      </c>
      <c r="L6798" t="s">
        <v>19363</v>
      </c>
      <c r="M6798" t="s">
        <v>19364</v>
      </c>
      <c r="N6798">
        <v>3.93</v>
      </c>
      <c r="O6798">
        <v>0</v>
      </c>
      <c r="P6798">
        <v>12</v>
      </c>
      <c r="Q6798">
        <v>0</v>
      </c>
      <c r="R6798">
        <v>1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8.299852282245773</v>
      </c>
      <c r="Y6798">
        <v>0</v>
      </c>
      <c r="Z6798">
        <v>5.0183218903826665</v>
      </c>
      <c r="AA6798">
        <v>0</v>
      </c>
      <c r="AB6798">
        <v>0</v>
      </c>
      <c r="AC6798">
        <v>0</v>
      </c>
      <c r="AD6798">
        <v>0</v>
      </c>
      <c r="AE6798">
        <v>13.318174172628439</v>
      </c>
    </row>
    <row r="6799" spans="1:31" x14ac:dyDescent="0.25">
      <c r="A6799">
        <v>2351039</v>
      </c>
      <c r="B6799">
        <v>1</v>
      </c>
      <c r="C6799" t="s">
        <v>80</v>
      </c>
      <c r="D6799" t="s">
        <v>100</v>
      </c>
      <c r="E6799" t="s">
        <v>174</v>
      </c>
      <c r="F6799" t="s">
        <v>1262</v>
      </c>
      <c r="G6799" t="s">
        <v>176</v>
      </c>
      <c r="H6799" t="s">
        <v>154</v>
      </c>
      <c r="I6799" t="s">
        <v>144</v>
      </c>
      <c r="J6799" t="s">
        <v>137</v>
      </c>
      <c r="K6799" t="s">
        <v>138</v>
      </c>
      <c r="L6799" t="s">
        <v>19365</v>
      </c>
      <c r="M6799" t="s">
        <v>19366</v>
      </c>
      <c r="N6799">
        <v>0.575555555</v>
      </c>
      <c r="O6799">
        <v>0</v>
      </c>
      <c r="P6799">
        <v>38</v>
      </c>
      <c r="Q6799">
        <v>0</v>
      </c>
      <c r="R6799">
        <v>7</v>
      </c>
      <c r="S6799">
        <v>0</v>
      </c>
      <c r="T6799">
        <v>1</v>
      </c>
      <c r="U6799">
        <v>0</v>
      </c>
      <c r="V6799">
        <v>0</v>
      </c>
      <c r="W6799">
        <v>0</v>
      </c>
      <c r="X6799">
        <v>14.943544877824971</v>
      </c>
      <c r="Y6799">
        <v>0</v>
      </c>
      <c r="Z6799">
        <v>2.4924986743560091</v>
      </c>
      <c r="AA6799">
        <v>0</v>
      </c>
      <c r="AB6799">
        <v>0.1822717916818089</v>
      </c>
      <c r="AC6799">
        <v>0</v>
      </c>
      <c r="AD6799">
        <v>0</v>
      </c>
      <c r="AE6799">
        <v>17.61831534386279</v>
      </c>
    </row>
    <row r="6800" spans="1:31" x14ac:dyDescent="0.25">
      <c r="A6800">
        <v>2350827</v>
      </c>
      <c r="B6800">
        <v>1</v>
      </c>
      <c r="C6800" t="s">
        <v>80</v>
      </c>
      <c r="D6800" t="s">
        <v>96</v>
      </c>
      <c r="E6800" t="s">
        <v>174</v>
      </c>
      <c r="F6800" t="s">
        <v>19367</v>
      </c>
      <c r="G6800" t="s">
        <v>11460</v>
      </c>
      <c r="H6800" t="s">
        <v>154</v>
      </c>
      <c r="I6800" t="s">
        <v>144</v>
      </c>
      <c r="J6800" t="s">
        <v>137</v>
      </c>
      <c r="K6800" t="s">
        <v>138</v>
      </c>
      <c r="L6800" t="s">
        <v>19368</v>
      </c>
      <c r="M6800" t="s">
        <v>19369</v>
      </c>
      <c r="N6800">
        <v>2.9216666660000001</v>
      </c>
      <c r="O6800">
        <v>0</v>
      </c>
      <c r="P6800">
        <v>212</v>
      </c>
      <c r="Q6800">
        <v>0</v>
      </c>
      <c r="R6800">
        <v>0</v>
      </c>
      <c r="S6800">
        <v>0</v>
      </c>
      <c r="T6800">
        <v>86</v>
      </c>
      <c r="U6800">
        <v>0</v>
      </c>
      <c r="V6800">
        <v>0</v>
      </c>
      <c r="W6800">
        <v>0</v>
      </c>
      <c r="X6800">
        <v>431.59811834524731</v>
      </c>
      <c r="Y6800">
        <v>0</v>
      </c>
      <c r="Z6800">
        <v>0</v>
      </c>
      <c r="AA6800">
        <v>0</v>
      </c>
      <c r="AB6800">
        <v>592.67257895143325</v>
      </c>
      <c r="AC6800">
        <v>0</v>
      </c>
      <c r="AD6800">
        <v>0</v>
      </c>
      <c r="AE6800">
        <v>1024.2706972966805</v>
      </c>
    </row>
    <row r="6801" spans="1:31" x14ac:dyDescent="0.25">
      <c r="A6801">
        <v>2350713</v>
      </c>
      <c r="B6801">
        <v>1</v>
      </c>
      <c r="C6801" t="s">
        <v>81</v>
      </c>
      <c r="D6801" t="s">
        <v>120</v>
      </c>
      <c r="E6801" t="s">
        <v>326</v>
      </c>
      <c r="F6801" t="s">
        <v>19370</v>
      </c>
      <c r="G6801" t="s">
        <v>391</v>
      </c>
      <c r="H6801" t="s">
        <v>154</v>
      </c>
      <c r="I6801" t="s">
        <v>144</v>
      </c>
      <c r="J6801" t="s">
        <v>137</v>
      </c>
      <c r="K6801" t="s">
        <v>138</v>
      </c>
      <c r="L6801" t="s">
        <v>19371</v>
      </c>
      <c r="M6801" t="s">
        <v>19372</v>
      </c>
      <c r="N6801">
        <v>3.1072222219999999</v>
      </c>
      <c r="O6801">
        <v>0</v>
      </c>
      <c r="P6801">
        <v>65</v>
      </c>
      <c r="Q6801">
        <v>0</v>
      </c>
      <c r="R6801">
        <v>0</v>
      </c>
      <c r="S6801">
        <v>0</v>
      </c>
      <c r="T6801">
        <v>4</v>
      </c>
      <c r="U6801">
        <v>0</v>
      </c>
      <c r="V6801">
        <v>0</v>
      </c>
      <c r="W6801">
        <v>0</v>
      </c>
      <c r="X6801">
        <v>44.951079544843914</v>
      </c>
      <c r="Y6801">
        <v>0</v>
      </c>
      <c r="Z6801">
        <v>0</v>
      </c>
      <c r="AA6801">
        <v>0</v>
      </c>
      <c r="AB6801">
        <v>22.829265454174816</v>
      </c>
      <c r="AC6801">
        <v>0</v>
      </c>
      <c r="AD6801">
        <v>0</v>
      </c>
      <c r="AE6801">
        <v>67.780344999018723</v>
      </c>
    </row>
    <row r="6802" spans="1:31" x14ac:dyDescent="0.25">
      <c r="A6802">
        <v>2350690</v>
      </c>
      <c r="B6802">
        <v>1</v>
      </c>
      <c r="C6802" t="s">
        <v>80</v>
      </c>
      <c r="D6802" t="s">
        <v>108</v>
      </c>
      <c r="E6802" t="s">
        <v>174</v>
      </c>
      <c r="F6802" t="s">
        <v>19373</v>
      </c>
      <c r="G6802" t="s">
        <v>269</v>
      </c>
      <c r="H6802" t="s">
        <v>154</v>
      </c>
      <c r="I6802" t="s">
        <v>144</v>
      </c>
      <c r="J6802" t="s">
        <v>137</v>
      </c>
      <c r="K6802" t="s">
        <v>209</v>
      </c>
      <c r="L6802" t="s">
        <v>19374</v>
      </c>
      <c r="M6802" t="s">
        <v>19375</v>
      </c>
      <c r="N6802">
        <v>7.1983333329999999</v>
      </c>
      <c r="O6802">
        <v>0</v>
      </c>
      <c r="P6802">
        <v>112</v>
      </c>
      <c r="Q6802">
        <v>0</v>
      </c>
      <c r="R6802">
        <v>14</v>
      </c>
      <c r="S6802">
        <v>0</v>
      </c>
      <c r="T6802">
        <v>7</v>
      </c>
      <c r="U6802">
        <v>0</v>
      </c>
      <c r="V6802">
        <v>0</v>
      </c>
      <c r="W6802">
        <v>0</v>
      </c>
      <c r="X6802">
        <v>113.66909299384159</v>
      </c>
      <c r="Y6802">
        <v>0</v>
      </c>
      <c r="Z6802">
        <v>38.121293801764288</v>
      </c>
      <c r="AA6802">
        <v>0</v>
      </c>
      <c r="AB6802">
        <v>49.40212590021595</v>
      </c>
      <c r="AC6802">
        <v>0</v>
      </c>
      <c r="AD6802">
        <v>0</v>
      </c>
      <c r="AE6802">
        <v>201.19251269582185</v>
      </c>
    </row>
    <row r="6803" spans="1:31" x14ac:dyDescent="0.25">
      <c r="A6803">
        <v>2351022</v>
      </c>
      <c r="B6803">
        <v>1</v>
      </c>
      <c r="C6803" t="s">
        <v>80</v>
      </c>
      <c r="D6803" t="s">
        <v>96</v>
      </c>
      <c r="E6803" t="s">
        <v>326</v>
      </c>
      <c r="F6803" t="s">
        <v>19376</v>
      </c>
      <c r="G6803" t="s">
        <v>153</v>
      </c>
      <c r="H6803" t="s">
        <v>154</v>
      </c>
      <c r="I6803" t="s">
        <v>144</v>
      </c>
      <c r="J6803" t="s">
        <v>137</v>
      </c>
      <c r="K6803" t="s">
        <v>138</v>
      </c>
      <c r="L6803" t="s">
        <v>19377</v>
      </c>
      <c r="M6803" t="s">
        <v>19378</v>
      </c>
      <c r="N6803">
        <v>1.659166666</v>
      </c>
      <c r="O6803">
        <v>0</v>
      </c>
      <c r="P6803">
        <v>13</v>
      </c>
      <c r="Q6803">
        <v>0</v>
      </c>
      <c r="R6803">
        <v>0</v>
      </c>
      <c r="S6803">
        <v>0</v>
      </c>
      <c r="T6803">
        <v>1</v>
      </c>
      <c r="U6803">
        <v>0</v>
      </c>
      <c r="V6803">
        <v>0</v>
      </c>
      <c r="W6803">
        <v>0</v>
      </c>
      <c r="X6803">
        <v>16.158992917022829</v>
      </c>
      <c r="Y6803">
        <v>0</v>
      </c>
      <c r="Z6803">
        <v>0</v>
      </c>
      <c r="AA6803">
        <v>0</v>
      </c>
      <c r="AB6803">
        <v>3.2091660017993728</v>
      </c>
      <c r="AC6803">
        <v>0</v>
      </c>
      <c r="AD6803">
        <v>0</v>
      </c>
      <c r="AE6803">
        <v>19.368158918822203</v>
      </c>
    </row>
    <row r="6804" spans="1:31" x14ac:dyDescent="0.25">
      <c r="A6804">
        <v>2350667</v>
      </c>
      <c r="B6804">
        <v>1</v>
      </c>
      <c r="C6804" t="s">
        <v>80</v>
      </c>
      <c r="D6804" t="s">
        <v>84</v>
      </c>
      <c r="E6804" t="s">
        <v>157</v>
      </c>
      <c r="F6804" t="s">
        <v>19379</v>
      </c>
      <c r="G6804" t="s">
        <v>279</v>
      </c>
      <c r="H6804" t="s">
        <v>154</v>
      </c>
      <c r="I6804" t="s">
        <v>144</v>
      </c>
      <c r="J6804" t="s">
        <v>137</v>
      </c>
      <c r="K6804" t="s">
        <v>138</v>
      </c>
      <c r="L6804" t="s">
        <v>19380</v>
      </c>
      <c r="M6804" t="s">
        <v>19381</v>
      </c>
      <c r="N6804">
        <v>6.2094444439999998</v>
      </c>
      <c r="O6804">
        <v>0</v>
      </c>
      <c r="P6804">
        <v>15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16.869011302112114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16.869011302112114</v>
      </c>
    </row>
    <row r="6805" spans="1:31" x14ac:dyDescent="0.25">
      <c r="A6805">
        <v>2350853</v>
      </c>
      <c r="B6805">
        <v>1</v>
      </c>
      <c r="C6805" t="s">
        <v>80</v>
      </c>
      <c r="D6805" t="s">
        <v>83</v>
      </c>
      <c r="E6805" t="s">
        <v>240</v>
      </c>
      <c r="F6805" t="s">
        <v>16752</v>
      </c>
      <c r="G6805" t="s">
        <v>134</v>
      </c>
      <c r="H6805" t="s">
        <v>135</v>
      </c>
      <c r="I6805" t="s">
        <v>144</v>
      </c>
      <c r="J6805" t="s">
        <v>137</v>
      </c>
      <c r="K6805" t="s">
        <v>138</v>
      </c>
      <c r="L6805" t="s">
        <v>19382</v>
      </c>
      <c r="M6805" t="s">
        <v>19383</v>
      </c>
      <c r="N6805">
        <v>1.3747222219999999</v>
      </c>
      <c r="O6805">
        <v>0</v>
      </c>
      <c r="P6805">
        <v>9863</v>
      </c>
      <c r="Q6805">
        <v>0</v>
      </c>
      <c r="R6805">
        <v>0</v>
      </c>
      <c r="S6805">
        <v>6</v>
      </c>
      <c r="T6805">
        <v>1958</v>
      </c>
      <c r="U6805">
        <v>2</v>
      </c>
      <c r="V6805">
        <v>10</v>
      </c>
      <c r="W6805">
        <v>0</v>
      </c>
      <c r="X6805">
        <v>4835.8600256439449</v>
      </c>
      <c r="Y6805">
        <v>0</v>
      </c>
      <c r="Z6805">
        <v>0</v>
      </c>
      <c r="AA6805">
        <v>822.50435426840704</v>
      </c>
      <c r="AB6805">
        <v>3599.718340903938</v>
      </c>
      <c r="AC6805">
        <v>2695.3149927237964</v>
      </c>
      <c r="AD6805">
        <v>676.10629445688642</v>
      </c>
      <c r="AE6805">
        <v>12629.504007996971</v>
      </c>
    </row>
    <row r="6806" spans="1:31" x14ac:dyDescent="0.25">
      <c r="A6806">
        <v>2350876</v>
      </c>
      <c r="B6806">
        <v>1</v>
      </c>
      <c r="C6806" t="s">
        <v>80</v>
      </c>
      <c r="D6806" t="s">
        <v>108</v>
      </c>
      <c r="E6806" t="s">
        <v>151</v>
      </c>
      <c r="F6806" t="s">
        <v>19384</v>
      </c>
      <c r="G6806" t="s">
        <v>153</v>
      </c>
      <c r="H6806" t="s">
        <v>154</v>
      </c>
      <c r="I6806" t="s">
        <v>144</v>
      </c>
      <c r="J6806" t="s">
        <v>137</v>
      </c>
      <c r="K6806" t="s">
        <v>138</v>
      </c>
      <c r="L6806" t="s">
        <v>19385</v>
      </c>
      <c r="M6806" t="s">
        <v>19386</v>
      </c>
      <c r="N6806">
        <v>1.8830555550000001</v>
      </c>
      <c r="O6806">
        <v>0</v>
      </c>
      <c r="P6806">
        <v>24</v>
      </c>
      <c r="Q6806">
        <v>0</v>
      </c>
      <c r="R6806">
        <v>7</v>
      </c>
      <c r="S6806">
        <v>0</v>
      </c>
      <c r="T6806">
        <v>3</v>
      </c>
      <c r="U6806">
        <v>0</v>
      </c>
      <c r="V6806">
        <v>0</v>
      </c>
      <c r="W6806">
        <v>0</v>
      </c>
      <c r="X6806">
        <v>7.7089233214849546</v>
      </c>
      <c r="Y6806">
        <v>0</v>
      </c>
      <c r="Z6806">
        <v>23.627533549210263</v>
      </c>
      <c r="AA6806">
        <v>0</v>
      </c>
      <c r="AB6806">
        <v>17.976614379641578</v>
      </c>
      <c r="AC6806">
        <v>0</v>
      </c>
      <c r="AD6806">
        <v>0</v>
      </c>
      <c r="AE6806">
        <v>49.31307125033679</v>
      </c>
    </row>
    <row r="6807" spans="1:31" x14ac:dyDescent="0.25">
      <c r="A6807">
        <v>2350899</v>
      </c>
      <c r="B6807">
        <v>1</v>
      </c>
      <c r="C6807" t="s">
        <v>80</v>
      </c>
      <c r="D6807" t="s">
        <v>98</v>
      </c>
      <c r="E6807" t="s">
        <v>157</v>
      </c>
      <c r="F6807" t="s">
        <v>19387</v>
      </c>
      <c r="G6807" t="s">
        <v>159</v>
      </c>
      <c r="H6807" t="s">
        <v>154</v>
      </c>
      <c r="I6807" t="s">
        <v>144</v>
      </c>
      <c r="J6807" t="s">
        <v>137</v>
      </c>
      <c r="K6807" t="s">
        <v>138</v>
      </c>
      <c r="L6807" t="s">
        <v>19388</v>
      </c>
      <c r="M6807" t="s">
        <v>19389</v>
      </c>
      <c r="N6807">
        <v>2.457777777</v>
      </c>
      <c r="O6807">
        <v>0</v>
      </c>
      <c r="P6807">
        <v>1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0.61761265745870586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0.61761265745870586</v>
      </c>
    </row>
    <row r="6808" spans="1:31" x14ac:dyDescent="0.25">
      <c r="A6808">
        <v>2351168</v>
      </c>
      <c r="B6808">
        <v>1</v>
      </c>
      <c r="C6808" t="s">
        <v>80</v>
      </c>
      <c r="D6808" t="s">
        <v>98</v>
      </c>
      <c r="E6808" t="s">
        <v>157</v>
      </c>
      <c r="F6808" t="s">
        <v>19390</v>
      </c>
      <c r="G6808" t="s">
        <v>159</v>
      </c>
      <c r="H6808" t="s">
        <v>154</v>
      </c>
      <c r="I6808" t="s">
        <v>144</v>
      </c>
      <c r="J6808" t="s">
        <v>137</v>
      </c>
      <c r="K6808" t="s">
        <v>138</v>
      </c>
      <c r="L6808" t="s">
        <v>19391</v>
      </c>
      <c r="M6808" t="s">
        <v>19392</v>
      </c>
      <c r="N6808">
        <v>3.8230555549999998</v>
      </c>
      <c r="O6808">
        <v>0</v>
      </c>
      <c r="P6808">
        <v>1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1.1357226862534624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1.1357226862534624</v>
      </c>
    </row>
    <row r="6809" spans="1:31" x14ac:dyDescent="0.25">
      <c r="A6809">
        <v>2351068</v>
      </c>
      <c r="B6809">
        <v>1</v>
      </c>
      <c r="C6809" t="s">
        <v>80</v>
      </c>
      <c r="D6809" t="s">
        <v>93</v>
      </c>
      <c r="E6809" t="s">
        <v>151</v>
      </c>
      <c r="F6809" t="s">
        <v>19393</v>
      </c>
      <c r="G6809" t="s">
        <v>451</v>
      </c>
      <c r="H6809" t="s">
        <v>154</v>
      </c>
      <c r="I6809" t="s">
        <v>144</v>
      </c>
      <c r="J6809" t="s">
        <v>137</v>
      </c>
      <c r="K6809" t="s">
        <v>138</v>
      </c>
      <c r="L6809" t="s">
        <v>19394</v>
      </c>
      <c r="M6809" t="s">
        <v>19395</v>
      </c>
      <c r="N6809">
        <v>2.8711111109999998</v>
      </c>
      <c r="O6809">
        <v>0</v>
      </c>
      <c r="P6809">
        <v>0</v>
      </c>
      <c r="Q6809">
        <v>0</v>
      </c>
      <c r="R6809">
        <v>6</v>
      </c>
      <c r="S6809">
        <v>0</v>
      </c>
      <c r="T6809">
        <v>3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50.656012078285976</v>
      </c>
      <c r="AA6809">
        <v>0</v>
      </c>
      <c r="AB6809">
        <v>38.23041927001745</v>
      </c>
      <c r="AC6809">
        <v>0</v>
      </c>
      <c r="AD6809">
        <v>0</v>
      </c>
      <c r="AE6809">
        <v>88.886431348303432</v>
      </c>
    </row>
    <row r="6810" spans="1:31" x14ac:dyDescent="0.25">
      <c r="A6810">
        <v>2350567</v>
      </c>
      <c r="B6810">
        <v>1</v>
      </c>
      <c r="C6810" t="s">
        <v>80</v>
      </c>
      <c r="D6810" t="s">
        <v>103</v>
      </c>
      <c r="E6810" t="s">
        <v>147</v>
      </c>
      <c r="F6810" t="s">
        <v>19396</v>
      </c>
      <c r="G6810" t="s">
        <v>184</v>
      </c>
      <c r="H6810" t="s">
        <v>135</v>
      </c>
      <c r="I6810" t="s">
        <v>144</v>
      </c>
      <c r="J6810" t="s">
        <v>137</v>
      </c>
      <c r="K6810" t="s">
        <v>138</v>
      </c>
      <c r="L6810" t="s">
        <v>19397</v>
      </c>
      <c r="M6810" t="s">
        <v>19398</v>
      </c>
      <c r="N6810">
        <v>2.8361111110000001</v>
      </c>
      <c r="O6810">
        <v>0</v>
      </c>
      <c r="P6810">
        <v>0</v>
      </c>
      <c r="Q6810">
        <v>0</v>
      </c>
      <c r="R6810">
        <v>0</v>
      </c>
      <c r="S6810">
        <v>4</v>
      </c>
      <c r="T6810">
        <v>1</v>
      </c>
      <c r="U6810">
        <v>4</v>
      </c>
      <c r="V6810">
        <v>0</v>
      </c>
      <c r="W6810">
        <v>0</v>
      </c>
      <c r="X6810">
        <v>0</v>
      </c>
      <c r="Y6810">
        <v>0</v>
      </c>
      <c r="Z6810">
        <v>0</v>
      </c>
      <c r="AA6810">
        <v>124.69312140566007</v>
      </c>
      <c r="AB6810">
        <v>0.58346269607137513</v>
      </c>
      <c r="AC6810">
        <v>916.53491610882122</v>
      </c>
      <c r="AD6810">
        <v>0</v>
      </c>
      <c r="AE6810">
        <v>1041.8115002105526</v>
      </c>
    </row>
    <row r="6811" spans="1:31" x14ac:dyDescent="0.25">
      <c r="A6811">
        <v>2351005</v>
      </c>
      <c r="B6811">
        <v>1</v>
      </c>
      <c r="C6811" t="s">
        <v>80</v>
      </c>
      <c r="D6811" t="s">
        <v>85</v>
      </c>
      <c r="E6811" t="s">
        <v>326</v>
      </c>
      <c r="F6811" t="s">
        <v>19399</v>
      </c>
      <c r="G6811" t="s">
        <v>667</v>
      </c>
      <c r="H6811" t="s">
        <v>154</v>
      </c>
      <c r="I6811" t="s">
        <v>144</v>
      </c>
      <c r="J6811" t="s">
        <v>137</v>
      </c>
      <c r="K6811" t="s">
        <v>138</v>
      </c>
      <c r="L6811" t="s">
        <v>19400</v>
      </c>
      <c r="M6811" t="s">
        <v>19401</v>
      </c>
      <c r="N6811">
        <v>1.497777777</v>
      </c>
      <c r="O6811">
        <v>0</v>
      </c>
      <c r="P6811">
        <v>69</v>
      </c>
      <c r="Q6811">
        <v>0</v>
      </c>
      <c r="R6811">
        <v>0</v>
      </c>
      <c r="S6811">
        <v>0</v>
      </c>
      <c r="T6811">
        <v>18</v>
      </c>
      <c r="U6811">
        <v>0</v>
      </c>
      <c r="V6811">
        <v>0</v>
      </c>
      <c r="W6811">
        <v>0</v>
      </c>
      <c r="X6811">
        <v>23.09992752644488</v>
      </c>
      <c r="Y6811">
        <v>0</v>
      </c>
      <c r="Z6811">
        <v>0</v>
      </c>
      <c r="AA6811">
        <v>0</v>
      </c>
      <c r="AB6811">
        <v>18.113015857887987</v>
      </c>
      <c r="AC6811">
        <v>0</v>
      </c>
      <c r="AD6811">
        <v>0</v>
      </c>
      <c r="AE6811">
        <v>41.212943384332867</v>
      </c>
    </row>
    <row r="6812" spans="1:31" x14ac:dyDescent="0.25">
      <c r="A6812">
        <v>2350630</v>
      </c>
      <c r="B6812">
        <v>1</v>
      </c>
      <c r="C6812" t="s">
        <v>81</v>
      </c>
      <c r="D6812" t="s">
        <v>116</v>
      </c>
      <c r="E6812" t="s">
        <v>151</v>
      </c>
      <c r="F6812" t="s">
        <v>19402</v>
      </c>
      <c r="G6812" t="s">
        <v>410</v>
      </c>
      <c r="H6812" t="s">
        <v>154</v>
      </c>
      <c r="I6812" t="s">
        <v>144</v>
      </c>
      <c r="J6812" t="s">
        <v>137</v>
      </c>
      <c r="K6812" t="s">
        <v>138</v>
      </c>
      <c r="L6812" t="s">
        <v>19403</v>
      </c>
      <c r="M6812" t="s">
        <v>19404</v>
      </c>
      <c r="N6812">
        <v>1.889444444</v>
      </c>
      <c r="O6812">
        <v>0</v>
      </c>
      <c r="P6812">
        <v>94</v>
      </c>
      <c r="Q6812">
        <v>0</v>
      </c>
      <c r="R6812">
        <v>0</v>
      </c>
      <c r="S6812">
        <v>0</v>
      </c>
      <c r="T6812">
        <v>2</v>
      </c>
      <c r="U6812">
        <v>0</v>
      </c>
      <c r="V6812">
        <v>0</v>
      </c>
      <c r="W6812">
        <v>0</v>
      </c>
      <c r="X6812">
        <v>32.64117760653842</v>
      </c>
      <c r="Y6812">
        <v>0</v>
      </c>
      <c r="Z6812">
        <v>0</v>
      </c>
      <c r="AA6812">
        <v>0</v>
      </c>
      <c r="AB6812">
        <v>8.5798816570333333E-3</v>
      </c>
      <c r="AC6812">
        <v>0</v>
      </c>
      <c r="AD6812">
        <v>0</v>
      </c>
      <c r="AE6812">
        <v>32.649757488195455</v>
      </c>
    </row>
    <row r="6813" spans="1:31" x14ac:dyDescent="0.25">
      <c r="A6813">
        <v>2350607</v>
      </c>
      <c r="B6813">
        <v>1</v>
      </c>
      <c r="C6813" t="s">
        <v>80</v>
      </c>
      <c r="D6813" t="s">
        <v>96</v>
      </c>
      <c r="E6813" t="s">
        <v>141</v>
      </c>
      <c r="F6813" t="s">
        <v>6274</v>
      </c>
      <c r="G6813" t="s">
        <v>184</v>
      </c>
      <c r="H6813" t="s">
        <v>135</v>
      </c>
      <c r="I6813" t="s">
        <v>144</v>
      </c>
      <c r="J6813" t="s">
        <v>137</v>
      </c>
      <c r="K6813" t="s">
        <v>138</v>
      </c>
      <c r="L6813" t="s">
        <v>19405</v>
      </c>
      <c r="M6813" t="s">
        <v>19406</v>
      </c>
      <c r="N6813">
        <v>2.3730555550000001</v>
      </c>
      <c r="O6813">
        <v>2</v>
      </c>
      <c r="P6813">
        <v>121</v>
      </c>
      <c r="Q6813">
        <v>1</v>
      </c>
      <c r="R6813">
        <v>183</v>
      </c>
      <c r="S6813">
        <v>1</v>
      </c>
      <c r="T6813">
        <v>42</v>
      </c>
      <c r="U6813">
        <v>0</v>
      </c>
      <c r="V6813">
        <v>0</v>
      </c>
      <c r="W6813">
        <v>107.90381623324328</v>
      </c>
      <c r="X6813">
        <v>184.20192053526301</v>
      </c>
      <c r="Y6813">
        <v>3.2034129011712835</v>
      </c>
      <c r="Z6813">
        <v>448.93003004146902</v>
      </c>
      <c r="AA6813">
        <v>68.961667765902774</v>
      </c>
      <c r="AB6813">
        <v>382.55770776184079</v>
      </c>
      <c r="AC6813">
        <v>0</v>
      </c>
      <c r="AD6813">
        <v>0</v>
      </c>
      <c r="AE6813">
        <v>1195.75855523889</v>
      </c>
    </row>
    <row r="6814" spans="1:31" x14ac:dyDescent="0.25">
      <c r="A6814">
        <v>2350773</v>
      </c>
      <c r="B6814">
        <v>1</v>
      </c>
      <c r="C6814" t="s">
        <v>80</v>
      </c>
      <c r="D6814" t="s">
        <v>107</v>
      </c>
      <c r="E6814" t="s">
        <v>132</v>
      </c>
      <c r="F6814" t="s">
        <v>7634</v>
      </c>
      <c r="G6814" t="s">
        <v>134</v>
      </c>
      <c r="H6814" t="s">
        <v>135</v>
      </c>
      <c r="I6814" t="s">
        <v>144</v>
      </c>
      <c r="J6814" t="s">
        <v>137</v>
      </c>
      <c r="K6814" t="s">
        <v>138</v>
      </c>
      <c r="L6814" t="s">
        <v>19407</v>
      </c>
      <c r="M6814" t="s">
        <v>19408</v>
      </c>
      <c r="N6814">
        <v>0.49055555499999998</v>
      </c>
      <c r="O6814">
        <v>14</v>
      </c>
      <c r="P6814">
        <v>8719</v>
      </c>
      <c r="Q6814">
        <v>16</v>
      </c>
      <c r="R6814">
        <v>51</v>
      </c>
      <c r="S6814">
        <v>25</v>
      </c>
      <c r="T6814">
        <v>567</v>
      </c>
      <c r="U6814">
        <v>0</v>
      </c>
      <c r="V6814">
        <v>11</v>
      </c>
      <c r="W6814">
        <v>194.98107296138667</v>
      </c>
      <c r="X6814">
        <v>1113.348900809385</v>
      </c>
      <c r="Y6814">
        <v>6.2938193082380005</v>
      </c>
      <c r="Z6814">
        <v>13.970814129446895</v>
      </c>
      <c r="AA6814">
        <v>168.04457781260308</v>
      </c>
      <c r="AB6814">
        <v>519.48989612805929</v>
      </c>
      <c r="AC6814">
        <v>0</v>
      </c>
      <c r="AD6814">
        <v>49.163348191008303</v>
      </c>
      <c r="AE6814">
        <v>2065.2924293401275</v>
      </c>
    </row>
    <row r="6815" spans="1:31" x14ac:dyDescent="0.25">
      <c r="A6815">
        <v>2350979</v>
      </c>
      <c r="B6815">
        <v>1</v>
      </c>
      <c r="C6815" t="s">
        <v>81</v>
      </c>
      <c r="D6815" t="s">
        <v>112</v>
      </c>
      <c r="E6815" t="s">
        <v>157</v>
      </c>
      <c r="F6815" t="s">
        <v>19409</v>
      </c>
      <c r="G6815" t="s">
        <v>204</v>
      </c>
      <c r="H6815" t="s">
        <v>154</v>
      </c>
      <c r="I6815" t="s">
        <v>144</v>
      </c>
      <c r="J6815" t="s">
        <v>137</v>
      </c>
      <c r="K6815" t="s">
        <v>138</v>
      </c>
      <c r="L6815" t="s">
        <v>19410</v>
      </c>
      <c r="M6815" t="s">
        <v>19411</v>
      </c>
      <c r="N6815">
        <v>0.69055555499999999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1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1.6729460382843457</v>
      </c>
      <c r="AC6815">
        <v>0</v>
      </c>
      <c r="AD6815">
        <v>0</v>
      </c>
      <c r="AE6815">
        <v>1.6729460382843457</v>
      </c>
    </row>
    <row r="6816" spans="1:31" x14ac:dyDescent="0.25">
      <c r="A6816">
        <v>2351171</v>
      </c>
      <c r="B6816">
        <v>1</v>
      </c>
      <c r="C6816" t="s">
        <v>81</v>
      </c>
      <c r="D6816" t="s">
        <v>118</v>
      </c>
      <c r="E6816" t="s">
        <v>147</v>
      </c>
      <c r="F6816" t="s">
        <v>19412</v>
      </c>
      <c r="G6816" t="s">
        <v>184</v>
      </c>
      <c r="H6816" t="s">
        <v>135</v>
      </c>
      <c r="I6816" t="s">
        <v>144</v>
      </c>
      <c r="J6816" t="s">
        <v>137</v>
      </c>
      <c r="K6816" t="s">
        <v>138</v>
      </c>
      <c r="L6816" t="s">
        <v>19413</v>
      </c>
      <c r="M6816" t="s">
        <v>19414</v>
      </c>
      <c r="N6816">
        <v>0.73861111099999999</v>
      </c>
      <c r="O6816">
        <v>0</v>
      </c>
      <c r="P6816">
        <v>103</v>
      </c>
      <c r="Q6816">
        <v>1</v>
      </c>
      <c r="R6816">
        <v>46</v>
      </c>
      <c r="S6816">
        <v>0</v>
      </c>
      <c r="T6816">
        <v>9</v>
      </c>
      <c r="U6816">
        <v>0</v>
      </c>
      <c r="V6816">
        <v>0</v>
      </c>
      <c r="W6816">
        <v>0</v>
      </c>
      <c r="X6816">
        <v>15.350064940668439</v>
      </c>
      <c r="Y6816">
        <v>42.182077317232114</v>
      </c>
      <c r="Z6816">
        <v>21.767451240521375</v>
      </c>
      <c r="AA6816">
        <v>0</v>
      </c>
      <c r="AB6816">
        <v>8.5408323385663998</v>
      </c>
      <c r="AC6816">
        <v>0</v>
      </c>
      <c r="AD6816">
        <v>0</v>
      </c>
      <c r="AE6816">
        <v>87.840425836988331</v>
      </c>
    </row>
    <row r="6817" spans="1:31" x14ac:dyDescent="0.25">
      <c r="A6817">
        <v>2350730</v>
      </c>
      <c r="B6817">
        <v>1</v>
      </c>
      <c r="C6817" t="s">
        <v>80</v>
      </c>
      <c r="D6817" t="s">
        <v>90</v>
      </c>
      <c r="E6817" t="s">
        <v>151</v>
      </c>
      <c r="F6817" t="s">
        <v>18417</v>
      </c>
      <c r="G6817" t="s">
        <v>153</v>
      </c>
      <c r="H6817" t="s">
        <v>154</v>
      </c>
      <c r="I6817" t="s">
        <v>144</v>
      </c>
      <c r="J6817" t="s">
        <v>137</v>
      </c>
      <c r="K6817" t="s">
        <v>138</v>
      </c>
      <c r="L6817" t="s">
        <v>19415</v>
      </c>
      <c r="M6817" t="s">
        <v>19416</v>
      </c>
      <c r="N6817">
        <v>0.80111111099999999</v>
      </c>
      <c r="O6817">
        <v>0</v>
      </c>
      <c r="P6817">
        <v>78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19.162411513837576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19.162411513837576</v>
      </c>
    </row>
    <row r="6818" spans="1:31" x14ac:dyDescent="0.25">
      <c r="A6818">
        <v>2350544</v>
      </c>
      <c r="B6818">
        <v>1</v>
      </c>
      <c r="C6818" t="s">
        <v>80</v>
      </c>
      <c r="D6818" t="s">
        <v>105</v>
      </c>
      <c r="E6818" t="s">
        <v>141</v>
      </c>
      <c r="F6818" t="s">
        <v>690</v>
      </c>
      <c r="G6818" t="s">
        <v>134</v>
      </c>
      <c r="H6818" t="s">
        <v>135</v>
      </c>
      <c r="I6818" t="s">
        <v>144</v>
      </c>
      <c r="J6818" t="s">
        <v>137</v>
      </c>
      <c r="K6818" t="s">
        <v>138</v>
      </c>
      <c r="L6818" t="s">
        <v>19417</v>
      </c>
      <c r="M6818" t="s">
        <v>19418</v>
      </c>
      <c r="N6818">
        <v>0.74055555500000003</v>
      </c>
      <c r="O6818">
        <v>1</v>
      </c>
      <c r="P6818">
        <v>2</v>
      </c>
      <c r="Q6818">
        <v>0</v>
      </c>
      <c r="R6818">
        <v>2</v>
      </c>
      <c r="S6818">
        <v>9</v>
      </c>
      <c r="T6818">
        <v>6</v>
      </c>
      <c r="U6818">
        <v>1</v>
      </c>
      <c r="V6818">
        <v>0</v>
      </c>
      <c r="W6818">
        <v>3.0548078767629483</v>
      </c>
      <c r="X6818">
        <v>0.77519356049710331</v>
      </c>
      <c r="Y6818">
        <v>0</v>
      </c>
      <c r="Z6818">
        <v>0.32639896617435005</v>
      </c>
      <c r="AA6818">
        <v>32.420056134939891</v>
      </c>
      <c r="AB6818">
        <v>6.704814140316449</v>
      </c>
      <c r="AC6818">
        <v>39.269238678658617</v>
      </c>
      <c r="AD6818">
        <v>0</v>
      </c>
      <c r="AE6818">
        <v>82.55050935734937</v>
      </c>
    </row>
    <row r="6819" spans="1:31" x14ac:dyDescent="0.25">
      <c r="A6819">
        <v>2350587</v>
      </c>
      <c r="B6819">
        <v>1</v>
      </c>
      <c r="C6819" t="s">
        <v>80</v>
      </c>
      <c r="D6819" t="s">
        <v>107</v>
      </c>
      <c r="E6819" t="s">
        <v>141</v>
      </c>
      <c r="F6819" t="s">
        <v>9447</v>
      </c>
      <c r="G6819" t="s">
        <v>208</v>
      </c>
      <c r="H6819" t="s">
        <v>135</v>
      </c>
      <c r="I6819" t="s">
        <v>144</v>
      </c>
      <c r="J6819" t="s">
        <v>137</v>
      </c>
      <c r="K6819" t="s">
        <v>209</v>
      </c>
      <c r="L6819" t="s">
        <v>19419</v>
      </c>
      <c r="M6819" t="s">
        <v>19420</v>
      </c>
      <c r="N6819">
        <v>8.2097222219999999</v>
      </c>
      <c r="O6819">
        <v>9</v>
      </c>
      <c r="P6819">
        <v>1280</v>
      </c>
      <c r="Q6819">
        <v>23</v>
      </c>
      <c r="R6819">
        <v>57</v>
      </c>
      <c r="S6819">
        <v>9</v>
      </c>
      <c r="T6819">
        <v>112</v>
      </c>
      <c r="U6819">
        <v>1</v>
      </c>
      <c r="V6819">
        <v>0</v>
      </c>
      <c r="W6819">
        <v>63.894182482660185</v>
      </c>
      <c r="X6819">
        <v>2163.8877747387246</v>
      </c>
      <c r="Y6819">
        <v>715.39374563438514</v>
      </c>
      <c r="Z6819">
        <v>155.49112067531439</v>
      </c>
      <c r="AA6819">
        <v>288.52095054000347</v>
      </c>
      <c r="AB6819">
        <v>1090.5945940217537</v>
      </c>
      <c r="AC6819">
        <v>1228.0105348186109</v>
      </c>
      <c r="AD6819">
        <v>0</v>
      </c>
      <c r="AE6819">
        <v>5705.7929029114521</v>
      </c>
    </row>
    <row r="6820" spans="1:31" x14ac:dyDescent="0.25">
      <c r="A6820">
        <v>2350836</v>
      </c>
      <c r="B6820">
        <v>1</v>
      </c>
      <c r="C6820" t="s">
        <v>80</v>
      </c>
      <c r="D6820" t="s">
        <v>93</v>
      </c>
      <c r="E6820" t="s">
        <v>132</v>
      </c>
      <c r="F6820" t="s">
        <v>11635</v>
      </c>
      <c r="G6820" t="s">
        <v>134</v>
      </c>
      <c r="H6820" t="s">
        <v>135</v>
      </c>
      <c r="I6820" t="s">
        <v>144</v>
      </c>
      <c r="J6820" t="s">
        <v>137</v>
      </c>
      <c r="K6820" t="s">
        <v>138</v>
      </c>
      <c r="L6820" t="s">
        <v>19421</v>
      </c>
      <c r="M6820" t="s">
        <v>19422</v>
      </c>
      <c r="N6820">
        <v>0.29305555500000002</v>
      </c>
      <c r="O6820">
        <v>0</v>
      </c>
      <c r="P6820">
        <v>3863</v>
      </c>
      <c r="Q6820">
        <v>0</v>
      </c>
      <c r="R6820">
        <v>0</v>
      </c>
      <c r="S6820">
        <v>3</v>
      </c>
      <c r="T6820">
        <v>1369</v>
      </c>
      <c r="U6820">
        <v>0</v>
      </c>
      <c r="V6820">
        <v>2</v>
      </c>
      <c r="W6820">
        <v>0</v>
      </c>
      <c r="X6820">
        <v>285.17033858447053</v>
      </c>
      <c r="Y6820">
        <v>0</v>
      </c>
      <c r="Z6820">
        <v>0</v>
      </c>
      <c r="AA6820">
        <v>1.3665805211645543</v>
      </c>
      <c r="AB6820">
        <v>424.57581263391393</v>
      </c>
      <c r="AC6820">
        <v>0</v>
      </c>
      <c r="AD6820">
        <v>0.50672402502487512</v>
      </c>
      <c r="AE6820">
        <v>711.61945576457379</v>
      </c>
    </row>
    <row r="6821" spans="1:31" x14ac:dyDescent="0.25">
      <c r="A6821">
        <v>2350547</v>
      </c>
      <c r="B6821">
        <v>1</v>
      </c>
      <c r="C6821" t="s">
        <v>81</v>
      </c>
      <c r="D6821" t="s">
        <v>123</v>
      </c>
      <c r="E6821" t="s">
        <v>141</v>
      </c>
      <c r="F6821" t="s">
        <v>2238</v>
      </c>
      <c r="G6821" t="s">
        <v>134</v>
      </c>
      <c r="H6821" t="s">
        <v>135</v>
      </c>
      <c r="I6821" t="s">
        <v>144</v>
      </c>
      <c r="J6821" t="s">
        <v>137</v>
      </c>
      <c r="K6821" t="s">
        <v>138</v>
      </c>
      <c r="L6821" t="s">
        <v>19423</v>
      </c>
      <c r="M6821" t="s">
        <v>19424</v>
      </c>
      <c r="N6821">
        <v>0.41583333300000003</v>
      </c>
      <c r="O6821">
        <v>3</v>
      </c>
      <c r="P6821">
        <v>37</v>
      </c>
      <c r="Q6821">
        <v>121</v>
      </c>
      <c r="R6821">
        <v>292</v>
      </c>
      <c r="S6821">
        <v>20</v>
      </c>
      <c r="T6821">
        <v>74</v>
      </c>
      <c r="U6821">
        <v>0</v>
      </c>
      <c r="V6821">
        <v>0</v>
      </c>
      <c r="W6821">
        <v>1.3911227157801642</v>
      </c>
      <c r="X6821">
        <v>3.5384577216696802</v>
      </c>
      <c r="Y6821">
        <v>69.794531138418279</v>
      </c>
      <c r="Z6821">
        <v>69.064543539423425</v>
      </c>
      <c r="AA6821">
        <v>11.139554826428915</v>
      </c>
      <c r="AB6821">
        <v>17.795847567195644</v>
      </c>
      <c r="AC6821">
        <v>0</v>
      </c>
      <c r="AD6821">
        <v>0</v>
      </c>
      <c r="AE6821">
        <v>172.72405750891608</v>
      </c>
    </row>
    <row r="6822" spans="1:31" x14ac:dyDescent="0.25">
      <c r="A6822">
        <v>2350524</v>
      </c>
      <c r="B6822">
        <v>1</v>
      </c>
      <c r="C6822" t="s">
        <v>81</v>
      </c>
      <c r="D6822" t="s">
        <v>118</v>
      </c>
      <c r="E6822" t="s">
        <v>151</v>
      </c>
      <c r="F6822" t="s">
        <v>19425</v>
      </c>
      <c r="G6822" t="s">
        <v>153</v>
      </c>
      <c r="H6822" t="s">
        <v>154</v>
      </c>
      <c r="I6822" t="s">
        <v>144</v>
      </c>
      <c r="J6822" t="s">
        <v>137</v>
      </c>
      <c r="K6822" t="s">
        <v>138</v>
      </c>
      <c r="L6822" t="s">
        <v>19426</v>
      </c>
      <c r="M6822" t="s">
        <v>19427</v>
      </c>
      <c r="N6822">
        <v>1.018888888</v>
      </c>
      <c r="O6822">
        <v>0</v>
      </c>
      <c r="P6822">
        <v>6</v>
      </c>
      <c r="Q6822">
        <v>0</v>
      </c>
      <c r="R6822">
        <v>3</v>
      </c>
      <c r="S6822">
        <v>0</v>
      </c>
      <c r="T6822">
        <v>1</v>
      </c>
      <c r="U6822">
        <v>0</v>
      </c>
      <c r="V6822">
        <v>0</v>
      </c>
      <c r="W6822">
        <v>0</v>
      </c>
      <c r="X6822">
        <v>1.0423093308096889</v>
      </c>
      <c r="Y6822">
        <v>0</v>
      </c>
      <c r="Z6822">
        <v>8.3465651853538887</v>
      </c>
      <c r="AA6822">
        <v>0</v>
      </c>
      <c r="AB6822">
        <v>5.1808251119893331E-2</v>
      </c>
      <c r="AC6822">
        <v>0</v>
      </c>
      <c r="AD6822">
        <v>0</v>
      </c>
      <c r="AE6822">
        <v>9.4406827672834712</v>
      </c>
    </row>
    <row r="6823" spans="1:31" x14ac:dyDescent="0.25">
      <c r="A6823">
        <v>2350902</v>
      </c>
      <c r="B6823">
        <v>1</v>
      </c>
      <c r="C6823" t="s">
        <v>80</v>
      </c>
      <c r="D6823" t="s">
        <v>106</v>
      </c>
      <c r="E6823" t="s">
        <v>141</v>
      </c>
      <c r="F6823" t="s">
        <v>2090</v>
      </c>
      <c r="G6823" t="s">
        <v>134</v>
      </c>
      <c r="H6823" t="s">
        <v>135</v>
      </c>
      <c r="I6823" t="s">
        <v>144</v>
      </c>
      <c r="J6823" t="s">
        <v>137</v>
      </c>
      <c r="K6823" t="s">
        <v>138</v>
      </c>
      <c r="L6823" t="s">
        <v>19428</v>
      </c>
      <c r="M6823" t="s">
        <v>19429</v>
      </c>
      <c r="N6823">
        <v>1.364166666</v>
      </c>
      <c r="O6823">
        <v>2</v>
      </c>
      <c r="P6823">
        <v>738</v>
      </c>
      <c r="Q6823">
        <v>86</v>
      </c>
      <c r="R6823">
        <v>161</v>
      </c>
      <c r="S6823">
        <v>11</v>
      </c>
      <c r="T6823">
        <v>109</v>
      </c>
      <c r="U6823">
        <v>1</v>
      </c>
      <c r="V6823">
        <v>0</v>
      </c>
      <c r="W6823">
        <v>0.74332971495871925</v>
      </c>
      <c r="X6823">
        <v>291.53930878425308</v>
      </c>
      <c r="Y6823">
        <v>1082.1873936395943</v>
      </c>
      <c r="Z6823">
        <v>786.89478351388584</v>
      </c>
      <c r="AA6823">
        <v>72.104157529568482</v>
      </c>
      <c r="AB6823">
        <v>275.18744875743835</v>
      </c>
      <c r="AC6823">
        <v>1.2674636499877621</v>
      </c>
      <c r="AD6823">
        <v>0</v>
      </c>
      <c r="AE6823">
        <v>2509.9238855896865</v>
      </c>
    </row>
    <row r="6824" spans="1:31" x14ac:dyDescent="0.25">
      <c r="A6824">
        <v>2351042</v>
      </c>
      <c r="B6824">
        <v>1</v>
      </c>
      <c r="C6824" t="s">
        <v>81</v>
      </c>
      <c r="D6824" t="s">
        <v>123</v>
      </c>
      <c r="E6824" t="s">
        <v>132</v>
      </c>
      <c r="F6824" t="s">
        <v>7831</v>
      </c>
      <c r="G6824" t="s">
        <v>134</v>
      </c>
      <c r="H6824" t="s">
        <v>135</v>
      </c>
      <c r="I6824" t="s">
        <v>144</v>
      </c>
      <c r="J6824" t="s">
        <v>137</v>
      </c>
      <c r="K6824" t="s">
        <v>138</v>
      </c>
      <c r="L6824" t="s">
        <v>19430</v>
      </c>
      <c r="M6824" t="s">
        <v>19431</v>
      </c>
      <c r="N6824">
        <v>1.421944444</v>
      </c>
      <c r="O6824">
        <v>0</v>
      </c>
      <c r="P6824">
        <v>2271</v>
      </c>
      <c r="Q6824">
        <v>3</v>
      </c>
      <c r="R6824">
        <v>11</v>
      </c>
      <c r="S6824">
        <v>22</v>
      </c>
      <c r="T6824">
        <v>182</v>
      </c>
      <c r="U6824">
        <v>3</v>
      </c>
      <c r="V6824">
        <v>0</v>
      </c>
      <c r="W6824">
        <v>0</v>
      </c>
      <c r="X6824">
        <v>1042.9940090157397</v>
      </c>
      <c r="Y6824">
        <v>3.8778233020010999</v>
      </c>
      <c r="Z6824">
        <v>5.8294282247762252</v>
      </c>
      <c r="AA6824">
        <v>179.4375734161234</v>
      </c>
      <c r="AB6824">
        <v>397.01057622390147</v>
      </c>
      <c r="AC6824">
        <v>1368.9626510527962</v>
      </c>
      <c r="AD6824">
        <v>0</v>
      </c>
      <c r="AE6824">
        <v>2998.1120612353379</v>
      </c>
    </row>
    <row r="6825" spans="1:31" x14ac:dyDescent="0.25">
      <c r="A6825">
        <v>2351065</v>
      </c>
      <c r="B6825">
        <v>1</v>
      </c>
      <c r="C6825" t="s">
        <v>80</v>
      </c>
      <c r="D6825" t="s">
        <v>108</v>
      </c>
      <c r="E6825" t="s">
        <v>151</v>
      </c>
      <c r="F6825" t="s">
        <v>8392</v>
      </c>
      <c r="G6825" t="s">
        <v>153</v>
      </c>
      <c r="H6825" t="s">
        <v>154</v>
      </c>
      <c r="I6825" t="s">
        <v>144</v>
      </c>
      <c r="J6825" t="s">
        <v>137</v>
      </c>
      <c r="K6825" t="s">
        <v>138</v>
      </c>
      <c r="L6825" t="s">
        <v>19432</v>
      </c>
      <c r="M6825" t="s">
        <v>19433</v>
      </c>
      <c r="N6825">
        <v>1.0591666660000001</v>
      </c>
      <c r="O6825">
        <v>0</v>
      </c>
      <c r="P6825">
        <v>15</v>
      </c>
      <c r="Q6825">
        <v>0</v>
      </c>
      <c r="R6825">
        <v>3</v>
      </c>
      <c r="S6825">
        <v>0</v>
      </c>
      <c r="T6825">
        <v>5</v>
      </c>
      <c r="U6825">
        <v>0</v>
      </c>
      <c r="V6825">
        <v>0</v>
      </c>
      <c r="W6825">
        <v>0</v>
      </c>
      <c r="X6825">
        <v>3.2629107016526793</v>
      </c>
      <c r="Y6825">
        <v>0</v>
      </c>
      <c r="Z6825">
        <v>6.5360548057453913</v>
      </c>
      <c r="AA6825">
        <v>0</v>
      </c>
      <c r="AB6825">
        <v>6.705542409393229</v>
      </c>
      <c r="AC6825">
        <v>0</v>
      </c>
      <c r="AD6825">
        <v>0</v>
      </c>
      <c r="AE6825">
        <v>16.504507916791301</v>
      </c>
    </row>
    <row r="6826" spans="1:31" x14ac:dyDescent="0.25">
      <c r="A6826">
        <v>2351165</v>
      </c>
      <c r="B6826">
        <v>1</v>
      </c>
      <c r="C6826" t="s">
        <v>80</v>
      </c>
      <c r="D6826" t="s">
        <v>90</v>
      </c>
      <c r="E6826" t="s">
        <v>147</v>
      </c>
      <c r="F6826" t="s">
        <v>19434</v>
      </c>
      <c r="G6826" t="s">
        <v>1416</v>
      </c>
      <c r="H6826" t="s">
        <v>135</v>
      </c>
      <c r="I6826" t="s">
        <v>144</v>
      </c>
      <c r="J6826" t="s">
        <v>137</v>
      </c>
      <c r="K6826" t="s">
        <v>138</v>
      </c>
      <c r="L6826" t="s">
        <v>19435</v>
      </c>
      <c r="M6826" t="s">
        <v>19436</v>
      </c>
      <c r="N6826">
        <v>0.41749999999999998</v>
      </c>
      <c r="O6826">
        <v>0</v>
      </c>
      <c r="P6826">
        <v>145</v>
      </c>
      <c r="Q6826">
        <v>0</v>
      </c>
      <c r="R6826">
        <v>0</v>
      </c>
      <c r="S6826">
        <v>0</v>
      </c>
      <c r="T6826">
        <v>13</v>
      </c>
      <c r="U6826">
        <v>0</v>
      </c>
      <c r="V6826">
        <v>0</v>
      </c>
      <c r="W6826">
        <v>0</v>
      </c>
      <c r="X6826">
        <v>17.664406542356968</v>
      </c>
      <c r="Y6826">
        <v>0</v>
      </c>
      <c r="Z6826">
        <v>0</v>
      </c>
      <c r="AA6826">
        <v>0</v>
      </c>
      <c r="AB6826">
        <v>4.8590704991398557</v>
      </c>
      <c r="AC6826">
        <v>0</v>
      </c>
      <c r="AD6826">
        <v>0</v>
      </c>
      <c r="AE6826">
        <v>22.523477041496825</v>
      </c>
    </row>
    <row r="6827" spans="1:31" x14ac:dyDescent="0.25">
      <c r="A6827">
        <v>2351002</v>
      </c>
      <c r="B6827">
        <v>1</v>
      </c>
      <c r="C6827" t="s">
        <v>80</v>
      </c>
      <c r="D6827" t="s">
        <v>83</v>
      </c>
      <c r="E6827" t="s">
        <v>174</v>
      </c>
      <c r="F6827" t="s">
        <v>19437</v>
      </c>
      <c r="G6827" t="s">
        <v>176</v>
      </c>
      <c r="H6827" t="s">
        <v>154</v>
      </c>
      <c r="I6827" t="s">
        <v>144</v>
      </c>
      <c r="J6827" t="s">
        <v>137</v>
      </c>
      <c r="K6827" t="s">
        <v>138</v>
      </c>
      <c r="L6827" t="s">
        <v>19438</v>
      </c>
      <c r="M6827" t="s">
        <v>19439</v>
      </c>
      <c r="N6827">
        <v>1.3519444439999999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172</v>
      </c>
      <c r="U6827">
        <v>0</v>
      </c>
      <c r="V6827">
        <v>8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436.19853710831092</v>
      </c>
      <c r="AC6827">
        <v>0</v>
      </c>
      <c r="AD6827">
        <v>304.54910597341024</v>
      </c>
      <c r="AE6827">
        <v>740.74764308172121</v>
      </c>
    </row>
    <row r="6828" spans="1:31" x14ac:dyDescent="0.25">
      <c r="A6828">
        <v>2351148</v>
      </c>
      <c r="B6828">
        <v>1</v>
      </c>
      <c r="C6828" t="s">
        <v>80</v>
      </c>
      <c r="D6828" t="s">
        <v>83</v>
      </c>
      <c r="E6828" t="s">
        <v>151</v>
      </c>
      <c r="F6828" t="s">
        <v>19440</v>
      </c>
      <c r="G6828" t="s">
        <v>352</v>
      </c>
      <c r="H6828" t="s">
        <v>154</v>
      </c>
      <c r="I6828" t="s">
        <v>144</v>
      </c>
      <c r="J6828" t="s">
        <v>137</v>
      </c>
      <c r="K6828" t="s">
        <v>138</v>
      </c>
      <c r="L6828" t="s">
        <v>19441</v>
      </c>
      <c r="M6828" t="s">
        <v>19442</v>
      </c>
      <c r="N6828">
        <v>1.0625</v>
      </c>
      <c r="O6828">
        <v>0</v>
      </c>
      <c r="P6828">
        <v>6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0.81160818711434479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0.81160818711434479</v>
      </c>
    </row>
    <row r="6829" spans="1:31" x14ac:dyDescent="0.25">
      <c r="A6829">
        <v>2350710</v>
      </c>
      <c r="B6829">
        <v>1</v>
      </c>
      <c r="C6829" t="s">
        <v>80</v>
      </c>
      <c r="D6829" t="s">
        <v>107</v>
      </c>
      <c r="E6829" t="s">
        <v>157</v>
      </c>
      <c r="F6829" t="s">
        <v>19443</v>
      </c>
      <c r="G6829" t="s">
        <v>204</v>
      </c>
      <c r="H6829" t="s">
        <v>154</v>
      </c>
      <c r="I6829" t="s">
        <v>144</v>
      </c>
      <c r="J6829" t="s">
        <v>137</v>
      </c>
      <c r="K6829" t="s">
        <v>138</v>
      </c>
      <c r="L6829" t="s">
        <v>19444</v>
      </c>
      <c r="M6829" t="s">
        <v>19445</v>
      </c>
      <c r="N6829">
        <v>1.583611111</v>
      </c>
      <c r="O6829">
        <v>0</v>
      </c>
      <c r="P6829">
        <v>3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0.80024787504034689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0.80024787504034689</v>
      </c>
    </row>
    <row r="6830" spans="1:31" x14ac:dyDescent="0.25">
      <c r="A6830">
        <v>2350610</v>
      </c>
      <c r="B6830">
        <v>1</v>
      </c>
      <c r="C6830" t="s">
        <v>80</v>
      </c>
      <c r="D6830" t="s">
        <v>105</v>
      </c>
      <c r="E6830" t="s">
        <v>132</v>
      </c>
      <c r="F6830" t="s">
        <v>19446</v>
      </c>
      <c r="G6830" t="s">
        <v>208</v>
      </c>
      <c r="H6830" t="s">
        <v>135</v>
      </c>
      <c r="I6830" t="s">
        <v>144</v>
      </c>
      <c r="J6830" t="s">
        <v>137</v>
      </c>
      <c r="K6830" t="s">
        <v>209</v>
      </c>
      <c r="L6830" t="s">
        <v>19447</v>
      </c>
      <c r="M6830" t="s">
        <v>19448</v>
      </c>
      <c r="N6830">
        <v>7.7233333330000002</v>
      </c>
      <c r="O6830">
        <v>11</v>
      </c>
      <c r="P6830">
        <v>1106</v>
      </c>
      <c r="Q6830">
        <v>18</v>
      </c>
      <c r="R6830">
        <v>657</v>
      </c>
      <c r="S6830">
        <v>17</v>
      </c>
      <c r="T6830">
        <v>168</v>
      </c>
      <c r="U6830">
        <v>0</v>
      </c>
      <c r="V6830">
        <v>1</v>
      </c>
      <c r="W6830">
        <v>34.061588919594278</v>
      </c>
      <c r="X6830">
        <v>1999.9089007543537</v>
      </c>
      <c r="Y6830">
        <v>280.67341392958042</v>
      </c>
      <c r="Z6830">
        <v>2075.439765045413</v>
      </c>
      <c r="AA6830">
        <v>402.45277678458621</v>
      </c>
      <c r="AB6830">
        <v>1474.7505360782545</v>
      </c>
      <c r="AC6830">
        <v>0</v>
      </c>
      <c r="AD6830">
        <v>109.04942307411325</v>
      </c>
      <c r="AE6830">
        <v>6376.3364045858953</v>
      </c>
    </row>
    <row r="6831" spans="1:31" x14ac:dyDescent="0.25">
      <c r="A6831">
        <v>2351105</v>
      </c>
      <c r="B6831">
        <v>1</v>
      </c>
      <c r="C6831" t="s">
        <v>80</v>
      </c>
      <c r="D6831" t="s">
        <v>90</v>
      </c>
      <c r="E6831" t="s">
        <v>240</v>
      </c>
      <c r="F6831" t="s">
        <v>19449</v>
      </c>
      <c r="G6831" t="s">
        <v>134</v>
      </c>
      <c r="H6831" t="s">
        <v>135</v>
      </c>
      <c r="I6831" t="s">
        <v>144</v>
      </c>
      <c r="J6831" t="s">
        <v>137</v>
      </c>
      <c r="K6831" t="s">
        <v>138</v>
      </c>
      <c r="L6831" t="s">
        <v>19450</v>
      </c>
      <c r="M6831" t="s">
        <v>19451</v>
      </c>
      <c r="N6831">
        <v>0.84527777699999995</v>
      </c>
      <c r="O6831">
        <v>1</v>
      </c>
      <c r="P6831">
        <v>18622</v>
      </c>
      <c r="Q6831">
        <v>0</v>
      </c>
      <c r="R6831">
        <v>94</v>
      </c>
      <c r="S6831">
        <v>10</v>
      </c>
      <c r="T6831">
        <v>2321</v>
      </c>
      <c r="U6831">
        <v>1</v>
      </c>
      <c r="V6831">
        <v>3</v>
      </c>
      <c r="W6831">
        <v>9.0215108355381979</v>
      </c>
      <c r="X6831">
        <v>5003.3175283393266</v>
      </c>
      <c r="Y6831">
        <v>0</v>
      </c>
      <c r="Z6831">
        <v>75.352998703848272</v>
      </c>
      <c r="AA6831">
        <v>266.51463962566237</v>
      </c>
      <c r="AB6831">
        <v>2313.9036473668675</v>
      </c>
      <c r="AC6831">
        <v>369.78929771173011</v>
      </c>
      <c r="AD6831">
        <v>17.354952598396089</v>
      </c>
      <c r="AE6831">
        <v>8055.2545751813686</v>
      </c>
    </row>
    <row r="6832" spans="1:31" x14ac:dyDescent="0.25">
      <c r="A6832">
        <v>2350564</v>
      </c>
      <c r="B6832">
        <v>1</v>
      </c>
      <c r="C6832" t="s">
        <v>80</v>
      </c>
      <c r="D6832" t="s">
        <v>104</v>
      </c>
      <c r="E6832" t="s">
        <v>141</v>
      </c>
      <c r="F6832" t="s">
        <v>910</v>
      </c>
      <c r="G6832" t="s">
        <v>134</v>
      </c>
      <c r="H6832" t="s">
        <v>135</v>
      </c>
      <c r="I6832" t="s">
        <v>144</v>
      </c>
      <c r="J6832" t="s">
        <v>137</v>
      </c>
      <c r="K6832" t="s">
        <v>138</v>
      </c>
      <c r="L6832" t="s">
        <v>19452</v>
      </c>
      <c r="M6832" t="s">
        <v>19453</v>
      </c>
      <c r="N6832">
        <v>0.85166666599999996</v>
      </c>
      <c r="O6832">
        <v>4</v>
      </c>
      <c r="P6832">
        <v>0</v>
      </c>
      <c r="Q6832">
        <v>3</v>
      </c>
      <c r="R6832">
        <v>0</v>
      </c>
      <c r="S6832">
        <v>8</v>
      </c>
      <c r="T6832">
        <v>0</v>
      </c>
      <c r="U6832">
        <v>0</v>
      </c>
      <c r="V6832">
        <v>0</v>
      </c>
      <c r="W6832">
        <v>0.81413986482731904</v>
      </c>
      <c r="X6832">
        <v>0</v>
      </c>
      <c r="Y6832">
        <v>0.47039161649682582</v>
      </c>
      <c r="Z6832">
        <v>0</v>
      </c>
      <c r="AA6832">
        <v>4.753117615068339</v>
      </c>
      <c r="AB6832">
        <v>0</v>
      </c>
      <c r="AC6832">
        <v>0</v>
      </c>
      <c r="AD6832">
        <v>0</v>
      </c>
      <c r="AE6832">
        <v>6.0376490963924834</v>
      </c>
    </row>
    <row r="6833" spans="1:31" x14ac:dyDescent="0.25">
      <c r="A6833">
        <v>2351151</v>
      </c>
      <c r="B6833">
        <v>1</v>
      </c>
      <c r="C6833" t="s">
        <v>80</v>
      </c>
      <c r="D6833" t="s">
        <v>90</v>
      </c>
      <c r="E6833" t="s">
        <v>147</v>
      </c>
      <c r="F6833" t="s">
        <v>19454</v>
      </c>
      <c r="G6833" t="s">
        <v>134</v>
      </c>
      <c r="H6833" t="s">
        <v>135</v>
      </c>
      <c r="I6833" t="s">
        <v>144</v>
      </c>
      <c r="J6833" t="s">
        <v>137</v>
      </c>
      <c r="K6833" t="s">
        <v>138</v>
      </c>
      <c r="L6833" t="s">
        <v>19455</v>
      </c>
      <c r="M6833" t="s">
        <v>19456</v>
      </c>
      <c r="N6833">
        <v>0.42555555499999997</v>
      </c>
      <c r="O6833">
        <v>0</v>
      </c>
      <c r="P6833">
        <v>1265</v>
      </c>
      <c r="Q6833">
        <v>0</v>
      </c>
      <c r="R6833">
        <v>0</v>
      </c>
      <c r="S6833">
        <v>0</v>
      </c>
      <c r="T6833">
        <v>57</v>
      </c>
      <c r="U6833">
        <v>0</v>
      </c>
      <c r="V6833">
        <v>0</v>
      </c>
      <c r="W6833">
        <v>0</v>
      </c>
      <c r="X6833">
        <v>165.59672663496352</v>
      </c>
      <c r="Y6833">
        <v>0</v>
      </c>
      <c r="Z6833">
        <v>0</v>
      </c>
      <c r="AA6833">
        <v>0</v>
      </c>
      <c r="AB6833">
        <v>17.801682758783162</v>
      </c>
      <c r="AC6833">
        <v>0</v>
      </c>
      <c r="AD6833">
        <v>0</v>
      </c>
      <c r="AE6833">
        <v>183.39840939374668</v>
      </c>
    </row>
    <row r="6834" spans="1:31" x14ac:dyDescent="0.25">
      <c r="A6834">
        <v>2350919</v>
      </c>
      <c r="B6834">
        <v>1</v>
      </c>
      <c r="C6834" t="s">
        <v>81</v>
      </c>
      <c r="D6834" t="s">
        <v>113</v>
      </c>
      <c r="E6834" t="s">
        <v>141</v>
      </c>
      <c r="F6834" t="s">
        <v>19457</v>
      </c>
      <c r="G6834" t="s">
        <v>134</v>
      </c>
      <c r="H6834" t="s">
        <v>135</v>
      </c>
      <c r="I6834" t="s">
        <v>144</v>
      </c>
      <c r="J6834" t="s">
        <v>137</v>
      </c>
      <c r="K6834" t="s">
        <v>138</v>
      </c>
      <c r="L6834" t="s">
        <v>19458</v>
      </c>
      <c r="M6834" t="s">
        <v>19400</v>
      </c>
      <c r="N6834">
        <v>1.714722222</v>
      </c>
      <c r="O6834">
        <v>0</v>
      </c>
      <c r="P6834">
        <v>240</v>
      </c>
      <c r="Q6834">
        <v>2</v>
      </c>
      <c r="R6834">
        <v>41</v>
      </c>
      <c r="S6834">
        <v>2</v>
      </c>
      <c r="T6834">
        <v>12</v>
      </c>
      <c r="U6834">
        <v>0</v>
      </c>
      <c r="V6834">
        <v>0</v>
      </c>
      <c r="W6834">
        <v>0</v>
      </c>
      <c r="X6834">
        <v>93.887948517785873</v>
      </c>
      <c r="Y6834">
        <v>6.3297648827027544</v>
      </c>
      <c r="Z6834">
        <v>555.52014659062024</v>
      </c>
      <c r="AA6834">
        <v>3.6859843811848361</v>
      </c>
      <c r="AB6834">
        <v>21.894326978955092</v>
      </c>
      <c r="AC6834">
        <v>0</v>
      </c>
      <c r="AD6834">
        <v>0</v>
      </c>
      <c r="AE6834">
        <v>681.31817135124879</v>
      </c>
    </row>
    <row r="6835" spans="1:31" x14ac:dyDescent="0.25">
      <c r="A6835">
        <v>2350541</v>
      </c>
      <c r="B6835">
        <v>1</v>
      </c>
      <c r="C6835" t="s">
        <v>80</v>
      </c>
      <c r="D6835" t="s">
        <v>92</v>
      </c>
      <c r="E6835" t="s">
        <v>141</v>
      </c>
      <c r="F6835" t="s">
        <v>19459</v>
      </c>
      <c r="G6835" t="s">
        <v>208</v>
      </c>
      <c r="H6835" t="s">
        <v>135</v>
      </c>
      <c r="I6835" t="s">
        <v>144</v>
      </c>
      <c r="J6835" t="s">
        <v>137</v>
      </c>
      <c r="K6835" t="s">
        <v>209</v>
      </c>
      <c r="L6835" t="s">
        <v>19460</v>
      </c>
      <c r="M6835" t="s">
        <v>19461</v>
      </c>
      <c r="N6835">
        <v>1.795833333</v>
      </c>
      <c r="O6835">
        <v>0</v>
      </c>
      <c r="P6835">
        <v>2962</v>
      </c>
      <c r="Q6835">
        <v>1</v>
      </c>
      <c r="R6835">
        <v>2</v>
      </c>
      <c r="S6835">
        <v>9</v>
      </c>
      <c r="T6835">
        <v>140</v>
      </c>
      <c r="U6835">
        <v>1</v>
      </c>
      <c r="V6835">
        <v>2</v>
      </c>
      <c r="W6835">
        <v>0</v>
      </c>
      <c r="X6835">
        <v>1330.456070036219</v>
      </c>
      <c r="Y6835">
        <v>3.8571243543788007</v>
      </c>
      <c r="Z6835">
        <v>3.7510238658391114E-2</v>
      </c>
      <c r="AA6835">
        <v>234.01610986114562</v>
      </c>
      <c r="AB6835">
        <v>231.01272813229946</v>
      </c>
      <c r="AC6835">
        <v>50.48858015644111</v>
      </c>
      <c r="AD6835">
        <v>0.42995497894707224</v>
      </c>
      <c r="AE6835">
        <v>1850.2980777580892</v>
      </c>
    </row>
    <row r="6836" spans="1:31" x14ac:dyDescent="0.25">
      <c r="A6836">
        <v>2350647</v>
      </c>
      <c r="B6836">
        <v>1</v>
      </c>
      <c r="C6836" t="s">
        <v>80</v>
      </c>
      <c r="D6836" t="s">
        <v>93</v>
      </c>
      <c r="E6836" t="s">
        <v>157</v>
      </c>
      <c r="F6836" t="s">
        <v>19462</v>
      </c>
      <c r="G6836" t="s">
        <v>204</v>
      </c>
      <c r="H6836" t="s">
        <v>154</v>
      </c>
      <c r="I6836" t="s">
        <v>144</v>
      </c>
      <c r="J6836" t="s">
        <v>137</v>
      </c>
      <c r="K6836" t="s">
        <v>138</v>
      </c>
      <c r="L6836" t="s">
        <v>19463</v>
      </c>
      <c r="M6836" t="s">
        <v>19464</v>
      </c>
      <c r="N6836">
        <v>1.6074999999999999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1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4.4964572356006984</v>
      </c>
      <c r="AC6836">
        <v>0</v>
      </c>
      <c r="AD6836">
        <v>0</v>
      </c>
      <c r="AE6836">
        <v>4.4964572356006984</v>
      </c>
    </row>
    <row r="6837" spans="1:31" x14ac:dyDescent="0.25">
      <c r="A6837">
        <v>2351088</v>
      </c>
      <c r="B6837">
        <v>1</v>
      </c>
      <c r="C6837" t="s">
        <v>81</v>
      </c>
      <c r="D6837" t="s">
        <v>112</v>
      </c>
      <c r="E6837" t="s">
        <v>157</v>
      </c>
      <c r="F6837" t="s">
        <v>19465</v>
      </c>
      <c r="G6837" t="s">
        <v>159</v>
      </c>
      <c r="H6837" t="s">
        <v>154</v>
      </c>
      <c r="I6837" t="s">
        <v>144</v>
      </c>
      <c r="J6837" t="s">
        <v>137</v>
      </c>
      <c r="K6837" t="s">
        <v>138</v>
      </c>
      <c r="L6837" t="s">
        <v>19466</v>
      </c>
      <c r="M6837" t="s">
        <v>19467</v>
      </c>
      <c r="N6837">
        <v>0.41611111099999998</v>
      </c>
      <c r="O6837">
        <v>0</v>
      </c>
      <c r="P6837">
        <v>1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2.582157503863778E-2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2.582157503863778E-2</v>
      </c>
    </row>
    <row r="6838" spans="1:31" x14ac:dyDescent="0.25">
      <c r="A6838">
        <v>2350833</v>
      </c>
      <c r="B6838">
        <v>1</v>
      </c>
      <c r="C6838" t="s">
        <v>80</v>
      </c>
      <c r="D6838" t="s">
        <v>103</v>
      </c>
      <c r="E6838" t="s">
        <v>174</v>
      </c>
      <c r="F6838" t="s">
        <v>19468</v>
      </c>
      <c r="G6838" t="s">
        <v>498</v>
      </c>
      <c r="H6838" t="s">
        <v>154</v>
      </c>
      <c r="I6838" t="s">
        <v>144</v>
      </c>
      <c r="J6838" t="s">
        <v>137</v>
      </c>
      <c r="K6838" t="s">
        <v>138</v>
      </c>
      <c r="L6838" t="s">
        <v>19469</v>
      </c>
      <c r="M6838" t="s">
        <v>19470</v>
      </c>
      <c r="N6838">
        <v>0.829166666</v>
      </c>
      <c r="O6838">
        <v>0</v>
      </c>
      <c r="P6838">
        <v>379</v>
      </c>
      <c r="Q6838">
        <v>0</v>
      </c>
      <c r="R6838">
        <v>0</v>
      </c>
      <c r="S6838">
        <v>0</v>
      </c>
      <c r="T6838">
        <v>27</v>
      </c>
      <c r="U6838">
        <v>0</v>
      </c>
      <c r="V6838">
        <v>0</v>
      </c>
      <c r="W6838">
        <v>0</v>
      </c>
      <c r="X6838">
        <v>111.75790693906218</v>
      </c>
      <c r="Y6838">
        <v>0</v>
      </c>
      <c r="Z6838">
        <v>0</v>
      </c>
      <c r="AA6838">
        <v>0</v>
      </c>
      <c r="AB6838">
        <v>34.242442171937867</v>
      </c>
      <c r="AC6838">
        <v>0</v>
      </c>
      <c r="AD6838">
        <v>0</v>
      </c>
      <c r="AE6838">
        <v>146.00034911100005</v>
      </c>
    </row>
    <row r="6839" spans="1:31" x14ac:dyDescent="0.25">
      <c r="A6839">
        <v>2351082</v>
      </c>
      <c r="B6839">
        <v>1</v>
      </c>
      <c r="C6839" t="s">
        <v>81</v>
      </c>
      <c r="D6839" t="s">
        <v>118</v>
      </c>
      <c r="E6839" t="s">
        <v>147</v>
      </c>
      <c r="F6839" t="s">
        <v>19471</v>
      </c>
      <c r="G6839" t="s">
        <v>134</v>
      </c>
      <c r="H6839" t="s">
        <v>135</v>
      </c>
      <c r="I6839" t="s">
        <v>144</v>
      </c>
      <c r="J6839" t="s">
        <v>137</v>
      </c>
      <c r="K6839" t="s">
        <v>138</v>
      </c>
      <c r="L6839" t="s">
        <v>19472</v>
      </c>
      <c r="M6839" t="s">
        <v>19473</v>
      </c>
      <c r="N6839">
        <v>0.67305555500000003</v>
      </c>
      <c r="O6839">
        <v>0</v>
      </c>
      <c r="P6839">
        <v>5930</v>
      </c>
      <c r="Q6839">
        <v>0</v>
      </c>
      <c r="R6839">
        <v>0</v>
      </c>
      <c r="S6839">
        <v>9</v>
      </c>
      <c r="T6839">
        <v>220</v>
      </c>
      <c r="U6839">
        <v>0</v>
      </c>
      <c r="V6839">
        <v>0</v>
      </c>
      <c r="W6839">
        <v>0</v>
      </c>
      <c r="X6839">
        <v>1013.5639574367448</v>
      </c>
      <c r="Y6839">
        <v>0</v>
      </c>
      <c r="Z6839">
        <v>0</v>
      </c>
      <c r="AA6839">
        <v>452.96889547147464</v>
      </c>
      <c r="AB6839">
        <v>189.39133168231507</v>
      </c>
      <c r="AC6839">
        <v>0</v>
      </c>
      <c r="AD6839">
        <v>0</v>
      </c>
      <c r="AE6839">
        <v>1655.9241845905344</v>
      </c>
    </row>
    <row r="6840" spans="1:31" x14ac:dyDescent="0.25">
      <c r="A6840">
        <v>2344222</v>
      </c>
      <c r="B6840">
        <v>1</v>
      </c>
      <c r="C6840" t="s">
        <v>81</v>
      </c>
      <c r="D6840" t="s">
        <v>128</v>
      </c>
      <c r="E6840" t="s">
        <v>147</v>
      </c>
      <c r="F6840" t="s">
        <v>19474</v>
      </c>
      <c r="G6840" t="s">
        <v>134</v>
      </c>
      <c r="H6840" t="s">
        <v>135</v>
      </c>
      <c r="I6840" t="s">
        <v>144</v>
      </c>
      <c r="J6840" t="s">
        <v>137</v>
      </c>
      <c r="K6840" t="s">
        <v>138</v>
      </c>
      <c r="L6840" t="s">
        <v>19475</v>
      </c>
      <c r="M6840" t="s">
        <v>19476</v>
      </c>
      <c r="N6840">
        <v>1.345277777</v>
      </c>
      <c r="O6840">
        <v>1</v>
      </c>
      <c r="P6840">
        <v>1129</v>
      </c>
      <c r="Q6840">
        <v>4</v>
      </c>
      <c r="R6840">
        <v>60</v>
      </c>
      <c r="S6840">
        <v>0</v>
      </c>
      <c r="T6840">
        <v>58</v>
      </c>
      <c r="U6840">
        <v>1</v>
      </c>
      <c r="V6840">
        <v>0</v>
      </c>
      <c r="W6840">
        <v>0.20565492170204913</v>
      </c>
      <c r="X6840">
        <v>370.82180371752344</v>
      </c>
      <c r="Y6840">
        <v>15.419325705202068</v>
      </c>
      <c r="Z6840">
        <v>54.017105634731593</v>
      </c>
      <c r="AA6840">
        <v>0</v>
      </c>
      <c r="AB6840">
        <v>88.189301389455053</v>
      </c>
      <c r="AC6840">
        <v>43.926708268538675</v>
      </c>
      <c r="AD6840">
        <v>0</v>
      </c>
      <c r="AE6840">
        <v>572.57989963715295</v>
      </c>
    </row>
    <row r="6841" spans="1:31" x14ac:dyDescent="0.25">
      <c r="A6841">
        <v>2344223</v>
      </c>
      <c r="B6841">
        <v>1</v>
      </c>
      <c r="C6841" t="s">
        <v>80</v>
      </c>
      <c r="D6841" t="s">
        <v>104</v>
      </c>
      <c r="E6841" t="s">
        <v>147</v>
      </c>
      <c r="F6841" t="s">
        <v>19477</v>
      </c>
      <c r="G6841" t="s">
        <v>134</v>
      </c>
      <c r="H6841" t="s">
        <v>135</v>
      </c>
      <c r="I6841" t="s">
        <v>144</v>
      </c>
      <c r="J6841" t="s">
        <v>137</v>
      </c>
      <c r="K6841" t="s">
        <v>138</v>
      </c>
      <c r="L6841" t="s">
        <v>19478</v>
      </c>
      <c r="M6841" t="s">
        <v>19479</v>
      </c>
      <c r="N6841">
        <v>2.3419444440000001</v>
      </c>
      <c r="O6841">
        <v>0</v>
      </c>
      <c r="P6841">
        <v>0</v>
      </c>
      <c r="Q6841">
        <v>0</v>
      </c>
      <c r="R6841">
        <v>0</v>
      </c>
      <c r="S6841">
        <v>6</v>
      </c>
      <c r="T6841">
        <v>1</v>
      </c>
      <c r="U6841">
        <v>9</v>
      </c>
      <c r="V6841">
        <v>1</v>
      </c>
      <c r="W6841">
        <v>0</v>
      </c>
      <c r="X6841">
        <v>0</v>
      </c>
      <c r="Y6841">
        <v>0</v>
      </c>
      <c r="Z6841">
        <v>0</v>
      </c>
      <c r="AA6841">
        <v>113.84174058394402</v>
      </c>
      <c r="AB6841">
        <v>6.290444551274306E-2</v>
      </c>
      <c r="AC6841">
        <v>6602.1443402259192</v>
      </c>
      <c r="AD6841">
        <v>71.643240039025983</v>
      </c>
      <c r="AE6841">
        <v>6787.6922252944014</v>
      </c>
    </row>
    <row r="6842" spans="1:31" x14ac:dyDescent="0.25">
      <c r="A6842">
        <v>2344225</v>
      </c>
      <c r="B6842">
        <v>1</v>
      </c>
      <c r="C6842" t="s">
        <v>80</v>
      </c>
      <c r="D6842" t="s">
        <v>100</v>
      </c>
      <c r="E6842" t="s">
        <v>147</v>
      </c>
      <c r="F6842" t="s">
        <v>19480</v>
      </c>
      <c r="G6842" t="s">
        <v>184</v>
      </c>
      <c r="H6842" t="s">
        <v>135</v>
      </c>
      <c r="I6842" t="s">
        <v>144</v>
      </c>
      <c r="J6842" t="s">
        <v>137</v>
      </c>
      <c r="K6842" t="s">
        <v>138</v>
      </c>
      <c r="L6842" t="s">
        <v>19481</v>
      </c>
      <c r="M6842" t="s">
        <v>19482</v>
      </c>
      <c r="N6842">
        <v>1.913333333</v>
      </c>
      <c r="O6842">
        <v>0</v>
      </c>
      <c r="P6842">
        <v>26</v>
      </c>
      <c r="Q6842">
        <v>0</v>
      </c>
      <c r="R6842">
        <v>19</v>
      </c>
      <c r="S6842">
        <v>0</v>
      </c>
      <c r="T6842">
        <v>19</v>
      </c>
      <c r="U6842">
        <v>0</v>
      </c>
      <c r="V6842">
        <v>0</v>
      </c>
      <c r="W6842">
        <v>0</v>
      </c>
      <c r="X6842">
        <v>10.468751333430919</v>
      </c>
      <c r="Y6842">
        <v>0</v>
      </c>
      <c r="Z6842">
        <v>39.007204587402917</v>
      </c>
      <c r="AA6842">
        <v>0</v>
      </c>
      <c r="AB6842">
        <v>35.842002440051601</v>
      </c>
      <c r="AC6842">
        <v>0</v>
      </c>
      <c r="AD6842">
        <v>0</v>
      </c>
      <c r="AE6842">
        <v>85.317958360885441</v>
      </c>
    </row>
    <row r="6843" spans="1:31" x14ac:dyDescent="0.25">
      <c r="A6843">
        <v>2344226</v>
      </c>
      <c r="B6843">
        <v>1</v>
      </c>
      <c r="C6843" t="s">
        <v>80</v>
      </c>
      <c r="D6843" t="s">
        <v>103</v>
      </c>
      <c r="E6843" t="s">
        <v>141</v>
      </c>
      <c r="F6843" t="s">
        <v>14380</v>
      </c>
      <c r="G6843" t="s">
        <v>1416</v>
      </c>
      <c r="H6843" t="s">
        <v>135</v>
      </c>
      <c r="I6843" t="s">
        <v>144</v>
      </c>
      <c r="J6843" t="s">
        <v>137</v>
      </c>
      <c r="K6843" t="s">
        <v>138</v>
      </c>
      <c r="L6843" t="s">
        <v>19483</v>
      </c>
      <c r="M6843" t="s">
        <v>19484</v>
      </c>
      <c r="N6843">
        <v>4.0225</v>
      </c>
      <c r="O6843">
        <v>0</v>
      </c>
      <c r="P6843">
        <v>27</v>
      </c>
      <c r="Q6843">
        <v>0</v>
      </c>
      <c r="R6843">
        <v>1</v>
      </c>
      <c r="S6843">
        <v>14</v>
      </c>
      <c r="T6843">
        <v>30</v>
      </c>
      <c r="U6843">
        <v>10</v>
      </c>
      <c r="V6843">
        <v>1</v>
      </c>
      <c r="W6843">
        <v>0</v>
      </c>
      <c r="X6843">
        <v>74.590754925222157</v>
      </c>
      <c r="Y6843">
        <v>0</v>
      </c>
      <c r="Z6843">
        <v>0</v>
      </c>
      <c r="AA6843">
        <v>488.43380476880117</v>
      </c>
      <c r="AB6843">
        <v>163.52463940868299</v>
      </c>
      <c r="AC6843">
        <v>1481.2200897197413</v>
      </c>
      <c r="AD6843">
        <v>116.57433656922748</v>
      </c>
      <c r="AE6843">
        <v>2324.3436253916748</v>
      </c>
    </row>
    <row r="6844" spans="1:31" x14ac:dyDescent="0.25">
      <c r="A6844">
        <v>2344227</v>
      </c>
      <c r="B6844">
        <v>1</v>
      </c>
      <c r="C6844" t="s">
        <v>81</v>
      </c>
      <c r="D6844" t="s">
        <v>123</v>
      </c>
      <c r="E6844" t="s">
        <v>132</v>
      </c>
      <c r="F6844" t="s">
        <v>19485</v>
      </c>
      <c r="G6844" t="s">
        <v>134</v>
      </c>
      <c r="H6844" t="s">
        <v>135</v>
      </c>
      <c r="I6844" t="s">
        <v>144</v>
      </c>
      <c r="J6844" t="s">
        <v>137</v>
      </c>
      <c r="K6844" t="s">
        <v>138</v>
      </c>
      <c r="L6844" t="s">
        <v>19486</v>
      </c>
      <c r="M6844" t="s">
        <v>19487</v>
      </c>
      <c r="N6844">
        <v>1.203333333</v>
      </c>
      <c r="O6844">
        <v>0</v>
      </c>
      <c r="P6844">
        <v>926</v>
      </c>
      <c r="Q6844">
        <v>27</v>
      </c>
      <c r="R6844">
        <v>148</v>
      </c>
      <c r="S6844">
        <v>4</v>
      </c>
      <c r="T6844">
        <v>99</v>
      </c>
      <c r="U6844">
        <v>0</v>
      </c>
      <c r="V6844">
        <v>0</v>
      </c>
      <c r="W6844">
        <v>0</v>
      </c>
      <c r="X6844">
        <v>123.54160371434051</v>
      </c>
      <c r="Y6844">
        <v>31.108222539382091</v>
      </c>
      <c r="Z6844">
        <v>117.2536237669777</v>
      </c>
      <c r="AA6844">
        <v>8.3010471489219615</v>
      </c>
      <c r="AB6844">
        <v>46.080743618845126</v>
      </c>
      <c r="AC6844">
        <v>0</v>
      </c>
      <c r="AD6844">
        <v>0</v>
      </c>
      <c r="AE6844">
        <v>326.28524078846738</v>
      </c>
    </row>
    <row r="6845" spans="1:31" x14ac:dyDescent="0.25">
      <c r="A6845">
        <v>2344229</v>
      </c>
      <c r="B6845">
        <v>1</v>
      </c>
      <c r="C6845" t="s">
        <v>80</v>
      </c>
      <c r="D6845" t="s">
        <v>108</v>
      </c>
      <c r="E6845" t="s">
        <v>174</v>
      </c>
      <c r="F6845" t="s">
        <v>8739</v>
      </c>
      <c r="G6845" t="s">
        <v>176</v>
      </c>
      <c r="H6845" t="s">
        <v>154</v>
      </c>
      <c r="I6845" t="s">
        <v>144</v>
      </c>
      <c r="J6845" t="s">
        <v>137</v>
      </c>
      <c r="K6845" t="s">
        <v>138</v>
      </c>
      <c r="L6845" t="s">
        <v>19488</v>
      </c>
      <c r="M6845" t="s">
        <v>19489</v>
      </c>
      <c r="N6845">
        <v>1.240277777</v>
      </c>
      <c r="O6845">
        <v>0</v>
      </c>
      <c r="P6845">
        <v>22</v>
      </c>
      <c r="Q6845">
        <v>0</v>
      </c>
      <c r="R6845">
        <v>22</v>
      </c>
      <c r="S6845">
        <v>0</v>
      </c>
      <c r="T6845">
        <v>13</v>
      </c>
      <c r="U6845">
        <v>0</v>
      </c>
      <c r="V6845">
        <v>0</v>
      </c>
      <c r="W6845">
        <v>0</v>
      </c>
      <c r="X6845">
        <v>8.2440338907789439</v>
      </c>
      <c r="Y6845">
        <v>0</v>
      </c>
      <c r="Z6845">
        <v>148.29331774180096</v>
      </c>
      <c r="AA6845">
        <v>0</v>
      </c>
      <c r="AB6845">
        <v>40.682837532481024</v>
      </c>
      <c r="AC6845">
        <v>0</v>
      </c>
      <c r="AD6845">
        <v>0</v>
      </c>
      <c r="AE6845">
        <v>197.22018916506093</v>
      </c>
    </row>
    <row r="6846" spans="1:31" x14ac:dyDescent="0.25">
      <c r="A6846">
        <v>2344230</v>
      </c>
      <c r="B6846">
        <v>1</v>
      </c>
      <c r="C6846" t="s">
        <v>80</v>
      </c>
      <c r="D6846" t="s">
        <v>106</v>
      </c>
      <c r="E6846" t="s">
        <v>174</v>
      </c>
      <c r="F6846" t="s">
        <v>19490</v>
      </c>
      <c r="G6846" t="s">
        <v>176</v>
      </c>
      <c r="H6846" t="s">
        <v>154</v>
      </c>
      <c r="I6846" t="s">
        <v>144</v>
      </c>
      <c r="J6846" t="s">
        <v>137</v>
      </c>
      <c r="K6846" t="s">
        <v>138</v>
      </c>
      <c r="L6846" t="s">
        <v>19491</v>
      </c>
      <c r="M6846" t="s">
        <v>19492</v>
      </c>
      <c r="N6846">
        <v>1.515833333</v>
      </c>
      <c r="O6846">
        <v>0</v>
      </c>
      <c r="P6846">
        <v>0</v>
      </c>
      <c r="Q6846">
        <v>0</v>
      </c>
      <c r="R6846">
        <v>15</v>
      </c>
      <c r="S6846">
        <v>0</v>
      </c>
      <c r="T6846">
        <v>4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262.41968057172517</v>
      </c>
      <c r="AA6846">
        <v>0</v>
      </c>
      <c r="AB6846">
        <v>41.611877288801786</v>
      </c>
      <c r="AC6846">
        <v>0</v>
      </c>
      <c r="AD6846">
        <v>0</v>
      </c>
      <c r="AE6846">
        <v>304.03155786052696</v>
      </c>
    </row>
    <row r="6847" spans="1:31" x14ac:dyDescent="0.25">
      <c r="A6847">
        <v>2344234</v>
      </c>
      <c r="B6847">
        <v>1</v>
      </c>
      <c r="C6847" t="s">
        <v>80</v>
      </c>
      <c r="D6847" t="s">
        <v>90</v>
      </c>
      <c r="E6847" t="s">
        <v>151</v>
      </c>
      <c r="F6847" t="s">
        <v>19493</v>
      </c>
      <c r="G6847" t="s">
        <v>153</v>
      </c>
      <c r="H6847" t="s">
        <v>154</v>
      </c>
      <c r="I6847" t="s">
        <v>144</v>
      </c>
      <c r="J6847" t="s">
        <v>137</v>
      </c>
      <c r="K6847" t="s">
        <v>138</v>
      </c>
      <c r="L6847" t="s">
        <v>19494</v>
      </c>
      <c r="M6847" t="s">
        <v>19495</v>
      </c>
      <c r="N6847">
        <v>2.241944444</v>
      </c>
      <c r="O6847">
        <v>0</v>
      </c>
      <c r="P6847">
        <v>7</v>
      </c>
      <c r="Q6847">
        <v>0</v>
      </c>
      <c r="R6847">
        <v>0</v>
      </c>
      <c r="S6847">
        <v>0</v>
      </c>
      <c r="T6847">
        <v>76</v>
      </c>
      <c r="U6847">
        <v>0</v>
      </c>
      <c r="V6847">
        <v>1</v>
      </c>
      <c r="W6847">
        <v>0</v>
      </c>
      <c r="X6847">
        <v>3.525778753649325</v>
      </c>
      <c r="Y6847">
        <v>0</v>
      </c>
      <c r="Z6847">
        <v>0</v>
      </c>
      <c r="AA6847">
        <v>0</v>
      </c>
      <c r="AB6847">
        <v>212.10287652254218</v>
      </c>
      <c r="AC6847">
        <v>0</v>
      </c>
      <c r="AD6847">
        <v>29.263798222642738</v>
      </c>
      <c r="AE6847">
        <v>244.89245349883424</v>
      </c>
    </row>
    <row r="6848" spans="1:31" x14ac:dyDescent="0.25">
      <c r="A6848">
        <v>2344235</v>
      </c>
      <c r="B6848">
        <v>1</v>
      </c>
      <c r="C6848" t="s">
        <v>81</v>
      </c>
      <c r="D6848" t="s">
        <v>121</v>
      </c>
      <c r="E6848" t="s">
        <v>141</v>
      </c>
      <c r="F6848" t="s">
        <v>19496</v>
      </c>
      <c r="G6848" t="s">
        <v>134</v>
      </c>
      <c r="H6848" t="s">
        <v>135</v>
      </c>
      <c r="I6848" t="s">
        <v>144</v>
      </c>
      <c r="J6848" t="s">
        <v>137</v>
      </c>
      <c r="K6848" t="s">
        <v>138</v>
      </c>
      <c r="L6848" t="s">
        <v>19497</v>
      </c>
      <c r="M6848" t="s">
        <v>19498</v>
      </c>
      <c r="N6848">
        <v>1.1297222220000001</v>
      </c>
      <c r="O6848">
        <v>0</v>
      </c>
      <c r="P6848">
        <v>368</v>
      </c>
      <c r="Q6848">
        <v>1</v>
      </c>
      <c r="R6848">
        <v>33</v>
      </c>
      <c r="S6848">
        <v>1</v>
      </c>
      <c r="T6848">
        <v>32</v>
      </c>
      <c r="U6848">
        <v>0</v>
      </c>
      <c r="V6848">
        <v>0</v>
      </c>
      <c r="W6848">
        <v>0</v>
      </c>
      <c r="X6848">
        <v>46.650620182384657</v>
      </c>
      <c r="Y6848">
        <v>2.8659162700817458</v>
      </c>
      <c r="Z6848">
        <v>20.900010445854363</v>
      </c>
      <c r="AA6848">
        <v>2.2266797481643557</v>
      </c>
      <c r="AB6848">
        <v>34.95302418868625</v>
      </c>
      <c r="AC6848">
        <v>0</v>
      </c>
      <c r="AD6848">
        <v>0</v>
      </c>
      <c r="AE6848">
        <v>107.59625083517139</v>
      </c>
    </row>
    <row r="6849" spans="1:31" x14ac:dyDescent="0.25">
      <c r="A6849">
        <v>2344237</v>
      </c>
      <c r="B6849">
        <v>1</v>
      </c>
      <c r="C6849" t="s">
        <v>80</v>
      </c>
      <c r="D6849" t="s">
        <v>98</v>
      </c>
      <c r="E6849" t="s">
        <v>151</v>
      </c>
      <c r="F6849" t="s">
        <v>19499</v>
      </c>
      <c r="G6849" t="s">
        <v>153</v>
      </c>
      <c r="H6849" t="s">
        <v>154</v>
      </c>
      <c r="I6849" t="s">
        <v>144</v>
      </c>
      <c r="J6849" t="s">
        <v>137</v>
      </c>
      <c r="K6849" t="s">
        <v>138</v>
      </c>
      <c r="L6849" t="s">
        <v>19500</v>
      </c>
      <c r="M6849" t="s">
        <v>19501</v>
      </c>
      <c r="N6849">
        <v>1.496388888</v>
      </c>
      <c r="O6849">
        <v>0</v>
      </c>
      <c r="P6849">
        <v>0</v>
      </c>
      <c r="Q6849">
        <v>0</v>
      </c>
      <c r="R6849">
        <v>1</v>
      </c>
      <c r="S6849">
        <v>0</v>
      </c>
      <c r="T6849">
        <v>1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0.84726421373755345</v>
      </c>
      <c r="AA6849">
        <v>0</v>
      </c>
      <c r="AB6849">
        <v>2.0539059116591942</v>
      </c>
      <c r="AC6849">
        <v>0</v>
      </c>
      <c r="AD6849">
        <v>0</v>
      </c>
      <c r="AE6849">
        <v>2.9011701253967477</v>
      </c>
    </row>
    <row r="6850" spans="1:31" x14ac:dyDescent="0.25">
      <c r="A6850">
        <v>2344238</v>
      </c>
      <c r="B6850">
        <v>1</v>
      </c>
      <c r="C6850" t="s">
        <v>81</v>
      </c>
      <c r="D6850" t="s">
        <v>113</v>
      </c>
      <c r="E6850" t="s">
        <v>151</v>
      </c>
      <c r="F6850" t="s">
        <v>9629</v>
      </c>
      <c r="G6850" t="s">
        <v>153</v>
      </c>
      <c r="H6850" t="s">
        <v>154</v>
      </c>
      <c r="I6850" t="s">
        <v>144</v>
      </c>
      <c r="J6850" t="s">
        <v>137</v>
      </c>
      <c r="K6850" t="s">
        <v>138</v>
      </c>
      <c r="L6850" t="s">
        <v>19502</v>
      </c>
      <c r="M6850" t="s">
        <v>19503</v>
      </c>
      <c r="N6850">
        <v>0.85861111099999998</v>
      </c>
      <c r="O6850">
        <v>0</v>
      </c>
      <c r="P6850">
        <v>25</v>
      </c>
      <c r="Q6850">
        <v>0</v>
      </c>
      <c r="R6850">
        <v>0</v>
      </c>
      <c r="S6850">
        <v>0</v>
      </c>
      <c r="T6850">
        <v>1</v>
      </c>
      <c r="U6850">
        <v>0</v>
      </c>
      <c r="V6850">
        <v>0</v>
      </c>
      <c r="W6850">
        <v>0</v>
      </c>
      <c r="X6850">
        <v>4.895955676337624</v>
      </c>
      <c r="Y6850">
        <v>0</v>
      </c>
      <c r="Z6850">
        <v>0</v>
      </c>
      <c r="AA6850">
        <v>0</v>
      </c>
      <c r="AB6850">
        <v>4.424546449876389E-2</v>
      </c>
      <c r="AC6850">
        <v>0</v>
      </c>
      <c r="AD6850">
        <v>0</v>
      </c>
      <c r="AE6850">
        <v>4.9402011408363879</v>
      </c>
    </row>
    <row r="6851" spans="1:31" x14ac:dyDescent="0.25">
      <c r="A6851">
        <v>2344239</v>
      </c>
      <c r="B6851">
        <v>1</v>
      </c>
      <c r="C6851" t="s">
        <v>80</v>
      </c>
      <c r="D6851" t="s">
        <v>84</v>
      </c>
      <c r="E6851" t="s">
        <v>147</v>
      </c>
      <c r="F6851" t="s">
        <v>19504</v>
      </c>
      <c r="G6851" t="s">
        <v>184</v>
      </c>
      <c r="H6851" t="s">
        <v>135</v>
      </c>
      <c r="I6851" t="s">
        <v>144</v>
      </c>
      <c r="J6851" t="s">
        <v>137</v>
      </c>
      <c r="K6851" t="s">
        <v>138</v>
      </c>
      <c r="L6851" t="s">
        <v>19505</v>
      </c>
      <c r="M6851" t="s">
        <v>19506</v>
      </c>
      <c r="N6851">
        <v>2.4883333329999999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2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11.482092443742511</v>
      </c>
      <c r="AC6851">
        <v>0</v>
      </c>
      <c r="AD6851">
        <v>0</v>
      </c>
      <c r="AE6851">
        <v>11.482092443742511</v>
      </c>
    </row>
    <row r="6852" spans="1:31" x14ac:dyDescent="0.25">
      <c r="A6852">
        <v>2344240</v>
      </c>
      <c r="B6852">
        <v>1</v>
      </c>
      <c r="C6852" t="s">
        <v>80</v>
      </c>
      <c r="D6852" t="s">
        <v>107</v>
      </c>
      <c r="E6852" t="s">
        <v>326</v>
      </c>
      <c r="F6852" t="s">
        <v>19507</v>
      </c>
      <c r="G6852" t="s">
        <v>153</v>
      </c>
      <c r="H6852" t="s">
        <v>154</v>
      </c>
      <c r="I6852" t="s">
        <v>144</v>
      </c>
      <c r="J6852" t="s">
        <v>137</v>
      </c>
      <c r="K6852" t="s">
        <v>138</v>
      </c>
      <c r="L6852" t="s">
        <v>19508</v>
      </c>
      <c r="M6852" t="s">
        <v>19509</v>
      </c>
      <c r="N6852">
        <v>2.2524999999999999</v>
      </c>
      <c r="O6852">
        <v>0</v>
      </c>
      <c r="P6852">
        <v>11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5.6568756563828453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5.6568756563828453</v>
      </c>
    </row>
    <row r="6853" spans="1:31" x14ac:dyDescent="0.25">
      <c r="A6853">
        <v>2344242</v>
      </c>
      <c r="B6853">
        <v>1</v>
      </c>
      <c r="C6853" t="s">
        <v>81</v>
      </c>
      <c r="D6853" t="s">
        <v>123</v>
      </c>
      <c r="E6853" t="s">
        <v>147</v>
      </c>
      <c r="F6853" t="s">
        <v>5027</v>
      </c>
      <c r="G6853" t="s">
        <v>134</v>
      </c>
      <c r="H6853" t="s">
        <v>135</v>
      </c>
      <c r="I6853" t="s">
        <v>144</v>
      </c>
      <c r="J6853" t="s">
        <v>137</v>
      </c>
      <c r="K6853" t="s">
        <v>138</v>
      </c>
      <c r="L6853" t="s">
        <v>19510</v>
      </c>
      <c r="M6853" t="s">
        <v>19511</v>
      </c>
      <c r="N6853">
        <v>1.2649999999999999</v>
      </c>
      <c r="O6853">
        <v>9</v>
      </c>
      <c r="P6853">
        <v>12</v>
      </c>
      <c r="Q6853">
        <v>199</v>
      </c>
      <c r="R6853">
        <v>143</v>
      </c>
      <c r="S6853">
        <v>48</v>
      </c>
      <c r="T6853">
        <v>22</v>
      </c>
      <c r="U6853">
        <v>0</v>
      </c>
      <c r="V6853">
        <v>0</v>
      </c>
      <c r="W6853">
        <v>16.460751981955625</v>
      </c>
      <c r="X6853">
        <v>14.867705555672138</v>
      </c>
      <c r="Y6853">
        <v>514.09973849268351</v>
      </c>
      <c r="Z6853">
        <v>385.06952644281057</v>
      </c>
      <c r="AA6853">
        <v>114.50039854943371</v>
      </c>
      <c r="AB6853">
        <v>44.267272382624178</v>
      </c>
      <c r="AC6853">
        <v>0</v>
      </c>
      <c r="AD6853">
        <v>0</v>
      </c>
      <c r="AE6853">
        <v>1089.2653934051798</v>
      </c>
    </row>
    <row r="6854" spans="1:31" x14ac:dyDescent="0.25">
      <c r="A6854">
        <v>2344243</v>
      </c>
      <c r="B6854">
        <v>1</v>
      </c>
      <c r="C6854" t="s">
        <v>80</v>
      </c>
      <c r="D6854" t="s">
        <v>98</v>
      </c>
      <c r="E6854" t="s">
        <v>174</v>
      </c>
      <c r="F6854" t="s">
        <v>17107</v>
      </c>
      <c r="G6854" t="s">
        <v>176</v>
      </c>
      <c r="H6854" t="s">
        <v>154</v>
      </c>
      <c r="I6854" t="s">
        <v>144</v>
      </c>
      <c r="J6854" t="s">
        <v>137</v>
      </c>
      <c r="K6854" t="s">
        <v>138</v>
      </c>
      <c r="L6854" t="s">
        <v>19512</v>
      </c>
      <c r="M6854" t="s">
        <v>19513</v>
      </c>
      <c r="N6854">
        <v>0.81444444400000005</v>
      </c>
      <c r="O6854">
        <v>0</v>
      </c>
      <c r="P6854">
        <v>71</v>
      </c>
      <c r="Q6854">
        <v>0</v>
      </c>
      <c r="R6854">
        <v>26</v>
      </c>
      <c r="S6854">
        <v>0</v>
      </c>
      <c r="T6854">
        <v>18</v>
      </c>
      <c r="U6854">
        <v>0</v>
      </c>
      <c r="V6854">
        <v>0</v>
      </c>
      <c r="W6854">
        <v>0</v>
      </c>
      <c r="X6854">
        <v>12.610461644476651</v>
      </c>
      <c r="Y6854">
        <v>0</v>
      </c>
      <c r="Z6854">
        <v>37.823108203668362</v>
      </c>
      <c r="AA6854">
        <v>0</v>
      </c>
      <c r="AB6854">
        <v>21.752417029273207</v>
      </c>
      <c r="AC6854">
        <v>0</v>
      </c>
      <c r="AD6854">
        <v>0</v>
      </c>
      <c r="AE6854">
        <v>72.185986877418216</v>
      </c>
    </row>
    <row r="6855" spans="1:31" x14ac:dyDescent="0.25">
      <c r="A6855">
        <v>2344244</v>
      </c>
      <c r="B6855">
        <v>1</v>
      </c>
      <c r="C6855" t="s">
        <v>80</v>
      </c>
      <c r="D6855" t="s">
        <v>83</v>
      </c>
      <c r="E6855" t="s">
        <v>240</v>
      </c>
      <c r="F6855" t="s">
        <v>19514</v>
      </c>
      <c r="G6855" t="s">
        <v>134</v>
      </c>
      <c r="H6855" t="s">
        <v>135</v>
      </c>
      <c r="I6855" t="s">
        <v>144</v>
      </c>
      <c r="J6855" t="s">
        <v>137</v>
      </c>
      <c r="K6855" t="s">
        <v>138</v>
      </c>
      <c r="L6855" t="s">
        <v>19515</v>
      </c>
      <c r="M6855" t="s">
        <v>19516</v>
      </c>
      <c r="N6855">
        <v>0.78249999999999997</v>
      </c>
      <c r="O6855">
        <v>62</v>
      </c>
      <c r="P6855">
        <v>5548</v>
      </c>
      <c r="Q6855">
        <v>0</v>
      </c>
      <c r="R6855">
        <v>1</v>
      </c>
      <c r="S6855">
        <v>4</v>
      </c>
      <c r="T6855">
        <v>364</v>
      </c>
      <c r="U6855">
        <v>0</v>
      </c>
      <c r="V6855">
        <v>0</v>
      </c>
      <c r="W6855">
        <v>15.529174139743683</v>
      </c>
      <c r="X6855">
        <v>1232.6362319375835</v>
      </c>
      <c r="Y6855">
        <v>0</v>
      </c>
      <c r="Z6855">
        <v>0</v>
      </c>
      <c r="AA6855">
        <v>60.381741233125986</v>
      </c>
      <c r="AB6855">
        <v>274.63662444736667</v>
      </c>
      <c r="AC6855">
        <v>0</v>
      </c>
      <c r="AD6855">
        <v>0</v>
      </c>
      <c r="AE6855">
        <v>1583.1837717578196</v>
      </c>
    </row>
    <row r="6856" spans="1:31" x14ac:dyDescent="0.25">
      <c r="A6856">
        <v>2344246</v>
      </c>
      <c r="B6856">
        <v>1</v>
      </c>
      <c r="C6856" t="s">
        <v>81</v>
      </c>
      <c r="D6856" t="s">
        <v>123</v>
      </c>
      <c r="E6856" t="s">
        <v>141</v>
      </c>
      <c r="F6856" t="s">
        <v>19517</v>
      </c>
      <c r="G6856" t="s">
        <v>134</v>
      </c>
      <c r="H6856" t="s">
        <v>135</v>
      </c>
      <c r="I6856" t="s">
        <v>144</v>
      </c>
      <c r="J6856" t="s">
        <v>137</v>
      </c>
      <c r="K6856" t="s">
        <v>138</v>
      </c>
      <c r="L6856" t="s">
        <v>19518</v>
      </c>
      <c r="M6856" t="s">
        <v>19519</v>
      </c>
      <c r="N6856">
        <v>0.834166666</v>
      </c>
      <c r="O6856">
        <v>0</v>
      </c>
      <c r="P6856">
        <v>361</v>
      </c>
      <c r="Q6856">
        <v>137</v>
      </c>
      <c r="R6856">
        <v>53</v>
      </c>
      <c r="S6856">
        <v>15</v>
      </c>
      <c r="T6856">
        <v>36</v>
      </c>
      <c r="U6856">
        <v>0</v>
      </c>
      <c r="V6856">
        <v>0</v>
      </c>
      <c r="W6856">
        <v>0</v>
      </c>
      <c r="X6856">
        <v>60.498251080952691</v>
      </c>
      <c r="Y6856">
        <v>562.19786603935449</v>
      </c>
      <c r="Z6856">
        <v>120.39147342693805</v>
      </c>
      <c r="AA6856">
        <v>36.936018166602558</v>
      </c>
      <c r="AB6856">
        <v>30.072217367250389</v>
      </c>
      <c r="AC6856">
        <v>0</v>
      </c>
      <c r="AD6856">
        <v>0</v>
      </c>
      <c r="AE6856">
        <v>810.09582608109827</v>
      </c>
    </row>
    <row r="6857" spans="1:31" x14ac:dyDescent="0.25">
      <c r="A6857">
        <v>2344249</v>
      </c>
      <c r="B6857">
        <v>1</v>
      </c>
      <c r="C6857" t="s">
        <v>81</v>
      </c>
      <c r="D6857" t="s">
        <v>115</v>
      </c>
      <c r="E6857" t="s">
        <v>147</v>
      </c>
      <c r="F6857" t="s">
        <v>13852</v>
      </c>
      <c r="G6857" t="s">
        <v>208</v>
      </c>
      <c r="H6857" t="s">
        <v>135</v>
      </c>
      <c r="I6857" t="s">
        <v>144</v>
      </c>
      <c r="J6857" t="s">
        <v>137</v>
      </c>
      <c r="K6857" t="s">
        <v>209</v>
      </c>
      <c r="L6857" t="s">
        <v>19520</v>
      </c>
      <c r="M6857" t="s">
        <v>19521</v>
      </c>
      <c r="N6857">
        <v>8.1736111109999996</v>
      </c>
      <c r="O6857">
        <v>0</v>
      </c>
      <c r="P6857">
        <v>303</v>
      </c>
      <c r="Q6857">
        <v>0</v>
      </c>
      <c r="R6857">
        <v>17</v>
      </c>
      <c r="S6857">
        <v>3</v>
      </c>
      <c r="T6857">
        <v>10</v>
      </c>
      <c r="U6857">
        <v>1</v>
      </c>
      <c r="V6857">
        <v>0</v>
      </c>
      <c r="W6857">
        <v>0</v>
      </c>
      <c r="X6857">
        <v>501.22795983142282</v>
      </c>
      <c r="Y6857">
        <v>0</v>
      </c>
      <c r="Z6857">
        <v>122.91989882662918</v>
      </c>
      <c r="AA6857">
        <v>70.299498738341583</v>
      </c>
      <c r="AB6857">
        <v>71.392390629647906</v>
      </c>
      <c r="AC6857">
        <v>230.99028555385536</v>
      </c>
      <c r="AD6857">
        <v>0</v>
      </c>
      <c r="AE6857">
        <v>996.83003357989674</v>
      </c>
    </row>
    <row r="6858" spans="1:31" x14ac:dyDescent="0.25">
      <c r="A6858">
        <v>2344250</v>
      </c>
      <c r="B6858">
        <v>1</v>
      </c>
      <c r="C6858" t="s">
        <v>81</v>
      </c>
      <c r="D6858" t="s">
        <v>113</v>
      </c>
      <c r="E6858" t="s">
        <v>240</v>
      </c>
      <c r="F6858" t="s">
        <v>13484</v>
      </c>
      <c r="G6858" t="s">
        <v>134</v>
      </c>
      <c r="H6858" t="s">
        <v>135</v>
      </c>
      <c r="I6858" t="s">
        <v>144</v>
      </c>
      <c r="J6858" t="s">
        <v>137</v>
      </c>
      <c r="K6858" t="s">
        <v>138</v>
      </c>
      <c r="L6858" t="s">
        <v>19522</v>
      </c>
      <c r="M6858" t="s">
        <v>19523</v>
      </c>
      <c r="N6858">
        <v>7.1944443999999996E-2</v>
      </c>
      <c r="O6858">
        <v>23</v>
      </c>
      <c r="P6858">
        <v>3883</v>
      </c>
      <c r="Q6858">
        <v>282</v>
      </c>
      <c r="R6858">
        <v>1192</v>
      </c>
      <c r="S6858">
        <v>56</v>
      </c>
      <c r="T6858">
        <v>320</v>
      </c>
      <c r="U6858">
        <v>4</v>
      </c>
      <c r="V6858">
        <v>0</v>
      </c>
      <c r="W6858">
        <v>0.90433884445590007</v>
      </c>
      <c r="X6858">
        <v>56.216009856205936</v>
      </c>
      <c r="Y6858">
        <v>111.94705755089487</v>
      </c>
      <c r="Z6858">
        <v>275.09462980386002</v>
      </c>
      <c r="AA6858">
        <v>20.239792176423521</v>
      </c>
      <c r="AB6858">
        <v>28.445256909150775</v>
      </c>
      <c r="AC6858">
        <v>28.613705253660807</v>
      </c>
      <c r="AD6858">
        <v>0</v>
      </c>
      <c r="AE6858">
        <v>521.46079039465178</v>
      </c>
    </row>
    <row r="6859" spans="1:31" x14ac:dyDescent="0.25">
      <c r="A6859">
        <v>2344251</v>
      </c>
      <c r="B6859">
        <v>1</v>
      </c>
      <c r="C6859" t="s">
        <v>81</v>
      </c>
      <c r="D6859" t="s">
        <v>122</v>
      </c>
      <c r="E6859" t="s">
        <v>151</v>
      </c>
      <c r="F6859" t="s">
        <v>19524</v>
      </c>
      <c r="G6859" t="s">
        <v>194</v>
      </c>
      <c r="H6859" t="s">
        <v>154</v>
      </c>
      <c r="I6859" t="s">
        <v>144</v>
      </c>
      <c r="J6859" t="s">
        <v>137</v>
      </c>
      <c r="K6859" t="s">
        <v>138</v>
      </c>
      <c r="L6859" t="s">
        <v>19525</v>
      </c>
      <c r="M6859" t="s">
        <v>19526</v>
      </c>
      <c r="N6859">
        <v>2.3805555549999999</v>
      </c>
      <c r="O6859">
        <v>0</v>
      </c>
      <c r="P6859">
        <v>6</v>
      </c>
      <c r="Q6859">
        <v>0</v>
      </c>
      <c r="R6859">
        <v>0</v>
      </c>
      <c r="S6859">
        <v>0</v>
      </c>
      <c r="T6859">
        <v>1</v>
      </c>
      <c r="U6859">
        <v>0</v>
      </c>
      <c r="V6859">
        <v>1</v>
      </c>
      <c r="W6859">
        <v>0</v>
      </c>
      <c r="X6859">
        <v>2.8784056092211179</v>
      </c>
      <c r="Y6859">
        <v>0</v>
      </c>
      <c r="Z6859">
        <v>0</v>
      </c>
      <c r="AA6859">
        <v>0</v>
      </c>
      <c r="AB6859">
        <v>7.9031636792156662E-2</v>
      </c>
      <c r="AC6859">
        <v>0</v>
      </c>
      <c r="AD6859">
        <v>103.28536227672279</v>
      </c>
      <c r="AE6859">
        <v>106.24279952273606</v>
      </c>
    </row>
    <row r="6860" spans="1:31" x14ac:dyDescent="0.25">
      <c r="A6860">
        <v>2344252</v>
      </c>
      <c r="B6860">
        <v>1</v>
      </c>
      <c r="C6860" t="s">
        <v>80</v>
      </c>
      <c r="D6860" t="s">
        <v>96</v>
      </c>
      <c r="E6860" t="s">
        <v>141</v>
      </c>
      <c r="F6860" t="s">
        <v>5582</v>
      </c>
      <c r="G6860" t="s">
        <v>134</v>
      </c>
      <c r="H6860" t="s">
        <v>135</v>
      </c>
      <c r="I6860" t="s">
        <v>144</v>
      </c>
      <c r="J6860" t="s">
        <v>137</v>
      </c>
      <c r="K6860" t="s">
        <v>138</v>
      </c>
      <c r="L6860" t="s">
        <v>19527</v>
      </c>
      <c r="M6860" t="s">
        <v>19528</v>
      </c>
      <c r="N6860">
        <v>0.76361111100000001</v>
      </c>
      <c r="O6860">
        <v>0</v>
      </c>
      <c r="P6860">
        <v>280</v>
      </c>
      <c r="Q6860">
        <v>10</v>
      </c>
      <c r="R6860">
        <v>26</v>
      </c>
      <c r="S6860">
        <v>9</v>
      </c>
      <c r="T6860">
        <v>45</v>
      </c>
      <c r="U6860">
        <v>3</v>
      </c>
      <c r="V6860">
        <v>0</v>
      </c>
      <c r="W6860">
        <v>0</v>
      </c>
      <c r="X6860">
        <v>71.950570730175187</v>
      </c>
      <c r="Y6860">
        <v>10.23830457620755</v>
      </c>
      <c r="Z6860">
        <v>8.6561554473092102</v>
      </c>
      <c r="AA6860">
        <v>29.009188698132494</v>
      </c>
      <c r="AB6860">
        <v>30.894604307610223</v>
      </c>
      <c r="AC6860">
        <v>116.78962671036756</v>
      </c>
      <c r="AD6860">
        <v>0</v>
      </c>
      <c r="AE6860">
        <v>267.53845046980223</v>
      </c>
    </row>
    <row r="6861" spans="1:31" x14ac:dyDescent="0.25">
      <c r="A6861">
        <v>2344253</v>
      </c>
      <c r="B6861">
        <v>1</v>
      </c>
      <c r="C6861" t="s">
        <v>81</v>
      </c>
      <c r="D6861" t="s">
        <v>115</v>
      </c>
      <c r="E6861" t="s">
        <v>151</v>
      </c>
      <c r="F6861" t="s">
        <v>19529</v>
      </c>
      <c r="G6861" t="s">
        <v>153</v>
      </c>
      <c r="H6861" t="s">
        <v>154</v>
      </c>
      <c r="I6861" t="s">
        <v>144</v>
      </c>
      <c r="J6861" t="s">
        <v>137</v>
      </c>
      <c r="K6861" t="s">
        <v>138</v>
      </c>
      <c r="L6861" t="s">
        <v>19530</v>
      </c>
      <c r="M6861" t="s">
        <v>19531</v>
      </c>
      <c r="N6861">
        <v>2.2594444440000001</v>
      </c>
      <c r="O6861">
        <v>0</v>
      </c>
      <c r="P6861">
        <v>7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1.5700478760998402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1.5700478760998402</v>
      </c>
    </row>
    <row r="6862" spans="1:31" x14ac:dyDescent="0.25">
      <c r="A6862">
        <v>2344254</v>
      </c>
      <c r="B6862">
        <v>1</v>
      </c>
      <c r="C6862" t="s">
        <v>81</v>
      </c>
      <c r="D6862" t="s">
        <v>122</v>
      </c>
      <c r="E6862" t="s">
        <v>141</v>
      </c>
      <c r="F6862" t="s">
        <v>15417</v>
      </c>
      <c r="G6862" t="s">
        <v>134</v>
      </c>
      <c r="H6862" t="s">
        <v>135</v>
      </c>
      <c r="I6862" t="s">
        <v>144</v>
      </c>
      <c r="J6862" t="s">
        <v>137</v>
      </c>
      <c r="K6862" t="s">
        <v>138</v>
      </c>
      <c r="L6862" t="s">
        <v>19532</v>
      </c>
      <c r="M6862" t="s">
        <v>19533</v>
      </c>
      <c r="N6862">
        <v>0.73333333300000003</v>
      </c>
      <c r="O6862">
        <v>1</v>
      </c>
      <c r="P6862">
        <v>510</v>
      </c>
      <c r="Q6862">
        <v>4</v>
      </c>
      <c r="R6862">
        <v>0</v>
      </c>
      <c r="S6862">
        <v>3</v>
      </c>
      <c r="T6862">
        <v>22</v>
      </c>
      <c r="U6862">
        <v>1</v>
      </c>
      <c r="V6862">
        <v>0</v>
      </c>
      <c r="W6862">
        <v>8.8922876763600001E-2</v>
      </c>
      <c r="X6862">
        <v>36.859747606663646</v>
      </c>
      <c r="Y6862">
        <v>2.4741006609234666</v>
      </c>
      <c r="Z6862">
        <v>0</v>
      </c>
      <c r="AA6862">
        <v>7.8195454899869992</v>
      </c>
      <c r="AB6862">
        <v>8.1297305561486652</v>
      </c>
      <c r="AC6862">
        <v>112.913383825528</v>
      </c>
      <c r="AD6862">
        <v>0</v>
      </c>
      <c r="AE6862">
        <v>168.28543101601437</v>
      </c>
    </row>
    <row r="6863" spans="1:31" x14ac:dyDescent="0.25">
      <c r="A6863">
        <v>2344257</v>
      </c>
      <c r="B6863">
        <v>1</v>
      </c>
      <c r="C6863" t="s">
        <v>81</v>
      </c>
      <c r="D6863" t="s">
        <v>113</v>
      </c>
      <c r="E6863" t="s">
        <v>157</v>
      </c>
      <c r="F6863" t="s">
        <v>19534</v>
      </c>
      <c r="G6863" t="s">
        <v>159</v>
      </c>
      <c r="H6863" t="s">
        <v>154</v>
      </c>
      <c r="I6863" t="s">
        <v>144</v>
      </c>
      <c r="J6863" t="s">
        <v>137</v>
      </c>
      <c r="K6863" t="s">
        <v>138</v>
      </c>
      <c r="L6863" t="s">
        <v>19535</v>
      </c>
      <c r="M6863" t="s">
        <v>19536</v>
      </c>
      <c r="N6863">
        <v>0.84361111099999997</v>
      </c>
      <c r="O6863">
        <v>0</v>
      </c>
      <c r="P6863">
        <v>1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9.1266509499755011E-2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9.1266509499755011E-2</v>
      </c>
    </row>
    <row r="6864" spans="1:31" x14ac:dyDescent="0.25">
      <c r="A6864">
        <v>2344258</v>
      </c>
      <c r="B6864">
        <v>1</v>
      </c>
      <c r="C6864" t="s">
        <v>81</v>
      </c>
      <c r="D6864" t="s">
        <v>118</v>
      </c>
      <c r="E6864" t="s">
        <v>141</v>
      </c>
      <c r="F6864" t="s">
        <v>13184</v>
      </c>
      <c r="G6864" t="s">
        <v>269</v>
      </c>
      <c r="H6864" t="s">
        <v>135</v>
      </c>
      <c r="I6864" t="s">
        <v>144</v>
      </c>
      <c r="J6864" t="s">
        <v>137</v>
      </c>
      <c r="K6864" t="s">
        <v>209</v>
      </c>
      <c r="L6864" t="s">
        <v>19537</v>
      </c>
      <c r="M6864" t="s">
        <v>19538</v>
      </c>
      <c r="N6864">
        <v>2.6636111109999998</v>
      </c>
      <c r="O6864">
        <v>2</v>
      </c>
      <c r="P6864">
        <v>4</v>
      </c>
      <c r="Q6864">
        <v>6</v>
      </c>
      <c r="R6864">
        <v>9</v>
      </c>
      <c r="S6864">
        <v>16</v>
      </c>
      <c r="T6864">
        <v>10</v>
      </c>
      <c r="U6864">
        <v>2</v>
      </c>
      <c r="V6864">
        <v>0</v>
      </c>
      <c r="W6864">
        <v>3.2575063600454981</v>
      </c>
      <c r="X6864">
        <v>0.31194036741087505</v>
      </c>
      <c r="Y6864">
        <v>45.143582329084808</v>
      </c>
      <c r="Z6864">
        <v>55.071100512584891</v>
      </c>
      <c r="AA6864">
        <v>568.86407761391888</v>
      </c>
      <c r="AB6864">
        <v>122.00812997532462</v>
      </c>
      <c r="AC6864">
        <v>87.568111555654724</v>
      </c>
      <c r="AD6864">
        <v>0</v>
      </c>
      <c r="AE6864">
        <v>882.22444871402433</v>
      </c>
    </row>
    <row r="6865" spans="1:31" x14ac:dyDescent="0.25">
      <c r="A6865">
        <v>2344259</v>
      </c>
      <c r="B6865">
        <v>1</v>
      </c>
      <c r="C6865" t="s">
        <v>80</v>
      </c>
      <c r="D6865" t="s">
        <v>106</v>
      </c>
      <c r="E6865" t="s">
        <v>141</v>
      </c>
      <c r="F6865" t="s">
        <v>19539</v>
      </c>
      <c r="G6865" t="s">
        <v>134</v>
      </c>
      <c r="H6865" t="s">
        <v>135</v>
      </c>
      <c r="I6865" t="s">
        <v>144</v>
      </c>
      <c r="J6865" t="s">
        <v>137</v>
      </c>
      <c r="K6865" t="s">
        <v>138</v>
      </c>
      <c r="L6865" t="s">
        <v>19540</v>
      </c>
      <c r="M6865" t="s">
        <v>19541</v>
      </c>
      <c r="N6865">
        <v>1.4855555549999999</v>
      </c>
      <c r="O6865">
        <v>1</v>
      </c>
      <c r="P6865">
        <v>44</v>
      </c>
      <c r="Q6865">
        <v>28</v>
      </c>
      <c r="R6865">
        <v>9</v>
      </c>
      <c r="S6865">
        <v>1</v>
      </c>
      <c r="T6865">
        <v>10</v>
      </c>
      <c r="U6865">
        <v>0</v>
      </c>
      <c r="V6865">
        <v>0</v>
      </c>
      <c r="W6865">
        <v>0.25023339321419336</v>
      </c>
      <c r="X6865">
        <v>43.674360514512927</v>
      </c>
      <c r="Y6865">
        <v>557.17710160546324</v>
      </c>
      <c r="Z6865">
        <v>57.471196350533845</v>
      </c>
      <c r="AA6865">
        <v>9.2782296943287204</v>
      </c>
      <c r="AB6865">
        <v>41.87015668414864</v>
      </c>
      <c r="AC6865">
        <v>0</v>
      </c>
      <c r="AD6865">
        <v>0</v>
      </c>
      <c r="AE6865">
        <v>709.72127824220161</v>
      </c>
    </row>
    <row r="6866" spans="1:31" x14ac:dyDescent="0.25">
      <c r="A6866">
        <v>2344260</v>
      </c>
      <c r="B6866">
        <v>1</v>
      </c>
      <c r="C6866" t="s">
        <v>80</v>
      </c>
      <c r="D6866" t="s">
        <v>93</v>
      </c>
      <c r="E6866" t="s">
        <v>151</v>
      </c>
      <c r="F6866" t="s">
        <v>9592</v>
      </c>
      <c r="G6866" t="s">
        <v>410</v>
      </c>
      <c r="H6866" t="s">
        <v>154</v>
      </c>
      <c r="I6866" t="s">
        <v>144</v>
      </c>
      <c r="J6866" t="s">
        <v>137</v>
      </c>
      <c r="K6866" t="s">
        <v>138</v>
      </c>
      <c r="L6866" t="s">
        <v>19542</v>
      </c>
      <c r="M6866" t="s">
        <v>19543</v>
      </c>
      <c r="N6866">
        <v>3.6716666660000001</v>
      </c>
      <c r="O6866">
        <v>0</v>
      </c>
      <c r="P6866">
        <v>3</v>
      </c>
      <c r="Q6866">
        <v>0</v>
      </c>
      <c r="R6866">
        <v>2</v>
      </c>
      <c r="S6866">
        <v>0</v>
      </c>
      <c r="T6866">
        <v>1</v>
      </c>
      <c r="U6866">
        <v>0</v>
      </c>
      <c r="V6866">
        <v>0</v>
      </c>
      <c r="W6866">
        <v>0</v>
      </c>
      <c r="X6866">
        <v>0.77285736074544187</v>
      </c>
      <c r="Y6866">
        <v>0</v>
      </c>
      <c r="Z6866">
        <v>5.0306309376681853</v>
      </c>
      <c r="AA6866">
        <v>0</v>
      </c>
      <c r="AB6866">
        <v>0.73213967086997445</v>
      </c>
      <c r="AC6866">
        <v>0</v>
      </c>
      <c r="AD6866">
        <v>0</v>
      </c>
      <c r="AE6866">
        <v>6.5356279692836017</v>
      </c>
    </row>
    <row r="6867" spans="1:31" x14ac:dyDescent="0.25">
      <c r="A6867">
        <v>2344261</v>
      </c>
      <c r="B6867">
        <v>1</v>
      </c>
      <c r="C6867" t="s">
        <v>81</v>
      </c>
      <c r="D6867" t="s">
        <v>121</v>
      </c>
      <c r="E6867" t="s">
        <v>151</v>
      </c>
      <c r="F6867" t="s">
        <v>19544</v>
      </c>
      <c r="G6867" t="s">
        <v>153</v>
      </c>
      <c r="H6867" t="s">
        <v>154</v>
      </c>
      <c r="I6867" t="s">
        <v>144</v>
      </c>
      <c r="J6867" t="s">
        <v>137</v>
      </c>
      <c r="K6867" t="s">
        <v>138</v>
      </c>
      <c r="L6867" t="s">
        <v>19545</v>
      </c>
      <c r="M6867" t="s">
        <v>19546</v>
      </c>
      <c r="N6867">
        <v>1.703888888</v>
      </c>
      <c r="O6867">
        <v>0</v>
      </c>
      <c r="P6867">
        <v>3</v>
      </c>
      <c r="Q6867">
        <v>0</v>
      </c>
      <c r="R6867">
        <v>0</v>
      </c>
      <c r="S6867">
        <v>0</v>
      </c>
      <c r="T6867">
        <v>1</v>
      </c>
      <c r="U6867">
        <v>0</v>
      </c>
      <c r="V6867">
        <v>0</v>
      </c>
      <c r="W6867">
        <v>0</v>
      </c>
      <c r="X6867">
        <v>0.28022735463644666</v>
      </c>
      <c r="Y6867">
        <v>0</v>
      </c>
      <c r="Z6867">
        <v>0</v>
      </c>
      <c r="AA6867">
        <v>0</v>
      </c>
      <c r="AB6867">
        <v>1.0927504501802778E-3</v>
      </c>
      <c r="AC6867">
        <v>0</v>
      </c>
      <c r="AD6867">
        <v>0</v>
      </c>
      <c r="AE6867">
        <v>0.28132010508662691</v>
      </c>
    </row>
    <row r="6868" spans="1:31" x14ac:dyDescent="0.25">
      <c r="A6868">
        <v>2344263</v>
      </c>
      <c r="B6868">
        <v>1</v>
      </c>
      <c r="C6868" t="s">
        <v>80</v>
      </c>
      <c r="D6868" t="s">
        <v>84</v>
      </c>
      <c r="E6868" t="s">
        <v>147</v>
      </c>
      <c r="F6868" t="s">
        <v>19547</v>
      </c>
      <c r="G6868" t="s">
        <v>134</v>
      </c>
      <c r="H6868" t="s">
        <v>135</v>
      </c>
      <c r="I6868" t="s">
        <v>144</v>
      </c>
      <c r="J6868" t="s">
        <v>137</v>
      </c>
      <c r="K6868" t="s">
        <v>138</v>
      </c>
      <c r="L6868" t="s">
        <v>19548</v>
      </c>
      <c r="M6868" t="s">
        <v>19549</v>
      </c>
      <c r="N6868">
        <v>0.45472222200000001</v>
      </c>
      <c r="O6868">
        <v>0</v>
      </c>
      <c r="P6868">
        <v>5372</v>
      </c>
      <c r="Q6868">
        <v>0</v>
      </c>
      <c r="R6868">
        <v>1</v>
      </c>
      <c r="S6868">
        <v>2</v>
      </c>
      <c r="T6868">
        <v>360</v>
      </c>
      <c r="U6868">
        <v>0</v>
      </c>
      <c r="V6868">
        <v>0</v>
      </c>
      <c r="W6868">
        <v>0</v>
      </c>
      <c r="X6868">
        <v>695.37751078593874</v>
      </c>
      <c r="Y6868">
        <v>0</v>
      </c>
      <c r="Z6868">
        <v>0</v>
      </c>
      <c r="AA6868">
        <v>1.9909821555718501</v>
      </c>
      <c r="AB6868">
        <v>164.49629936425097</v>
      </c>
      <c r="AC6868">
        <v>0</v>
      </c>
      <c r="AD6868">
        <v>0</v>
      </c>
      <c r="AE6868">
        <v>861.86479230576151</v>
      </c>
    </row>
    <row r="6869" spans="1:31" x14ac:dyDescent="0.25">
      <c r="A6869">
        <v>2344265</v>
      </c>
      <c r="B6869">
        <v>1</v>
      </c>
      <c r="C6869" t="s">
        <v>80</v>
      </c>
      <c r="D6869" t="s">
        <v>105</v>
      </c>
      <c r="E6869" t="s">
        <v>174</v>
      </c>
      <c r="F6869" t="s">
        <v>19550</v>
      </c>
      <c r="G6869" t="s">
        <v>194</v>
      </c>
      <c r="H6869" t="s">
        <v>154</v>
      </c>
      <c r="I6869" t="s">
        <v>144</v>
      </c>
      <c r="J6869" t="s">
        <v>137</v>
      </c>
      <c r="K6869" t="s">
        <v>138</v>
      </c>
      <c r="L6869" t="s">
        <v>19551</v>
      </c>
      <c r="M6869" t="s">
        <v>19552</v>
      </c>
      <c r="N6869">
        <v>0.58555555500000001</v>
      </c>
      <c r="O6869">
        <v>0</v>
      </c>
      <c r="P6869">
        <v>329</v>
      </c>
      <c r="Q6869">
        <v>0</v>
      </c>
      <c r="R6869">
        <v>0</v>
      </c>
      <c r="S6869">
        <v>0</v>
      </c>
      <c r="T6869">
        <v>12</v>
      </c>
      <c r="U6869">
        <v>0</v>
      </c>
      <c r="V6869">
        <v>0</v>
      </c>
      <c r="W6869">
        <v>0</v>
      </c>
      <c r="X6869">
        <v>47.47496636216578</v>
      </c>
      <c r="Y6869">
        <v>0</v>
      </c>
      <c r="Z6869">
        <v>0</v>
      </c>
      <c r="AA6869">
        <v>0</v>
      </c>
      <c r="AB6869">
        <v>7.3180076861830896</v>
      </c>
      <c r="AC6869">
        <v>0</v>
      </c>
      <c r="AD6869">
        <v>0</v>
      </c>
      <c r="AE6869">
        <v>54.792974048348867</v>
      </c>
    </row>
    <row r="6870" spans="1:31" x14ac:dyDescent="0.25">
      <c r="A6870">
        <v>2344266</v>
      </c>
      <c r="B6870">
        <v>1</v>
      </c>
      <c r="C6870" t="s">
        <v>81</v>
      </c>
      <c r="D6870" t="s">
        <v>113</v>
      </c>
      <c r="E6870" t="s">
        <v>147</v>
      </c>
      <c r="F6870" t="s">
        <v>19553</v>
      </c>
      <c r="G6870" t="s">
        <v>134</v>
      </c>
      <c r="H6870" t="s">
        <v>135</v>
      </c>
      <c r="I6870" t="s">
        <v>144</v>
      </c>
      <c r="J6870" t="s">
        <v>137</v>
      </c>
      <c r="K6870" t="s">
        <v>138</v>
      </c>
      <c r="L6870" t="s">
        <v>19554</v>
      </c>
      <c r="M6870" t="s">
        <v>19555</v>
      </c>
      <c r="N6870">
        <v>0.700555555</v>
      </c>
      <c r="O6870">
        <v>0</v>
      </c>
      <c r="P6870">
        <v>760</v>
      </c>
      <c r="Q6870">
        <v>1</v>
      </c>
      <c r="R6870">
        <v>28</v>
      </c>
      <c r="S6870">
        <v>1</v>
      </c>
      <c r="T6870">
        <v>104</v>
      </c>
      <c r="U6870">
        <v>1</v>
      </c>
      <c r="V6870">
        <v>0</v>
      </c>
      <c r="W6870">
        <v>0</v>
      </c>
      <c r="X6870">
        <v>81.435512896256029</v>
      </c>
      <c r="Y6870">
        <v>13.9811895457707</v>
      </c>
      <c r="Z6870">
        <v>14.009673617799885</v>
      </c>
      <c r="AA6870">
        <v>1.556588596564439</v>
      </c>
      <c r="AB6870">
        <v>58.573938651455443</v>
      </c>
      <c r="AC6870">
        <v>216.79049505396554</v>
      </c>
      <c r="AD6870">
        <v>0</v>
      </c>
      <c r="AE6870">
        <v>386.34739836181205</v>
      </c>
    </row>
    <row r="6871" spans="1:31" x14ac:dyDescent="0.25">
      <c r="A6871">
        <v>2344267</v>
      </c>
      <c r="B6871">
        <v>1</v>
      </c>
      <c r="C6871" t="s">
        <v>80</v>
      </c>
      <c r="D6871" t="s">
        <v>105</v>
      </c>
      <c r="E6871" t="s">
        <v>147</v>
      </c>
      <c r="F6871" t="s">
        <v>19556</v>
      </c>
      <c r="G6871" t="s">
        <v>184</v>
      </c>
      <c r="H6871" t="s">
        <v>135</v>
      </c>
      <c r="I6871" t="s">
        <v>144</v>
      </c>
      <c r="J6871" t="s">
        <v>137</v>
      </c>
      <c r="K6871" t="s">
        <v>138</v>
      </c>
      <c r="L6871" t="s">
        <v>19557</v>
      </c>
      <c r="M6871" t="s">
        <v>19558</v>
      </c>
      <c r="N6871">
        <v>3.9363888880000002</v>
      </c>
      <c r="O6871">
        <v>0</v>
      </c>
      <c r="P6871">
        <v>0</v>
      </c>
      <c r="Q6871">
        <v>0</v>
      </c>
      <c r="R6871">
        <v>0</v>
      </c>
      <c r="S6871">
        <v>2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30.456963736051662</v>
      </c>
      <c r="AB6871">
        <v>0</v>
      </c>
      <c r="AC6871">
        <v>0</v>
      </c>
      <c r="AD6871">
        <v>0</v>
      </c>
      <c r="AE6871">
        <v>30.456963736051662</v>
      </c>
    </row>
    <row r="6872" spans="1:31" x14ac:dyDescent="0.25">
      <c r="A6872">
        <v>2344268</v>
      </c>
      <c r="B6872">
        <v>1</v>
      </c>
      <c r="C6872" t="s">
        <v>81</v>
      </c>
      <c r="D6872" t="s">
        <v>113</v>
      </c>
      <c r="E6872" t="s">
        <v>151</v>
      </c>
      <c r="F6872" t="s">
        <v>19559</v>
      </c>
      <c r="G6872" t="s">
        <v>153</v>
      </c>
      <c r="H6872" t="s">
        <v>154</v>
      </c>
      <c r="I6872" t="s">
        <v>144</v>
      </c>
      <c r="J6872" t="s">
        <v>137</v>
      </c>
      <c r="K6872" t="s">
        <v>138</v>
      </c>
      <c r="L6872" t="s">
        <v>19560</v>
      </c>
      <c r="M6872" t="s">
        <v>19561</v>
      </c>
      <c r="N6872">
        <v>1.7250000000000001</v>
      </c>
      <c r="O6872">
        <v>0</v>
      </c>
      <c r="P6872">
        <v>5</v>
      </c>
      <c r="Q6872">
        <v>0</v>
      </c>
      <c r="R6872">
        <v>0</v>
      </c>
      <c r="S6872">
        <v>0</v>
      </c>
      <c r="T6872">
        <v>1</v>
      </c>
      <c r="U6872">
        <v>0</v>
      </c>
      <c r="V6872">
        <v>0</v>
      </c>
      <c r="W6872">
        <v>0</v>
      </c>
      <c r="X6872">
        <v>2.1682543641918808</v>
      </c>
      <c r="Y6872">
        <v>0</v>
      </c>
      <c r="Z6872">
        <v>0</v>
      </c>
      <c r="AA6872">
        <v>0</v>
      </c>
      <c r="AB6872">
        <v>0.72978082209208006</v>
      </c>
      <c r="AC6872">
        <v>0</v>
      </c>
      <c r="AD6872">
        <v>0</v>
      </c>
      <c r="AE6872">
        <v>2.8980351862839608</v>
      </c>
    </row>
    <row r="6873" spans="1:31" x14ac:dyDescent="0.25">
      <c r="A6873">
        <v>2344273</v>
      </c>
      <c r="B6873">
        <v>1</v>
      </c>
      <c r="C6873" t="s">
        <v>80</v>
      </c>
      <c r="D6873" t="s">
        <v>94</v>
      </c>
      <c r="E6873" t="s">
        <v>151</v>
      </c>
      <c r="F6873" t="s">
        <v>19562</v>
      </c>
      <c r="G6873" t="s">
        <v>153</v>
      </c>
      <c r="H6873" t="s">
        <v>154</v>
      </c>
      <c r="I6873" t="s">
        <v>144</v>
      </c>
      <c r="J6873" t="s">
        <v>137</v>
      </c>
      <c r="K6873" t="s">
        <v>138</v>
      </c>
      <c r="L6873" t="s">
        <v>19563</v>
      </c>
      <c r="M6873" t="s">
        <v>19564</v>
      </c>
      <c r="N6873">
        <v>2.719166666</v>
      </c>
      <c r="O6873">
        <v>0</v>
      </c>
      <c r="P6873">
        <v>8</v>
      </c>
      <c r="Q6873">
        <v>0</v>
      </c>
      <c r="R6873">
        <v>0</v>
      </c>
      <c r="S6873">
        <v>0</v>
      </c>
      <c r="T6873">
        <v>1</v>
      </c>
      <c r="U6873">
        <v>0</v>
      </c>
      <c r="V6873">
        <v>0</v>
      </c>
      <c r="W6873">
        <v>0</v>
      </c>
      <c r="X6873">
        <v>2.7466167052303221</v>
      </c>
      <c r="Y6873">
        <v>0</v>
      </c>
      <c r="Z6873">
        <v>0</v>
      </c>
      <c r="AA6873">
        <v>0</v>
      </c>
      <c r="AB6873">
        <v>1.5323851311624448</v>
      </c>
      <c r="AC6873">
        <v>0</v>
      </c>
      <c r="AD6873">
        <v>0</v>
      </c>
      <c r="AE6873">
        <v>4.2790018363927667</v>
      </c>
    </row>
    <row r="6874" spans="1:31" x14ac:dyDescent="0.25">
      <c r="A6874">
        <v>2344274</v>
      </c>
      <c r="B6874">
        <v>1</v>
      </c>
      <c r="C6874" t="s">
        <v>81</v>
      </c>
      <c r="D6874" t="s">
        <v>114</v>
      </c>
      <c r="E6874" t="s">
        <v>147</v>
      </c>
      <c r="F6874" t="s">
        <v>19565</v>
      </c>
      <c r="G6874" t="s">
        <v>184</v>
      </c>
      <c r="H6874" t="s">
        <v>135</v>
      </c>
      <c r="I6874" t="s">
        <v>144</v>
      </c>
      <c r="J6874" t="s">
        <v>137</v>
      </c>
      <c r="K6874" t="s">
        <v>138</v>
      </c>
      <c r="L6874" t="s">
        <v>19566</v>
      </c>
      <c r="M6874" t="s">
        <v>19567</v>
      </c>
      <c r="N6874">
        <v>1.446388888</v>
      </c>
      <c r="O6874">
        <v>0</v>
      </c>
      <c r="P6874">
        <v>156</v>
      </c>
      <c r="Q6874">
        <v>1</v>
      </c>
      <c r="R6874">
        <v>18</v>
      </c>
      <c r="S6874">
        <v>2</v>
      </c>
      <c r="T6874">
        <v>14</v>
      </c>
      <c r="U6874">
        <v>0</v>
      </c>
      <c r="V6874">
        <v>0</v>
      </c>
      <c r="W6874">
        <v>0</v>
      </c>
      <c r="X6874">
        <v>21.483951030095685</v>
      </c>
      <c r="Y6874">
        <v>6.849576702651559</v>
      </c>
      <c r="Z6874">
        <v>5.8182726631713457</v>
      </c>
      <c r="AA6874">
        <v>13.136144620565457</v>
      </c>
      <c r="AB6874">
        <v>19.387210544276378</v>
      </c>
      <c r="AC6874">
        <v>0</v>
      </c>
      <c r="AD6874">
        <v>0</v>
      </c>
      <c r="AE6874">
        <v>66.67515556076043</v>
      </c>
    </row>
    <row r="6875" spans="1:31" x14ac:dyDescent="0.25">
      <c r="A6875">
        <v>2344275</v>
      </c>
      <c r="B6875">
        <v>1</v>
      </c>
      <c r="C6875" t="s">
        <v>80</v>
      </c>
      <c r="D6875" t="s">
        <v>97</v>
      </c>
      <c r="E6875" t="s">
        <v>151</v>
      </c>
      <c r="F6875" t="s">
        <v>19568</v>
      </c>
      <c r="G6875" t="s">
        <v>498</v>
      </c>
      <c r="H6875" t="s">
        <v>154</v>
      </c>
      <c r="I6875" t="s">
        <v>144</v>
      </c>
      <c r="J6875" t="s">
        <v>137</v>
      </c>
      <c r="K6875" t="s">
        <v>138</v>
      </c>
      <c r="L6875" t="s">
        <v>19569</v>
      </c>
      <c r="M6875" t="s">
        <v>19570</v>
      </c>
      <c r="N6875">
        <v>2.98</v>
      </c>
      <c r="O6875">
        <v>0</v>
      </c>
      <c r="P6875">
        <v>53</v>
      </c>
      <c r="Q6875">
        <v>0</v>
      </c>
      <c r="R6875">
        <v>1</v>
      </c>
      <c r="S6875">
        <v>0</v>
      </c>
      <c r="T6875">
        <v>7</v>
      </c>
      <c r="U6875">
        <v>0</v>
      </c>
      <c r="V6875">
        <v>0</v>
      </c>
      <c r="W6875">
        <v>0</v>
      </c>
      <c r="X6875">
        <v>64.867049580873427</v>
      </c>
      <c r="Y6875">
        <v>0</v>
      </c>
      <c r="Z6875">
        <v>0.99458606926461446</v>
      </c>
      <c r="AA6875">
        <v>0</v>
      </c>
      <c r="AB6875">
        <v>17.360701690576345</v>
      </c>
      <c r="AC6875">
        <v>0</v>
      </c>
      <c r="AD6875">
        <v>0</v>
      </c>
      <c r="AE6875">
        <v>83.22233734071439</v>
      </c>
    </row>
    <row r="6876" spans="1:31" x14ac:dyDescent="0.25">
      <c r="A6876">
        <v>2344276</v>
      </c>
      <c r="B6876">
        <v>1</v>
      </c>
      <c r="C6876" t="s">
        <v>80</v>
      </c>
      <c r="D6876" t="s">
        <v>103</v>
      </c>
      <c r="E6876" t="s">
        <v>157</v>
      </c>
      <c r="F6876" t="s">
        <v>19571</v>
      </c>
      <c r="G6876" t="s">
        <v>159</v>
      </c>
      <c r="H6876" t="s">
        <v>154</v>
      </c>
      <c r="I6876" t="s">
        <v>144</v>
      </c>
      <c r="J6876" t="s">
        <v>137</v>
      </c>
      <c r="K6876" t="s">
        <v>138</v>
      </c>
      <c r="L6876" t="s">
        <v>19572</v>
      </c>
      <c r="M6876" t="s">
        <v>19573</v>
      </c>
      <c r="N6876">
        <v>0.86277777700000002</v>
      </c>
      <c r="O6876">
        <v>0</v>
      </c>
      <c r="P6876">
        <v>0</v>
      </c>
      <c r="Q6876">
        <v>0</v>
      </c>
      <c r="R6876">
        <v>8</v>
      </c>
      <c r="S6876">
        <v>0</v>
      </c>
      <c r="T6876">
        <v>2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42.920384829464446</v>
      </c>
      <c r="AA6876">
        <v>0</v>
      </c>
      <c r="AB6876">
        <v>5.3954052842355473</v>
      </c>
      <c r="AC6876">
        <v>0</v>
      </c>
      <c r="AD6876">
        <v>0</v>
      </c>
      <c r="AE6876">
        <v>48.31579011369999</v>
      </c>
    </row>
    <row r="6877" spans="1:31" x14ac:dyDescent="0.25">
      <c r="A6877">
        <v>2344279</v>
      </c>
      <c r="B6877">
        <v>1</v>
      </c>
      <c r="C6877" t="s">
        <v>80</v>
      </c>
      <c r="D6877" t="s">
        <v>110</v>
      </c>
      <c r="E6877" t="s">
        <v>151</v>
      </c>
      <c r="F6877" t="s">
        <v>17190</v>
      </c>
      <c r="G6877" t="s">
        <v>797</v>
      </c>
      <c r="H6877" t="s">
        <v>154</v>
      </c>
      <c r="I6877" t="s">
        <v>144</v>
      </c>
      <c r="J6877" t="s">
        <v>137</v>
      </c>
      <c r="K6877" t="s">
        <v>138</v>
      </c>
      <c r="L6877" t="s">
        <v>19574</v>
      </c>
      <c r="M6877" t="s">
        <v>19575</v>
      </c>
      <c r="N6877">
        <v>2.88</v>
      </c>
      <c r="O6877">
        <v>0</v>
      </c>
      <c r="P6877">
        <v>111</v>
      </c>
      <c r="Q6877">
        <v>0</v>
      </c>
      <c r="R6877">
        <v>0</v>
      </c>
      <c r="S6877">
        <v>0</v>
      </c>
      <c r="T6877">
        <v>9</v>
      </c>
      <c r="U6877">
        <v>0</v>
      </c>
      <c r="V6877">
        <v>0</v>
      </c>
      <c r="W6877">
        <v>0</v>
      </c>
      <c r="X6877">
        <v>102.89337158251141</v>
      </c>
      <c r="Y6877">
        <v>0</v>
      </c>
      <c r="Z6877">
        <v>0</v>
      </c>
      <c r="AA6877">
        <v>0</v>
      </c>
      <c r="AB6877">
        <v>28.002686442933154</v>
      </c>
      <c r="AC6877">
        <v>0</v>
      </c>
      <c r="AD6877">
        <v>0</v>
      </c>
      <c r="AE6877">
        <v>130.89605802544457</v>
      </c>
    </row>
    <row r="6878" spans="1:31" x14ac:dyDescent="0.25">
      <c r="A6878">
        <v>2344280</v>
      </c>
      <c r="B6878">
        <v>1</v>
      </c>
      <c r="C6878" t="s">
        <v>81</v>
      </c>
      <c r="D6878" t="s">
        <v>128</v>
      </c>
      <c r="E6878" t="s">
        <v>147</v>
      </c>
      <c r="F6878" t="s">
        <v>19576</v>
      </c>
      <c r="G6878" t="s">
        <v>184</v>
      </c>
      <c r="H6878" t="s">
        <v>135</v>
      </c>
      <c r="I6878" t="s">
        <v>144</v>
      </c>
      <c r="J6878" t="s">
        <v>137</v>
      </c>
      <c r="K6878" t="s">
        <v>138</v>
      </c>
      <c r="L6878" t="s">
        <v>19577</v>
      </c>
      <c r="M6878" t="s">
        <v>19578</v>
      </c>
      <c r="N6878">
        <v>1.463055555</v>
      </c>
      <c r="O6878">
        <v>0</v>
      </c>
      <c r="P6878">
        <v>264</v>
      </c>
      <c r="Q6878">
        <v>0</v>
      </c>
      <c r="R6878">
        <v>1</v>
      </c>
      <c r="S6878">
        <v>0</v>
      </c>
      <c r="T6878">
        <v>12</v>
      </c>
      <c r="U6878">
        <v>0</v>
      </c>
      <c r="V6878">
        <v>0</v>
      </c>
      <c r="W6878">
        <v>0</v>
      </c>
      <c r="X6878">
        <v>115.967214955985</v>
      </c>
      <c r="Y6878">
        <v>0</v>
      </c>
      <c r="Z6878">
        <v>0.58352385633435055</v>
      </c>
      <c r="AA6878">
        <v>0</v>
      </c>
      <c r="AB6878">
        <v>28.558238478995595</v>
      </c>
      <c r="AC6878">
        <v>0</v>
      </c>
      <c r="AD6878">
        <v>0</v>
      </c>
      <c r="AE6878">
        <v>145.10897729131494</v>
      </c>
    </row>
    <row r="6879" spans="1:31" x14ac:dyDescent="0.25">
      <c r="A6879">
        <v>2344281</v>
      </c>
      <c r="B6879">
        <v>1</v>
      </c>
      <c r="C6879" t="s">
        <v>80</v>
      </c>
      <c r="D6879" t="s">
        <v>96</v>
      </c>
      <c r="E6879" t="s">
        <v>147</v>
      </c>
      <c r="F6879" t="s">
        <v>19579</v>
      </c>
      <c r="G6879" t="s">
        <v>184</v>
      </c>
      <c r="H6879" t="s">
        <v>135</v>
      </c>
      <c r="I6879" t="s">
        <v>144</v>
      </c>
      <c r="J6879" t="s">
        <v>137</v>
      </c>
      <c r="K6879" t="s">
        <v>138</v>
      </c>
      <c r="L6879" t="s">
        <v>19580</v>
      </c>
      <c r="M6879" t="s">
        <v>19581</v>
      </c>
      <c r="N6879">
        <v>2.7827777770000002</v>
      </c>
      <c r="O6879">
        <v>0</v>
      </c>
      <c r="P6879">
        <v>88</v>
      </c>
      <c r="Q6879">
        <v>0</v>
      </c>
      <c r="R6879">
        <v>3</v>
      </c>
      <c r="S6879">
        <v>0</v>
      </c>
      <c r="T6879">
        <v>10</v>
      </c>
      <c r="U6879">
        <v>0</v>
      </c>
      <c r="V6879">
        <v>0</v>
      </c>
      <c r="W6879">
        <v>0</v>
      </c>
      <c r="X6879">
        <v>101.01294208890931</v>
      </c>
      <c r="Y6879">
        <v>0</v>
      </c>
      <c r="Z6879">
        <v>1.760512385467135</v>
      </c>
      <c r="AA6879">
        <v>0</v>
      </c>
      <c r="AB6879">
        <v>17.98821860453091</v>
      </c>
      <c r="AC6879">
        <v>0</v>
      </c>
      <c r="AD6879">
        <v>0</v>
      </c>
      <c r="AE6879">
        <v>120.76167307890736</v>
      </c>
    </row>
    <row r="6880" spans="1:31" x14ac:dyDescent="0.25">
      <c r="A6880">
        <v>2344284</v>
      </c>
      <c r="B6880">
        <v>1</v>
      </c>
      <c r="C6880" t="s">
        <v>80</v>
      </c>
      <c r="D6880" t="s">
        <v>93</v>
      </c>
      <c r="E6880" t="s">
        <v>147</v>
      </c>
      <c r="F6880" t="s">
        <v>19582</v>
      </c>
      <c r="G6880" t="s">
        <v>19583</v>
      </c>
      <c r="H6880" t="s">
        <v>135</v>
      </c>
      <c r="I6880" t="s">
        <v>144</v>
      </c>
      <c r="J6880" t="s">
        <v>137</v>
      </c>
      <c r="K6880" t="s">
        <v>138</v>
      </c>
      <c r="L6880" t="s">
        <v>19584</v>
      </c>
      <c r="M6880" t="s">
        <v>19585</v>
      </c>
      <c r="N6880">
        <v>1.187777777</v>
      </c>
      <c r="O6880">
        <v>0</v>
      </c>
      <c r="P6880">
        <v>14</v>
      </c>
      <c r="Q6880">
        <v>0</v>
      </c>
      <c r="R6880">
        <v>25</v>
      </c>
      <c r="S6880">
        <v>0</v>
      </c>
      <c r="T6880">
        <v>7</v>
      </c>
      <c r="U6880">
        <v>0</v>
      </c>
      <c r="V6880">
        <v>0</v>
      </c>
      <c r="W6880">
        <v>0</v>
      </c>
      <c r="X6880">
        <v>2.7337564014854596</v>
      </c>
      <c r="Y6880">
        <v>0</v>
      </c>
      <c r="Z6880">
        <v>65.204601931829359</v>
      </c>
      <c r="AA6880">
        <v>0</v>
      </c>
      <c r="AB6880">
        <v>12.629939605625216</v>
      </c>
      <c r="AC6880">
        <v>0</v>
      </c>
      <c r="AD6880">
        <v>0</v>
      </c>
      <c r="AE6880">
        <v>80.568297938940034</v>
      </c>
    </row>
    <row r="6881" spans="1:31" x14ac:dyDescent="0.25">
      <c r="A6881">
        <v>2344285</v>
      </c>
      <c r="B6881">
        <v>1</v>
      </c>
      <c r="C6881" t="s">
        <v>81</v>
      </c>
      <c r="D6881" t="s">
        <v>123</v>
      </c>
      <c r="E6881" t="s">
        <v>157</v>
      </c>
      <c r="F6881" t="s">
        <v>19586</v>
      </c>
      <c r="G6881" t="s">
        <v>194</v>
      </c>
      <c r="H6881" t="s">
        <v>154</v>
      </c>
      <c r="I6881" t="s">
        <v>144</v>
      </c>
      <c r="J6881" t="s">
        <v>137</v>
      </c>
      <c r="K6881" t="s">
        <v>138</v>
      </c>
      <c r="L6881" t="s">
        <v>19587</v>
      </c>
      <c r="M6881" t="s">
        <v>19588</v>
      </c>
      <c r="N6881">
        <v>0.95972222200000001</v>
      </c>
      <c r="O6881">
        <v>0</v>
      </c>
      <c r="P6881">
        <v>0</v>
      </c>
      <c r="Q6881">
        <v>0</v>
      </c>
      <c r="R6881">
        <v>1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</row>
    <row r="6882" spans="1:31" x14ac:dyDescent="0.25">
      <c r="A6882">
        <v>2344286</v>
      </c>
      <c r="B6882">
        <v>1</v>
      </c>
      <c r="C6882" t="s">
        <v>80</v>
      </c>
      <c r="D6882" t="s">
        <v>96</v>
      </c>
      <c r="E6882" t="s">
        <v>157</v>
      </c>
      <c r="F6882" t="s">
        <v>19589</v>
      </c>
      <c r="G6882" t="s">
        <v>279</v>
      </c>
      <c r="H6882" t="s">
        <v>154</v>
      </c>
      <c r="I6882" t="s">
        <v>144</v>
      </c>
      <c r="J6882" t="s">
        <v>137</v>
      </c>
      <c r="K6882" t="s">
        <v>138</v>
      </c>
      <c r="L6882" t="s">
        <v>19590</v>
      </c>
      <c r="M6882" t="s">
        <v>19591</v>
      </c>
      <c r="N6882">
        <v>4.8447222219999997</v>
      </c>
      <c r="O6882">
        <v>0</v>
      </c>
      <c r="P6882">
        <v>1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2.0885376246022571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2.0885376246022571</v>
      </c>
    </row>
    <row r="6883" spans="1:31" x14ac:dyDescent="0.25">
      <c r="A6883">
        <v>2344289</v>
      </c>
      <c r="B6883">
        <v>1</v>
      </c>
      <c r="C6883" t="s">
        <v>81</v>
      </c>
      <c r="D6883" t="s">
        <v>121</v>
      </c>
      <c r="E6883" t="s">
        <v>151</v>
      </c>
      <c r="F6883" t="s">
        <v>19592</v>
      </c>
      <c r="G6883" t="s">
        <v>153</v>
      </c>
      <c r="H6883" t="s">
        <v>154</v>
      </c>
      <c r="I6883" t="s">
        <v>144</v>
      </c>
      <c r="J6883" t="s">
        <v>137</v>
      </c>
      <c r="K6883" t="s">
        <v>138</v>
      </c>
      <c r="L6883" t="s">
        <v>19593</v>
      </c>
      <c r="M6883" t="s">
        <v>19594</v>
      </c>
      <c r="N6883">
        <v>1.801666666</v>
      </c>
      <c r="O6883">
        <v>0</v>
      </c>
      <c r="P6883">
        <v>29</v>
      </c>
      <c r="Q6883">
        <v>0</v>
      </c>
      <c r="R6883">
        <v>0</v>
      </c>
      <c r="S6883">
        <v>0</v>
      </c>
      <c r="T6883">
        <v>1</v>
      </c>
      <c r="U6883">
        <v>0</v>
      </c>
      <c r="V6883">
        <v>0</v>
      </c>
      <c r="W6883">
        <v>0</v>
      </c>
      <c r="X6883">
        <v>5.7117816858412516</v>
      </c>
      <c r="Y6883">
        <v>0</v>
      </c>
      <c r="Z6883">
        <v>0</v>
      </c>
      <c r="AA6883">
        <v>0</v>
      </c>
      <c r="AB6883">
        <v>0.52967329178326494</v>
      </c>
      <c r="AC6883">
        <v>0</v>
      </c>
      <c r="AD6883">
        <v>0</v>
      </c>
      <c r="AE6883">
        <v>6.2414549776245165</v>
      </c>
    </row>
    <row r="6884" spans="1:31" x14ac:dyDescent="0.25">
      <c r="A6884">
        <v>2344290</v>
      </c>
      <c r="B6884">
        <v>1</v>
      </c>
      <c r="C6884" t="s">
        <v>80</v>
      </c>
      <c r="D6884" t="s">
        <v>98</v>
      </c>
      <c r="E6884" t="s">
        <v>151</v>
      </c>
      <c r="F6884" t="s">
        <v>7118</v>
      </c>
      <c r="G6884" t="s">
        <v>153</v>
      </c>
      <c r="H6884" t="s">
        <v>154</v>
      </c>
      <c r="I6884" t="s">
        <v>144</v>
      </c>
      <c r="J6884" t="s">
        <v>137</v>
      </c>
      <c r="K6884" t="s">
        <v>138</v>
      </c>
      <c r="L6884" t="s">
        <v>19595</v>
      </c>
      <c r="M6884" t="s">
        <v>19596</v>
      </c>
      <c r="N6884">
        <v>0.39944444400000001</v>
      </c>
      <c r="O6884">
        <v>0</v>
      </c>
      <c r="P6884">
        <v>3</v>
      </c>
      <c r="Q6884">
        <v>0</v>
      </c>
      <c r="R6884">
        <v>17</v>
      </c>
      <c r="S6884">
        <v>0</v>
      </c>
      <c r="T6884">
        <v>6</v>
      </c>
      <c r="U6884">
        <v>0</v>
      </c>
      <c r="V6884">
        <v>0</v>
      </c>
      <c r="W6884">
        <v>0</v>
      </c>
      <c r="X6884">
        <v>0.64427859778028329</v>
      </c>
      <c r="Y6884">
        <v>0</v>
      </c>
      <c r="Z6884">
        <v>16.278017416557589</v>
      </c>
      <c r="AA6884">
        <v>0</v>
      </c>
      <c r="AB6884">
        <v>2.9997923303907337</v>
      </c>
      <c r="AC6884">
        <v>0</v>
      </c>
      <c r="AD6884">
        <v>0</v>
      </c>
      <c r="AE6884">
        <v>19.922088344728603</v>
      </c>
    </row>
    <row r="6885" spans="1:31" x14ac:dyDescent="0.25">
      <c r="A6885">
        <v>2344292</v>
      </c>
      <c r="B6885">
        <v>1</v>
      </c>
      <c r="C6885" t="s">
        <v>80</v>
      </c>
      <c r="D6885" t="s">
        <v>105</v>
      </c>
      <c r="E6885" t="s">
        <v>240</v>
      </c>
      <c r="F6885" t="s">
        <v>9595</v>
      </c>
      <c r="G6885" t="s">
        <v>134</v>
      </c>
      <c r="H6885" t="s">
        <v>135</v>
      </c>
      <c r="I6885" t="s">
        <v>144</v>
      </c>
      <c r="J6885" t="s">
        <v>137</v>
      </c>
      <c r="K6885" t="s">
        <v>138</v>
      </c>
      <c r="L6885" t="s">
        <v>19597</v>
      </c>
      <c r="M6885" t="s">
        <v>19598</v>
      </c>
      <c r="N6885">
        <v>0.12166666600000001</v>
      </c>
      <c r="O6885">
        <v>1</v>
      </c>
      <c r="P6885">
        <v>5094</v>
      </c>
      <c r="Q6885">
        <v>8</v>
      </c>
      <c r="R6885">
        <v>9</v>
      </c>
      <c r="S6885">
        <v>30</v>
      </c>
      <c r="T6885">
        <v>353</v>
      </c>
      <c r="U6885">
        <v>11</v>
      </c>
      <c r="V6885">
        <v>16</v>
      </c>
      <c r="W6885">
        <v>5.8942092108656675E-2</v>
      </c>
      <c r="X6885">
        <v>196.06759750952637</v>
      </c>
      <c r="Y6885">
        <v>15.913210064616306</v>
      </c>
      <c r="Z6885">
        <v>0.88534259693634998</v>
      </c>
      <c r="AA6885">
        <v>58.347139705209656</v>
      </c>
      <c r="AB6885">
        <v>86.578437088125867</v>
      </c>
      <c r="AC6885">
        <v>496.87116155434802</v>
      </c>
      <c r="AD6885">
        <v>102.97845940891705</v>
      </c>
      <c r="AE6885">
        <v>957.70029001978821</v>
      </c>
    </row>
    <row r="6886" spans="1:31" x14ac:dyDescent="0.25">
      <c r="A6886">
        <v>2344294</v>
      </c>
      <c r="B6886">
        <v>1</v>
      </c>
      <c r="C6886" t="s">
        <v>80</v>
      </c>
      <c r="D6886" t="s">
        <v>108</v>
      </c>
      <c r="E6886" t="s">
        <v>174</v>
      </c>
      <c r="F6886" t="s">
        <v>4598</v>
      </c>
      <c r="G6886" t="s">
        <v>176</v>
      </c>
      <c r="H6886" t="s">
        <v>154</v>
      </c>
      <c r="I6886" t="s">
        <v>144</v>
      </c>
      <c r="J6886" t="s">
        <v>137</v>
      </c>
      <c r="K6886" t="s">
        <v>138</v>
      </c>
      <c r="L6886" t="s">
        <v>19599</v>
      </c>
      <c r="M6886" t="s">
        <v>19600</v>
      </c>
      <c r="N6886">
        <v>1.859444444</v>
      </c>
      <c r="O6886">
        <v>0</v>
      </c>
      <c r="P6886">
        <v>53</v>
      </c>
      <c r="Q6886">
        <v>0</v>
      </c>
      <c r="R6886">
        <v>28</v>
      </c>
      <c r="S6886">
        <v>0</v>
      </c>
      <c r="T6886">
        <v>9</v>
      </c>
      <c r="U6886">
        <v>0</v>
      </c>
      <c r="V6886">
        <v>0</v>
      </c>
      <c r="W6886">
        <v>0</v>
      </c>
      <c r="X6886">
        <v>18.293753325502298</v>
      </c>
      <c r="Y6886">
        <v>0</v>
      </c>
      <c r="Z6886">
        <v>52.507368422456537</v>
      </c>
      <c r="AA6886">
        <v>0</v>
      </c>
      <c r="AB6886">
        <v>21.593338805929925</v>
      </c>
      <c r="AC6886">
        <v>0</v>
      </c>
      <c r="AD6886">
        <v>0</v>
      </c>
      <c r="AE6886">
        <v>92.394460553888763</v>
      </c>
    </row>
    <row r="6887" spans="1:31" x14ac:dyDescent="0.25">
      <c r="A6887">
        <v>2344295</v>
      </c>
      <c r="B6887">
        <v>1</v>
      </c>
      <c r="C6887" t="s">
        <v>81</v>
      </c>
      <c r="D6887" t="s">
        <v>113</v>
      </c>
      <c r="E6887" t="s">
        <v>151</v>
      </c>
      <c r="F6887" t="s">
        <v>16254</v>
      </c>
      <c r="G6887" t="s">
        <v>153</v>
      </c>
      <c r="H6887" t="s">
        <v>154</v>
      </c>
      <c r="I6887" t="s">
        <v>144</v>
      </c>
      <c r="J6887" t="s">
        <v>137</v>
      </c>
      <c r="K6887" t="s">
        <v>138</v>
      </c>
      <c r="L6887" t="s">
        <v>19601</v>
      </c>
      <c r="M6887" t="s">
        <v>19602</v>
      </c>
      <c r="N6887">
        <v>1.980555555</v>
      </c>
      <c r="O6887">
        <v>0</v>
      </c>
      <c r="P6887">
        <v>7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1.3483609146852436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1.3483609146852436</v>
      </c>
    </row>
    <row r="6888" spans="1:31" x14ac:dyDescent="0.25">
      <c r="A6888">
        <v>2344296</v>
      </c>
      <c r="B6888">
        <v>1</v>
      </c>
      <c r="C6888" t="s">
        <v>80</v>
      </c>
      <c r="D6888" t="s">
        <v>98</v>
      </c>
      <c r="E6888" t="s">
        <v>174</v>
      </c>
      <c r="F6888" t="s">
        <v>17107</v>
      </c>
      <c r="G6888" t="s">
        <v>176</v>
      </c>
      <c r="H6888" t="s">
        <v>154</v>
      </c>
      <c r="I6888" t="s">
        <v>144</v>
      </c>
      <c r="J6888" t="s">
        <v>137</v>
      </c>
      <c r="K6888" t="s">
        <v>138</v>
      </c>
      <c r="L6888" t="s">
        <v>19603</v>
      </c>
      <c r="M6888" t="s">
        <v>19604</v>
      </c>
      <c r="N6888">
        <v>2.3733333330000002</v>
      </c>
      <c r="O6888">
        <v>0</v>
      </c>
      <c r="P6888">
        <v>71</v>
      </c>
      <c r="Q6888">
        <v>0</v>
      </c>
      <c r="R6888">
        <v>26</v>
      </c>
      <c r="S6888">
        <v>0</v>
      </c>
      <c r="T6888">
        <v>18</v>
      </c>
      <c r="U6888">
        <v>0</v>
      </c>
      <c r="V6888">
        <v>0</v>
      </c>
      <c r="W6888">
        <v>0</v>
      </c>
      <c r="X6888">
        <v>40.922014156002007</v>
      </c>
      <c r="Y6888">
        <v>0</v>
      </c>
      <c r="Z6888">
        <v>116.00059060938094</v>
      </c>
      <c r="AA6888">
        <v>0</v>
      </c>
      <c r="AB6888">
        <v>71.621129238712285</v>
      </c>
      <c r="AC6888">
        <v>0</v>
      </c>
      <c r="AD6888">
        <v>0</v>
      </c>
      <c r="AE6888">
        <v>228.54373400409523</v>
      </c>
    </row>
    <row r="6889" spans="1:31" x14ac:dyDescent="0.25">
      <c r="A6889">
        <v>2344297</v>
      </c>
      <c r="B6889">
        <v>1</v>
      </c>
      <c r="C6889" t="s">
        <v>80</v>
      </c>
      <c r="D6889" t="s">
        <v>105</v>
      </c>
      <c r="E6889" t="s">
        <v>174</v>
      </c>
      <c r="F6889" t="s">
        <v>19605</v>
      </c>
      <c r="G6889" t="s">
        <v>194</v>
      </c>
      <c r="H6889" t="s">
        <v>154</v>
      </c>
      <c r="I6889" t="s">
        <v>144</v>
      </c>
      <c r="J6889" t="s">
        <v>137</v>
      </c>
      <c r="K6889" t="s">
        <v>138</v>
      </c>
      <c r="L6889" t="s">
        <v>19606</v>
      </c>
      <c r="M6889" t="s">
        <v>19607</v>
      </c>
      <c r="N6889">
        <v>1.0794444439999999</v>
      </c>
      <c r="O6889">
        <v>0</v>
      </c>
      <c r="P6889">
        <v>204</v>
      </c>
      <c r="Q6889">
        <v>0</v>
      </c>
      <c r="R6889">
        <v>0</v>
      </c>
      <c r="S6889">
        <v>0</v>
      </c>
      <c r="T6889">
        <v>4</v>
      </c>
      <c r="U6889">
        <v>0</v>
      </c>
      <c r="V6889">
        <v>0</v>
      </c>
      <c r="W6889">
        <v>0</v>
      </c>
      <c r="X6889">
        <v>53.328327870902072</v>
      </c>
      <c r="Y6889">
        <v>0</v>
      </c>
      <c r="Z6889">
        <v>0</v>
      </c>
      <c r="AA6889">
        <v>0</v>
      </c>
      <c r="AB6889">
        <v>7.2823863901090284</v>
      </c>
      <c r="AC6889">
        <v>0</v>
      </c>
      <c r="AD6889">
        <v>0</v>
      </c>
      <c r="AE6889">
        <v>60.610714261011097</v>
      </c>
    </row>
    <row r="6890" spans="1:31" x14ac:dyDescent="0.25">
      <c r="A6890">
        <v>2344298</v>
      </c>
      <c r="B6890">
        <v>1</v>
      </c>
      <c r="C6890" t="s">
        <v>80</v>
      </c>
      <c r="D6890" t="s">
        <v>85</v>
      </c>
      <c r="E6890" t="s">
        <v>157</v>
      </c>
      <c r="F6890" t="s">
        <v>19608</v>
      </c>
      <c r="G6890" t="s">
        <v>279</v>
      </c>
      <c r="H6890" t="s">
        <v>154</v>
      </c>
      <c r="I6890" t="s">
        <v>144</v>
      </c>
      <c r="J6890" t="s">
        <v>137</v>
      </c>
      <c r="K6890" t="s">
        <v>138</v>
      </c>
      <c r="L6890" t="s">
        <v>19609</v>
      </c>
      <c r="M6890" t="s">
        <v>19610</v>
      </c>
      <c r="N6890">
        <v>0.70972222200000001</v>
      </c>
      <c r="O6890">
        <v>0</v>
      </c>
      <c r="P6890">
        <v>5</v>
      </c>
      <c r="Q6890">
        <v>0</v>
      </c>
      <c r="R6890">
        <v>0</v>
      </c>
      <c r="S6890">
        <v>0</v>
      </c>
      <c r="T6890">
        <v>1</v>
      </c>
      <c r="U6890">
        <v>0</v>
      </c>
      <c r="V6890">
        <v>0</v>
      </c>
      <c r="W6890">
        <v>0</v>
      </c>
      <c r="X6890">
        <v>1.3355425896477795</v>
      </c>
      <c r="Y6890">
        <v>0</v>
      </c>
      <c r="Z6890">
        <v>0</v>
      </c>
      <c r="AA6890">
        <v>0</v>
      </c>
      <c r="AB6890">
        <v>1.7319736540302975</v>
      </c>
      <c r="AC6890">
        <v>0</v>
      </c>
      <c r="AD6890">
        <v>0</v>
      </c>
      <c r="AE6890">
        <v>3.0675162436780772</v>
      </c>
    </row>
    <row r="6891" spans="1:31" x14ac:dyDescent="0.25">
      <c r="A6891">
        <v>2344299</v>
      </c>
      <c r="B6891">
        <v>1</v>
      </c>
      <c r="C6891" t="s">
        <v>81</v>
      </c>
      <c r="D6891" t="s">
        <v>128</v>
      </c>
      <c r="E6891" t="s">
        <v>157</v>
      </c>
      <c r="F6891" t="s">
        <v>19611</v>
      </c>
      <c r="G6891" t="s">
        <v>159</v>
      </c>
      <c r="H6891" t="s">
        <v>154</v>
      </c>
      <c r="I6891" t="s">
        <v>144</v>
      </c>
      <c r="J6891" t="s">
        <v>137</v>
      </c>
      <c r="K6891" t="s">
        <v>138</v>
      </c>
      <c r="L6891" t="s">
        <v>19612</v>
      </c>
      <c r="M6891" t="s">
        <v>19613</v>
      </c>
      <c r="N6891">
        <v>4.6550000000000002</v>
      </c>
      <c r="O6891">
        <v>0</v>
      </c>
      <c r="P6891">
        <v>1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7.4084603561608897E-2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7.4084603561608897E-2</v>
      </c>
    </row>
    <row r="6892" spans="1:31" x14ac:dyDescent="0.25">
      <c r="A6892">
        <v>2344302</v>
      </c>
      <c r="B6892">
        <v>1</v>
      </c>
      <c r="C6892" t="s">
        <v>81</v>
      </c>
      <c r="D6892" t="s">
        <v>119</v>
      </c>
      <c r="E6892" t="s">
        <v>151</v>
      </c>
      <c r="F6892" t="s">
        <v>19614</v>
      </c>
      <c r="G6892" t="s">
        <v>153</v>
      </c>
      <c r="H6892" t="s">
        <v>154</v>
      </c>
      <c r="I6892" t="s">
        <v>144</v>
      </c>
      <c r="J6892" t="s">
        <v>137</v>
      </c>
      <c r="K6892" t="s">
        <v>138</v>
      </c>
      <c r="L6892" t="s">
        <v>19615</v>
      </c>
      <c r="M6892" t="s">
        <v>19616</v>
      </c>
      <c r="N6892">
        <v>2.6994444440000001</v>
      </c>
      <c r="O6892">
        <v>0</v>
      </c>
      <c r="P6892">
        <v>2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4.9868427611590089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4.9868427611590089</v>
      </c>
    </row>
    <row r="6893" spans="1:31" x14ac:dyDescent="0.25">
      <c r="A6893">
        <v>2344305</v>
      </c>
      <c r="B6893">
        <v>1</v>
      </c>
      <c r="C6893" t="s">
        <v>80</v>
      </c>
      <c r="D6893" t="s">
        <v>105</v>
      </c>
      <c r="E6893" t="s">
        <v>132</v>
      </c>
      <c r="F6893" t="s">
        <v>2467</v>
      </c>
      <c r="G6893" t="s">
        <v>134</v>
      </c>
      <c r="H6893" t="s">
        <v>135</v>
      </c>
      <c r="I6893" t="s">
        <v>144</v>
      </c>
      <c r="J6893" t="s">
        <v>137</v>
      </c>
      <c r="K6893" t="s">
        <v>138</v>
      </c>
      <c r="L6893" t="s">
        <v>19617</v>
      </c>
      <c r="M6893" t="s">
        <v>19618</v>
      </c>
      <c r="N6893">
        <v>0.46666666600000001</v>
      </c>
      <c r="O6893">
        <v>0</v>
      </c>
      <c r="P6893">
        <v>2019</v>
      </c>
      <c r="Q6893">
        <v>0</v>
      </c>
      <c r="R6893">
        <v>9</v>
      </c>
      <c r="S6893">
        <v>8</v>
      </c>
      <c r="T6893">
        <v>106</v>
      </c>
      <c r="U6893">
        <v>6</v>
      </c>
      <c r="V6893">
        <v>3</v>
      </c>
      <c r="W6893">
        <v>0</v>
      </c>
      <c r="X6893">
        <v>309.94916883076053</v>
      </c>
      <c r="Y6893">
        <v>0</v>
      </c>
      <c r="Z6893">
        <v>3.4491496550793337</v>
      </c>
      <c r="AA6893">
        <v>41.215879375760593</v>
      </c>
      <c r="AB6893">
        <v>93.215589145958518</v>
      </c>
      <c r="AC6893">
        <v>293.1919604031936</v>
      </c>
      <c r="AD6893">
        <v>11.194132668866402</v>
      </c>
      <c r="AE6893">
        <v>752.21588007961896</v>
      </c>
    </row>
    <row r="6894" spans="1:31" x14ac:dyDescent="0.25">
      <c r="A6894">
        <v>2344306</v>
      </c>
      <c r="B6894">
        <v>1</v>
      </c>
      <c r="C6894" t="s">
        <v>80</v>
      </c>
      <c r="D6894" t="s">
        <v>82</v>
      </c>
      <c r="E6894" t="s">
        <v>151</v>
      </c>
      <c r="F6894" t="s">
        <v>19619</v>
      </c>
      <c r="G6894" t="s">
        <v>1274</v>
      </c>
      <c r="H6894" t="s">
        <v>154</v>
      </c>
      <c r="I6894" t="s">
        <v>144</v>
      </c>
      <c r="J6894" t="s">
        <v>137</v>
      </c>
      <c r="K6894" t="s">
        <v>138</v>
      </c>
      <c r="L6894" t="s">
        <v>19620</v>
      </c>
      <c r="M6894" t="s">
        <v>19621</v>
      </c>
      <c r="N6894">
        <v>1.93</v>
      </c>
      <c r="O6894">
        <v>0</v>
      </c>
      <c r="P6894">
        <v>141</v>
      </c>
      <c r="Q6894">
        <v>0</v>
      </c>
      <c r="R6894">
        <v>0</v>
      </c>
      <c r="S6894">
        <v>0</v>
      </c>
      <c r="T6894">
        <v>9</v>
      </c>
      <c r="U6894">
        <v>0</v>
      </c>
      <c r="V6894">
        <v>0</v>
      </c>
      <c r="W6894">
        <v>0</v>
      </c>
      <c r="X6894">
        <v>75.856309329456693</v>
      </c>
      <c r="Y6894">
        <v>0</v>
      </c>
      <c r="Z6894">
        <v>0</v>
      </c>
      <c r="AA6894">
        <v>0</v>
      </c>
      <c r="AB6894">
        <v>11.353080685601935</v>
      </c>
      <c r="AC6894">
        <v>0</v>
      </c>
      <c r="AD6894">
        <v>0</v>
      </c>
      <c r="AE6894">
        <v>87.209390015058631</v>
      </c>
    </row>
    <row r="6895" spans="1:31" x14ac:dyDescent="0.25">
      <c r="A6895">
        <v>2344307</v>
      </c>
      <c r="B6895">
        <v>1</v>
      </c>
      <c r="C6895" t="s">
        <v>81</v>
      </c>
      <c r="D6895" t="s">
        <v>118</v>
      </c>
      <c r="E6895" t="s">
        <v>157</v>
      </c>
      <c r="F6895" t="s">
        <v>19622</v>
      </c>
      <c r="G6895" t="s">
        <v>352</v>
      </c>
      <c r="H6895" t="s">
        <v>154</v>
      </c>
      <c r="I6895" t="s">
        <v>144</v>
      </c>
      <c r="J6895" t="s">
        <v>137</v>
      </c>
      <c r="K6895" t="s">
        <v>138</v>
      </c>
      <c r="L6895" t="s">
        <v>19623</v>
      </c>
      <c r="M6895" t="s">
        <v>19624</v>
      </c>
      <c r="N6895">
        <v>0.75805555499999999</v>
      </c>
      <c r="O6895">
        <v>0</v>
      </c>
      <c r="P6895">
        <v>9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2.3497513285932885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2.3497513285932885</v>
      </c>
    </row>
    <row r="6896" spans="1:31" x14ac:dyDescent="0.25">
      <c r="A6896">
        <v>2344308</v>
      </c>
      <c r="B6896">
        <v>1</v>
      </c>
      <c r="C6896" t="s">
        <v>80</v>
      </c>
      <c r="D6896" t="s">
        <v>108</v>
      </c>
      <c r="E6896" t="s">
        <v>174</v>
      </c>
      <c r="F6896" t="s">
        <v>8739</v>
      </c>
      <c r="G6896" t="s">
        <v>176</v>
      </c>
      <c r="H6896" t="s">
        <v>154</v>
      </c>
      <c r="I6896" t="s">
        <v>144</v>
      </c>
      <c r="J6896" t="s">
        <v>137</v>
      </c>
      <c r="K6896" t="s">
        <v>138</v>
      </c>
      <c r="L6896" t="s">
        <v>19625</v>
      </c>
      <c r="M6896" t="s">
        <v>19626</v>
      </c>
      <c r="N6896">
        <v>1.0661111109999999</v>
      </c>
      <c r="O6896">
        <v>0</v>
      </c>
      <c r="P6896">
        <v>22</v>
      </c>
      <c r="Q6896">
        <v>0</v>
      </c>
      <c r="R6896">
        <v>22</v>
      </c>
      <c r="S6896">
        <v>0</v>
      </c>
      <c r="T6896">
        <v>13</v>
      </c>
      <c r="U6896">
        <v>0</v>
      </c>
      <c r="V6896">
        <v>0</v>
      </c>
      <c r="W6896">
        <v>0</v>
      </c>
      <c r="X6896">
        <v>8.5806011615960056</v>
      </c>
      <c r="Y6896">
        <v>0</v>
      </c>
      <c r="Z6896">
        <v>134.27186817665731</v>
      </c>
      <c r="AA6896">
        <v>0</v>
      </c>
      <c r="AB6896">
        <v>46.280120674153629</v>
      </c>
      <c r="AC6896">
        <v>0</v>
      </c>
      <c r="AD6896">
        <v>0</v>
      </c>
      <c r="AE6896">
        <v>189.13259001240695</v>
      </c>
    </row>
    <row r="6897" spans="1:31" x14ac:dyDescent="0.25">
      <c r="A6897">
        <v>2344311</v>
      </c>
      <c r="B6897">
        <v>1</v>
      </c>
      <c r="C6897" t="s">
        <v>80</v>
      </c>
      <c r="D6897" t="s">
        <v>85</v>
      </c>
      <c r="E6897" t="s">
        <v>147</v>
      </c>
      <c r="F6897" t="s">
        <v>19627</v>
      </c>
      <c r="G6897" t="s">
        <v>184</v>
      </c>
      <c r="H6897" t="s">
        <v>135</v>
      </c>
      <c r="I6897" t="s">
        <v>144</v>
      </c>
      <c r="J6897" t="s">
        <v>137</v>
      </c>
      <c r="K6897" t="s">
        <v>138</v>
      </c>
      <c r="L6897" t="s">
        <v>19628</v>
      </c>
      <c r="M6897" t="s">
        <v>19629</v>
      </c>
      <c r="N6897">
        <v>7.8766666660000002</v>
      </c>
      <c r="O6897">
        <v>0</v>
      </c>
      <c r="P6897">
        <v>43</v>
      </c>
      <c r="Q6897">
        <v>0</v>
      </c>
      <c r="R6897">
        <v>1</v>
      </c>
      <c r="S6897">
        <v>0</v>
      </c>
      <c r="T6897">
        <v>3</v>
      </c>
      <c r="U6897">
        <v>0</v>
      </c>
      <c r="V6897">
        <v>0</v>
      </c>
      <c r="W6897">
        <v>0</v>
      </c>
      <c r="X6897">
        <v>78.066252213850575</v>
      </c>
      <c r="Y6897">
        <v>0</v>
      </c>
      <c r="Z6897">
        <v>6.9063153599844447E-3</v>
      </c>
      <c r="AA6897">
        <v>0</v>
      </c>
      <c r="AB6897">
        <v>90.785291246944581</v>
      </c>
      <c r="AC6897">
        <v>0</v>
      </c>
      <c r="AD6897">
        <v>0</v>
      </c>
      <c r="AE6897">
        <v>168.85844977615514</v>
      </c>
    </row>
    <row r="6898" spans="1:31" x14ac:dyDescent="0.25">
      <c r="A6898">
        <v>2344315</v>
      </c>
      <c r="B6898">
        <v>1</v>
      </c>
      <c r="C6898" t="s">
        <v>80</v>
      </c>
      <c r="D6898" t="s">
        <v>98</v>
      </c>
      <c r="E6898" t="s">
        <v>151</v>
      </c>
      <c r="F6898" t="s">
        <v>19630</v>
      </c>
      <c r="G6898" t="s">
        <v>153</v>
      </c>
      <c r="H6898" t="s">
        <v>154</v>
      </c>
      <c r="I6898" t="s">
        <v>144</v>
      </c>
      <c r="J6898" t="s">
        <v>137</v>
      </c>
      <c r="K6898" t="s">
        <v>138</v>
      </c>
      <c r="L6898" t="s">
        <v>19631</v>
      </c>
      <c r="M6898" t="s">
        <v>19632</v>
      </c>
      <c r="N6898">
        <v>0.49611111099999999</v>
      </c>
      <c r="O6898">
        <v>0</v>
      </c>
      <c r="P6898">
        <v>6</v>
      </c>
      <c r="Q6898">
        <v>0</v>
      </c>
      <c r="R6898">
        <v>9</v>
      </c>
      <c r="S6898">
        <v>0</v>
      </c>
      <c r="T6898">
        <v>3</v>
      </c>
      <c r="U6898">
        <v>0</v>
      </c>
      <c r="V6898">
        <v>0</v>
      </c>
      <c r="W6898">
        <v>0</v>
      </c>
      <c r="X6898">
        <v>0.44334845715524007</v>
      </c>
      <c r="Y6898">
        <v>0</v>
      </c>
      <c r="Z6898">
        <v>9.7678396538487586</v>
      </c>
      <c r="AA6898">
        <v>0</v>
      </c>
      <c r="AB6898">
        <v>4.1273867994867741</v>
      </c>
      <c r="AC6898">
        <v>0</v>
      </c>
      <c r="AD6898">
        <v>0</v>
      </c>
      <c r="AE6898">
        <v>14.338574910490774</v>
      </c>
    </row>
    <row r="6899" spans="1:31" x14ac:dyDescent="0.25">
      <c r="A6899">
        <v>2344316</v>
      </c>
      <c r="B6899">
        <v>1</v>
      </c>
      <c r="C6899" t="s">
        <v>80</v>
      </c>
      <c r="D6899" t="s">
        <v>106</v>
      </c>
      <c r="E6899" t="s">
        <v>151</v>
      </c>
      <c r="F6899" t="s">
        <v>1901</v>
      </c>
      <c r="G6899" t="s">
        <v>153</v>
      </c>
      <c r="H6899" t="s">
        <v>154</v>
      </c>
      <c r="I6899" t="s">
        <v>144</v>
      </c>
      <c r="J6899" t="s">
        <v>137</v>
      </c>
      <c r="K6899" t="s">
        <v>138</v>
      </c>
      <c r="L6899" t="s">
        <v>19633</v>
      </c>
      <c r="M6899" t="s">
        <v>19634</v>
      </c>
      <c r="N6899">
        <v>1.0394444439999999</v>
      </c>
      <c r="O6899">
        <v>0</v>
      </c>
      <c r="P6899">
        <v>0</v>
      </c>
      <c r="Q6899">
        <v>0</v>
      </c>
      <c r="R6899">
        <v>1</v>
      </c>
      <c r="S6899">
        <v>0</v>
      </c>
      <c r="T6899">
        <v>1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5.4964536544697999</v>
      </c>
      <c r="AA6899">
        <v>0</v>
      </c>
      <c r="AB6899">
        <v>2.7904419064038182</v>
      </c>
      <c r="AC6899">
        <v>0</v>
      </c>
      <c r="AD6899">
        <v>0</v>
      </c>
      <c r="AE6899">
        <v>8.2868955608736172</v>
      </c>
    </row>
    <row r="6900" spans="1:31" x14ac:dyDescent="0.25">
      <c r="A6900">
        <v>2344321</v>
      </c>
      <c r="B6900">
        <v>1</v>
      </c>
      <c r="C6900" t="s">
        <v>80</v>
      </c>
      <c r="D6900" t="s">
        <v>99</v>
      </c>
      <c r="E6900" t="s">
        <v>157</v>
      </c>
      <c r="F6900" t="s">
        <v>19635</v>
      </c>
      <c r="G6900" t="s">
        <v>159</v>
      </c>
      <c r="H6900" t="s">
        <v>154</v>
      </c>
      <c r="I6900" t="s">
        <v>144</v>
      </c>
      <c r="J6900" t="s">
        <v>137</v>
      </c>
      <c r="K6900" t="s">
        <v>138</v>
      </c>
      <c r="L6900" t="s">
        <v>19636</v>
      </c>
      <c r="M6900" t="s">
        <v>19637</v>
      </c>
      <c r="N6900">
        <v>3.6602777770000001</v>
      </c>
      <c r="O6900">
        <v>0</v>
      </c>
      <c r="P6900">
        <v>1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</row>
    <row r="6901" spans="1:31" x14ac:dyDescent="0.25">
      <c r="A6901">
        <v>2344322</v>
      </c>
      <c r="B6901">
        <v>1</v>
      </c>
      <c r="C6901" t="s">
        <v>80</v>
      </c>
      <c r="D6901" t="s">
        <v>82</v>
      </c>
      <c r="E6901" t="s">
        <v>157</v>
      </c>
      <c r="F6901" t="s">
        <v>19638</v>
      </c>
      <c r="G6901" t="s">
        <v>279</v>
      </c>
      <c r="H6901" t="s">
        <v>154</v>
      </c>
      <c r="I6901" t="s">
        <v>144</v>
      </c>
      <c r="J6901" t="s">
        <v>137</v>
      </c>
      <c r="K6901" t="s">
        <v>138</v>
      </c>
      <c r="L6901" t="s">
        <v>19639</v>
      </c>
      <c r="M6901" t="s">
        <v>19640</v>
      </c>
      <c r="N6901">
        <v>3.2961111110000001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1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</row>
    <row r="6902" spans="1:31" x14ac:dyDescent="0.25">
      <c r="A6902">
        <v>2344325</v>
      </c>
      <c r="B6902">
        <v>1</v>
      </c>
      <c r="C6902" t="s">
        <v>80</v>
      </c>
      <c r="D6902" t="s">
        <v>96</v>
      </c>
      <c r="E6902" t="s">
        <v>157</v>
      </c>
      <c r="F6902" t="s">
        <v>19641</v>
      </c>
      <c r="G6902" t="s">
        <v>204</v>
      </c>
      <c r="H6902" t="s">
        <v>154</v>
      </c>
      <c r="I6902" t="s">
        <v>144</v>
      </c>
      <c r="J6902" t="s">
        <v>137</v>
      </c>
      <c r="K6902" t="s">
        <v>138</v>
      </c>
      <c r="L6902" t="s">
        <v>19642</v>
      </c>
      <c r="M6902" t="s">
        <v>19643</v>
      </c>
      <c r="N6902">
        <v>4.5433333329999996</v>
      </c>
      <c r="O6902">
        <v>0</v>
      </c>
      <c r="P6902">
        <v>1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1.1708201143403731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1.1708201143403731</v>
      </c>
    </row>
    <row r="6903" spans="1:31" x14ac:dyDescent="0.25">
      <c r="A6903">
        <v>2344328</v>
      </c>
      <c r="B6903">
        <v>1</v>
      </c>
      <c r="C6903" t="s">
        <v>80</v>
      </c>
      <c r="D6903" t="s">
        <v>110</v>
      </c>
      <c r="E6903" t="s">
        <v>240</v>
      </c>
      <c r="F6903" t="s">
        <v>19644</v>
      </c>
      <c r="G6903" t="s">
        <v>363</v>
      </c>
      <c r="H6903" t="s">
        <v>135</v>
      </c>
      <c r="I6903" t="s">
        <v>136</v>
      </c>
      <c r="J6903" t="s">
        <v>137</v>
      </c>
      <c r="K6903" t="s">
        <v>138</v>
      </c>
      <c r="L6903" t="s">
        <v>19645</v>
      </c>
      <c r="M6903" t="s">
        <v>19646</v>
      </c>
      <c r="N6903">
        <v>3.5000000000000003E-2</v>
      </c>
      <c r="O6903">
        <v>0</v>
      </c>
      <c r="P6903">
        <v>6821</v>
      </c>
      <c r="Q6903">
        <v>0</v>
      </c>
      <c r="R6903">
        <v>0</v>
      </c>
      <c r="S6903">
        <v>0</v>
      </c>
      <c r="T6903">
        <v>385</v>
      </c>
      <c r="U6903">
        <v>0</v>
      </c>
      <c r="V6903">
        <v>1</v>
      </c>
      <c r="W6903">
        <v>0</v>
      </c>
      <c r="X6903">
        <v>77.916711762570998</v>
      </c>
      <c r="Y6903">
        <v>0</v>
      </c>
      <c r="Z6903">
        <v>0</v>
      </c>
      <c r="AA6903">
        <v>0</v>
      </c>
      <c r="AB6903">
        <v>23.796938364391277</v>
      </c>
      <c r="AC6903">
        <v>0</v>
      </c>
      <c r="AD6903">
        <v>1.3045898049450002E-2</v>
      </c>
      <c r="AE6903">
        <v>101.72669602501173</v>
      </c>
    </row>
    <row r="6904" spans="1:31" x14ac:dyDescent="0.25">
      <c r="A6904">
        <v>2344330</v>
      </c>
      <c r="B6904">
        <v>1</v>
      </c>
      <c r="C6904" t="s">
        <v>81</v>
      </c>
      <c r="D6904" t="s">
        <v>118</v>
      </c>
      <c r="E6904" t="s">
        <v>147</v>
      </c>
      <c r="F6904" t="s">
        <v>9917</v>
      </c>
      <c r="G6904" t="s">
        <v>184</v>
      </c>
      <c r="H6904" t="s">
        <v>135</v>
      </c>
      <c r="I6904" t="s">
        <v>144</v>
      </c>
      <c r="J6904" t="s">
        <v>137</v>
      </c>
      <c r="K6904" t="s">
        <v>138</v>
      </c>
      <c r="L6904" t="s">
        <v>19647</v>
      </c>
      <c r="M6904" t="s">
        <v>19648</v>
      </c>
      <c r="N6904">
        <v>3.6572222220000001</v>
      </c>
      <c r="O6904">
        <v>0</v>
      </c>
      <c r="P6904">
        <v>0</v>
      </c>
      <c r="Q6904">
        <v>3</v>
      </c>
      <c r="R6904">
        <v>0</v>
      </c>
      <c r="S6904">
        <v>3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63.276424993747291</v>
      </c>
      <c r="Z6904">
        <v>0</v>
      </c>
      <c r="AA6904">
        <v>186.03565353398182</v>
      </c>
      <c r="AB6904">
        <v>0</v>
      </c>
      <c r="AC6904">
        <v>0</v>
      </c>
      <c r="AD6904">
        <v>0</v>
      </c>
      <c r="AE6904">
        <v>249.31207852772911</v>
      </c>
    </row>
    <row r="6905" spans="1:31" x14ac:dyDescent="0.25">
      <c r="A6905">
        <v>2344331</v>
      </c>
      <c r="B6905">
        <v>1</v>
      </c>
      <c r="C6905" t="s">
        <v>81</v>
      </c>
      <c r="D6905" t="s">
        <v>120</v>
      </c>
      <c r="E6905" t="s">
        <v>174</v>
      </c>
      <c r="F6905" t="s">
        <v>19649</v>
      </c>
      <c r="G6905" t="s">
        <v>176</v>
      </c>
      <c r="H6905" t="s">
        <v>154</v>
      </c>
      <c r="I6905" t="s">
        <v>144</v>
      </c>
      <c r="J6905" t="s">
        <v>137</v>
      </c>
      <c r="K6905" t="s">
        <v>138</v>
      </c>
      <c r="L6905" t="s">
        <v>19650</v>
      </c>
      <c r="M6905" t="s">
        <v>19651</v>
      </c>
      <c r="N6905">
        <v>0.74833333300000004</v>
      </c>
      <c r="O6905">
        <v>0</v>
      </c>
      <c r="P6905">
        <v>0</v>
      </c>
      <c r="Q6905">
        <v>1</v>
      </c>
      <c r="R6905">
        <v>7</v>
      </c>
      <c r="S6905">
        <v>0</v>
      </c>
      <c r="T6905">
        <v>1</v>
      </c>
      <c r="U6905">
        <v>0</v>
      </c>
      <c r="V6905">
        <v>0</v>
      </c>
      <c r="W6905">
        <v>0</v>
      </c>
      <c r="X6905">
        <v>0</v>
      </c>
      <c r="Y6905">
        <v>4.8171063798304274</v>
      </c>
      <c r="Z6905">
        <v>50.0657227120671</v>
      </c>
      <c r="AA6905">
        <v>0</v>
      </c>
      <c r="AB6905">
        <v>1.8722184241546334</v>
      </c>
      <c r="AC6905">
        <v>0</v>
      </c>
      <c r="AD6905">
        <v>0</v>
      </c>
      <c r="AE6905">
        <v>56.755047516052159</v>
      </c>
    </row>
    <row r="6906" spans="1:31" x14ac:dyDescent="0.25">
      <c r="A6906">
        <v>2344333</v>
      </c>
      <c r="B6906">
        <v>1</v>
      </c>
      <c r="C6906" t="s">
        <v>80</v>
      </c>
      <c r="D6906" t="s">
        <v>84</v>
      </c>
      <c r="E6906" t="s">
        <v>157</v>
      </c>
      <c r="F6906" t="s">
        <v>19652</v>
      </c>
      <c r="G6906" t="s">
        <v>204</v>
      </c>
      <c r="H6906" t="s">
        <v>154</v>
      </c>
      <c r="I6906" t="s">
        <v>144</v>
      </c>
      <c r="J6906" t="s">
        <v>137</v>
      </c>
      <c r="K6906" t="s">
        <v>138</v>
      </c>
      <c r="L6906" t="s">
        <v>19653</v>
      </c>
      <c r="M6906" t="s">
        <v>19654</v>
      </c>
      <c r="N6906">
        <v>3.0213888880000002</v>
      </c>
      <c r="O6906">
        <v>0</v>
      </c>
      <c r="P6906">
        <v>6</v>
      </c>
      <c r="Q6906">
        <v>0</v>
      </c>
      <c r="R6906">
        <v>0</v>
      </c>
      <c r="S6906">
        <v>0</v>
      </c>
      <c r="T6906">
        <v>2</v>
      </c>
      <c r="U6906">
        <v>0</v>
      </c>
      <c r="V6906">
        <v>0</v>
      </c>
      <c r="W6906">
        <v>0</v>
      </c>
      <c r="X6906">
        <v>5.8058232385840194</v>
      </c>
      <c r="Y6906">
        <v>0</v>
      </c>
      <c r="Z6906">
        <v>0</v>
      </c>
      <c r="AA6906">
        <v>0</v>
      </c>
      <c r="AB6906">
        <v>9.2030248165007169</v>
      </c>
      <c r="AC6906">
        <v>0</v>
      </c>
      <c r="AD6906">
        <v>0</v>
      </c>
      <c r="AE6906">
        <v>15.008848055084737</v>
      </c>
    </row>
    <row r="6907" spans="1:31" x14ac:dyDescent="0.25">
      <c r="A6907">
        <v>2344334</v>
      </c>
      <c r="B6907">
        <v>1</v>
      </c>
      <c r="C6907" t="s">
        <v>81</v>
      </c>
      <c r="D6907" t="s">
        <v>123</v>
      </c>
      <c r="E6907" t="s">
        <v>147</v>
      </c>
      <c r="F6907" t="s">
        <v>19655</v>
      </c>
      <c r="G6907" t="s">
        <v>494</v>
      </c>
      <c r="H6907" t="s">
        <v>135</v>
      </c>
      <c r="I6907" t="s">
        <v>144</v>
      </c>
      <c r="J6907" t="s">
        <v>137</v>
      </c>
      <c r="K6907" t="s">
        <v>138</v>
      </c>
      <c r="L6907" t="s">
        <v>19656</v>
      </c>
      <c r="M6907" t="s">
        <v>19657</v>
      </c>
      <c r="N6907">
        <v>3.1061111110000001</v>
      </c>
      <c r="O6907">
        <v>0</v>
      </c>
      <c r="P6907">
        <v>155</v>
      </c>
      <c r="Q6907">
        <v>0</v>
      </c>
      <c r="R6907">
        <v>3</v>
      </c>
      <c r="S6907">
        <v>0</v>
      </c>
      <c r="T6907">
        <v>8</v>
      </c>
      <c r="U6907">
        <v>0</v>
      </c>
      <c r="V6907">
        <v>0</v>
      </c>
      <c r="W6907">
        <v>0</v>
      </c>
      <c r="X6907">
        <v>62.901289810861577</v>
      </c>
      <c r="Y6907">
        <v>0</v>
      </c>
      <c r="Z6907">
        <v>18.923803473297326</v>
      </c>
      <c r="AA6907">
        <v>0</v>
      </c>
      <c r="AB6907">
        <v>7.5318532418270738</v>
      </c>
      <c r="AC6907">
        <v>0</v>
      </c>
      <c r="AD6907">
        <v>0</v>
      </c>
      <c r="AE6907">
        <v>89.356946525985975</v>
      </c>
    </row>
    <row r="6908" spans="1:31" x14ac:dyDescent="0.25">
      <c r="A6908">
        <v>2344335</v>
      </c>
      <c r="B6908">
        <v>1</v>
      </c>
      <c r="C6908" t="s">
        <v>80</v>
      </c>
      <c r="D6908" t="s">
        <v>103</v>
      </c>
      <c r="E6908" t="s">
        <v>174</v>
      </c>
      <c r="F6908" t="s">
        <v>19658</v>
      </c>
      <c r="G6908" t="s">
        <v>176</v>
      </c>
      <c r="H6908" t="s">
        <v>154</v>
      </c>
      <c r="I6908" t="s">
        <v>144</v>
      </c>
      <c r="J6908" t="s">
        <v>137</v>
      </c>
      <c r="K6908" t="s">
        <v>138</v>
      </c>
      <c r="L6908" t="s">
        <v>19659</v>
      </c>
      <c r="M6908" t="s">
        <v>19660</v>
      </c>
      <c r="N6908">
        <v>0.86361111099999999</v>
      </c>
      <c r="O6908">
        <v>0</v>
      </c>
      <c r="P6908">
        <v>35</v>
      </c>
      <c r="Q6908">
        <v>0</v>
      </c>
      <c r="R6908">
        <v>35</v>
      </c>
      <c r="S6908">
        <v>0</v>
      </c>
      <c r="T6908">
        <v>21</v>
      </c>
      <c r="U6908">
        <v>0</v>
      </c>
      <c r="V6908">
        <v>0</v>
      </c>
      <c r="W6908">
        <v>0</v>
      </c>
      <c r="X6908">
        <v>9.0839974709292441</v>
      </c>
      <c r="Y6908">
        <v>0</v>
      </c>
      <c r="Z6908">
        <v>14.084645139750094</v>
      </c>
      <c r="AA6908">
        <v>0</v>
      </c>
      <c r="AB6908">
        <v>10.971047512327214</v>
      </c>
      <c r="AC6908">
        <v>0</v>
      </c>
      <c r="AD6908">
        <v>0</v>
      </c>
      <c r="AE6908">
        <v>34.139690123006552</v>
      </c>
    </row>
    <row r="6909" spans="1:31" x14ac:dyDescent="0.25">
      <c r="A6909">
        <v>2344336</v>
      </c>
      <c r="B6909">
        <v>1</v>
      </c>
      <c r="C6909" t="s">
        <v>80</v>
      </c>
      <c r="D6909" t="s">
        <v>96</v>
      </c>
      <c r="E6909" t="s">
        <v>151</v>
      </c>
      <c r="F6909" t="s">
        <v>19661</v>
      </c>
      <c r="G6909" t="s">
        <v>2039</v>
      </c>
      <c r="H6909" t="s">
        <v>154</v>
      </c>
      <c r="I6909" t="s">
        <v>144</v>
      </c>
      <c r="J6909" t="s">
        <v>137</v>
      </c>
      <c r="K6909" t="s">
        <v>138</v>
      </c>
      <c r="L6909" t="s">
        <v>19662</v>
      </c>
      <c r="M6909" t="s">
        <v>19663</v>
      </c>
      <c r="N6909">
        <v>0.72444444399999997</v>
      </c>
      <c r="O6909">
        <v>0</v>
      </c>
      <c r="P6909">
        <v>14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2.4447223616297413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2.4447223616297413</v>
      </c>
    </row>
    <row r="6910" spans="1:31" x14ac:dyDescent="0.25">
      <c r="A6910">
        <v>2344338</v>
      </c>
      <c r="B6910">
        <v>1</v>
      </c>
      <c r="C6910" t="s">
        <v>80</v>
      </c>
      <c r="D6910" t="s">
        <v>84</v>
      </c>
      <c r="E6910" t="s">
        <v>157</v>
      </c>
      <c r="F6910" t="s">
        <v>19664</v>
      </c>
      <c r="G6910" t="s">
        <v>159</v>
      </c>
      <c r="H6910" t="s">
        <v>154</v>
      </c>
      <c r="I6910" t="s">
        <v>144</v>
      </c>
      <c r="J6910" t="s">
        <v>137</v>
      </c>
      <c r="K6910" t="s">
        <v>138</v>
      </c>
      <c r="L6910" t="s">
        <v>19665</v>
      </c>
      <c r="M6910" t="s">
        <v>19666</v>
      </c>
      <c r="N6910">
        <v>5.8661111110000004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1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5.5666568154378684</v>
      </c>
      <c r="AC6910">
        <v>0</v>
      </c>
      <c r="AD6910">
        <v>0</v>
      </c>
      <c r="AE6910">
        <v>5.5666568154378684</v>
      </c>
    </row>
    <row r="6911" spans="1:31" x14ac:dyDescent="0.25">
      <c r="A6911">
        <v>2344339</v>
      </c>
      <c r="B6911">
        <v>1</v>
      </c>
      <c r="C6911" t="s">
        <v>80</v>
      </c>
      <c r="D6911" t="s">
        <v>100</v>
      </c>
      <c r="E6911" t="s">
        <v>157</v>
      </c>
      <c r="F6911" t="s">
        <v>19667</v>
      </c>
      <c r="G6911" t="s">
        <v>159</v>
      </c>
      <c r="H6911" t="s">
        <v>154</v>
      </c>
      <c r="I6911" t="s">
        <v>144</v>
      </c>
      <c r="J6911" t="s">
        <v>137</v>
      </c>
      <c r="K6911" t="s">
        <v>138</v>
      </c>
      <c r="L6911" t="s">
        <v>19668</v>
      </c>
      <c r="M6911" t="s">
        <v>19669</v>
      </c>
      <c r="N6911">
        <v>7.6477777769999999</v>
      </c>
      <c r="O6911">
        <v>0</v>
      </c>
      <c r="P6911">
        <v>1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3.050900789967824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3.050900789967824</v>
      </c>
    </row>
    <row r="6912" spans="1:31" x14ac:dyDescent="0.25">
      <c r="A6912">
        <v>2344341</v>
      </c>
      <c r="B6912">
        <v>1</v>
      </c>
      <c r="C6912" t="s">
        <v>80</v>
      </c>
      <c r="D6912" t="s">
        <v>83</v>
      </c>
      <c r="E6912" t="s">
        <v>151</v>
      </c>
      <c r="F6912" t="s">
        <v>14282</v>
      </c>
      <c r="G6912" t="s">
        <v>153</v>
      </c>
      <c r="H6912" t="s">
        <v>154</v>
      </c>
      <c r="I6912" t="s">
        <v>144</v>
      </c>
      <c r="J6912" t="s">
        <v>137</v>
      </c>
      <c r="K6912" t="s">
        <v>138</v>
      </c>
      <c r="L6912" t="s">
        <v>19670</v>
      </c>
      <c r="M6912" t="s">
        <v>19671</v>
      </c>
      <c r="N6912">
        <v>2.286944444</v>
      </c>
      <c r="O6912">
        <v>0</v>
      </c>
      <c r="P6912">
        <v>69</v>
      </c>
      <c r="Q6912">
        <v>0</v>
      </c>
      <c r="R6912">
        <v>0</v>
      </c>
      <c r="S6912">
        <v>0</v>
      </c>
      <c r="T6912">
        <v>3</v>
      </c>
      <c r="U6912">
        <v>0</v>
      </c>
      <c r="V6912">
        <v>0</v>
      </c>
      <c r="W6912">
        <v>0</v>
      </c>
      <c r="X6912">
        <v>48.621492230731242</v>
      </c>
      <c r="Y6912">
        <v>0</v>
      </c>
      <c r="Z6912">
        <v>0</v>
      </c>
      <c r="AA6912">
        <v>0</v>
      </c>
      <c r="AB6912">
        <v>1.7330116689706598</v>
      </c>
      <c r="AC6912">
        <v>0</v>
      </c>
      <c r="AD6912">
        <v>0</v>
      </c>
      <c r="AE6912">
        <v>50.354503899701903</v>
      </c>
    </row>
    <row r="6913" spans="1:31" x14ac:dyDescent="0.25">
      <c r="A6913">
        <v>2344347</v>
      </c>
      <c r="B6913">
        <v>1</v>
      </c>
      <c r="C6913" t="s">
        <v>80</v>
      </c>
      <c r="D6913" t="s">
        <v>107</v>
      </c>
      <c r="E6913" t="s">
        <v>132</v>
      </c>
      <c r="F6913" t="s">
        <v>7634</v>
      </c>
      <c r="G6913" t="s">
        <v>134</v>
      </c>
      <c r="H6913" t="s">
        <v>135</v>
      </c>
      <c r="I6913" t="s">
        <v>144</v>
      </c>
      <c r="J6913" t="s">
        <v>137</v>
      </c>
      <c r="K6913" t="s">
        <v>138</v>
      </c>
      <c r="L6913" t="s">
        <v>19672</v>
      </c>
      <c r="M6913" t="s">
        <v>19673</v>
      </c>
      <c r="N6913">
        <v>0.36916666599999998</v>
      </c>
      <c r="O6913">
        <v>15</v>
      </c>
      <c r="P6913">
        <v>8801</v>
      </c>
      <c r="Q6913">
        <v>21</v>
      </c>
      <c r="R6913">
        <v>85</v>
      </c>
      <c r="S6913">
        <v>32</v>
      </c>
      <c r="T6913">
        <v>580</v>
      </c>
      <c r="U6913">
        <v>0</v>
      </c>
      <c r="V6913">
        <v>11</v>
      </c>
      <c r="W6913">
        <v>149.68778207201882</v>
      </c>
      <c r="X6913">
        <v>892.93218037320742</v>
      </c>
      <c r="Y6913">
        <v>6.4513239887660658</v>
      </c>
      <c r="Z6913">
        <v>39.137288314223881</v>
      </c>
      <c r="AA6913">
        <v>135.77411013541524</v>
      </c>
      <c r="AB6913">
        <v>403.64890765264227</v>
      </c>
      <c r="AC6913">
        <v>0</v>
      </c>
      <c r="AD6913">
        <v>37.013847394424118</v>
      </c>
      <c r="AE6913">
        <v>1664.6454399306979</v>
      </c>
    </row>
    <row r="6914" spans="1:31" x14ac:dyDescent="0.25">
      <c r="A6914">
        <v>2344350</v>
      </c>
      <c r="B6914">
        <v>1</v>
      </c>
      <c r="C6914" t="s">
        <v>81</v>
      </c>
      <c r="D6914" t="s">
        <v>117</v>
      </c>
      <c r="E6914" t="s">
        <v>147</v>
      </c>
      <c r="F6914" t="s">
        <v>19674</v>
      </c>
      <c r="G6914" t="s">
        <v>269</v>
      </c>
      <c r="H6914" t="s">
        <v>135</v>
      </c>
      <c r="I6914" t="s">
        <v>144</v>
      </c>
      <c r="J6914" t="s">
        <v>137</v>
      </c>
      <c r="K6914" t="s">
        <v>209</v>
      </c>
      <c r="L6914" t="s">
        <v>19675</v>
      </c>
      <c r="M6914" t="s">
        <v>19676</v>
      </c>
      <c r="N6914">
        <v>2.9877777769999998</v>
      </c>
      <c r="O6914">
        <v>0</v>
      </c>
      <c r="P6914">
        <v>150</v>
      </c>
      <c r="Q6914">
        <v>0</v>
      </c>
      <c r="R6914">
        <v>6</v>
      </c>
      <c r="S6914">
        <v>0</v>
      </c>
      <c r="T6914">
        <v>19</v>
      </c>
      <c r="U6914">
        <v>0</v>
      </c>
      <c r="V6914">
        <v>0</v>
      </c>
      <c r="W6914">
        <v>0</v>
      </c>
      <c r="X6914">
        <v>73.082589009156806</v>
      </c>
      <c r="Y6914">
        <v>0</v>
      </c>
      <c r="Z6914">
        <v>3.1973104813844966</v>
      </c>
      <c r="AA6914">
        <v>0</v>
      </c>
      <c r="AB6914">
        <v>45.044992748016497</v>
      </c>
      <c r="AC6914">
        <v>0</v>
      </c>
      <c r="AD6914">
        <v>0</v>
      </c>
      <c r="AE6914">
        <v>121.32489223855779</v>
      </c>
    </row>
    <row r="6915" spans="1:31" x14ac:dyDescent="0.25">
      <c r="A6915">
        <v>2344352</v>
      </c>
      <c r="B6915">
        <v>1</v>
      </c>
      <c r="C6915" t="s">
        <v>80</v>
      </c>
      <c r="D6915" t="s">
        <v>96</v>
      </c>
      <c r="E6915" t="s">
        <v>141</v>
      </c>
      <c r="F6915" t="s">
        <v>5582</v>
      </c>
      <c r="G6915" t="s">
        <v>134</v>
      </c>
      <c r="H6915" t="s">
        <v>135</v>
      </c>
      <c r="I6915" t="s">
        <v>144</v>
      </c>
      <c r="J6915" t="s">
        <v>137</v>
      </c>
      <c r="K6915" t="s">
        <v>138</v>
      </c>
      <c r="L6915" t="s">
        <v>19677</v>
      </c>
      <c r="M6915" t="s">
        <v>19678</v>
      </c>
      <c r="N6915">
        <v>0.94555555499999999</v>
      </c>
      <c r="O6915">
        <v>0</v>
      </c>
      <c r="P6915">
        <v>280</v>
      </c>
      <c r="Q6915">
        <v>10</v>
      </c>
      <c r="R6915">
        <v>26</v>
      </c>
      <c r="S6915">
        <v>9</v>
      </c>
      <c r="T6915">
        <v>45</v>
      </c>
      <c r="U6915">
        <v>3</v>
      </c>
      <c r="V6915">
        <v>0</v>
      </c>
      <c r="W6915">
        <v>0</v>
      </c>
      <c r="X6915">
        <v>99.947374886044585</v>
      </c>
      <c r="Y6915">
        <v>12.985038319822435</v>
      </c>
      <c r="Z6915">
        <v>11.43100739158503</v>
      </c>
      <c r="AA6915">
        <v>38.749148909438105</v>
      </c>
      <c r="AB6915">
        <v>42.968265651948535</v>
      </c>
      <c r="AC6915">
        <v>126.37339135904367</v>
      </c>
      <c r="AD6915">
        <v>0</v>
      </c>
      <c r="AE6915">
        <v>332.45422651788238</v>
      </c>
    </row>
    <row r="6916" spans="1:31" x14ac:dyDescent="0.25">
      <c r="A6916">
        <v>2344353</v>
      </c>
      <c r="B6916">
        <v>1</v>
      </c>
      <c r="C6916" t="s">
        <v>80</v>
      </c>
      <c r="D6916" t="s">
        <v>98</v>
      </c>
      <c r="E6916" t="s">
        <v>141</v>
      </c>
      <c r="F6916" t="s">
        <v>3797</v>
      </c>
      <c r="G6916" t="s">
        <v>134</v>
      </c>
      <c r="H6916" t="s">
        <v>135</v>
      </c>
      <c r="I6916" t="s">
        <v>144</v>
      </c>
      <c r="J6916" t="s">
        <v>137</v>
      </c>
      <c r="K6916" t="s">
        <v>138</v>
      </c>
      <c r="L6916" t="s">
        <v>19679</v>
      </c>
      <c r="M6916" t="s">
        <v>19680</v>
      </c>
      <c r="N6916">
        <v>0.43111111099999999</v>
      </c>
      <c r="O6916">
        <v>0</v>
      </c>
      <c r="P6916">
        <v>200</v>
      </c>
      <c r="Q6916">
        <v>0</v>
      </c>
      <c r="R6916">
        <v>72</v>
      </c>
      <c r="S6916">
        <v>2</v>
      </c>
      <c r="T6916">
        <v>54</v>
      </c>
      <c r="U6916">
        <v>0</v>
      </c>
      <c r="V6916">
        <v>0</v>
      </c>
      <c r="W6916">
        <v>0</v>
      </c>
      <c r="X6916">
        <v>44.63530244618044</v>
      </c>
      <c r="Y6916">
        <v>0</v>
      </c>
      <c r="Z6916">
        <v>103.90072946350939</v>
      </c>
      <c r="AA6916">
        <v>1.1639463845484801</v>
      </c>
      <c r="AB6916">
        <v>54.160358921366324</v>
      </c>
      <c r="AC6916">
        <v>0</v>
      </c>
      <c r="AD6916">
        <v>0</v>
      </c>
      <c r="AE6916">
        <v>203.8603372156046</v>
      </c>
    </row>
    <row r="6917" spans="1:31" x14ac:dyDescent="0.25">
      <c r="A6917">
        <v>2344355</v>
      </c>
      <c r="B6917">
        <v>1</v>
      </c>
      <c r="C6917" t="s">
        <v>81</v>
      </c>
      <c r="D6917" t="s">
        <v>128</v>
      </c>
      <c r="E6917" t="s">
        <v>157</v>
      </c>
      <c r="F6917" t="s">
        <v>19681</v>
      </c>
      <c r="G6917" t="s">
        <v>204</v>
      </c>
      <c r="H6917" t="s">
        <v>154</v>
      </c>
      <c r="I6917" t="s">
        <v>144</v>
      </c>
      <c r="J6917" t="s">
        <v>137</v>
      </c>
      <c r="K6917" t="s">
        <v>138</v>
      </c>
      <c r="L6917" t="s">
        <v>19682</v>
      </c>
      <c r="M6917" t="s">
        <v>19683</v>
      </c>
      <c r="N6917">
        <v>0.88638888800000004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20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13.990201253949131</v>
      </c>
      <c r="AC6917">
        <v>0</v>
      </c>
      <c r="AD6917">
        <v>0</v>
      </c>
      <c r="AE6917">
        <v>13.990201253949131</v>
      </c>
    </row>
    <row r="6918" spans="1:31" x14ac:dyDescent="0.25">
      <c r="A6918">
        <v>2344358</v>
      </c>
      <c r="B6918">
        <v>1</v>
      </c>
      <c r="C6918" t="s">
        <v>80</v>
      </c>
      <c r="D6918" t="s">
        <v>101</v>
      </c>
      <c r="E6918" t="s">
        <v>151</v>
      </c>
      <c r="F6918" t="s">
        <v>19684</v>
      </c>
      <c r="G6918" t="s">
        <v>352</v>
      </c>
      <c r="H6918" t="s">
        <v>154</v>
      </c>
      <c r="I6918" t="s">
        <v>144</v>
      </c>
      <c r="J6918" t="s">
        <v>137</v>
      </c>
      <c r="K6918" t="s">
        <v>138</v>
      </c>
      <c r="L6918" t="s">
        <v>19685</v>
      </c>
      <c r="M6918" t="s">
        <v>19686</v>
      </c>
      <c r="N6918">
        <v>2.8250000000000002</v>
      </c>
      <c r="O6918">
        <v>0</v>
      </c>
      <c r="P6918">
        <v>75</v>
      </c>
      <c r="Q6918">
        <v>0</v>
      </c>
      <c r="R6918">
        <v>0</v>
      </c>
      <c r="S6918">
        <v>0</v>
      </c>
      <c r="T6918">
        <v>5</v>
      </c>
      <c r="U6918">
        <v>0</v>
      </c>
      <c r="V6918">
        <v>0</v>
      </c>
      <c r="W6918">
        <v>0</v>
      </c>
      <c r="X6918">
        <v>63.911809187147469</v>
      </c>
      <c r="Y6918">
        <v>0</v>
      </c>
      <c r="Z6918">
        <v>0</v>
      </c>
      <c r="AA6918">
        <v>0</v>
      </c>
      <c r="AB6918">
        <v>21.939220684445164</v>
      </c>
      <c r="AC6918">
        <v>0</v>
      </c>
      <c r="AD6918">
        <v>0</v>
      </c>
      <c r="AE6918">
        <v>85.85102987159263</v>
      </c>
    </row>
    <row r="6919" spans="1:31" x14ac:dyDescent="0.25">
      <c r="A6919">
        <v>2344359</v>
      </c>
      <c r="B6919">
        <v>1</v>
      </c>
      <c r="C6919" t="s">
        <v>80</v>
      </c>
      <c r="D6919" t="s">
        <v>94</v>
      </c>
      <c r="E6919" t="s">
        <v>157</v>
      </c>
      <c r="F6919" t="s">
        <v>19687</v>
      </c>
      <c r="G6919" t="s">
        <v>204</v>
      </c>
      <c r="H6919" t="s">
        <v>154</v>
      </c>
      <c r="I6919" t="s">
        <v>144</v>
      </c>
      <c r="J6919" t="s">
        <v>137</v>
      </c>
      <c r="K6919" t="s">
        <v>138</v>
      </c>
      <c r="L6919" t="s">
        <v>19688</v>
      </c>
      <c r="M6919" t="s">
        <v>19689</v>
      </c>
      <c r="N6919">
        <v>3.1041666659999998</v>
      </c>
      <c r="O6919">
        <v>0</v>
      </c>
      <c r="P6919">
        <v>1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0.95139099228391122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0.95139099228391122</v>
      </c>
    </row>
    <row r="6920" spans="1:31" x14ac:dyDescent="0.25">
      <c r="A6920">
        <v>2344361</v>
      </c>
      <c r="B6920">
        <v>1</v>
      </c>
      <c r="C6920" t="s">
        <v>81</v>
      </c>
      <c r="D6920" t="s">
        <v>127</v>
      </c>
      <c r="E6920" t="s">
        <v>174</v>
      </c>
      <c r="F6920" t="s">
        <v>15569</v>
      </c>
      <c r="G6920" t="s">
        <v>176</v>
      </c>
      <c r="H6920" t="s">
        <v>154</v>
      </c>
      <c r="I6920" t="s">
        <v>144</v>
      </c>
      <c r="J6920" t="s">
        <v>137</v>
      </c>
      <c r="K6920" t="s">
        <v>138</v>
      </c>
      <c r="L6920" t="s">
        <v>19690</v>
      </c>
      <c r="M6920" t="s">
        <v>19691</v>
      </c>
      <c r="N6920">
        <v>1.2708333329999999</v>
      </c>
      <c r="O6920">
        <v>0</v>
      </c>
      <c r="P6920">
        <v>0</v>
      </c>
      <c r="Q6920">
        <v>0</v>
      </c>
      <c r="R6920">
        <v>8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42.084016735778384</v>
      </c>
      <c r="AA6920">
        <v>0</v>
      </c>
      <c r="AB6920">
        <v>0</v>
      </c>
      <c r="AC6920">
        <v>0</v>
      </c>
      <c r="AD6920">
        <v>0</v>
      </c>
      <c r="AE6920">
        <v>42.084016735778384</v>
      </c>
    </row>
    <row r="6921" spans="1:31" x14ac:dyDescent="0.25">
      <c r="A6921">
        <v>2344366</v>
      </c>
      <c r="B6921">
        <v>1</v>
      </c>
      <c r="C6921" t="s">
        <v>80</v>
      </c>
      <c r="D6921" t="s">
        <v>93</v>
      </c>
      <c r="E6921" t="s">
        <v>151</v>
      </c>
      <c r="F6921" t="s">
        <v>19692</v>
      </c>
      <c r="G6921" t="s">
        <v>292</v>
      </c>
      <c r="H6921" t="s">
        <v>154</v>
      </c>
      <c r="I6921" t="s">
        <v>144</v>
      </c>
      <c r="J6921" t="s">
        <v>137</v>
      </c>
      <c r="K6921" t="s">
        <v>138</v>
      </c>
      <c r="L6921" t="s">
        <v>19693</v>
      </c>
      <c r="M6921" t="s">
        <v>19694</v>
      </c>
      <c r="N6921">
        <v>3.8513888879999998</v>
      </c>
      <c r="O6921">
        <v>0</v>
      </c>
      <c r="P6921">
        <v>18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8.6903504562804681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8.6903504562804681</v>
      </c>
    </row>
    <row r="6922" spans="1:31" x14ac:dyDescent="0.25">
      <c r="A6922">
        <v>2344367</v>
      </c>
      <c r="B6922">
        <v>1</v>
      </c>
      <c r="C6922" t="s">
        <v>80</v>
      </c>
      <c r="D6922" t="s">
        <v>83</v>
      </c>
      <c r="E6922" t="s">
        <v>157</v>
      </c>
      <c r="F6922" t="s">
        <v>19695</v>
      </c>
      <c r="G6922" t="s">
        <v>204</v>
      </c>
      <c r="H6922" t="s">
        <v>154</v>
      </c>
      <c r="I6922" t="s">
        <v>144</v>
      </c>
      <c r="J6922" t="s">
        <v>137</v>
      </c>
      <c r="K6922" t="s">
        <v>138</v>
      </c>
      <c r="L6922" t="s">
        <v>19696</v>
      </c>
      <c r="M6922" t="s">
        <v>19697</v>
      </c>
      <c r="N6922">
        <v>2.0825</v>
      </c>
      <c r="O6922">
        <v>0</v>
      </c>
      <c r="P6922">
        <v>1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0.248630117034915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0.248630117034915</v>
      </c>
    </row>
    <row r="6923" spans="1:31" x14ac:dyDescent="0.25">
      <c r="A6923">
        <v>2344369</v>
      </c>
      <c r="B6923">
        <v>1</v>
      </c>
      <c r="C6923" t="s">
        <v>80</v>
      </c>
      <c r="D6923" t="s">
        <v>82</v>
      </c>
      <c r="E6923" t="s">
        <v>326</v>
      </c>
      <c r="F6923" t="s">
        <v>19698</v>
      </c>
      <c r="G6923" t="s">
        <v>153</v>
      </c>
      <c r="H6923" t="s">
        <v>154</v>
      </c>
      <c r="I6923" t="s">
        <v>144</v>
      </c>
      <c r="J6923" t="s">
        <v>137</v>
      </c>
      <c r="K6923" t="s">
        <v>138</v>
      </c>
      <c r="L6923" t="s">
        <v>19699</v>
      </c>
      <c r="M6923" t="s">
        <v>19700</v>
      </c>
      <c r="N6923">
        <v>0.80777777699999997</v>
      </c>
      <c r="O6923">
        <v>0</v>
      </c>
      <c r="P6923">
        <v>14</v>
      </c>
      <c r="Q6923">
        <v>0</v>
      </c>
      <c r="R6923">
        <v>0</v>
      </c>
      <c r="S6923">
        <v>0</v>
      </c>
      <c r="T6923">
        <v>42</v>
      </c>
      <c r="U6923">
        <v>0</v>
      </c>
      <c r="V6923">
        <v>0</v>
      </c>
      <c r="W6923">
        <v>0</v>
      </c>
      <c r="X6923">
        <v>4.1828475420501787</v>
      </c>
      <c r="Y6923">
        <v>0</v>
      </c>
      <c r="Z6923">
        <v>0</v>
      </c>
      <c r="AA6923">
        <v>0</v>
      </c>
      <c r="AB6923">
        <v>22.208195043625295</v>
      </c>
      <c r="AC6923">
        <v>0</v>
      </c>
      <c r="AD6923">
        <v>0</v>
      </c>
      <c r="AE6923">
        <v>26.391042585675475</v>
      </c>
    </row>
    <row r="6924" spans="1:31" x14ac:dyDescent="0.25">
      <c r="A6924">
        <v>2344372</v>
      </c>
      <c r="B6924">
        <v>1</v>
      </c>
      <c r="C6924" t="s">
        <v>81</v>
      </c>
      <c r="D6924" t="s">
        <v>113</v>
      </c>
      <c r="E6924" t="s">
        <v>157</v>
      </c>
      <c r="F6924" t="s">
        <v>19701</v>
      </c>
      <c r="G6924" t="s">
        <v>279</v>
      </c>
      <c r="H6924" t="s">
        <v>154</v>
      </c>
      <c r="I6924" t="s">
        <v>144</v>
      </c>
      <c r="J6924" t="s">
        <v>137</v>
      </c>
      <c r="K6924" t="s">
        <v>138</v>
      </c>
      <c r="L6924" t="s">
        <v>19702</v>
      </c>
      <c r="M6924" t="s">
        <v>19703</v>
      </c>
      <c r="N6924">
        <v>8.0652777770000004</v>
      </c>
      <c r="O6924">
        <v>0</v>
      </c>
      <c r="P6924">
        <v>7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15.579630123916219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15.579630123916219</v>
      </c>
    </row>
    <row r="6925" spans="1:31" x14ac:dyDescent="0.25">
      <c r="A6925">
        <v>2344373</v>
      </c>
      <c r="B6925">
        <v>1</v>
      </c>
      <c r="C6925" t="s">
        <v>81</v>
      </c>
      <c r="D6925" t="s">
        <v>120</v>
      </c>
      <c r="E6925" t="s">
        <v>141</v>
      </c>
      <c r="F6925" t="s">
        <v>5001</v>
      </c>
      <c r="G6925" t="s">
        <v>134</v>
      </c>
      <c r="H6925" t="s">
        <v>135</v>
      </c>
      <c r="I6925" t="s">
        <v>144</v>
      </c>
      <c r="J6925" t="s">
        <v>137</v>
      </c>
      <c r="K6925" t="s">
        <v>138</v>
      </c>
      <c r="L6925" t="s">
        <v>19704</v>
      </c>
      <c r="M6925" t="s">
        <v>19705</v>
      </c>
      <c r="N6925">
        <v>0.56000000000000005</v>
      </c>
      <c r="O6925">
        <v>1</v>
      </c>
      <c r="P6925">
        <v>472</v>
      </c>
      <c r="Q6925">
        <v>30</v>
      </c>
      <c r="R6925">
        <v>42</v>
      </c>
      <c r="S6925">
        <v>7</v>
      </c>
      <c r="T6925">
        <v>36</v>
      </c>
      <c r="U6925">
        <v>1</v>
      </c>
      <c r="V6925">
        <v>0</v>
      </c>
      <c r="W6925">
        <v>0</v>
      </c>
      <c r="X6925">
        <v>43.029481797723847</v>
      </c>
      <c r="Y6925">
        <v>31.587450838602312</v>
      </c>
      <c r="Z6925">
        <v>12.390766225165901</v>
      </c>
      <c r="AA6925">
        <v>10.757321812521726</v>
      </c>
      <c r="AB6925">
        <v>9.064672222498892</v>
      </c>
      <c r="AC6925">
        <v>34.032932889525469</v>
      </c>
      <c r="AD6925">
        <v>0</v>
      </c>
      <c r="AE6925">
        <v>140.86262578603817</v>
      </c>
    </row>
    <row r="6926" spans="1:31" x14ac:dyDescent="0.25">
      <c r="A6926">
        <v>2344374</v>
      </c>
      <c r="B6926">
        <v>1</v>
      </c>
      <c r="C6926" t="s">
        <v>80</v>
      </c>
      <c r="D6926" t="s">
        <v>98</v>
      </c>
      <c r="E6926" t="s">
        <v>151</v>
      </c>
      <c r="F6926" t="s">
        <v>8580</v>
      </c>
      <c r="G6926" t="s">
        <v>153</v>
      </c>
      <c r="H6926" t="s">
        <v>154</v>
      </c>
      <c r="I6926" t="s">
        <v>144</v>
      </c>
      <c r="J6926" t="s">
        <v>137</v>
      </c>
      <c r="K6926" t="s">
        <v>138</v>
      </c>
      <c r="L6926" t="s">
        <v>19706</v>
      </c>
      <c r="M6926" t="s">
        <v>19707</v>
      </c>
      <c r="N6926">
        <v>1.759166666</v>
      </c>
      <c r="O6926">
        <v>0</v>
      </c>
      <c r="P6926">
        <v>0</v>
      </c>
      <c r="Q6926">
        <v>0</v>
      </c>
      <c r="R6926">
        <v>2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29.056341324375882</v>
      </c>
      <c r="AA6926">
        <v>0</v>
      </c>
      <c r="AB6926">
        <v>0</v>
      </c>
      <c r="AC6926">
        <v>0</v>
      </c>
      <c r="AD6926">
        <v>0</v>
      </c>
      <c r="AE6926">
        <v>29.056341324375882</v>
      </c>
    </row>
    <row r="6927" spans="1:31" x14ac:dyDescent="0.25">
      <c r="A6927">
        <v>2344377</v>
      </c>
      <c r="B6927">
        <v>1</v>
      </c>
      <c r="C6927" t="s">
        <v>81</v>
      </c>
      <c r="D6927" t="s">
        <v>122</v>
      </c>
      <c r="E6927" t="s">
        <v>147</v>
      </c>
      <c r="F6927" t="s">
        <v>8397</v>
      </c>
      <c r="G6927" t="s">
        <v>184</v>
      </c>
      <c r="H6927" t="s">
        <v>135</v>
      </c>
      <c r="I6927" t="s">
        <v>144</v>
      </c>
      <c r="J6927" t="s">
        <v>137</v>
      </c>
      <c r="K6927" t="s">
        <v>138</v>
      </c>
      <c r="L6927" t="s">
        <v>19708</v>
      </c>
      <c r="M6927" t="s">
        <v>19709</v>
      </c>
      <c r="N6927">
        <v>1.5083333329999999</v>
      </c>
      <c r="O6927">
        <v>0</v>
      </c>
      <c r="P6927">
        <v>714</v>
      </c>
      <c r="Q6927">
        <v>1</v>
      </c>
      <c r="R6927">
        <v>14</v>
      </c>
      <c r="S6927">
        <v>5</v>
      </c>
      <c r="T6927">
        <v>53</v>
      </c>
      <c r="U6927">
        <v>1</v>
      </c>
      <c r="V6927">
        <v>0</v>
      </c>
      <c r="W6927">
        <v>0</v>
      </c>
      <c r="X6927">
        <v>143.41465934131986</v>
      </c>
      <c r="Y6927">
        <v>4.4399924500619496</v>
      </c>
      <c r="Z6927">
        <v>2.8830769171326529</v>
      </c>
      <c r="AA6927">
        <v>134.68661976553693</v>
      </c>
      <c r="AB6927">
        <v>40.382559525300778</v>
      </c>
      <c r="AC6927">
        <v>2.8573787400413702</v>
      </c>
      <c r="AD6927">
        <v>0</v>
      </c>
      <c r="AE6927">
        <v>328.66428673939356</v>
      </c>
    </row>
    <row r="6928" spans="1:31" x14ac:dyDescent="0.25">
      <c r="A6928">
        <v>2344381</v>
      </c>
      <c r="B6928">
        <v>1</v>
      </c>
      <c r="C6928" t="s">
        <v>80</v>
      </c>
      <c r="D6928" t="s">
        <v>108</v>
      </c>
      <c r="E6928" t="s">
        <v>174</v>
      </c>
      <c r="F6928" t="s">
        <v>8739</v>
      </c>
      <c r="G6928" t="s">
        <v>176</v>
      </c>
      <c r="H6928" t="s">
        <v>154</v>
      </c>
      <c r="I6928" t="s">
        <v>144</v>
      </c>
      <c r="J6928" t="s">
        <v>137</v>
      </c>
      <c r="K6928" t="s">
        <v>138</v>
      </c>
      <c r="L6928" t="s">
        <v>19710</v>
      </c>
      <c r="M6928" t="s">
        <v>19711</v>
      </c>
      <c r="N6928">
        <v>0.96472222200000002</v>
      </c>
      <c r="O6928">
        <v>0</v>
      </c>
      <c r="P6928">
        <v>22</v>
      </c>
      <c r="Q6928">
        <v>0</v>
      </c>
      <c r="R6928">
        <v>22</v>
      </c>
      <c r="S6928">
        <v>0</v>
      </c>
      <c r="T6928">
        <v>13</v>
      </c>
      <c r="U6928">
        <v>0</v>
      </c>
      <c r="V6928">
        <v>0</v>
      </c>
      <c r="W6928">
        <v>0</v>
      </c>
      <c r="X6928">
        <v>8.1654745367087394</v>
      </c>
      <c r="Y6928">
        <v>0</v>
      </c>
      <c r="Z6928">
        <v>124.47684508279876</v>
      </c>
      <c r="AA6928">
        <v>0</v>
      </c>
      <c r="AB6928">
        <v>43.668087127488647</v>
      </c>
      <c r="AC6928">
        <v>0</v>
      </c>
      <c r="AD6928">
        <v>0</v>
      </c>
      <c r="AE6928">
        <v>176.31040674699614</v>
      </c>
    </row>
    <row r="6929" spans="1:31" x14ac:dyDescent="0.25">
      <c r="A6929">
        <v>2344382</v>
      </c>
      <c r="B6929">
        <v>1</v>
      </c>
      <c r="C6929" t="s">
        <v>81</v>
      </c>
      <c r="D6929" t="s">
        <v>113</v>
      </c>
      <c r="E6929" t="s">
        <v>174</v>
      </c>
      <c r="F6929" t="s">
        <v>19712</v>
      </c>
      <c r="G6929" t="s">
        <v>176</v>
      </c>
      <c r="H6929" t="s">
        <v>154</v>
      </c>
      <c r="I6929" t="s">
        <v>144</v>
      </c>
      <c r="J6929" t="s">
        <v>137</v>
      </c>
      <c r="K6929" t="s">
        <v>138</v>
      </c>
      <c r="L6929" t="s">
        <v>19713</v>
      </c>
      <c r="M6929" t="s">
        <v>19714</v>
      </c>
      <c r="N6929">
        <v>3.520277777</v>
      </c>
      <c r="O6929">
        <v>0</v>
      </c>
      <c r="P6929">
        <v>9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5.6500001925676102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5.6500001925676102</v>
      </c>
    </row>
    <row r="6930" spans="1:31" x14ac:dyDescent="0.25">
      <c r="A6930">
        <v>2344384</v>
      </c>
      <c r="B6930">
        <v>1</v>
      </c>
      <c r="C6930" t="s">
        <v>81</v>
      </c>
      <c r="D6930" t="s">
        <v>123</v>
      </c>
      <c r="E6930" t="s">
        <v>132</v>
      </c>
      <c r="F6930" t="s">
        <v>19715</v>
      </c>
      <c r="G6930" t="s">
        <v>134</v>
      </c>
      <c r="H6930" t="s">
        <v>135</v>
      </c>
      <c r="I6930" t="s">
        <v>144</v>
      </c>
      <c r="J6930" t="s">
        <v>137</v>
      </c>
      <c r="K6930" t="s">
        <v>138</v>
      </c>
      <c r="L6930" t="s">
        <v>19716</v>
      </c>
      <c r="M6930" t="s">
        <v>19717</v>
      </c>
      <c r="N6930">
        <v>0.116388888</v>
      </c>
      <c r="O6930">
        <v>0</v>
      </c>
      <c r="P6930">
        <v>926</v>
      </c>
      <c r="Q6930">
        <v>27</v>
      </c>
      <c r="R6930">
        <v>148</v>
      </c>
      <c r="S6930">
        <v>4</v>
      </c>
      <c r="T6930">
        <v>99</v>
      </c>
      <c r="U6930">
        <v>0</v>
      </c>
      <c r="V6930">
        <v>0</v>
      </c>
      <c r="W6930">
        <v>0</v>
      </c>
      <c r="X6930">
        <v>15.394304556059103</v>
      </c>
      <c r="Y6930">
        <v>3.298277172831817</v>
      </c>
      <c r="Z6930">
        <v>12.27641043749246</v>
      </c>
      <c r="AA6930">
        <v>1.0500255150043227</v>
      </c>
      <c r="AB6930">
        <v>6.3456357920374424</v>
      </c>
      <c r="AC6930">
        <v>0</v>
      </c>
      <c r="AD6930">
        <v>0</v>
      </c>
      <c r="AE6930">
        <v>38.364653473425143</v>
      </c>
    </row>
    <row r="6931" spans="1:31" x14ac:dyDescent="0.25">
      <c r="A6931">
        <v>2344385</v>
      </c>
      <c r="B6931">
        <v>1</v>
      </c>
      <c r="C6931" t="s">
        <v>80</v>
      </c>
      <c r="D6931" t="s">
        <v>100</v>
      </c>
      <c r="E6931" t="s">
        <v>157</v>
      </c>
      <c r="F6931" t="s">
        <v>9905</v>
      </c>
      <c r="G6931" t="s">
        <v>194</v>
      </c>
      <c r="H6931" t="s">
        <v>154</v>
      </c>
      <c r="I6931" t="s">
        <v>144</v>
      </c>
      <c r="J6931" t="s">
        <v>137</v>
      </c>
      <c r="K6931" t="s">
        <v>138</v>
      </c>
      <c r="L6931" t="s">
        <v>19718</v>
      </c>
      <c r="M6931" t="s">
        <v>19719</v>
      </c>
      <c r="N6931">
        <v>0.96111111100000002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1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0.12282367652507055</v>
      </c>
      <c r="AC6931">
        <v>0</v>
      </c>
      <c r="AD6931">
        <v>0</v>
      </c>
      <c r="AE6931">
        <v>0.12282367652507055</v>
      </c>
    </row>
    <row r="6932" spans="1:31" x14ac:dyDescent="0.25">
      <c r="A6932">
        <v>2344386</v>
      </c>
      <c r="B6932">
        <v>1</v>
      </c>
      <c r="C6932" t="s">
        <v>80</v>
      </c>
      <c r="D6932" t="s">
        <v>102</v>
      </c>
      <c r="E6932" t="s">
        <v>151</v>
      </c>
      <c r="F6932" t="s">
        <v>19720</v>
      </c>
      <c r="G6932" t="s">
        <v>153</v>
      </c>
      <c r="H6932" t="s">
        <v>154</v>
      </c>
      <c r="I6932" t="s">
        <v>144</v>
      </c>
      <c r="J6932" t="s">
        <v>137</v>
      </c>
      <c r="K6932" t="s">
        <v>138</v>
      </c>
      <c r="L6932" t="s">
        <v>19721</v>
      </c>
      <c r="M6932" t="s">
        <v>19722</v>
      </c>
      <c r="N6932">
        <v>5.2011111110000003</v>
      </c>
      <c r="O6932">
        <v>0</v>
      </c>
      <c r="P6932">
        <v>26</v>
      </c>
      <c r="Q6932">
        <v>0</v>
      </c>
      <c r="R6932">
        <v>0</v>
      </c>
      <c r="S6932">
        <v>0</v>
      </c>
      <c r="T6932">
        <v>1</v>
      </c>
      <c r="U6932">
        <v>0</v>
      </c>
      <c r="V6932">
        <v>0</v>
      </c>
      <c r="W6932">
        <v>0</v>
      </c>
      <c r="X6932">
        <v>19.726216786492827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19.726216786492827</v>
      </c>
    </row>
    <row r="6933" spans="1:31" x14ac:dyDescent="0.25">
      <c r="A6933">
        <v>2344387</v>
      </c>
      <c r="B6933">
        <v>1</v>
      </c>
      <c r="C6933" t="s">
        <v>81</v>
      </c>
      <c r="D6933" t="s">
        <v>123</v>
      </c>
      <c r="E6933" t="s">
        <v>151</v>
      </c>
      <c r="F6933" t="s">
        <v>17469</v>
      </c>
      <c r="G6933" t="s">
        <v>153</v>
      </c>
      <c r="H6933" t="s">
        <v>154</v>
      </c>
      <c r="I6933" t="s">
        <v>144</v>
      </c>
      <c r="J6933" t="s">
        <v>137</v>
      </c>
      <c r="K6933" t="s">
        <v>138</v>
      </c>
      <c r="L6933" t="s">
        <v>19723</v>
      </c>
      <c r="M6933" t="s">
        <v>19724</v>
      </c>
      <c r="N6933">
        <v>1.3238888879999999</v>
      </c>
      <c r="O6933">
        <v>0</v>
      </c>
      <c r="P6933">
        <v>1</v>
      </c>
      <c r="Q6933">
        <v>0</v>
      </c>
      <c r="R6933">
        <v>15</v>
      </c>
      <c r="S6933">
        <v>0</v>
      </c>
      <c r="T6933">
        <v>3</v>
      </c>
      <c r="U6933">
        <v>0</v>
      </c>
      <c r="V6933">
        <v>0</v>
      </c>
      <c r="W6933">
        <v>0</v>
      </c>
      <c r="X6933">
        <v>0.68776022509214996</v>
      </c>
      <c r="Y6933">
        <v>0</v>
      </c>
      <c r="Z6933">
        <v>18.857115598511992</v>
      </c>
      <c r="AA6933">
        <v>0</v>
      </c>
      <c r="AB6933">
        <v>3.9673844465747803</v>
      </c>
      <c r="AC6933">
        <v>0</v>
      </c>
      <c r="AD6933">
        <v>0</v>
      </c>
      <c r="AE6933">
        <v>23.512260270178921</v>
      </c>
    </row>
    <row r="6934" spans="1:31" x14ac:dyDescent="0.25">
      <c r="A6934">
        <v>2344391</v>
      </c>
      <c r="B6934">
        <v>1</v>
      </c>
      <c r="C6934" t="s">
        <v>80</v>
      </c>
      <c r="D6934" t="s">
        <v>94</v>
      </c>
      <c r="E6934" t="s">
        <v>151</v>
      </c>
      <c r="F6934" t="s">
        <v>19725</v>
      </c>
      <c r="G6934" t="s">
        <v>153</v>
      </c>
      <c r="H6934" t="s">
        <v>154</v>
      </c>
      <c r="I6934" t="s">
        <v>144</v>
      </c>
      <c r="J6934" t="s">
        <v>137</v>
      </c>
      <c r="K6934" t="s">
        <v>138</v>
      </c>
      <c r="L6934" t="s">
        <v>19726</v>
      </c>
      <c r="M6934" t="s">
        <v>19727</v>
      </c>
      <c r="N6934">
        <v>1.126944444</v>
      </c>
      <c r="O6934">
        <v>0</v>
      </c>
      <c r="P6934">
        <v>35</v>
      </c>
      <c r="Q6934">
        <v>0</v>
      </c>
      <c r="R6934">
        <v>0</v>
      </c>
      <c r="S6934">
        <v>0</v>
      </c>
      <c r="T6934">
        <v>1</v>
      </c>
      <c r="U6934">
        <v>0</v>
      </c>
      <c r="V6934">
        <v>0</v>
      </c>
      <c r="W6934">
        <v>0</v>
      </c>
      <c r="X6934">
        <v>4.2233995417697239</v>
      </c>
      <c r="Y6934">
        <v>0</v>
      </c>
      <c r="Z6934">
        <v>0</v>
      </c>
      <c r="AA6934">
        <v>0</v>
      </c>
      <c r="AB6934">
        <v>1.2976086336845834E-2</v>
      </c>
      <c r="AC6934">
        <v>0</v>
      </c>
      <c r="AD6934">
        <v>0</v>
      </c>
      <c r="AE6934">
        <v>4.2363756281065701</v>
      </c>
    </row>
    <row r="6935" spans="1:31" x14ac:dyDescent="0.25">
      <c r="A6935">
        <v>2344392</v>
      </c>
      <c r="B6935">
        <v>1</v>
      </c>
      <c r="C6935" t="s">
        <v>80</v>
      </c>
      <c r="D6935" t="s">
        <v>82</v>
      </c>
      <c r="E6935" t="s">
        <v>157</v>
      </c>
      <c r="F6935" t="s">
        <v>19728</v>
      </c>
      <c r="G6935" t="s">
        <v>159</v>
      </c>
      <c r="H6935" t="s">
        <v>154</v>
      </c>
      <c r="I6935" t="s">
        <v>144</v>
      </c>
      <c r="J6935" t="s">
        <v>137</v>
      </c>
      <c r="K6935" t="s">
        <v>138</v>
      </c>
      <c r="L6935" t="s">
        <v>19729</v>
      </c>
      <c r="M6935" t="s">
        <v>19730</v>
      </c>
      <c r="N6935">
        <v>2.295555555</v>
      </c>
      <c r="O6935">
        <v>0</v>
      </c>
      <c r="P6935">
        <v>1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0.78742601895816444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0.78742601895816444</v>
      </c>
    </row>
    <row r="6936" spans="1:31" x14ac:dyDescent="0.25">
      <c r="A6936">
        <v>2344393</v>
      </c>
      <c r="B6936">
        <v>1</v>
      </c>
      <c r="C6936" t="s">
        <v>81</v>
      </c>
      <c r="D6936" t="s">
        <v>118</v>
      </c>
      <c r="E6936" t="s">
        <v>141</v>
      </c>
      <c r="F6936" t="s">
        <v>19731</v>
      </c>
      <c r="G6936" t="s">
        <v>134</v>
      </c>
      <c r="H6936" t="s">
        <v>135</v>
      </c>
      <c r="I6936" t="s">
        <v>144</v>
      </c>
      <c r="J6936" t="s">
        <v>137</v>
      </c>
      <c r="K6936" t="s">
        <v>138</v>
      </c>
      <c r="L6936" t="s">
        <v>19732</v>
      </c>
      <c r="M6936" t="s">
        <v>19733</v>
      </c>
      <c r="N6936">
        <v>0.16388888800000001</v>
      </c>
      <c r="O6936">
        <v>1</v>
      </c>
      <c r="P6936">
        <v>457</v>
      </c>
      <c r="Q6936">
        <v>48</v>
      </c>
      <c r="R6936">
        <v>65</v>
      </c>
      <c r="S6936">
        <v>23</v>
      </c>
      <c r="T6936">
        <v>50</v>
      </c>
      <c r="U6936">
        <v>0</v>
      </c>
      <c r="V6936">
        <v>0</v>
      </c>
      <c r="W6936">
        <v>0.17325721672319166</v>
      </c>
      <c r="X6936">
        <v>24.172897492449163</v>
      </c>
      <c r="Y6936">
        <v>49.825627556672671</v>
      </c>
      <c r="Z6936">
        <v>33.467057782306782</v>
      </c>
      <c r="AA6936">
        <v>41.227845230351434</v>
      </c>
      <c r="AB6936">
        <v>7.6715786395430747</v>
      </c>
      <c r="AC6936">
        <v>0</v>
      </c>
      <c r="AD6936">
        <v>0</v>
      </c>
      <c r="AE6936">
        <v>156.53826391804631</v>
      </c>
    </row>
    <row r="6937" spans="1:31" x14ac:dyDescent="0.25">
      <c r="A6937">
        <v>2344395</v>
      </c>
      <c r="B6937">
        <v>1</v>
      </c>
      <c r="C6937" t="s">
        <v>80</v>
      </c>
      <c r="D6937" t="s">
        <v>83</v>
      </c>
      <c r="E6937" t="s">
        <v>157</v>
      </c>
      <c r="F6937" t="s">
        <v>19734</v>
      </c>
      <c r="G6937" t="s">
        <v>279</v>
      </c>
      <c r="H6937" t="s">
        <v>154</v>
      </c>
      <c r="I6937" t="s">
        <v>144</v>
      </c>
      <c r="J6937" t="s">
        <v>137</v>
      </c>
      <c r="K6937" t="s">
        <v>138</v>
      </c>
      <c r="L6937" t="s">
        <v>19735</v>
      </c>
      <c r="M6937" t="s">
        <v>19736</v>
      </c>
      <c r="N6937">
        <v>1.3186111110000001</v>
      </c>
      <c r="O6937">
        <v>0</v>
      </c>
      <c r="P6937">
        <v>5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2.2082443381623169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2.2082443381623169</v>
      </c>
    </row>
    <row r="6938" spans="1:31" x14ac:dyDescent="0.25">
      <c r="A6938">
        <v>2344396</v>
      </c>
      <c r="B6938">
        <v>1</v>
      </c>
      <c r="C6938" t="s">
        <v>81</v>
      </c>
      <c r="D6938" t="s">
        <v>120</v>
      </c>
      <c r="E6938" t="s">
        <v>151</v>
      </c>
      <c r="F6938" t="s">
        <v>19737</v>
      </c>
      <c r="G6938" t="s">
        <v>153</v>
      </c>
      <c r="H6938" t="s">
        <v>154</v>
      </c>
      <c r="I6938" t="s">
        <v>144</v>
      </c>
      <c r="J6938" t="s">
        <v>137</v>
      </c>
      <c r="K6938" t="s">
        <v>138</v>
      </c>
      <c r="L6938" t="s">
        <v>19738</v>
      </c>
      <c r="M6938" t="s">
        <v>19739</v>
      </c>
      <c r="N6938">
        <v>1.4016666659999999</v>
      </c>
      <c r="O6938">
        <v>0</v>
      </c>
      <c r="P6938">
        <v>44</v>
      </c>
      <c r="Q6938">
        <v>0</v>
      </c>
      <c r="R6938">
        <v>0</v>
      </c>
      <c r="S6938">
        <v>0</v>
      </c>
      <c r="T6938">
        <v>4</v>
      </c>
      <c r="U6938">
        <v>0</v>
      </c>
      <c r="V6938">
        <v>0</v>
      </c>
      <c r="W6938">
        <v>0</v>
      </c>
      <c r="X6938">
        <v>5.1472954332205569</v>
      </c>
      <c r="Y6938">
        <v>0</v>
      </c>
      <c r="Z6938">
        <v>0</v>
      </c>
      <c r="AA6938">
        <v>0</v>
      </c>
      <c r="AB6938">
        <v>0.50361113647474343</v>
      </c>
      <c r="AC6938">
        <v>0</v>
      </c>
      <c r="AD6938">
        <v>0</v>
      </c>
      <c r="AE6938">
        <v>5.6509065696953007</v>
      </c>
    </row>
    <row r="6939" spans="1:31" x14ac:dyDescent="0.25">
      <c r="A6939">
        <v>2344399</v>
      </c>
      <c r="B6939">
        <v>1</v>
      </c>
      <c r="C6939" t="s">
        <v>80</v>
      </c>
      <c r="D6939" t="s">
        <v>92</v>
      </c>
      <c r="E6939" t="s">
        <v>151</v>
      </c>
      <c r="F6939" t="s">
        <v>19740</v>
      </c>
      <c r="G6939" t="s">
        <v>153</v>
      </c>
      <c r="H6939" t="s">
        <v>154</v>
      </c>
      <c r="I6939" t="s">
        <v>144</v>
      </c>
      <c r="J6939" t="s">
        <v>137</v>
      </c>
      <c r="K6939" t="s">
        <v>138</v>
      </c>
      <c r="L6939" t="s">
        <v>19741</v>
      </c>
      <c r="M6939" t="s">
        <v>19742</v>
      </c>
      <c r="N6939">
        <v>2.6088888880000001</v>
      </c>
      <c r="O6939">
        <v>0</v>
      </c>
      <c r="P6939">
        <v>129</v>
      </c>
      <c r="Q6939">
        <v>0</v>
      </c>
      <c r="R6939">
        <v>0</v>
      </c>
      <c r="S6939">
        <v>0</v>
      </c>
      <c r="T6939">
        <v>5</v>
      </c>
      <c r="U6939">
        <v>0</v>
      </c>
      <c r="V6939">
        <v>0</v>
      </c>
      <c r="W6939">
        <v>0</v>
      </c>
      <c r="X6939">
        <v>93.971823337536364</v>
      </c>
      <c r="Y6939">
        <v>0</v>
      </c>
      <c r="Z6939">
        <v>0</v>
      </c>
      <c r="AA6939">
        <v>0</v>
      </c>
      <c r="AB6939">
        <v>88.695676613733539</v>
      </c>
      <c r="AC6939">
        <v>0</v>
      </c>
      <c r="AD6939">
        <v>0</v>
      </c>
      <c r="AE6939">
        <v>182.66749995126992</v>
      </c>
    </row>
    <row r="6940" spans="1:31" x14ac:dyDescent="0.25">
      <c r="A6940">
        <v>2344404</v>
      </c>
      <c r="B6940">
        <v>1</v>
      </c>
      <c r="C6940" t="s">
        <v>80</v>
      </c>
      <c r="D6940" t="s">
        <v>83</v>
      </c>
      <c r="E6940" t="s">
        <v>147</v>
      </c>
      <c r="F6940" t="s">
        <v>11961</v>
      </c>
      <c r="G6940" t="s">
        <v>134</v>
      </c>
      <c r="H6940" t="s">
        <v>135</v>
      </c>
      <c r="I6940" t="s">
        <v>144</v>
      </c>
      <c r="J6940" t="s">
        <v>137</v>
      </c>
      <c r="K6940" t="s">
        <v>138</v>
      </c>
      <c r="L6940" t="s">
        <v>19743</v>
      </c>
      <c r="M6940" t="s">
        <v>19744</v>
      </c>
      <c r="N6940">
        <v>0.70694444400000001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2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384.47719824144087</v>
      </c>
      <c r="AD6940">
        <v>0</v>
      </c>
      <c r="AE6940">
        <v>384.47719824144087</v>
      </c>
    </row>
    <row r="6941" spans="1:31" x14ac:dyDescent="0.25">
      <c r="A6941">
        <v>2344405</v>
      </c>
      <c r="B6941">
        <v>1</v>
      </c>
      <c r="C6941" t="s">
        <v>80</v>
      </c>
      <c r="D6941" t="s">
        <v>106</v>
      </c>
      <c r="E6941" t="s">
        <v>151</v>
      </c>
      <c r="F6941" t="s">
        <v>19745</v>
      </c>
      <c r="G6941" t="s">
        <v>153</v>
      </c>
      <c r="H6941" t="s">
        <v>154</v>
      </c>
      <c r="I6941" t="s">
        <v>144</v>
      </c>
      <c r="J6941" t="s">
        <v>137</v>
      </c>
      <c r="K6941" t="s">
        <v>138</v>
      </c>
      <c r="L6941" t="s">
        <v>19746</v>
      </c>
      <c r="M6941" t="s">
        <v>19747</v>
      </c>
      <c r="N6941">
        <v>0.99444444399999998</v>
      </c>
      <c r="O6941">
        <v>0</v>
      </c>
      <c r="P6941">
        <v>13</v>
      </c>
      <c r="Q6941">
        <v>0</v>
      </c>
      <c r="R6941">
        <v>1</v>
      </c>
      <c r="S6941">
        <v>0</v>
      </c>
      <c r="T6941">
        <v>1</v>
      </c>
      <c r="U6941">
        <v>0</v>
      </c>
      <c r="V6941">
        <v>0</v>
      </c>
      <c r="W6941">
        <v>0</v>
      </c>
      <c r="X6941">
        <v>1.8883376670162642</v>
      </c>
      <c r="Y6941">
        <v>0</v>
      </c>
      <c r="Z6941">
        <v>8.439132811381389E-2</v>
      </c>
      <c r="AA6941">
        <v>0</v>
      </c>
      <c r="AB6941">
        <v>2.6157605649299445</v>
      </c>
      <c r="AC6941">
        <v>0</v>
      </c>
      <c r="AD6941">
        <v>0</v>
      </c>
      <c r="AE6941">
        <v>4.5884895600600224</v>
      </c>
    </row>
    <row r="6942" spans="1:31" x14ac:dyDescent="0.25">
      <c r="A6942">
        <v>2344406</v>
      </c>
      <c r="B6942">
        <v>1</v>
      </c>
      <c r="C6942" t="s">
        <v>81</v>
      </c>
      <c r="D6942" t="s">
        <v>122</v>
      </c>
      <c r="E6942" t="s">
        <v>132</v>
      </c>
      <c r="F6942" t="s">
        <v>7526</v>
      </c>
      <c r="G6942" t="s">
        <v>134</v>
      </c>
      <c r="H6942" t="s">
        <v>135</v>
      </c>
      <c r="I6942" t="s">
        <v>144</v>
      </c>
      <c r="J6942" t="s">
        <v>137</v>
      </c>
      <c r="K6942" t="s">
        <v>138</v>
      </c>
      <c r="L6942" t="s">
        <v>19748</v>
      </c>
      <c r="M6942" t="s">
        <v>19749</v>
      </c>
      <c r="N6942">
        <v>0.16666666599999999</v>
      </c>
      <c r="O6942">
        <v>14</v>
      </c>
      <c r="P6942">
        <v>899</v>
      </c>
      <c r="Q6942">
        <v>1</v>
      </c>
      <c r="R6942">
        <v>23</v>
      </c>
      <c r="S6942">
        <v>5</v>
      </c>
      <c r="T6942">
        <v>66</v>
      </c>
      <c r="U6942">
        <v>1</v>
      </c>
      <c r="V6942">
        <v>0</v>
      </c>
      <c r="W6942">
        <v>0.63004002851766672</v>
      </c>
      <c r="X6942">
        <v>20.940533499354633</v>
      </c>
      <c r="Y6942">
        <v>1.1201675413166667E-2</v>
      </c>
      <c r="Z6942">
        <v>2.0701783257668334</v>
      </c>
      <c r="AA6942">
        <v>15.076412820115996</v>
      </c>
      <c r="AB6942">
        <v>4.7023520064658317</v>
      </c>
      <c r="AC6942">
        <v>0.33443893779199996</v>
      </c>
      <c r="AD6942">
        <v>0</v>
      </c>
      <c r="AE6942">
        <v>43.765157293426121</v>
      </c>
    </row>
    <row r="6943" spans="1:31" x14ac:dyDescent="0.25">
      <c r="A6943">
        <v>2344408</v>
      </c>
      <c r="B6943">
        <v>1</v>
      </c>
      <c r="C6943" t="s">
        <v>80</v>
      </c>
      <c r="D6943" t="s">
        <v>84</v>
      </c>
      <c r="E6943" t="s">
        <v>151</v>
      </c>
      <c r="F6943" t="s">
        <v>19750</v>
      </c>
      <c r="G6943" t="s">
        <v>153</v>
      </c>
      <c r="H6943" t="s">
        <v>154</v>
      </c>
      <c r="I6943" t="s">
        <v>144</v>
      </c>
      <c r="J6943" t="s">
        <v>137</v>
      </c>
      <c r="K6943" t="s">
        <v>138</v>
      </c>
      <c r="L6943" t="s">
        <v>19751</v>
      </c>
      <c r="M6943" t="s">
        <v>19752</v>
      </c>
      <c r="N6943">
        <v>2.08</v>
      </c>
      <c r="O6943">
        <v>0</v>
      </c>
      <c r="P6943">
        <v>28</v>
      </c>
      <c r="Q6943">
        <v>0</v>
      </c>
      <c r="R6943">
        <v>0</v>
      </c>
      <c r="S6943">
        <v>0</v>
      </c>
      <c r="T6943">
        <v>1</v>
      </c>
      <c r="U6943">
        <v>0</v>
      </c>
      <c r="V6943">
        <v>0</v>
      </c>
      <c r="W6943">
        <v>0</v>
      </c>
      <c r="X6943">
        <v>16.981389274502551</v>
      </c>
      <c r="Y6943">
        <v>0</v>
      </c>
      <c r="Z6943">
        <v>0</v>
      </c>
      <c r="AA6943">
        <v>0</v>
      </c>
      <c r="AB6943">
        <v>0.17211790952922501</v>
      </c>
      <c r="AC6943">
        <v>0</v>
      </c>
      <c r="AD6943">
        <v>0</v>
      </c>
      <c r="AE6943">
        <v>17.153507184031774</v>
      </c>
    </row>
    <row r="6944" spans="1:31" x14ac:dyDescent="0.25">
      <c r="A6944">
        <v>2344409</v>
      </c>
      <c r="B6944">
        <v>1</v>
      </c>
      <c r="C6944" t="s">
        <v>81</v>
      </c>
      <c r="D6944" t="s">
        <v>117</v>
      </c>
      <c r="E6944" t="s">
        <v>132</v>
      </c>
      <c r="F6944" t="s">
        <v>5846</v>
      </c>
      <c r="G6944" t="s">
        <v>134</v>
      </c>
      <c r="H6944" t="s">
        <v>135</v>
      </c>
      <c r="I6944" t="s">
        <v>144</v>
      </c>
      <c r="J6944" t="s">
        <v>137</v>
      </c>
      <c r="K6944" t="s">
        <v>138</v>
      </c>
      <c r="L6944" t="s">
        <v>19753</v>
      </c>
      <c r="M6944" t="s">
        <v>19754</v>
      </c>
      <c r="N6944">
        <v>5.5E-2</v>
      </c>
      <c r="O6944">
        <v>1</v>
      </c>
      <c r="P6944">
        <v>2252</v>
      </c>
      <c r="Q6944">
        <v>38</v>
      </c>
      <c r="R6944">
        <v>77</v>
      </c>
      <c r="S6944">
        <v>18</v>
      </c>
      <c r="T6944">
        <v>213</v>
      </c>
      <c r="U6944">
        <v>8</v>
      </c>
      <c r="V6944">
        <v>1</v>
      </c>
      <c r="W6944">
        <v>1.5470158273900001E-2</v>
      </c>
      <c r="X6944">
        <v>18.230434655051688</v>
      </c>
      <c r="Y6944">
        <v>22.294935540371615</v>
      </c>
      <c r="Z6944">
        <v>4.1827939964503003</v>
      </c>
      <c r="AA6944">
        <v>6.3033205192869444</v>
      </c>
      <c r="AB6944">
        <v>8.7995261525206718</v>
      </c>
      <c r="AC6944">
        <v>46.543006164959039</v>
      </c>
      <c r="AD6944">
        <v>0.27660184071299998</v>
      </c>
      <c r="AE6944">
        <v>106.64608902762716</v>
      </c>
    </row>
    <row r="6945" spans="1:31" x14ac:dyDescent="0.25">
      <c r="A6945">
        <v>2344410</v>
      </c>
      <c r="B6945">
        <v>1</v>
      </c>
      <c r="C6945" t="s">
        <v>80</v>
      </c>
      <c r="D6945" t="s">
        <v>104</v>
      </c>
      <c r="E6945" t="s">
        <v>132</v>
      </c>
      <c r="F6945" t="s">
        <v>528</v>
      </c>
      <c r="G6945" t="s">
        <v>134</v>
      </c>
      <c r="H6945" t="s">
        <v>135</v>
      </c>
      <c r="I6945" t="s">
        <v>144</v>
      </c>
      <c r="J6945" t="s">
        <v>137</v>
      </c>
      <c r="K6945" t="s">
        <v>138</v>
      </c>
      <c r="L6945" t="s">
        <v>19755</v>
      </c>
      <c r="M6945" t="s">
        <v>19756</v>
      </c>
      <c r="N6945">
        <v>0.86611111100000004</v>
      </c>
      <c r="O6945">
        <v>5</v>
      </c>
      <c r="P6945">
        <v>41</v>
      </c>
      <c r="Q6945">
        <v>3</v>
      </c>
      <c r="R6945">
        <v>0</v>
      </c>
      <c r="S6945">
        <v>3</v>
      </c>
      <c r="T6945">
        <v>1</v>
      </c>
      <c r="U6945">
        <v>1</v>
      </c>
      <c r="V6945">
        <v>0</v>
      </c>
      <c r="W6945">
        <v>1.7505658200180734</v>
      </c>
      <c r="X6945">
        <v>28.129642140922012</v>
      </c>
      <c r="Y6945">
        <v>2.9153949912672306</v>
      </c>
      <c r="Z6945">
        <v>0</v>
      </c>
      <c r="AA6945">
        <v>31.001947925657774</v>
      </c>
      <c r="AB6945">
        <v>2.2782285133788829</v>
      </c>
      <c r="AC6945">
        <v>337.04035300533684</v>
      </c>
      <c r="AD6945">
        <v>0</v>
      </c>
      <c r="AE6945">
        <v>403.11613239658084</v>
      </c>
    </row>
    <row r="6946" spans="1:31" x14ac:dyDescent="0.25">
      <c r="A6946">
        <v>2344411</v>
      </c>
      <c r="B6946">
        <v>1</v>
      </c>
      <c r="C6946" t="s">
        <v>80</v>
      </c>
      <c r="D6946" t="s">
        <v>96</v>
      </c>
      <c r="E6946" t="s">
        <v>157</v>
      </c>
      <c r="F6946" t="s">
        <v>19757</v>
      </c>
      <c r="G6946" t="s">
        <v>279</v>
      </c>
      <c r="H6946" t="s">
        <v>154</v>
      </c>
      <c r="I6946" t="s">
        <v>144</v>
      </c>
      <c r="J6946" t="s">
        <v>137</v>
      </c>
      <c r="K6946" t="s">
        <v>138</v>
      </c>
      <c r="L6946" t="s">
        <v>19758</v>
      </c>
      <c r="M6946" t="s">
        <v>19759</v>
      </c>
      <c r="N6946">
        <v>4.239166666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1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>
        <v>3.136673275299616</v>
      </c>
      <c r="AC6946">
        <v>0</v>
      </c>
      <c r="AD6946">
        <v>0</v>
      </c>
      <c r="AE6946">
        <v>3.136673275299616</v>
      </c>
    </row>
    <row r="6947" spans="1:31" x14ac:dyDescent="0.25">
      <c r="A6947">
        <v>2344413</v>
      </c>
      <c r="B6947">
        <v>1</v>
      </c>
      <c r="C6947" t="s">
        <v>80</v>
      </c>
      <c r="D6947" t="s">
        <v>98</v>
      </c>
      <c r="E6947" t="s">
        <v>157</v>
      </c>
      <c r="F6947" t="s">
        <v>19760</v>
      </c>
      <c r="G6947" t="s">
        <v>159</v>
      </c>
      <c r="H6947" t="s">
        <v>154</v>
      </c>
      <c r="I6947" t="s">
        <v>144</v>
      </c>
      <c r="J6947" t="s">
        <v>137</v>
      </c>
      <c r="K6947" t="s">
        <v>138</v>
      </c>
      <c r="L6947" t="s">
        <v>19761</v>
      </c>
      <c r="M6947" t="s">
        <v>19762</v>
      </c>
      <c r="N6947">
        <v>2.486388888</v>
      </c>
      <c r="O6947">
        <v>0</v>
      </c>
      <c r="P6947">
        <v>1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1.1148275039448927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1.1148275039448927</v>
      </c>
    </row>
    <row r="6948" spans="1:31" x14ac:dyDescent="0.25">
      <c r="A6948">
        <v>2344414</v>
      </c>
      <c r="B6948">
        <v>1</v>
      </c>
      <c r="C6948" t="s">
        <v>80</v>
      </c>
      <c r="D6948" t="s">
        <v>98</v>
      </c>
      <c r="E6948" t="s">
        <v>151</v>
      </c>
      <c r="F6948" t="s">
        <v>8380</v>
      </c>
      <c r="G6948" t="s">
        <v>153</v>
      </c>
      <c r="H6948" t="s">
        <v>154</v>
      </c>
      <c r="I6948" t="s">
        <v>144</v>
      </c>
      <c r="J6948" t="s">
        <v>137</v>
      </c>
      <c r="K6948" t="s">
        <v>138</v>
      </c>
      <c r="L6948" t="s">
        <v>19763</v>
      </c>
      <c r="M6948" t="s">
        <v>19764</v>
      </c>
      <c r="N6948">
        <v>1.1347222219999999</v>
      </c>
      <c r="O6948">
        <v>0</v>
      </c>
      <c r="P6948">
        <v>2</v>
      </c>
      <c r="Q6948">
        <v>0</v>
      </c>
      <c r="R6948">
        <v>4</v>
      </c>
      <c r="S6948">
        <v>0</v>
      </c>
      <c r="T6948">
        <v>4</v>
      </c>
      <c r="U6948">
        <v>0</v>
      </c>
      <c r="V6948">
        <v>0</v>
      </c>
      <c r="W6948">
        <v>0</v>
      </c>
      <c r="X6948">
        <v>0.36880862188604108</v>
      </c>
      <c r="Y6948">
        <v>0</v>
      </c>
      <c r="Z6948">
        <v>10.739556639642373</v>
      </c>
      <c r="AA6948">
        <v>0</v>
      </c>
      <c r="AB6948">
        <v>4.1062497358933525</v>
      </c>
      <c r="AC6948">
        <v>0</v>
      </c>
      <c r="AD6948">
        <v>0</v>
      </c>
      <c r="AE6948">
        <v>15.214614997421766</v>
      </c>
    </row>
    <row r="6949" spans="1:31" x14ac:dyDescent="0.25">
      <c r="A6949">
        <v>2344417</v>
      </c>
      <c r="B6949">
        <v>1</v>
      </c>
      <c r="C6949" t="s">
        <v>80</v>
      </c>
      <c r="D6949" t="s">
        <v>105</v>
      </c>
      <c r="E6949" t="s">
        <v>147</v>
      </c>
      <c r="F6949" t="s">
        <v>19765</v>
      </c>
      <c r="G6949" t="s">
        <v>134</v>
      </c>
      <c r="H6949" t="s">
        <v>135</v>
      </c>
      <c r="I6949" t="s">
        <v>144</v>
      </c>
      <c r="J6949" t="s">
        <v>137</v>
      </c>
      <c r="K6949" t="s">
        <v>138</v>
      </c>
      <c r="L6949" t="s">
        <v>19766</v>
      </c>
      <c r="M6949" t="s">
        <v>19767</v>
      </c>
      <c r="N6949">
        <v>0.80583333300000004</v>
      </c>
      <c r="O6949">
        <v>1</v>
      </c>
      <c r="P6949">
        <v>2351</v>
      </c>
      <c r="Q6949">
        <v>4</v>
      </c>
      <c r="R6949">
        <v>249</v>
      </c>
      <c r="S6949">
        <v>27</v>
      </c>
      <c r="T6949">
        <v>319</v>
      </c>
      <c r="U6949">
        <v>6</v>
      </c>
      <c r="V6949">
        <v>3</v>
      </c>
      <c r="W6949">
        <v>0.67255179180270996</v>
      </c>
      <c r="X6949">
        <v>552.95722742998203</v>
      </c>
      <c r="Y6949">
        <v>6.4146684273610131</v>
      </c>
      <c r="Z6949">
        <v>107.39069808481861</v>
      </c>
      <c r="AA6949">
        <v>215.24554812009237</v>
      </c>
      <c r="AB6949">
        <v>360.84410854182619</v>
      </c>
      <c r="AC6949">
        <v>731.64636766712715</v>
      </c>
      <c r="AD6949">
        <v>3.1061431025739079</v>
      </c>
      <c r="AE6949">
        <v>1978.277313165584</v>
      </c>
    </row>
    <row r="6950" spans="1:31" x14ac:dyDescent="0.25">
      <c r="A6950">
        <v>2344419</v>
      </c>
      <c r="B6950">
        <v>1</v>
      </c>
      <c r="C6950" t="s">
        <v>81</v>
      </c>
      <c r="D6950" t="s">
        <v>121</v>
      </c>
      <c r="E6950" t="s">
        <v>174</v>
      </c>
      <c r="F6950" t="s">
        <v>19768</v>
      </c>
      <c r="G6950" t="s">
        <v>153</v>
      </c>
      <c r="H6950" t="s">
        <v>154</v>
      </c>
      <c r="I6950" t="s">
        <v>144</v>
      </c>
      <c r="J6950" t="s">
        <v>137</v>
      </c>
      <c r="K6950" t="s">
        <v>138</v>
      </c>
      <c r="L6950" t="s">
        <v>19769</v>
      </c>
      <c r="M6950" t="s">
        <v>19770</v>
      </c>
      <c r="N6950">
        <v>0.97111111100000003</v>
      </c>
      <c r="O6950">
        <v>0</v>
      </c>
      <c r="P6950">
        <v>18</v>
      </c>
      <c r="Q6950">
        <v>0</v>
      </c>
      <c r="R6950">
        <v>7</v>
      </c>
      <c r="S6950">
        <v>0</v>
      </c>
      <c r="T6950">
        <v>4</v>
      </c>
      <c r="U6950">
        <v>0</v>
      </c>
      <c r="V6950">
        <v>0</v>
      </c>
      <c r="W6950">
        <v>0</v>
      </c>
      <c r="X6950">
        <v>2.1041345279568469</v>
      </c>
      <c r="Y6950">
        <v>0</v>
      </c>
      <c r="Z6950">
        <v>5.3065486192869509</v>
      </c>
      <c r="AA6950">
        <v>0</v>
      </c>
      <c r="AB6950">
        <v>5.8199312815196311</v>
      </c>
      <c r="AC6950">
        <v>0</v>
      </c>
      <c r="AD6950">
        <v>0</v>
      </c>
      <c r="AE6950">
        <v>13.230614428763429</v>
      </c>
    </row>
    <row r="6951" spans="1:31" x14ac:dyDescent="0.25">
      <c r="A6951">
        <v>2344420</v>
      </c>
      <c r="B6951">
        <v>1</v>
      </c>
      <c r="C6951" t="s">
        <v>80</v>
      </c>
      <c r="D6951" t="s">
        <v>100</v>
      </c>
      <c r="E6951" t="s">
        <v>326</v>
      </c>
      <c r="F6951" t="s">
        <v>19771</v>
      </c>
      <c r="G6951" t="s">
        <v>667</v>
      </c>
      <c r="H6951" t="s">
        <v>154</v>
      </c>
      <c r="I6951" t="s">
        <v>144</v>
      </c>
      <c r="J6951" t="s">
        <v>137</v>
      </c>
      <c r="K6951" t="s">
        <v>138</v>
      </c>
      <c r="L6951" t="s">
        <v>19772</v>
      </c>
      <c r="M6951" t="s">
        <v>19773</v>
      </c>
      <c r="N6951">
        <v>2.7605555549999998</v>
      </c>
      <c r="O6951">
        <v>0</v>
      </c>
      <c r="P6951">
        <v>63</v>
      </c>
      <c r="Q6951">
        <v>0</v>
      </c>
      <c r="R6951">
        <v>1</v>
      </c>
      <c r="S6951">
        <v>0</v>
      </c>
      <c r="T6951">
        <v>6</v>
      </c>
      <c r="U6951">
        <v>0</v>
      </c>
      <c r="V6951">
        <v>0</v>
      </c>
      <c r="W6951">
        <v>0</v>
      </c>
      <c r="X6951">
        <v>80.827164548756258</v>
      </c>
      <c r="Y6951">
        <v>0</v>
      </c>
      <c r="Z6951">
        <v>1.2855143164353111</v>
      </c>
      <c r="AA6951">
        <v>0</v>
      </c>
      <c r="AB6951">
        <v>15.936646532896864</v>
      </c>
      <c r="AC6951">
        <v>0</v>
      </c>
      <c r="AD6951">
        <v>0</v>
      </c>
      <c r="AE6951">
        <v>98.049325398088428</v>
      </c>
    </row>
    <row r="6952" spans="1:31" x14ac:dyDescent="0.25">
      <c r="A6952">
        <v>2344422</v>
      </c>
      <c r="B6952">
        <v>1</v>
      </c>
      <c r="C6952" t="s">
        <v>80</v>
      </c>
      <c r="D6952" t="s">
        <v>100</v>
      </c>
      <c r="E6952" t="s">
        <v>157</v>
      </c>
      <c r="F6952" t="s">
        <v>19774</v>
      </c>
      <c r="G6952" t="s">
        <v>159</v>
      </c>
      <c r="H6952" t="s">
        <v>154</v>
      </c>
      <c r="I6952" t="s">
        <v>144</v>
      </c>
      <c r="J6952" t="s">
        <v>137</v>
      </c>
      <c r="K6952" t="s">
        <v>138</v>
      </c>
      <c r="L6952" t="s">
        <v>19775</v>
      </c>
      <c r="M6952" t="s">
        <v>19776</v>
      </c>
      <c r="N6952">
        <v>2.5358333329999998</v>
      </c>
      <c r="O6952">
        <v>0</v>
      </c>
      <c r="P6952">
        <v>3</v>
      </c>
      <c r="Q6952">
        <v>0</v>
      </c>
      <c r="R6952">
        <v>0</v>
      </c>
      <c r="S6952">
        <v>0</v>
      </c>
      <c r="T6952">
        <v>3</v>
      </c>
      <c r="U6952">
        <v>0</v>
      </c>
      <c r="V6952">
        <v>0</v>
      </c>
      <c r="W6952">
        <v>0</v>
      </c>
      <c r="X6952">
        <v>4.0885314024216113</v>
      </c>
      <c r="Y6952">
        <v>0</v>
      </c>
      <c r="Z6952">
        <v>0</v>
      </c>
      <c r="AA6952">
        <v>0</v>
      </c>
      <c r="AB6952">
        <v>5.4707843130232048</v>
      </c>
      <c r="AC6952">
        <v>0</v>
      </c>
      <c r="AD6952">
        <v>0</v>
      </c>
      <c r="AE6952">
        <v>9.5593157154448161</v>
      </c>
    </row>
    <row r="6953" spans="1:31" x14ac:dyDescent="0.25">
      <c r="A6953">
        <v>2344423</v>
      </c>
      <c r="B6953">
        <v>1</v>
      </c>
      <c r="C6953" t="s">
        <v>80</v>
      </c>
      <c r="D6953" t="s">
        <v>104</v>
      </c>
      <c r="E6953" t="s">
        <v>151</v>
      </c>
      <c r="F6953" t="s">
        <v>19777</v>
      </c>
      <c r="G6953" t="s">
        <v>153</v>
      </c>
      <c r="H6953" t="s">
        <v>154</v>
      </c>
      <c r="I6953" t="s">
        <v>144</v>
      </c>
      <c r="J6953" t="s">
        <v>137</v>
      </c>
      <c r="K6953" t="s">
        <v>138</v>
      </c>
      <c r="L6953" t="s">
        <v>19778</v>
      </c>
      <c r="M6953" t="s">
        <v>19779</v>
      </c>
      <c r="N6953">
        <v>3.2480555550000001</v>
      </c>
      <c r="O6953">
        <v>0</v>
      </c>
      <c r="P6953">
        <v>51</v>
      </c>
      <c r="Q6953">
        <v>0</v>
      </c>
      <c r="R6953">
        <v>0</v>
      </c>
      <c r="S6953">
        <v>0</v>
      </c>
      <c r="T6953">
        <v>1</v>
      </c>
      <c r="U6953">
        <v>0</v>
      </c>
      <c r="V6953">
        <v>0</v>
      </c>
      <c r="W6953">
        <v>0</v>
      </c>
      <c r="X6953">
        <v>50.653368093630185</v>
      </c>
      <c r="Y6953">
        <v>0</v>
      </c>
      <c r="Z6953">
        <v>0</v>
      </c>
      <c r="AA6953">
        <v>0</v>
      </c>
      <c r="AB6953">
        <v>8.2237563582908031</v>
      </c>
      <c r="AC6953">
        <v>0</v>
      </c>
      <c r="AD6953">
        <v>0</v>
      </c>
      <c r="AE6953">
        <v>58.877124451920992</v>
      </c>
    </row>
    <row r="6954" spans="1:31" x14ac:dyDescent="0.25">
      <c r="A6954">
        <v>2344425</v>
      </c>
      <c r="B6954">
        <v>1</v>
      </c>
      <c r="C6954" t="s">
        <v>80</v>
      </c>
      <c r="D6954" t="s">
        <v>83</v>
      </c>
      <c r="E6954" t="s">
        <v>147</v>
      </c>
      <c r="F6954" t="s">
        <v>19780</v>
      </c>
      <c r="G6954" t="s">
        <v>134</v>
      </c>
      <c r="H6954" t="s">
        <v>135</v>
      </c>
      <c r="I6954" t="s">
        <v>144</v>
      </c>
      <c r="J6954" t="s">
        <v>137</v>
      </c>
      <c r="K6954" t="s">
        <v>138</v>
      </c>
      <c r="L6954" t="s">
        <v>19781</v>
      </c>
      <c r="M6954" t="s">
        <v>19782</v>
      </c>
      <c r="N6954">
        <v>1.985833333</v>
      </c>
      <c r="O6954">
        <v>0</v>
      </c>
      <c r="P6954">
        <v>164</v>
      </c>
      <c r="Q6954">
        <v>0</v>
      </c>
      <c r="R6954">
        <v>0</v>
      </c>
      <c r="S6954">
        <v>4</v>
      </c>
      <c r="T6954">
        <v>51</v>
      </c>
      <c r="U6954">
        <v>1</v>
      </c>
      <c r="V6954">
        <v>1</v>
      </c>
      <c r="W6954">
        <v>0</v>
      </c>
      <c r="X6954">
        <v>153.7155221875278</v>
      </c>
      <c r="Y6954">
        <v>0</v>
      </c>
      <c r="Z6954">
        <v>0</v>
      </c>
      <c r="AA6954">
        <v>18.96501659081812</v>
      </c>
      <c r="AB6954">
        <v>114.12924484219906</v>
      </c>
      <c r="AC6954">
        <v>309.68953517303203</v>
      </c>
      <c r="AD6954">
        <v>76.972789318904049</v>
      </c>
      <c r="AE6954">
        <v>673.47210811248101</v>
      </c>
    </row>
    <row r="6955" spans="1:31" x14ac:dyDescent="0.25">
      <c r="A6955">
        <v>2344427</v>
      </c>
      <c r="B6955">
        <v>1</v>
      </c>
      <c r="C6955" t="s">
        <v>80</v>
      </c>
      <c r="D6955" t="s">
        <v>93</v>
      </c>
      <c r="E6955" t="s">
        <v>132</v>
      </c>
      <c r="F6955" t="s">
        <v>19783</v>
      </c>
      <c r="G6955" t="s">
        <v>134</v>
      </c>
      <c r="H6955" t="s">
        <v>135</v>
      </c>
      <c r="I6955" t="s">
        <v>144</v>
      </c>
      <c r="J6955" t="s">
        <v>137</v>
      </c>
      <c r="K6955" t="s">
        <v>138</v>
      </c>
      <c r="L6955" t="s">
        <v>19784</v>
      </c>
      <c r="M6955" t="s">
        <v>19785</v>
      </c>
      <c r="N6955">
        <v>1.131388888</v>
      </c>
      <c r="O6955">
        <v>0</v>
      </c>
      <c r="P6955">
        <v>3537</v>
      </c>
      <c r="Q6955">
        <v>3</v>
      </c>
      <c r="R6955">
        <v>1</v>
      </c>
      <c r="S6955">
        <v>1</v>
      </c>
      <c r="T6955">
        <v>117</v>
      </c>
      <c r="U6955">
        <v>1</v>
      </c>
      <c r="V6955">
        <v>0</v>
      </c>
      <c r="W6955">
        <v>0</v>
      </c>
      <c r="X6955">
        <v>1221.2389552844484</v>
      </c>
      <c r="Y6955">
        <v>38.809905513566513</v>
      </c>
      <c r="Z6955">
        <v>10.506638611875001</v>
      </c>
      <c r="AA6955">
        <v>40.608951819718484</v>
      </c>
      <c r="AB6955">
        <v>227.54629347962072</v>
      </c>
      <c r="AC6955">
        <v>66.328409736439482</v>
      </c>
      <c r="AD6955">
        <v>0</v>
      </c>
      <c r="AE6955">
        <v>1605.0391544456684</v>
      </c>
    </row>
    <row r="6956" spans="1:31" x14ac:dyDescent="0.25">
      <c r="A6956">
        <v>2344428</v>
      </c>
      <c r="B6956">
        <v>1</v>
      </c>
      <c r="C6956" t="s">
        <v>80</v>
      </c>
      <c r="D6956" t="s">
        <v>83</v>
      </c>
      <c r="E6956" t="s">
        <v>157</v>
      </c>
      <c r="F6956" t="s">
        <v>19786</v>
      </c>
      <c r="G6956" t="s">
        <v>159</v>
      </c>
      <c r="H6956" t="s">
        <v>154</v>
      </c>
      <c r="I6956" t="s">
        <v>144</v>
      </c>
      <c r="J6956" t="s">
        <v>137</v>
      </c>
      <c r="K6956" t="s">
        <v>138</v>
      </c>
      <c r="L6956" t="s">
        <v>19787</v>
      </c>
      <c r="M6956" t="s">
        <v>19788</v>
      </c>
      <c r="N6956">
        <v>2.2716666659999998</v>
      </c>
      <c r="O6956">
        <v>0</v>
      </c>
      <c r="P6956">
        <v>3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2.1852767221360501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v>2.1852767221360501</v>
      </c>
    </row>
    <row r="6957" spans="1:31" x14ac:dyDescent="0.25">
      <c r="A6957">
        <v>2344430</v>
      </c>
      <c r="B6957">
        <v>1</v>
      </c>
      <c r="C6957" t="s">
        <v>80</v>
      </c>
      <c r="D6957" t="s">
        <v>94</v>
      </c>
      <c r="E6957" t="s">
        <v>157</v>
      </c>
      <c r="F6957" t="s">
        <v>19789</v>
      </c>
      <c r="G6957" t="s">
        <v>159</v>
      </c>
      <c r="H6957" t="s">
        <v>154</v>
      </c>
      <c r="I6957" t="s">
        <v>144</v>
      </c>
      <c r="J6957" t="s">
        <v>137</v>
      </c>
      <c r="K6957" t="s">
        <v>138</v>
      </c>
      <c r="L6957" t="s">
        <v>19790</v>
      </c>
      <c r="M6957" t="s">
        <v>19791</v>
      </c>
      <c r="N6957">
        <v>4.2052777770000001</v>
      </c>
      <c r="O6957">
        <v>0</v>
      </c>
      <c r="P6957">
        <v>1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1.324938361525861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1.324938361525861</v>
      </c>
    </row>
    <row r="6958" spans="1:31" x14ac:dyDescent="0.25">
      <c r="A6958">
        <v>2344431</v>
      </c>
      <c r="B6958">
        <v>1</v>
      </c>
      <c r="C6958" t="s">
        <v>80</v>
      </c>
      <c r="D6958" t="s">
        <v>93</v>
      </c>
      <c r="E6958" t="s">
        <v>151</v>
      </c>
      <c r="F6958" t="s">
        <v>19792</v>
      </c>
      <c r="G6958" t="s">
        <v>1274</v>
      </c>
      <c r="H6958" t="s">
        <v>154</v>
      </c>
      <c r="I6958" t="s">
        <v>144</v>
      </c>
      <c r="J6958" t="s">
        <v>3</v>
      </c>
      <c r="K6958" t="s">
        <v>138</v>
      </c>
      <c r="L6958" t="s">
        <v>19793</v>
      </c>
      <c r="M6958" t="s">
        <v>19794</v>
      </c>
      <c r="N6958">
        <v>4.4430555549999999</v>
      </c>
      <c r="O6958">
        <v>0</v>
      </c>
      <c r="P6958">
        <v>0</v>
      </c>
      <c r="Q6958">
        <v>0</v>
      </c>
      <c r="R6958">
        <v>1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</row>
    <row r="6959" spans="1:31" x14ac:dyDescent="0.25">
      <c r="A6959">
        <v>2344433</v>
      </c>
      <c r="B6959">
        <v>1</v>
      </c>
      <c r="C6959" t="s">
        <v>80</v>
      </c>
      <c r="D6959" t="s">
        <v>110</v>
      </c>
      <c r="E6959" t="s">
        <v>157</v>
      </c>
      <c r="F6959" t="s">
        <v>19795</v>
      </c>
      <c r="G6959" t="s">
        <v>352</v>
      </c>
      <c r="H6959" t="s">
        <v>154</v>
      </c>
      <c r="I6959" t="s">
        <v>144</v>
      </c>
      <c r="J6959" t="s">
        <v>137</v>
      </c>
      <c r="K6959" t="s">
        <v>138</v>
      </c>
      <c r="L6959" t="s">
        <v>19796</v>
      </c>
      <c r="M6959" t="s">
        <v>19797</v>
      </c>
      <c r="N6959">
        <v>3.1044444439999999</v>
      </c>
      <c r="O6959">
        <v>0</v>
      </c>
      <c r="P6959">
        <v>9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10.367982337777924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10.367982337777924</v>
      </c>
    </row>
    <row r="6960" spans="1:31" x14ac:dyDescent="0.25">
      <c r="A6960">
        <v>2344436</v>
      </c>
      <c r="B6960">
        <v>1</v>
      </c>
      <c r="C6960" t="s">
        <v>80</v>
      </c>
      <c r="D6960" t="s">
        <v>96</v>
      </c>
      <c r="E6960" t="s">
        <v>157</v>
      </c>
      <c r="F6960" t="s">
        <v>19798</v>
      </c>
      <c r="G6960" t="s">
        <v>3741</v>
      </c>
      <c r="H6960" t="s">
        <v>154</v>
      </c>
      <c r="I6960" t="s">
        <v>144</v>
      </c>
      <c r="J6960" t="s">
        <v>137</v>
      </c>
      <c r="K6960" t="s">
        <v>138</v>
      </c>
      <c r="L6960" t="s">
        <v>19799</v>
      </c>
      <c r="M6960" t="s">
        <v>19800</v>
      </c>
      <c r="N6960">
        <v>0.885833333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1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>
        <v>0</v>
      </c>
      <c r="AB6960">
        <v>2.3178106295358196</v>
      </c>
      <c r="AC6960">
        <v>0</v>
      </c>
      <c r="AD6960">
        <v>0</v>
      </c>
      <c r="AE6960">
        <v>2.3178106295358196</v>
      </c>
    </row>
    <row r="6961" spans="1:31" x14ac:dyDescent="0.25">
      <c r="A6961">
        <v>2344438</v>
      </c>
      <c r="B6961">
        <v>1</v>
      </c>
      <c r="C6961" t="s">
        <v>80</v>
      </c>
      <c r="D6961" t="s">
        <v>82</v>
      </c>
      <c r="E6961" t="s">
        <v>326</v>
      </c>
      <c r="F6961" t="s">
        <v>9637</v>
      </c>
      <c r="G6961" t="s">
        <v>410</v>
      </c>
      <c r="H6961" t="s">
        <v>154</v>
      </c>
      <c r="I6961" t="s">
        <v>144</v>
      </c>
      <c r="J6961" t="s">
        <v>137</v>
      </c>
      <c r="K6961" t="s">
        <v>138</v>
      </c>
      <c r="L6961" t="s">
        <v>19801</v>
      </c>
      <c r="M6961" t="s">
        <v>19802</v>
      </c>
      <c r="N6961">
        <v>2.7977777769999999</v>
      </c>
      <c r="O6961">
        <v>0</v>
      </c>
      <c r="P6961">
        <v>11</v>
      </c>
      <c r="Q6961">
        <v>0</v>
      </c>
      <c r="R6961">
        <v>0</v>
      </c>
      <c r="S6961">
        <v>0</v>
      </c>
      <c r="T6961">
        <v>66</v>
      </c>
      <c r="U6961">
        <v>0</v>
      </c>
      <c r="V6961">
        <v>0</v>
      </c>
      <c r="W6961">
        <v>0</v>
      </c>
      <c r="X6961">
        <v>10.168077304382384</v>
      </c>
      <c r="Y6961">
        <v>0</v>
      </c>
      <c r="Z6961">
        <v>0</v>
      </c>
      <c r="AA6961">
        <v>0</v>
      </c>
      <c r="AB6961">
        <v>334.26546257889783</v>
      </c>
      <c r="AC6961">
        <v>0</v>
      </c>
      <c r="AD6961">
        <v>0</v>
      </c>
      <c r="AE6961">
        <v>344.43353988328022</v>
      </c>
    </row>
    <row r="6962" spans="1:31" x14ac:dyDescent="0.25">
      <c r="A6962">
        <v>2344440</v>
      </c>
      <c r="B6962">
        <v>1</v>
      </c>
      <c r="C6962" t="s">
        <v>81</v>
      </c>
      <c r="D6962" t="s">
        <v>113</v>
      </c>
      <c r="E6962" t="s">
        <v>174</v>
      </c>
      <c r="F6962" t="s">
        <v>19803</v>
      </c>
      <c r="G6962" t="s">
        <v>176</v>
      </c>
      <c r="H6962" t="s">
        <v>154</v>
      </c>
      <c r="I6962" t="s">
        <v>144</v>
      </c>
      <c r="J6962" t="s">
        <v>137</v>
      </c>
      <c r="K6962" t="s">
        <v>138</v>
      </c>
      <c r="L6962" t="s">
        <v>19804</v>
      </c>
      <c r="M6962" t="s">
        <v>19805</v>
      </c>
      <c r="N6962">
        <v>2.2111111110000001</v>
      </c>
      <c r="O6962">
        <v>0</v>
      </c>
      <c r="P6962">
        <v>47</v>
      </c>
      <c r="Q6962">
        <v>0</v>
      </c>
      <c r="R6962">
        <v>15</v>
      </c>
      <c r="S6962">
        <v>0</v>
      </c>
      <c r="T6962">
        <v>9</v>
      </c>
      <c r="U6962">
        <v>0</v>
      </c>
      <c r="V6962">
        <v>0</v>
      </c>
      <c r="W6962">
        <v>0</v>
      </c>
      <c r="X6962">
        <v>23.855810721113944</v>
      </c>
      <c r="Y6962">
        <v>0</v>
      </c>
      <c r="Z6962">
        <v>35.793395884554513</v>
      </c>
      <c r="AA6962">
        <v>0</v>
      </c>
      <c r="AB6962">
        <v>8.0144715823224395</v>
      </c>
      <c r="AC6962">
        <v>0</v>
      </c>
      <c r="AD6962">
        <v>0</v>
      </c>
      <c r="AE6962">
        <v>67.663678187990897</v>
      </c>
    </row>
    <row r="6963" spans="1:31" x14ac:dyDescent="0.25">
      <c r="A6963">
        <v>2344441</v>
      </c>
      <c r="B6963">
        <v>1</v>
      </c>
      <c r="C6963" t="s">
        <v>80</v>
      </c>
      <c r="D6963" t="s">
        <v>89</v>
      </c>
      <c r="E6963" t="s">
        <v>151</v>
      </c>
      <c r="F6963" t="s">
        <v>19806</v>
      </c>
      <c r="G6963" t="s">
        <v>410</v>
      </c>
      <c r="H6963" t="s">
        <v>154</v>
      </c>
      <c r="I6963" t="s">
        <v>144</v>
      </c>
      <c r="J6963" t="s">
        <v>137</v>
      </c>
      <c r="K6963" t="s">
        <v>138</v>
      </c>
      <c r="L6963" t="s">
        <v>19807</v>
      </c>
      <c r="M6963" t="s">
        <v>19808</v>
      </c>
      <c r="N6963">
        <v>3.5141666659999999</v>
      </c>
      <c r="O6963">
        <v>0</v>
      </c>
      <c r="P6963">
        <v>1</v>
      </c>
      <c r="Q6963">
        <v>0</v>
      </c>
      <c r="R6963">
        <v>5</v>
      </c>
      <c r="S6963">
        <v>0</v>
      </c>
      <c r="T6963">
        <v>1</v>
      </c>
      <c r="U6963">
        <v>0</v>
      </c>
      <c r="V6963">
        <v>0</v>
      </c>
      <c r="W6963">
        <v>0</v>
      </c>
      <c r="X6963">
        <v>3.8439974092810894</v>
      </c>
      <c r="Y6963">
        <v>0</v>
      </c>
      <c r="Z6963">
        <v>5.0317440604156367</v>
      </c>
      <c r="AA6963">
        <v>0</v>
      </c>
      <c r="AB6963">
        <v>4.5350365485782742</v>
      </c>
      <c r="AC6963">
        <v>0</v>
      </c>
      <c r="AD6963">
        <v>0</v>
      </c>
      <c r="AE6963">
        <v>13.410778018275</v>
      </c>
    </row>
    <row r="6964" spans="1:31" x14ac:dyDescent="0.25">
      <c r="A6964">
        <v>2344442</v>
      </c>
      <c r="B6964">
        <v>1</v>
      </c>
      <c r="C6964" t="s">
        <v>81</v>
      </c>
      <c r="D6964" t="s">
        <v>127</v>
      </c>
      <c r="E6964" t="s">
        <v>174</v>
      </c>
      <c r="F6964" t="s">
        <v>19809</v>
      </c>
      <c r="G6964" t="s">
        <v>176</v>
      </c>
      <c r="H6964" t="s">
        <v>154</v>
      </c>
      <c r="I6964" t="s">
        <v>144</v>
      </c>
      <c r="J6964" t="s">
        <v>137</v>
      </c>
      <c r="K6964" t="s">
        <v>138</v>
      </c>
      <c r="L6964" t="s">
        <v>19810</v>
      </c>
      <c r="M6964" t="s">
        <v>19811</v>
      </c>
      <c r="N6964">
        <v>2.2008333329999998</v>
      </c>
      <c r="O6964">
        <v>0</v>
      </c>
      <c r="P6964">
        <v>17</v>
      </c>
      <c r="Q6964">
        <v>0</v>
      </c>
      <c r="R6964">
        <v>3</v>
      </c>
      <c r="S6964">
        <v>0</v>
      </c>
      <c r="T6964">
        <v>11</v>
      </c>
      <c r="U6964">
        <v>0</v>
      </c>
      <c r="V6964">
        <v>0</v>
      </c>
      <c r="W6964">
        <v>0</v>
      </c>
      <c r="X6964">
        <v>14.442030012154001</v>
      </c>
      <c r="Y6964">
        <v>0</v>
      </c>
      <c r="Z6964">
        <v>18.390275947157342</v>
      </c>
      <c r="AA6964">
        <v>0</v>
      </c>
      <c r="AB6964">
        <v>36.919135622766653</v>
      </c>
      <c r="AC6964">
        <v>0</v>
      </c>
      <c r="AD6964">
        <v>0</v>
      </c>
      <c r="AE6964">
        <v>69.751441582078002</v>
      </c>
    </row>
    <row r="6965" spans="1:31" x14ac:dyDescent="0.25">
      <c r="A6965">
        <v>2344444</v>
      </c>
      <c r="B6965">
        <v>1</v>
      </c>
      <c r="C6965" t="s">
        <v>80</v>
      </c>
      <c r="D6965" t="s">
        <v>99</v>
      </c>
      <c r="E6965" t="s">
        <v>157</v>
      </c>
      <c r="F6965" t="s">
        <v>19812</v>
      </c>
      <c r="G6965" t="s">
        <v>159</v>
      </c>
      <c r="H6965" t="s">
        <v>154</v>
      </c>
      <c r="I6965" t="s">
        <v>144</v>
      </c>
      <c r="J6965" t="s">
        <v>137</v>
      </c>
      <c r="K6965" t="s">
        <v>138</v>
      </c>
      <c r="L6965" t="s">
        <v>19813</v>
      </c>
      <c r="M6965" t="s">
        <v>19814</v>
      </c>
      <c r="N6965">
        <v>2.7638888879999999</v>
      </c>
      <c r="O6965">
        <v>0</v>
      </c>
      <c r="P6965">
        <v>1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</row>
    <row r="6966" spans="1:31" x14ac:dyDescent="0.25">
      <c r="A6966">
        <v>2344445</v>
      </c>
      <c r="B6966">
        <v>1</v>
      </c>
      <c r="C6966" t="s">
        <v>81</v>
      </c>
      <c r="D6966" t="s">
        <v>112</v>
      </c>
      <c r="E6966" t="s">
        <v>151</v>
      </c>
      <c r="F6966" t="s">
        <v>1430</v>
      </c>
      <c r="G6966" t="s">
        <v>219</v>
      </c>
      <c r="H6966" t="s">
        <v>154</v>
      </c>
      <c r="I6966" t="s">
        <v>144</v>
      </c>
      <c r="J6966" t="s">
        <v>137</v>
      </c>
      <c r="K6966" t="s">
        <v>138</v>
      </c>
      <c r="L6966" t="s">
        <v>19815</v>
      </c>
      <c r="M6966" t="s">
        <v>19816</v>
      </c>
      <c r="N6966">
        <v>2.2108333330000001</v>
      </c>
      <c r="O6966">
        <v>0</v>
      </c>
      <c r="P6966">
        <v>7</v>
      </c>
      <c r="Q6966">
        <v>0</v>
      </c>
      <c r="R6966">
        <v>26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4.0682611784130875</v>
      </c>
      <c r="Y6966">
        <v>0</v>
      </c>
      <c r="Z6966">
        <v>26.027833582557747</v>
      </c>
      <c r="AA6966">
        <v>0</v>
      </c>
      <c r="AB6966">
        <v>0</v>
      </c>
      <c r="AC6966">
        <v>0</v>
      </c>
      <c r="AD6966">
        <v>0</v>
      </c>
      <c r="AE6966">
        <v>30.096094760970836</v>
      </c>
    </row>
    <row r="6967" spans="1:31" x14ac:dyDescent="0.25">
      <c r="A6967">
        <v>2344446</v>
      </c>
      <c r="B6967">
        <v>1</v>
      </c>
      <c r="C6967" t="s">
        <v>80</v>
      </c>
      <c r="D6967" t="s">
        <v>82</v>
      </c>
      <c r="E6967" t="s">
        <v>326</v>
      </c>
      <c r="F6967" t="s">
        <v>19698</v>
      </c>
      <c r="G6967" t="s">
        <v>391</v>
      </c>
      <c r="H6967" t="s">
        <v>154</v>
      </c>
      <c r="I6967" t="s">
        <v>144</v>
      </c>
      <c r="J6967" t="s">
        <v>137</v>
      </c>
      <c r="K6967" t="s">
        <v>138</v>
      </c>
      <c r="L6967" t="s">
        <v>19817</v>
      </c>
      <c r="M6967" t="s">
        <v>19818</v>
      </c>
      <c r="N6967">
        <v>6.7977777770000003</v>
      </c>
      <c r="O6967">
        <v>0</v>
      </c>
      <c r="P6967">
        <v>14</v>
      </c>
      <c r="Q6967">
        <v>0</v>
      </c>
      <c r="R6967">
        <v>0</v>
      </c>
      <c r="S6967">
        <v>0</v>
      </c>
      <c r="T6967">
        <v>42</v>
      </c>
      <c r="U6967">
        <v>0</v>
      </c>
      <c r="V6967">
        <v>0</v>
      </c>
      <c r="W6967">
        <v>0</v>
      </c>
      <c r="X6967">
        <v>35.825433877996126</v>
      </c>
      <c r="Y6967">
        <v>0</v>
      </c>
      <c r="Z6967">
        <v>0</v>
      </c>
      <c r="AA6967">
        <v>0</v>
      </c>
      <c r="AB6967">
        <v>151.5171563994079</v>
      </c>
      <c r="AC6967">
        <v>0</v>
      </c>
      <c r="AD6967">
        <v>0</v>
      </c>
      <c r="AE6967">
        <v>187.34259027740401</v>
      </c>
    </row>
    <row r="6968" spans="1:31" x14ac:dyDescent="0.25">
      <c r="A6968">
        <v>2344447</v>
      </c>
      <c r="B6968">
        <v>1</v>
      </c>
      <c r="C6968" t="s">
        <v>80</v>
      </c>
      <c r="D6968" t="s">
        <v>82</v>
      </c>
      <c r="E6968" t="s">
        <v>157</v>
      </c>
      <c r="F6968" t="s">
        <v>19819</v>
      </c>
      <c r="G6968" t="s">
        <v>279</v>
      </c>
      <c r="H6968" t="s">
        <v>154</v>
      </c>
      <c r="I6968" t="s">
        <v>144</v>
      </c>
      <c r="J6968" t="s">
        <v>137</v>
      </c>
      <c r="K6968" t="s">
        <v>138</v>
      </c>
      <c r="L6968" t="s">
        <v>19820</v>
      </c>
      <c r="M6968" t="s">
        <v>19821</v>
      </c>
      <c r="N6968">
        <v>3.5950000000000002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12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61.412094976956155</v>
      </c>
      <c r="AC6968">
        <v>0</v>
      </c>
      <c r="AD6968">
        <v>0</v>
      </c>
      <c r="AE6968">
        <v>61.412094976956155</v>
      </c>
    </row>
    <row r="6969" spans="1:31" x14ac:dyDescent="0.25">
      <c r="A6969">
        <v>2344448</v>
      </c>
      <c r="B6969">
        <v>1</v>
      </c>
      <c r="C6969" t="s">
        <v>80</v>
      </c>
      <c r="D6969" t="s">
        <v>93</v>
      </c>
      <c r="E6969" t="s">
        <v>147</v>
      </c>
      <c r="F6969" t="s">
        <v>19822</v>
      </c>
      <c r="G6969" t="s">
        <v>134</v>
      </c>
      <c r="H6969" t="s">
        <v>135</v>
      </c>
      <c r="I6969" t="s">
        <v>144</v>
      </c>
      <c r="J6969" t="s">
        <v>137</v>
      </c>
      <c r="K6969" t="s">
        <v>138</v>
      </c>
      <c r="L6969" t="s">
        <v>19823</v>
      </c>
      <c r="M6969" t="s">
        <v>19824</v>
      </c>
      <c r="N6969">
        <v>0.74250000000000005</v>
      </c>
      <c r="O6969">
        <v>0</v>
      </c>
      <c r="P6969">
        <v>282</v>
      </c>
      <c r="Q6969">
        <v>0</v>
      </c>
      <c r="R6969">
        <v>1</v>
      </c>
      <c r="S6969">
        <v>0</v>
      </c>
      <c r="T6969">
        <v>8</v>
      </c>
      <c r="U6969">
        <v>0</v>
      </c>
      <c r="V6969">
        <v>0</v>
      </c>
      <c r="W6969">
        <v>0</v>
      </c>
      <c r="X6969">
        <v>62.967774897911049</v>
      </c>
      <c r="Y6969">
        <v>0</v>
      </c>
      <c r="Z6969">
        <v>4.5856628839290519</v>
      </c>
      <c r="AA6969">
        <v>0</v>
      </c>
      <c r="AB6969">
        <v>9.5733794150369285</v>
      </c>
      <c r="AC6969">
        <v>0</v>
      </c>
      <c r="AD6969">
        <v>0</v>
      </c>
      <c r="AE6969">
        <v>77.126817196877028</v>
      </c>
    </row>
    <row r="6970" spans="1:31" x14ac:dyDescent="0.25">
      <c r="A6970">
        <v>2344450</v>
      </c>
      <c r="B6970">
        <v>1</v>
      </c>
      <c r="C6970" t="s">
        <v>80</v>
      </c>
      <c r="D6970" t="s">
        <v>93</v>
      </c>
      <c r="E6970" t="s">
        <v>132</v>
      </c>
      <c r="F6970" t="s">
        <v>11050</v>
      </c>
      <c r="G6970" t="s">
        <v>134</v>
      </c>
      <c r="H6970" t="s">
        <v>135</v>
      </c>
      <c r="I6970" t="s">
        <v>144</v>
      </c>
      <c r="J6970" t="s">
        <v>137</v>
      </c>
      <c r="K6970" t="s">
        <v>138</v>
      </c>
      <c r="L6970" t="s">
        <v>19825</v>
      </c>
      <c r="M6970" t="s">
        <v>19826</v>
      </c>
      <c r="N6970">
        <v>6.6666665999999999E-2</v>
      </c>
      <c r="O6970">
        <v>0</v>
      </c>
      <c r="P6970">
        <v>1634</v>
      </c>
      <c r="Q6970">
        <v>35</v>
      </c>
      <c r="R6970">
        <v>157</v>
      </c>
      <c r="S6970">
        <v>14</v>
      </c>
      <c r="T6970">
        <v>248</v>
      </c>
      <c r="U6970">
        <v>1</v>
      </c>
      <c r="V6970">
        <v>1</v>
      </c>
      <c r="W6970">
        <v>0</v>
      </c>
      <c r="X6970">
        <v>28.584040284391968</v>
      </c>
      <c r="Y6970">
        <v>13.631327104683336</v>
      </c>
      <c r="Z6970">
        <v>32.795693283493208</v>
      </c>
      <c r="AA6970">
        <v>8.8544325858463324</v>
      </c>
      <c r="AB6970">
        <v>27.950196321063334</v>
      </c>
      <c r="AC6970">
        <v>28.16531584125433</v>
      </c>
      <c r="AD6970">
        <v>2.8757936304873337</v>
      </c>
      <c r="AE6970">
        <v>142.85679905121981</v>
      </c>
    </row>
    <row r="6971" spans="1:31" x14ac:dyDescent="0.25">
      <c r="A6971">
        <v>2344452</v>
      </c>
      <c r="B6971">
        <v>1</v>
      </c>
      <c r="C6971" t="s">
        <v>80</v>
      </c>
      <c r="D6971" t="s">
        <v>96</v>
      </c>
      <c r="E6971" t="s">
        <v>151</v>
      </c>
      <c r="F6971" t="s">
        <v>19827</v>
      </c>
      <c r="G6971" t="s">
        <v>410</v>
      </c>
      <c r="H6971" t="s">
        <v>154</v>
      </c>
      <c r="I6971" t="s">
        <v>144</v>
      </c>
      <c r="J6971" t="s">
        <v>137</v>
      </c>
      <c r="K6971" t="s">
        <v>138</v>
      </c>
      <c r="L6971" t="s">
        <v>19828</v>
      </c>
      <c r="M6971" t="s">
        <v>19829</v>
      </c>
      <c r="N6971">
        <v>2.8388888880000001</v>
      </c>
      <c r="O6971">
        <v>0</v>
      </c>
      <c r="P6971">
        <v>49</v>
      </c>
      <c r="Q6971">
        <v>0</v>
      </c>
      <c r="R6971">
        <v>0</v>
      </c>
      <c r="S6971">
        <v>0</v>
      </c>
      <c r="T6971">
        <v>1</v>
      </c>
      <c r="U6971">
        <v>0</v>
      </c>
      <c r="V6971">
        <v>0</v>
      </c>
      <c r="W6971">
        <v>0</v>
      </c>
      <c r="X6971">
        <v>80.982446760829319</v>
      </c>
      <c r="Y6971">
        <v>0</v>
      </c>
      <c r="Z6971">
        <v>0</v>
      </c>
      <c r="AA6971">
        <v>0</v>
      </c>
      <c r="AB6971">
        <v>3.1804614486630336</v>
      </c>
      <c r="AC6971">
        <v>0</v>
      </c>
      <c r="AD6971">
        <v>0</v>
      </c>
      <c r="AE6971">
        <v>84.162908209492358</v>
      </c>
    </row>
    <row r="6972" spans="1:31" x14ac:dyDescent="0.25">
      <c r="A6972">
        <v>2344453</v>
      </c>
      <c r="B6972">
        <v>1</v>
      </c>
      <c r="C6972" t="s">
        <v>80</v>
      </c>
      <c r="D6972" t="s">
        <v>94</v>
      </c>
      <c r="E6972" t="s">
        <v>157</v>
      </c>
      <c r="F6972" t="s">
        <v>19830</v>
      </c>
      <c r="G6972" t="s">
        <v>159</v>
      </c>
      <c r="H6972" t="s">
        <v>154</v>
      </c>
      <c r="I6972" t="s">
        <v>144</v>
      </c>
      <c r="J6972" t="s">
        <v>137</v>
      </c>
      <c r="K6972" t="s">
        <v>138</v>
      </c>
      <c r="L6972" t="s">
        <v>19831</v>
      </c>
      <c r="M6972" t="s">
        <v>19832</v>
      </c>
      <c r="N6972">
        <v>2.0588888879999998</v>
      </c>
      <c r="O6972">
        <v>0</v>
      </c>
      <c r="P6972">
        <v>3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1.6444447820419892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1.6444447820419892</v>
      </c>
    </row>
    <row r="6973" spans="1:31" x14ac:dyDescent="0.25">
      <c r="A6973">
        <v>2344456</v>
      </c>
      <c r="B6973">
        <v>1</v>
      </c>
      <c r="C6973" t="s">
        <v>80</v>
      </c>
      <c r="D6973" t="s">
        <v>107</v>
      </c>
      <c r="E6973" t="s">
        <v>157</v>
      </c>
      <c r="F6973" t="s">
        <v>19833</v>
      </c>
      <c r="G6973" t="s">
        <v>159</v>
      </c>
      <c r="H6973" t="s">
        <v>154</v>
      </c>
      <c r="I6973" t="s">
        <v>144</v>
      </c>
      <c r="J6973" t="s">
        <v>137</v>
      </c>
      <c r="K6973" t="s">
        <v>138</v>
      </c>
      <c r="L6973" t="s">
        <v>19834</v>
      </c>
      <c r="M6973" t="s">
        <v>19835</v>
      </c>
      <c r="N6973">
        <v>1.423333333</v>
      </c>
      <c r="O6973">
        <v>0</v>
      </c>
      <c r="P6973">
        <v>1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0.38236912370991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0.38236912370991</v>
      </c>
    </row>
    <row r="6974" spans="1:31" x14ac:dyDescent="0.25">
      <c r="A6974">
        <v>2344458</v>
      </c>
      <c r="B6974">
        <v>1</v>
      </c>
      <c r="C6974" t="s">
        <v>81</v>
      </c>
      <c r="D6974" t="s">
        <v>112</v>
      </c>
      <c r="E6974" t="s">
        <v>151</v>
      </c>
      <c r="F6974" t="s">
        <v>19836</v>
      </c>
      <c r="G6974" t="s">
        <v>153</v>
      </c>
      <c r="H6974" t="s">
        <v>154</v>
      </c>
      <c r="I6974" t="s">
        <v>144</v>
      </c>
      <c r="J6974" t="s">
        <v>137</v>
      </c>
      <c r="K6974" t="s">
        <v>138</v>
      </c>
      <c r="L6974" t="s">
        <v>19837</v>
      </c>
      <c r="M6974" t="s">
        <v>19838</v>
      </c>
      <c r="N6974">
        <v>1.0933333329999999</v>
      </c>
      <c r="O6974">
        <v>0</v>
      </c>
      <c r="P6974">
        <v>63</v>
      </c>
      <c r="Q6974">
        <v>0</v>
      </c>
      <c r="R6974">
        <v>8</v>
      </c>
      <c r="S6974">
        <v>0</v>
      </c>
      <c r="T6974">
        <v>6</v>
      </c>
      <c r="U6974">
        <v>0</v>
      </c>
      <c r="V6974">
        <v>0</v>
      </c>
      <c r="W6974">
        <v>0</v>
      </c>
      <c r="X6974">
        <v>13.224489109144129</v>
      </c>
      <c r="Y6974">
        <v>0</v>
      </c>
      <c r="Z6974">
        <v>4.3826823210955954</v>
      </c>
      <c r="AA6974">
        <v>0</v>
      </c>
      <c r="AB6974">
        <v>1.7049394854918938</v>
      </c>
      <c r="AC6974">
        <v>0</v>
      </c>
      <c r="AD6974">
        <v>0</v>
      </c>
      <c r="AE6974">
        <v>19.312110915731619</v>
      </c>
    </row>
    <row r="6975" spans="1:31" x14ac:dyDescent="0.25">
      <c r="A6975">
        <v>2344460</v>
      </c>
      <c r="B6975">
        <v>1</v>
      </c>
      <c r="C6975" t="s">
        <v>80</v>
      </c>
      <c r="D6975" t="s">
        <v>104</v>
      </c>
      <c r="E6975" t="s">
        <v>147</v>
      </c>
      <c r="F6975" t="s">
        <v>2367</v>
      </c>
      <c r="G6975" t="s">
        <v>134</v>
      </c>
      <c r="H6975" t="s">
        <v>135</v>
      </c>
      <c r="I6975" t="s">
        <v>144</v>
      </c>
      <c r="J6975" t="s">
        <v>137</v>
      </c>
      <c r="K6975" t="s">
        <v>138</v>
      </c>
      <c r="L6975" t="s">
        <v>19839</v>
      </c>
      <c r="M6975" t="s">
        <v>19840</v>
      </c>
      <c r="N6975">
        <v>8.1666665999999999E-2</v>
      </c>
      <c r="O6975">
        <v>3</v>
      </c>
      <c r="P6975">
        <v>0</v>
      </c>
      <c r="Q6975">
        <v>16</v>
      </c>
      <c r="R6975">
        <v>0</v>
      </c>
      <c r="S6975">
        <v>14</v>
      </c>
      <c r="T6975">
        <v>0</v>
      </c>
      <c r="U6975">
        <v>2</v>
      </c>
      <c r="V6975">
        <v>0</v>
      </c>
      <c r="W6975">
        <v>0.13799184528955</v>
      </c>
      <c r="X6975">
        <v>0</v>
      </c>
      <c r="Y6975">
        <v>0.84723587895408015</v>
      </c>
      <c r="Z6975">
        <v>0</v>
      </c>
      <c r="AA6975">
        <v>7.3770255168658068</v>
      </c>
      <c r="AB6975">
        <v>0</v>
      </c>
      <c r="AC6975">
        <v>13.67061237438533</v>
      </c>
      <c r="AD6975">
        <v>0</v>
      </c>
      <c r="AE6975">
        <v>22.032865615494767</v>
      </c>
    </row>
    <row r="6976" spans="1:31" x14ac:dyDescent="0.25">
      <c r="A6976">
        <v>2344463</v>
      </c>
      <c r="B6976">
        <v>1</v>
      </c>
      <c r="C6976" t="s">
        <v>80</v>
      </c>
      <c r="D6976" t="s">
        <v>93</v>
      </c>
      <c r="E6976" t="s">
        <v>157</v>
      </c>
      <c r="F6976" t="s">
        <v>19841</v>
      </c>
      <c r="G6976" t="s">
        <v>159</v>
      </c>
      <c r="H6976" t="s">
        <v>154</v>
      </c>
      <c r="I6976" t="s">
        <v>144</v>
      </c>
      <c r="J6976" t="s">
        <v>137</v>
      </c>
      <c r="K6976" t="s">
        <v>138</v>
      </c>
      <c r="L6976" t="s">
        <v>19842</v>
      </c>
      <c r="M6976" t="s">
        <v>19843</v>
      </c>
      <c r="N6976">
        <v>3.5138888879999999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1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12.833635396699199</v>
      </c>
      <c r="AC6976">
        <v>0</v>
      </c>
      <c r="AD6976">
        <v>0</v>
      </c>
      <c r="AE6976">
        <v>12.833635396699199</v>
      </c>
    </row>
    <row r="6977" spans="1:31" x14ac:dyDescent="0.25">
      <c r="A6977">
        <v>2344466</v>
      </c>
      <c r="B6977">
        <v>1</v>
      </c>
      <c r="C6977" t="s">
        <v>80</v>
      </c>
      <c r="D6977" t="s">
        <v>93</v>
      </c>
      <c r="E6977" t="s">
        <v>174</v>
      </c>
      <c r="F6977" t="s">
        <v>19844</v>
      </c>
      <c r="G6977" t="s">
        <v>176</v>
      </c>
      <c r="H6977" t="s">
        <v>154</v>
      </c>
      <c r="I6977" t="s">
        <v>144</v>
      </c>
      <c r="J6977" t="s">
        <v>137</v>
      </c>
      <c r="K6977" t="s">
        <v>138</v>
      </c>
      <c r="L6977" t="s">
        <v>19845</v>
      </c>
      <c r="M6977" t="s">
        <v>19846</v>
      </c>
      <c r="N6977">
        <v>1.6850000000000001</v>
      </c>
      <c r="O6977">
        <v>0</v>
      </c>
      <c r="P6977">
        <v>66</v>
      </c>
      <c r="Q6977">
        <v>0</v>
      </c>
      <c r="R6977">
        <v>1</v>
      </c>
      <c r="S6977">
        <v>0</v>
      </c>
      <c r="T6977">
        <v>5</v>
      </c>
      <c r="U6977">
        <v>0</v>
      </c>
      <c r="V6977">
        <v>0</v>
      </c>
      <c r="W6977">
        <v>0</v>
      </c>
      <c r="X6977">
        <v>23.779095439447733</v>
      </c>
      <c r="Y6977">
        <v>0</v>
      </c>
      <c r="Z6977">
        <v>1.7559085245428063</v>
      </c>
      <c r="AA6977">
        <v>0</v>
      </c>
      <c r="AB6977">
        <v>6.8371575994129952</v>
      </c>
      <c r="AC6977">
        <v>0</v>
      </c>
      <c r="AD6977">
        <v>0</v>
      </c>
      <c r="AE6977">
        <v>32.372161563403537</v>
      </c>
    </row>
    <row r="6978" spans="1:31" x14ac:dyDescent="0.25">
      <c r="A6978">
        <v>2344467</v>
      </c>
      <c r="B6978">
        <v>1</v>
      </c>
      <c r="C6978" t="s">
        <v>80</v>
      </c>
      <c r="D6978" t="s">
        <v>104</v>
      </c>
      <c r="E6978" t="s">
        <v>132</v>
      </c>
      <c r="F6978" t="s">
        <v>528</v>
      </c>
      <c r="G6978" t="s">
        <v>184</v>
      </c>
      <c r="H6978" t="s">
        <v>135</v>
      </c>
      <c r="I6978" t="s">
        <v>144</v>
      </c>
      <c r="J6978" t="s">
        <v>137</v>
      </c>
      <c r="K6978" t="s">
        <v>138</v>
      </c>
      <c r="L6978" t="s">
        <v>19845</v>
      </c>
      <c r="M6978" t="s">
        <v>19847</v>
      </c>
      <c r="N6978">
        <v>0.508611111</v>
      </c>
      <c r="O6978">
        <v>5</v>
      </c>
      <c r="P6978">
        <v>41</v>
      </c>
      <c r="Q6978">
        <v>3</v>
      </c>
      <c r="R6978">
        <v>0</v>
      </c>
      <c r="S6978">
        <v>3</v>
      </c>
      <c r="T6978">
        <v>1</v>
      </c>
      <c r="U6978">
        <v>1</v>
      </c>
      <c r="V6978">
        <v>0</v>
      </c>
      <c r="W6978">
        <v>1.0463439588194601</v>
      </c>
      <c r="X6978">
        <v>17.08448886342418</v>
      </c>
      <c r="Y6978">
        <v>1.7049980726717204</v>
      </c>
      <c r="Z6978">
        <v>0</v>
      </c>
      <c r="AA6978">
        <v>17.839461581246773</v>
      </c>
      <c r="AB6978">
        <v>1.3122503057325474</v>
      </c>
      <c r="AC6978">
        <v>192.25384184671486</v>
      </c>
      <c r="AD6978">
        <v>0</v>
      </c>
      <c r="AE6978">
        <v>231.24138462860955</v>
      </c>
    </row>
    <row r="6979" spans="1:31" x14ac:dyDescent="0.25">
      <c r="A6979">
        <v>2344468</v>
      </c>
      <c r="B6979">
        <v>1</v>
      </c>
      <c r="C6979" t="s">
        <v>80</v>
      </c>
      <c r="D6979" t="s">
        <v>103</v>
      </c>
      <c r="E6979" t="s">
        <v>174</v>
      </c>
      <c r="F6979" t="s">
        <v>11899</v>
      </c>
      <c r="G6979" t="s">
        <v>153</v>
      </c>
      <c r="H6979" t="s">
        <v>154</v>
      </c>
      <c r="I6979" t="s">
        <v>144</v>
      </c>
      <c r="J6979" t="s">
        <v>137</v>
      </c>
      <c r="K6979" t="s">
        <v>138</v>
      </c>
      <c r="L6979" t="s">
        <v>19848</v>
      </c>
      <c r="M6979" t="s">
        <v>19849</v>
      </c>
      <c r="N6979">
        <v>0.26722222200000001</v>
      </c>
      <c r="O6979">
        <v>0</v>
      </c>
      <c r="P6979">
        <v>2</v>
      </c>
      <c r="Q6979">
        <v>0</v>
      </c>
      <c r="R6979">
        <v>10</v>
      </c>
      <c r="S6979">
        <v>0</v>
      </c>
      <c r="T6979">
        <v>1</v>
      </c>
      <c r="U6979">
        <v>0</v>
      </c>
      <c r="V6979">
        <v>0</v>
      </c>
      <c r="W6979">
        <v>0</v>
      </c>
      <c r="X6979">
        <v>0.2119434573332267</v>
      </c>
      <c r="Y6979">
        <v>0</v>
      </c>
      <c r="Z6979">
        <v>19.771977317109322</v>
      </c>
      <c r="AA6979">
        <v>0</v>
      </c>
      <c r="AB6979">
        <v>2.9730622078444449E-4</v>
      </c>
      <c r="AC6979">
        <v>0</v>
      </c>
      <c r="AD6979">
        <v>0</v>
      </c>
      <c r="AE6979">
        <v>19.984218080663332</v>
      </c>
    </row>
    <row r="6980" spans="1:31" x14ac:dyDescent="0.25">
      <c r="A6980">
        <v>2344470</v>
      </c>
      <c r="B6980">
        <v>1</v>
      </c>
      <c r="C6980" t="s">
        <v>81</v>
      </c>
      <c r="D6980" t="s">
        <v>128</v>
      </c>
      <c r="E6980" t="s">
        <v>157</v>
      </c>
      <c r="F6980" t="s">
        <v>19850</v>
      </c>
      <c r="G6980" t="s">
        <v>159</v>
      </c>
      <c r="H6980" t="s">
        <v>154</v>
      </c>
      <c r="I6980" t="s">
        <v>144</v>
      </c>
      <c r="J6980" t="s">
        <v>137</v>
      </c>
      <c r="K6980" t="s">
        <v>138</v>
      </c>
      <c r="L6980" t="s">
        <v>19851</v>
      </c>
      <c r="M6980" t="s">
        <v>19852</v>
      </c>
      <c r="N6980">
        <v>1.376944444</v>
      </c>
      <c r="O6980">
        <v>0</v>
      </c>
      <c r="P6980">
        <v>1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0.10685756683655001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0.10685756683655001</v>
      </c>
    </row>
    <row r="6981" spans="1:31" x14ac:dyDescent="0.25">
      <c r="A6981">
        <v>2344471</v>
      </c>
      <c r="B6981">
        <v>1</v>
      </c>
      <c r="C6981" t="s">
        <v>81</v>
      </c>
      <c r="D6981" t="s">
        <v>116</v>
      </c>
      <c r="E6981" t="s">
        <v>151</v>
      </c>
      <c r="F6981" t="s">
        <v>19853</v>
      </c>
      <c r="G6981" t="s">
        <v>331</v>
      </c>
      <c r="H6981" t="s">
        <v>154</v>
      </c>
      <c r="I6981" t="s">
        <v>144</v>
      </c>
      <c r="J6981" t="s">
        <v>137</v>
      </c>
      <c r="K6981" t="s">
        <v>138</v>
      </c>
      <c r="L6981" t="s">
        <v>19854</v>
      </c>
      <c r="M6981" t="s">
        <v>19855</v>
      </c>
      <c r="N6981">
        <v>2.4961111109999998</v>
      </c>
      <c r="O6981">
        <v>0</v>
      </c>
      <c r="P6981">
        <v>71</v>
      </c>
      <c r="Q6981">
        <v>0</v>
      </c>
      <c r="R6981">
        <v>0</v>
      </c>
      <c r="S6981">
        <v>0</v>
      </c>
      <c r="T6981">
        <v>1</v>
      </c>
      <c r="U6981">
        <v>0</v>
      </c>
      <c r="V6981">
        <v>0</v>
      </c>
      <c r="W6981">
        <v>0</v>
      </c>
      <c r="X6981">
        <v>11.888545303223218</v>
      </c>
      <c r="Y6981">
        <v>0</v>
      </c>
      <c r="Z6981">
        <v>0</v>
      </c>
      <c r="AA6981">
        <v>0</v>
      </c>
      <c r="AB6981">
        <v>5.8061132178125225</v>
      </c>
      <c r="AC6981">
        <v>0</v>
      </c>
      <c r="AD6981">
        <v>0</v>
      </c>
      <c r="AE6981">
        <v>17.694658521035741</v>
      </c>
    </row>
    <row r="6982" spans="1:31" x14ac:dyDescent="0.25">
      <c r="A6982">
        <v>2344473</v>
      </c>
      <c r="B6982">
        <v>1</v>
      </c>
      <c r="C6982" t="s">
        <v>80</v>
      </c>
      <c r="D6982" t="s">
        <v>93</v>
      </c>
      <c r="E6982" t="s">
        <v>147</v>
      </c>
      <c r="F6982" t="s">
        <v>19856</v>
      </c>
      <c r="G6982" t="s">
        <v>134</v>
      </c>
      <c r="H6982" t="s">
        <v>135</v>
      </c>
      <c r="I6982" t="s">
        <v>144</v>
      </c>
      <c r="J6982" t="s">
        <v>137</v>
      </c>
      <c r="K6982" t="s">
        <v>138</v>
      </c>
      <c r="L6982" t="s">
        <v>19857</v>
      </c>
      <c r="M6982" t="s">
        <v>19858</v>
      </c>
      <c r="N6982">
        <v>0.80138888799999997</v>
      </c>
      <c r="O6982">
        <v>0</v>
      </c>
      <c r="P6982">
        <v>39</v>
      </c>
      <c r="Q6982">
        <v>0</v>
      </c>
      <c r="R6982">
        <v>0</v>
      </c>
      <c r="S6982">
        <v>2</v>
      </c>
      <c r="T6982">
        <v>0</v>
      </c>
      <c r="U6982">
        <v>1</v>
      </c>
      <c r="V6982">
        <v>0</v>
      </c>
      <c r="W6982">
        <v>0</v>
      </c>
      <c r="X6982">
        <v>21.984887497188467</v>
      </c>
      <c r="Y6982">
        <v>0</v>
      </c>
      <c r="Z6982">
        <v>0</v>
      </c>
      <c r="AA6982">
        <v>32.890348800917998</v>
      </c>
      <c r="AB6982">
        <v>0</v>
      </c>
      <c r="AC6982">
        <v>333.52316513940065</v>
      </c>
      <c r="AD6982">
        <v>0</v>
      </c>
      <c r="AE6982">
        <v>388.39840143750712</v>
      </c>
    </row>
    <row r="6983" spans="1:31" x14ac:dyDescent="0.25">
      <c r="A6983">
        <v>2344476</v>
      </c>
      <c r="B6983">
        <v>1</v>
      </c>
      <c r="C6983" t="s">
        <v>80</v>
      </c>
      <c r="D6983" t="s">
        <v>84</v>
      </c>
      <c r="E6983" t="s">
        <v>157</v>
      </c>
      <c r="F6983" t="s">
        <v>19859</v>
      </c>
      <c r="G6983" t="s">
        <v>159</v>
      </c>
      <c r="H6983" t="s">
        <v>154</v>
      </c>
      <c r="I6983" t="s">
        <v>144</v>
      </c>
      <c r="J6983" t="s">
        <v>137</v>
      </c>
      <c r="K6983" t="s">
        <v>138</v>
      </c>
      <c r="L6983" t="s">
        <v>19860</v>
      </c>
      <c r="M6983" t="s">
        <v>19861</v>
      </c>
      <c r="N6983">
        <v>4.7850000000000001</v>
      </c>
      <c r="O6983">
        <v>0</v>
      </c>
      <c r="P6983">
        <v>1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2.2539928875594639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2.2539928875594639</v>
      </c>
    </row>
    <row r="6984" spans="1:31" x14ac:dyDescent="0.25">
      <c r="A6984">
        <v>2345603</v>
      </c>
      <c r="B6984">
        <v>1</v>
      </c>
      <c r="C6984" t="s">
        <v>81</v>
      </c>
      <c r="D6984" t="s">
        <v>128</v>
      </c>
      <c r="E6984" t="s">
        <v>151</v>
      </c>
      <c r="F6984" t="s">
        <v>19862</v>
      </c>
      <c r="G6984" t="s">
        <v>410</v>
      </c>
      <c r="H6984" t="s">
        <v>154</v>
      </c>
      <c r="I6984" t="s">
        <v>144</v>
      </c>
      <c r="J6984" t="s">
        <v>137</v>
      </c>
      <c r="K6984" t="s">
        <v>138</v>
      </c>
      <c r="L6984" t="s">
        <v>19863</v>
      </c>
      <c r="M6984" t="s">
        <v>19864</v>
      </c>
      <c r="N6984">
        <v>8.1013888880000007</v>
      </c>
      <c r="O6984">
        <v>0</v>
      </c>
      <c r="P6984">
        <v>12</v>
      </c>
      <c r="Q6984">
        <v>0</v>
      </c>
      <c r="R6984">
        <v>4</v>
      </c>
      <c r="S6984">
        <v>0</v>
      </c>
      <c r="T6984">
        <v>1</v>
      </c>
      <c r="U6984">
        <v>0</v>
      </c>
      <c r="V6984">
        <v>0</v>
      </c>
      <c r="W6984">
        <v>0</v>
      </c>
      <c r="X6984">
        <v>28.830552744642048</v>
      </c>
      <c r="Y6984">
        <v>0</v>
      </c>
      <c r="Z6984">
        <v>8.69239405293626</v>
      </c>
      <c r="AA6984">
        <v>0</v>
      </c>
      <c r="AB6984">
        <v>1.0342470199915001E-2</v>
      </c>
      <c r="AC6984">
        <v>0</v>
      </c>
      <c r="AD6984">
        <v>0</v>
      </c>
      <c r="AE6984">
        <v>37.533289267778223</v>
      </c>
    </row>
    <row r="6985" spans="1:31" x14ac:dyDescent="0.25">
      <c r="A6985">
        <v>2345560</v>
      </c>
      <c r="B6985">
        <v>1</v>
      </c>
      <c r="C6985" t="s">
        <v>81</v>
      </c>
      <c r="D6985" t="s">
        <v>121</v>
      </c>
      <c r="E6985" t="s">
        <v>151</v>
      </c>
      <c r="F6985" t="s">
        <v>5288</v>
      </c>
      <c r="G6985" t="s">
        <v>153</v>
      </c>
      <c r="H6985" t="s">
        <v>154</v>
      </c>
      <c r="I6985" t="s">
        <v>144</v>
      </c>
      <c r="J6985" t="s">
        <v>137</v>
      </c>
      <c r="K6985" t="s">
        <v>138</v>
      </c>
      <c r="L6985" t="s">
        <v>19865</v>
      </c>
      <c r="M6985" t="s">
        <v>19866</v>
      </c>
      <c r="N6985">
        <v>0.50277777700000004</v>
      </c>
      <c r="O6985">
        <v>0</v>
      </c>
      <c r="P6985">
        <v>7</v>
      </c>
      <c r="Q6985">
        <v>0</v>
      </c>
      <c r="R6985">
        <v>2</v>
      </c>
      <c r="S6985">
        <v>0</v>
      </c>
      <c r="T6985">
        <v>1</v>
      </c>
      <c r="U6985">
        <v>0</v>
      </c>
      <c r="V6985">
        <v>0</v>
      </c>
      <c r="W6985">
        <v>0</v>
      </c>
      <c r="X6985">
        <v>0.30812534834083333</v>
      </c>
      <c r="Y6985">
        <v>0</v>
      </c>
      <c r="Z6985">
        <v>8.5309256217555567E-3</v>
      </c>
      <c r="AA6985">
        <v>0</v>
      </c>
      <c r="AB6985">
        <v>0</v>
      </c>
      <c r="AC6985">
        <v>0</v>
      </c>
      <c r="AD6985">
        <v>0</v>
      </c>
      <c r="AE6985">
        <v>0.31665627396258889</v>
      </c>
    </row>
    <row r="6986" spans="1:31" x14ac:dyDescent="0.25">
      <c r="A6986">
        <v>2345858</v>
      </c>
      <c r="B6986">
        <v>1</v>
      </c>
      <c r="C6986" t="s">
        <v>80</v>
      </c>
      <c r="D6986" t="s">
        <v>110</v>
      </c>
      <c r="E6986" t="s">
        <v>151</v>
      </c>
      <c r="F6986" t="s">
        <v>19867</v>
      </c>
      <c r="G6986" t="s">
        <v>153</v>
      </c>
      <c r="H6986" t="s">
        <v>154</v>
      </c>
      <c r="I6986" t="s">
        <v>144</v>
      </c>
      <c r="J6986" t="s">
        <v>137</v>
      </c>
      <c r="K6986" t="s">
        <v>138</v>
      </c>
      <c r="L6986" t="s">
        <v>19868</v>
      </c>
      <c r="M6986" t="s">
        <v>19869</v>
      </c>
      <c r="N6986">
        <v>5.0883333329999996</v>
      </c>
      <c r="O6986">
        <v>0</v>
      </c>
      <c r="P6986">
        <v>84</v>
      </c>
      <c r="Q6986">
        <v>0</v>
      </c>
      <c r="R6986">
        <v>0</v>
      </c>
      <c r="S6986">
        <v>0</v>
      </c>
      <c r="T6986">
        <v>7</v>
      </c>
      <c r="U6986">
        <v>0</v>
      </c>
      <c r="V6986">
        <v>0</v>
      </c>
      <c r="W6986">
        <v>0</v>
      </c>
      <c r="X6986">
        <v>141.16459407674191</v>
      </c>
      <c r="Y6986">
        <v>0</v>
      </c>
      <c r="Z6986">
        <v>0</v>
      </c>
      <c r="AA6986">
        <v>0</v>
      </c>
      <c r="AB6986">
        <v>18.135160818836688</v>
      </c>
      <c r="AC6986">
        <v>0</v>
      </c>
      <c r="AD6986">
        <v>0</v>
      </c>
      <c r="AE6986">
        <v>159.29975489557859</v>
      </c>
    </row>
    <row r="6987" spans="1:31" x14ac:dyDescent="0.25">
      <c r="A6987">
        <v>2345666</v>
      </c>
      <c r="B6987">
        <v>1</v>
      </c>
      <c r="C6987" t="s">
        <v>80</v>
      </c>
      <c r="D6987" t="s">
        <v>93</v>
      </c>
      <c r="E6987" t="s">
        <v>132</v>
      </c>
      <c r="F6987" t="s">
        <v>3811</v>
      </c>
      <c r="G6987" t="s">
        <v>134</v>
      </c>
      <c r="H6987" t="s">
        <v>135</v>
      </c>
      <c r="I6987" t="s">
        <v>144</v>
      </c>
      <c r="J6987" t="s">
        <v>137</v>
      </c>
      <c r="K6987" t="s">
        <v>138</v>
      </c>
      <c r="L6987" t="s">
        <v>19870</v>
      </c>
      <c r="M6987" t="s">
        <v>19871</v>
      </c>
      <c r="N6987">
        <v>0.19666666599999999</v>
      </c>
      <c r="O6987">
        <v>0</v>
      </c>
      <c r="P6987">
        <v>423</v>
      </c>
      <c r="Q6987">
        <v>48</v>
      </c>
      <c r="R6987">
        <v>343</v>
      </c>
      <c r="S6987">
        <v>13</v>
      </c>
      <c r="T6987">
        <v>235</v>
      </c>
      <c r="U6987">
        <v>0</v>
      </c>
      <c r="V6987">
        <v>1</v>
      </c>
      <c r="W6987">
        <v>0</v>
      </c>
      <c r="X6987">
        <v>23.042213680402121</v>
      </c>
      <c r="Y6987">
        <v>36.229063577339353</v>
      </c>
      <c r="Z6987">
        <v>168.58097778722623</v>
      </c>
      <c r="AA6987">
        <v>18.280954133367626</v>
      </c>
      <c r="AB6987">
        <v>85.364573250926441</v>
      </c>
      <c r="AC6987">
        <v>0</v>
      </c>
      <c r="AD6987">
        <v>6.8697772243523341</v>
      </c>
      <c r="AE6987">
        <v>338.36755965361408</v>
      </c>
    </row>
    <row r="6988" spans="1:31" x14ac:dyDescent="0.25">
      <c r="A6988">
        <v>2345772</v>
      </c>
      <c r="B6988">
        <v>1</v>
      </c>
      <c r="C6988" t="s">
        <v>81</v>
      </c>
      <c r="D6988" t="s">
        <v>119</v>
      </c>
      <c r="E6988" t="s">
        <v>141</v>
      </c>
      <c r="F6988" t="s">
        <v>4362</v>
      </c>
      <c r="G6988" t="s">
        <v>134</v>
      </c>
      <c r="H6988" t="s">
        <v>135</v>
      </c>
      <c r="I6988" t="s">
        <v>144</v>
      </c>
      <c r="J6988" t="s">
        <v>137</v>
      </c>
      <c r="K6988" t="s">
        <v>138</v>
      </c>
      <c r="L6988" t="s">
        <v>19872</v>
      </c>
      <c r="M6988" t="s">
        <v>19873</v>
      </c>
      <c r="N6988">
        <v>1.1727777770000001</v>
      </c>
      <c r="O6988">
        <v>0</v>
      </c>
      <c r="P6988">
        <v>983</v>
      </c>
      <c r="Q6988">
        <v>66</v>
      </c>
      <c r="R6988">
        <v>60</v>
      </c>
      <c r="S6988">
        <v>4</v>
      </c>
      <c r="T6988">
        <v>70</v>
      </c>
      <c r="U6988">
        <v>0</v>
      </c>
      <c r="V6988">
        <v>2</v>
      </c>
      <c r="W6988">
        <v>0</v>
      </c>
      <c r="X6988">
        <v>165.27228099274029</v>
      </c>
      <c r="Y6988">
        <v>526.6503176459953</v>
      </c>
      <c r="Z6988">
        <v>240.31101761914272</v>
      </c>
      <c r="AA6988">
        <v>7.8932808948834623</v>
      </c>
      <c r="AB6988">
        <v>25.640508242197573</v>
      </c>
      <c r="AC6988">
        <v>0</v>
      </c>
      <c r="AD6988">
        <v>71.444196037208968</v>
      </c>
      <c r="AE6988">
        <v>1037.2116014321684</v>
      </c>
    </row>
    <row r="6989" spans="1:31" x14ac:dyDescent="0.25">
      <c r="A6989">
        <v>2345523</v>
      </c>
      <c r="B6989">
        <v>1</v>
      </c>
      <c r="C6989" t="s">
        <v>80</v>
      </c>
      <c r="D6989" t="s">
        <v>95</v>
      </c>
      <c r="E6989" t="s">
        <v>240</v>
      </c>
      <c r="F6989" t="s">
        <v>13297</v>
      </c>
      <c r="G6989" t="s">
        <v>134</v>
      </c>
      <c r="H6989" t="s">
        <v>135</v>
      </c>
      <c r="I6989" t="s">
        <v>144</v>
      </c>
      <c r="J6989" t="s">
        <v>137</v>
      </c>
      <c r="K6989" t="s">
        <v>138</v>
      </c>
      <c r="L6989" t="s">
        <v>19874</v>
      </c>
      <c r="M6989" t="s">
        <v>19875</v>
      </c>
      <c r="N6989">
        <v>6.6944444000000006E-2</v>
      </c>
      <c r="O6989">
        <v>1</v>
      </c>
      <c r="P6989">
        <v>384</v>
      </c>
      <c r="Q6989">
        <v>1</v>
      </c>
      <c r="R6989">
        <v>2</v>
      </c>
      <c r="S6989">
        <v>6</v>
      </c>
      <c r="T6989">
        <v>44</v>
      </c>
      <c r="U6989">
        <v>0</v>
      </c>
      <c r="V6989">
        <v>0</v>
      </c>
      <c r="W6989">
        <v>3.5865040029081668E-2</v>
      </c>
      <c r="X6989">
        <v>6.412464929941982</v>
      </c>
      <c r="Y6989">
        <v>0.70312293846276896</v>
      </c>
      <c r="Z6989">
        <v>9.2186956329661108E-3</v>
      </c>
      <c r="AA6989">
        <v>1.9388704061213242</v>
      </c>
      <c r="AB6989">
        <v>3.3869962957817141</v>
      </c>
      <c r="AC6989">
        <v>0</v>
      </c>
      <c r="AD6989">
        <v>0</v>
      </c>
      <c r="AE6989">
        <v>12.486538305969837</v>
      </c>
    </row>
    <row r="6990" spans="1:31" x14ac:dyDescent="0.25">
      <c r="A6990">
        <v>2345589</v>
      </c>
      <c r="B6990">
        <v>1</v>
      </c>
      <c r="C6990" t="s">
        <v>80</v>
      </c>
      <c r="D6990" t="s">
        <v>108</v>
      </c>
      <c r="E6990" t="s">
        <v>141</v>
      </c>
      <c r="F6990" t="s">
        <v>4336</v>
      </c>
      <c r="G6990" t="s">
        <v>134</v>
      </c>
      <c r="H6990" t="s">
        <v>135</v>
      </c>
      <c r="I6990" t="s">
        <v>144</v>
      </c>
      <c r="J6990" t="s">
        <v>137</v>
      </c>
      <c r="K6990" t="s">
        <v>138</v>
      </c>
      <c r="L6990" t="s">
        <v>19876</v>
      </c>
      <c r="M6990" t="s">
        <v>19877</v>
      </c>
      <c r="N6990">
        <v>0.70388888800000005</v>
      </c>
      <c r="O6990">
        <v>0</v>
      </c>
      <c r="P6990">
        <v>631</v>
      </c>
      <c r="Q6990">
        <v>0</v>
      </c>
      <c r="R6990">
        <v>403</v>
      </c>
      <c r="S6990">
        <v>5</v>
      </c>
      <c r="T6990">
        <v>213</v>
      </c>
      <c r="U6990">
        <v>1</v>
      </c>
      <c r="V6990">
        <v>0</v>
      </c>
      <c r="W6990">
        <v>0</v>
      </c>
      <c r="X6990">
        <v>108.52659051263305</v>
      </c>
      <c r="Y6990">
        <v>0</v>
      </c>
      <c r="Z6990">
        <v>920.96903836652154</v>
      </c>
      <c r="AA6990">
        <v>15.645292489736899</v>
      </c>
      <c r="AB6990">
        <v>295.14155809386989</v>
      </c>
      <c r="AC6990">
        <v>40.340639271907747</v>
      </c>
      <c r="AD6990">
        <v>0</v>
      </c>
      <c r="AE6990">
        <v>1380.6231187346691</v>
      </c>
    </row>
    <row r="6991" spans="1:31" x14ac:dyDescent="0.25">
      <c r="A6991">
        <v>2345921</v>
      </c>
      <c r="B6991">
        <v>1</v>
      </c>
      <c r="C6991" t="s">
        <v>80</v>
      </c>
      <c r="D6991" t="s">
        <v>91</v>
      </c>
      <c r="E6991" t="s">
        <v>151</v>
      </c>
      <c r="F6991" t="s">
        <v>19878</v>
      </c>
      <c r="G6991" t="s">
        <v>153</v>
      </c>
      <c r="H6991" t="s">
        <v>154</v>
      </c>
      <c r="I6991" t="s">
        <v>144</v>
      </c>
      <c r="J6991" t="s">
        <v>137</v>
      </c>
      <c r="K6991" t="s">
        <v>138</v>
      </c>
      <c r="L6991" t="s">
        <v>19879</v>
      </c>
      <c r="M6991" t="s">
        <v>19880</v>
      </c>
      <c r="N6991">
        <v>1.1558333329999999</v>
      </c>
      <c r="O6991">
        <v>0</v>
      </c>
      <c r="P6991">
        <v>35</v>
      </c>
      <c r="Q6991">
        <v>0</v>
      </c>
      <c r="R6991">
        <v>0</v>
      </c>
      <c r="S6991">
        <v>0</v>
      </c>
      <c r="T6991">
        <v>1</v>
      </c>
      <c r="U6991">
        <v>0</v>
      </c>
      <c r="V6991">
        <v>0</v>
      </c>
      <c r="W6991">
        <v>0</v>
      </c>
      <c r="X6991">
        <v>8.4374068701013538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8.4374068701013538</v>
      </c>
    </row>
    <row r="6992" spans="1:31" x14ac:dyDescent="0.25">
      <c r="A6992">
        <v>2345635</v>
      </c>
      <c r="B6992">
        <v>1</v>
      </c>
      <c r="C6992" t="s">
        <v>80</v>
      </c>
      <c r="D6992" t="s">
        <v>94</v>
      </c>
      <c r="E6992" t="s">
        <v>141</v>
      </c>
      <c r="F6992" t="s">
        <v>19881</v>
      </c>
      <c r="G6992" t="s">
        <v>356</v>
      </c>
      <c r="H6992" t="s">
        <v>135</v>
      </c>
      <c r="I6992" t="s">
        <v>144</v>
      </c>
      <c r="J6992" t="s">
        <v>137</v>
      </c>
      <c r="K6992" t="s">
        <v>138</v>
      </c>
      <c r="L6992" t="s">
        <v>19882</v>
      </c>
      <c r="M6992" t="s">
        <v>19883</v>
      </c>
      <c r="N6992">
        <v>2.4583333330000001</v>
      </c>
      <c r="O6992">
        <v>0</v>
      </c>
      <c r="P6992">
        <v>321</v>
      </c>
      <c r="Q6992">
        <v>0</v>
      </c>
      <c r="R6992">
        <v>1</v>
      </c>
      <c r="S6992">
        <v>8</v>
      </c>
      <c r="T6992">
        <v>11</v>
      </c>
      <c r="U6992">
        <v>1</v>
      </c>
      <c r="V6992">
        <v>0</v>
      </c>
      <c r="W6992">
        <v>0</v>
      </c>
      <c r="X6992">
        <v>76.056964963555785</v>
      </c>
      <c r="Y6992">
        <v>0</v>
      </c>
      <c r="Z6992">
        <v>4.8135282018957088</v>
      </c>
      <c r="AA6992">
        <v>32.80535497002213</v>
      </c>
      <c r="AB6992">
        <v>5.3474973202940843</v>
      </c>
      <c r="AC6992">
        <v>35.511993232528859</v>
      </c>
      <c r="AD6992">
        <v>0</v>
      </c>
      <c r="AE6992">
        <v>154.53533868829655</v>
      </c>
    </row>
    <row r="6993" spans="1:31" x14ac:dyDescent="0.25">
      <c r="A6993">
        <v>2345612</v>
      </c>
      <c r="B6993">
        <v>1</v>
      </c>
      <c r="C6993" t="s">
        <v>80</v>
      </c>
      <c r="D6993" t="s">
        <v>105</v>
      </c>
      <c r="E6993" t="s">
        <v>132</v>
      </c>
      <c r="F6993" t="s">
        <v>19884</v>
      </c>
      <c r="G6993" t="s">
        <v>134</v>
      </c>
      <c r="H6993" t="s">
        <v>135</v>
      </c>
      <c r="I6993" t="s">
        <v>144</v>
      </c>
      <c r="J6993" t="s">
        <v>137</v>
      </c>
      <c r="K6993" t="s">
        <v>138</v>
      </c>
      <c r="L6993" t="s">
        <v>19885</v>
      </c>
      <c r="M6993" t="s">
        <v>19886</v>
      </c>
      <c r="N6993">
        <v>0.11083333300000001</v>
      </c>
      <c r="O6993">
        <v>0</v>
      </c>
      <c r="P6993">
        <v>445</v>
      </c>
      <c r="Q6993">
        <v>1</v>
      </c>
      <c r="R6993">
        <v>28</v>
      </c>
      <c r="S6993">
        <v>9</v>
      </c>
      <c r="T6993">
        <v>64</v>
      </c>
      <c r="U6993">
        <v>7</v>
      </c>
      <c r="V6993">
        <v>0</v>
      </c>
      <c r="W6993">
        <v>0</v>
      </c>
      <c r="X6993">
        <v>14.684432999866319</v>
      </c>
      <c r="Y6993">
        <v>1.415162416039581</v>
      </c>
      <c r="Z6993">
        <v>2.1863562423451879</v>
      </c>
      <c r="AA6993">
        <v>8.2195535100807327</v>
      </c>
      <c r="AB6993">
        <v>7.0927758662833034</v>
      </c>
      <c r="AC6993">
        <v>15.677995247053216</v>
      </c>
      <c r="AD6993">
        <v>0</v>
      </c>
      <c r="AE6993">
        <v>49.276276281668338</v>
      </c>
    </row>
    <row r="6994" spans="1:31" x14ac:dyDescent="0.25">
      <c r="A6994">
        <v>2345735</v>
      </c>
      <c r="B6994">
        <v>1</v>
      </c>
      <c r="C6994" t="s">
        <v>80</v>
      </c>
      <c r="D6994" t="s">
        <v>110</v>
      </c>
      <c r="E6994" t="s">
        <v>174</v>
      </c>
      <c r="F6994" t="s">
        <v>19887</v>
      </c>
      <c r="G6994" t="s">
        <v>344</v>
      </c>
      <c r="H6994" t="s">
        <v>154</v>
      </c>
      <c r="I6994" t="s">
        <v>144</v>
      </c>
      <c r="J6994" t="s">
        <v>137</v>
      </c>
      <c r="K6994" t="s">
        <v>138</v>
      </c>
      <c r="L6994" t="s">
        <v>19888</v>
      </c>
      <c r="M6994" t="s">
        <v>19889</v>
      </c>
      <c r="N6994">
        <v>4.9466666659999996</v>
      </c>
      <c r="O6994">
        <v>0</v>
      </c>
      <c r="P6994">
        <v>1026</v>
      </c>
      <c r="Q6994">
        <v>0</v>
      </c>
      <c r="R6994">
        <v>0</v>
      </c>
      <c r="S6994">
        <v>0</v>
      </c>
      <c r="T6994">
        <v>88</v>
      </c>
      <c r="U6994">
        <v>0</v>
      </c>
      <c r="V6994">
        <v>0</v>
      </c>
      <c r="W6994">
        <v>0</v>
      </c>
      <c r="X6994">
        <v>1784.8600947750285</v>
      </c>
      <c r="Y6994">
        <v>0</v>
      </c>
      <c r="Z6994">
        <v>0</v>
      </c>
      <c r="AA6994">
        <v>0</v>
      </c>
      <c r="AB6994">
        <v>212.50130698391027</v>
      </c>
      <c r="AC6994">
        <v>0</v>
      </c>
      <c r="AD6994">
        <v>0</v>
      </c>
      <c r="AE6994">
        <v>1997.3614017589389</v>
      </c>
    </row>
    <row r="6995" spans="1:31" x14ac:dyDescent="0.25">
      <c r="A6995">
        <v>2345904</v>
      </c>
      <c r="B6995">
        <v>1</v>
      </c>
      <c r="C6995" t="s">
        <v>80</v>
      </c>
      <c r="D6995" t="s">
        <v>110</v>
      </c>
      <c r="E6995" t="s">
        <v>157</v>
      </c>
      <c r="F6995" t="s">
        <v>19890</v>
      </c>
      <c r="G6995" t="s">
        <v>159</v>
      </c>
      <c r="H6995" t="s">
        <v>154</v>
      </c>
      <c r="I6995" t="s">
        <v>144</v>
      </c>
      <c r="J6995" t="s">
        <v>137</v>
      </c>
      <c r="K6995" t="s">
        <v>138</v>
      </c>
      <c r="L6995" t="s">
        <v>19891</v>
      </c>
      <c r="M6995" t="s">
        <v>19892</v>
      </c>
      <c r="N6995">
        <v>3.4163888880000002</v>
      </c>
      <c r="O6995">
        <v>0</v>
      </c>
      <c r="P6995">
        <v>5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5.5243011270673117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5.5243011270673117</v>
      </c>
    </row>
    <row r="6996" spans="1:31" x14ac:dyDescent="0.25">
      <c r="A6996">
        <v>2345549</v>
      </c>
      <c r="B6996">
        <v>1</v>
      </c>
      <c r="C6996" t="s">
        <v>80</v>
      </c>
      <c r="D6996" t="s">
        <v>103</v>
      </c>
      <c r="E6996" t="s">
        <v>141</v>
      </c>
      <c r="F6996" t="s">
        <v>19893</v>
      </c>
      <c r="G6996" t="s">
        <v>134</v>
      </c>
      <c r="H6996" t="s">
        <v>135</v>
      </c>
      <c r="I6996" t="s">
        <v>144</v>
      </c>
      <c r="J6996" t="s">
        <v>137</v>
      </c>
      <c r="K6996" t="s">
        <v>138</v>
      </c>
      <c r="L6996" t="s">
        <v>19894</v>
      </c>
      <c r="M6996" t="s">
        <v>19895</v>
      </c>
      <c r="N6996">
        <v>0.91916666599999997</v>
      </c>
      <c r="O6996">
        <v>0</v>
      </c>
      <c r="P6996">
        <v>0</v>
      </c>
      <c r="Q6996">
        <v>6</v>
      </c>
      <c r="R6996">
        <v>21</v>
      </c>
      <c r="S6996">
        <v>10</v>
      </c>
      <c r="T6996">
        <v>6</v>
      </c>
      <c r="U6996">
        <v>5</v>
      </c>
      <c r="V6996">
        <v>0</v>
      </c>
      <c r="W6996">
        <v>0</v>
      </c>
      <c r="X6996">
        <v>0</v>
      </c>
      <c r="Y6996">
        <v>61.985564235057986</v>
      </c>
      <c r="Z6996">
        <v>106.08367394047883</v>
      </c>
      <c r="AA6996">
        <v>36.091581750212342</v>
      </c>
      <c r="AB6996">
        <v>21.199282426525588</v>
      </c>
      <c r="AC6996">
        <v>99.057027478059311</v>
      </c>
      <c r="AD6996">
        <v>0</v>
      </c>
      <c r="AE6996">
        <v>324.41712983033403</v>
      </c>
    </row>
    <row r="6997" spans="1:31" x14ac:dyDescent="0.25">
      <c r="A6997">
        <v>2345798</v>
      </c>
      <c r="B6997">
        <v>1</v>
      </c>
      <c r="C6997" t="s">
        <v>80</v>
      </c>
      <c r="D6997" t="s">
        <v>104</v>
      </c>
      <c r="E6997" t="s">
        <v>157</v>
      </c>
      <c r="F6997" t="s">
        <v>19896</v>
      </c>
      <c r="G6997" t="s">
        <v>159</v>
      </c>
      <c r="H6997" t="s">
        <v>154</v>
      </c>
      <c r="I6997" t="s">
        <v>144</v>
      </c>
      <c r="J6997" t="s">
        <v>137</v>
      </c>
      <c r="K6997" t="s">
        <v>138</v>
      </c>
      <c r="L6997" t="s">
        <v>19897</v>
      </c>
      <c r="M6997" t="s">
        <v>19898</v>
      </c>
      <c r="N6997">
        <v>2.1958333329999999</v>
      </c>
      <c r="O6997">
        <v>0</v>
      </c>
      <c r="P6997">
        <v>0</v>
      </c>
      <c r="Q6997">
        <v>0</v>
      </c>
      <c r="R6997">
        <v>1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1.3096056329307668</v>
      </c>
      <c r="AA6997">
        <v>0</v>
      </c>
      <c r="AB6997">
        <v>0</v>
      </c>
      <c r="AC6997">
        <v>0</v>
      </c>
      <c r="AD6997">
        <v>0</v>
      </c>
      <c r="AE6997">
        <v>1.3096056329307668</v>
      </c>
    </row>
    <row r="6998" spans="1:31" x14ac:dyDescent="0.25">
      <c r="A6998">
        <v>2345881</v>
      </c>
      <c r="B6998">
        <v>1</v>
      </c>
      <c r="C6998" t="s">
        <v>80</v>
      </c>
      <c r="D6998" t="s">
        <v>108</v>
      </c>
      <c r="E6998" t="s">
        <v>151</v>
      </c>
      <c r="F6998" t="s">
        <v>19899</v>
      </c>
      <c r="G6998" t="s">
        <v>153</v>
      </c>
      <c r="H6998" t="s">
        <v>154</v>
      </c>
      <c r="I6998" t="s">
        <v>144</v>
      </c>
      <c r="J6998" t="s">
        <v>137</v>
      </c>
      <c r="K6998" t="s">
        <v>138</v>
      </c>
      <c r="L6998" t="s">
        <v>19900</v>
      </c>
      <c r="M6998" t="s">
        <v>19901</v>
      </c>
      <c r="N6998">
        <v>6.6597222220000001</v>
      </c>
      <c r="O6998">
        <v>0</v>
      </c>
      <c r="P6998">
        <v>17</v>
      </c>
      <c r="Q6998">
        <v>0</v>
      </c>
      <c r="R6998">
        <v>3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19.959033017543664</v>
      </c>
      <c r="Y6998">
        <v>0</v>
      </c>
      <c r="Z6998">
        <v>1.8763259890136934</v>
      </c>
      <c r="AA6998">
        <v>0</v>
      </c>
      <c r="AB6998">
        <v>0</v>
      </c>
      <c r="AC6998">
        <v>0</v>
      </c>
      <c r="AD6998">
        <v>0</v>
      </c>
      <c r="AE6998">
        <v>21.835359006557358</v>
      </c>
    </row>
    <row r="6999" spans="1:31" x14ac:dyDescent="0.25">
      <c r="A6999">
        <v>2345489</v>
      </c>
      <c r="B6999">
        <v>1</v>
      </c>
      <c r="C6999" t="s">
        <v>80</v>
      </c>
      <c r="D6999" t="s">
        <v>98</v>
      </c>
      <c r="E6999" t="s">
        <v>141</v>
      </c>
      <c r="F6999" t="s">
        <v>19902</v>
      </c>
      <c r="G6999" t="s">
        <v>134</v>
      </c>
      <c r="H6999" t="s">
        <v>135</v>
      </c>
      <c r="I6999" t="s">
        <v>144</v>
      </c>
      <c r="J6999" t="s">
        <v>137</v>
      </c>
      <c r="K6999" t="s">
        <v>138</v>
      </c>
      <c r="L6999" t="s">
        <v>19903</v>
      </c>
      <c r="M6999" t="s">
        <v>19904</v>
      </c>
      <c r="N6999">
        <v>0.60083333299999997</v>
      </c>
      <c r="O6999">
        <v>0</v>
      </c>
      <c r="P6999">
        <v>14</v>
      </c>
      <c r="Q6999">
        <v>0</v>
      </c>
      <c r="R6999">
        <v>1</v>
      </c>
      <c r="S6999">
        <v>0</v>
      </c>
      <c r="T6999">
        <v>16</v>
      </c>
      <c r="U6999">
        <v>0</v>
      </c>
      <c r="V6999">
        <v>0</v>
      </c>
      <c r="W6999">
        <v>0</v>
      </c>
      <c r="X6999">
        <v>3.0981618686094299</v>
      </c>
      <c r="Y6999">
        <v>0</v>
      </c>
      <c r="Z6999">
        <v>1.7464287925554283</v>
      </c>
      <c r="AA6999">
        <v>0</v>
      </c>
      <c r="AB6999">
        <v>6.7805307753109147</v>
      </c>
      <c r="AC6999">
        <v>0</v>
      </c>
      <c r="AD6999">
        <v>0</v>
      </c>
      <c r="AE6999">
        <v>11.625121436475773</v>
      </c>
    </row>
    <row r="7000" spans="1:31" x14ac:dyDescent="0.25">
      <c r="A7000">
        <v>2345443</v>
      </c>
      <c r="B7000">
        <v>1</v>
      </c>
      <c r="C7000" t="s">
        <v>80</v>
      </c>
      <c r="D7000" t="s">
        <v>96</v>
      </c>
      <c r="E7000" t="s">
        <v>157</v>
      </c>
      <c r="F7000" t="s">
        <v>19905</v>
      </c>
      <c r="G7000" t="s">
        <v>279</v>
      </c>
      <c r="H7000" t="s">
        <v>154</v>
      </c>
      <c r="I7000" t="s">
        <v>144</v>
      </c>
      <c r="J7000" t="s">
        <v>137</v>
      </c>
      <c r="K7000" t="s">
        <v>138</v>
      </c>
      <c r="L7000" t="s">
        <v>19906</v>
      </c>
      <c r="M7000" t="s">
        <v>19907</v>
      </c>
      <c r="N7000">
        <v>4.6563888880000004</v>
      </c>
      <c r="O7000">
        <v>0</v>
      </c>
      <c r="P7000">
        <v>1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1.4629411488443886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1.4629411488443886</v>
      </c>
    </row>
    <row r="7001" spans="1:31" x14ac:dyDescent="0.25">
      <c r="A7001">
        <v>2345844</v>
      </c>
      <c r="B7001">
        <v>1</v>
      </c>
      <c r="C7001" t="s">
        <v>81</v>
      </c>
      <c r="D7001" t="s">
        <v>123</v>
      </c>
      <c r="E7001" t="s">
        <v>151</v>
      </c>
      <c r="F7001" t="s">
        <v>19908</v>
      </c>
      <c r="G7001" t="s">
        <v>153</v>
      </c>
      <c r="H7001" t="s">
        <v>154</v>
      </c>
      <c r="I7001" t="s">
        <v>144</v>
      </c>
      <c r="J7001" t="s">
        <v>137</v>
      </c>
      <c r="K7001" t="s">
        <v>138</v>
      </c>
      <c r="L7001" t="s">
        <v>19909</v>
      </c>
      <c r="M7001" t="s">
        <v>19910</v>
      </c>
      <c r="N7001">
        <v>3.457777777</v>
      </c>
      <c r="O7001">
        <v>0</v>
      </c>
      <c r="P7001">
        <v>185</v>
      </c>
      <c r="Q7001">
        <v>0</v>
      </c>
      <c r="R7001">
        <v>0</v>
      </c>
      <c r="S7001">
        <v>0</v>
      </c>
      <c r="T7001">
        <v>1</v>
      </c>
      <c r="U7001">
        <v>0</v>
      </c>
      <c r="V7001">
        <v>0</v>
      </c>
      <c r="W7001">
        <v>0</v>
      </c>
      <c r="X7001">
        <v>152.339357437167</v>
      </c>
      <c r="Y7001">
        <v>0</v>
      </c>
      <c r="Z7001">
        <v>0</v>
      </c>
      <c r="AA7001">
        <v>0</v>
      </c>
      <c r="AB7001">
        <v>0.34867072410752087</v>
      </c>
      <c r="AC7001">
        <v>0</v>
      </c>
      <c r="AD7001">
        <v>0</v>
      </c>
      <c r="AE7001">
        <v>152.68802816127453</v>
      </c>
    </row>
    <row r="7002" spans="1:31" x14ac:dyDescent="0.25">
      <c r="A7002">
        <v>2345595</v>
      </c>
      <c r="B7002">
        <v>1</v>
      </c>
      <c r="C7002" t="s">
        <v>80</v>
      </c>
      <c r="D7002" t="s">
        <v>107</v>
      </c>
      <c r="E7002" t="s">
        <v>151</v>
      </c>
      <c r="F7002" t="s">
        <v>19911</v>
      </c>
      <c r="G7002" t="s">
        <v>153</v>
      </c>
      <c r="H7002" t="s">
        <v>154</v>
      </c>
      <c r="I7002" t="s">
        <v>144</v>
      </c>
      <c r="J7002" t="s">
        <v>137</v>
      </c>
      <c r="K7002" t="s">
        <v>138</v>
      </c>
      <c r="L7002" t="s">
        <v>19912</v>
      </c>
      <c r="M7002" t="s">
        <v>13431</v>
      </c>
      <c r="N7002">
        <v>2.6980555549999998</v>
      </c>
      <c r="O7002">
        <v>0</v>
      </c>
      <c r="P7002">
        <v>25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15.404133214362849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15.404133214362849</v>
      </c>
    </row>
    <row r="7003" spans="1:31" x14ac:dyDescent="0.25">
      <c r="A7003">
        <v>2345449</v>
      </c>
      <c r="B7003">
        <v>1</v>
      </c>
      <c r="C7003" t="s">
        <v>80</v>
      </c>
      <c r="D7003" t="s">
        <v>105</v>
      </c>
      <c r="E7003" t="s">
        <v>132</v>
      </c>
      <c r="F7003" t="s">
        <v>11355</v>
      </c>
      <c r="G7003" t="s">
        <v>134</v>
      </c>
      <c r="H7003" t="s">
        <v>135</v>
      </c>
      <c r="I7003" t="s">
        <v>144</v>
      </c>
      <c r="J7003" t="s">
        <v>137</v>
      </c>
      <c r="K7003" t="s">
        <v>138</v>
      </c>
      <c r="L7003" t="s">
        <v>19913</v>
      </c>
      <c r="M7003" t="s">
        <v>19914</v>
      </c>
      <c r="N7003">
        <v>6.7222221999999998E-2</v>
      </c>
      <c r="O7003">
        <v>18</v>
      </c>
      <c r="P7003">
        <v>823</v>
      </c>
      <c r="Q7003">
        <v>10</v>
      </c>
      <c r="R7003">
        <v>46</v>
      </c>
      <c r="S7003">
        <v>39</v>
      </c>
      <c r="T7003">
        <v>125</v>
      </c>
      <c r="U7003">
        <v>11</v>
      </c>
      <c r="V7003">
        <v>0</v>
      </c>
      <c r="W7003">
        <v>0.44205756052950551</v>
      </c>
      <c r="X7003">
        <v>11.93668477682971</v>
      </c>
      <c r="Y7003">
        <v>3.5095434630662332</v>
      </c>
      <c r="Z7003">
        <v>1.9888423833533442</v>
      </c>
      <c r="AA7003">
        <v>17.970446056433822</v>
      </c>
      <c r="AB7003">
        <v>6.9016693346818236</v>
      </c>
      <c r="AC7003">
        <v>9.7962930170588027</v>
      </c>
      <c r="AD7003">
        <v>0</v>
      </c>
      <c r="AE7003">
        <v>52.545536591953237</v>
      </c>
    </row>
    <row r="7004" spans="1:31" x14ac:dyDescent="0.25">
      <c r="A7004">
        <v>2345532</v>
      </c>
      <c r="B7004">
        <v>1</v>
      </c>
      <c r="C7004" t="s">
        <v>81</v>
      </c>
      <c r="D7004" t="s">
        <v>117</v>
      </c>
      <c r="E7004" t="s">
        <v>151</v>
      </c>
      <c r="F7004" t="s">
        <v>19915</v>
      </c>
      <c r="G7004" t="s">
        <v>153</v>
      </c>
      <c r="H7004" t="s">
        <v>154</v>
      </c>
      <c r="I7004" t="s">
        <v>144</v>
      </c>
      <c r="J7004" t="s">
        <v>137</v>
      </c>
      <c r="K7004" t="s">
        <v>138</v>
      </c>
      <c r="L7004" t="s">
        <v>19916</v>
      </c>
      <c r="M7004" t="s">
        <v>19917</v>
      </c>
      <c r="N7004">
        <v>0.65361111100000002</v>
      </c>
      <c r="O7004">
        <v>0</v>
      </c>
      <c r="P7004">
        <v>70</v>
      </c>
      <c r="Q7004">
        <v>0</v>
      </c>
      <c r="R7004">
        <v>2</v>
      </c>
      <c r="S7004">
        <v>0</v>
      </c>
      <c r="T7004">
        <v>2</v>
      </c>
      <c r="U7004">
        <v>0</v>
      </c>
      <c r="V7004">
        <v>0</v>
      </c>
      <c r="W7004">
        <v>0</v>
      </c>
      <c r="X7004">
        <v>3.6381876543626248</v>
      </c>
      <c r="Y7004">
        <v>0</v>
      </c>
      <c r="Z7004">
        <v>5.7495667631702618</v>
      </c>
      <c r="AA7004">
        <v>0</v>
      </c>
      <c r="AB7004">
        <v>1.4010339510790278E-2</v>
      </c>
      <c r="AC7004">
        <v>0</v>
      </c>
      <c r="AD7004">
        <v>0</v>
      </c>
      <c r="AE7004">
        <v>9.4017647570436758</v>
      </c>
    </row>
    <row r="7005" spans="1:31" x14ac:dyDescent="0.25">
      <c r="A7005">
        <v>2345698</v>
      </c>
      <c r="B7005">
        <v>1</v>
      </c>
      <c r="C7005" t="s">
        <v>81</v>
      </c>
      <c r="D7005" t="s">
        <v>115</v>
      </c>
      <c r="E7005" t="s">
        <v>151</v>
      </c>
      <c r="F7005" t="s">
        <v>19918</v>
      </c>
      <c r="G7005" t="s">
        <v>153</v>
      </c>
      <c r="H7005" t="s">
        <v>154</v>
      </c>
      <c r="I7005" t="s">
        <v>144</v>
      </c>
      <c r="J7005" t="s">
        <v>137</v>
      </c>
      <c r="K7005" t="s">
        <v>138</v>
      </c>
      <c r="L7005" t="s">
        <v>19919</v>
      </c>
      <c r="M7005" t="s">
        <v>19920</v>
      </c>
      <c r="N7005">
        <v>4.2347222220000003</v>
      </c>
      <c r="O7005">
        <v>0</v>
      </c>
      <c r="P7005">
        <v>28</v>
      </c>
      <c r="Q7005">
        <v>0</v>
      </c>
      <c r="R7005">
        <v>0</v>
      </c>
      <c r="S7005">
        <v>0</v>
      </c>
      <c r="T7005">
        <v>2</v>
      </c>
      <c r="U7005">
        <v>0</v>
      </c>
      <c r="V7005">
        <v>0</v>
      </c>
      <c r="W7005">
        <v>0</v>
      </c>
      <c r="X7005">
        <v>11.860020909432356</v>
      </c>
      <c r="Y7005">
        <v>0</v>
      </c>
      <c r="Z7005">
        <v>0</v>
      </c>
      <c r="AA7005">
        <v>0</v>
      </c>
      <c r="AB7005">
        <v>0.33504478626008727</v>
      </c>
      <c r="AC7005">
        <v>0</v>
      </c>
      <c r="AD7005">
        <v>0</v>
      </c>
      <c r="AE7005">
        <v>12.195065695692444</v>
      </c>
    </row>
    <row r="7006" spans="1:31" x14ac:dyDescent="0.25">
      <c r="A7006">
        <v>2345675</v>
      </c>
      <c r="B7006">
        <v>1</v>
      </c>
      <c r="C7006" t="s">
        <v>81</v>
      </c>
      <c r="D7006" t="s">
        <v>120</v>
      </c>
      <c r="E7006" t="s">
        <v>141</v>
      </c>
      <c r="F7006" t="s">
        <v>7249</v>
      </c>
      <c r="G7006" t="s">
        <v>134</v>
      </c>
      <c r="H7006" t="s">
        <v>135</v>
      </c>
      <c r="I7006" t="s">
        <v>144</v>
      </c>
      <c r="J7006" t="s">
        <v>137</v>
      </c>
      <c r="K7006" t="s">
        <v>138</v>
      </c>
      <c r="L7006" t="s">
        <v>19921</v>
      </c>
      <c r="M7006" t="s">
        <v>19922</v>
      </c>
      <c r="N7006">
        <v>0.70166666600000005</v>
      </c>
      <c r="O7006">
        <v>0</v>
      </c>
      <c r="P7006">
        <v>11</v>
      </c>
      <c r="Q7006">
        <v>8</v>
      </c>
      <c r="R7006">
        <v>27</v>
      </c>
      <c r="S7006">
        <v>1</v>
      </c>
      <c r="T7006">
        <v>0</v>
      </c>
      <c r="U7006">
        <v>0</v>
      </c>
      <c r="V7006">
        <v>0</v>
      </c>
      <c r="W7006">
        <v>0</v>
      </c>
      <c r="X7006">
        <v>1.6352412112301968</v>
      </c>
      <c r="Y7006">
        <v>17.336113766653792</v>
      </c>
      <c r="Z7006">
        <v>98.492771700782797</v>
      </c>
      <c r="AA7006">
        <v>1.1636187396702167</v>
      </c>
      <c r="AB7006">
        <v>0</v>
      </c>
      <c r="AC7006">
        <v>0</v>
      </c>
      <c r="AD7006">
        <v>0</v>
      </c>
      <c r="AE7006">
        <v>118.627745418337</v>
      </c>
    </row>
    <row r="7007" spans="1:31" x14ac:dyDescent="0.25">
      <c r="A7007">
        <v>2345838</v>
      </c>
      <c r="B7007">
        <v>1</v>
      </c>
      <c r="C7007" t="s">
        <v>80</v>
      </c>
      <c r="D7007" t="s">
        <v>104</v>
      </c>
      <c r="E7007" t="s">
        <v>157</v>
      </c>
      <c r="F7007" t="s">
        <v>19923</v>
      </c>
      <c r="G7007" t="s">
        <v>159</v>
      </c>
      <c r="H7007" t="s">
        <v>154</v>
      </c>
      <c r="I7007" t="s">
        <v>144</v>
      </c>
      <c r="J7007" t="s">
        <v>137</v>
      </c>
      <c r="K7007" t="s">
        <v>138</v>
      </c>
      <c r="L7007" t="s">
        <v>19924</v>
      </c>
      <c r="M7007" t="s">
        <v>19925</v>
      </c>
      <c r="N7007">
        <v>1.8372222220000001</v>
      </c>
      <c r="O7007">
        <v>0</v>
      </c>
      <c r="P7007">
        <v>5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1.3195454936723845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1.3195454936723845</v>
      </c>
    </row>
    <row r="7008" spans="1:31" x14ac:dyDescent="0.25">
      <c r="A7008">
        <v>2345506</v>
      </c>
      <c r="B7008">
        <v>1</v>
      </c>
      <c r="C7008" t="s">
        <v>80</v>
      </c>
      <c r="D7008" t="s">
        <v>96</v>
      </c>
      <c r="E7008" t="s">
        <v>157</v>
      </c>
      <c r="F7008" t="s">
        <v>19926</v>
      </c>
      <c r="G7008" t="s">
        <v>159</v>
      </c>
      <c r="H7008" t="s">
        <v>154</v>
      </c>
      <c r="I7008" t="s">
        <v>144</v>
      </c>
      <c r="J7008" t="s">
        <v>137</v>
      </c>
      <c r="K7008" t="s">
        <v>138</v>
      </c>
      <c r="L7008" t="s">
        <v>19927</v>
      </c>
      <c r="M7008" t="s">
        <v>19928</v>
      </c>
      <c r="N7008">
        <v>3.5472222219999998</v>
      </c>
      <c r="O7008">
        <v>0</v>
      </c>
      <c r="P7008">
        <v>23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15.215912710804075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15.215912710804075</v>
      </c>
    </row>
    <row r="7009" spans="1:31" x14ac:dyDescent="0.25">
      <c r="A7009">
        <v>2345861</v>
      </c>
      <c r="B7009">
        <v>1</v>
      </c>
      <c r="C7009" t="s">
        <v>80</v>
      </c>
      <c r="D7009" t="s">
        <v>82</v>
      </c>
      <c r="E7009" t="s">
        <v>147</v>
      </c>
      <c r="F7009" t="s">
        <v>19929</v>
      </c>
      <c r="G7009" t="s">
        <v>494</v>
      </c>
      <c r="H7009" t="s">
        <v>135</v>
      </c>
      <c r="I7009" t="s">
        <v>144</v>
      </c>
      <c r="J7009" t="s">
        <v>137</v>
      </c>
      <c r="K7009" t="s">
        <v>138</v>
      </c>
      <c r="L7009" t="s">
        <v>19930</v>
      </c>
      <c r="M7009" t="s">
        <v>19931</v>
      </c>
      <c r="N7009">
        <v>3.477222222</v>
      </c>
      <c r="O7009">
        <v>0</v>
      </c>
      <c r="P7009">
        <v>280</v>
      </c>
      <c r="Q7009">
        <v>0</v>
      </c>
      <c r="R7009">
        <v>0</v>
      </c>
      <c r="S7009">
        <v>1</v>
      </c>
      <c r="T7009">
        <v>72</v>
      </c>
      <c r="U7009">
        <v>0</v>
      </c>
      <c r="V7009">
        <v>1</v>
      </c>
      <c r="W7009">
        <v>0</v>
      </c>
      <c r="X7009">
        <v>198.23108140214427</v>
      </c>
      <c r="Y7009">
        <v>0</v>
      </c>
      <c r="Z7009">
        <v>0</v>
      </c>
      <c r="AA7009">
        <v>4.9716737234091282</v>
      </c>
      <c r="AB7009">
        <v>218.93964926435748</v>
      </c>
      <c r="AC7009">
        <v>0</v>
      </c>
      <c r="AD7009">
        <v>104.01146578871844</v>
      </c>
      <c r="AE7009">
        <v>526.15387017862929</v>
      </c>
    </row>
    <row r="7010" spans="1:31" x14ac:dyDescent="0.25">
      <c r="A7010">
        <v>2345463</v>
      </c>
      <c r="B7010">
        <v>1</v>
      </c>
      <c r="C7010" t="s">
        <v>80</v>
      </c>
      <c r="D7010" t="s">
        <v>93</v>
      </c>
      <c r="E7010" t="s">
        <v>132</v>
      </c>
      <c r="F7010" t="s">
        <v>288</v>
      </c>
      <c r="G7010" t="s">
        <v>134</v>
      </c>
      <c r="H7010" t="s">
        <v>135</v>
      </c>
      <c r="I7010" t="s">
        <v>144</v>
      </c>
      <c r="J7010" t="s">
        <v>137</v>
      </c>
      <c r="K7010" t="s">
        <v>138</v>
      </c>
      <c r="L7010" t="s">
        <v>19932</v>
      </c>
      <c r="M7010" t="s">
        <v>19933</v>
      </c>
      <c r="N7010">
        <v>0.12777777700000001</v>
      </c>
      <c r="O7010">
        <v>3</v>
      </c>
      <c r="P7010">
        <v>4</v>
      </c>
      <c r="Q7010">
        <v>38</v>
      </c>
      <c r="R7010">
        <v>1</v>
      </c>
      <c r="S7010">
        <v>9</v>
      </c>
      <c r="T7010">
        <v>12</v>
      </c>
      <c r="U7010">
        <v>1</v>
      </c>
      <c r="V7010">
        <v>0</v>
      </c>
      <c r="W7010">
        <v>0.43277250547104174</v>
      </c>
      <c r="X7010">
        <v>1.3117951006570019</v>
      </c>
      <c r="Y7010">
        <v>44.100315607451016</v>
      </c>
      <c r="Z7010">
        <v>0.35649373108836663</v>
      </c>
      <c r="AA7010">
        <v>3.7809829243360822</v>
      </c>
      <c r="AB7010">
        <v>2.8072226123313206</v>
      </c>
      <c r="AC7010">
        <v>1.5782066188180306</v>
      </c>
      <c r="AD7010">
        <v>0</v>
      </c>
      <c r="AE7010">
        <v>54.367789100152855</v>
      </c>
    </row>
    <row r="7011" spans="1:31" x14ac:dyDescent="0.25">
      <c r="A7011">
        <v>2345526</v>
      </c>
      <c r="B7011">
        <v>1</v>
      </c>
      <c r="C7011" t="s">
        <v>80</v>
      </c>
      <c r="D7011" t="s">
        <v>104</v>
      </c>
      <c r="E7011" t="s">
        <v>240</v>
      </c>
      <c r="F7011" t="s">
        <v>19934</v>
      </c>
      <c r="G7011" t="s">
        <v>208</v>
      </c>
      <c r="H7011" t="s">
        <v>135</v>
      </c>
      <c r="I7011" t="s">
        <v>144</v>
      </c>
      <c r="J7011" t="s">
        <v>137</v>
      </c>
      <c r="K7011" t="s">
        <v>209</v>
      </c>
      <c r="L7011" t="s">
        <v>19935</v>
      </c>
      <c r="M7011" t="s">
        <v>19936</v>
      </c>
      <c r="N7011">
        <v>3.048888888</v>
      </c>
      <c r="O7011">
        <v>0</v>
      </c>
      <c r="P7011">
        <v>0</v>
      </c>
      <c r="Q7011">
        <v>0</v>
      </c>
      <c r="R7011">
        <v>0</v>
      </c>
      <c r="S7011">
        <v>1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214.3360474688796</v>
      </c>
      <c r="AB7011">
        <v>0</v>
      </c>
      <c r="AC7011">
        <v>0</v>
      </c>
      <c r="AD7011">
        <v>0</v>
      </c>
      <c r="AE7011">
        <v>214.3360474688796</v>
      </c>
    </row>
    <row r="7012" spans="1:31" x14ac:dyDescent="0.25">
      <c r="A7012">
        <v>2345761</v>
      </c>
      <c r="B7012">
        <v>1</v>
      </c>
      <c r="C7012" t="s">
        <v>81</v>
      </c>
      <c r="D7012" t="s">
        <v>120</v>
      </c>
      <c r="E7012" t="s">
        <v>151</v>
      </c>
      <c r="F7012" t="s">
        <v>3317</v>
      </c>
      <c r="G7012" t="s">
        <v>153</v>
      </c>
      <c r="H7012" t="s">
        <v>154</v>
      </c>
      <c r="I7012" t="s">
        <v>144</v>
      </c>
      <c r="J7012" t="s">
        <v>137</v>
      </c>
      <c r="K7012" t="s">
        <v>138</v>
      </c>
      <c r="L7012" t="s">
        <v>19937</v>
      </c>
      <c r="M7012" t="s">
        <v>19938</v>
      </c>
      <c r="N7012">
        <v>3.0808333330000002</v>
      </c>
      <c r="O7012">
        <v>0</v>
      </c>
      <c r="P7012">
        <v>5</v>
      </c>
      <c r="Q7012">
        <v>0</v>
      </c>
      <c r="R7012">
        <v>2</v>
      </c>
      <c r="S7012">
        <v>0</v>
      </c>
      <c r="T7012">
        <v>1</v>
      </c>
      <c r="U7012">
        <v>0</v>
      </c>
      <c r="V7012">
        <v>0</v>
      </c>
      <c r="W7012">
        <v>0</v>
      </c>
      <c r="X7012">
        <v>6.6566432674800078</v>
      </c>
      <c r="Y7012">
        <v>0</v>
      </c>
      <c r="Z7012">
        <v>0.74775203896004006</v>
      </c>
      <c r="AA7012">
        <v>0</v>
      </c>
      <c r="AB7012">
        <v>4.7392331753964179E-2</v>
      </c>
      <c r="AC7012">
        <v>0</v>
      </c>
      <c r="AD7012">
        <v>0</v>
      </c>
      <c r="AE7012">
        <v>7.4517876381940118</v>
      </c>
    </row>
    <row r="7013" spans="1:31" x14ac:dyDescent="0.25">
      <c r="A7013">
        <v>2345824</v>
      </c>
      <c r="B7013">
        <v>1</v>
      </c>
      <c r="C7013" t="s">
        <v>81</v>
      </c>
      <c r="D7013" t="s">
        <v>121</v>
      </c>
      <c r="E7013" t="s">
        <v>151</v>
      </c>
      <c r="F7013" t="s">
        <v>14386</v>
      </c>
      <c r="G7013" t="s">
        <v>153</v>
      </c>
      <c r="H7013" t="s">
        <v>154</v>
      </c>
      <c r="I7013" t="s">
        <v>144</v>
      </c>
      <c r="J7013" t="s">
        <v>137</v>
      </c>
      <c r="K7013" t="s">
        <v>138</v>
      </c>
      <c r="L7013" t="s">
        <v>19939</v>
      </c>
      <c r="M7013" t="s">
        <v>19940</v>
      </c>
      <c r="N7013">
        <v>1.060277777</v>
      </c>
      <c r="O7013">
        <v>0</v>
      </c>
      <c r="P7013">
        <v>11</v>
      </c>
      <c r="Q7013">
        <v>0</v>
      </c>
      <c r="R7013">
        <v>1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1.053450198132952</v>
      </c>
      <c r="Y7013">
        <v>0</v>
      </c>
      <c r="Z7013">
        <v>0.37193008460435667</v>
      </c>
      <c r="AA7013">
        <v>0</v>
      </c>
      <c r="AB7013">
        <v>0</v>
      </c>
      <c r="AC7013">
        <v>0</v>
      </c>
      <c r="AD7013">
        <v>0</v>
      </c>
      <c r="AE7013">
        <v>1.4253802827373088</v>
      </c>
    </row>
    <row r="7014" spans="1:31" x14ac:dyDescent="0.25">
      <c r="A7014">
        <v>2345775</v>
      </c>
      <c r="B7014">
        <v>1</v>
      </c>
      <c r="C7014" t="s">
        <v>81</v>
      </c>
      <c r="D7014" t="s">
        <v>112</v>
      </c>
      <c r="E7014" t="s">
        <v>157</v>
      </c>
      <c r="F7014" t="s">
        <v>19941</v>
      </c>
      <c r="G7014" t="s">
        <v>159</v>
      </c>
      <c r="H7014" t="s">
        <v>154</v>
      </c>
      <c r="I7014" t="s">
        <v>144</v>
      </c>
      <c r="J7014" t="s">
        <v>137</v>
      </c>
      <c r="K7014" t="s">
        <v>138</v>
      </c>
      <c r="L7014" t="s">
        <v>19942</v>
      </c>
      <c r="M7014" t="s">
        <v>19943</v>
      </c>
      <c r="N7014">
        <v>3.5222222219999999</v>
      </c>
      <c r="O7014">
        <v>0</v>
      </c>
      <c r="P7014">
        <v>1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0.6639987952124623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0.6639987952124623</v>
      </c>
    </row>
    <row r="7015" spans="1:31" x14ac:dyDescent="0.25">
      <c r="A7015">
        <v>2345469</v>
      </c>
      <c r="B7015">
        <v>1</v>
      </c>
      <c r="C7015" t="s">
        <v>80</v>
      </c>
      <c r="D7015" t="s">
        <v>105</v>
      </c>
      <c r="E7015" t="s">
        <v>147</v>
      </c>
      <c r="F7015" t="s">
        <v>19944</v>
      </c>
      <c r="G7015" t="s">
        <v>269</v>
      </c>
      <c r="H7015" t="s">
        <v>135</v>
      </c>
      <c r="I7015" t="s">
        <v>144</v>
      </c>
      <c r="J7015" t="s">
        <v>137</v>
      </c>
      <c r="K7015" t="s">
        <v>209</v>
      </c>
      <c r="L7015" t="s">
        <v>19945</v>
      </c>
      <c r="M7015" t="s">
        <v>19946</v>
      </c>
      <c r="N7015">
        <v>2.0622222219999999</v>
      </c>
      <c r="O7015">
        <v>0</v>
      </c>
      <c r="P7015">
        <v>0</v>
      </c>
      <c r="Q7015">
        <v>0</v>
      </c>
      <c r="R7015">
        <v>0</v>
      </c>
      <c r="S7015">
        <v>5</v>
      </c>
      <c r="T7015">
        <v>22</v>
      </c>
      <c r="U7015">
        <v>4</v>
      </c>
      <c r="V7015">
        <v>5</v>
      </c>
      <c r="W7015">
        <v>0</v>
      </c>
      <c r="X7015">
        <v>0</v>
      </c>
      <c r="Y7015">
        <v>0</v>
      </c>
      <c r="Z7015">
        <v>0</v>
      </c>
      <c r="AA7015">
        <v>22.909206965857454</v>
      </c>
      <c r="AB7015">
        <v>122.2092336790901</v>
      </c>
      <c r="AC7015">
        <v>128.22976843856071</v>
      </c>
      <c r="AD7015">
        <v>203.80219148965202</v>
      </c>
      <c r="AE7015">
        <v>477.15040057316025</v>
      </c>
    </row>
    <row r="7016" spans="1:31" x14ac:dyDescent="0.25">
      <c r="A7016">
        <v>2345569</v>
      </c>
      <c r="B7016">
        <v>1</v>
      </c>
      <c r="C7016" t="s">
        <v>81</v>
      </c>
      <c r="D7016" t="s">
        <v>123</v>
      </c>
      <c r="E7016" t="s">
        <v>174</v>
      </c>
      <c r="F7016" t="s">
        <v>11134</v>
      </c>
      <c r="G7016" t="s">
        <v>176</v>
      </c>
      <c r="H7016" t="s">
        <v>154</v>
      </c>
      <c r="I7016" t="s">
        <v>144</v>
      </c>
      <c r="J7016" t="s">
        <v>137</v>
      </c>
      <c r="K7016" t="s">
        <v>138</v>
      </c>
      <c r="L7016" t="s">
        <v>19947</v>
      </c>
      <c r="M7016" t="s">
        <v>19948</v>
      </c>
      <c r="N7016">
        <v>1.810277777</v>
      </c>
      <c r="O7016">
        <v>0</v>
      </c>
      <c r="P7016">
        <v>28</v>
      </c>
      <c r="Q7016">
        <v>0</v>
      </c>
      <c r="R7016">
        <v>6</v>
      </c>
      <c r="S7016">
        <v>0</v>
      </c>
      <c r="T7016">
        <v>9</v>
      </c>
      <c r="U7016">
        <v>0</v>
      </c>
      <c r="V7016">
        <v>0</v>
      </c>
      <c r="W7016">
        <v>0</v>
      </c>
      <c r="X7016">
        <v>13.750858318379825</v>
      </c>
      <c r="Y7016">
        <v>0</v>
      </c>
      <c r="Z7016">
        <v>15.308905896666619</v>
      </c>
      <c r="AA7016">
        <v>0</v>
      </c>
      <c r="AB7016">
        <v>20.403302906306958</v>
      </c>
      <c r="AC7016">
        <v>0</v>
      </c>
      <c r="AD7016">
        <v>0</v>
      </c>
      <c r="AE7016">
        <v>49.463067121353404</v>
      </c>
    </row>
    <row r="7017" spans="1:31" x14ac:dyDescent="0.25">
      <c r="A7017">
        <v>2345426</v>
      </c>
      <c r="B7017">
        <v>1</v>
      </c>
      <c r="C7017" t="s">
        <v>81</v>
      </c>
      <c r="D7017" t="s">
        <v>119</v>
      </c>
      <c r="E7017" t="s">
        <v>132</v>
      </c>
      <c r="F7017" t="s">
        <v>5820</v>
      </c>
      <c r="G7017" t="s">
        <v>134</v>
      </c>
      <c r="H7017" t="s">
        <v>135</v>
      </c>
      <c r="I7017" t="s">
        <v>144</v>
      </c>
      <c r="J7017" t="s">
        <v>137</v>
      </c>
      <c r="K7017" t="s">
        <v>138</v>
      </c>
      <c r="L7017" t="s">
        <v>19949</v>
      </c>
      <c r="M7017" t="s">
        <v>19950</v>
      </c>
      <c r="N7017">
        <v>6.3611110999999998E-2</v>
      </c>
      <c r="O7017">
        <v>0</v>
      </c>
      <c r="P7017">
        <v>513</v>
      </c>
      <c r="Q7017">
        <v>54</v>
      </c>
      <c r="R7017">
        <v>120</v>
      </c>
      <c r="S7017">
        <v>5</v>
      </c>
      <c r="T7017">
        <v>24</v>
      </c>
      <c r="U7017">
        <v>2</v>
      </c>
      <c r="V7017">
        <v>0</v>
      </c>
      <c r="W7017">
        <v>0</v>
      </c>
      <c r="X7017">
        <v>3.8650676855059571</v>
      </c>
      <c r="Y7017">
        <v>16.539627306312831</v>
      </c>
      <c r="Z7017">
        <v>37.707210553605378</v>
      </c>
      <c r="AA7017">
        <v>0.34718013292277777</v>
      </c>
      <c r="AB7017">
        <v>0.50105963607490855</v>
      </c>
      <c r="AC7017">
        <v>5.9009439049173382</v>
      </c>
      <c r="AD7017">
        <v>0</v>
      </c>
      <c r="AE7017">
        <v>64.861089219339192</v>
      </c>
    </row>
    <row r="7018" spans="1:31" x14ac:dyDescent="0.25">
      <c r="A7018">
        <v>2345818</v>
      </c>
      <c r="B7018">
        <v>1</v>
      </c>
      <c r="C7018" t="s">
        <v>80</v>
      </c>
      <c r="D7018" t="s">
        <v>83</v>
      </c>
      <c r="E7018" t="s">
        <v>151</v>
      </c>
      <c r="F7018" t="s">
        <v>19951</v>
      </c>
      <c r="G7018" t="s">
        <v>153</v>
      </c>
      <c r="H7018" t="s">
        <v>154</v>
      </c>
      <c r="I7018" t="s">
        <v>144</v>
      </c>
      <c r="J7018" t="s">
        <v>137</v>
      </c>
      <c r="K7018" t="s">
        <v>138</v>
      </c>
      <c r="L7018" t="s">
        <v>19952</v>
      </c>
      <c r="M7018" t="s">
        <v>19953</v>
      </c>
      <c r="N7018">
        <v>2.5194444439999999</v>
      </c>
      <c r="O7018">
        <v>0</v>
      </c>
      <c r="P7018">
        <v>58</v>
      </c>
      <c r="Q7018">
        <v>0</v>
      </c>
      <c r="R7018">
        <v>0</v>
      </c>
      <c r="S7018">
        <v>0</v>
      </c>
      <c r="T7018">
        <v>17</v>
      </c>
      <c r="U7018">
        <v>0</v>
      </c>
      <c r="V7018">
        <v>0</v>
      </c>
      <c r="W7018">
        <v>0</v>
      </c>
      <c r="X7018">
        <v>39.942532126609528</v>
      </c>
      <c r="Y7018">
        <v>0</v>
      </c>
      <c r="Z7018">
        <v>0</v>
      </c>
      <c r="AA7018">
        <v>0</v>
      </c>
      <c r="AB7018">
        <v>67.518139344112157</v>
      </c>
      <c r="AC7018">
        <v>0</v>
      </c>
      <c r="AD7018">
        <v>0</v>
      </c>
      <c r="AE7018">
        <v>107.46067147072168</v>
      </c>
    </row>
    <row r="7019" spans="1:31" x14ac:dyDescent="0.25">
      <c r="A7019">
        <v>2345615</v>
      </c>
      <c r="B7019">
        <v>1</v>
      </c>
      <c r="C7019" t="s">
        <v>81</v>
      </c>
      <c r="D7019" t="s">
        <v>128</v>
      </c>
      <c r="E7019" t="s">
        <v>157</v>
      </c>
      <c r="F7019" t="s">
        <v>19954</v>
      </c>
      <c r="G7019" t="s">
        <v>159</v>
      </c>
      <c r="H7019" t="s">
        <v>154</v>
      </c>
      <c r="I7019" t="s">
        <v>144</v>
      </c>
      <c r="J7019" t="s">
        <v>137</v>
      </c>
      <c r="K7019" t="s">
        <v>138</v>
      </c>
      <c r="L7019" t="s">
        <v>19955</v>
      </c>
      <c r="M7019" t="s">
        <v>19956</v>
      </c>
      <c r="N7019">
        <v>1.7466666660000001</v>
      </c>
      <c r="O7019">
        <v>0</v>
      </c>
      <c r="P7019">
        <v>1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0.44945943376146003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0.44945943376146003</v>
      </c>
    </row>
    <row r="7020" spans="1:31" x14ac:dyDescent="0.25">
      <c r="A7020">
        <v>2345655</v>
      </c>
      <c r="B7020">
        <v>1</v>
      </c>
      <c r="C7020" t="s">
        <v>81</v>
      </c>
      <c r="D7020" t="s">
        <v>122</v>
      </c>
      <c r="E7020" t="s">
        <v>174</v>
      </c>
      <c r="F7020" t="s">
        <v>7696</v>
      </c>
      <c r="G7020" t="s">
        <v>176</v>
      </c>
      <c r="H7020" t="s">
        <v>154</v>
      </c>
      <c r="I7020" t="s">
        <v>144</v>
      </c>
      <c r="J7020" t="s">
        <v>137</v>
      </c>
      <c r="K7020" t="s">
        <v>138</v>
      </c>
      <c r="L7020" t="s">
        <v>19957</v>
      </c>
      <c r="M7020" t="s">
        <v>19958</v>
      </c>
      <c r="N7020">
        <v>1.1116666660000001</v>
      </c>
      <c r="O7020">
        <v>0</v>
      </c>
      <c r="P7020">
        <v>16</v>
      </c>
      <c r="Q7020">
        <v>0</v>
      </c>
      <c r="R7020">
        <v>10</v>
      </c>
      <c r="S7020">
        <v>0</v>
      </c>
      <c r="T7020">
        <v>9</v>
      </c>
      <c r="U7020">
        <v>0</v>
      </c>
      <c r="V7020">
        <v>0</v>
      </c>
      <c r="W7020">
        <v>0</v>
      </c>
      <c r="X7020">
        <v>2.7176134869980246</v>
      </c>
      <c r="Y7020">
        <v>0</v>
      </c>
      <c r="Z7020">
        <v>11.269085470846228</v>
      </c>
      <c r="AA7020">
        <v>0</v>
      </c>
      <c r="AB7020">
        <v>17.612990133894399</v>
      </c>
      <c r="AC7020">
        <v>0</v>
      </c>
      <c r="AD7020">
        <v>0</v>
      </c>
      <c r="AE7020">
        <v>31.599689091738654</v>
      </c>
    </row>
    <row r="7021" spans="1:31" x14ac:dyDescent="0.25">
      <c r="A7021">
        <v>2345738</v>
      </c>
      <c r="B7021">
        <v>1</v>
      </c>
      <c r="C7021" t="s">
        <v>81</v>
      </c>
      <c r="D7021" t="s">
        <v>123</v>
      </c>
      <c r="E7021" t="s">
        <v>151</v>
      </c>
      <c r="F7021" t="s">
        <v>15452</v>
      </c>
      <c r="G7021" t="s">
        <v>410</v>
      </c>
      <c r="H7021" t="s">
        <v>154</v>
      </c>
      <c r="I7021" t="s">
        <v>144</v>
      </c>
      <c r="J7021" t="s">
        <v>137</v>
      </c>
      <c r="K7021" t="s">
        <v>138</v>
      </c>
      <c r="L7021" t="s">
        <v>19959</v>
      </c>
      <c r="M7021" t="s">
        <v>19960</v>
      </c>
      <c r="N7021">
        <v>4.7649999999999997</v>
      </c>
      <c r="O7021">
        <v>0</v>
      </c>
      <c r="P7021">
        <v>89</v>
      </c>
      <c r="Q7021">
        <v>0</v>
      </c>
      <c r="R7021">
        <v>0</v>
      </c>
      <c r="S7021">
        <v>0</v>
      </c>
      <c r="T7021">
        <v>2</v>
      </c>
      <c r="U7021">
        <v>0</v>
      </c>
      <c r="V7021">
        <v>0</v>
      </c>
      <c r="W7021">
        <v>0</v>
      </c>
      <c r="X7021">
        <v>100.66766411129524</v>
      </c>
      <c r="Y7021">
        <v>0</v>
      </c>
      <c r="Z7021">
        <v>0</v>
      </c>
      <c r="AA7021">
        <v>0</v>
      </c>
      <c r="AB7021">
        <v>4.8147353415612013</v>
      </c>
      <c r="AC7021">
        <v>0</v>
      </c>
      <c r="AD7021">
        <v>0</v>
      </c>
      <c r="AE7021">
        <v>105.48239945285644</v>
      </c>
    </row>
    <row r="7022" spans="1:31" x14ac:dyDescent="0.25">
      <c r="A7022">
        <v>2345406</v>
      </c>
      <c r="B7022">
        <v>1</v>
      </c>
      <c r="C7022" t="s">
        <v>80</v>
      </c>
      <c r="D7022" t="s">
        <v>105</v>
      </c>
      <c r="E7022" t="s">
        <v>147</v>
      </c>
      <c r="F7022" t="s">
        <v>19961</v>
      </c>
      <c r="G7022" t="s">
        <v>134</v>
      </c>
      <c r="H7022" t="s">
        <v>135</v>
      </c>
      <c r="I7022" t="s">
        <v>144</v>
      </c>
      <c r="J7022" t="s">
        <v>137</v>
      </c>
      <c r="K7022" t="s">
        <v>138</v>
      </c>
      <c r="L7022" t="s">
        <v>19962</v>
      </c>
      <c r="M7022" t="s">
        <v>19963</v>
      </c>
      <c r="N7022">
        <v>0.20277777699999999</v>
      </c>
      <c r="O7022">
        <v>0</v>
      </c>
      <c r="P7022">
        <v>170</v>
      </c>
      <c r="Q7022">
        <v>0</v>
      </c>
      <c r="R7022">
        <v>0</v>
      </c>
      <c r="S7022">
        <v>0</v>
      </c>
      <c r="T7022">
        <v>3</v>
      </c>
      <c r="U7022">
        <v>0</v>
      </c>
      <c r="V7022">
        <v>0</v>
      </c>
      <c r="W7022">
        <v>0</v>
      </c>
      <c r="X7022">
        <v>8.057131123126311</v>
      </c>
      <c r="Y7022">
        <v>0</v>
      </c>
      <c r="Z7022">
        <v>0</v>
      </c>
      <c r="AA7022">
        <v>0</v>
      </c>
      <c r="AB7022">
        <v>0.42013671277122222</v>
      </c>
      <c r="AC7022">
        <v>0</v>
      </c>
      <c r="AD7022">
        <v>0</v>
      </c>
      <c r="AE7022">
        <v>8.4772678358975337</v>
      </c>
    </row>
    <row r="7023" spans="1:31" x14ac:dyDescent="0.25">
      <c r="A7023">
        <v>2345546</v>
      </c>
      <c r="B7023">
        <v>1</v>
      </c>
      <c r="C7023" t="s">
        <v>81</v>
      </c>
      <c r="D7023" t="s">
        <v>128</v>
      </c>
      <c r="E7023" t="s">
        <v>157</v>
      </c>
      <c r="F7023" t="s">
        <v>19964</v>
      </c>
      <c r="G7023" t="s">
        <v>159</v>
      </c>
      <c r="H7023" t="s">
        <v>154</v>
      </c>
      <c r="I7023" t="s">
        <v>144</v>
      </c>
      <c r="J7023" t="s">
        <v>137</v>
      </c>
      <c r="K7023" t="s">
        <v>138</v>
      </c>
      <c r="L7023" t="s">
        <v>19965</v>
      </c>
      <c r="M7023" t="s">
        <v>19966</v>
      </c>
      <c r="N7023">
        <v>1.1102777770000001</v>
      </c>
      <c r="O7023">
        <v>0</v>
      </c>
      <c r="P7023">
        <v>2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0.64483164855803543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0.64483164855803543</v>
      </c>
    </row>
    <row r="7024" spans="1:31" x14ac:dyDescent="0.25">
      <c r="A7024">
        <v>2345841</v>
      </c>
      <c r="B7024">
        <v>1</v>
      </c>
      <c r="C7024" t="s">
        <v>81</v>
      </c>
      <c r="D7024" t="s">
        <v>119</v>
      </c>
      <c r="E7024" t="s">
        <v>151</v>
      </c>
      <c r="F7024" t="s">
        <v>13767</v>
      </c>
      <c r="G7024" t="s">
        <v>153</v>
      </c>
      <c r="H7024" t="s">
        <v>154</v>
      </c>
      <c r="I7024" t="s">
        <v>144</v>
      </c>
      <c r="J7024" t="s">
        <v>137</v>
      </c>
      <c r="K7024" t="s">
        <v>138</v>
      </c>
      <c r="L7024" t="s">
        <v>19967</v>
      </c>
      <c r="M7024" t="s">
        <v>19968</v>
      </c>
      <c r="N7024">
        <v>3.465833333</v>
      </c>
      <c r="O7024">
        <v>0</v>
      </c>
      <c r="P7024">
        <v>2</v>
      </c>
      <c r="Q7024">
        <v>0</v>
      </c>
      <c r="R7024">
        <v>10</v>
      </c>
      <c r="S7024">
        <v>0</v>
      </c>
      <c r="T7024">
        <v>1</v>
      </c>
      <c r="U7024">
        <v>0</v>
      </c>
      <c r="V7024">
        <v>0</v>
      </c>
      <c r="W7024">
        <v>0</v>
      </c>
      <c r="X7024">
        <v>1.3210394618431471</v>
      </c>
      <c r="Y7024">
        <v>0</v>
      </c>
      <c r="Z7024">
        <v>17.887125487834751</v>
      </c>
      <c r="AA7024">
        <v>0</v>
      </c>
      <c r="AB7024">
        <v>4.6547715987815401</v>
      </c>
      <c r="AC7024">
        <v>0</v>
      </c>
      <c r="AD7024">
        <v>0</v>
      </c>
      <c r="AE7024">
        <v>23.862936548459437</v>
      </c>
    </row>
    <row r="7025" spans="1:31" x14ac:dyDescent="0.25">
      <c r="A7025">
        <v>2360969</v>
      </c>
      <c r="B7025">
        <v>1</v>
      </c>
      <c r="C7025" t="s">
        <v>80</v>
      </c>
      <c r="D7025" t="s">
        <v>95</v>
      </c>
      <c r="E7025" t="s">
        <v>240</v>
      </c>
      <c r="F7025" t="s">
        <v>8638</v>
      </c>
      <c r="G7025" t="s">
        <v>134</v>
      </c>
      <c r="H7025" t="s">
        <v>135</v>
      </c>
      <c r="I7025" t="s">
        <v>144</v>
      </c>
      <c r="J7025" t="s">
        <v>137</v>
      </c>
      <c r="K7025" t="s">
        <v>138</v>
      </c>
      <c r="L7025" t="s">
        <v>19969</v>
      </c>
      <c r="M7025" t="s">
        <v>19970</v>
      </c>
      <c r="N7025">
        <v>1.7</v>
      </c>
      <c r="O7025">
        <v>41</v>
      </c>
      <c r="P7025">
        <v>1390</v>
      </c>
      <c r="Q7025">
        <v>74</v>
      </c>
      <c r="R7025">
        <v>64</v>
      </c>
      <c r="S7025">
        <v>55</v>
      </c>
      <c r="T7025">
        <v>217</v>
      </c>
      <c r="U7025">
        <v>7</v>
      </c>
      <c r="V7025">
        <v>1</v>
      </c>
      <c r="W7025">
        <v>55.456701363050108</v>
      </c>
      <c r="X7025">
        <v>502.51519939884304</v>
      </c>
      <c r="Y7025">
        <v>1496.212405512121</v>
      </c>
      <c r="Z7025">
        <v>120.87871686832882</v>
      </c>
      <c r="AA7025">
        <v>347.45931689724682</v>
      </c>
      <c r="AB7025">
        <v>193.20872823170143</v>
      </c>
      <c r="AC7025">
        <v>413.03159001259587</v>
      </c>
      <c r="AD7025">
        <v>0.58160419919240003</v>
      </c>
      <c r="AE7025">
        <v>3129.34426248308</v>
      </c>
    </row>
    <row r="7026" spans="1:31" x14ac:dyDescent="0.25">
      <c r="A7026">
        <v>2345864</v>
      </c>
      <c r="B7026">
        <v>1</v>
      </c>
      <c r="C7026" t="s">
        <v>80</v>
      </c>
      <c r="D7026" t="s">
        <v>98</v>
      </c>
      <c r="E7026" t="s">
        <v>326</v>
      </c>
      <c r="F7026" t="s">
        <v>19971</v>
      </c>
      <c r="G7026" t="s">
        <v>153</v>
      </c>
      <c r="H7026" t="s">
        <v>154</v>
      </c>
      <c r="I7026" t="s">
        <v>144</v>
      </c>
      <c r="J7026" t="s">
        <v>137</v>
      </c>
      <c r="K7026" t="s">
        <v>138</v>
      </c>
      <c r="L7026" t="s">
        <v>19972</v>
      </c>
      <c r="M7026" t="s">
        <v>19973</v>
      </c>
      <c r="N7026">
        <v>1.173611111</v>
      </c>
      <c r="O7026">
        <v>0</v>
      </c>
      <c r="P7026">
        <v>28</v>
      </c>
      <c r="Q7026">
        <v>0</v>
      </c>
      <c r="R7026">
        <v>0</v>
      </c>
      <c r="S7026">
        <v>0</v>
      </c>
      <c r="T7026">
        <v>7</v>
      </c>
      <c r="U7026">
        <v>0</v>
      </c>
      <c r="V7026">
        <v>0</v>
      </c>
      <c r="W7026">
        <v>0</v>
      </c>
      <c r="X7026">
        <v>7.7342573462912316</v>
      </c>
      <c r="Y7026">
        <v>0</v>
      </c>
      <c r="Z7026">
        <v>0</v>
      </c>
      <c r="AA7026">
        <v>0</v>
      </c>
      <c r="AB7026">
        <v>5.389606284861701</v>
      </c>
      <c r="AC7026">
        <v>0</v>
      </c>
      <c r="AD7026">
        <v>0</v>
      </c>
      <c r="AE7026">
        <v>13.123863631152933</v>
      </c>
    </row>
    <row r="7027" spans="1:31" x14ac:dyDescent="0.25">
      <c r="A7027">
        <v>2345529</v>
      </c>
      <c r="B7027">
        <v>1</v>
      </c>
      <c r="C7027" t="s">
        <v>81</v>
      </c>
      <c r="D7027" t="s">
        <v>115</v>
      </c>
      <c r="E7027" t="s">
        <v>147</v>
      </c>
      <c r="F7027" t="s">
        <v>19974</v>
      </c>
      <c r="G7027" t="s">
        <v>184</v>
      </c>
      <c r="H7027" t="s">
        <v>135</v>
      </c>
      <c r="I7027" t="s">
        <v>144</v>
      </c>
      <c r="J7027" t="s">
        <v>137</v>
      </c>
      <c r="K7027" t="s">
        <v>138</v>
      </c>
      <c r="L7027" t="s">
        <v>19975</v>
      </c>
      <c r="M7027" t="s">
        <v>19976</v>
      </c>
      <c r="N7027">
        <v>0.47777777700000001</v>
      </c>
      <c r="O7027">
        <v>0</v>
      </c>
      <c r="P7027">
        <v>15</v>
      </c>
      <c r="Q7027">
        <v>0</v>
      </c>
      <c r="R7027">
        <v>10</v>
      </c>
      <c r="S7027">
        <v>1</v>
      </c>
      <c r="T7027">
        <v>0</v>
      </c>
      <c r="U7027">
        <v>0</v>
      </c>
      <c r="V7027">
        <v>0</v>
      </c>
      <c r="W7027">
        <v>0</v>
      </c>
      <c r="X7027">
        <v>1.9269469501611269</v>
      </c>
      <c r="Y7027">
        <v>0</v>
      </c>
      <c r="Z7027">
        <v>8.8612425337444414</v>
      </c>
      <c r="AA7027">
        <v>5.5038320018497568</v>
      </c>
      <c r="AB7027">
        <v>0</v>
      </c>
      <c r="AC7027">
        <v>0</v>
      </c>
      <c r="AD7027">
        <v>0</v>
      </c>
      <c r="AE7027">
        <v>16.292021485755328</v>
      </c>
    </row>
    <row r="7028" spans="1:31" x14ac:dyDescent="0.25">
      <c r="A7028">
        <v>2345884</v>
      </c>
      <c r="B7028">
        <v>1</v>
      </c>
      <c r="C7028" t="s">
        <v>80</v>
      </c>
      <c r="D7028" t="s">
        <v>103</v>
      </c>
      <c r="E7028" t="s">
        <v>240</v>
      </c>
      <c r="F7028" t="s">
        <v>4689</v>
      </c>
      <c r="G7028" t="s">
        <v>134</v>
      </c>
      <c r="H7028" t="s">
        <v>135</v>
      </c>
      <c r="I7028" t="s">
        <v>144</v>
      </c>
      <c r="J7028" t="s">
        <v>137</v>
      </c>
      <c r="K7028" t="s">
        <v>138</v>
      </c>
      <c r="L7028" t="s">
        <v>19977</v>
      </c>
      <c r="M7028" t="s">
        <v>19978</v>
      </c>
      <c r="N7028">
        <v>0.13861111100000001</v>
      </c>
      <c r="O7028">
        <v>0</v>
      </c>
      <c r="P7028">
        <v>5269</v>
      </c>
      <c r="Q7028">
        <v>16</v>
      </c>
      <c r="R7028">
        <v>86</v>
      </c>
      <c r="S7028">
        <v>51</v>
      </c>
      <c r="T7028">
        <v>499</v>
      </c>
      <c r="U7028">
        <v>67</v>
      </c>
      <c r="V7028">
        <v>4</v>
      </c>
      <c r="W7028">
        <v>0</v>
      </c>
      <c r="X7028">
        <v>185.32783068644281</v>
      </c>
      <c r="Y7028">
        <v>29.694496681080189</v>
      </c>
      <c r="Z7028">
        <v>31.867116982472222</v>
      </c>
      <c r="AA7028">
        <v>89.641734615377175</v>
      </c>
      <c r="AB7028">
        <v>78.86172711551913</v>
      </c>
      <c r="AC7028">
        <v>302.49841404901719</v>
      </c>
      <c r="AD7028">
        <v>5.0306341759490065</v>
      </c>
      <c r="AE7028">
        <v>722.92195430585775</v>
      </c>
    </row>
    <row r="7029" spans="1:31" x14ac:dyDescent="0.25">
      <c r="A7029">
        <v>2345907</v>
      </c>
      <c r="B7029">
        <v>1</v>
      </c>
      <c r="C7029" t="s">
        <v>81</v>
      </c>
      <c r="D7029" t="s">
        <v>120</v>
      </c>
      <c r="E7029" t="s">
        <v>151</v>
      </c>
      <c r="F7029" t="s">
        <v>19979</v>
      </c>
      <c r="G7029" t="s">
        <v>153</v>
      </c>
      <c r="H7029" t="s">
        <v>154</v>
      </c>
      <c r="I7029" t="s">
        <v>144</v>
      </c>
      <c r="J7029" t="s">
        <v>137</v>
      </c>
      <c r="K7029" t="s">
        <v>138</v>
      </c>
      <c r="L7029" t="s">
        <v>19980</v>
      </c>
      <c r="M7029" t="s">
        <v>19981</v>
      </c>
      <c r="N7029">
        <v>1.1727777770000001</v>
      </c>
      <c r="O7029">
        <v>0</v>
      </c>
      <c r="P7029">
        <v>6</v>
      </c>
      <c r="Q7029">
        <v>0</v>
      </c>
      <c r="R7029">
        <v>0</v>
      </c>
      <c r="S7029">
        <v>0</v>
      </c>
      <c r="T7029">
        <v>4</v>
      </c>
      <c r="U7029">
        <v>0</v>
      </c>
      <c r="V7029">
        <v>0</v>
      </c>
      <c r="W7029">
        <v>0</v>
      </c>
      <c r="X7029">
        <v>1.1321821961444918</v>
      </c>
      <c r="Y7029">
        <v>0</v>
      </c>
      <c r="Z7029">
        <v>0</v>
      </c>
      <c r="AA7029">
        <v>0</v>
      </c>
      <c r="AB7029">
        <v>3.1253773518307164</v>
      </c>
      <c r="AC7029">
        <v>0</v>
      </c>
      <c r="AD7029">
        <v>0</v>
      </c>
      <c r="AE7029">
        <v>4.257559547975208</v>
      </c>
    </row>
    <row r="7030" spans="1:31" x14ac:dyDescent="0.25">
      <c r="A7030">
        <v>2345509</v>
      </c>
      <c r="B7030">
        <v>1</v>
      </c>
      <c r="C7030" t="s">
        <v>80</v>
      </c>
      <c r="D7030" t="s">
        <v>103</v>
      </c>
      <c r="E7030" t="s">
        <v>141</v>
      </c>
      <c r="F7030" t="s">
        <v>19982</v>
      </c>
      <c r="G7030" t="s">
        <v>134</v>
      </c>
      <c r="H7030" t="s">
        <v>135</v>
      </c>
      <c r="I7030" t="s">
        <v>144</v>
      </c>
      <c r="J7030" t="s">
        <v>137</v>
      </c>
      <c r="K7030" t="s">
        <v>138</v>
      </c>
      <c r="L7030" t="s">
        <v>19983</v>
      </c>
      <c r="M7030" t="s">
        <v>19984</v>
      </c>
      <c r="N7030">
        <v>0.29027777700000001</v>
      </c>
      <c r="O7030">
        <v>1</v>
      </c>
      <c r="P7030">
        <v>985</v>
      </c>
      <c r="Q7030">
        <v>5</v>
      </c>
      <c r="R7030">
        <v>60</v>
      </c>
      <c r="S7030">
        <v>3</v>
      </c>
      <c r="T7030">
        <v>102</v>
      </c>
      <c r="U7030">
        <v>0</v>
      </c>
      <c r="V7030">
        <v>1</v>
      </c>
      <c r="W7030">
        <v>0.52430481346512503</v>
      </c>
      <c r="X7030">
        <v>97.792458292663881</v>
      </c>
      <c r="Y7030">
        <v>17.95017996392647</v>
      </c>
      <c r="Z7030">
        <v>49.228588927265747</v>
      </c>
      <c r="AA7030">
        <v>1.0271107313640251</v>
      </c>
      <c r="AB7030">
        <v>43.602245665087111</v>
      </c>
      <c r="AC7030">
        <v>0</v>
      </c>
      <c r="AD7030">
        <v>5.5821029236935118</v>
      </c>
      <c r="AE7030">
        <v>215.70699131746585</v>
      </c>
    </row>
    <row r="7031" spans="1:31" x14ac:dyDescent="0.25">
      <c r="A7031">
        <v>2345678</v>
      </c>
      <c r="B7031">
        <v>1</v>
      </c>
      <c r="C7031" t="s">
        <v>80</v>
      </c>
      <c r="D7031" t="s">
        <v>92</v>
      </c>
      <c r="E7031" t="s">
        <v>174</v>
      </c>
      <c r="F7031" t="s">
        <v>19985</v>
      </c>
      <c r="G7031" t="s">
        <v>410</v>
      </c>
      <c r="H7031" t="s">
        <v>154</v>
      </c>
      <c r="I7031" t="s">
        <v>144</v>
      </c>
      <c r="J7031" t="s">
        <v>137</v>
      </c>
      <c r="K7031" t="s">
        <v>138</v>
      </c>
      <c r="L7031" t="s">
        <v>19986</v>
      </c>
      <c r="M7031" t="s">
        <v>19987</v>
      </c>
      <c r="N7031">
        <v>1.625277777</v>
      </c>
      <c r="O7031">
        <v>0</v>
      </c>
      <c r="P7031">
        <v>174</v>
      </c>
      <c r="Q7031">
        <v>0</v>
      </c>
      <c r="R7031">
        <v>1</v>
      </c>
      <c r="S7031">
        <v>0</v>
      </c>
      <c r="T7031">
        <v>7</v>
      </c>
      <c r="U7031">
        <v>0</v>
      </c>
      <c r="V7031">
        <v>0</v>
      </c>
      <c r="W7031">
        <v>0</v>
      </c>
      <c r="X7031">
        <v>70.273609679749342</v>
      </c>
      <c r="Y7031">
        <v>0</v>
      </c>
      <c r="Z7031">
        <v>0</v>
      </c>
      <c r="AA7031">
        <v>0</v>
      </c>
      <c r="AB7031">
        <v>7.6788169191158042</v>
      </c>
      <c r="AC7031">
        <v>0</v>
      </c>
      <c r="AD7031">
        <v>0</v>
      </c>
      <c r="AE7031">
        <v>77.952426598865145</v>
      </c>
    </row>
    <row r="7032" spans="1:31" x14ac:dyDescent="0.25">
      <c r="A7032">
        <v>2345672</v>
      </c>
      <c r="B7032">
        <v>1</v>
      </c>
      <c r="C7032" t="s">
        <v>81</v>
      </c>
      <c r="D7032" t="s">
        <v>115</v>
      </c>
      <c r="E7032" t="s">
        <v>151</v>
      </c>
      <c r="F7032" t="s">
        <v>19988</v>
      </c>
      <c r="G7032" t="s">
        <v>153</v>
      </c>
      <c r="H7032" t="s">
        <v>154</v>
      </c>
      <c r="I7032" t="s">
        <v>144</v>
      </c>
      <c r="J7032" t="s">
        <v>137</v>
      </c>
      <c r="K7032" t="s">
        <v>138</v>
      </c>
      <c r="L7032" t="s">
        <v>19989</v>
      </c>
      <c r="M7032" t="s">
        <v>19990</v>
      </c>
      <c r="N7032">
        <v>1.1247222219999999</v>
      </c>
      <c r="O7032">
        <v>0</v>
      </c>
      <c r="P7032">
        <v>16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2.1769511808385551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2.1769511808385551</v>
      </c>
    </row>
    <row r="7033" spans="1:31" x14ac:dyDescent="0.25">
      <c r="A7033">
        <v>2345804</v>
      </c>
      <c r="B7033">
        <v>1</v>
      </c>
      <c r="C7033" t="s">
        <v>81</v>
      </c>
      <c r="D7033" t="s">
        <v>127</v>
      </c>
      <c r="E7033" t="s">
        <v>151</v>
      </c>
      <c r="F7033" t="s">
        <v>19991</v>
      </c>
      <c r="G7033" t="s">
        <v>410</v>
      </c>
      <c r="H7033" t="s">
        <v>154</v>
      </c>
      <c r="I7033" t="s">
        <v>144</v>
      </c>
      <c r="J7033" t="s">
        <v>137</v>
      </c>
      <c r="K7033" t="s">
        <v>138</v>
      </c>
      <c r="L7033" t="s">
        <v>19992</v>
      </c>
      <c r="M7033" t="s">
        <v>19993</v>
      </c>
      <c r="N7033">
        <v>1.7224999999999999</v>
      </c>
      <c r="O7033">
        <v>0</v>
      </c>
      <c r="P7033">
        <v>17</v>
      </c>
      <c r="Q7033">
        <v>0</v>
      </c>
      <c r="R7033">
        <v>0</v>
      </c>
      <c r="S7033">
        <v>0</v>
      </c>
      <c r="T7033">
        <v>2</v>
      </c>
      <c r="U7033">
        <v>0</v>
      </c>
      <c r="V7033">
        <v>0</v>
      </c>
      <c r="W7033">
        <v>0</v>
      </c>
      <c r="X7033">
        <v>5.73533462507298</v>
      </c>
      <c r="Y7033">
        <v>0</v>
      </c>
      <c r="Z7033">
        <v>0</v>
      </c>
      <c r="AA7033">
        <v>0</v>
      </c>
      <c r="AB7033">
        <v>0.67433751984588519</v>
      </c>
      <c r="AC7033">
        <v>0</v>
      </c>
      <c r="AD7033">
        <v>0</v>
      </c>
      <c r="AE7033">
        <v>6.4096721449188649</v>
      </c>
    </row>
    <row r="7034" spans="1:31" x14ac:dyDescent="0.25">
      <c r="A7034">
        <v>2345472</v>
      </c>
      <c r="B7034">
        <v>1</v>
      </c>
      <c r="C7034" t="s">
        <v>81</v>
      </c>
      <c r="D7034" t="s">
        <v>120</v>
      </c>
      <c r="E7034" t="s">
        <v>157</v>
      </c>
      <c r="F7034" t="s">
        <v>19994</v>
      </c>
      <c r="G7034" t="s">
        <v>159</v>
      </c>
      <c r="H7034" t="s">
        <v>154</v>
      </c>
      <c r="I7034" t="s">
        <v>144</v>
      </c>
      <c r="J7034" t="s">
        <v>137</v>
      </c>
      <c r="K7034" t="s">
        <v>138</v>
      </c>
      <c r="L7034" t="s">
        <v>19995</v>
      </c>
      <c r="M7034" t="s">
        <v>19996</v>
      </c>
      <c r="N7034">
        <v>1.4569444439999999</v>
      </c>
      <c r="O7034">
        <v>0</v>
      </c>
      <c r="P7034">
        <v>1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0.33750082547455501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0.33750082547455501</v>
      </c>
    </row>
    <row r="7035" spans="1:31" x14ac:dyDescent="0.25">
      <c r="A7035">
        <v>2345495</v>
      </c>
      <c r="B7035">
        <v>1</v>
      </c>
      <c r="C7035" t="s">
        <v>81</v>
      </c>
      <c r="D7035" t="s">
        <v>120</v>
      </c>
      <c r="E7035" t="s">
        <v>141</v>
      </c>
      <c r="F7035" t="s">
        <v>12554</v>
      </c>
      <c r="G7035" t="s">
        <v>134</v>
      </c>
      <c r="H7035" t="s">
        <v>135</v>
      </c>
      <c r="I7035" t="s">
        <v>144</v>
      </c>
      <c r="J7035" t="s">
        <v>137</v>
      </c>
      <c r="K7035" t="s">
        <v>138</v>
      </c>
      <c r="L7035" t="s">
        <v>19997</v>
      </c>
      <c r="M7035" t="s">
        <v>19998</v>
      </c>
      <c r="N7035">
        <v>1.2880555549999999</v>
      </c>
      <c r="O7035">
        <v>0</v>
      </c>
      <c r="P7035">
        <v>0</v>
      </c>
      <c r="Q7035">
        <v>55</v>
      </c>
      <c r="R7035">
        <v>33</v>
      </c>
      <c r="S7035">
        <v>3</v>
      </c>
      <c r="T7035">
        <v>2</v>
      </c>
      <c r="U7035">
        <v>1</v>
      </c>
      <c r="V7035">
        <v>0</v>
      </c>
      <c r="W7035">
        <v>0</v>
      </c>
      <c r="X7035">
        <v>0</v>
      </c>
      <c r="Y7035">
        <v>835.27447186479628</v>
      </c>
      <c r="Z7035">
        <v>357.56311777743525</v>
      </c>
      <c r="AA7035">
        <v>12.723083524953461</v>
      </c>
      <c r="AB7035">
        <v>15.833088476552783</v>
      </c>
      <c r="AC7035">
        <v>92.065090072641709</v>
      </c>
      <c r="AD7035">
        <v>0</v>
      </c>
      <c r="AE7035">
        <v>1313.4588517163793</v>
      </c>
    </row>
    <row r="7036" spans="1:31" x14ac:dyDescent="0.25">
      <c r="A7036">
        <v>2345518</v>
      </c>
      <c r="B7036">
        <v>1</v>
      </c>
      <c r="C7036" t="s">
        <v>81</v>
      </c>
      <c r="D7036" t="s">
        <v>115</v>
      </c>
      <c r="E7036" t="s">
        <v>141</v>
      </c>
      <c r="F7036" t="s">
        <v>16102</v>
      </c>
      <c r="G7036" t="s">
        <v>134</v>
      </c>
      <c r="H7036" t="s">
        <v>135</v>
      </c>
      <c r="I7036" t="s">
        <v>144</v>
      </c>
      <c r="J7036" t="s">
        <v>137</v>
      </c>
      <c r="K7036" t="s">
        <v>138</v>
      </c>
      <c r="L7036" t="s">
        <v>19999</v>
      </c>
      <c r="M7036" t="s">
        <v>20000</v>
      </c>
      <c r="N7036">
        <v>0.39944444400000001</v>
      </c>
      <c r="O7036">
        <v>0</v>
      </c>
      <c r="P7036">
        <v>1384</v>
      </c>
      <c r="Q7036">
        <v>0</v>
      </c>
      <c r="R7036">
        <v>52</v>
      </c>
      <c r="S7036">
        <v>8</v>
      </c>
      <c r="T7036">
        <v>271</v>
      </c>
      <c r="U7036">
        <v>0</v>
      </c>
      <c r="V7036">
        <v>0</v>
      </c>
      <c r="W7036">
        <v>0</v>
      </c>
      <c r="X7036">
        <v>73.077077090358273</v>
      </c>
      <c r="Y7036">
        <v>0</v>
      </c>
      <c r="Z7036">
        <v>27.037999950553075</v>
      </c>
      <c r="AA7036">
        <v>9.5624134234238021</v>
      </c>
      <c r="AB7036">
        <v>73.926809728232953</v>
      </c>
      <c r="AC7036">
        <v>0</v>
      </c>
      <c r="AD7036">
        <v>0</v>
      </c>
      <c r="AE7036">
        <v>183.6043001925681</v>
      </c>
    </row>
    <row r="7037" spans="1:31" x14ac:dyDescent="0.25">
      <c r="A7037">
        <v>2345664</v>
      </c>
      <c r="B7037">
        <v>1</v>
      </c>
      <c r="C7037" t="s">
        <v>81</v>
      </c>
      <c r="D7037" t="s">
        <v>125</v>
      </c>
      <c r="E7037" t="s">
        <v>174</v>
      </c>
      <c r="F7037" t="s">
        <v>20001</v>
      </c>
      <c r="G7037" t="s">
        <v>176</v>
      </c>
      <c r="H7037" t="s">
        <v>154</v>
      </c>
      <c r="I7037" t="s">
        <v>144</v>
      </c>
      <c r="J7037" t="s">
        <v>137</v>
      </c>
      <c r="K7037" t="s">
        <v>138</v>
      </c>
      <c r="L7037" t="s">
        <v>20002</v>
      </c>
      <c r="M7037" t="s">
        <v>20003</v>
      </c>
      <c r="N7037">
        <v>5.9755555549999997</v>
      </c>
      <c r="O7037">
        <v>0</v>
      </c>
      <c r="P7037">
        <v>0</v>
      </c>
      <c r="Q7037">
        <v>0</v>
      </c>
      <c r="R7037">
        <v>6</v>
      </c>
      <c r="S7037">
        <v>0</v>
      </c>
      <c r="T7037">
        <v>1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73.543770716465971</v>
      </c>
      <c r="AA7037">
        <v>0</v>
      </c>
      <c r="AB7037">
        <v>9.3584270367373605</v>
      </c>
      <c r="AC7037">
        <v>0</v>
      </c>
      <c r="AD7037">
        <v>0</v>
      </c>
      <c r="AE7037">
        <v>82.902197753203325</v>
      </c>
    </row>
    <row r="7038" spans="1:31" x14ac:dyDescent="0.25">
      <c r="A7038">
        <v>2345658</v>
      </c>
      <c r="B7038">
        <v>1</v>
      </c>
      <c r="C7038" t="s">
        <v>80</v>
      </c>
      <c r="D7038" t="s">
        <v>88</v>
      </c>
      <c r="E7038" t="s">
        <v>141</v>
      </c>
      <c r="F7038" t="s">
        <v>20004</v>
      </c>
      <c r="G7038" t="s">
        <v>494</v>
      </c>
      <c r="H7038" t="s">
        <v>135</v>
      </c>
      <c r="I7038" t="s">
        <v>144</v>
      </c>
      <c r="J7038" t="s">
        <v>137</v>
      </c>
      <c r="K7038" t="s">
        <v>138</v>
      </c>
      <c r="L7038" t="s">
        <v>20005</v>
      </c>
      <c r="M7038" t="s">
        <v>20006</v>
      </c>
      <c r="N7038">
        <v>3.0755555550000002</v>
      </c>
      <c r="O7038">
        <v>0</v>
      </c>
      <c r="P7038">
        <v>649</v>
      </c>
      <c r="Q7038">
        <v>0</v>
      </c>
      <c r="R7038">
        <v>0</v>
      </c>
      <c r="S7038">
        <v>1</v>
      </c>
      <c r="T7038">
        <v>108</v>
      </c>
      <c r="U7038">
        <v>0</v>
      </c>
      <c r="V7038">
        <v>0</v>
      </c>
      <c r="W7038">
        <v>0</v>
      </c>
      <c r="X7038">
        <v>800.03818313323495</v>
      </c>
      <c r="Y7038">
        <v>0</v>
      </c>
      <c r="Z7038">
        <v>0</v>
      </c>
      <c r="AA7038">
        <v>189.22211519066184</v>
      </c>
      <c r="AB7038">
        <v>364.25703722584217</v>
      </c>
      <c r="AC7038">
        <v>0</v>
      </c>
      <c r="AD7038">
        <v>0</v>
      </c>
      <c r="AE7038">
        <v>1353.5173355497391</v>
      </c>
    </row>
    <row r="7039" spans="1:31" x14ac:dyDescent="0.25">
      <c r="A7039">
        <v>2345704</v>
      </c>
      <c r="B7039">
        <v>1</v>
      </c>
      <c r="C7039" t="s">
        <v>80</v>
      </c>
      <c r="D7039" t="s">
        <v>97</v>
      </c>
      <c r="E7039" t="s">
        <v>157</v>
      </c>
      <c r="F7039" t="s">
        <v>20007</v>
      </c>
      <c r="G7039" t="s">
        <v>279</v>
      </c>
      <c r="H7039" t="s">
        <v>154</v>
      </c>
      <c r="I7039" t="s">
        <v>144</v>
      </c>
      <c r="J7039" t="s">
        <v>137</v>
      </c>
      <c r="K7039" t="s">
        <v>138</v>
      </c>
      <c r="L7039" t="s">
        <v>20008</v>
      </c>
      <c r="M7039" t="s">
        <v>20009</v>
      </c>
      <c r="N7039">
        <v>1.9708333330000001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1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>
        <v>0</v>
      </c>
      <c r="AB7039">
        <v>4.8880448628864759</v>
      </c>
      <c r="AC7039">
        <v>0</v>
      </c>
      <c r="AD7039">
        <v>0</v>
      </c>
      <c r="AE7039">
        <v>4.8880448628864759</v>
      </c>
    </row>
    <row r="7040" spans="1:31" x14ac:dyDescent="0.25">
      <c r="A7040">
        <v>2345455</v>
      </c>
      <c r="B7040">
        <v>1</v>
      </c>
      <c r="C7040" t="s">
        <v>81</v>
      </c>
      <c r="D7040" t="s">
        <v>125</v>
      </c>
      <c r="E7040" t="s">
        <v>147</v>
      </c>
      <c r="F7040" t="s">
        <v>20010</v>
      </c>
      <c r="G7040" t="s">
        <v>184</v>
      </c>
      <c r="H7040" t="s">
        <v>135</v>
      </c>
      <c r="I7040" t="s">
        <v>144</v>
      </c>
      <c r="J7040" t="s">
        <v>137</v>
      </c>
      <c r="K7040" t="s">
        <v>138</v>
      </c>
      <c r="L7040" t="s">
        <v>20011</v>
      </c>
      <c r="M7040" t="s">
        <v>20012</v>
      </c>
      <c r="N7040">
        <v>1.430833333</v>
      </c>
      <c r="O7040">
        <v>0</v>
      </c>
      <c r="P7040">
        <v>0</v>
      </c>
      <c r="Q7040">
        <v>0</v>
      </c>
      <c r="R7040">
        <v>29</v>
      </c>
      <c r="S7040">
        <v>0</v>
      </c>
      <c r="T7040">
        <v>0</v>
      </c>
      <c r="U7040">
        <v>1</v>
      </c>
      <c r="V7040">
        <v>0</v>
      </c>
      <c r="W7040">
        <v>0</v>
      </c>
      <c r="X7040">
        <v>0</v>
      </c>
      <c r="Y7040">
        <v>0</v>
      </c>
      <c r="Z7040">
        <v>69.625825539244758</v>
      </c>
      <c r="AA7040">
        <v>0</v>
      </c>
      <c r="AB7040">
        <v>0</v>
      </c>
      <c r="AC7040">
        <v>78.127909169605175</v>
      </c>
      <c r="AD7040">
        <v>0</v>
      </c>
      <c r="AE7040">
        <v>147.75373470884995</v>
      </c>
    </row>
    <row r="7041" spans="1:31" x14ac:dyDescent="0.25">
      <c r="A7041">
        <v>2345641</v>
      </c>
      <c r="B7041">
        <v>1</v>
      </c>
      <c r="C7041" t="s">
        <v>81</v>
      </c>
      <c r="D7041" t="s">
        <v>115</v>
      </c>
      <c r="E7041" t="s">
        <v>151</v>
      </c>
      <c r="F7041" t="s">
        <v>20013</v>
      </c>
      <c r="G7041" t="s">
        <v>153</v>
      </c>
      <c r="H7041" t="s">
        <v>154</v>
      </c>
      <c r="I7041" t="s">
        <v>144</v>
      </c>
      <c r="J7041" t="s">
        <v>137</v>
      </c>
      <c r="K7041" t="s">
        <v>138</v>
      </c>
      <c r="L7041" t="s">
        <v>20014</v>
      </c>
      <c r="M7041" t="s">
        <v>20015</v>
      </c>
      <c r="N7041">
        <v>5.0930555550000003</v>
      </c>
      <c r="O7041">
        <v>0</v>
      </c>
      <c r="P7041">
        <v>7</v>
      </c>
      <c r="Q7041">
        <v>0</v>
      </c>
      <c r="R7041">
        <v>1</v>
      </c>
      <c r="S7041">
        <v>0</v>
      </c>
      <c r="T7041">
        <v>1</v>
      </c>
      <c r="U7041">
        <v>0</v>
      </c>
      <c r="V7041">
        <v>0</v>
      </c>
      <c r="W7041">
        <v>0</v>
      </c>
      <c r="X7041">
        <v>16.028216930772299</v>
      </c>
      <c r="Y7041">
        <v>0</v>
      </c>
      <c r="Z7041">
        <v>0</v>
      </c>
      <c r="AA7041">
        <v>0</v>
      </c>
      <c r="AB7041">
        <v>16.350991126949026</v>
      </c>
      <c r="AC7041">
        <v>0</v>
      </c>
      <c r="AD7041">
        <v>0</v>
      </c>
      <c r="AE7041">
        <v>32.379208057721328</v>
      </c>
    </row>
    <row r="7042" spans="1:31" x14ac:dyDescent="0.25">
      <c r="A7042">
        <v>2345741</v>
      </c>
      <c r="B7042">
        <v>1</v>
      </c>
      <c r="C7042" t="s">
        <v>81</v>
      </c>
      <c r="D7042" t="s">
        <v>123</v>
      </c>
      <c r="E7042" t="s">
        <v>132</v>
      </c>
      <c r="F7042" t="s">
        <v>20016</v>
      </c>
      <c r="G7042" t="s">
        <v>134</v>
      </c>
      <c r="H7042" t="s">
        <v>135</v>
      </c>
      <c r="I7042" t="s">
        <v>144</v>
      </c>
      <c r="J7042" t="s">
        <v>137</v>
      </c>
      <c r="K7042" t="s">
        <v>138</v>
      </c>
      <c r="L7042" t="s">
        <v>20017</v>
      </c>
      <c r="M7042" t="s">
        <v>20018</v>
      </c>
      <c r="N7042">
        <v>1.478888888</v>
      </c>
      <c r="O7042">
        <v>6</v>
      </c>
      <c r="P7042">
        <v>0</v>
      </c>
      <c r="Q7042">
        <v>76</v>
      </c>
      <c r="R7042">
        <v>0</v>
      </c>
      <c r="S7042">
        <v>17</v>
      </c>
      <c r="T7042">
        <v>0</v>
      </c>
      <c r="U7042">
        <v>0</v>
      </c>
      <c r="V7042">
        <v>0</v>
      </c>
      <c r="W7042">
        <v>3.6285243023684663</v>
      </c>
      <c r="X7042">
        <v>0</v>
      </c>
      <c r="Y7042">
        <v>245.02430921013496</v>
      </c>
      <c r="Z7042">
        <v>0</v>
      </c>
      <c r="AA7042">
        <v>45.437405934489377</v>
      </c>
      <c r="AB7042">
        <v>0</v>
      </c>
      <c r="AC7042">
        <v>0</v>
      </c>
      <c r="AD7042">
        <v>0</v>
      </c>
      <c r="AE7042">
        <v>294.09023944699283</v>
      </c>
    </row>
    <row r="7043" spans="1:31" x14ac:dyDescent="0.25">
      <c r="A7043">
        <v>2345555</v>
      </c>
      <c r="B7043">
        <v>1</v>
      </c>
      <c r="C7043" t="s">
        <v>81</v>
      </c>
      <c r="D7043" t="s">
        <v>128</v>
      </c>
      <c r="E7043" t="s">
        <v>151</v>
      </c>
      <c r="F7043" t="s">
        <v>20019</v>
      </c>
      <c r="G7043" t="s">
        <v>153</v>
      </c>
      <c r="H7043" t="s">
        <v>154</v>
      </c>
      <c r="I7043" t="s">
        <v>144</v>
      </c>
      <c r="J7043" t="s">
        <v>137</v>
      </c>
      <c r="K7043" t="s">
        <v>138</v>
      </c>
      <c r="L7043" t="s">
        <v>20020</v>
      </c>
      <c r="M7043" t="s">
        <v>20021</v>
      </c>
      <c r="N7043">
        <v>1.3105555550000001</v>
      </c>
      <c r="O7043">
        <v>0</v>
      </c>
      <c r="P7043">
        <v>80</v>
      </c>
      <c r="Q7043">
        <v>0</v>
      </c>
      <c r="R7043">
        <v>0</v>
      </c>
      <c r="S7043">
        <v>0</v>
      </c>
      <c r="T7043">
        <v>1</v>
      </c>
      <c r="U7043">
        <v>0</v>
      </c>
      <c r="V7043">
        <v>0</v>
      </c>
      <c r="W7043">
        <v>0</v>
      </c>
      <c r="X7043">
        <v>25.08278384340468</v>
      </c>
      <c r="Y7043">
        <v>0</v>
      </c>
      <c r="Z7043">
        <v>0</v>
      </c>
      <c r="AA7043">
        <v>0</v>
      </c>
      <c r="AB7043">
        <v>0.24044408193229333</v>
      </c>
      <c r="AC7043">
        <v>0</v>
      </c>
      <c r="AD7043">
        <v>0</v>
      </c>
      <c r="AE7043">
        <v>25.323227925336973</v>
      </c>
    </row>
    <row r="7044" spans="1:31" x14ac:dyDescent="0.25">
      <c r="A7044">
        <v>2345887</v>
      </c>
      <c r="B7044">
        <v>1</v>
      </c>
      <c r="C7044" t="s">
        <v>80</v>
      </c>
      <c r="D7044" t="s">
        <v>104</v>
      </c>
      <c r="E7044" t="s">
        <v>157</v>
      </c>
      <c r="F7044" t="s">
        <v>20022</v>
      </c>
      <c r="G7044" t="s">
        <v>204</v>
      </c>
      <c r="H7044" t="s">
        <v>154</v>
      </c>
      <c r="I7044" t="s">
        <v>144</v>
      </c>
      <c r="J7044" t="s">
        <v>137</v>
      </c>
      <c r="K7044" t="s">
        <v>138</v>
      </c>
      <c r="L7044" t="s">
        <v>20023</v>
      </c>
      <c r="M7044" t="s">
        <v>20024</v>
      </c>
      <c r="N7044">
        <v>1.4827777769999999</v>
      </c>
      <c r="O7044">
        <v>0</v>
      </c>
      <c r="P7044">
        <v>0</v>
      </c>
      <c r="Q7044">
        <v>0</v>
      </c>
      <c r="R7044">
        <v>1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1.536373065537691</v>
      </c>
      <c r="AA7044">
        <v>0</v>
      </c>
      <c r="AB7044">
        <v>0</v>
      </c>
      <c r="AC7044">
        <v>0</v>
      </c>
      <c r="AD7044">
        <v>0</v>
      </c>
      <c r="AE7044">
        <v>1.536373065537691</v>
      </c>
    </row>
    <row r="7045" spans="1:31" x14ac:dyDescent="0.25">
      <c r="A7045">
        <v>2345936</v>
      </c>
      <c r="B7045">
        <v>1</v>
      </c>
      <c r="C7045" t="s">
        <v>81</v>
      </c>
      <c r="D7045" t="s">
        <v>123</v>
      </c>
      <c r="E7045" t="s">
        <v>151</v>
      </c>
      <c r="F7045" t="s">
        <v>14313</v>
      </c>
      <c r="G7045" t="s">
        <v>410</v>
      </c>
      <c r="H7045" t="s">
        <v>154</v>
      </c>
      <c r="I7045" t="s">
        <v>144</v>
      </c>
      <c r="J7045" t="s">
        <v>137</v>
      </c>
      <c r="K7045" t="s">
        <v>138</v>
      </c>
      <c r="L7045" t="s">
        <v>20025</v>
      </c>
      <c r="M7045" t="s">
        <v>20026</v>
      </c>
      <c r="N7045">
        <v>2.438055555</v>
      </c>
      <c r="O7045">
        <v>0</v>
      </c>
      <c r="P7045">
        <v>44</v>
      </c>
      <c r="Q7045">
        <v>0</v>
      </c>
      <c r="R7045">
        <v>0</v>
      </c>
      <c r="S7045">
        <v>0</v>
      </c>
      <c r="T7045">
        <v>1</v>
      </c>
      <c r="U7045">
        <v>0</v>
      </c>
      <c r="V7045">
        <v>0</v>
      </c>
      <c r="W7045">
        <v>0</v>
      </c>
      <c r="X7045">
        <v>23.278188395977029</v>
      </c>
      <c r="Y7045">
        <v>0</v>
      </c>
      <c r="Z7045">
        <v>0</v>
      </c>
      <c r="AA7045">
        <v>0</v>
      </c>
      <c r="AB7045">
        <v>0.40696386784962668</v>
      </c>
      <c r="AC7045">
        <v>0</v>
      </c>
      <c r="AD7045">
        <v>0</v>
      </c>
      <c r="AE7045">
        <v>23.685152263826655</v>
      </c>
    </row>
    <row r="7046" spans="1:31" x14ac:dyDescent="0.25">
      <c r="A7046">
        <v>2345910</v>
      </c>
      <c r="B7046">
        <v>1</v>
      </c>
      <c r="C7046" t="s">
        <v>80</v>
      </c>
      <c r="D7046" t="s">
        <v>100</v>
      </c>
      <c r="E7046" t="s">
        <v>151</v>
      </c>
      <c r="F7046" t="s">
        <v>20027</v>
      </c>
      <c r="G7046" t="s">
        <v>153</v>
      </c>
      <c r="H7046" t="s">
        <v>154</v>
      </c>
      <c r="I7046" t="s">
        <v>144</v>
      </c>
      <c r="J7046" t="s">
        <v>137</v>
      </c>
      <c r="K7046" t="s">
        <v>138</v>
      </c>
      <c r="L7046" t="s">
        <v>20028</v>
      </c>
      <c r="M7046" t="s">
        <v>20029</v>
      </c>
      <c r="N7046">
        <v>2.6419444439999999</v>
      </c>
      <c r="O7046">
        <v>0</v>
      </c>
      <c r="P7046">
        <v>109</v>
      </c>
      <c r="Q7046">
        <v>0</v>
      </c>
      <c r="R7046">
        <v>2</v>
      </c>
      <c r="S7046">
        <v>0</v>
      </c>
      <c r="T7046">
        <v>14</v>
      </c>
      <c r="U7046">
        <v>0</v>
      </c>
      <c r="V7046">
        <v>0</v>
      </c>
      <c r="W7046">
        <v>0</v>
      </c>
      <c r="X7046">
        <v>44.515139334401496</v>
      </c>
      <c r="Y7046">
        <v>0</v>
      </c>
      <c r="Z7046">
        <v>1.4572000846445734</v>
      </c>
      <c r="AA7046">
        <v>0</v>
      </c>
      <c r="AB7046">
        <v>19.296143966665021</v>
      </c>
      <c r="AC7046">
        <v>0</v>
      </c>
      <c r="AD7046">
        <v>0</v>
      </c>
      <c r="AE7046">
        <v>65.268483385711093</v>
      </c>
    </row>
    <row r="7047" spans="1:31" x14ac:dyDescent="0.25">
      <c r="A7047">
        <v>2345561</v>
      </c>
      <c r="B7047">
        <v>1</v>
      </c>
      <c r="C7047" t="s">
        <v>80</v>
      </c>
      <c r="D7047" t="s">
        <v>110</v>
      </c>
      <c r="E7047" t="s">
        <v>151</v>
      </c>
      <c r="F7047" t="s">
        <v>20030</v>
      </c>
      <c r="G7047" t="s">
        <v>153</v>
      </c>
      <c r="H7047" t="s">
        <v>154</v>
      </c>
      <c r="I7047" t="s">
        <v>144</v>
      </c>
      <c r="J7047" t="s">
        <v>137</v>
      </c>
      <c r="K7047" t="s">
        <v>138</v>
      </c>
      <c r="L7047" t="s">
        <v>20031</v>
      </c>
      <c r="M7047" t="s">
        <v>20032</v>
      </c>
      <c r="N7047">
        <v>1.575</v>
      </c>
      <c r="O7047">
        <v>0</v>
      </c>
      <c r="P7047">
        <v>27</v>
      </c>
      <c r="Q7047">
        <v>0</v>
      </c>
      <c r="R7047">
        <v>0</v>
      </c>
      <c r="S7047">
        <v>0</v>
      </c>
      <c r="T7047">
        <v>2</v>
      </c>
      <c r="U7047">
        <v>0</v>
      </c>
      <c r="V7047">
        <v>0</v>
      </c>
      <c r="W7047">
        <v>0</v>
      </c>
      <c r="X7047">
        <v>11.967750535575121</v>
      </c>
      <c r="Y7047">
        <v>0</v>
      </c>
      <c r="Z7047">
        <v>0</v>
      </c>
      <c r="AA7047">
        <v>0</v>
      </c>
      <c r="AB7047">
        <v>1.165973229772411</v>
      </c>
      <c r="AC7047">
        <v>0</v>
      </c>
      <c r="AD7047">
        <v>0</v>
      </c>
      <c r="AE7047">
        <v>13.133723765347533</v>
      </c>
    </row>
    <row r="7048" spans="1:31" x14ac:dyDescent="0.25">
      <c r="A7048">
        <v>2345432</v>
      </c>
      <c r="B7048">
        <v>1</v>
      </c>
      <c r="C7048" t="s">
        <v>81</v>
      </c>
      <c r="D7048" t="s">
        <v>112</v>
      </c>
      <c r="E7048" t="s">
        <v>132</v>
      </c>
      <c r="F7048" t="s">
        <v>611</v>
      </c>
      <c r="G7048" t="s">
        <v>134</v>
      </c>
      <c r="H7048" t="s">
        <v>135</v>
      </c>
      <c r="I7048" t="s">
        <v>144</v>
      </c>
      <c r="J7048" t="s">
        <v>137</v>
      </c>
      <c r="K7048" t="s">
        <v>138</v>
      </c>
      <c r="L7048" t="s">
        <v>20033</v>
      </c>
      <c r="M7048" t="s">
        <v>20034</v>
      </c>
      <c r="N7048">
        <v>0.26472222200000001</v>
      </c>
      <c r="O7048">
        <v>0</v>
      </c>
      <c r="P7048">
        <v>886</v>
      </c>
      <c r="Q7048">
        <v>3</v>
      </c>
      <c r="R7048">
        <v>73</v>
      </c>
      <c r="S7048">
        <v>7</v>
      </c>
      <c r="T7048">
        <v>31</v>
      </c>
      <c r="U7048">
        <v>0</v>
      </c>
      <c r="V7048">
        <v>0</v>
      </c>
      <c r="W7048">
        <v>0</v>
      </c>
      <c r="X7048">
        <v>20.582330743898634</v>
      </c>
      <c r="Y7048">
        <v>2.2043439568932213</v>
      </c>
      <c r="Z7048">
        <v>9.5888089401074108</v>
      </c>
      <c r="AA7048">
        <v>2.2813183220199571</v>
      </c>
      <c r="AB7048">
        <v>3.1297093747481979</v>
      </c>
      <c r="AC7048">
        <v>0</v>
      </c>
      <c r="AD7048">
        <v>0</v>
      </c>
      <c r="AE7048">
        <v>37.78651133766742</v>
      </c>
    </row>
    <row r="7049" spans="1:31" x14ac:dyDescent="0.25">
      <c r="A7049">
        <v>2345724</v>
      </c>
      <c r="B7049">
        <v>1</v>
      </c>
      <c r="C7049" t="s">
        <v>81</v>
      </c>
      <c r="D7049" t="s">
        <v>127</v>
      </c>
      <c r="E7049" t="s">
        <v>151</v>
      </c>
      <c r="F7049" t="s">
        <v>20035</v>
      </c>
      <c r="G7049" t="s">
        <v>153</v>
      </c>
      <c r="H7049" t="s">
        <v>154</v>
      </c>
      <c r="I7049" t="s">
        <v>144</v>
      </c>
      <c r="J7049" t="s">
        <v>137</v>
      </c>
      <c r="K7049" t="s">
        <v>138</v>
      </c>
      <c r="L7049" t="s">
        <v>20036</v>
      </c>
      <c r="M7049" t="s">
        <v>20037</v>
      </c>
      <c r="N7049">
        <v>2.6633333330000002</v>
      </c>
      <c r="O7049">
        <v>0</v>
      </c>
      <c r="P7049">
        <v>17</v>
      </c>
      <c r="Q7049">
        <v>0</v>
      </c>
      <c r="R7049">
        <v>0</v>
      </c>
      <c r="S7049">
        <v>0</v>
      </c>
      <c r="T7049">
        <v>2</v>
      </c>
      <c r="U7049">
        <v>0</v>
      </c>
      <c r="V7049">
        <v>0</v>
      </c>
      <c r="W7049">
        <v>0</v>
      </c>
      <c r="X7049">
        <v>12.007266390513998</v>
      </c>
      <c r="Y7049">
        <v>0</v>
      </c>
      <c r="Z7049">
        <v>0</v>
      </c>
      <c r="AA7049">
        <v>0</v>
      </c>
      <c r="AB7049">
        <v>4.7414772310826274</v>
      </c>
      <c r="AC7049">
        <v>0</v>
      </c>
      <c r="AD7049">
        <v>0</v>
      </c>
      <c r="AE7049">
        <v>16.748743621596624</v>
      </c>
    </row>
    <row r="7050" spans="1:31" x14ac:dyDescent="0.25">
      <c r="A7050">
        <v>2345767</v>
      </c>
      <c r="B7050">
        <v>1</v>
      </c>
      <c r="C7050" t="s">
        <v>80</v>
      </c>
      <c r="D7050" t="s">
        <v>104</v>
      </c>
      <c r="E7050" t="s">
        <v>157</v>
      </c>
      <c r="F7050" t="s">
        <v>20038</v>
      </c>
      <c r="G7050" t="s">
        <v>159</v>
      </c>
      <c r="H7050" t="s">
        <v>154</v>
      </c>
      <c r="I7050" t="s">
        <v>144</v>
      </c>
      <c r="J7050" t="s">
        <v>137</v>
      </c>
      <c r="K7050" t="s">
        <v>138</v>
      </c>
      <c r="L7050" t="s">
        <v>20039</v>
      </c>
      <c r="M7050" t="s">
        <v>20040</v>
      </c>
      <c r="N7050">
        <v>1.1125</v>
      </c>
      <c r="O7050">
        <v>0</v>
      </c>
      <c r="P7050">
        <v>0</v>
      </c>
      <c r="Q7050">
        <v>0</v>
      </c>
      <c r="R7050">
        <v>1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0.13427110516176002</v>
      </c>
      <c r="AA7050">
        <v>0</v>
      </c>
      <c r="AB7050">
        <v>0</v>
      </c>
      <c r="AC7050">
        <v>0</v>
      </c>
      <c r="AD7050">
        <v>0</v>
      </c>
      <c r="AE7050">
        <v>0.13427110516176002</v>
      </c>
    </row>
    <row r="7051" spans="1:31" x14ac:dyDescent="0.25">
      <c r="A7051">
        <v>2345638</v>
      </c>
      <c r="B7051">
        <v>1</v>
      </c>
      <c r="C7051" t="s">
        <v>80</v>
      </c>
      <c r="D7051" t="s">
        <v>91</v>
      </c>
      <c r="E7051" t="s">
        <v>132</v>
      </c>
      <c r="F7051" t="s">
        <v>20041</v>
      </c>
      <c r="G7051" t="s">
        <v>143</v>
      </c>
      <c r="H7051" t="s">
        <v>135</v>
      </c>
      <c r="I7051" t="s">
        <v>144</v>
      </c>
      <c r="J7051" t="s">
        <v>5</v>
      </c>
      <c r="K7051" t="s">
        <v>138</v>
      </c>
      <c r="L7051" t="s">
        <v>20042</v>
      </c>
      <c r="M7051" t="s">
        <v>20043</v>
      </c>
      <c r="N7051">
        <v>0.62555555500000004</v>
      </c>
      <c r="O7051">
        <v>2</v>
      </c>
      <c r="P7051">
        <v>739</v>
      </c>
      <c r="Q7051">
        <v>88</v>
      </c>
      <c r="R7051">
        <v>161</v>
      </c>
      <c r="S7051">
        <v>12</v>
      </c>
      <c r="T7051">
        <v>109</v>
      </c>
      <c r="U7051">
        <v>1</v>
      </c>
      <c r="V7051">
        <v>0</v>
      </c>
      <c r="W7051">
        <v>0.37293057634738441</v>
      </c>
      <c r="X7051">
        <v>118.56145931571213</v>
      </c>
      <c r="Y7051">
        <v>482.91479567598827</v>
      </c>
      <c r="Z7051">
        <v>387.113380329466</v>
      </c>
      <c r="AA7051">
        <v>24.740086794960856</v>
      </c>
      <c r="AB7051">
        <v>91.989639148331278</v>
      </c>
      <c r="AC7051">
        <v>0.20910763008547886</v>
      </c>
      <c r="AD7051">
        <v>0</v>
      </c>
      <c r="AE7051">
        <v>1105.9013994708914</v>
      </c>
    </row>
    <row r="7052" spans="1:31" x14ac:dyDescent="0.25">
      <c r="A7052">
        <v>2345661</v>
      </c>
      <c r="B7052">
        <v>1</v>
      </c>
      <c r="C7052" t="s">
        <v>80</v>
      </c>
      <c r="D7052" t="s">
        <v>90</v>
      </c>
      <c r="E7052" t="s">
        <v>326</v>
      </c>
      <c r="F7052" t="s">
        <v>20044</v>
      </c>
      <c r="G7052" t="s">
        <v>4053</v>
      </c>
      <c r="H7052" t="s">
        <v>154</v>
      </c>
      <c r="I7052" t="s">
        <v>144</v>
      </c>
      <c r="J7052" t="s">
        <v>137</v>
      </c>
      <c r="K7052" t="s">
        <v>138</v>
      </c>
      <c r="L7052" t="s">
        <v>20045</v>
      </c>
      <c r="M7052" t="s">
        <v>20046</v>
      </c>
      <c r="N7052">
        <v>1.4997222219999999</v>
      </c>
      <c r="O7052">
        <v>0</v>
      </c>
      <c r="P7052">
        <v>43</v>
      </c>
      <c r="Q7052">
        <v>0</v>
      </c>
      <c r="R7052">
        <v>0</v>
      </c>
      <c r="S7052">
        <v>0</v>
      </c>
      <c r="T7052">
        <v>6</v>
      </c>
      <c r="U7052">
        <v>0</v>
      </c>
      <c r="V7052">
        <v>0</v>
      </c>
      <c r="W7052">
        <v>0</v>
      </c>
      <c r="X7052">
        <v>15.47196989870028</v>
      </c>
      <c r="Y7052">
        <v>0</v>
      </c>
      <c r="Z7052">
        <v>0</v>
      </c>
      <c r="AA7052">
        <v>0</v>
      </c>
      <c r="AB7052">
        <v>1.9683904101852867</v>
      </c>
      <c r="AC7052">
        <v>0</v>
      </c>
      <c r="AD7052">
        <v>0</v>
      </c>
      <c r="AE7052">
        <v>17.440360308885566</v>
      </c>
    </row>
    <row r="7053" spans="1:31" x14ac:dyDescent="0.25">
      <c r="A7053">
        <v>2345784</v>
      </c>
      <c r="B7053">
        <v>1</v>
      </c>
      <c r="C7053" t="s">
        <v>80</v>
      </c>
      <c r="D7053" t="s">
        <v>91</v>
      </c>
      <c r="E7053" t="s">
        <v>151</v>
      </c>
      <c r="F7053" t="s">
        <v>19878</v>
      </c>
      <c r="G7053" t="s">
        <v>153</v>
      </c>
      <c r="H7053" t="s">
        <v>154</v>
      </c>
      <c r="I7053" t="s">
        <v>144</v>
      </c>
      <c r="J7053" t="s">
        <v>137</v>
      </c>
      <c r="K7053" t="s">
        <v>138</v>
      </c>
      <c r="L7053" t="s">
        <v>20047</v>
      </c>
      <c r="M7053" t="s">
        <v>20048</v>
      </c>
      <c r="N7053">
        <v>0.70499999999999996</v>
      </c>
      <c r="O7053">
        <v>0</v>
      </c>
      <c r="P7053">
        <v>35</v>
      </c>
      <c r="Q7053">
        <v>0</v>
      </c>
      <c r="R7053">
        <v>0</v>
      </c>
      <c r="S7053">
        <v>0</v>
      </c>
      <c r="T7053">
        <v>1</v>
      </c>
      <c r="U7053">
        <v>0</v>
      </c>
      <c r="V7053">
        <v>0</v>
      </c>
      <c r="W7053">
        <v>0</v>
      </c>
      <c r="X7053">
        <v>5.2918690666258854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5.2918690666258854</v>
      </c>
    </row>
    <row r="7054" spans="1:31" x14ac:dyDescent="0.25">
      <c r="A7054">
        <v>2345684</v>
      </c>
      <c r="B7054">
        <v>1</v>
      </c>
      <c r="C7054" t="s">
        <v>80</v>
      </c>
      <c r="D7054" t="s">
        <v>110</v>
      </c>
      <c r="E7054" t="s">
        <v>157</v>
      </c>
      <c r="F7054" t="s">
        <v>20049</v>
      </c>
      <c r="G7054" t="s">
        <v>204</v>
      </c>
      <c r="H7054" t="s">
        <v>154</v>
      </c>
      <c r="I7054" t="s">
        <v>144</v>
      </c>
      <c r="J7054" t="s">
        <v>137</v>
      </c>
      <c r="K7054" t="s">
        <v>138</v>
      </c>
      <c r="L7054" t="s">
        <v>20050</v>
      </c>
      <c r="M7054" t="s">
        <v>20051</v>
      </c>
      <c r="N7054">
        <v>1.133888888</v>
      </c>
      <c r="O7054">
        <v>0</v>
      </c>
      <c r="P7054">
        <v>29</v>
      </c>
      <c r="Q7054">
        <v>0</v>
      </c>
      <c r="R7054">
        <v>0</v>
      </c>
      <c r="S7054">
        <v>0</v>
      </c>
      <c r="T7054">
        <v>3</v>
      </c>
      <c r="U7054">
        <v>0</v>
      </c>
      <c r="V7054">
        <v>0</v>
      </c>
      <c r="W7054">
        <v>0</v>
      </c>
      <c r="X7054">
        <v>17.11739737297216</v>
      </c>
      <c r="Y7054">
        <v>0</v>
      </c>
      <c r="Z7054">
        <v>0</v>
      </c>
      <c r="AA7054">
        <v>0</v>
      </c>
      <c r="AB7054">
        <v>5.6329328692297196</v>
      </c>
      <c r="AC7054">
        <v>0</v>
      </c>
      <c r="AD7054">
        <v>0</v>
      </c>
      <c r="AE7054">
        <v>22.75033024220188</v>
      </c>
    </row>
    <row r="7055" spans="1:31" x14ac:dyDescent="0.25">
      <c r="A7055">
        <v>2345707</v>
      </c>
      <c r="B7055">
        <v>1</v>
      </c>
      <c r="C7055" t="s">
        <v>81</v>
      </c>
      <c r="D7055" t="s">
        <v>112</v>
      </c>
      <c r="E7055" t="s">
        <v>157</v>
      </c>
      <c r="F7055" t="s">
        <v>20052</v>
      </c>
      <c r="G7055" t="s">
        <v>159</v>
      </c>
      <c r="H7055" t="s">
        <v>154</v>
      </c>
      <c r="I7055" t="s">
        <v>144</v>
      </c>
      <c r="J7055" t="s">
        <v>137</v>
      </c>
      <c r="K7055" t="s">
        <v>138</v>
      </c>
      <c r="L7055" t="s">
        <v>20053</v>
      </c>
      <c r="M7055" t="s">
        <v>20054</v>
      </c>
      <c r="N7055">
        <v>0.82527777700000005</v>
      </c>
      <c r="O7055">
        <v>0</v>
      </c>
      <c r="P7055">
        <v>1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0.13198494017368001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0.13198494017368001</v>
      </c>
    </row>
    <row r="7056" spans="1:31" x14ac:dyDescent="0.25">
      <c r="A7056">
        <v>2347357</v>
      </c>
      <c r="B7056">
        <v>1</v>
      </c>
      <c r="C7056" t="s">
        <v>80</v>
      </c>
      <c r="D7056" t="s">
        <v>92</v>
      </c>
      <c r="E7056" t="s">
        <v>157</v>
      </c>
      <c r="F7056" t="s">
        <v>20055</v>
      </c>
      <c r="G7056" t="s">
        <v>204</v>
      </c>
      <c r="H7056" t="s">
        <v>154</v>
      </c>
      <c r="I7056" t="s">
        <v>144</v>
      </c>
      <c r="J7056" t="s">
        <v>137</v>
      </c>
      <c r="K7056" t="s">
        <v>138</v>
      </c>
      <c r="L7056" t="s">
        <v>20056</v>
      </c>
      <c r="M7056" t="s">
        <v>20057</v>
      </c>
      <c r="N7056">
        <v>1.3225</v>
      </c>
      <c r="O7056">
        <v>0</v>
      </c>
      <c r="P7056">
        <v>1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0.34058331735983582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0.34058331735983582</v>
      </c>
    </row>
    <row r="7057" spans="1:31" x14ac:dyDescent="0.25">
      <c r="A7057">
        <v>2347500</v>
      </c>
      <c r="B7057">
        <v>1</v>
      </c>
      <c r="C7057" t="s">
        <v>80</v>
      </c>
      <c r="D7057" t="s">
        <v>93</v>
      </c>
      <c r="E7057" t="s">
        <v>151</v>
      </c>
      <c r="F7057" t="s">
        <v>12042</v>
      </c>
      <c r="G7057" t="s">
        <v>153</v>
      </c>
      <c r="H7057" t="s">
        <v>154</v>
      </c>
      <c r="I7057" t="s">
        <v>144</v>
      </c>
      <c r="J7057" t="s">
        <v>137</v>
      </c>
      <c r="K7057" t="s">
        <v>138</v>
      </c>
      <c r="L7057" t="s">
        <v>20058</v>
      </c>
      <c r="M7057" t="s">
        <v>20059</v>
      </c>
      <c r="N7057">
        <v>1.951944444</v>
      </c>
      <c r="O7057">
        <v>0</v>
      </c>
      <c r="P7057">
        <v>28</v>
      </c>
      <c r="Q7057">
        <v>0</v>
      </c>
      <c r="R7057">
        <v>14</v>
      </c>
      <c r="S7057">
        <v>0</v>
      </c>
      <c r="T7057">
        <v>4</v>
      </c>
      <c r="U7057">
        <v>0</v>
      </c>
      <c r="V7057">
        <v>0</v>
      </c>
      <c r="W7057">
        <v>0</v>
      </c>
      <c r="X7057">
        <v>5.6834996406401093</v>
      </c>
      <c r="Y7057">
        <v>0</v>
      </c>
      <c r="Z7057">
        <v>14.156151336533174</v>
      </c>
      <c r="AA7057">
        <v>0</v>
      </c>
      <c r="AB7057">
        <v>6.8926263225641424</v>
      </c>
      <c r="AC7057">
        <v>0</v>
      </c>
      <c r="AD7057">
        <v>0</v>
      </c>
      <c r="AE7057">
        <v>26.732277299737426</v>
      </c>
    </row>
    <row r="7058" spans="1:31" x14ac:dyDescent="0.25">
      <c r="A7058">
        <v>2347480</v>
      </c>
      <c r="B7058">
        <v>1</v>
      </c>
      <c r="C7058" t="s">
        <v>81</v>
      </c>
      <c r="D7058" t="s">
        <v>113</v>
      </c>
      <c r="E7058" t="s">
        <v>151</v>
      </c>
      <c r="F7058" t="s">
        <v>14789</v>
      </c>
      <c r="G7058" t="s">
        <v>153</v>
      </c>
      <c r="H7058" t="s">
        <v>154</v>
      </c>
      <c r="I7058" t="s">
        <v>144</v>
      </c>
      <c r="J7058" t="s">
        <v>137</v>
      </c>
      <c r="K7058" t="s">
        <v>138</v>
      </c>
      <c r="L7058" t="s">
        <v>20060</v>
      </c>
      <c r="M7058" t="s">
        <v>20061</v>
      </c>
      <c r="N7058">
        <v>2.3025000000000002</v>
      </c>
      <c r="O7058">
        <v>0</v>
      </c>
      <c r="P7058">
        <v>29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15.486772698827401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15.486772698827401</v>
      </c>
    </row>
    <row r="7059" spans="1:31" x14ac:dyDescent="0.25">
      <c r="A7059">
        <v>2346959</v>
      </c>
      <c r="B7059">
        <v>1</v>
      </c>
      <c r="C7059" t="s">
        <v>81</v>
      </c>
      <c r="D7059" t="s">
        <v>127</v>
      </c>
      <c r="E7059" t="s">
        <v>147</v>
      </c>
      <c r="F7059" t="s">
        <v>20062</v>
      </c>
      <c r="G7059" t="s">
        <v>184</v>
      </c>
      <c r="H7059" t="s">
        <v>135</v>
      </c>
      <c r="I7059" t="s">
        <v>144</v>
      </c>
      <c r="J7059" t="s">
        <v>137</v>
      </c>
      <c r="K7059" t="s">
        <v>138</v>
      </c>
      <c r="L7059" t="s">
        <v>20063</v>
      </c>
      <c r="M7059" t="s">
        <v>20064</v>
      </c>
      <c r="N7059">
        <v>5.2877777769999996</v>
      </c>
      <c r="O7059">
        <v>0</v>
      </c>
      <c r="P7059">
        <v>167</v>
      </c>
      <c r="Q7059">
        <v>0</v>
      </c>
      <c r="R7059">
        <v>16</v>
      </c>
      <c r="S7059">
        <v>0</v>
      </c>
      <c r="T7059">
        <v>20</v>
      </c>
      <c r="U7059">
        <v>0</v>
      </c>
      <c r="V7059">
        <v>0</v>
      </c>
      <c r="W7059">
        <v>0</v>
      </c>
      <c r="X7059">
        <v>160.41982390810708</v>
      </c>
      <c r="Y7059">
        <v>0</v>
      </c>
      <c r="Z7059">
        <v>108.59640975658694</v>
      </c>
      <c r="AA7059">
        <v>0</v>
      </c>
      <c r="AB7059">
        <v>66.819520980810836</v>
      </c>
      <c r="AC7059">
        <v>0</v>
      </c>
      <c r="AD7059">
        <v>0</v>
      </c>
      <c r="AE7059">
        <v>335.83575464550484</v>
      </c>
    </row>
    <row r="7060" spans="1:31" x14ac:dyDescent="0.25">
      <c r="A7060">
        <v>2347151</v>
      </c>
      <c r="B7060">
        <v>1</v>
      </c>
      <c r="C7060" t="s">
        <v>80</v>
      </c>
      <c r="D7060" t="s">
        <v>109</v>
      </c>
      <c r="E7060" t="s">
        <v>147</v>
      </c>
      <c r="F7060" t="s">
        <v>20065</v>
      </c>
      <c r="G7060" t="s">
        <v>208</v>
      </c>
      <c r="H7060" t="s">
        <v>135</v>
      </c>
      <c r="I7060" t="s">
        <v>144</v>
      </c>
      <c r="J7060" t="s">
        <v>137</v>
      </c>
      <c r="K7060" t="s">
        <v>209</v>
      </c>
      <c r="L7060" t="s">
        <v>20066</v>
      </c>
      <c r="M7060" t="s">
        <v>20067</v>
      </c>
      <c r="N7060">
        <v>4.2119444440000002</v>
      </c>
      <c r="O7060">
        <v>0</v>
      </c>
      <c r="P7060">
        <v>43</v>
      </c>
      <c r="Q7060">
        <v>0</v>
      </c>
      <c r="R7060">
        <v>0</v>
      </c>
      <c r="S7060">
        <v>0</v>
      </c>
      <c r="T7060">
        <v>2</v>
      </c>
      <c r="U7060">
        <v>0</v>
      </c>
      <c r="V7060">
        <v>0</v>
      </c>
      <c r="W7060">
        <v>0</v>
      </c>
      <c r="X7060">
        <v>31.047915902912937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31.047915902912937</v>
      </c>
    </row>
    <row r="7061" spans="1:31" x14ac:dyDescent="0.25">
      <c r="A7061">
        <v>2347337</v>
      </c>
      <c r="B7061">
        <v>1</v>
      </c>
      <c r="C7061" t="s">
        <v>81</v>
      </c>
      <c r="D7061" t="s">
        <v>128</v>
      </c>
      <c r="E7061" t="s">
        <v>157</v>
      </c>
      <c r="F7061" t="s">
        <v>20068</v>
      </c>
      <c r="G7061" t="s">
        <v>194</v>
      </c>
      <c r="H7061" t="s">
        <v>154</v>
      </c>
      <c r="I7061" t="s">
        <v>144</v>
      </c>
      <c r="J7061" t="s">
        <v>137</v>
      </c>
      <c r="K7061" t="s">
        <v>138</v>
      </c>
      <c r="L7061" t="s">
        <v>20069</v>
      </c>
      <c r="M7061" t="s">
        <v>20070</v>
      </c>
      <c r="N7061">
        <v>1.4713888879999999</v>
      </c>
      <c r="O7061">
        <v>0</v>
      </c>
      <c r="P7061">
        <v>1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</v>
      </c>
    </row>
    <row r="7062" spans="1:31" x14ac:dyDescent="0.25">
      <c r="A7062">
        <v>2347194</v>
      </c>
      <c r="B7062">
        <v>1</v>
      </c>
      <c r="C7062" t="s">
        <v>80</v>
      </c>
      <c r="D7062" t="s">
        <v>93</v>
      </c>
      <c r="E7062" t="s">
        <v>151</v>
      </c>
      <c r="F7062" t="s">
        <v>18574</v>
      </c>
      <c r="G7062" t="s">
        <v>153</v>
      </c>
      <c r="H7062" t="s">
        <v>154</v>
      </c>
      <c r="I7062" t="s">
        <v>144</v>
      </c>
      <c r="J7062" t="s">
        <v>137</v>
      </c>
      <c r="K7062" t="s">
        <v>138</v>
      </c>
      <c r="L7062" t="s">
        <v>20071</v>
      </c>
      <c r="M7062" t="s">
        <v>20072</v>
      </c>
      <c r="N7062">
        <v>1.486388888</v>
      </c>
      <c r="O7062">
        <v>0</v>
      </c>
      <c r="P7062">
        <v>42</v>
      </c>
      <c r="Q7062">
        <v>0</v>
      </c>
      <c r="R7062">
        <v>6</v>
      </c>
      <c r="S7062">
        <v>0</v>
      </c>
      <c r="T7062">
        <v>12</v>
      </c>
      <c r="U7062">
        <v>0</v>
      </c>
      <c r="V7062">
        <v>0</v>
      </c>
      <c r="W7062">
        <v>0</v>
      </c>
      <c r="X7062">
        <v>10.895860243237864</v>
      </c>
      <c r="Y7062">
        <v>0</v>
      </c>
      <c r="Z7062">
        <v>15.210570370965643</v>
      </c>
      <c r="AA7062">
        <v>0</v>
      </c>
      <c r="AB7062">
        <v>19.500052671851861</v>
      </c>
      <c r="AC7062">
        <v>0</v>
      </c>
      <c r="AD7062">
        <v>0</v>
      </c>
      <c r="AE7062">
        <v>45.606483286055365</v>
      </c>
    </row>
    <row r="7063" spans="1:31" x14ac:dyDescent="0.25">
      <c r="A7063">
        <v>2347443</v>
      </c>
      <c r="B7063">
        <v>1</v>
      </c>
      <c r="C7063" t="s">
        <v>80</v>
      </c>
      <c r="D7063" t="s">
        <v>94</v>
      </c>
      <c r="E7063" t="s">
        <v>132</v>
      </c>
      <c r="F7063" t="s">
        <v>20073</v>
      </c>
      <c r="G7063" t="s">
        <v>134</v>
      </c>
      <c r="H7063" t="s">
        <v>135</v>
      </c>
      <c r="I7063" t="s">
        <v>144</v>
      </c>
      <c r="J7063" t="s">
        <v>137</v>
      </c>
      <c r="K7063" t="s">
        <v>138</v>
      </c>
      <c r="L7063" t="s">
        <v>20074</v>
      </c>
      <c r="M7063" t="s">
        <v>20075</v>
      </c>
      <c r="N7063">
        <v>1.0902777770000001</v>
      </c>
      <c r="O7063">
        <v>1</v>
      </c>
      <c r="P7063">
        <v>2242</v>
      </c>
      <c r="Q7063">
        <v>76</v>
      </c>
      <c r="R7063">
        <v>501</v>
      </c>
      <c r="S7063">
        <v>38</v>
      </c>
      <c r="T7063">
        <v>319</v>
      </c>
      <c r="U7063">
        <v>18</v>
      </c>
      <c r="V7063">
        <v>0</v>
      </c>
      <c r="W7063">
        <v>0.83417278570577091</v>
      </c>
      <c r="X7063">
        <v>554.9665185574504</v>
      </c>
      <c r="Y7063">
        <v>495.95650857112037</v>
      </c>
      <c r="Z7063">
        <v>1845.5140079627986</v>
      </c>
      <c r="AA7063">
        <v>247.82247879425674</v>
      </c>
      <c r="AB7063">
        <v>320.37950067930296</v>
      </c>
      <c r="AC7063">
        <v>1743.1935393225349</v>
      </c>
      <c r="AD7063">
        <v>0</v>
      </c>
      <c r="AE7063">
        <v>5208.6667266731693</v>
      </c>
    </row>
    <row r="7064" spans="1:31" x14ac:dyDescent="0.25">
      <c r="A7064">
        <v>2347045</v>
      </c>
      <c r="B7064">
        <v>1</v>
      </c>
      <c r="C7064" t="s">
        <v>81</v>
      </c>
      <c r="D7064" t="s">
        <v>125</v>
      </c>
      <c r="E7064" t="s">
        <v>141</v>
      </c>
      <c r="F7064" t="s">
        <v>20076</v>
      </c>
      <c r="G7064" t="s">
        <v>184</v>
      </c>
      <c r="H7064" t="s">
        <v>135</v>
      </c>
      <c r="I7064" t="s">
        <v>144</v>
      </c>
      <c r="J7064" t="s">
        <v>137</v>
      </c>
      <c r="K7064" t="s">
        <v>138</v>
      </c>
      <c r="L7064" t="s">
        <v>20077</v>
      </c>
      <c r="M7064" t="s">
        <v>20078</v>
      </c>
      <c r="N7064">
        <v>0.95750000000000002</v>
      </c>
      <c r="O7064">
        <v>0</v>
      </c>
      <c r="P7064">
        <v>418</v>
      </c>
      <c r="Q7064">
        <v>23</v>
      </c>
      <c r="R7064">
        <v>53</v>
      </c>
      <c r="S7064">
        <v>2</v>
      </c>
      <c r="T7064">
        <v>36</v>
      </c>
      <c r="U7064">
        <v>0</v>
      </c>
      <c r="V7064">
        <v>0</v>
      </c>
      <c r="W7064">
        <v>0</v>
      </c>
      <c r="X7064">
        <v>86.538295709859099</v>
      </c>
      <c r="Y7064">
        <v>520.60900835133589</v>
      </c>
      <c r="Z7064">
        <v>97.260260666145811</v>
      </c>
      <c r="AA7064">
        <v>6.1366505410444709</v>
      </c>
      <c r="AB7064">
        <v>33.963819222208244</v>
      </c>
      <c r="AC7064">
        <v>0</v>
      </c>
      <c r="AD7064">
        <v>0</v>
      </c>
      <c r="AE7064">
        <v>744.50803449059345</v>
      </c>
    </row>
    <row r="7065" spans="1:31" x14ac:dyDescent="0.25">
      <c r="A7065">
        <v>2347294</v>
      </c>
      <c r="B7065">
        <v>1</v>
      </c>
      <c r="C7065" t="s">
        <v>81</v>
      </c>
      <c r="D7065" t="s">
        <v>128</v>
      </c>
      <c r="E7065" t="s">
        <v>151</v>
      </c>
      <c r="F7065" t="s">
        <v>308</v>
      </c>
      <c r="G7065" t="s">
        <v>153</v>
      </c>
      <c r="H7065" t="s">
        <v>154</v>
      </c>
      <c r="I7065" t="s">
        <v>144</v>
      </c>
      <c r="J7065" t="s">
        <v>137</v>
      </c>
      <c r="K7065" t="s">
        <v>138</v>
      </c>
      <c r="L7065" t="s">
        <v>20079</v>
      </c>
      <c r="M7065" t="s">
        <v>20080</v>
      </c>
      <c r="N7065">
        <v>1.6950000000000001</v>
      </c>
      <c r="O7065">
        <v>0</v>
      </c>
      <c r="P7065">
        <v>605</v>
      </c>
      <c r="Q7065">
        <v>0</v>
      </c>
      <c r="R7065">
        <v>2</v>
      </c>
      <c r="S7065">
        <v>0</v>
      </c>
      <c r="T7065">
        <v>17</v>
      </c>
      <c r="U7065">
        <v>0</v>
      </c>
      <c r="V7065">
        <v>0</v>
      </c>
      <c r="W7065">
        <v>0</v>
      </c>
      <c r="X7065">
        <v>248.80956056503251</v>
      </c>
      <c r="Y7065">
        <v>0</v>
      </c>
      <c r="Z7065">
        <v>1.0209896109141666E-2</v>
      </c>
      <c r="AA7065">
        <v>0</v>
      </c>
      <c r="AB7065">
        <v>28.131622010991762</v>
      </c>
      <c r="AC7065">
        <v>0</v>
      </c>
      <c r="AD7065">
        <v>0</v>
      </c>
      <c r="AE7065">
        <v>276.95139247213342</v>
      </c>
    </row>
    <row r="7066" spans="1:31" x14ac:dyDescent="0.25">
      <c r="A7066">
        <v>2347440</v>
      </c>
      <c r="B7066">
        <v>1</v>
      </c>
      <c r="C7066" t="s">
        <v>81</v>
      </c>
      <c r="D7066" t="s">
        <v>127</v>
      </c>
      <c r="E7066" t="s">
        <v>147</v>
      </c>
      <c r="F7066" t="s">
        <v>20081</v>
      </c>
      <c r="G7066" t="s">
        <v>184</v>
      </c>
      <c r="H7066" t="s">
        <v>135</v>
      </c>
      <c r="I7066" t="s">
        <v>144</v>
      </c>
      <c r="J7066" t="s">
        <v>137</v>
      </c>
      <c r="K7066" t="s">
        <v>138</v>
      </c>
      <c r="L7066" t="s">
        <v>20082</v>
      </c>
      <c r="M7066" t="s">
        <v>20083</v>
      </c>
      <c r="N7066">
        <v>1.9288888879999999</v>
      </c>
      <c r="O7066">
        <v>0</v>
      </c>
      <c r="P7066">
        <v>162</v>
      </c>
      <c r="Q7066">
        <v>32</v>
      </c>
      <c r="R7066">
        <v>21</v>
      </c>
      <c r="S7066">
        <v>2</v>
      </c>
      <c r="T7066">
        <v>15</v>
      </c>
      <c r="U7066">
        <v>0</v>
      </c>
      <c r="V7066">
        <v>0</v>
      </c>
      <c r="W7066">
        <v>0</v>
      </c>
      <c r="X7066">
        <v>68.056018726436776</v>
      </c>
      <c r="Y7066">
        <v>561.44584080392406</v>
      </c>
      <c r="Z7066">
        <v>44.109754609073953</v>
      </c>
      <c r="AA7066">
        <v>37.041384448859247</v>
      </c>
      <c r="AB7066">
        <v>24.269834217247418</v>
      </c>
      <c r="AC7066">
        <v>0</v>
      </c>
      <c r="AD7066">
        <v>0</v>
      </c>
      <c r="AE7066">
        <v>734.92283280554159</v>
      </c>
    </row>
    <row r="7067" spans="1:31" x14ac:dyDescent="0.25">
      <c r="A7067">
        <v>2347108</v>
      </c>
      <c r="B7067">
        <v>1</v>
      </c>
      <c r="C7067" t="s">
        <v>80</v>
      </c>
      <c r="D7067" t="s">
        <v>88</v>
      </c>
      <c r="E7067" t="s">
        <v>157</v>
      </c>
      <c r="F7067" t="s">
        <v>20084</v>
      </c>
      <c r="G7067" t="s">
        <v>204</v>
      </c>
      <c r="H7067" t="s">
        <v>154</v>
      </c>
      <c r="I7067" t="s">
        <v>144</v>
      </c>
      <c r="J7067" t="s">
        <v>137</v>
      </c>
      <c r="K7067" t="s">
        <v>138</v>
      </c>
      <c r="L7067" t="s">
        <v>20085</v>
      </c>
      <c r="M7067" t="s">
        <v>20086</v>
      </c>
      <c r="N7067">
        <v>2.1633333330000002</v>
      </c>
      <c r="O7067">
        <v>0</v>
      </c>
      <c r="P7067">
        <v>4</v>
      </c>
      <c r="Q7067">
        <v>0</v>
      </c>
      <c r="R7067">
        <v>0</v>
      </c>
      <c r="S7067">
        <v>0</v>
      </c>
      <c r="T7067">
        <v>1</v>
      </c>
      <c r="U7067">
        <v>0</v>
      </c>
      <c r="V7067">
        <v>0</v>
      </c>
      <c r="W7067">
        <v>0</v>
      </c>
      <c r="X7067">
        <v>3.6254493166499735</v>
      </c>
      <c r="Y7067">
        <v>0</v>
      </c>
      <c r="Z7067">
        <v>0</v>
      </c>
      <c r="AA7067">
        <v>0</v>
      </c>
      <c r="AB7067">
        <v>5.417813695966001</v>
      </c>
      <c r="AC7067">
        <v>0</v>
      </c>
      <c r="AD7067">
        <v>0</v>
      </c>
      <c r="AE7067">
        <v>9.0432630126159737</v>
      </c>
    </row>
    <row r="7068" spans="1:31" x14ac:dyDescent="0.25">
      <c r="A7068">
        <v>2347131</v>
      </c>
      <c r="B7068">
        <v>1</v>
      </c>
      <c r="C7068" t="s">
        <v>80</v>
      </c>
      <c r="D7068" t="s">
        <v>100</v>
      </c>
      <c r="E7068" t="s">
        <v>157</v>
      </c>
      <c r="F7068" t="s">
        <v>20087</v>
      </c>
      <c r="G7068" t="s">
        <v>159</v>
      </c>
      <c r="H7068" t="s">
        <v>154</v>
      </c>
      <c r="I7068" t="s">
        <v>144</v>
      </c>
      <c r="J7068" t="s">
        <v>137</v>
      </c>
      <c r="K7068" t="s">
        <v>138</v>
      </c>
      <c r="L7068" t="s">
        <v>20088</v>
      </c>
      <c r="M7068" t="s">
        <v>20089</v>
      </c>
      <c r="N7068">
        <v>1.008611111</v>
      </c>
      <c r="O7068">
        <v>0</v>
      </c>
      <c r="P7068">
        <v>4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1.1652542579510974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1.1652542579510974</v>
      </c>
    </row>
    <row r="7069" spans="1:31" x14ac:dyDescent="0.25">
      <c r="A7069">
        <v>2347486</v>
      </c>
      <c r="B7069">
        <v>1</v>
      </c>
      <c r="C7069" t="s">
        <v>80</v>
      </c>
      <c r="D7069" t="s">
        <v>100</v>
      </c>
      <c r="E7069" t="s">
        <v>151</v>
      </c>
      <c r="F7069" t="s">
        <v>20090</v>
      </c>
      <c r="G7069" t="s">
        <v>153</v>
      </c>
      <c r="H7069" t="s">
        <v>154</v>
      </c>
      <c r="I7069" t="s">
        <v>144</v>
      </c>
      <c r="J7069" t="s">
        <v>137</v>
      </c>
      <c r="K7069" t="s">
        <v>138</v>
      </c>
      <c r="L7069" t="s">
        <v>20091</v>
      </c>
      <c r="M7069" t="s">
        <v>20092</v>
      </c>
      <c r="N7069">
        <v>1.7150000000000001</v>
      </c>
      <c r="O7069">
        <v>0</v>
      </c>
      <c r="P7069">
        <v>20</v>
      </c>
      <c r="Q7069">
        <v>0</v>
      </c>
      <c r="R7069">
        <v>3</v>
      </c>
      <c r="S7069">
        <v>0</v>
      </c>
      <c r="T7069">
        <v>11</v>
      </c>
      <c r="U7069">
        <v>0</v>
      </c>
      <c r="V7069">
        <v>0</v>
      </c>
      <c r="W7069">
        <v>0</v>
      </c>
      <c r="X7069">
        <v>38.274578263529186</v>
      </c>
      <c r="Y7069">
        <v>0</v>
      </c>
      <c r="Z7069">
        <v>5.2858303637419688</v>
      </c>
      <c r="AA7069">
        <v>0</v>
      </c>
      <c r="AB7069">
        <v>27.243470032454066</v>
      </c>
      <c r="AC7069">
        <v>0</v>
      </c>
      <c r="AD7069">
        <v>0</v>
      </c>
      <c r="AE7069">
        <v>70.803878659725228</v>
      </c>
    </row>
    <row r="7070" spans="1:31" x14ac:dyDescent="0.25">
      <c r="A7070">
        <v>2347254</v>
      </c>
      <c r="B7070">
        <v>1</v>
      </c>
      <c r="C7070" t="s">
        <v>80</v>
      </c>
      <c r="D7070" t="s">
        <v>82</v>
      </c>
      <c r="E7070" t="s">
        <v>174</v>
      </c>
      <c r="F7070" t="s">
        <v>20093</v>
      </c>
      <c r="G7070" t="s">
        <v>176</v>
      </c>
      <c r="H7070" t="s">
        <v>154</v>
      </c>
      <c r="I7070" t="s">
        <v>144</v>
      </c>
      <c r="J7070" t="s">
        <v>137</v>
      </c>
      <c r="K7070" t="s">
        <v>138</v>
      </c>
      <c r="L7070" t="s">
        <v>20094</v>
      </c>
      <c r="M7070" t="s">
        <v>20095</v>
      </c>
      <c r="N7070">
        <v>1.8786111109999999</v>
      </c>
      <c r="O7070">
        <v>0</v>
      </c>
      <c r="P7070">
        <v>47</v>
      </c>
      <c r="Q7070">
        <v>0</v>
      </c>
      <c r="R7070">
        <v>0</v>
      </c>
      <c r="S7070">
        <v>0</v>
      </c>
      <c r="T7070">
        <v>153</v>
      </c>
      <c r="U7070">
        <v>0</v>
      </c>
      <c r="V7070">
        <v>4</v>
      </c>
      <c r="W7070">
        <v>0</v>
      </c>
      <c r="X7070">
        <v>18.773665759727027</v>
      </c>
      <c r="Y7070">
        <v>0</v>
      </c>
      <c r="Z7070">
        <v>0</v>
      </c>
      <c r="AA7070">
        <v>0</v>
      </c>
      <c r="AB7070">
        <v>345.20964002971357</v>
      </c>
      <c r="AC7070">
        <v>0</v>
      </c>
      <c r="AD7070">
        <v>35.673147189444123</v>
      </c>
      <c r="AE7070">
        <v>399.65645297888472</v>
      </c>
    </row>
    <row r="7071" spans="1:31" x14ac:dyDescent="0.25">
      <c r="A7071">
        <v>2346962</v>
      </c>
      <c r="B7071">
        <v>1</v>
      </c>
      <c r="C7071" t="s">
        <v>80</v>
      </c>
      <c r="D7071" t="s">
        <v>91</v>
      </c>
      <c r="E7071" t="s">
        <v>151</v>
      </c>
      <c r="F7071" t="s">
        <v>20096</v>
      </c>
      <c r="G7071" t="s">
        <v>153</v>
      </c>
      <c r="H7071" t="s">
        <v>154</v>
      </c>
      <c r="I7071" t="s">
        <v>144</v>
      </c>
      <c r="J7071" t="s">
        <v>137</v>
      </c>
      <c r="K7071" t="s">
        <v>138</v>
      </c>
      <c r="L7071" t="s">
        <v>20097</v>
      </c>
      <c r="M7071" t="s">
        <v>20098</v>
      </c>
      <c r="N7071">
        <v>1.376944444</v>
      </c>
      <c r="O7071">
        <v>0</v>
      </c>
      <c r="P7071">
        <v>0</v>
      </c>
      <c r="Q7071">
        <v>0</v>
      </c>
      <c r="R7071">
        <v>6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10.556860481872775</v>
      </c>
      <c r="AA7071">
        <v>0</v>
      </c>
      <c r="AB7071">
        <v>0</v>
      </c>
      <c r="AC7071">
        <v>0</v>
      </c>
      <c r="AD7071">
        <v>0</v>
      </c>
      <c r="AE7071">
        <v>10.556860481872775</v>
      </c>
    </row>
    <row r="7072" spans="1:31" x14ac:dyDescent="0.25">
      <c r="A7072">
        <v>2347125</v>
      </c>
      <c r="B7072">
        <v>1</v>
      </c>
      <c r="C7072" t="s">
        <v>80</v>
      </c>
      <c r="D7072" t="s">
        <v>96</v>
      </c>
      <c r="E7072" t="s">
        <v>157</v>
      </c>
      <c r="F7072" t="s">
        <v>20099</v>
      </c>
      <c r="G7072" t="s">
        <v>204</v>
      </c>
      <c r="H7072" t="s">
        <v>154</v>
      </c>
      <c r="I7072" t="s">
        <v>144</v>
      </c>
      <c r="J7072" t="s">
        <v>137</v>
      </c>
      <c r="K7072" t="s">
        <v>138</v>
      </c>
      <c r="L7072" t="s">
        <v>20100</v>
      </c>
      <c r="M7072" t="s">
        <v>20101</v>
      </c>
      <c r="N7072">
        <v>5.5194444440000003</v>
      </c>
      <c r="O7072">
        <v>0</v>
      </c>
      <c r="P7072">
        <v>1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3.0234287305969132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3.0234287305969132</v>
      </c>
    </row>
    <row r="7073" spans="1:31" x14ac:dyDescent="0.25">
      <c r="A7073">
        <v>2347423</v>
      </c>
      <c r="B7073">
        <v>1</v>
      </c>
      <c r="C7073" t="s">
        <v>80</v>
      </c>
      <c r="D7073" t="s">
        <v>82</v>
      </c>
      <c r="E7073" t="s">
        <v>157</v>
      </c>
      <c r="F7073" t="s">
        <v>20102</v>
      </c>
      <c r="G7073" t="s">
        <v>204</v>
      </c>
      <c r="H7073" t="s">
        <v>154</v>
      </c>
      <c r="I7073" t="s">
        <v>144</v>
      </c>
      <c r="J7073" t="s">
        <v>137</v>
      </c>
      <c r="K7073" t="s">
        <v>138</v>
      </c>
      <c r="L7073" t="s">
        <v>20103</v>
      </c>
      <c r="M7073" t="s">
        <v>20104</v>
      </c>
      <c r="N7073">
        <v>1.2922222219999999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2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1.8532455660792309</v>
      </c>
      <c r="AC7073">
        <v>0</v>
      </c>
      <c r="AD7073">
        <v>0</v>
      </c>
      <c r="AE7073">
        <v>1.8532455660792309</v>
      </c>
    </row>
    <row r="7074" spans="1:31" x14ac:dyDescent="0.25">
      <c r="A7074">
        <v>2347022</v>
      </c>
      <c r="B7074">
        <v>1</v>
      </c>
      <c r="C7074" t="s">
        <v>80</v>
      </c>
      <c r="D7074" t="s">
        <v>93</v>
      </c>
      <c r="E7074" t="s">
        <v>157</v>
      </c>
      <c r="F7074" t="s">
        <v>20105</v>
      </c>
      <c r="G7074" t="s">
        <v>159</v>
      </c>
      <c r="H7074" t="s">
        <v>154</v>
      </c>
      <c r="I7074" t="s">
        <v>144</v>
      </c>
      <c r="J7074" t="s">
        <v>137</v>
      </c>
      <c r="K7074" t="s">
        <v>138</v>
      </c>
      <c r="L7074" t="s">
        <v>20106</v>
      </c>
      <c r="M7074" t="s">
        <v>20107</v>
      </c>
      <c r="N7074">
        <v>7.2491666659999998</v>
      </c>
      <c r="O7074">
        <v>0</v>
      </c>
      <c r="P7074">
        <v>7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14.36142037872804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14.36142037872804</v>
      </c>
    </row>
    <row r="7075" spans="1:31" x14ac:dyDescent="0.25">
      <c r="A7075">
        <v>2347317</v>
      </c>
      <c r="B7075">
        <v>1</v>
      </c>
      <c r="C7075" t="s">
        <v>80</v>
      </c>
      <c r="D7075" t="s">
        <v>95</v>
      </c>
      <c r="E7075" t="s">
        <v>157</v>
      </c>
      <c r="F7075" t="s">
        <v>20108</v>
      </c>
      <c r="G7075" t="s">
        <v>159</v>
      </c>
      <c r="H7075" t="s">
        <v>154</v>
      </c>
      <c r="I7075" t="s">
        <v>144</v>
      </c>
      <c r="J7075" t="s">
        <v>137</v>
      </c>
      <c r="K7075" t="s">
        <v>138</v>
      </c>
      <c r="L7075" t="s">
        <v>20109</v>
      </c>
      <c r="M7075" t="s">
        <v>20110</v>
      </c>
      <c r="N7075">
        <v>3.315555555</v>
      </c>
      <c r="O7075">
        <v>0</v>
      </c>
      <c r="P7075">
        <v>1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</row>
    <row r="7076" spans="1:31" x14ac:dyDescent="0.25">
      <c r="A7076">
        <v>2346876</v>
      </c>
      <c r="B7076">
        <v>1</v>
      </c>
      <c r="C7076" t="s">
        <v>80</v>
      </c>
      <c r="D7076" t="s">
        <v>83</v>
      </c>
      <c r="E7076" t="s">
        <v>151</v>
      </c>
      <c r="F7076" t="s">
        <v>14244</v>
      </c>
      <c r="G7076" t="s">
        <v>331</v>
      </c>
      <c r="H7076" t="s">
        <v>154</v>
      </c>
      <c r="I7076" t="s">
        <v>144</v>
      </c>
      <c r="J7076" t="s">
        <v>137</v>
      </c>
      <c r="K7076" t="s">
        <v>138</v>
      </c>
      <c r="L7076" t="s">
        <v>20111</v>
      </c>
      <c r="M7076" t="s">
        <v>20112</v>
      </c>
      <c r="N7076">
        <v>3.003333333</v>
      </c>
      <c r="O7076">
        <v>0</v>
      </c>
      <c r="P7076">
        <v>67</v>
      </c>
      <c r="Q7076">
        <v>0</v>
      </c>
      <c r="R7076">
        <v>0</v>
      </c>
      <c r="S7076">
        <v>0</v>
      </c>
      <c r="T7076">
        <v>3</v>
      </c>
      <c r="U7076">
        <v>0</v>
      </c>
      <c r="V7076">
        <v>0</v>
      </c>
      <c r="W7076">
        <v>0</v>
      </c>
      <c r="X7076">
        <v>50.672917767992885</v>
      </c>
      <c r="Y7076">
        <v>0</v>
      </c>
      <c r="Z7076">
        <v>0</v>
      </c>
      <c r="AA7076">
        <v>0</v>
      </c>
      <c r="AB7076">
        <v>14.600196752735057</v>
      </c>
      <c r="AC7076">
        <v>0</v>
      </c>
      <c r="AD7076">
        <v>0</v>
      </c>
      <c r="AE7076">
        <v>65.273114520727944</v>
      </c>
    </row>
    <row r="7077" spans="1:31" x14ac:dyDescent="0.25">
      <c r="A7077">
        <v>2347334</v>
      </c>
      <c r="B7077">
        <v>1</v>
      </c>
      <c r="C7077" t="s">
        <v>80</v>
      </c>
      <c r="D7077" t="s">
        <v>93</v>
      </c>
      <c r="E7077" t="s">
        <v>151</v>
      </c>
      <c r="F7077" t="s">
        <v>20113</v>
      </c>
      <c r="G7077" t="s">
        <v>153</v>
      </c>
      <c r="H7077" t="s">
        <v>154</v>
      </c>
      <c r="I7077" t="s">
        <v>144</v>
      </c>
      <c r="J7077" t="s">
        <v>137</v>
      </c>
      <c r="K7077" t="s">
        <v>138</v>
      </c>
      <c r="L7077" t="s">
        <v>20114</v>
      </c>
      <c r="M7077" t="s">
        <v>20115</v>
      </c>
      <c r="N7077">
        <v>2.122222222</v>
      </c>
      <c r="O7077">
        <v>0</v>
      </c>
      <c r="P7077">
        <v>1</v>
      </c>
      <c r="Q7077">
        <v>0</v>
      </c>
      <c r="R7077">
        <v>3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17.903785481233911</v>
      </c>
      <c r="AA7077">
        <v>0</v>
      </c>
      <c r="AB7077">
        <v>0</v>
      </c>
      <c r="AC7077">
        <v>0</v>
      </c>
      <c r="AD7077">
        <v>0</v>
      </c>
      <c r="AE7077">
        <v>17.903785481233911</v>
      </c>
    </row>
    <row r="7078" spans="1:31" x14ac:dyDescent="0.25">
      <c r="A7078">
        <v>2346836</v>
      </c>
      <c r="B7078">
        <v>1</v>
      </c>
      <c r="C7078" t="s">
        <v>80</v>
      </c>
      <c r="D7078" t="s">
        <v>94</v>
      </c>
      <c r="E7078" t="s">
        <v>132</v>
      </c>
      <c r="F7078" t="s">
        <v>20073</v>
      </c>
      <c r="G7078" t="s">
        <v>134</v>
      </c>
      <c r="H7078" t="s">
        <v>135</v>
      </c>
      <c r="I7078" t="s">
        <v>144</v>
      </c>
      <c r="J7078" t="s">
        <v>137</v>
      </c>
      <c r="K7078" t="s">
        <v>138</v>
      </c>
      <c r="L7078" t="s">
        <v>20116</v>
      </c>
      <c r="M7078" t="s">
        <v>20117</v>
      </c>
      <c r="N7078">
        <v>1.21</v>
      </c>
      <c r="O7078">
        <v>1</v>
      </c>
      <c r="P7078">
        <v>2242</v>
      </c>
      <c r="Q7078">
        <v>76</v>
      </c>
      <c r="R7078">
        <v>501</v>
      </c>
      <c r="S7078">
        <v>38</v>
      </c>
      <c r="T7078">
        <v>319</v>
      </c>
      <c r="U7078">
        <v>18</v>
      </c>
      <c r="V7078">
        <v>0</v>
      </c>
      <c r="W7078">
        <v>0.66242512272416598</v>
      </c>
      <c r="X7078">
        <v>501.71162734663801</v>
      </c>
      <c r="Y7078">
        <v>441.77492200439133</v>
      </c>
      <c r="Z7078">
        <v>1606.6875917701</v>
      </c>
      <c r="AA7078">
        <v>203.37474377485711</v>
      </c>
      <c r="AB7078">
        <v>218.03064348619407</v>
      </c>
      <c r="AC7078">
        <v>1651.3661186280917</v>
      </c>
      <c r="AD7078">
        <v>0</v>
      </c>
      <c r="AE7078">
        <v>4623.6080721329963</v>
      </c>
    </row>
    <row r="7079" spans="1:31" x14ac:dyDescent="0.25">
      <c r="A7079">
        <v>2347340</v>
      </c>
      <c r="B7079">
        <v>1</v>
      </c>
      <c r="C7079" t="s">
        <v>81</v>
      </c>
      <c r="D7079" t="s">
        <v>120</v>
      </c>
      <c r="E7079" t="s">
        <v>157</v>
      </c>
      <c r="F7079" t="s">
        <v>20118</v>
      </c>
      <c r="G7079" t="s">
        <v>159</v>
      </c>
      <c r="H7079" t="s">
        <v>154</v>
      </c>
      <c r="I7079" t="s">
        <v>144</v>
      </c>
      <c r="J7079" t="s">
        <v>137</v>
      </c>
      <c r="K7079" t="s">
        <v>138</v>
      </c>
      <c r="L7079" t="s">
        <v>20119</v>
      </c>
      <c r="M7079" t="s">
        <v>20120</v>
      </c>
      <c r="N7079">
        <v>1.2194444440000001</v>
      </c>
      <c r="O7079">
        <v>0</v>
      </c>
      <c r="P7079">
        <v>1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0.21459089379270557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0.21459089379270557</v>
      </c>
    </row>
    <row r="7080" spans="1:31" x14ac:dyDescent="0.25">
      <c r="A7080">
        <v>2347042</v>
      </c>
      <c r="B7080">
        <v>1</v>
      </c>
      <c r="C7080" t="s">
        <v>81</v>
      </c>
      <c r="D7080" t="s">
        <v>122</v>
      </c>
      <c r="E7080" t="s">
        <v>151</v>
      </c>
      <c r="F7080" t="s">
        <v>11398</v>
      </c>
      <c r="G7080" t="s">
        <v>153</v>
      </c>
      <c r="H7080" t="s">
        <v>154</v>
      </c>
      <c r="I7080" t="s">
        <v>144</v>
      </c>
      <c r="J7080" t="s">
        <v>137</v>
      </c>
      <c r="K7080" t="s">
        <v>138</v>
      </c>
      <c r="L7080" t="s">
        <v>20121</v>
      </c>
      <c r="M7080" t="s">
        <v>20122</v>
      </c>
      <c r="N7080">
        <v>8.3938888879999993</v>
      </c>
      <c r="O7080">
        <v>0</v>
      </c>
      <c r="P7080">
        <v>1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0.7205606378425583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0.7205606378425583</v>
      </c>
    </row>
    <row r="7081" spans="1:31" x14ac:dyDescent="0.25">
      <c r="A7081">
        <v>2346856</v>
      </c>
      <c r="B7081">
        <v>1</v>
      </c>
      <c r="C7081" t="s">
        <v>80</v>
      </c>
      <c r="D7081" t="s">
        <v>106</v>
      </c>
      <c r="E7081" t="s">
        <v>151</v>
      </c>
      <c r="F7081" t="s">
        <v>9465</v>
      </c>
      <c r="G7081" t="s">
        <v>153</v>
      </c>
      <c r="H7081" t="s">
        <v>154</v>
      </c>
      <c r="I7081" t="s">
        <v>144</v>
      </c>
      <c r="J7081" t="s">
        <v>137</v>
      </c>
      <c r="K7081" t="s">
        <v>138</v>
      </c>
      <c r="L7081" t="s">
        <v>20123</v>
      </c>
      <c r="M7081" t="s">
        <v>20124</v>
      </c>
      <c r="N7081">
        <v>5.0566666659999999</v>
      </c>
      <c r="O7081">
        <v>0</v>
      </c>
      <c r="P7081">
        <v>0</v>
      </c>
      <c r="Q7081">
        <v>0</v>
      </c>
      <c r="R7081">
        <v>1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39.035647072538794</v>
      </c>
      <c r="AA7081">
        <v>0</v>
      </c>
      <c r="AB7081">
        <v>0</v>
      </c>
      <c r="AC7081">
        <v>0</v>
      </c>
      <c r="AD7081">
        <v>0</v>
      </c>
      <c r="AE7081">
        <v>39.035647072538794</v>
      </c>
    </row>
    <row r="7082" spans="1:31" x14ac:dyDescent="0.25">
      <c r="A7082">
        <v>2347148</v>
      </c>
      <c r="B7082">
        <v>1</v>
      </c>
      <c r="C7082" t="s">
        <v>80</v>
      </c>
      <c r="D7082" t="s">
        <v>96</v>
      </c>
      <c r="E7082" t="s">
        <v>174</v>
      </c>
      <c r="F7082" t="s">
        <v>14247</v>
      </c>
      <c r="G7082" t="s">
        <v>194</v>
      </c>
      <c r="H7082" t="s">
        <v>154</v>
      </c>
      <c r="I7082" t="s">
        <v>144</v>
      </c>
      <c r="J7082" t="s">
        <v>137</v>
      </c>
      <c r="K7082" t="s">
        <v>138</v>
      </c>
      <c r="L7082" t="s">
        <v>20125</v>
      </c>
      <c r="M7082" t="s">
        <v>20126</v>
      </c>
      <c r="N7082">
        <v>4.113888888</v>
      </c>
      <c r="O7082">
        <v>0</v>
      </c>
      <c r="P7082">
        <v>162</v>
      </c>
      <c r="Q7082">
        <v>0</v>
      </c>
      <c r="R7082">
        <v>1</v>
      </c>
      <c r="S7082">
        <v>0</v>
      </c>
      <c r="T7082">
        <v>158</v>
      </c>
      <c r="U7082">
        <v>0</v>
      </c>
      <c r="V7082">
        <v>0</v>
      </c>
      <c r="W7082">
        <v>0</v>
      </c>
      <c r="X7082">
        <v>768.24262418322166</v>
      </c>
      <c r="Y7082">
        <v>0</v>
      </c>
      <c r="Z7082">
        <v>0.50642909150873339</v>
      </c>
      <c r="AA7082">
        <v>0</v>
      </c>
      <c r="AB7082">
        <v>3297.3232386995778</v>
      </c>
      <c r="AC7082">
        <v>0</v>
      </c>
      <c r="AD7082">
        <v>0</v>
      </c>
      <c r="AE7082">
        <v>4066.0722919743084</v>
      </c>
    </row>
    <row r="7083" spans="1:31" x14ac:dyDescent="0.25">
      <c r="A7083">
        <v>2347512</v>
      </c>
      <c r="B7083">
        <v>1</v>
      </c>
      <c r="C7083" t="s">
        <v>81</v>
      </c>
      <c r="D7083" t="s">
        <v>113</v>
      </c>
      <c r="E7083" t="s">
        <v>174</v>
      </c>
      <c r="F7083" t="s">
        <v>12363</v>
      </c>
      <c r="G7083" t="s">
        <v>176</v>
      </c>
      <c r="H7083" t="s">
        <v>154</v>
      </c>
      <c r="I7083" t="s">
        <v>144</v>
      </c>
      <c r="J7083" t="s">
        <v>137</v>
      </c>
      <c r="K7083" t="s">
        <v>138</v>
      </c>
      <c r="L7083" t="s">
        <v>20127</v>
      </c>
      <c r="M7083" t="s">
        <v>20059</v>
      </c>
      <c r="N7083">
        <v>0.85361111099999998</v>
      </c>
      <c r="O7083">
        <v>0</v>
      </c>
      <c r="P7083">
        <v>23</v>
      </c>
      <c r="Q7083">
        <v>0</v>
      </c>
      <c r="R7083">
        <v>11</v>
      </c>
      <c r="S7083">
        <v>0</v>
      </c>
      <c r="T7083">
        <v>6</v>
      </c>
      <c r="U7083">
        <v>0</v>
      </c>
      <c r="V7083">
        <v>0</v>
      </c>
      <c r="W7083">
        <v>0</v>
      </c>
      <c r="X7083">
        <v>3.8203963159840764</v>
      </c>
      <c r="Y7083">
        <v>0</v>
      </c>
      <c r="Z7083">
        <v>10.157308123471342</v>
      </c>
      <c r="AA7083">
        <v>0</v>
      </c>
      <c r="AB7083">
        <v>4.2749641683949235</v>
      </c>
      <c r="AC7083">
        <v>0</v>
      </c>
      <c r="AD7083">
        <v>0</v>
      </c>
      <c r="AE7083">
        <v>18.252668607850342</v>
      </c>
    </row>
    <row r="7084" spans="1:31" x14ac:dyDescent="0.25">
      <c r="A7084">
        <v>2347180</v>
      </c>
      <c r="B7084">
        <v>1</v>
      </c>
      <c r="C7084" t="s">
        <v>81</v>
      </c>
      <c r="D7084" t="s">
        <v>122</v>
      </c>
      <c r="E7084" t="s">
        <v>147</v>
      </c>
      <c r="F7084" t="s">
        <v>8397</v>
      </c>
      <c r="G7084" t="s">
        <v>184</v>
      </c>
      <c r="H7084" t="s">
        <v>135</v>
      </c>
      <c r="I7084" t="s">
        <v>144</v>
      </c>
      <c r="J7084" t="s">
        <v>137</v>
      </c>
      <c r="K7084" t="s">
        <v>138</v>
      </c>
      <c r="L7084" t="s">
        <v>20128</v>
      </c>
      <c r="M7084" t="s">
        <v>20129</v>
      </c>
      <c r="N7084">
        <v>6.6669444440000003</v>
      </c>
      <c r="O7084">
        <v>0</v>
      </c>
      <c r="P7084">
        <v>712</v>
      </c>
      <c r="Q7084">
        <v>1</v>
      </c>
      <c r="R7084">
        <v>14</v>
      </c>
      <c r="S7084">
        <v>4</v>
      </c>
      <c r="T7084">
        <v>52</v>
      </c>
      <c r="U7084">
        <v>1</v>
      </c>
      <c r="V7084">
        <v>0</v>
      </c>
      <c r="W7084">
        <v>0</v>
      </c>
      <c r="X7084">
        <v>622.87547413108314</v>
      </c>
      <c r="Y7084">
        <v>19.503209126354516</v>
      </c>
      <c r="Z7084">
        <v>12.290485630037844</v>
      </c>
      <c r="AA7084">
        <v>521.92015434296968</v>
      </c>
      <c r="AB7084">
        <v>159.46126283440381</v>
      </c>
      <c r="AC7084">
        <v>10.953525282884712</v>
      </c>
      <c r="AD7084">
        <v>0</v>
      </c>
      <c r="AE7084">
        <v>1347.0041113477339</v>
      </c>
    </row>
    <row r="7085" spans="1:31" x14ac:dyDescent="0.25">
      <c r="A7085">
        <v>2346988</v>
      </c>
      <c r="B7085">
        <v>1</v>
      </c>
      <c r="C7085" t="s">
        <v>80</v>
      </c>
      <c r="D7085" t="s">
        <v>97</v>
      </c>
      <c r="E7085" t="s">
        <v>174</v>
      </c>
      <c r="F7085" t="s">
        <v>14342</v>
      </c>
      <c r="G7085" t="s">
        <v>176</v>
      </c>
      <c r="H7085" t="s">
        <v>154</v>
      </c>
      <c r="I7085" t="s">
        <v>144</v>
      </c>
      <c r="J7085" t="s">
        <v>137</v>
      </c>
      <c r="K7085" t="s">
        <v>138</v>
      </c>
      <c r="L7085" t="s">
        <v>20130</v>
      </c>
      <c r="M7085" t="s">
        <v>20131</v>
      </c>
      <c r="N7085">
        <v>2.8936111109999998</v>
      </c>
      <c r="O7085">
        <v>0</v>
      </c>
      <c r="P7085">
        <v>25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23.730435216730136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23.730435216730136</v>
      </c>
    </row>
    <row r="7086" spans="1:31" x14ac:dyDescent="0.25">
      <c r="A7086">
        <v>2346865</v>
      </c>
      <c r="B7086">
        <v>1</v>
      </c>
      <c r="C7086" t="s">
        <v>80</v>
      </c>
      <c r="D7086" t="s">
        <v>107</v>
      </c>
      <c r="E7086" t="s">
        <v>157</v>
      </c>
      <c r="F7086" t="s">
        <v>20132</v>
      </c>
      <c r="G7086" t="s">
        <v>159</v>
      </c>
      <c r="H7086" t="s">
        <v>154</v>
      </c>
      <c r="I7086" t="s">
        <v>144</v>
      </c>
      <c r="J7086" t="s">
        <v>137</v>
      </c>
      <c r="K7086" t="s">
        <v>138</v>
      </c>
      <c r="L7086" t="s">
        <v>20133</v>
      </c>
      <c r="M7086" t="s">
        <v>20134</v>
      </c>
      <c r="N7086">
        <v>4.3627777769999998</v>
      </c>
      <c r="O7086">
        <v>0</v>
      </c>
      <c r="P7086">
        <v>1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0.48571181219847781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0.48571181219847781</v>
      </c>
    </row>
    <row r="7087" spans="1:31" x14ac:dyDescent="0.25">
      <c r="A7087">
        <v>2347326</v>
      </c>
      <c r="B7087">
        <v>1</v>
      </c>
      <c r="C7087" t="s">
        <v>80</v>
      </c>
      <c r="D7087" t="s">
        <v>95</v>
      </c>
      <c r="E7087" t="s">
        <v>151</v>
      </c>
      <c r="F7087" t="s">
        <v>20135</v>
      </c>
      <c r="G7087" t="s">
        <v>194</v>
      </c>
      <c r="H7087" t="s">
        <v>154</v>
      </c>
      <c r="I7087" t="s">
        <v>144</v>
      </c>
      <c r="J7087" t="s">
        <v>137</v>
      </c>
      <c r="K7087" t="s">
        <v>138</v>
      </c>
      <c r="L7087" t="s">
        <v>20136</v>
      </c>
      <c r="M7087" t="s">
        <v>20137</v>
      </c>
      <c r="N7087">
        <v>2.270277777</v>
      </c>
      <c r="O7087">
        <v>0</v>
      </c>
      <c r="P7087">
        <v>186</v>
      </c>
      <c r="Q7087">
        <v>0</v>
      </c>
      <c r="R7087">
        <v>2</v>
      </c>
      <c r="S7087">
        <v>0</v>
      </c>
      <c r="T7087">
        <v>8</v>
      </c>
      <c r="U7087">
        <v>0</v>
      </c>
      <c r="V7087">
        <v>0</v>
      </c>
      <c r="W7087">
        <v>0</v>
      </c>
      <c r="X7087">
        <v>100.95248347670814</v>
      </c>
      <c r="Y7087">
        <v>0</v>
      </c>
      <c r="Z7087">
        <v>6.516719761969183</v>
      </c>
      <c r="AA7087">
        <v>0</v>
      </c>
      <c r="AB7087">
        <v>10.912032760550517</v>
      </c>
      <c r="AC7087">
        <v>0</v>
      </c>
      <c r="AD7087">
        <v>0</v>
      </c>
      <c r="AE7087">
        <v>118.38123599922784</v>
      </c>
    </row>
    <row r="7088" spans="1:31" x14ac:dyDescent="0.25">
      <c r="A7088">
        <v>2347472</v>
      </c>
      <c r="B7088">
        <v>1</v>
      </c>
      <c r="C7088" t="s">
        <v>81</v>
      </c>
      <c r="D7088" t="s">
        <v>114</v>
      </c>
      <c r="E7088" t="s">
        <v>151</v>
      </c>
      <c r="F7088" t="s">
        <v>20138</v>
      </c>
      <c r="G7088" t="s">
        <v>153</v>
      </c>
      <c r="H7088" t="s">
        <v>154</v>
      </c>
      <c r="I7088" t="s">
        <v>144</v>
      </c>
      <c r="J7088" t="s">
        <v>137</v>
      </c>
      <c r="K7088" t="s">
        <v>138</v>
      </c>
      <c r="L7088" t="s">
        <v>20139</v>
      </c>
      <c r="M7088" t="s">
        <v>20140</v>
      </c>
      <c r="N7088">
        <v>1.5436111109999999</v>
      </c>
      <c r="O7088">
        <v>0</v>
      </c>
      <c r="P7088">
        <v>59</v>
      </c>
      <c r="Q7088">
        <v>0</v>
      </c>
      <c r="R7088">
        <v>2</v>
      </c>
      <c r="S7088">
        <v>0</v>
      </c>
      <c r="T7088">
        <v>4</v>
      </c>
      <c r="U7088">
        <v>0</v>
      </c>
      <c r="V7088">
        <v>0</v>
      </c>
      <c r="W7088">
        <v>0</v>
      </c>
      <c r="X7088">
        <v>7.6184848847335056</v>
      </c>
      <c r="Y7088">
        <v>0</v>
      </c>
      <c r="Z7088">
        <v>11.900625205717303</v>
      </c>
      <c r="AA7088">
        <v>0</v>
      </c>
      <c r="AB7088">
        <v>3.6708113777503359</v>
      </c>
      <c r="AC7088">
        <v>0</v>
      </c>
      <c r="AD7088">
        <v>0</v>
      </c>
      <c r="AE7088">
        <v>23.189921468201145</v>
      </c>
    </row>
    <row r="7089" spans="1:31" x14ac:dyDescent="0.25">
      <c r="A7089">
        <v>2347117</v>
      </c>
      <c r="B7089">
        <v>1</v>
      </c>
      <c r="C7089" t="s">
        <v>81</v>
      </c>
      <c r="D7089" t="s">
        <v>121</v>
      </c>
      <c r="E7089" t="s">
        <v>157</v>
      </c>
      <c r="F7089" t="s">
        <v>20141</v>
      </c>
      <c r="G7089" t="s">
        <v>159</v>
      </c>
      <c r="H7089" t="s">
        <v>154</v>
      </c>
      <c r="I7089" t="s">
        <v>144</v>
      </c>
      <c r="J7089" t="s">
        <v>137</v>
      </c>
      <c r="K7089" t="s">
        <v>138</v>
      </c>
      <c r="L7089" t="s">
        <v>20142</v>
      </c>
      <c r="M7089" t="s">
        <v>20143</v>
      </c>
      <c r="N7089">
        <v>3.082777777</v>
      </c>
      <c r="O7089">
        <v>0</v>
      </c>
      <c r="P7089">
        <v>2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1.3072695692327403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1.3072695692327403</v>
      </c>
    </row>
    <row r="7090" spans="1:31" x14ac:dyDescent="0.25">
      <c r="A7090">
        <v>2347071</v>
      </c>
      <c r="B7090">
        <v>1</v>
      </c>
      <c r="C7090" t="s">
        <v>80</v>
      </c>
      <c r="D7090" t="s">
        <v>88</v>
      </c>
      <c r="E7090" t="s">
        <v>157</v>
      </c>
      <c r="F7090" t="s">
        <v>20144</v>
      </c>
      <c r="G7090" t="s">
        <v>153</v>
      </c>
      <c r="H7090" t="s">
        <v>154</v>
      </c>
      <c r="I7090" t="s">
        <v>144</v>
      </c>
      <c r="J7090" t="s">
        <v>137</v>
      </c>
      <c r="K7090" t="s">
        <v>138</v>
      </c>
      <c r="L7090" t="s">
        <v>20145</v>
      </c>
      <c r="M7090" t="s">
        <v>20146</v>
      </c>
      <c r="N7090">
        <v>5.6752777769999998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1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2935.8648935825659</v>
      </c>
      <c r="AC7090">
        <v>0</v>
      </c>
      <c r="AD7090">
        <v>0</v>
      </c>
      <c r="AE7090">
        <v>2935.8648935825659</v>
      </c>
    </row>
    <row r="7091" spans="1:31" x14ac:dyDescent="0.25">
      <c r="A7091">
        <v>2347074</v>
      </c>
      <c r="B7091">
        <v>1</v>
      </c>
      <c r="C7091" t="s">
        <v>80</v>
      </c>
      <c r="D7091" t="s">
        <v>108</v>
      </c>
      <c r="E7091" t="s">
        <v>147</v>
      </c>
      <c r="F7091" t="s">
        <v>20147</v>
      </c>
      <c r="G7091" t="s">
        <v>494</v>
      </c>
      <c r="H7091" t="s">
        <v>135</v>
      </c>
      <c r="I7091" t="s">
        <v>144</v>
      </c>
      <c r="J7091" t="s">
        <v>137</v>
      </c>
      <c r="K7091" t="s">
        <v>138</v>
      </c>
      <c r="L7091" t="s">
        <v>20148</v>
      </c>
      <c r="M7091" t="s">
        <v>20149</v>
      </c>
      <c r="N7091">
        <v>1.409166666</v>
      </c>
      <c r="O7091">
        <v>0</v>
      </c>
      <c r="P7091">
        <v>20</v>
      </c>
      <c r="Q7091">
        <v>0</v>
      </c>
      <c r="R7091">
        <v>0</v>
      </c>
      <c r="S7091">
        <v>0</v>
      </c>
      <c r="T7091">
        <v>1</v>
      </c>
      <c r="U7091">
        <v>0</v>
      </c>
      <c r="V7091">
        <v>0</v>
      </c>
      <c r="W7091">
        <v>0</v>
      </c>
      <c r="X7091">
        <v>6.6882050623904101</v>
      </c>
      <c r="Y7091">
        <v>0</v>
      </c>
      <c r="Z7091">
        <v>0</v>
      </c>
      <c r="AA7091">
        <v>0</v>
      </c>
      <c r="AB7091">
        <v>0.71177848651644005</v>
      </c>
      <c r="AC7091">
        <v>0</v>
      </c>
      <c r="AD7091">
        <v>0</v>
      </c>
      <c r="AE7091">
        <v>7.3999835489068504</v>
      </c>
    </row>
    <row r="7092" spans="1:31" x14ac:dyDescent="0.25">
      <c r="A7092">
        <v>2346925</v>
      </c>
      <c r="B7092">
        <v>1</v>
      </c>
      <c r="C7092" t="s">
        <v>80</v>
      </c>
      <c r="D7092" t="s">
        <v>99</v>
      </c>
      <c r="E7092" t="s">
        <v>151</v>
      </c>
      <c r="F7092" t="s">
        <v>17677</v>
      </c>
      <c r="G7092" t="s">
        <v>331</v>
      </c>
      <c r="H7092" t="s">
        <v>154</v>
      </c>
      <c r="I7092" t="s">
        <v>144</v>
      </c>
      <c r="J7092" t="s">
        <v>137</v>
      </c>
      <c r="K7092" t="s">
        <v>138</v>
      </c>
      <c r="L7092" t="s">
        <v>20150</v>
      </c>
      <c r="M7092" t="s">
        <v>20151</v>
      </c>
      <c r="N7092">
        <v>1.734444444</v>
      </c>
      <c r="O7092">
        <v>0</v>
      </c>
      <c r="P7092">
        <v>38</v>
      </c>
      <c r="Q7092">
        <v>0</v>
      </c>
      <c r="R7092">
        <v>10</v>
      </c>
      <c r="S7092">
        <v>0</v>
      </c>
      <c r="T7092">
        <v>6</v>
      </c>
      <c r="U7092">
        <v>0</v>
      </c>
      <c r="V7092">
        <v>0</v>
      </c>
      <c r="W7092">
        <v>0</v>
      </c>
      <c r="X7092">
        <v>12.411546872562191</v>
      </c>
      <c r="Y7092">
        <v>0</v>
      </c>
      <c r="Z7092">
        <v>21.922559095628827</v>
      </c>
      <c r="AA7092">
        <v>0</v>
      </c>
      <c r="AB7092">
        <v>5.3766658431438508</v>
      </c>
      <c r="AC7092">
        <v>0</v>
      </c>
      <c r="AD7092">
        <v>0</v>
      </c>
      <c r="AE7092">
        <v>39.710771811334865</v>
      </c>
    </row>
    <row r="7093" spans="1:31" x14ac:dyDescent="0.25">
      <c r="A7093">
        <v>2347220</v>
      </c>
      <c r="B7093">
        <v>1</v>
      </c>
      <c r="C7093" t="s">
        <v>80</v>
      </c>
      <c r="D7093" t="s">
        <v>93</v>
      </c>
      <c r="E7093" t="s">
        <v>151</v>
      </c>
      <c r="F7093" t="s">
        <v>20152</v>
      </c>
      <c r="G7093" t="s">
        <v>498</v>
      </c>
      <c r="H7093" t="s">
        <v>154</v>
      </c>
      <c r="I7093" t="s">
        <v>144</v>
      </c>
      <c r="J7093" t="s">
        <v>137</v>
      </c>
      <c r="K7093" t="s">
        <v>138</v>
      </c>
      <c r="L7093" t="s">
        <v>20153</v>
      </c>
      <c r="M7093" t="s">
        <v>20154</v>
      </c>
      <c r="N7093">
        <v>4.0038888879999996</v>
      </c>
      <c r="O7093">
        <v>0</v>
      </c>
      <c r="P7093">
        <v>7</v>
      </c>
      <c r="Q7093">
        <v>0</v>
      </c>
      <c r="R7093">
        <v>1</v>
      </c>
      <c r="S7093">
        <v>0</v>
      </c>
      <c r="T7093">
        <v>1</v>
      </c>
      <c r="U7093">
        <v>0</v>
      </c>
      <c r="V7093">
        <v>0</v>
      </c>
      <c r="W7093">
        <v>0</v>
      </c>
      <c r="X7093">
        <v>4.4176941379509467</v>
      </c>
      <c r="Y7093">
        <v>0</v>
      </c>
      <c r="Z7093">
        <v>0.34681258685769445</v>
      </c>
      <c r="AA7093">
        <v>0</v>
      </c>
      <c r="AB7093">
        <v>0</v>
      </c>
      <c r="AC7093">
        <v>0</v>
      </c>
      <c r="AD7093">
        <v>0</v>
      </c>
      <c r="AE7093">
        <v>4.7645067248086415</v>
      </c>
    </row>
    <row r="7094" spans="1:31" x14ac:dyDescent="0.25">
      <c r="A7094">
        <v>2347237</v>
      </c>
      <c r="B7094">
        <v>1</v>
      </c>
      <c r="C7094" t="s">
        <v>81</v>
      </c>
      <c r="D7094" t="s">
        <v>112</v>
      </c>
      <c r="E7094" t="s">
        <v>151</v>
      </c>
      <c r="F7094" t="s">
        <v>20155</v>
      </c>
      <c r="G7094" t="s">
        <v>153</v>
      </c>
      <c r="H7094" t="s">
        <v>154</v>
      </c>
      <c r="I7094" t="s">
        <v>144</v>
      </c>
      <c r="J7094" t="s">
        <v>137</v>
      </c>
      <c r="K7094" t="s">
        <v>138</v>
      </c>
      <c r="L7094" t="s">
        <v>20156</v>
      </c>
      <c r="M7094" t="s">
        <v>20157</v>
      </c>
      <c r="N7094">
        <v>3.0616666659999998</v>
      </c>
      <c r="O7094">
        <v>0</v>
      </c>
      <c r="P7094">
        <v>17</v>
      </c>
      <c r="Q7094">
        <v>0</v>
      </c>
      <c r="R7094">
        <v>3</v>
      </c>
      <c r="S7094">
        <v>0</v>
      </c>
      <c r="T7094">
        <v>1</v>
      </c>
      <c r="U7094">
        <v>0</v>
      </c>
      <c r="V7094">
        <v>0</v>
      </c>
      <c r="W7094">
        <v>0</v>
      </c>
      <c r="X7094">
        <v>9.2179454283285427</v>
      </c>
      <c r="Y7094">
        <v>0</v>
      </c>
      <c r="Z7094">
        <v>9.4341172702617691</v>
      </c>
      <c r="AA7094">
        <v>0</v>
      </c>
      <c r="AB7094">
        <v>7.1359953089349171E-2</v>
      </c>
      <c r="AC7094">
        <v>0</v>
      </c>
      <c r="AD7094">
        <v>0</v>
      </c>
      <c r="AE7094">
        <v>18.723422651679662</v>
      </c>
    </row>
    <row r="7095" spans="1:31" x14ac:dyDescent="0.25">
      <c r="A7095">
        <v>2346931</v>
      </c>
      <c r="B7095">
        <v>1</v>
      </c>
      <c r="C7095" t="s">
        <v>80</v>
      </c>
      <c r="D7095" t="s">
        <v>98</v>
      </c>
      <c r="E7095" t="s">
        <v>174</v>
      </c>
      <c r="F7095" t="s">
        <v>20158</v>
      </c>
      <c r="G7095" t="s">
        <v>410</v>
      </c>
      <c r="H7095" t="s">
        <v>154</v>
      </c>
      <c r="I7095" t="s">
        <v>144</v>
      </c>
      <c r="J7095" t="s">
        <v>137</v>
      </c>
      <c r="K7095" t="s">
        <v>138</v>
      </c>
      <c r="L7095" t="s">
        <v>20159</v>
      </c>
      <c r="M7095" t="s">
        <v>20160</v>
      </c>
      <c r="N7095">
        <v>2.9488888879999999</v>
      </c>
      <c r="O7095">
        <v>0</v>
      </c>
      <c r="P7095">
        <v>5</v>
      </c>
      <c r="Q7095">
        <v>0</v>
      </c>
      <c r="R7095">
        <v>7</v>
      </c>
      <c r="S7095">
        <v>0</v>
      </c>
      <c r="T7095">
        <v>3</v>
      </c>
      <c r="U7095">
        <v>0</v>
      </c>
      <c r="V7095">
        <v>0</v>
      </c>
      <c r="W7095">
        <v>0</v>
      </c>
      <c r="X7095">
        <v>2.6762141116275568</v>
      </c>
      <c r="Y7095">
        <v>0</v>
      </c>
      <c r="Z7095">
        <v>31.450157775556701</v>
      </c>
      <c r="AA7095">
        <v>0</v>
      </c>
      <c r="AB7095">
        <v>10.000438333019103</v>
      </c>
      <c r="AC7095">
        <v>0</v>
      </c>
      <c r="AD7095">
        <v>0</v>
      </c>
      <c r="AE7095">
        <v>44.12681022020336</v>
      </c>
    </row>
    <row r="7096" spans="1:31" x14ac:dyDescent="0.25">
      <c r="A7096">
        <v>2347449</v>
      </c>
      <c r="B7096">
        <v>1</v>
      </c>
      <c r="C7096" t="s">
        <v>81</v>
      </c>
      <c r="D7096" t="s">
        <v>118</v>
      </c>
      <c r="E7096" t="s">
        <v>174</v>
      </c>
      <c r="F7096" t="s">
        <v>20161</v>
      </c>
      <c r="G7096" t="s">
        <v>194</v>
      </c>
      <c r="H7096" t="s">
        <v>154</v>
      </c>
      <c r="I7096" t="s">
        <v>144</v>
      </c>
      <c r="J7096" t="s">
        <v>137</v>
      </c>
      <c r="K7096" t="s">
        <v>138</v>
      </c>
      <c r="L7096" t="s">
        <v>20162</v>
      </c>
      <c r="M7096" t="s">
        <v>20163</v>
      </c>
      <c r="N7096">
        <v>0.2</v>
      </c>
      <c r="O7096">
        <v>0</v>
      </c>
      <c r="P7096">
        <v>84</v>
      </c>
      <c r="Q7096">
        <v>0</v>
      </c>
      <c r="R7096">
        <v>7</v>
      </c>
      <c r="S7096">
        <v>0</v>
      </c>
      <c r="T7096">
        <v>5</v>
      </c>
      <c r="U7096">
        <v>0</v>
      </c>
      <c r="V7096">
        <v>0</v>
      </c>
      <c r="W7096">
        <v>0</v>
      </c>
      <c r="X7096">
        <v>4.1064547016570021</v>
      </c>
      <c r="Y7096">
        <v>0</v>
      </c>
      <c r="Z7096">
        <v>1.6019558653669999</v>
      </c>
      <c r="AA7096">
        <v>0</v>
      </c>
      <c r="AB7096">
        <v>0.20399650066760006</v>
      </c>
      <c r="AC7096">
        <v>0</v>
      </c>
      <c r="AD7096">
        <v>0</v>
      </c>
      <c r="AE7096">
        <v>5.9124070676916016</v>
      </c>
    </row>
    <row r="7097" spans="1:31" x14ac:dyDescent="0.25">
      <c r="A7097">
        <v>2347429</v>
      </c>
      <c r="B7097">
        <v>1</v>
      </c>
      <c r="C7097" t="s">
        <v>81</v>
      </c>
      <c r="D7097" t="s">
        <v>123</v>
      </c>
      <c r="E7097" t="s">
        <v>141</v>
      </c>
      <c r="F7097" t="s">
        <v>20164</v>
      </c>
      <c r="G7097" t="s">
        <v>134</v>
      </c>
      <c r="H7097" t="s">
        <v>135</v>
      </c>
      <c r="I7097" t="s">
        <v>144</v>
      </c>
      <c r="J7097" t="s">
        <v>137</v>
      </c>
      <c r="K7097" t="s">
        <v>138</v>
      </c>
      <c r="L7097" t="s">
        <v>20165</v>
      </c>
      <c r="M7097" t="s">
        <v>20166</v>
      </c>
      <c r="N7097">
        <v>1.6597222220000001</v>
      </c>
      <c r="O7097">
        <v>0</v>
      </c>
      <c r="P7097">
        <v>1</v>
      </c>
      <c r="Q7097">
        <v>1</v>
      </c>
      <c r="R7097">
        <v>38</v>
      </c>
      <c r="S7097">
        <v>0</v>
      </c>
      <c r="T7097">
        <v>6</v>
      </c>
      <c r="U7097">
        <v>0</v>
      </c>
      <c r="V7097">
        <v>0</v>
      </c>
      <c r="W7097">
        <v>0</v>
      </c>
      <c r="X7097">
        <v>0.56058048464585553</v>
      </c>
      <c r="Y7097">
        <v>4.8148890388841661</v>
      </c>
      <c r="Z7097">
        <v>181.39811918875225</v>
      </c>
      <c r="AA7097">
        <v>0</v>
      </c>
      <c r="AB7097">
        <v>18.438581744828479</v>
      </c>
      <c r="AC7097">
        <v>0</v>
      </c>
      <c r="AD7097">
        <v>0</v>
      </c>
      <c r="AE7097">
        <v>205.21217045711074</v>
      </c>
    </row>
    <row r="7098" spans="1:31" x14ac:dyDescent="0.25">
      <c r="A7098">
        <v>2347137</v>
      </c>
      <c r="B7098">
        <v>1</v>
      </c>
      <c r="C7098" t="s">
        <v>80</v>
      </c>
      <c r="D7098" t="s">
        <v>100</v>
      </c>
      <c r="E7098" t="s">
        <v>147</v>
      </c>
      <c r="F7098" t="s">
        <v>20167</v>
      </c>
      <c r="G7098" t="s">
        <v>134</v>
      </c>
      <c r="H7098" t="s">
        <v>135</v>
      </c>
      <c r="I7098" t="s">
        <v>144</v>
      </c>
      <c r="J7098" t="s">
        <v>137</v>
      </c>
      <c r="K7098" t="s">
        <v>138</v>
      </c>
      <c r="L7098" t="s">
        <v>20168</v>
      </c>
      <c r="M7098" t="s">
        <v>20169</v>
      </c>
      <c r="N7098">
        <v>0.26</v>
      </c>
      <c r="O7098">
        <v>0</v>
      </c>
      <c r="P7098">
        <v>918</v>
      </c>
      <c r="Q7098">
        <v>0</v>
      </c>
      <c r="R7098">
        <v>127</v>
      </c>
      <c r="S7098">
        <v>0</v>
      </c>
      <c r="T7098">
        <v>107</v>
      </c>
      <c r="U7098">
        <v>0</v>
      </c>
      <c r="V7098">
        <v>0</v>
      </c>
      <c r="W7098">
        <v>0</v>
      </c>
      <c r="X7098">
        <v>126.79477285451182</v>
      </c>
      <c r="Y7098">
        <v>0</v>
      </c>
      <c r="Z7098">
        <v>38.90202141377835</v>
      </c>
      <c r="AA7098">
        <v>0</v>
      </c>
      <c r="AB7098">
        <v>35.830127815334343</v>
      </c>
      <c r="AC7098">
        <v>0</v>
      </c>
      <c r="AD7098">
        <v>0</v>
      </c>
      <c r="AE7098">
        <v>201.52692208362453</v>
      </c>
    </row>
    <row r="7099" spans="1:31" x14ac:dyDescent="0.25">
      <c r="A7099">
        <v>2347008</v>
      </c>
      <c r="B7099">
        <v>1</v>
      </c>
      <c r="C7099" t="s">
        <v>81</v>
      </c>
      <c r="D7099" t="s">
        <v>127</v>
      </c>
      <c r="E7099" t="s">
        <v>147</v>
      </c>
      <c r="F7099" t="s">
        <v>20170</v>
      </c>
      <c r="G7099" t="s">
        <v>494</v>
      </c>
      <c r="H7099" t="s">
        <v>135</v>
      </c>
      <c r="I7099" t="s">
        <v>144</v>
      </c>
      <c r="J7099" t="s">
        <v>137</v>
      </c>
      <c r="K7099" t="s">
        <v>138</v>
      </c>
      <c r="L7099" t="s">
        <v>20171</v>
      </c>
      <c r="M7099" t="s">
        <v>20172</v>
      </c>
      <c r="N7099">
        <v>4.1322222220000002</v>
      </c>
      <c r="O7099">
        <v>0</v>
      </c>
      <c r="P7099">
        <v>0</v>
      </c>
      <c r="Q7099">
        <v>5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23.590624115783701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23.590624115783701</v>
      </c>
    </row>
    <row r="7100" spans="1:31" x14ac:dyDescent="0.25">
      <c r="A7100">
        <v>2347051</v>
      </c>
      <c r="B7100">
        <v>1</v>
      </c>
      <c r="C7100" t="s">
        <v>80</v>
      </c>
      <c r="D7100" t="s">
        <v>83</v>
      </c>
      <c r="E7100" t="s">
        <v>151</v>
      </c>
      <c r="F7100" t="s">
        <v>8653</v>
      </c>
      <c r="G7100" t="s">
        <v>292</v>
      </c>
      <c r="H7100" t="s">
        <v>154</v>
      </c>
      <c r="I7100" t="s">
        <v>144</v>
      </c>
      <c r="J7100" t="s">
        <v>137</v>
      </c>
      <c r="K7100" t="s">
        <v>138</v>
      </c>
      <c r="L7100" t="s">
        <v>20173</v>
      </c>
      <c r="M7100" t="s">
        <v>20174</v>
      </c>
      <c r="N7100">
        <v>3.1530555549999999</v>
      </c>
      <c r="O7100">
        <v>0</v>
      </c>
      <c r="P7100">
        <v>1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1.0603229270950978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1.0603229270950978</v>
      </c>
    </row>
    <row r="7101" spans="1:31" x14ac:dyDescent="0.25">
      <c r="A7101">
        <v>2347492</v>
      </c>
      <c r="B7101">
        <v>1</v>
      </c>
      <c r="C7101" t="s">
        <v>80</v>
      </c>
      <c r="D7101" t="s">
        <v>94</v>
      </c>
      <c r="E7101" t="s">
        <v>132</v>
      </c>
      <c r="F7101" t="s">
        <v>20073</v>
      </c>
      <c r="G7101" t="s">
        <v>134</v>
      </c>
      <c r="H7101" t="s">
        <v>135</v>
      </c>
      <c r="I7101" t="s">
        <v>144</v>
      </c>
      <c r="J7101" t="s">
        <v>137</v>
      </c>
      <c r="K7101" t="s">
        <v>138</v>
      </c>
      <c r="L7101" t="s">
        <v>20175</v>
      </c>
      <c r="M7101" t="s">
        <v>20176</v>
      </c>
      <c r="N7101">
        <v>0.45500000000000002</v>
      </c>
      <c r="O7101">
        <v>1</v>
      </c>
      <c r="P7101">
        <v>2242</v>
      </c>
      <c r="Q7101">
        <v>76</v>
      </c>
      <c r="R7101">
        <v>501</v>
      </c>
      <c r="S7101">
        <v>38</v>
      </c>
      <c r="T7101">
        <v>319</v>
      </c>
      <c r="U7101">
        <v>18</v>
      </c>
      <c r="V7101">
        <v>0</v>
      </c>
      <c r="W7101">
        <v>0.36331447653501003</v>
      </c>
      <c r="X7101">
        <v>238.00048463547805</v>
      </c>
      <c r="Y7101">
        <v>200.18756983215988</v>
      </c>
      <c r="Z7101">
        <v>748.59995349896417</v>
      </c>
      <c r="AA7101">
        <v>101.5100931637902</v>
      </c>
      <c r="AB7101">
        <v>123.06743322783105</v>
      </c>
      <c r="AC7101">
        <v>711.16044036387984</v>
      </c>
      <c r="AD7101">
        <v>0</v>
      </c>
      <c r="AE7101">
        <v>2122.8892891986379</v>
      </c>
    </row>
    <row r="7102" spans="1:31" x14ac:dyDescent="0.25">
      <c r="A7102">
        <v>2347243</v>
      </c>
      <c r="B7102">
        <v>1</v>
      </c>
      <c r="C7102" t="s">
        <v>80</v>
      </c>
      <c r="D7102" t="s">
        <v>84</v>
      </c>
      <c r="E7102" t="s">
        <v>157</v>
      </c>
      <c r="F7102" t="s">
        <v>1114</v>
      </c>
      <c r="G7102" t="s">
        <v>204</v>
      </c>
      <c r="H7102" t="s">
        <v>154</v>
      </c>
      <c r="I7102" t="s">
        <v>144</v>
      </c>
      <c r="J7102" t="s">
        <v>137</v>
      </c>
      <c r="K7102" t="s">
        <v>138</v>
      </c>
      <c r="L7102" t="s">
        <v>20177</v>
      </c>
      <c r="M7102" t="s">
        <v>20178</v>
      </c>
      <c r="N7102">
        <v>1.379444444</v>
      </c>
      <c r="O7102">
        <v>0</v>
      </c>
      <c r="P7102">
        <v>1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0.37739835551612005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0.37739835551612005</v>
      </c>
    </row>
    <row r="7103" spans="1:31" x14ac:dyDescent="0.25">
      <c r="A7103">
        <v>2347346</v>
      </c>
      <c r="B7103">
        <v>1</v>
      </c>
      <c r="C7103" t="s">
        <v>81</v>
      </c>
      <c r="D7103" t="s">
        <v>122</v>
      </c>
      <c r="E7103" t="s">
        <v>147</v>
      </c>
      <c r="F7103" t="s">
        <v>20179</v>
      </c>
      <c r="G7103" t="s">
        <v>184</v>
      </c>
      <c r="H7103" t="s">
        <v>135</v>
      </c>
      <c r="I7103" t="s">
        <v>144</v>
      </c>
      <c r="J7103" t="s">
        <v>137</v>
      </c>
      <c r="K7103" t="s">
        <v>138</v>
      </c>
      <c r="L7103" t="s">
        <v>20180</v>
      </c>
      <c r="M7103" t="s">
        <v>20181</v>
      </c>
      <c r="N7103">
        <v>1.582222222</v>
      </c>
      <c r="O7103">
        <v>0</v>
      </c>
      <c r="P7103">
        <v>63</v>
      </c>
      <c r="Q7103">
        <v>0</v>
      </c>
      <c r="R7103">
        <v>2</v>
      </c>
      <c r="S7103">
        <v>2</v>
      </c>
      <c r="T7103">
        <v>6</v>
      </c>
      <c r="U7103">
        <v>0</v>
      </c>
      <c r="V7103">
        <v>1</v>
      </c>
      <c r="W7103">
        <v>0</v>
      </c>
      <c r="X7103">
        <v>15.219036159546189</v>
      </c>
      <c r="Y7103">
        <v>0</v>
      </c>
      <c r="Z7103">
        <v>2.6922092754139921</v>
      </c>
      <c r="AA7103">
        <v>6.0837136855775782</v>
      </c>
      <c r="AB7103">
        <v>10.427473699926713</v>
      </c>
      <c r="AC7103">
        <v>0</v>
      </c>
      <c r="AD7103">
        <v>6.480900526755355</v>
      </c>
      <c r="AE7103">
        <v>40.903333347219828</v>
      </c>
    </row>
    <row r="7104" spans="1:31" x14ac:dyDescent="0.25">
      <c r="A7104">
        <v>2347014</v>
      </c>
      <c r="B7104">
        <v>1</v>
      </c>
      <c r="C7104" t="s">
        <v>80</v>
      </c>
      <c r="D7104" t="s">
        <v>109</v>
      </c>
      <c r="E7104" t="s">
        <v>147</v>
      </c>
      <c r="F7104" t="s">
        <v>20182</v>
      </c>
      <c r="G7104" t="s">
        <v>208</v>
      </c>
      <c r="H7104" t="s">
        <v>135</v>
      </c>
      <c r="I7104" t="s">
        <v>144</v>
      </c>
      <c r="J7104" t="s">
        <v>137</v>
      </c>
      <c r="K7104" t="s">
        <v>209</v>
      </c>
      <c r="L7104" t="s">
        <v>20183</v>
      </c>
      <c r="M7104" t="s">
        <v>20184</v>
      </c>
      <c r="N7104">
        <v>3.0097222220000002</v>
      </c>
      <c r="O7104">
        <v>0</v>
      </c>
      <c r="P7104">
        <v>39</v>
      </c>
      <c r="Q7104">
        <v>0</v>
      </c>
      <c r="R7104">
        <v>1</v>
      </c>
      <c r="S7104">
        <v>0</v>
      </c>
      <c r="T7104">
        <v>3</v>
      </c>
      <c r="U7104">
        <v>0</v>
      </c>
      <c r="V7104">
        <v>0</v>
      </c>
      <c r="W7104">
        <v>0</v>
      </c>
      <c r="X7104">
        <v>18.908927496471591</v>
      </c>
      <c r="Y7104">
        <v>0</v>
      </c>
      <c r="Z7104">
        <v>0.74777973320813174</v>
      </c>
      <c r="AA7104">
        <v>0</v>
      </c>
      <c r="AB7104">
        <v>7.4096231850355014</v>
      </c>
      <c r="AC7104">
        <v>0</v>
      </c>
      <c r="AD7104">
        <v>0</v>
      </c>
      <c r="AE7104">
        <v>27.066330414715225</v>
      </c>
    </row>
    <row r="7105" spans="1:31" x14ac:dyDescent="0.25">
      <c r="A7105">
        <v>2347323</v>
      </c>
      <c r="B7105">
        <v>1</v>
      </c>
      <c r="C7105" t="s">
        <v>81</v>
      </c>
      <c r="D7105" t="s">
        <v>112</v>
      </c>
      <c r="E7105" t="s">
        <v>174</v>
      </c>
      <c r="F7105" t="s">
        <v>20185</v>
      </c>
      <c r="G7105" t="s">
        <v>208</v>
      </c>
      <c r="H7105" t="s">
        <v>154</v>
      </c>
      <c r="I7105" t="s">
        <v>144</v>
      </c>
      <c r="J7105" t="s">
        <v>137</v>
      </c>
      <c r="K7105" t="s">
        <v>209</v>
      </c>
      <c r="L7105" t="s">
        <v>20186</v>
      </c>
      <c r="M7105" t="s">
        <v>20187</v>
      </c>
      <c r="N7105">
        <v>0.84027777699999995</v>
      </c>
      <c r="O7105">
        <v>0</v>
      </c>
      <c r="P7105">
        <v>317</v>
      </c>
      <c r="Q7105">
        <v>0</v>
      </c>
      <c r="R7105">
        <v>5</v>
      </c>
      <c r="S7105">
        <v>0</v>
      </c>
      <c r="T7105">
        <v>11</v>
      </c>
      <c r="U7105">
        <v>0</v>
      </c>
      <c r="V7105">
        <v>0</v>
      </c>
      <c r="W7105">
        <v>0</v>
      </c>
      <c r="X7105">
        <v>61.273113696958177</v>
      </c>
      <c r="Y7105">
        <v>0</v>
      </c>
      <c r="Z7105">
        <v>0.35259945387899716</v>
      </c>
      <c r="AA7105">
        <v>0</v>
      </c>
      <c r="AB7105">
        <v>24.130876243197129</v>
      </c>
      <c r="AC7105">
        <v>0</v>
      </c>
      <c r="AD7105">
        <v>0</v>
      </c>
      <c r="AE7105">
        <v>85.756589394034307</v>
      </c>
    </row>
    <row r="7106" spans="1:31" x14ac:dyDescent="0.25">
      <c r="A7106">
        <v>2346822</v>
      </c>
      <c r="B7106">
        <v>1</v>
      </c>
      <c r="C7106" t="s">
        <v>81</v>
      </c>
      <c r="D7106" t="s">
        <v>122</v>
      </c>
      <c r="E7106" t="s">
        <v>157</v>
      </c>
      <c r="F7106" t="s">
        <v>20188</v>
      </c>
      <c r="G7106" t="s">
        <v>159</v>
      </c>
      <c r="H7106" t="s">
        <v>154</v>
      </c>
      <c r="I7106" t="s">
        <v>144</v>
      </c>
      <c r="J7106" t="s">
        <v>137</v>
      </c>
      <c r="K7106" t="s">
        <v>138</v>
      </c>
      <c r="L7106" t="s">
        <v>20189</v>
      </c>
      <c r="M7106" t="s">
        <v>20190</v>
      </c>
      <c r="N7106">
        <v>0.96499999999999997</v>
      </c>
      <c r="O7106">
        <v>0</v>
      </c>
      <c r="P7106">
        <v>2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0.39151136867856451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0.39151136867856451</v>
      </c>
    </row>
    <row r="7107" spans="1:31" x14ac:dyDescent="0.25">
      <c r="A7107">
        <v>2346845</v>
      </c>
      <c r="B7107">
        <v>1</v>
      </c>
      <c r="C7107" t="s">
        <v>80</v>
      </c>
      <c r="D7107" t="s">
        <v>83</v>
      </c>
      <c r="E7107" t="s">
        <v>326</v>
      </c>
      <c r="F7107" t="s">
        <v>20191</v>
      </c>
      <c r="G7107" t="s">
        <v>410</v>
      </c>
      <c r="H7107" t="s">
        <v>154</v>
      </c>
      <c r="I7107" t="s">
        <v>144</v>
      </c>
      <c r="J7107" t="s">
        <v>137</v>
      </c>
      <c r="K7107" t="s">
        <v>138</v>
      </c>
      <c r="L7107" t="s">
        <v>20192</v>
      </c>
      <c r="M7107" t="s">
        <v>20193</v>
      </c>
      <c r="N7107">
        <v>2.1069444439999998</v>
      </c>
      <c r="O7107">
        <v>0</v>
      </c>
      <c r="P7107">
        <v>45</v>
      </c>
      <c r="Q7107">
        <v>0</v>
      </c>
      <c r="R7107">
        <v>0</v>
      </c>
      <c r="S7107">
        <v>0</v>
      </c>
      <c r="T7107">
        <v>42</v>
      </c>
      <c r="U7107">
        <v>0</v>
      </c>
      <c r="V7107">
        <v>0</v>
      </c>
      <c r="W7107">
        <v>0</v>
      </c>
      <c r="X7107">
        <v>19.659110126502402</v>
      </c>
      <c r="Y7107">
        <v>0</v>
      </c>
      <c r="Z7107">
        <v>0</v>
      </c>
      <c r="AA7107">
        <v>0</v>
      </c>
      <c r="AB7107">
        <v>28.499804195161346</v>
      </c>
      <c r="AC7107">
        <v>0</v>
      </c>
      <c r="AD7107">
        <v>0</v>
      </c>
      <c r="AE7107">
        <v>48.158914321663744</v>
      </c>
    </row>
    <row r="7108" spans="1:31" x14ac:dyDescent="0.25">
      <c r="A7108">
        <v>2347177</v>
      </c>
      <c r="B7108">
        <v>1</v>
      </c>
      <c r="C7108" t="s">
        <v>80</v>
      </c>
      <c r="D7108" t="s">
        <v>88</v>
      </c>
      <c r="E7108" t="s">
        <v>157</v>
      </c>
      <c r="F7108" t="s">
        <v>20194</v>
      </c>
      <c r="G7108" t="s">
        <v>159</v>
      </c>
      <c r="H7108" t="s">
        <v>154</v>
      </c>
      <c r="I7108" t="s">
        <v>144</v>
      </c>
      <c r="J7108" t="s">
        <v>137</v>
      </c>
      <c r="K7108" t="s">
        <v>138</v>
      </c>
      <c r="L7108" t="s">
        <v>20195</v>
      </c>
      <c r="M7108" t="s">
        <v>20196</v>
      </c>
      <c r="N7108">
        <v>0.764444444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34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12.901678309094724</v>
      </c>
      <c r="AC7108">
        <v>0</v>
      </c>
      <c r="AD7108">
        <v>0</v>
      </c>
      <c r="AE7108">
        <v>12.901678309094724</v>
      </c>
    </row>
    <row r="7109" spans="1:31" x14ac:dyDescent="0.25">
      <c r="A7109">
        <v>2347509</v>
      </c>
      <c r="B7109">
        <v>1</v>
      </c>
      <c r="C7109" t="s">
        <v>81</v>
      </c>
      <c r="D7109" t="s">
        <v>123</v>
      </c>
      <c r="E7109" t="s">
        <v>157</v>
      </c>
      <c r="F7109" t="s">
        <v>20197</v>
      </c>
      <c r="G7109" t="s">
        <v>159</v>
      </c>
      <c r="H7109" t="s">
        <v>154</v>
      </c>
      <c r="I7109" t="s">
        <v>144</v>
      </c>
      <c r="J7109" t="s">
        <v>137</v>
      </c>
      <c r="K7109" t="s">
        <v>138</v>
      </c>
      <c r="L7109" t="s">
        <v>20198</v>
      </c>
      <c r="M7109" t="s">
        <v>20199</v>
      </c>
      <c r="N7109">
        <v>2.363611111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2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0.77826827856161396</v>
      </c>
      <c r="AC7109">
        <v>0</v>
      </c>
      <c r="AD7109">
        <v>0</v>
      </c>
      <c r="AE7109">
        <v>0.77826827856161396</v>
      </c>
    </row>
    <row r="7110" spans="1:31" x14ac:dyDescent="0.25">
      <c r="A7110">
        <v>2346968</v>
      </c>
      <c r="B7110">
        <v>1</v>
      </c>
      <c r="C7110" t="s">
        <v>81</v>
      </c>
      <c r="D7110" t="s">
        <v>128</v>
      </c>
      <c r="E7110" t="s">
        <v>147</v>
      </c>
      <c r="F7110" t="s">
        <v>20200</v>
      </c>
      <c r="G7110" t="s">
        <v>269</v>
      </c>
      <c r="H7110" t="s">
        <v>135</v>
      </c>
      <c r="I7110" t="s">
        <v>144</v>
      </c>
      <c r="J7110" t="s">
        <v>137</v>
      </c>
      <c r="K7110" t="s">
        <v>209</v>
      </c>
      <c r="L7110" t="s">
        <v>20201</v>
      </c>
      <c r="M7110" t="s">
        <v>20202</v>
      </c>
      <c r="N7110">
        <v>2.2522222219999999</v>
      </c>
      <c r="O7110">
        <v>0</v>
      </c>
      <c r="P7110">
        <v>366</v>
      </c>
      <c r="Q7110">
        <v>0</v>
      </c>
      <c r="R7110">
        <v>0</v>
      </c>
      <c r="S7110">
        <v>0</v>
      </c>
      <c r="T7110">
        <v>55</v>
      </c>
      <c r="U7110">
        <v>0</v>
      </c>
      <c r="V7110">
        <v>0</v>
      </c>
      <c r="W7110">
        <v>0</v>
      </c>
      <c r="X7110">
        <v>187.03772818771205</v>
      </c>
      <c r="Y7110">
        <v>0</v>
      </c>
      <c r="Z7110">
        <v>0</v>
      </c>
      <c r="AA7110">
        <v>0</v>
      </c>
      <c r="AB7110">
        <v>208.80767634990085</v>
      </c>
      <c r="AC7110">
        <v>0</v>
      </c>
      <c r="AD7110">
        <v>0</v>
      </c>
      <c r="AE7110">
        <v>395.84540453761292</v>
      </c>
    </row>
    <row r="7111" spans="1:31" x14ac:dyDescent="0.25">
      <c r="A7111">
        <v>2346868</v>
      </c>
      <c r="B7111">
        <v>1</v>
      </c>
      <c r="C7111" t="s">
        <v>81</v>
      </c>
      <c r="D7111" t="s">
        <v>123</v>
      </c>
      <c r="E7111" t="s">
        <v>174</v>
      </c>
      <c r="F7111" t="s">
        <v>20203</v>
      </c>
      <c r="G7111" t="s">
        <v>153</v>
      </c>
      <c r="H7111" t="s">
        <v>154</v>
      </c>
      <c r="I7111" t="s">
        <v>144</v>
      </c>
      <c r="J7111" t="s">
        <v>137</v>
      </c>
      <c r="K7111" t="s">
        <v>138</v>
      </c>
      <c r="L7111" t="s">
        <v>20204</v>
      </c>
      <c r="M7111" t="s">
        <v>20205</v>
      </c>
      <c r="N7111">
        <v>1.548888888</v>
      </c>
      <c r="O7111">
        <v>0</v>
      </c>
      <c r="P7111">
        <v>0</v>
      </c>
      <c r="Q7111">
        <v>0</v>
      </c>
      <c r="R7111">
        <v>6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23.034100485702627</v>
      </c>
      <c r="AA7111">
        <v>0</v>
      </c>
      <c r="AB7111">
        <v>0</v>
      </c>
      <c r="AC7111">
        <v>0</v>
      </c>
      <c r="AD7111">
        <v>0</v>
      </c>
      <c r="AE7111">
        <v>23.034100485702627</v>
      </c>
    </row>
    <row r="7112" spans="1:31" x14ac:dyDescent="0.25">
      <c r="A7112">
        <v>2347114</v>
      </c>
      <c r="B7112">
        <v>1</v>
      </c>
      <c r="C7112" t="s">
        <v>81</v>
      </c>
      <c r="D7112" t="s">
        <v>128</v>
      </c>
      <c r="E7112" t="s">
        <v>157</v>
      </c>
      <c r="F7112" t="s">
        <v>20206</v>
      </c>
      <c r="G7112" t="s">
        <v>204</v>
      </c>
      <c r="H7112" t="s">
        <v>154</v>
      </c>
      <c r="I7112" t="s">
        <v>144</v>
      </c>
      <c r="J7112" t="s">
        <v>137</v>
      </c>
      <c r="K7112" t="s">
        <v>138</v>
      </c>
      <c r="L7112" t="s">
        <v>20207</v>
      </c>
      <c r="M7112" t="s">
        <v>20208</v>
      </c>
      <c r="N7112">
        <v>2.6577777770000002</v>
      </c>
      <c r="O7112">
        <v>0</v>
      </c>
      <c r="P7112">
        <v>3</v>
      </c>
      <c r="Q7112">
        <v>0</v>
      </c>
      <c r="R7112">
        <v>0</v>
      </c>
      <c r="S7112">
        <v>0</v>
      </c>
      <c r="T7112">
        <v>1</v>
      </c>
      <c r="U7112">
        <v>0</v>
      </c>
      <c r="V7112">
        <v>0</v>
      </c>
      <c r="W7112">
        <v>0</v>
      </c>
      <c r="X7112">
        <v>2.2222273854584178</v>
      </c>
      <c r="Y7112">
        <v>0</v>
      </c>
      <c r="Z7112">
        <v>0</v>
      </c>
      <c r="AA7112">
        <v>0</v>
      </c>
      <c r="AB7112">
        <v>2.6376695649085073</v>
      </c>
      <c r="AC7112">
        <v>0</v>
      </c>
      <c r="AD7112">
        <v>0</v>
      </c>
      <c r="AE7112">
        <v>4.8598969503669256</v>
      </c>
    </row>
    <row r="7113" spans="1:31" x14ac:dyDescent="0.25">
      <c r="A7113">
        <v>2347469</v>
      </c>
      <c r="B7113">
        <v>1</v>
      </c>
      <c r="C7113" t="s">
        <v>81</v>
      </c>
      <c r="D7113" t="s">
        <v>122</v>
      </c>
      <c r="E7113" t="s">
        <v>147</v>
      </c>
      <c r="F7113" t="s">
        <v>20209</v>
      </c>
      <c r="G7113" t="s">
        <v>184</v>
      </c>
      <c r="H7113" t="s">
        <v>135</v>
      </c>
      <c r="I7113" t="s">
        <v>144</v>
      </c>
      <c r="J7113" t="s">
        <v>137</v>
      </c>
      <c r="K7113" t="s">
        <v>138</v>
      </c>
      <c r="L7113" t="s">
        <v>20210</v>
      </c>
      <c r="M7113" t="s">
        <v>20211</v>
      </c>
      <c r="N7113">
        <v>1.97</v>
      </c>
      <c r="O7113">
        <v>16</v>
      </c>
      <c r="P7113">
        <v>267</v>
      </c>
      <c r="Q7113">
        <v>8</v>
      </c>
      <c r="R7113">
        <v>8</v>
      </c>
      <c r="S7113">
        <v>8</v>
      </c>
      <c r="T7113">
        <v>15</v>
      </c>
      <c r="U7113">
        <v>0</v>
      </c>
      <c r="V7113">
        <v>1</v>
      </c>
      <c r="W7113">
        <v>8.0978754140787057</v>
      </c>
      <c r="X7113">
        <v>73.929843102906474</v>
      </c>
      <c r="Y7113">
        <v>46.838920207431421</v>
      </c>
      <c r="Z7113">
        <v>1.4795353803157973</v>
      </c>
      <c r="AA7113">
        <v>56.612495275033631</v>
      </c>
      <c r="AB7113">
        <v>11.084696653224276</v>
      </c>
      <c r="AC7113">
        <v>0</v>
      </c>
      <c r="AD7113">
        <v>158.6113497319156</v>
      </c>
      <c r="AE7113">
        <v>356.65471576490592</v>
      </c>
    </row>
    <row r="7114" spans="1:31" x14ac:dyDescent="0.25">
      <c r="A7114">
        <v>2347077</v>
      </c>
      <c r="B7114">
        <v>1</v>
      </c>
      <c r="C7114" t="s">
        <v>81</v>
      </c>
      <c r="D7114" t="s">
        <v>127</v>
      </c>
      <c r="E7114" t="s">
        <v>151</v>
      </c>
      <c r="F7114" t="s">
        <v>20212</v>
      </c>
      <c r="G7114" t="s">
        <v>410</v>
      </c>
      <c r="H7114" t="s">
        <v>154</v>
      </c>
      <c r="I7114" t="s">
        <v>144</v>
      </c>
      <c r="J7114" t="s">
        <v>137</v>
      </c>
      <c r="K7114" t="s">
        <v>138</v>
      </c>
      <c r="L7114" t="s">
        <v>20213</v>
      </c>
      <c r="M7114" t="s">
        <v>20214</v>
      </c>
      <c r="N7114">
        <v>1.7647222220000001</v>
      </c>
      <c r="O7114">
        <v>0</v>
      </c>
      <c r="P7114">
        <v>311</v>
      </c>
      <c r="Q7114">
        <v>0</v>
      </c>
      <c r="R7114">
        <v>0</v>
      </c>
      <c r="S7114">
        <v>0</v>
      </c>
      <c r="T7114">
        <v>4</v>
      </c>
      <c r="U7114">
        <v>0</v>
      </c>
      <c r="V7114">
        <v>0</v>
      </c>
      <c r="W7114">
        <v>0</v>
      </c>
      <c r="X7114">
        <v>127.91843063133565</v>
      </c>
      <c r="Y7114">
        <v>0</v>
      </c>
      <c r="Z7114">
        <v>0</v>
      </c>
      <c r="AA7114">
        <v>0</v>
      </c>
      <c r="AB7114">
        <v>3.8957760301106661</v>
      </c>
      <c r="AC7114">
        <v>0</v>
      </c>
      <c r="AD7114">
        <v>0</v>
      </c>
      <c r="AE7114">
        <v>131.81420666144632</v>
      </c>
    </row>
    <row r="7115" spans="1:31" x14ac:dyDescent="0.25">
      <c r="A7115">
        <v>2347409</v>
      </c>
      <c r="B7115">
        <v>1</v>
      </c>
      <c r="C7115" t="s">
        <v>80</v>
      </c>
      <c r="D7115" t="s">
        <v>96</v>
      </c>
      <c r="E7115" t="s">
        <v>151</v>
      </c>
      <c r="F7115" t="s">
        <v>20215</v>
      </c>
      <c r="G7115" t="s">
        <v>797</v>
      </c>
      <c r="H7115" t="s">
        <v>154</v>
      </c>
      <c r="I7115" t="s">
        <v>144</v>
      </c>
      <c r="J7115" t="s">
        <v>137</v>
      </c>
      <c r="K7115" t="s">
        <v>138</v>
      </c>
      <c r="L7115" t="s">
        <v>20216</v>
      </c>
      <c r="M7115" t="s">
        <v>20217</v>
      </c>
      <c r="N7115">
        <v>2.0794444439999999</v>
      </c>
      <c r="O7115">
        <v>0</v>
      </c>
      <c r="P7115">
        <v>54</v>
      </c>
      <c r="Q7115">
        <v>0</v>
      </c>
      <c r="R7115">
        <v>0</v>
      </c>
      <c r="S7115">
        <v>0</v>
      </c>
      <c r="T7115">
        <v>6</v>
      </c>
      <c r="U7115">
        <v>0</v>
      </c>
      <c r="V7115">
        <v>0</v>
      </c>
      <c r="W7115">
        <v>0</v>
      </c>
      <c r="X7115">
        <v>49.742559077166725</v>
      </c>
      <c r="Y7115">
        <v>0</v>
      </c>
      <c r="Z7115">
        <v>0</v>
      </c>
      <c r="AA7115">
        <v>0</v>
      </c>
      <c r="AB7115">
        <v>7.7921180352319048</v>
      </c>
      <c r="AC7115">
        <v>0</v>
      </c>
      <c r="AD7115">
        <v>0</v>
      </c>
      <c r="AE7115">
        <v>57.534677112398626</v>
      </c>
    </row>
    <row r="7116" spans="1:31" x14ac:dyDescent="0.25">
      <c r="A7116">
        <v>2346928</v>
      </c>
      <c r="B7116">
        <v>1</v>
      </c>
      <c r="C7116" t="s">
        <v>80</v>
      </c>
      <c r="D7116" t="s">
        <v>97</v>
      </c>
      <c r="E7116" t="s">
        <v>157</v>
      </c>
      <c r="F7116" t="s">
        <v>20218</v>
      </c>
      <c r="G7116" t="s">
        <v>159</v>
      </c>
      <c r="H7116" t="s">
        <v>154</v>
      </c>
      <c r="I7116" t="s">
        <v>144</v>
      </c>
      <c r="J7116" t="s">
        <v>137</v>
      </c>
      <c r="K7116" t="s">
        <v>138</v>
      </c>
      <c r="L7116" t="s">
        <v>20219</v>
      </c>
      <c r="M7116" t="s">
        <v>20220</v>
      </c>
      <c r="N7116">
        <v>1.0619444440000001</v>
      </c>
      <c r="O7116">
        <v>0</v>
      </c>
      <c r="P7116">
        <v>0</v>
      </c>
      <c r="Q7116">
        <v>0</v>
      </c>
      <c r="R7116">
        <v>1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0.444273070551995</v>
      </c>
      <c r="AA7116">
        <v>0</v>
      </c>
      <c r="AB7116">
        <v>0</v>
      </c>
      <c r="AC7116">
        <v>0</v>
      </c>
      <c r="AD7116">
        <v>0</v>
      </c>
      <c r="AE7116">
        <v>0.444273070551995</v>
      </c>
    </row>
    <row r="7117" spans="1:31" x14ac:dyDescent="0.25">
      <c r="A7117">
        <v>2347223</v>
      </c>
      <c r="B7117">
        <v>1</v>
      </c>
      <c r="C7117" t="s">
        <v>80</v>
      </c>
      <c r="D7117" t="s">
        <v>91</v>
      </c>
      <c r="E7117" t="s">
        <v>151</v>
      </c>
      <c r="F7117" t="s">
        <v>4403</v>
      </c>
      <c r="G7117" t="s">
        <v>1274</v>
      </c>
      <c r="H7117" t="s">
        <v>154</v>
      </c>
      <c r="I7117" t="s">
        <v>144</v>
      </c>
      <c r="J7117" t="s">
        <v>3</v>
      </c>
      <c r="K7117" t="s">
        <v>138</v>
      </c>
      <c r="L7117" t="s">
        <v>20221</v>
      </c>
      <c r="M7117" t="s">
        <v>20222</v>
      </c>
      <c r="N7117">
        <v>1.2863888880000001</v>
      </c>
      <c r="O7117">
        <v>0</v>
      </c>
      <c r="P7117">
        <v>0</v>
      </c>
      <c r="Q7117">
        <v>0</v>
      </c>
      <c r="R7117">
        <v>1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0.42957881516777774</v>
      </c>
      <c r="AA7117">
        <v>0</v>
      </c>
      <c r="AB7117">
        <v>0</v>
      </c>
      <c r="AC7117">
        <v>0</v>
      </c>
      <c r="AD7117">
        <v>0</v>
      </c>
      <c r="AE7117">
        <v>0.42957881516777774</v>
      </c>
    </row>
    <row r="7118" spans="1:31" x14ac:dyDescent="0.25">
      <c r="A7118">
        <v>2347515</v>
      </c>
      <c r="B7118">
        <v>1</v>
      </c>
      <c r="C7118" t="s">
        <v>81</v>
      </c>
      <c r="D7118" t="s">
        <v>121</v>
      </c>
      <c r="E7118" t="s">
        <v>151</v>
      </c>
      <c r="F7118" t="s">
        <v>20223</v>
      </c>
      <c r="G7118" t="s">
        <v>153</v>
      </c>
      <c r="H7118" t="s">
        <v>154</v>
      </c>
      <c r="I7118" t="s">
        <v>144</v>
      </c>
      <c r="J7118" t="s">
        <v>137</v>
      </c>
      <c r="K7118" t="s">
        <v>138</v>
      </c>
      <c r="L7118" t="s">
        <v>20224</v>
      </c>
      <c r="M7118" t="s">
        <v>20225</v>
      </c>
      <c r="N7118">
        <v>2.3302777770000001</v>
      </c>
      <c r="O7118">
        <v>0</v>
      </c>
      <c r="P7118">
        <v>5</v>
      </c>
      <c r="Q7118">
        <v>0</v>
      </c>
      <c r="R7118">
        <v>14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0.95191839040211446</v>
      </c>
      <c r="Y7118">
        <v>0</v>
      </c>
      <c r="Z7118">
        <v>7.1167192529272496</v>
      </c>
      <c r="AA7118">
        <v>0</v>
      </c>
      <c r="AB7118">
        <v>0</v>
      </c>
      <c r="AC7118">
        <v>0</v>
      </c>
      <c r="AD7118">
        <v>0</v>
      </c>
      <c r="AE7118">
        <v>8.0686376433293638</v>
      </c>
    </row>
    <row r="7119" spans="1:31" x14ac:dyDescent="0.25">
      <c r="A7119">
        <v>2347452</v>
      </c>
      <c r="B7119">
        <v>1</v>
      </c>
      <c r="C7119" t="s">
        <v>81</v>
      </c>
      <c r="D7119" t="s">
        <v>120</v>
      </c>
      <c r="E7119" t="s">
        <v>141</v>
      </c>
      <c r="F7119" t="s">
        <v>5001</v>
      </c>
      <c r="G7119" t="s">
        <v>134</v>
      </c>
      <c r="H7119" t="s">
        <v>135</v>
      </c>
      <c r="I7119" t="s">
        <v>144</v>
      </c>
      <c r="J7119" t="s">
        <v>137</v>
      </c>
      <c r="K7119" t="s">
        <v>138</v>
      </c>
      <c r="L7119" t="s">
        <v>20226</v>
      </c>
      <c r="M7119" t="s">
        <v>20227</v>
      </c>
      <c r="N7119">
        <v>0.68916666599999998</v>
      </c>
      <c r="O7119">
        <v>1</v>
      </c>
      <c r="P7119">
        <v>472</v>
      </c>
      <c r="Q7119">
        <v>30</v>
      </c>
      <c r="R7119">
        <v>42</v>
      </c>
      <c r="S7119">
        <v>7</v>
      </c>
      <c r="T7119">
        <v>36</v>
      </c>
      <c r="U7119">
        <v>1</v>
      </c>
      <c r="V7119">
        <v>0</v>
      </c>
      <c r="W7119">
        <v>0</v>
      </c>
      <c r="X7119">
        <v>50.669159296557787</v>
      </c>
      <c r="Y7119">
        <v>38.284384581332596</v>
      </c>
      <c r="Z7119">
        <v>14.932369810787186</v>
      </c>
      <c r="AA7119">
        <v>10.09859956758336</v>
      </c>
      <c r="AB7119">
        <v>7.9894867856352727</v>
      </c>
      <c r="AC7119">
        <v>26.272918100821986</v>
      </c>
      <c r="AD7119">
        <v>0</v>
      </c>
      <c r="AE7119">
        <v>148.24691814271819</v>
      </c>
    </row>
    <row r="7120" spans="1:31" x14ac:dyDescent="0.25">
      <c r="A7120">
        <v>2346905</v>
      </c>
      <c r="B7120">
        <v>1</v>
      </c>
      <c r="C7120" t="s">
        <v>81</v>
      </c>
      <c r="D7120" t="s">
        <v>127</v>
      </c>
      <c r="E7120" t="s">
        <v>141</v>
      </c>
      <c r="F7120" t="s">
        <v>282</v>
      </c>
      <c r="G7120" t="s">
        <v>134</v>
      </c>
      <c r="H7120" t="s">
        <v>135</v>
      </c>
      <c r="I7120" t="s">
        <v>144</v>
      </c>
      <c r="J7120" t="s">
        <v>137</v>
      </c>
      <c r="K7120" t="s">
        <v>138</v>
      </c>
      <c r="L7120" t="s">
        <v>20228</v>
      </c>
      <c r="M7120" t="s">
        <v>20229</v>
      </c>
      <c r="N7120">
        <v>7.3519444439999999</v>
      </c>
      <c r="O7120">
        <v>5</v>
      </c>
      <c r="P7120">
        <v>74</v>
      </c>
      <c r="Q7120">
        <v>94</v>
      </c>
      <c r="R7120">
        <v>101</v>
      </c>
      <c r="S7120">
        <v>2</v>
      </c>
      <c r="T7120">
        <v>8</v>
      </c>
      <c r="U7120">
        <v>0</v>
      </c>
      <c r="V7120">
        <v>1</v>
      </c>
      <c r="W7120">
        <v>11.078678972339791</v>
      </c>
      <c r="X7120">
        <v>182.78480114643503</v>
      </c>
      <c r="Y7120">
        <v>2479.5568043077205</v>
      </c>
      <c r="Z7120">
        <v>2055.1960452799772</v>
      </c>
      <c r="AA7120">
        <v>122.67868081667802</v>
      </c>
      <c r="AB7120">
        <v>58.862179187992218</v>
      </c>
      <c r="AC7120">
        <v>0</v>
      </c>
      <c r="AD7120">
        <v>0</v>
      </c>
      <c r="AE7120">
        <v>4910.1571897111426</v>
      </c>
    </row>
    <row r="7121" spans="1:31" x14ac:dyDescent="0.25">
      <c r="A7121">
        <v>2346885</v>
      </c>
      <c r="B7121">
        <v>1</v>
      </c>
      <c r="C7121" t="s">
        <v>81</v>
      </c>
      <c r="D7121" t="s">
        <v>120</v>
      </c>
      <c r="E7121" t="s">
        <v>151</v>
      </c>
      <c r="F7121" t="s">
        <v>20230</v>
      </c>
      <c r="G7121" t="s">
        <v>153</v>
      </c>
      <c r="H7121" t="s">
        <v>154</v>
      </c>
      <c r="I7121" t="s">
        <v>144</v>
      </c>
      <c r="J7121" t="s">
        <v>137</v>
      </c>
      <c r="K7121" t="s">
        <v>138</v>
      </c>
      <c r="L7121" t="s">
        <v>20231</v>
      </c>
      <c r="M7121" t="s">
        <v>20232</v>
      </c>
      <c r="N7121">
        <v>2.0661111110000001</v>
      </c>
      <c r="O7121">
        <v>0</v>
      </c>
      <c r="P7121">
        <v>12</v>
      </c>
      <c r="Q7121">
        <v>0</v>
      </c>
      <c r="R7121">
        <v>0</v>
      </c>
      <c r="S7121">
        <v>0</v>
      </c>
      <c r="T7121">
        <v>4</v>
      </c>
      <c r="U7121">
        <v>0</v>
      </c>
      <c r="V7121">
        <v>0</v>
      </c>
      <c r="W7121">
        <v>0</v>
      </c>
      <c r="X7121">
        <v>3.0322396884274636</v>
      </c>
      <c r="Y7121">
        <v>0</v>
      </c>
      <c r="Z7121">
        <v>0</v>
      </c>
      <c r="AA7121">
        <v>0</v>
      </c>
      <c r="AB7121">
        <v>10.898526424780609</v>
      </c>
      <c r="AC7121">
        <v>0</v>
      </c>
      <c r="AD7121">
        <v>0</v>
      </c>
      <c r="AE7121">
        <v>13.930766113208072</v>
      </c>
    </row>
    <row r="7122" spans="1:31" x14ac:dyDescent="0.25">
      <c r="A7122">
        <v>2347426</v>
      </c>
      <c r="B7122">
        <v>1</v>
      </c>
      <c r="C7122" t="s">
        <v>80</v>
      </c>
      <c r="D7122" t="s">
        <v>83</v>
      </c>
      <c r="E7122" t="s">
        <v>147</v>
      </c>
      <c r="F7122" t="s">
        <v>1313</v>
      </c>
      <c r="G7122" t="s">
        <v>134</v>
      </c>
      <c r="H7122" t="s">
        <v>135</v>
      </c>
      <c r="I7122" t="s">
        <v>144</v>
      </c>
      <c r="J7122" t="s">
        <v>137</v>
      </c>
      <c r="K7122" t="s">
        <v>138</v>
      </c>
      <c r="L7122" t="s">
        <v>20233</v>
      </c>
      <c r="M7122" t="s">
        <v>20234</v>
      </c>
      <c r="N7122">
        <v>0.895277777</v>
      </c>
      <c r="O7122">
        <v>0</v>
      </c>
      <c r="P7122">
        <v>0</v>
      </c>
      <c r="Q7122">
        <v>6</v>
      </c>
      <c r="R7122">
        <v>0</v>
      </c>
      <c r="S7122">
        <v>5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4.8249175013467775</v>
      </c>
      <c r="Z7122">
        <v>0</v>
      </c>
      <c r="AA7122">
        <v>8.3745406094084913</v>
      </c>
      <c r="AB7122">
        <v>0</v>
      </c>
      <c r="AC7122">
        <v>0</v>
      </c>
      <c r="AD7122">
        <v>0</v>
      </c>
      <c r="AE7122">
        <v>13.19945811075527</v>
      </c>
    </row>
    <row r="7123" spans="1:31" x14ac:dyDescent="0.25">
      <c r="A7123">
        <v>2346842</v>
      </c>
      <c r="B7123">
        <v>1</v>
      </c>
      <c r="C7123" t="s">
        <v>81</v>
      </c>
      <c r="D7123" t="s">
        <v>120</v>
      </c>
      <c r="E7123" t="s">
        <v>132</v>
      </c>
      <c r="F7123" t="s">
        <v>20235</v>
      </c>
      <c r="G7123" t="s">
        <v>134</v>
      </c>
      <c r="H7123" t="s">
        <v>135</v>
      </c>
      <c r="I7123" t="s">
        <v>144</v>
      </c>
      <c r="J7123" t="s">
        <v>137</v>
      </c>
      <c r="K7123" t="s">
        <v>138</v>
      </c>
      <c r="L7123" t="s">
        <v>20236</v>
      </c>
      <c r="M7123" t="s">
        <v>20237</v>
      </c>
      <c r="N7123">
        <v>0.14333333300000001</v>
      </c>
      <c r="O7123">
        <v>3</v>
      </c>
      <c r="P7123">
        <v>3581</v>
      </c>
      <c r="Q7123">
        <v>314</v>
      </c>
      <c r="R7123">
        <v>310</v>
      </c>
      <c r="S7123">
        <v>63</v>
      </c>
      <c r="T7123">
        <v>471</v>
      </c>
      <c r="U7123">
        <v>4</v>
      </c>
      <c r="V7123">
        <v>1</v>
      </c>
      <c r="W7123">
        <v>4.2407760068035198</v>
      </c>
      <c r="X7123">
        <v>91.534893421492669</v>
      </c>
      <c r="Y7123">
        <v>223.00539285997323</v>
      </c>
      <c r="Z7123">
        <v>211.25176308178902</v>
      </c>
      <c r="AA7123">
        <v>23.169588669480042</v>
      </c>
      <c r="AB7123">
        <v>32.224696071373543</v>
      </c>
      <c r="AC7123">
        <v>13.757441509822922</v>
      </c>
      <c r="AD7123">
        <v>1.6170339781933336E-3</v>
      </c>
      <c r="AE7123">
        <v>599.18616865471301</v>
      </c>
    </row>
    <row r="7124" spans="1:31" x14ac:dyDescent="0.25">
      <c r="A7124">
        <v>2347054</v>
      </c>
      <c r="B7124">
        <v>1</v>
      </c>
      <c r="C7124" t="s">
        <v>80</v>
      </c>
      <c r="D7124" t="s">
        <v>83</v>
      </c>
      <c r="E7124" t="s">
        <v>326</v>
      </c>
      <c r="F7124" t="s">
        <v>20238</v>
      </c>
      <c r="G7124" t="s">
        <v>352</v>
      </c>
      <c r="H7124" t="s">
        <v>154</v>
      </c>
      <c r="I7124" t="s">
        <v>144</v>
      </c>
      <c r="J7124" t="s">
        <v>137</v>
      </c>
      <c r="K7124" t="s">
        <v>138</v>
      </c>
      <c r="L7124" t="s">
        <v>20239</v>
      </c>
      <c r="M7124" t="s">
        <v>20240</v>
      </c>
      <c r="N7124">
        <v>5.3022222220000002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20</v>
      </c>
      <c r="U7124">
        <v>0</v>
      </c>
      <c r="V7124">
        <v>1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164.34657465478531</v>
      </c>
      <c r="AC7124">
        <v>0</v>
      </c>
      <c r="AD7124">
        <v>930.86078110796313</v>
      </c>
      <c r="AE7124">
        <v>1095.2073557627484</v>
      </c>
    </row>
    <row r="7125" spans="1:31" x14ac:dyDescent="0.25">
      <c r="A7125">
        <v>2347389</v>
      </c>
      <c r="B7125">
        <v>1</v>
      </c>
      <c r="C7125" t="s">
        <v>80</v>
      </c>
      <c r="D7125" t="s">
        <v>83</v>
      </c>
      <c r="E7125" t="s">
        <v>147</v>
      </c>
      <c r="F7125" t="s">
        <v>20241</v>
      </c>
      <c r="G7125" t="s">
        <v>208</v>
      </c>
      <c r="H7125" t="s">
        <v>135</v>
      </c>
      <c r="I7125" t="s">
        <v>144</v>
      </c>
      <c r="J7125" t="s">
        <v>137</v>
      </c>
      <c r="K7125" t="s">
        <v>209</v>
      </c>
      <c r="L7125" t="s">
        <v>20242</v>
      </c>
      <c r="M7125" t="s">
        <v>20243</v>
      </c>
      <c r="N7125">
        <v>9.9</v>
      </c>
      <c r="O7125">
        <v>0</v>
      </c>
      <c r="P7125">
        <v>1083</v>
      </c>
      <c r="Q7125">
        <v>0</v>
      </c>
      <c r="R7125">
        <v>0</v>
      </c>
      <c r="S7125">
        <v>1</v>
      </c>
      <c r="T7125">
        <v>220</v>
      </c>
      <c r="U7125">
        <v>0</v>
      </c>
      <c r="V7125">
        <v>4</v>
      </c>
      <c r="W7125">
        <v>0</v>
      </c>
      <c r="X7125">
        <v>3680.9367419441</v>
      </c>
      <c r="Y7125">
        <v>0</v>
      </c>
      <c r="Z7125">
        <v>0</v>
      </c>
      <c r="AA7125">
        <v>189.76040804402615</v>
      </c>
      <c r="AB7125">
        <v>2543.9940655197802</v>
      </c>
      <c r="AC7125">
        <v>0</v>
      </c>
      <c r="AD7125">
        <v>2136.9927362771127</v>
      </c>
      <c r="AE7125">
        <v>8551.6839517850185</v>
      </c>
    </row>
    <row r="7126" spans="1:31" x14ac:dyDescent="0.25">
      <c r="A7126">
        <v>2347489</v>
      </c>
      <c r="B7126">
        <v>1</v>
      </c>
      <c r="C7126" t="s">
        <v>81</v>
      </c>
      <c r="D7126" t="s">
        <v>123</v>
      </c>
      <c r="E7126" t="s">
        <v>157</v>
      </c>
      <c r="F7126" t="s">
        <v>20244</v>
      </c>
      <c r="G7126" t="s">
        <v>159</v>
      </c>
      <c r="H7126" t="s">
        <v>154</v>
      </c>
      <c r="I7126" t="s">
        <v>144</v>
      </c>
      <c r="J7126" t="s">
        <v>137</v>
      </c>
      <c r="K7126" t="s">
        <v>138</v>
      </c>
      <c r="L7126" t="s">
        <v>20245</v>
      </c>
      <c r="M7126" t="s">
        <v>20246</v>
      </c>
      <c r="N7126">
        <v>1.533055555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1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1.9204198654166667E-3</v>
      </c>
      <c r="AC7126">
        <v>0</v>
      </c>
      <c r="AD7126">
        <v>0</v>
      </c>
      <c r="AE7126">
        <v>1.9204198654166667E-3</v>
      </c>
    </row>
    <row r="7127" spans="1:31" x14ac:dyDescent="0.25">
      <c r="A7127">
        <v>2346894</v>
      </c>
      <c r="B7127">
        <v>1</v>
      </c>
      <c r="C7127" t="s">
        <v>81</v>
      </c>
      <c r="D7127" t="s">
        <v>123</v>
      </c>
      <c r="E7127" t="s">
        <v>141</v>
      </c>
      <c r="F7127" t="s">
        <v>5961</v>
      </c>
      <c r="G7127" t="s">
        <v>134</v>
      </c>
      <c r="H7127" t="s">
        <v>135</v>
      </c>
      <c r="I7127" t="s">
        <v>144</v>
      </c>
      <c r="J7127" t="s">
        <v>137</v>
      </c>
      <c r="K7127" t="s">
        <v>138</v>
      </c>
      <c r="L7127" t="s">
        <v>20247</v>
      </c>
      <c r="M7127" t="s">
        <v>20248</v>
      </c>
      <c r="N7127">
        <v>1.5336111109999999</v>
      </c>
      <c r="O7127">
        <v>2</v>
      </c>
      <c r="P7127">
        <v>410</v>
      </c>
      <c r="Q7127">
        <v>93</v>
      </c>
      <c r="R7127">
        <v>42</v>
      </c>
      <c r="S7127">
        <v>7</v>
      </c>
      <c r="T7127">
        <v>71</v>
      </c>
      <c r="U7127">
        <v>1</v>
      </c>
      <c r="V7127">
        <v>1</v>
      </c>
      <c r="W7127">
        <v>0.6711333818648999</v>
      </c>
      <c r="X7127">
        <v>122.63392364614</v>
      </c>
      <c r="Y7127">
        <v>295.13406723072995</v>
      </c>
      <c r="Z7127">
        <v>77.211210127449746</v>
      </c>
      <c r="AA7127">
        <v>34.874471455100753</v>
      </c>
      <c r="AB7127">
        <v>74.032404448130322</v>
      </c>
      <c r="AC7127">
        <v>79.536874577852956</v>
      </c>
      <c r="AD7127">
        <v>3.6825644497213994</v>
      </c>
      <c r="AE7127">
        <v>687.77664931699007</v>
      </c>
    </row>
    <row r="7128" spans="1:31" x14ac:dyDescent="0.25">
      <c r="A7128">
        <v>2348646</v>
      </c>
      <c r="B7128">
        <v>1</v>
      </c>
      <c r="C7128" t="s">
        <v>81</v>
      </c>
      <c r="D7128" t="s">
        <v>118</v>
      </c>
      <c r="E7128" t="s">
        <v>147</v>
      </c>
      <c r="F7128" t="s">
        <v>20249</v>
      </c>
      <c r="G7128" t="s">
        <v>184</v>
      </c>
      <c r="H7128" t="s">
        <v>135</v>
      </c>
      <c r="I7128" t="s">
        <v>144</v>
      </c>
      <c r="J7128" t="s">
        <v>137</v>
      </c>
      <c r="K7128" t="s">
        <v>138</v>
      </c>
      <c r="L7128" t="s">
        <v>20250</v>
      </c>
      <c r="M7128" t="s">
        <v>20251</v>
      </c>
      <c r="N7128">
        <v>2.4355555550000001</v>
      </c>
      <c r="O7128">
        <v>2</v>
      </c>
      <c r="P7128">
        <v>411</v>
      </c>
      <c r="Q7128">
        <v>12</v>
      </c>
      <c r="R7128">
        <v>3</v>
      </c>
      <c r="S7128">
        <v>7</v>
      </c>
      <c r="T7128">
        <v>39</v>
      </c>
      <c r="U7128">
        <v>0</v>
      </c>
      <c r="V7128">
        <v>0</v>
      </c>
      <c r="W7128">
        <v>2.1743287291696269</v>
      </c>
      <c r="X7128">
        <v>286.85876972647179</v>
      </c>
      <c r="Y7128">
        <v>67.215343286656321</v>
      </c>
      <c r="Z7128">
        <v>2.19427891307144</v>
      </c>
      <c r="AA7128">
        <v>85.110157776785456</v>
      </c>
      <c r="AB7128">
        <v>93.116536882028242</v>
      </c>
      <c r="AC7128">
        <v>0</v>
      </c>
      <c r="AD7128">
        <v>0</v>
      </c>
      <c r="AE7128">
        <v>536.66941531418297</v>
      </c>
    </row>
    <row r="7129" spans="1:31" x14ac:dyDescent="0.25">
      <c r="A7129">
        <v>2348354</v>
      </c>
      <c r="B7129">
        <v>1</v>
      </c>
      <c r="C7129" t="s">
        <v>80</v>
      </c>
      <c r="D7129" t="s">
        <v>98</v>
      </c>
      <c r="E7129" t="s">
        <v>151</v>
      </c>
      <c r="F7129" t="s">
        <v>1546</v>
      </c>
      <c r="G7129" t="s">
        <v>153</v>
      </c>
      <c r="H7129" t="s">
        <v>154</v>
      </c>
      <c r="I7129" t="s">
        <v>144</v>
      </c>
      <c r="J7129" t="s">
        <v>137</v>
      </c>
      <c r="K7129" t="s">
        <v>138</v>
      </c>
      <c r="L7129" t="s">
        <v>20252</v>
      </c>
      <c r="M7129" t="s">
        <v>20253</v>
      </c>
      <c r="N7129">
        <v>2.554444444</v>
      </c>
      <c r="O7129">
        <v>0</v>
      </c>
      <c r="P7129">
        <v>0</v>
      </c>
      <c r="Q7129">
        <v>0</v>
      </c>
      <c r="R7129">
        <v>1</v>
      </c>
      <c r="S7129">
        <v>0</v>
      </c>
      <c r="T7129">
        <v>4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20.354505699033695</v>
      </c>
      <c r="AA7129">
        <v>0</v>
      </c>
      <c r="AB7129">
        <v>56.572668281353749</v>
      </c>
      <c r="AC7129">
        <v>0</v>
      </c>
      <c r="AD7129">
        <v>0</v>
      </c>
      <c r="AE7129">
        <v>76.927173980387437</v>
      </c>
    </row>
    <row r="7130" spans="1:31" x14ac:dyDescent="0.25">
      <c r="A7130">
        <v>2348188</v>
      </c>
      <c r="B7130">
        <v>1</v>
      </c>
      <c r="C7130" t="s">
        <v>80</v>
      </c>
      <c r="D7130" t="s">
        <v>106</v>
      </c>
      <c r="E7130" t="s">
        <v>151</v>
      </c>
      <c r="F7130" t="s">
        <v>20254</v>
      </c>
      <c r="G7130" t="s">
        <v>153</v>
      </c>
      <c r="H7130" t="s">
        <v>154</v>
      </c>
      <c r="I7130" t="s">
        <v>144</v>
      </c>
      <c r="J7130" t="s">
        <v>137</v>
      </c>
      <c r="K7130" t="s">
        <v>138</v>
      </c>
      <c r="L7130" t="s">
        <v>20255</v>
      </c>
      <c r="M7130" t="s">
        <v>20256</v>
      </c>
      <c r="N7130">
        <v>1.21</v>
      </c>
      <c r="O7130">
        <v>0</v>
      </c>
      <c r="P7130">
        <v>0</v>
      </c>
      <c r="Q7130">
        <v>0</v>
      </c>
      <c r="R7130">
        <v>2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14.030398648643759</v>
      </c>
      <c r="AA7130">
        <v>0</v>
      </c>
      <c r="AB7130">
        <v>0</v>
      </c>
      <c r="AC7130">
        <v>0</v>
      </c>
      <c r="AD7130">
        <v>0</v>
      </c>
      <c r="AE7130">
        <v>14.030398648643759</v>
      </c>
    </row>
    <row r="7131" spans="1:31" x14ac:dyDescent="0.25">
      <c r="A7131">
        <v>2348162</v>
      </c>
      <c r="B7131">
        <v>1</v>
      </c>
      <c r="C7131" t="s">
        <v>80</v>
      </c>
      <c r="D7131" t="s">
        <v>105</v>
      </c>
      <c r="E7131" t="s">
        <v>132</v>
      </c>
      <c r="F7131" t="s">
        <v>1709</v>
      </c>
      <c r="G7131" t="s">
        <v>352</v>
      </c>
      <c r="H7131" t="s">
        <v>135</v>
      </c>
      <c r="I7131" t="s">
        <v>144</v>
      </c>
      <c r="J7131" t="s">
        <v>3</v>
      </c>
      <c r="K7131" t="s">
        <v>138</v>
      </c>
      <c r="L7131" t="s">
        <v>20257</v>
      </c>
      <c r="M7131" t="s">
        <v>20258</v>
      </c>
      <c r="N7131">
        <v>1.6091666659999999</v>
      </c>
      <c r="O7131">
        <v>0</v>
      </c>
      <c r="P7131">
        <v>445</v>
      </c>
      <c r="Q7131">
        <v>1</v>
      </c>
      <c r="R7131">
        <v>28</v>
      </c>
      <c r="S7131">
        <v>9</v>
      </c>
      <c r="T7131">
        <v>64</v>
      </c>
      <c r="U7131">
        <v>7</v>
      </c>
      <c r="V7131">
        <v>0</v>
      </c>
      <c r="W7131">
        <v>0</v>
      </c>
      <c r="X7131">
        <v>185.58090513803617</v>
      </c>
      <c r="Y7131">
        <v>18.075391630363878</v>
      </c>
      <c r="Z7131">
        <v>28.572851641873694</v>
      </c>
      <c r="AA7131">
        <v>105.9789562998242</v>
      </c>
      <c r="AB7131">
        <v>81.713859456642695</v>
      </c>
      <c r="AC7131">
        <v>390.77640604726508</v>
      </c>
      <c r="AD7131">
        <v>0</v>
      </c>
      <c r="AE7131">
        <v>810.69837021400576</v>
      </c>
    </row>
    <row r="7132" spans="1:31" x14ac:dyDescent="0.25">
      <c r="A7132">
        <v>2348288</v>
      </c>
      <c r="B7132">
        <v>1</v>
      </c>
      <c r="C7132" t="s">
        <v>81</v>
      </c>
      <c r="D7132" t="s">
        <v>115</v>
      </c>
      <c r="E7132" t="s">
        <v>147</v>
      </c>
      <c r="F7132" t="s">
        <v>20259</v>
      </c>
      <c r="G7132" t="s">
        <v>269</v>
      </c>
      <c r="H7132" t="s">
        <v>135</v>
      </c>
      <c r="I7132" t="s">
        <v>144</v>
      </c>
      <c r="J7132" t="s">
        <v>137</v>
      </c>
      <c r="K7132" t="s">
        <v>209</v>
      </c>
      <c r="L7132" t="s">
        <v>20260</v>
      </c>
      <c r="M7132" t="s">
        <v>20261</v>
      </c>
      <c r="N7132">
        <v>2.770277777</v>
      </c>
      <c r="O7132">
        <v>0</v>
      </c>
      <c r="P7132">
        <v>188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63.965417928674555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63.965417928674555</v>
      </c>
    </row>
    <row r="7133" spans="1:31" x14ac:dyDescent="0.25">
      <c r="A7133">
        <v>2348666</v>
      </c>
      <c r="B7133">
        <v>1</v>
      </c>
      <c r="C7133" t="s">
        <v>81</v>
      </c>
      <c r="D7133" t="s">
        <v>121</v>
      </c>
      <c r="E7133" t="s">
        <v>151</v>
      </c>
      <c r="F7133" t="s">
        <v>20262</v>
      </c>
      <c r="G7133" t="s">
        <v>153</v>
      </c>
      <c r="H7133" t="s">
        <v>154</v>
      </c>
      <c r="I7133" t="s">
        <v>144</v>
      </c>
      <c r="J7133" t="s">
        <v>137</v>
      </c>
      <c r="K7133" t="s">
        <v>138</v>
      </c>
      <c r="L7133" t="s">
        <v>20263</v>
      </c>
      <c r="M7133" t="s">
        <v>20264</v>
      </c>
      <c r="N7133">
        <v>1.237222222</v>
      </c>
      <c r="O7133">
        <v>0</v>
      </c>
      <c r="P7133">
        <v>9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2.1368889504088759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2.1368889504088759</v>
      </c>
    </row>
    <row r="7134" spans="1:31" x14ac:dyDescent="0.25">
      <c r="A7134">
        <v>2348417</v>
      </c>
      <c r="B7134">
        <v>1</v>
      </c>
      <c r="C7134" t="s">
        <v>80</v>
      </c>
      <c r="D7134" t="s">
        <v>98</v>
      </c>
      <c r="E7134" t="s">
        <v>157</v>
      </c>
      <c r="F7134" t="s">
        <v>20265</v>
      </c>
      <c r="G7134" t="s">
        <v>194</v>
      </c>
      <c r="H7134" t="s">
        <v>154</v>
      </c>
      <c r="I7134" t="s">
        <v>144</v>
      </c>
      <c r="J7134" t="s">
        <v>137</v>
      </c>
      <c r="K7134" t="s">
        <v>138</v>
      </c>
      <c r="L7134" t="s">
        <v>20266</v>
      </c>
      <c r="M7134" t="s">
        <v>20267</v>
      </c>
      <c r="N7134">
        <v>2.5019444439999998</v>
      </c>
      <c r="O7134">
        <v>0</v>
      </c>
      <c r="P7134">
        <v>1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1.7087465494022815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1.7087465494022815</v>
      </c>
    </row>
    <row r="7135" spans="1:31" x14ac:dyDescent="0.25">
      <c r="A7135">
        <v>2348480</v>
      </c>
      <c r="B7135">
        <v>1</v>
      </c>
      <c r="C7135" t="s">
        <v>80</v>
      </c>
      <c r="D7135" t="s">
        <v>105</v>
      </c>
      <c r="E7135" t="s">
        <v>174</v>
      </c>
      <c r="F7135" t="s">
        <v>20268</v>
      </c>
      <c r="G7135" t="s">
        <v>352</v>
      </c>
      <c r="H7135" t="s">
        <v>154</v>
      </c>
      <c r="I7135" t="s">
        <v>144</v>
      </c>
      <c r="J7135" t="s">
        <v>3</v>
      </c>
      <c r="K7135" t="s">
        <v>138</v>
      </c>
      <c r="L7135" t="s">
        <v>20269</v>
      </c>
      <c r="M7135" t="s">
        <v>20270</v>
      </c>
      <c r="N7135">
        <v>1.218611111</v>
      </c>
      <c r="O7135">
        <v>0</v>
      </c>
      <c r="P7135">
        <v>53</v>
      </c>
      <c r="Q7135">
        <v>0</v>
      </c>
      <c r="R7135">
        <v>0</v>
      </c>
      <c r="S7135">
        <v>0</v>
      </c>
      <c r="T7135">
        <v>1</v>
      </c>
      <c r="U7135">
        <v>0</v>
      </c>
      <c r="V7135">
        <v>0</v>
      </c>
      <c r="W7135">
        <v>0</v>
      </c>
      <c r="X7135">
        <v>20.597310120122511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20.597310120122511</v>
      </c>
    </row>
    <row r="7136" spans="1:31" x14ac:dyDescent="0.25">
      <c r="A7136">
        <v>2348474</v>
      </c>
      <c r="B7136">
        <v>1</v>
      </c>
      <c r="C7136" t="s">
        <v>81</v>
      </c>
      <c r="D7136" t="s">
        <v>127</v>
      </c>
      <c r="E7136" t="s">
        <v>151</v>
      </c>
      <c r="F7136" t="s">
        <v>20271</v>
      </c>
      <c r="G7136" t="s">
        <v>331</v>
      </c>
      <c r="H7136" t="s">
        <v>154</v>
      </c>
      <c r="I7136" t="s">
        <v>144</v>
      </c>
      <c r="J7136" t="s">
        <v>137</v>
      </c>
      <c r="K7136" t="s">
        <v>138</v>
      </c>
      <c r="L7136" t="s">
        <v>20272</v>
      </c>
      <c r="M7136" t="s">
        <v>20273</v>
      </c>
      <c r="N7136">
        <v>1.230555555</v>
      </c>
      <c r="O7136">
        <v>0</v>
      </c>
      <c r="P7136">
        <v>9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2.6615429172236662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2.6615429172236662</v>
      </c>
    </row>
    <row r="7137" spans="1:31" x14ac:dyDescent="0.25">
      <c r="A7137">
        <v>2348248</v>
      </c>
      <c r="B7137">
        <v>1</v>
      </c>
      <c r="C7137" t="s">
        <v>81</v>
      </c>
      <c r="D7137" t="s">
        <v>118</v>
      </c>
      <c r="E7137" t="s">
        <v>174</v>
      </c>
      <c r="F7137" t="s">
        <v>20274</v>
      </c>
      <c r="G7137" t="s">
        <v>269</v>
      </c>
      <c r="H7137" t="s">
        <v>154</v>
      </c>
      <c r="I7137" t="s">
        <v>144</v>
      </c>
      <c r="J7137" t="s">
        <v>137</v>
      </c>
      <c r="K7137" t="s">
        <v>209</v>
      </c>
      <c r="L7137" t="s">
        <v>20275</v>
      </c>
      <c r="M7137" t="s">
        <v>20276</v>
      </c>
      <c r="N7137">
        <v>7.8461111109999999</v>
      </c>
      <c r="O7137">
        <v>0</v>
      </c>
      <c r="P7137">
        <v>40</v>
      </c>
      <c r="Q7137">
        <v>0</v>
      </c>
      <c r="R7137">
        <v>7</v>
      </c>
      <c r="S7137">
        <v>0</v>
      </c>
      <c r="T7137">
        <v>1</v>
      </c>
      <c r="U7137">
        <v>0</v>
      </c>
      <c r="V7137">
        <v>0</v>
      </c>
      <c r="W7137">
        <v>0</v>
      </c>
      <c r="X7137">
        <v>49.744823566714501</v>
      </c>
      <c r="Y7137">
        <v>0</v>
      </c>
      <c r="Z7137">
        <v>30.78208384739035</v>
      </c>
      <c r="AA7137">
        <v>0</v>
      </c>
      <c r="AB7137">
        <v>19.767132776302141</v>
      </c>
      <c r="AC7137">
        <v>0</v>
      </c>
      <c r="AD7137">
        <v>0</v>
      </c>
      <c r="AE7137">
        <v>100.294040190407</v>
      </c>
    </row>
    <row r="7138" spans="1:31" x14ac:dyDescent="0.25">
      <c r="A7138">
        <v>2348603</v>
      </c>
      <c r="B7138">
        <v>1</v>
      </c>
      <c r="C7138" t="s">
        <v>81</v>
      </c>
      <c r="D7138" t="s">
        <v>112</v>
      </c>
      <c r="E7138" t="s">
        <v>151</v>
      </c>
      <c r="F7138" t="s">
        <v>20277</v>
      </c>
      <c r="G7138" t="s">
        <v>153</v>
      </c>
      <c r="H7138" t="s">
        <v>154</v>
      </c>
      <c r="I7138" t="s">
        <v>144</v>
      </c>
      <c r="J7138" t="s">
        <v>137</v>
      </c>
      <c r="K7138" t="s">
        <v>138</v>
      </c>
      <c r="L7138" t="s">
        <v>20278</v>
      </c>
      <c r="M7138" t="s">
        <v>20279</v>
      </c>
      <c r="N7138">
        <v>0.36027777700000002</v>
      </c>
      <c r="O7138">
        <v>0</v>
      </c>
      <c r="P7138">
        <v>46</v>
      </c>
      <c r="Q7138">
        <v>0</v>
      </c>
      <c r="R7138">
        <v>1</v>
      </c>
      <c r="S7138">
        <v>0</v>
      </c>
      <c r="T7138">
        <v>5</v>
      </c>
      <c r="U7138">
        <v>0</v>
      </c>
      <c r="V7138">
        <v>0</v>
      </c>
      <c r="W7138">
        <v>0</v>
      </c>
      <c r="X7138">
        <v>4.0910525848238501</v>
      </c>
      <c r="Y7138">
        <v>0</v>
      </c>
      <c r="Z7138">
        <v>0</v>
      </c>
      <c r="AA7138">
        <v>0</v>
      </c>
      <c r="AB7138">
        <v>0.98310991626460698</v>
      </c>
      <c r="AC7138">
        <v>0</v>
      </c>
      <c r="AD7138">
        <v>0</v>
      </c>
      <c r="AE7138">
        <v>5.0741625010884572</v>
      </c>
    </row>
    <row r="7139" spans="1:31" x14ac:dyDescent="0.25">
      <c r="A7139">
        <v>2348271</v>
      </c>
      <c r="B7139">
        <v>1</v>
      </c>
      <c r="C7139" t="s">
        <v>81</v>
      </c>
      <c r="D7139" t="s">
        <v>128</v>
      </c>
      <c r="E7139" t="s">
        <v>157</v>
      </c>
      <c r="F7139" t="s">
        <v>20280</v>
      </c>
      <c r="G7139" t="s">
        <v>194</v>
      </c>
      <c r="H7139" t="s">
        <v>154</v>
      </c>
      <c r="I7139" t="s">
        <v>144</v>
      </c>
      <c r="J7139" t="s">
        <v>137</v>
      </c>
      <c r="K7139" t="s">
        <v>138</v>
      </c>
      <c r="L7139" t="s">
        <v>20281</v>
      </c>
      <c r="M7139" t="s">
        <v>20282</v>
      </c>
      <c r="N7139">
        <v>0.58888888800000005</v>
      </c>
      <c r="O7139">
        <v>0</v>
      </c>
      <c r="P7139">
        <v>17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1.9070851810877802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1.9070851810877802</v>
      </c>
    </row>
    <row r="7140" spans="1:31" x14ac:dyDescent="0.25">
      <c r="A7140">
        <v>2348265</v>
      </c>
      <c r="B7140">
        <v>1</v>
      </c>
      <c r="C7140" t="s">
        <v>80</v>
      </c>
      <c r="D7140" t="s">
        <v>82</v>
      </c>
      <c r="E7140" t="s">
        <v>151</v>
      </c>
      <c r="F7140" t="s">
        <v>20283</v>
      </c>
      <c r="G7140" t="s">
        <v>269</v>
      </c>
      <c r="H7140" t="s">
        <v>154</v>
      </c>
      <c r="I7140" t="s">
        <v>144</v>
      </c>
      <c r="J7140" t="s">
        <v>137</v>
      </c>
      <c r="K7140" t="s">
        <v>209</v>
      </c>
      <c r="L7140" t="s">
        <v>20284</v>
      </c>
      <c r="M7140" t="s">
        <v>20285</v>
      </c>
      <c r="N7140">
        <v>9.011111111</v>
      </c>
      <c r="O7140">
        <v>0</v>
      </c>
      <c r="P7140">
        <v>158</v>
      </c>
      <c r="Q7140">
        <v>0</v>
      </c>
      <c r="R7140">
        <v>0</v>
      </c>
      <c r="S7140">
        <v>0</v>
      </c>
      <c r="T7140">
        <v>11</v>
      </c>
      <c r="U7140">
        <v>0</v>
      </c>
      <c r="V7140">
        <v>0</v>
      </c>
      <c r="W7140">
        <v>0</v>
      </c>
      <c r="X7140">
        <v>397.60643835623932</v>
      </c>
      <c r="Y7140">
        <v>0</v>
      </c>
      <c r="Z7140">
        <v>0</v>
      </c>
      <c r="AA7140">
        <v>0</v>
      </c>
      <c r="AB7140">
        <v>84.315679858050302</v>
      </c>
      <c r="AC7140">
        <v>0</v>
      </c>
      <c r="AD7140">
        <v>0</v>
      </c>
      <c r="AE7140">
        <v>481.92211821428964</v>
      </c>
    </row>
    <row r="7141" spans="1:31" x14ac:dyDescent="0.25">
      <c r="A7141">
        <v>2348703</v>
      </c>
      <c r="B7141">
        <v>1</v>
      </c>
      <c r="C7141" t="s">
        <v>81</v>
      </c>
      <c r="D7141" t="s">
        <v>118</v>
      </c>
      <c r="E7141" t="s">
        <v>151</v>
      </c>
      <c r="F7141" t="s">
        <v>20286</v>
      </c>
      <c r="G7141" t="s">
        <v>153</v>
      </c>
      <c r="H7141" t="s">
        <v>154</v>
      </c>
      <c r="I7141" t="s">
        <v>144</v>
      </c>
      <c r="J7141" t="s">
        <v>137</v>
      </c>
      <c r="K7141" t="s">
        <v>138</v>
      </c>
      <c r="L7141" t="s">
        <v>20287</v>
      </c>
      <c r="M7141" t="s">
        <v>20288</v>
      </c>
      <c r="N7141">
        <v>1.311388888</v>
      </c>
      <c r="O7141">
        <v>0</v>
      </c>
      <c r="P7141">
        <v>2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1.0811166586615841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1.0811166586615841</v>
      </c>
    </row>
    <row r="7142" spans="1:31" x14ac:dyDescent="0.25">
      <c r="A7142">
        <v>2348348</v>
      </c>
      <c r="B7142">
        <v>1</v>
      </c>
      <c r="C7142" t="s">
        <v>80</v>
      </c>
      <c r="D7142" t="s">
        <v>90</v>
      </c>
      <c r="E7142" t="s">
        <v>151</v>
      </c>
      <c r="F7142" t="s">
        <v>20289</v>
      </c>
      <c r="G7142" t="s">
        <v>269</v>
      </c>
      <c r="H7142" t="s">
        <v>154</v>
      </c>
      <c r="I7142" t="s">
        <v>144</v>
      </c>
      <c r="J7142" t="s">
        <v>137</v>
      </c>
      <c r="K7142" t="s">
        <v>209</v>
      </c>
      <c r="L7142" t="s">
        <v>20290</v>
      </c>
      <c r="M7142" t="s">
        <v>20291</v>
      </c>
      <c r="N7142">
        <v>6.7811111110000004</v>
      </c>
      <c r="O7142">
        <v>0</v>
      </c>
      <c r="P7142">
        <v>187</v>
      </c>
      <c r="Q7142">
        <v>0</v>
      </c>
      <c r="R7142">
        <v>0</v>
      </c>
      <c r="S7142">
        <v>0</v>
      </c>
      <c r="T7142">
        <v>25</v>
      </c>
      <c r="U7142">
        <v>0</v>
      </c>
      <c r="V7142">
        <v>0</v>
      </c>
      <c r="W7142">
        <v>0</v>
      </c>
      <c r="X7142">
        <v>347.49393565616879</v>
      </c>
      <c r="Y7142">
        <v>0</v>
      </c>
      <c r="Z7142">
        <v>0</v>
      </c>
      <c r="AA7142">
        <v>0</v>
      </c>
      <c r="AB7142">
        <v>82.663293677700608</v>
      </c>
      <c r="AC7142">
        <v>0</v>
      </c>
      <c r="AD7142">
        <v>0</v>
      </c>
      <c r="AE7142">
        <v>430.1572293338694</v>
      </c>
    </row>
    <row r="7143" spans="1:31" x14ac:dyDescent="0.25">
      <c r="A7143">
        <v>2348311</v>
      </c>
      <c r="B7143">
        <v>1</v>
      </c>
      <c r="C7143" t="s">
        <v>80</v>
      </c>
      <c r="D7143" t="s">
        <v>97</v>
      </c>
      <c r="E7143" t="s">
        <v>151</v>
      </c>
      <c r="F7143" t="s">
        <v>20292</v>
      </c>
      <c r="G7143" t="s">
        <v>410</v>
      </c>
      <c r="H7143" t="s">
        <v>154</v>
      </c>
      <c r="I7143" t="s">
        <v>144</v>
      </c>
      <c r="J7143" t="s">
        <v>137</v>
      </c>
      <c r="K7143" t="s">
        <v>138</v>
      </c>
      <c r="L7143" t="s">
        <v>20293</v>
      </c>
      <c r="M7143" t="s">
        <v>20294</v>
      </c>
      <c r="N7143">
        <v>5.2547222219999998</v>
      </c>
      <c r="O7143">
        <v>0</v>
      </c>
      <c r="P7143">
        <v>6</v>
      </c>
      <c r="Q7143">
        <v>0</v>
      </c>
      <c r="R7143">
        <v>5</v>
      </c>
      <c r="S7143">
        <v>0</v>
      </c>
      <c r="T7143">
        <v>4</v>
      </c>
      <c r="U7143">
        <v>0</v>
      </c>
      <c r="V7143">
        <v>0</v>
      </c>
      <c r="W7143">
        <v>0</v>
      </c>
      <c r="X7143">
        <v>29.920977612517966</v>
      </c>
      <c r="Y7143">
        <v>0</v>
      </c>
      <c r="Z7143">
        <v>3.6681354938762811</v>
      </c>
      <c r="AA7143">
        <v>0</v>
      </c>
      <c r="AB7143">
        <v>62.9569578352611</v>
      </c>
      <c r="AC7143">
        <v>0</v>
      </c>
      <c r="AD7143">
        <v>0</v>
      </c>
      <c r="AE7143">
        <v>96.546070941655344</v>
      </c>
    </row>
    <row r="7144" spans="1:31" x14ac:dyDescent="0.25">
      <c r="A7144">
        <v>2348643</v>
      </c>
      <c r="B7144">
        <v>1</v>
      </c>
      <c r="C7144" t="s">
        <v>80</v>
      </c>
      <c r="D7144" t="s">
        <v>88</v>
      </c>
      <c r="E7144" t="s">
        <v>157</v>
      </c>
      <c r="F7144" t="s">
        <v>20295</v>
      </c>
      <c r="G7144" t="s">
        <v>159</v>
      </c>
      <c r="H7144" t="s">
        <v>154</v>
      </c>
      <c r="I7144" t="s">
        <v>144</v>
      </c>
      <c r="J7144" t="s">
        <v>137</v>
      </c>
      <c r="K7144" t="s">
        <v>138</v>
      </c>
      <c r="L7144" t="s">
        <v>20296</v>
      </c>
      <c r="M7144" t="s">
        <v>20297</v>
      </c>
      <c r="N7144">
        <v>7.1166666660000004</v>
      </c>
      <c r="O7144">
        <v>0</v>
      </c>
      <c r="P7144">
        <v>1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8.3830340047666665E-2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8.3830340047666665E-2</v>
      </c>
    </row>
    <row r="7145" spans="1:31" x14ac:dyDescent="0.25">
      <c r="A7145">
        <v>2348208</v>
      </c>
      <c r="B7145">
        <v>1</v>
      </c>
      <c r="C7145" t="s">
        <v>81</v>
      </c>
      <c r="D7145" t="s">
        <v>127</v>
      </c>
      <c r="E7145" t="s">
        <v>141</v>
      </c>
      <c r="F7145" t="s">
        <v>20298</v>
      </c>
      <c r="G7145" t="s">
        <v>208</v>
      </c>
      <c r="H7145" t="s">
        <v>135</v>
      </c>
      <c r="I7145" t="s">
        <v>144</v>
      </c>
      <c r="J7145" t="s">
        <v>137</v>
      </c>
      <c r="K7145" t="s">
        <v>209</v>
      </c>
      <c r="L7145" t="s">
        <v>20299</v>
      </c>
      <c r="M7145" t="s">
        <v>20300</v>
      </c>
      <c r="N7145">
        <v>3.3263888879999999</v>
      </c>
      <c r="O7145">
        <v>0</v>
      </c>
      <c r="P7145">
        <v>139</v>
      </c>
      <c r="Q7145">
        <v>12</v>
      </c>
      <c r="R7145">
        <v>39</v>
      </c>
      <c r="S7145">
        <v>9</v>
      </c>
      <c r="T7145">
        <v>14</v>
      </c>
      <c r="U7145">
        <v>1</v>
      </c>
      <c r="V7145">
        <v>1</v>
      </c>
      <c r="W7145">
        <v>0</v>
      </c>
      <c r="X7145">
        <v>145.04671591359175</v>
      </c>
      <c r="Y7145">
        <v>203.88054309171133</v>
      </c>
      <c r="Z7145">
        <v>247.76579074799724</v>
      </c>
      <c r="AA7145">
        <v>223.2311683765364</v>
      </c>
      <c r="AB7145">
        <v>43.09532036474134</v>
      </c>
      <c r="AC7145">
        <v>302.68474083259071</v>
      </c>
      <c r="AD7145">
        <v>601.64089691859044</v>
      </c>
      <c r="AE7145">
        <v>1767.3451762457594</v>
      </c>
    </row>
    <row r="7146" spans="1:31" x14ac:dyDescent="0.25">
      <c r="A7146">
        <v>2348663</v>
      </c>
      <c r="B7146">
        <v>1</v>
      </c>
      <c r="C7146" t="s">
        <v>80</v>
      </c>
      <c r="D7146" t="s">
        <v>101</v>
      </c>
      <c r="E7146" t="s">
        <v>151</v>
      </c>
      <c r="F7146" t="s">
        <v>4265</v>
      </c>
      <c r="G7146" t="s">
        <v>194</v>
      </c>
      <c r="H7146" t="s">
        <v>154</v>
      </c>
      <c r="I7146" t="s">
        <v>144</v>
      </c>
      <c r="J7146" t="s">
        <v>137</v>
      </c>
      <c r="K7146" t="s">
        <v>138</v>
      </c>
      <c r="L7146" t="s">
        <v>20301</v>
      </c>
      <c r="M7146" t="s">
        <v>20302</v>
      </c>
      <c r="N7146">
        <v>1.6672222219999999</v>
      </c>
      <c r="O7146">
        <v>0</v>
      </c>
      <c r="P7146">
        <v>9</v>
      </c>
      <c r="Q7146">
        <v>0</v>
      </c>
      <c r="R7146">
        <v>0</v>
      </c>
      <c r="S7146">
        <v>0</v>
      </c>
      <c r="T7146">
        <v>3</v>
      </c>
      <c r="U7146">
        <v>0</v>
      </c>
      <c r="V7146">
        <v>0</v>
      </c>
      <c r="W7146">
        <v>0</v>
      </c>
      <c r="X7146">
        <v>6.8513872444735195</v>
      </c>
      <c r="Y7146">
        <v>0</v>
      </c>
      <c r="Z7146">
        <v>0</v>
      </c>
      <c r="AA7146">
        <v>0</v>
      </c>
      <c r="AB7146">
        <v>8.8432557753101335</v>
      </c>
      <c r="AC7146">
        <v>0</v>
      </c>
      <c r="AD7146">
        <v>0</v>
      </c>
      <c r="AE7146">
        <v>15.694643019783653</v>
      </c>
    </row>
    <row r="7147" spans="1:31" x14ac:dyDescent="0.25">
      <c r="A7147">
        <v>2348185</v>
      </c>
      <c r="B7147">
        <v>1</v>
      </c>
      <c r="C7147" t="s">
        <v>80</v>
      </c>
      <c r="D7147" t="s">
        <v>104</v>
      </c>
      <c r="E7147" t="s">
        <v>240</v>
      </c>
      <c r="F7147" t="s">
        <v>14615</v>
      </c>
      <c r="G7147" t="s">
        <v>134</v>
      </c>
      <c r="H7147" t="s">
        <v>135</v>
      </c>
      <c r="I7147" t="s">
        <v>144</v>
      </c>
      <c r="J7147" t="s">
        <v>137</v>
      </c>
      <c r="K7147" t="s">
        <v>138</v>
      </c>
      <c r="L7147" t="s">
        <v>20303</v>
      </c>
      <c r="M7147" t="s">
        <v>20304</v>
      </c>
      <c r="N7147">
        <v>0.104166666</v>
      </c>
      <c r="O7147">
        <v>8</v>
      </c>
      <c r="P7147">
        <v>13</v>
      </c>
      <c r="Q7147">
        <v>57</v>
      </c>
      <c r="R7147">
        <v>50</v>
      </c>
      <c r="S7147">
        <v>26</v>
      </c>
      <c r="T7147">
        <v>13</v>
      </c>
      <c r="U7147">
        <v>8</v>
      </c>
      <c r="V7147">
        <v>0</v>
      </c>
      <c r="W7147">
        <v>0.23698343421000001</v>
      </c>
      <c r="X7147">
        <v>0.2829064633240625</v>
      </c>
      <c r="Y7147">
        <v>4.2564426479434383</v>
      </c>
      <c r="Z7147">
        <v>3.0911284215026056</v>
      </c>
      <c r="AA7147">
        <v>111.24683373556667</v>
      </c>
      <c r="AB7147">
        <v>1.1233523629546878</v>
      </c>
      <c r="AC7147">
        <v>132.37983079805539</v>
      </c>
      <c r="AD7147">
        <v>0</v>
      </c>
      <c r="AE7147">
        <v>252.61747786355687</v>
      </c>
    </row>
    <row r="7148" spans="1:31" x14ac:dyDescent="0.25">
      <c r="A7148">
        <v>2348640</v>
      </c>
      <c r="B7148">
        <v>1</v>
      </c>
      <c r="C7148" t="s">
        <v>80</v>
      </c>
      <c r="D7148" t="s">
        <v>82</v>
      </c>
      <c r="E7148" t="s">
        <v>157</v>
      </c>
      <c r="F7148" t="s">
        <v>20305</v>
      </c>
      <c r="G7148" t="s">
        <v>153</v>
      </c>
      <c r="H7148" t="s">
        <v>154</v>
      </c>
      <c r="I7148" t="s">
        <v>144</v>
      </c>
      <c r="J7148" t="s">
        <v>137</v>
      </c>
      <c r="K7148" t="s">
        <v>138</v>
      </c>
      <c r="L7148" t="s">
        <v>20306</v>
      </c>
      <c r="M7148" t="s">
        <v>20307</v>
      </c>
      <c r="N7148">
        <v>5.6369444440000001</v>
      </c>
      <c r="O7148">
        <v>0</v>
      </c>
      <c r="P7148">
        <v>11</v>
      </c>
      <c r="Q7148">
        <v>0</v>
      </c>
      <c r="R7148">
        <v>0</v>
      </c>
      <c r="S7148">
        <v>0</v>
      </c>
      <c r="T7148">
        <v>1</v>
      </c>
      <c r="U7148">
        <v>0</v>
      </c>
      <c r="V7148">
        <v>0</v>
      </c>
      <c r="W7148">
        <v>0</v>
      </c>
      <c r="X7148">
        <v>21.385615028946738</v>
      </c>
      <c r="Y7148">
        <v>0</v>
      </c>
      <c r="Z7148">
        <v>0</v>
      </c>
      <c r="AA7148">
        <v>0</v>
      </c>
      <c r="AB7148">
        <v>5.8796089676152782E-2</v>
      </c>
      <c r="AC7148">
        <v>0</v>
      </c>
      <c r="AD7148">
        <v>0</v>
      </c>
      <c r="AE7148">
        <v>21.444411118622892</v>
      </c>
    </row>
    <row r="7149" spans="1:31" x14ac:dyDescent="0.25">
      <c r="A7149">
        <v>2348165</v>
      </c>
      <c r="B7149">
        <v>1</v>
      </c>
      <c r="C7149" t="s">
        <v>80</v>
      </c>
      <c r="D7149" t="s">
        <v>89</v>
      </c>
      <c r="E7149" t="s">
        <v>132</v>
      </c>
      <c r="F7149" t="s">
        <v>4232</v>
      </c>
      <c r="G7149" t="s">
        <v>134</v>
      </c>
      <c r="H7149" t="s">
        <v>135</v>
      </c>
      <c r="I7149" t="s">
        <v>144</v>
      </c>
      <c r="J7149" t="s">
        <v>137</v>
      </c>
      <c r="K7149" t="s">
        <v>138</v>
      </c>
      <c r="L7149" t="s">
        <v>20308</v>
      </c>
      <c r="M7149" t="s">
        <v>20309</v>
      </c>
      <c r="N7149">
        <v>0.48194444400000003</v>
      </c>
      <c r="O7149">
        <v>1</v>
      </c>
      <c r="P7149">
        <v>289</v>
      </c>
      <c r="Q7149">
        <v>1</v>
      </c>
      <c r="R7149">
        <v>57</v>
      </c>
      <c r="S7149">
        <v>2</v>
      </c>
      <c r="T7149">
        <v>170</v>
      </c>
      <c r="U7149">
        <v>0</v>
      </c>
      <c r="V7149">
        <v>0</v>
      </c>
      <c r="W7149">
        <v>3.2352098600693333</v>
      </c>
      <c r="X7149">
        <v>51.48160374060663</v>
      </c>
      <c r="Y7149">
        <v>4.4071629236176504</v>
      </c>
      <c r="Z7149">
        <v>12.955170464080956</v>
      </c>
      <c r="AA7149">
        <v>1.6649268633846388</v>
      </c>
      <c r="AB7149">
        <v>54.307591383124326</v>
      </c>
      <c r="AC7149">
        <v>0</v>
      </c>
      <c r="AD7149">
        <v>0</v>
      </c>
      <c r="AE7149">
        <v>128.05166523488353</v>
      </c>
    </row>
    <row r="7150" spans="1:31" x14ac:dyDescent="0.25">
      <c r="A7150">
        <v>2348142</v>
      </c>
      <c r="B7150">
        <v>1</v>
      </c>
      <c r="C7150" t="s">
        <v>81</v>
      </c>
      <c r="D7150" t="s">
        <v>120</v>
      </c>
      <c r="E7150" t="s">
        <v>147</v>
      </c>
      <c r="F7150" t="s">
        <v>20310</v>
      </c>
      <c r="G7150" t="s">
        <v>134</v>
      </c>
      <c r="H7150" t="s">
        <v>135</v>
      </c>
      <c r="I7150" t="s">
        <v>144</v>
      </c>
      <c r="J7150" t="s">
        <v>137</v>
      </c>
      <c r="K7150" t="s">
        <v>138</v>
      </c>
      <c r="L7150" t="s">
        <v>20311</v>
      </c>
      <c r="M7150" t="s">
        <v>20312</v>
      </c>
      <c r="N7150">
        <v>0.84944444399999997</v>
      </c>
      <c r="O7150">
        <v>0</v>
      </c>
      <c r="P7150">
        <v>0</v>
      </c>
      <c r="Q7150">
        <v>36</v>
      </c>
      <c r="R7150">
        <v>0</v>
      </c>
      <c r="S7150">
        <v>6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116.61457998817146</v>
      </c>
      <c r="Z7150">
        <v>0</v>
      </c>
      <c r="AA7150">
        <v>31.045872249137314</v>
      </c>
      <c r="AB7150">
        <v>0</v>
      </c>
      <c r="AC7150">
        <v>0</v>
      </c>
      <c r="AD7150">
        <v>0</v>
      </c>
      <c r="AE7150">
        <v>147.66045223730876</v>
      </c>
    </row>
    <row r="7151" spans="1:31" x14ac:dyDescent="0.25">
      <c r="A7151">
        <v>2348683</v>
      </c>
      <c r="B7151">
        <v>1</v>
      </c>
      <c r="C7151" t="s">
        <v>80</v>
      </c>
      <c r="D7151" t="s">
        <v>94</v>
      </c>
      <c r="E7151" t="s">
        <v>157</v>
      </c>
      <c r="F7151" t="s">
        <v>20313</v>
      </c>
      <c r="G7151" t="s">
        <v>279</v>
      </c>
      <c r="H7151" t="s">
        <v>154</v>
      </c>
      <c r="I7151" t="s">
        <v>144</v>
      </c>
      <c r="J7151" t="s">
        <v>137</v>
      </c>
      <c r="K7151" t="s">
        <v>138</v>
      </c>
      <c r="L7151" t="s">
        <v>20314</v>
      </c>
      <c r="M7151" t="s">
        <v>20315</v>
      </c>
      <c r="N7151">
        <v>4.2061111110000002</v>
      </c>
      <c r="O7151">
        <v>0</v>
      </c>
      <c r="P7151">
        <v>1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2.2169023451203844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2.2169023451203844</v>
      </c>
    </row>
    <row r="7152" spans="1:31" x14ac:dyDescent="0.25">
      <c r="A7152">
        <v>2348371</v>
      </c>
      <c r="B7152">
        <v>1</v>
      </c>
      <c r="C7152" t="s">
        <v>81</v>
      </c>
      <c r="D7152" t="s">
        <v>121</v>
      </c>
      <c r="E7152" t="s">
        <v>151</v>
      </c>
      <c r="F7152" t="s">
        <v>20316</v>
      </c>
      <c r="G7152" t="s">
        <v>153</v>
      </c>
      <c r="H7152" t="s">
        <v>154</v>
      </c>
      <c r="I7152" t="s">
        <v>144</v>
      </c>
      <c r="J7152" t="s">
        <v>137</v>
      </c>
      <c r="K7152" t="s">
        <v>138</v>
      </c>
      <c r="L7152" t="s">
        <v>20317</v>
      </c>
      <c r="M7152" t="s">
        <v>20318</v>
      </c>
      <c r="N7152">
        <v>0.88638888800000004</v>
      </c>
      <c r="O7152">
        <v>0</v>
      </c>
      <c r="P7152">
        <v>41</v>
      </c>
      <c r="Q7152">
        <v>0</v>
      </c>
      <c r="R7152">
        <v>7</v>
      </c>
      <c r="S7152">
        <v>0</v>
      </c>
      <c r="T7152">
        <v>3</v>
      </c>
      <c r="U7152">
        <v>0</v>
      </c>
      <c r="V7152">
        <v>0</v>
      </c>
      <c r="W7152">
        <v>0</v>
      </c>
      <c r="X7152">
        <v>9.0043325135562355</v>
      </c>
      <c r="Y7152">
        <v>0</v>
      </c>
      <c r="Z7152">
        <v>0.29210087723871775</v>
      </c>
      <c r="AA7152">
        <v>0</v>
      </c>
      <c r="AB7152">
        <v>1.9863628393002899</v>
      </c>
      <c r="AC7152">
        <v>0</v>
      </c>
      <c r="AD7152">
        <v>0</v>
      </c>
      <c r="AE7152">
        <v>11.282796230095244</v>
      </c>
    </row>
    <row r="7153" spans="1:31" x14ac:dyDescent="0.25">
      <c r="A7153">
        <v>2348477</v>
      </c>
      <c r="B7153">
        <v>1</v>
      </c>
      <c r="C7153" t="s">
        <v>81</v>
      </c>
      <c r="D7153" t="s">
        <v>127</v>
      </c>
      <c r="E7153" t="s">
        <v>157</v>
      </c>
      <c r="F7153" t="s">
        <v>20319</v>
      </c>
      <c r="G7153" t="s">
        <v>204</v>
      </c>
      <c r="H7153" t="s">
        <v>154</v>
      </c>
      <c r="I7153" t="s">
        <v>144</v>
      </c>
      <c r="J7153" t="s">
        <v>137</v>
      </c>
      <c r="K7153" t="s">
        <v>138</v>
      </c>
      <c r="L7153" t="s">
        <v>20320</v>
      </c>
      <c r="M7153" t="s">
        <v>20321</v>
      </c>
      <c r="N7153">
        <v>3.423611111</v>
      </c>
      <c r="O7153">
        <v>0</v>
      </c>
      <c r="P7153">
        <v>1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0.27461689048579274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0.27461689048579274</v>
      </c>
    </row>
    <row r="7154" spans="1:31" x14ac:dyDescent="0.25">
      <c r="A7154">
        <v>2348726</v>
      </c>
      <c r="B7154">
        <v>1</v>
      </c>
      <c r="C7154" t="s">
        <v>81</v>
      </c>
      <c r="D7154" t="s">
        <v>115</v>
      </c>
      <c r="E7154" t="s">
        <v>151</v>
      </c>
      <c r="F7154" t="s">
        <v>20322</v>
      </c>
      <c r="G7154" t="s">
        <v>194</v>
      </c>
      <c r="H7154" t="s">
        <v>154</v>
      </c>
      <c r="I7154" t="s">
        <v>144</v>
      </c>
      <c r="J7154" t="s">
        <v>137</v>
      </c>
      <c r="K7154" t="s">
        <v>138</v>
      </c>
      <c r="L7154" t="s">
        <v>20323</v>
      </c>
      <c r="M7154" t="s">
        <v>20324</v>
      </c>
      <c r="N7154">
        <v>0.65</v>
      </c>
      <c r="O7154">
        <v>0</v>
      </c>
      <c r="P7154">
        <v>7</v>
      </c>
      <c r="Q7154">
        <v>0</v>
      </c>
      <c r="R7154">
        <v>1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0.99842028317850007</v>
      </c>
      <c r="Y7154">
        <v>0</v>
      </c>
      <c r="Z7154">
        <v>3.0471607806120002</v>
      </c>
      <c r="AA7154">
        <v>0</v>
      </c>
      <c r="AB7154">
        <v>0</v>
      </c>
      <c r="AC7154">
        <v>0</v>
      </c>
      <c r="AD7154">
        <v>0</v>
      </c>
      <c r="AE7154">
        <v>4.0455810637905003</v>
      </c>
    </row>
    <row r="7155" spans="1:31" x14ac:dyDescent="0.25">
      <c r="A7155">
        <v>2348328</v>
      </c>
      <c r="B7155">
        <v>1</v>
      </c>
      <c r="C7155" t="s">
        <v>80</v>
      </c>
      <c r="D7155" t="s">
        <v>93</v>
      </c>
      <c r="E7155" t="s">
        <v>157</v>
      </c>
      <c r="F7155" t="s">
        <v>20325</v>
      </c>
      <c r="G7155" t="s">
        <v>159</v>
      </c>
      <c r="H7155" t="s">
        <v>154</v>
      </c>
      <c r="I7155" t="s">
        <v>144</v>
      </c>
      <c r="J7155" t="s">
        <v>137</v>
      </c>
      <c r="K7155" t="s">
        <v>138</v>
      </c>
      <c r="L7155" t="s">
        <v>20326</v>
      </c>
      <c r="M7155" t="s">
        <v>20327</v>
      </c>
      <c r="N7155">
        <v>7.8741666659999998</v>
      </c>
      <c r="O7155">
        <v>0</v>
      </c>
      <c r="P7155">
        <v>0</v>
      </c>
      <c r="Q7155">
        <v>0</v>
      </c>
      <c r="R7155">
        <v>1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29.290776074847937</v>
      </c>
      <c r="AA7155">
        <v>0</v>
      </c>
      <c r="AB7155">
        <v>0</v>
      </c>
      <c r="AC7155">
        <v>0</v>
      </c>
      <c r="AD7155">
        <v>0</v>
      </c>
      <c r="AE7155">
        <v>29.290776074847937</v>
      </c>
    </row>
    <row r="7156" spans="1:31" x14ac:dyDescent="0.25">
      <c r="A7156">
        <v>2348228</v>
      </c>
      <c r="B7156">
        <v>1</v>
      </c>
      <c r="C7156" t="s">
        <v>80</v>
      </c>
      <c r="D7156" t="s">
        <v>88</v>
      </c>
      <c r="E7156" t="s">
        <v>151</v>
      </c>
      <c r="F7156" t="s">
        <v>20328</v>
      </c>
      <c r="G7156" t="s">
        <v>269</v>
      </c>
      <c r="H7156" t="s">
        <v>154</v>
      </c>
      <c r="I7156" t="s">
        <v>144</v>
      </c>
      <c r="J7156" t="s">
        <v>137</v>
      </c>
      <c r="K7156" t="s">
        <v>209</v>
      </c>
      <c r="L7156" t="s">
        <v>20329</v>
      </c>
      <c r="M7156" t="s">
        <v>20330</v>
      </c>
      <c r="N7156">
        <v>7.1408333329999998</v>
      </c>
      <c r="O7156">
        <v>0</v>
      </c>
      <c r="P7156">
        <v>69</v>
      </c>
      <c r="Q7156">
        <v>0</v>
      </c>
      <c r="R7156">
        <v>0</v>
      </c>
      <c r="S7156">
        <v>0</v>
      </c>
      <c r="T7156">
        <v>26</v>
      </c>
      <c r="U7156">
        <v>0</v>
      </c>
      <c r="V7156">
        <v>0</v>
      </c>
      <c r="W7156">
        <v>0</v>
      </c>
      <c r="X7156">
        <v>185.44652507992708</v>
      </c>
      <c r="Y7156">
        <v>0</v>
      </c>
      <c r="Z7156">
        <v>0</v>
      </c>
      <c r="AA7156">
        <v>0</v>
      </c>
      <c r="AB7156">
        <v>698.20741342911447</v>
      </c>
      <c r="AC7156">
        <v>0</v>
      </c>
      <c r="AD7156">
        <v>0</v>
      </c>
      <c r="AE7156">
        <v>883.65393850904161</v>
      </c>
    </row>
    <row r="7157" spans="1:31" x14ac:dyDescent="0.25">
      <c r="A7157">
        <v>2348151</v>
      </c>
      <c r="B7157">
        <v>1</v>
      </c>
      <c r="C7157" t="s">
        <v>80</v>
      </c>
      <c r="D7157" t="s">
        <v>96</v>
      </c>
      <c r="E7157" t="s">
        <v>174</v>
      </c>
      <c r="F7157" t="s">
        <v>14247</v>
      </c>
      <c r="G7157" t="s">
        <v>299</v>
      </c>
      <c r="H7157" t="s">
        <v>154</v>
      </c>
      <c r="I7157" t="s">
        <v>144</v>
      </c>
      <c r="J7157" t="s">
        <v>137</v>
      </c>
      <c r="K7157" t="s">
        <v>138</v>
      </c>
      <c r="L7157" t="s">
        <v>20331</v>
      </c>
      <c r="M7157" t="s">
        <v>20332</v>
      </c>
      <c r="N7157">
        <v>1.4330555549999999</v>
      </c>
      <c r="O7157">
        <v>0</v>
      </c>
      <c r="P7157">
        <v>162</v>
      </c>
      <c r="Q7157">
        <v>0</v>
      </c>
      <c r="R7157">
        <v>1</v>
      </c>
      <c r="S7157">
        <v>0</v>
      </c>
      <c r="T7157">
        <v>158</v>
      </c>
      <c r="U7157">
        <v>0</v>
      </c>
      <c r="V7157">
        <v>0</v>
      </c>
      <c r="W7157">
        <v>0</v>
      </c>
      <c r="X7157">
        <v>193.98357023103313</v>
      </c>
      <c r="Y7157">
        <v>0</v>
      </c>
      <c r="Z7157">
        <v>0.13474069320588333</v>
      </c>
      <c r="AA7157">
        <v>0</v>
      </c>
      <c r="AB7157">
        <v>486.56984420021234</v>
      </c>
      <c r="AC7157">
        <v>0</v>
      </c>
      <c r="AD7157">
        <v>0</v>
      </c>
      <c r="AE7157">
        <v>680.68815512445133</v>
      </c>
    </row>
    <row r="7158" spans="1:31" x14ac:dyDescent="0.25">
      <c r="A7158">
        <v>2348174</v>
      </c>
      <c r="B7158">
        <v>1</v>
      </c>
      <c r="C7158" t="s">
        <v>81</v>
      </c>
      <c r="D7158" t="s">
        <v>119</v>
      </c>
      <c r="E7158" t="s">
        <v>151</v>
      </c>
      <c r="F7158" t="s">
        <v>20333</v>
      </c>
      <c r="G7158" t="s">
        <v>153</v>
      </c>
      <c r="H7158" t="s">
        <v>154</v>
      </c>
      <c r="I7158" t="s">
        <v>144</v>
      </c>
      <c r="J7158" t="s">
        <v>137</v>
      </c>
      <c r="K7158" t="s">
        <v>138</v>
      </c>
      <c r="L7158" t="s">
        <v>20334</v>
      </c>
      <c r="M7158" t="s">
        <v>20335</v>
      </c>
      <c r="N7158">
        <v>2.2108333330000001</v>
      </c>
      <c r="O7158">
        <v>0</v>
      </c>
      <c r="P7158">
        <v>20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28.265566174791218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28.265566174791218</v>
      </c>
    </row>
    <row r="7159" spans="1:31" x14ac:dyDescent="0.25">
      <c r="A7159">
        <v>2348652</v>
      </c>
      <c r="B7159">
        <v>1</v>
      </c>
      <c r="C7159" t="s">
        <v>80</v>
      </c>
      <c r="D7159" t="s">
        <v>109</v>
      </c>
      <c r="E7159" t="s">
        <v>157</v>
      </c>
      <c r="F7159" t="s">
        <v>20336</v>
      </c>
      <c r="G7159" t="s">
        <v>159</v>
      </c>
      <c r="H7159" t="s">
        <v>154</v>
      </c>
      <c r="I7159" t="s">
        <v>144</v>
      </c>
      <c r="J7159" t="s">
        <v>137</v>
      </c>
      <c r="K7159" t="s">
        <v>138</v>
      </c>
      <c r="L7159" t="s">
        <v>20337</v>
      </c>
      <c r="M7159" t="s">
        <v>20338</v>
      </c>
      <c r="N7159">
        <v>3.363611111</v>
      </c>
      <c r="O7159">
        <v>0</v>
      </c>
      <c r="P7159">
        <v>1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0.28113315226983471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0.28113315226983471</v>
      </c>
    </row>
    <row r="7160" spans="1:31" x14ac:dyDescent="0.25">
      <c r="A7160">
        <v>2348606</v>
      </c>
      <c r="B7160">
        <v>1</v>
      </c>
      <c r="C7160" t="s">
        <v>80</v>
      </c>
      <c r="D7160" t="s">
        <v>85</v>
      </c>
      <c r="E7160" t="s">
        <v>157</v>
      </c>
      <c r="F7160" t="s">
        <v>20339</v>
      </c>
      <c r="G7160" t="s">
        <v>204</v>
      </c>
      <c r="H7160" t="s">
        <v>154</v>
      </c>
      <c r="I7160" t="s">
        <v>144</v>
      </c>
      <c r="J7160" t="s">
        <v>137</v>
      </c>
      <c r="K7160" t="s">
        <v>138</v>
      </c>
      <c r="L7160" t="s">
        <v>20340</v>
      </c>
      <c r="M7160" t="s">
        <v>20341</v>
      </c>
      <c r="N7160">
        <v>1.8525</v>
      </c>
      <c r="O7160">
        <v>0</v>
      </c>
      <c r="P7160">
        <v>17</v>
      </c>
      <c r="Q7160">
        <v>0</v>
      </c>
      <c r="R7160">
        <v>0</v>
      </c>
      <c r="S7160">
        <v>0</v>
      </c>
      <c r="T7160">
        <v>2</v>
      </c>
      <c r="U7160">
        <v>0</v>
      </c>
      <c r="V7160">
        <v>0</v>
      </c>
      <c r="W7160">
        <v>0</v>
      </c>
      <c r="X7160">
        <v>14.85728479791419</v>
      </c>
      <c r="Y7160">
        <v>0</v>
      </c>
      <c r="Z7160">
        <v>0</v>
      </c>
      <c r="AA7160">
        <v>0</v>
      </c>
      <c r="AB7160">
        <v>6.5169828557693998</v>
      </c>
      <c r="AC7160">
        <v>0</v>
      </c>
      <c r="AD7160">
        <v>0</v>
      </c>
      <c r="AE7160">
        <v>21.374267653683589</v>
      </c>
    </row>
    <row r="7161" spans="1:31" x14ac:dyDescent="0.25">
      <c r="A7161">
        <v>2348297</v>
      </c>
      <c r="B7161">
        <v>1</v>
      </c>
      <c r="C7161" t="s">
        <v>80</v>
      </c>
      <c r="D7161" t="s">
        <v>110</v>
      </c>
      <c r="E7161" t="s">
        <v>151</v>
      </c>
      <c r="F7161" t="s">
        <v>20342</v>
      </c>
      <c r="G7161" t="s">
        <v>194</v>
      </c>
      <c r="H7161" t="s">
        <v>154</v>
      </c>
      <c r="I7161" t="s">
        <v>144</v>
      </c>
      <c r="J7161" t="s">
        <v>137</v>
      </c>
      <c r="K7161" t="s">
        <v>138</v>
      </c>
      <c r="L7161" t="s">
        <v>20343</v>
      </c>
      <c r="M7161" t="s">
        <v>20252</v>
      </c>
      <c r="N7161">
        <v>1.0177777770000001</v>
      </c>
      <c r="O7161">
        <v>0</v>
      </c>
      <c r="P7161">
        <v>50</v>
      </c>
      <c r="Q7161">
        <v>0</v>
      </c>
      <c r="R7161">
        <v>0</v>
      </c>
      <c r="S7161">
        <v>0</v>
      </c>
      <c r="T7161">
        <v>36</v>
      </c>
      <c r="U7161">
        <v>0</v>
      </c>
      <c r="V7161">
        <v>0</v>
      </c>
      <c r="W7161">
        <v>0</v>
      </c>
      <c r="X7161">
        <v>14.01088430191052</v>
      </c>
      <c r="Y7161">
        <v>0</v>
      </c>
      <c r="Z7161">
        <v>0</v>
      </c>
      <c r="AA7161">
        <v>0</v>
      </c>
      <c r="AB7161">
        <v>111.29608994446571</v>
      </c>
      <c r="AC7161">
        <v>0</v>
      </c>
      <c r="AD7161">
        <v>0</v>
      </c>
      <c r="AE7161">
        <v>125.30697424637623</v>
      </c>
    </row>
    <row r="7162" spans="1:31" x14ac:dyDescent="0.25">
      <c r="A7162">
        <v>2348397</v>
      </c>
      <c r="B7162">
        <v>1</v>
      </c>
      <c r="C7162" t="s">
        <v>80</v>
      </c>
      <c r="D7162" t="s">
        <v>94</v>
      </c>
      <c r="E7162" t="s">
        <v>151</v>
      </c>
      <c r="F7162" t="s">
        <v>20344</v>
      </c>
      <c r="G7162" t="s">
        <v>410</v>
      </c>
      <c r="H7162" t="s">
        <v>154</v>
      </c>
      <c r="I7162" t="s">
        <v>144</v>
      </c>
      <c r="J7162" t="s">
        <v>137</v>
      </c>
      <c r="K7162" t="s">
        <v>138</v>
      </c>
      <c r="L7162" t="s">
        <v>20345</v>
      </c>
      <c r="M7162" t="s">
        <v>20346</v>
      </c>
      <c r="N7162">
        <v>5.6969444439999997</v>
      </c>
      <c r="O7162">
        <v>0</v>
      </c>
      <c r="P7162">
        <v>1</v>
      </c>
      <c r="Q7162">
        <v>0</v>
      </c>
      <c r="R7162">
        <v>0</v>
      </c>
      <c r="S7162">
        <v>0</v>
      </c>
      <c r="T7162">
        <v>2</v>
      </c>
      <c r="U7162">
        <v>0</v>
      </c>
      <c r="V7162">
        <v>0</v>
      </c>
      <c r="W7162">
        <v>0</v>
      </c>
      <c r="X7162">
        <v>1.1140136647820988</v>
      </c>
      <c r="Y7162">
        <v>0</v>
      </c>
      <c r="Z7162">
        <v>0</v>
      </c>
      <c r="AA7162">
        <v>0</v>
      </c>
      <c r="AB7162">
        <v>14.798872202243482</v>
      </c>
      <c r="AC7162">
        <v>0</v>
      </c>
      <c r="AD7162">
        <v>0</v>
      </c>
      <c r="AE7162">
        <v>15.912885867025581</v>
      </c>
    </row>
    <row r="7163" spans="1:31" x14ac:dyDescent="0.25">
      <c r="A7163">
        <v>2348211</v>
      </c>
      <c r="B7163">
        <v>1</v>
      </c>
      <c r="C7163" t="s">
        <v>81</v>
      </c>
      <c r="D7163" t="s">
        <v>112</v>
      </c>
      <c r="E7163" t="s">
        <v>147</v>
      </c>
      <c r="F7163" t="s">
        <v>20347</v>
      </c>
      <c r="G7163" t="s">
        <v>269</v>
      </c>
      <c r="H7163" t="s">
        <v>135</v>
      </c>
      <c r="I7163" t="s">
        <v>144</v>
      </c>
      <c r="J7163" t="s">
        <v>137</v>
      </c>
      <c r="K7163" t="s">
        <v>209</v>
      </c>
      <c r="L7163" t="s">
        <v>20348</v>
      </c>
      <c r="M7163" t="s">
        <v>20349</v>
      </c>
      <c r="N7163">
        <v>0.32777777699999999</v>
      </c>
      <c r="O7163">
        <v>0</v>
      </c>
      <c r="P7163">
        <v>131</v>
      </c>
      <c r="Q7163">
        <v>4</v>
      </c>
      <c r="R7163">
        <v>142</v>
      </c>
      <c r="S7163">
        <v>2</v>
      </c>
      <c r="T7163">
        <v>13</v>
      </c>
      <c r="U7163">
        <v>0</v>
      </c>
      <c r="V7163">
        <v>0</v>
      </c>
      <c r="W7163">
        <v>0</v>
      </c>
      <c r="X7163">
        <v>6.380693015557922</v>
      </c>
      <c r="Y7163">
        <v>12.683327833168374</v>
      </c>
      <c r="Z7163">
        <v>26.437615393049299</v>
      </c>
      <c r="AA7163">
        <v>5.0486737567304996</v>
      </c>
      <c r="AB7163">
        <v>8.8228525631090005</v>
      </c>
      <c r="AC7163">
        <v>0</v>
      </c>
      <c r="AD7163">
        <v>0</v>
      </c>
      <c r="AE7163">
        <v>59.373162561615096</v>
      </c>
    </row>
    <row r="7164" spans="1:31" x14ac:dyDescent="0.25">
      <c r="A7164">
        <v>2348566</v>
      </c>
      <c r="B7164">
        <v>1</v>
      </c>
      <c r="C7164" t="s">
        <v>80</v>
      </c>
      <c r="D7164" t="s">
        <v>109</v>
      </c>
      <c r="E7164" t="s">
        <v>174</v>
      </c>
      <c r="F7164" t="s">
        <v>20350</v>
      </c>
      <c r="G7164" t="s">
        <v>299</v>
      </c>
      <c r="H7164" t="s">
        <v>154</v>
      </c>
      <c r="I7164" t="s">
        <v>144</v>
      </c>
      <c r="J7164" t="s">
        <v>137</v>
      </c>
      <c r="K7164" t="s">
        <v>138</v>
      </c>
      <c r="L7164" t="s">
        <v>20351</v>
      </c>
      <c r="M7164" t="s">
        <v>20352</v>
      </c>
      <c r="N7164">
        <v>0.25444444399999999</v>
      </c>
      <c r="O7164">
        <v>0</v>
      </c>
      <c r="P7164">
        <v>31</v>
      </c>
      <c r="Q7164">
        <v>0</v>
      </c>
      <c r="R7164">
        <v>1</v>
      </c>
      <c r="S7164">
        <v>0</v>
      </c>
      <c r="T7164">
        <v>2</v>
      </c>
      <c r="U7164">
        <v>0</v>
      </c>
      <c r="V7164">
        <v>0</v>
      </c>
      <c r="W7164">
        <v>0</v>
      </c>
      <c r="X7164">
        <v>0.84660157461312679</v>
      </c>
      <c r="Y7164">
        <v>0</v>
      </c>
      <c r="Z7164">
        <v>0.72773201666086662</v>
      </c>
      <c r="AA7164">
        <v>0</v>
      </c>
      <c r="AB7164">
        <v>0.6325847621810311</v>
      </c>
      <c r="AC7164">
        <v>0</v>
      </c>
      <c r="AD7164">
        <v>0</v>
      </c>
      <c r="AE7164">
        <v>2.2069183534550247</v>
      </c>
    </row>
    <row r="7165" spans="1:31" x14ac:dyDescent="0.25">
      <c r="A7165">
        <v>2348237</v>
      </c>
      <c r="B7165">
        <v>1</v>
      </c>
      <c r="C7165" t="s">
        <v>80</v>
      </c>
      <c r="D7165" t="s">
        <v>83</v>
      </c>
      <c r="E7165" t="s">
        <v>157</v>
      </c>
      <c r="F7165" t="s">
        <v>20353</v>
      </c>
      <c r="G7165" t="s">
        <v>204</v>
      </c>
      <c r="H7165" t="s">
        <v>154</v>
      </c>
      <c r="I7165" t="s">
        <v>144</v>
      </c>
      <c r="J7165" t="s">
        <v>137</v>
      </c>
      <c r="K7165" t="s">
        <v>138</v>
      </c>
      <c r="L7165" t="s">
        <v>20354</v>
      </c>
      <c r="M7165" t="s">
        <v>20355</v>
      </c>
      <c r="N7165">
        <v>2.1861111110000002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1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5.1944790877308193</v>
      </c>
      <c r="AC7165">
        <v>0</v>
      </c>
      <c r="AD7165">
        <v>0</v>
      </c>
      <c r="AE7165">
        <v>5.1944790877308193</v>
      </c>
    </row>
    <row r="7166" spans="1:31" x14ac:dyDescent="0.25">
      <c r="A7166">
        <v>2348586</v>
      </c>
      <c r="B7166">
        <v>1</v>
      </c>
      <c r="C7166" t="s">
        <v>81</v>
      </c>
      <c r="D7166" t="s">
        <v>119</v>
      </c>
      <c r="E7166" t="s">
        <v>151</v>
      </c>
      <c r="F7166" t="s">
        <v>20356</v>
      </c>
      <c r="G7166" t="s">
        <v>153</v>
      </c>
      <c r="H7166" t="s">
        <v>154</v>
      </c>
      <c r="I7166" t="s">
        <v>144</v>
      </c>
      <c r="J7166" t="s">
        <v>137</v>
      </c>
      <c r="K7166" t="s">
        <v>138</v>
      </c>
      <c r="L7166" t="s">
        <v>20357</v>
      </c>
      <c r="M7166" t="s">
        <v>20358</v>
      </c>
      <c r="N7166">
        <v>2.3966666659999998</v>
      </c>
      <c r="O7166">
        <v>0</v>
      </c>
      <c r="P7166">
        <v>44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5.794919794184298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5.794919794184298</v>
      </c>
    </row>
    <row r="7167" spans="1:31" x14ac:dyDescent="0.25">
      <c r="A7167">
        <v>2348217</v>
      </c>
      <c r="B7167">
        <v>1</v>
      </c>
      <c r="C7167" t="s">
        <v>81</v>
      </c>
      <c r="D7167" t="s">
        <v>128</v>
      </c>
      <c r="E7167" t="s">
        <v>147</v>
      </c>
      <c r="F7167" t="s">
        <v>20359</v>
      </c>
      <c r="G7167" t="s">
        <v>208</v>
      </c>
      <c r="H7167" t="s">
        <v>135</v>
      </c>
      <c r="I7167" t="s">
        <v>144</v>
      </c>
      <c r="J7167" t="s">
        <v>137</v>
      </c>
      <c r="K7167" t="s">
        <v>209</v>
      </c>
      <c r="L7167" t="s">
        <v>20360</v>
      </c>
      <c r="M7167" t="s">
        <v>20361</v>
      </c>
      <c r="N7167">
        <v>2.2727777769999999</v>
      </c>
      <c r="O7167">
        <v>0</v>
      </c>
      <c r="P7167">
        <v>141</v>
      </c>
      <c r="Q7167">
        <v>0</v>
      </c>
      <c r="R7167">
        <v>1</v>
      </c>
      <c r="S7167">
        <v>0</v>
      </c>
      <c r="T7167">
        <v>3</v>
      </c>
      <c r="U7167">
        <v>0</v>
      </c>
      <c r="V7167">
        <v>0</v>
      </c>
      <c r="W7167">
        <v>0</v>
      </c>
      <c r="X7167">
        <v>98.390639314337619</v>
      </c>
      <c r="Y7167">
        <v>0</v>
      </c>
      <c r="Z7167">
        <v>3.1384160303841351</v>
      </c>
      <c r="AA7167">
        <v>0</v>
      </c>
      <c r="AB7167">
        <v>13.729239979328751</v>
      </c>
      <c r="AC7167">
        <v>0</v>
      </c>
      <c r="AD7167">
        <v>0</v>
      </c>
      <c r="AE7167">
        <v>115.25829532405051</v>
      </c>
    </row>
    <row r="7168" spans="1:31" x14ac:dyDescent="0.25">
      <c r="A7168">
        <v>2348423</v>
      </c>
      <c r="B7168">
        <v>1</v>
      </c>
      <c r="C7168" t="s">
        <v>80</v>
      </c>
      <c r="D7168" t="s">
        <v>99</v>
      </c>
      <c r="E7168" t="s">
        <v>147</v>
      </c>
      <c r="F7168" t="s">
        <v>20362</v>
      </c>
      <c r="G7168" t="s">
        <v>184</v>
      </c>
      <c r="H7168" t="s">
        <v>135</v>
      </c>
      <c r="I7168" t="s">
        <v>144</v>
      </c>
      <c r="J7168" t="s">
        <v>137</v>
      </c>
      <c r="K7168" t="s">
        <v>138</v>
      </c>
      <c r="L7168" t="s">
        <v>20363</v>
      </c>
      <c r="M7168" t="s">
        <v>20364</v>
      </c>
      <c r="N7168">
        <v>0.48194444400000003</v>
      </c>
      <c r="O7168">
        <v>0</v>
      </c>
      <c r="P7168">
        <v>354</v>
      </c>
      <c r="Q7168">
        <v>0</v>
      </c>
      <c r="R7168">
        <v>0</v>
      </c>
      <c r="S7168">
        <v>1</v>
      </c>
      <c r="T7168">
        <v>91</v>
      </c>
      <c r="U7168">
        <v>0</v>
      </c>
      <c r="V7168">
        <v>0</v>
      </c>
      <c r="W7168">
        <v>0</v>
      </c>
      <c r="X7168">
        <v>41.978599804999824</v>
      </c>
      <c r="Y7168">
        <v>0</v>
      </c>
      <c r="Z7168">
        <v>0</v>
      </c>
      <c r="AA7168">
        <v>0.34177838754898199</v>
      </c>
      <c r="AB7168">
        <v>87.814457248291845</v>
      </c>
      <c r="AC7168">
        <v>0</v>
      </c>
      <c r="AD7168">
        <v>0</v>
      </c>
      <c r="AE7168">
        <v>130.13483544084065</v>
      </c>
    </row>
    <row r="7169" spans="1:31" x14ac:dyDescent="0.25">
      <c r="A7169">
        <v>2348672</v>
      </c>
      <c r="B7169">
        <v>1</v>
      </c>
      <c r="C7169" t="s">
        <v>81</v>
      </c>
      <c r="D7169" t="s">
        <v>118</v>
      </c>
      <c r="E7169" t="s">
        <v>147</v>
      </c>
      <c r="F7169" t="s">
        <v>8970</v>
      </c>
      <c r="G7169" t="s">
        <v>494</v>
      </c>
      <c r="H7169" t="s">
        <v>135</v>
      </c>
      <c r="I7169" t="s">
        <v>144</v>
      </c>
      <c r="J7169" t="s">
        <v>137</v>
      </c>
      <c r="K7169" t="s">
        <v>138</v>
      </c>
      <c r="L7169" t="s">
        <v>20365</v>
      </c>
      <c r="M7169" t="s">
        <v>20366</v>
      </c>
      <c r="N7169">
        <v>5.556944444</v>
      </c>
      <c r="O7169">
        <v>0</v>
      </c>
      <c r="P7169">
        <v>2</v>
      </c>
      <c r="Q7169">
        <v>8</v>
      </c>
      <c r="R7169">
        <v>11</v>
      </c>
      <c r="S7169">
        <v>3</v>
      </c>
      <c r="T7169">
        <v>2</v>
      </c>
      <c r="U7169">
        <v>0</v>
      </c>
      <c r="V7169">
        <v>0</v>
      </c>
      <c r="W7169">
        <v>0</v>
      </c>
      <c r="X7169">
        <v>4.9688470003984522</v>
      </c>
      <c r="Y7169">
        <v>257.6091211117074</v>
      </c>
      <c r="Z7169">
        <v>307.5554580134293</v>
      </c>
      <c r="AA7169">
        <v>189.01508974232709</v>
      </c>
      <c r="AB7169">
        <v>16.483623813555042</v>
      </c>
      <c r="AC7169">
        <v>0</v>
      </c>
      <c r="AD7169">
        <v>0</v>
      </c>
      <c r="AE7169">
        <v>775.63213968141724</v>
      </c>
    </row>
    <row r="7170" spans="1:31" x14ac:dyDescent="0.25">
      <c r="A7170">
        <v>2348294</v>
      </c>
      <c r="B7170">
        <v>1</v>
      </c>
      <c r="C7170" t="s">
        <v>81</v>
      </c>
      <c r="D7170" t="s">
        <v>118</v>
      </c>
      <c r="E7170" t="s">
        <v>147</v>
      </c>
      <c r="F7170" t="s">
        <v>20367</v>
      </c>
      <c r="G7170" t="s">
        <v>184</v>
      </c>
      <c r="H7170" t="s">
        <v>135</v>
      </c>
      <c r="I7170" t="s">
        <v>144</v>
      </c>
      <c r="J7170" t="s">
        <v>137</v>
      </c>
      <c r="K7170" t="s">
        <v>138</v>
      </c>
      <c r="L7170" t="s">
        <v>20368</v>
      </c>
      <c r="M7170" t="s">
        <v>20369</v>
      </c>
      <c r="N7170">
        <v>3.3119444439999999</v>
      </c>
      <c r="O7170">
        <v>0</v>
      </c>
      <c r="P7170">
        <v>724</v>
      </c>
      <c r="Q7170">
        <v>1</v>
      </c>
      <c r="R7170">
        <v>18</v>
      </c>
      <c r="S7170">
        <v>3</v>
      </c>
      <c r="T7170">
        <v>26</v>
      </c>
      <c r="U7170">
        <v>0</v>
      </c>
      <c r="V7170">
        <v>0</v>
      </c>
      <c r="W7170">
        <v>0</v>
      </c>
      <c r="X7170">
        <v>344.02418742344514</v>
      </c>
      <c r="Y7170">
        <v>53.85893604161474</v>
      </c>
      <c r="Z7170">
        <v>97.634226924312514</v>
      </c>
      <c r="AA7170">
        <v>22.722682246028977</v>
      </c>
      <c r="AB7170">
        <v>75.406361015073131</v>
      </c>
      <c r="AC7170">
        <v>0</v>
      </c>
      <c r="AD7170">
        <v>0</v>
      </c>
      <c r="AE7170">
        <v>593.64639365047447</v>
      </c>
    </row>
    <row r="7171" spans="1:31" x14ac:dyDescent="0.25">
      <c r="A7171">
        <v>2348626</v>
      </c>
      <c r="B7171">
        <v>1</v>
      </c>
      <c r="C7171" t="s">
        <v>80</v>
      </c>
      <c r="D7171" t="s">
        <v>84</v>
      </c>
      <c r="E7171" t="s">
        <v>157</v>
      </c>
      <c r="F7171" t="s">
        <v>20370</v>
      </c>
      <c r="G7171" t="s">
        <v>204</v>
      </c>
      <c r="H7171" t="s">
        <v>154</v>
      </c>
      <c r="I7171" t="s">
        <v>144</v>
      </c>
      <c r="J7171" t="s">
        <v>137</v>
      </c>
      <c r="K7171" t="s">
        <v>138</v>
      </c>
      <c r="L7171" t="s">
        <v>20371</v>
      </c>
      <c r="M7171" t="s">
        <v>20372</v>
      </c>
      <c r="N7171">
        <v>4.5069444440000002</v>
      </c>
      <c r="O7171">
        <v>0</v>
      </c>
      <c r="P7171">
        <v>6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5.4517723720292715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5.4517723720292715</v>
      </c>
    </row>
    <row r="7172" spans="1:31" x14ac:dyDescent="0.25">
      <c r="A7172">
        <v>2348317</v>
      </c>
      <c r="B7172">
        <v>1</v>
      </c>
      <c r="C7172" t="s">
        <v>80</v>
      </c>
      <c r="D7172" t="s">
        <v>110</v>
      </c>
      <c r="E7172" t="s">
        <v>326</v>
      </c>
      <c r="F7172" t="s">
        <v>20373</v>
      </c>
      <c r="G7172" t="s">
        <v>208</v>
      </c>
      <c r="H7172" t="s">
        <v>154</v>
      </c>
      <c r="I7172" t="s">
        <v>144</v>
      </c>
      <c r="J7172" t="s">
        <v>137</v>
      </c>
      <c r="K7172" t="s">
        <v>209</v>
      </c>
      <c r="L7172" t="s">
        <v>20374</v>
      </c>
      <c r="M7172" t="s">
        <v>20375</v>
      </c>
      <c r="N7172">
        <v>0.946944444</v>
      </c>
      <c r="O7172">
        <v>0</v>
      </c>
      <c r="P7172">
        <v>117</v>
      </c>
      <c r="Q7172">
        <v>0</v>
      </c>
      <c r="R7172">
        <v>0</v>
      </c>
      <c r="S7172">
        <v>0</v>
      </c>
      <c r="T7172">
        <v>2</v>
      </c>
      <c r="U7172">
        <v>0</v>
      </c>
      <c r="V7172">
        <v>0</v>
      </c>
      <c r="W7172">
        <v>0</v>
      </c>
      <c r="X7172">
        <v>37.255702998797162</v>
      </c>
      <c r="Y7172">
        <v>0</v>
      </c>
      <c r="Z7172">
        <v>0</v>
      </c>
      <c r="AA7172">
        <v>0</v>
      </c>
      <c r="AB7172">
        <v>1.9067938535495081</v>
      </c>
      <c r="AC7172">
        <v>0</v>
      </c>
      <c r="AD7172">
        <v>0</v>
      </c>
      <c r="AE7172">
        <v>39.162496852346671</v>
      </c>
    </row>
    <row r="7173" spans="1:31" x14ac:dyDescent="0.25">
      <c r="A7173">
        <v>2348649</v>
      </c>
      <c r="B7173">
        <v>1</v>
      </c>
      <c r="C7173" t="s">
        <v>80</v>
      </c>
      <c r="D7173" t="s">
        <v>110</v>
      </c>
      <c r="E7173" t="s">
        <v>174</v>
      </c>
      <c r="F7173" t="s">
        <v>20376</v>
      </c>
      <c r="G7173" t="s">
        <v>299</v>
      </c>
      <c r="H7173" t="s">
        <v>154</v>
      </c>
      <c r="I7173" t="s">
        <v>144</v>
      </c>
      <c r="J7173" t="s">
        <v>137</v>
      </c>
      <c r="K7173" t="s">
        <v>138</v>
      </c>
      <c r="L7173" t="s">
        <v>20377</v>
      </c>
      <c r="M7173" t="s">
        <v>20378</v>
      </c>
      <c r="N7173">
        <v>1.475833333</v>
      </c>
      <c r="O7173">
        <v>0</v>
      </c>
      <c r="P7173">
        <v>111</v>
      </c>
      <c r="Q7173">
        <v>0</v>
      </c>
      <c r="R7173">
        <v>0</v>
      </c>
      <c r="S7173">
        <v>0</v>
      </c>
      <c r="T7173">
        <v>4</v>
      </c>
      <c r="U7173">
        <v>0</v>
      </c>
      <c r="V7173">
        <v>0</v>
      </c>
      <c r="W7173">
        <v>0</v>
      </c>
      <c r="X7173">
        <v>77.183858241022648</v>
      </c>
      <c r="Y7173">
        <v>0</v>
      </c>
      <c r="Z7173">
        <v>0</v>
      </c>
      <c r="AA7173">
        <v>0</v>
      </c>
      <c r="AB7173">
        <v>29.274583260215064</v>
      </c>
      <c r="AC7173">
        <v>0</v>
      </c>
      <c r="AD7173">
        <v>0</v>
      </c>
      <c r="AE7173">
        <v>106.45844150123771</v>
      </c>
    </row>
    <row r="7174" spans="1:31" x14ac:dyDescent="0.25">
      <c r="A7174">
        <v>2348463</v>
      </c>
      <c r="B7174">
        <v>1</v>
      </c>
      <c r="C7174" t="s">
        <v>80</v>
      </c>
      <c r="D7174" t="s">
        <v>96</v>
      </c>
      <c r="E7174" t="s">
        <v>157</v>
      </c>
      <c r="F7174" t="s">
        <v>20379</v>
      </c>
      <c r="G7174" t="s">
        <v>159</v>
      </c>
      <c r="H7174" t="s">
        <v>154</v>
      </c>
      <c r="I7174" t="s">
        <v>144</v>
      </c>
      <c r="J7174" t="s">
        <v>137</v>
      </c>
      <c r="K7174" t="s">
        <v>138</v>
      </c>
      <c r="L7174" t="s">
        <v>20380</v>
      </c>
      <c r="M7174" t="s">
        <v>20381</v>
      </c>
      <c r="N7174">
        <v>1.0844444440000001</v>
      </c>
      <c r="O7174">
        <v>0</v>
      </c>
      <c r="P7174">
        <v>1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0.31679991588834722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0.31679991588834722</v>
      </c>
    </row>
    <row r="7175" spans="1:31" x14ac:dyDescent="0.25">
      <c r="A7175">
        <v>2348300</v>
      </c>
      <c r="B7175">
        <v>1</v>
      </c>
      <c r="C7175" t="s">
        <v>80</v>
      </c>
      <c r="D7175" t="s">
        <v>90</v>
      </c>
      <c r="E7175" t="s">
        <v>151</v>
      </c>
      <c r="F7175" t="s">
        <v>20382</v>
      </c>
      <c r="G7175" t="s">
        <v>269</v>
      </c>
      <c r="H7175" t="s">
        <v>154</v>
      </c>
      <c r="I7175" t="s">
        <v>144</v>
      </c>
      <c r="J7175" t="s">
        <v>137</v>
      </c>
      <c r="K7175" t="s">
        <v>209</v>
      </c>
      <c r="L7175" t="s">
        <v>20383</v>
      </c>
      <c r="M7175" t="s">
        <v>20384</v>
      </c>
      <c r="N7175">
        <v>6.9972222220000004</v>
      </c>
      <c r="O7175">
        <v>0</v>
      </c>
      <c r="P7175">
        <v>17</v>
      </c>
      <c r="Q7175">
        <v>0</v>
      </c>
      <c r="R7175">
        <v>0</v>
      </c>
      <c r="S7175">
        <v>0</v>
      </c>
      <c r="T7175">
        <v>1</v>
      </c>
      <c r="U7175">
        <v>0</v>
      </c>
      <c r="V7175">
        <v>0</v>
      </c>
      <c r="W7175">
        <v>0</v>
      </c>
      <c r="X7175">
        <v>38.027340626921536</v>
      </c>
      <c r="Y7175">
        <v>0</v>
      </c>
      <c r="Z7175">
        <v>0</v>
      </c>
      <c r="AA7175">
        <v>0</v>
      </c>
      <c r="AB7175">
        <v>4.643246632340678</v>
      </c>
      <c r="AC7175">
        <v>0</v>
      </c>
      <c r="AD7175">
        <v>0</v>
      </c>
      <c r="AE7175">
        <v>42.670587259262213</v>
      </c>
    </row>
    <row r="7176" spans="1:31" x14ac:dyDescent="0.25">
      <c r="A7176">
        <v>2348689</v>
      </c>
      <c r="B7176">
        <v>1</v>
      </c>
      <c r="C7176" t="s">
        <v>80</v>
      </c>
      <c r="D7176" t="s">
        <v>94</v>
      </c>
      <c r="E7176" t="s">
        <v>151</v>
      </c>
      <c r="F7176" t="s">
        <v>20385</v>
      </c>
      <c r="G7176" t="s">
        <v>153</v>
      </c>
      <c r="H7176" t="s">
        <v>154</v>
      </c>
      <c r="I7176" t="s">
        <v>144</v>
      </c>
      <c r="J7176" t="s">
        <v>137</v>
      </c>
      <c r="K7176" t="s">
        <v>138</v>
      </c>
      <c r="L7176" t="s">
        <v>20386</v>
      </c>
      <c r="M7176" t="s">
        <v>20387</v>
      </c>
      <c r="N7176">
        <v>2.5577777770000001</v>
      </c>
      <c r="O7176">
        <v>0</v>
      </c>
      <c r="P7176">
        <v>10</v>
      </c>
      <c r="Q7176">
        <v>0</v>
      </c>
      <c r="R7176">
        <v>1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4.4988907765331518</v>
      </c>
      <c r="Y7176">
        <v>0</v>
      </c>
      <c r="Z7176">
        <v>0.34121505445367445</v>
      </c>
      <c r="AA7176">
        <v>0</v>
      </c>
      <c r="AB7176">
        <v>0</v>
      </c>
      <c r="AC7176">
        <v>0</v>
      </c>
      <c r="AD7176">
        <v>0</v>
      </c>
      <c r="AE7176">
        <v>4.8401058309868263</v>
      </c>
    </row>
    <row r="7177" spans="1:31" x14ac:dyDescent="0.25">
      <c r="A7177">
        <v>2348446</v>
      </c>
      <c r="B7177">
        <v>1</v>
      </c>
      <c r="C7177" t="s">
        <v>80</v>
      </c>
      <c r="D7177" t="s">
        <v>98</v>
      </c>
      <c r="E7177" t="s">
        <v>151</v>
      </c>
      <c r="F7177" t="s">
        <v>20388</v>
      </c>
      <c r="G7177" t="s">
        <v>153</v>
      </c>
      <c r="H7177" t="s">
        <v>154</v>
      </c>
      <c r="I7177" t="s">
        <v>144</v>
      </c>
      <c r="J7177" t="s">
        <v>137</v>
      </c>
      <c r="K7177" t="s">
        <v>138</v>
      </c>
      <c r="L7177" t="s">
        <v>20389</v>
      </c>
      <c r="M7177" t="s">
        <v>20390</v>
      </c>
      <c r="N7177">
        <v>3.1586111109999999</v>
      </c>
      <c r="O7177">
        <v>0</v>
      </c>
      <c r="P7177">
        <v>3</v>
      </c>
      <c r="Q7177">
        <v>0</v>
      </c>
      <c r="R7177">
        <v>8</v>
      </c>
      <c r="S7177">
        <v>0</v>
      </c>
      <c r="T7177">
        <v>5</v>
      </c>
      <c r="U7177">
        <v>0</v>
      </c>
      <c r="V7177">
        <v>0</v>
      </c>
      <c r="W7177">
        <v>0</v>
      </c>
      <c r="X7177">
        <v>2.1276849364227717</v>
      </c>
      <c r="Y7177">
        <v>0</v>
      </c>
      <c r="Z7177">
        <v>30.07070398369795</v>
      </c>
      <c r="AA7177">
        <v>0</v>
      </c>
      <c r="AB7177">
        <v>70.549002337935704</v>
      </c>
      <c r="AC7177">
        <v>0</v>
      </c>
      <c r="AD7177">
        <v>0</v>
      </c>
      <c r="AE7177">
        <v>102.74739125805642</v>
      </c>
    </row>
    <row r="7178" spans="1:31" x14ac:dyDescent="0.25">
      <c r="A7178">
        <v>2348377</v>
      </c>
      <c r="B7178">
        <v>1</v>
      </c>
      <c r="C7178" t="s">
        <v>80</v>
      </c>
      <c r="D7178" t="s">
        <v>84</v>
      </c>
      <c r="E7178" t="s">
        <v>151</v>
      </c>
      <c r="F7178" t="s">
        <v>17337</v>
      </c>
      <c r="G7178" t="s">
        <v>153</v>
      </c>
      <c r="H7178" t="s">
        <v>154</v>
      </c>
      <c r="I7178" t="s">
        <v>144</v>
      </c>
      <c r="J7178" t="s">
        <v>137</v>
      </c>
      <c r="K7178" t="s">
        <v>138</v>
      </c>
      <c r="L7178" t="s">
        <v>20391</v>
      </c>
      <c r="M7178" t="s">
        <v>20392</v>
      </c>
      <c r="N7178">
        <v>6.6950000000000003</v>
      </c>
      <c r="O7178">
        <v>0</v>
      </c>
      <c r="P7178">
        <v>171</v>
      </c>
      <c r="Q7178">
        <v>0</v>
      </c>
      <c r="R7178">
        <v>0</v>
      </c>
      <c r="S7178">
        <v>0</v>
      </c>
      <c r="T7178">
        <v>17</v>
      </c>
      <c r="U7178">
        <v>0</v>
      </c>
      <c r="V7178">
        <v>0</v>
      </c>
      <c r="W7178">
        <v>0</v>
      </c>
      <c r="X7178">
        <v>347.68367196258049</v>
      </c>
      <c r="Y7178">
        <v>0</v>
      </c>
      <c r="Z7178">
        <v>0</v>
      </c>
      <c r="AA7178">
        <v>0</v>
      </c>
      <c r="AB7178">
        <v>277.71037191561248</v>
      </c>
      <c r="AC7178">
        <v>0</v>
      </c>
      <c r="AD7178">
        <v>0</v>
      </c>
      <c r="AE7178">
        <v>625.39404387819297</v>
      </c>
    </row>
    <row r="7179" spans="1:31" x14ac:dyDescent="0.25">
      <c r="A7179">
        <v>2348589</v>
      </c>
      <c r="B7179">
        <v>1</v>
      </c>
      <c r="C7179" t="s">
        <v>81</v>
      </c>
      <c r="D7179" t="s">
        <v>115</v>
      </c>
      <c r="E7179" t="s">
        <v>174</v>
      </c>
      <c r="F7179" t="s">
        <v>20393</v>
      </c>
      <c r="G7179" t="s">
        <v>143</v>
      </c>
      <c r="H7179" t="s">
        <v>154</v>
      </c>
      <c r="I7179" t="s">
        <v>144</v>
      </c>
      <c r="J7179" t="s">
        <v>5</v>
      </c>
      <c r="K7179" t="s">
        <v>138</v>
      </c>
      <c r="L7179" t="s">
        <v>20394</v>
      </c>
      <c r="M7179" t="s">
        <v>20395</v>
      </c>
      <c r="N7179">
        <v>1.9113888880000001</v>
      </c>
      <c r="O7179">
        <v>0</v>
      </c>
      <c r="P7179">
        <v>13</v>
      </c>
      <c r="Q7179">
        <v>0</v>
      </c>
      <c r="R7179">
        <v>1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6.0352565169950658</v>
      </c>
      <c r="Y7179">
        <v>0</v>
      </c>
      <c r="Z7179">
        <v>5.4571101203270995</v>
      </c>
      <c r="AA7179">
        <v>0</v>
      </c>
      <c r="AB7179">
        <v>0</v>
      </c>
      <c r="AC7179">
        <v>0</v>
      </c>
      <c r="AD7179">
        <v>0</v>
      </c>
      <c r="AE7179">
        <v>11.492366637322165</v>
      </c>
    </row>
    <row r="7180" spans="1:31" x14ac:dyDescent="0.25">
      <c r="A7180">
        <v>2348234</v>
      </c>
      <c r="B7180">
        <v>1</v>
      </c>
      <c r="C7180" t="s">
        <v>80</v>
      </c>
      <c r="D7180" t="s">
        <v>104</v>
      </c>
      <c r="E7180" t="s">
        <v>240</v>
      </c>
      <c r="F7180" t="s">
        <v>19934</v>
      </c>
      <c r="G7180" t="s">
        <v>208</v>
      </c>
      <c r="H7180" t="s">
        <v>135</v>
      </c>
      <c r="I7180" t="s">
        <v>144</v>
      </c>
      <c r="J7180" t="s">
        <v>137</v>
      </c>
      <c r="K7180" t="s">
        <v>209</v>
      </c>
      <c r="L7180" t="s">
        <v>20396</v>
      </c>
      <c r="M7180" t="s">
        <v>20397</v>
      </c>
      <c r="N7180">
        <v>1.5819444439999999</v>
      </c>
      <c r="O7180">
        <v>0</v>
      </c>
      <c r="P7180">
        <v>0</v>
      </c>
      <c r="Q7180">
        <v>0</v>
      </c>
      <c r="R7180">
        <v>0</v>
      </c>
      <c r="S7180">
        <v>1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146.17685782751241</v>
      </c>
      <c r="AB7180">
        <v>0</v>
      </c>
      <c r="AC7180">
        <v>0</v>
      </c>
      <c r="AD7180">
        <v>0</v>
      </c>
      <c r="AE7180">
        <v>146.17685782751241</v>
      </c>
    </row>
    <row r="7181" spans="1:31" x14ac:dyDescent="0.25">
      <c r="A7181">
        <v>2348712</v>
      </c>
      <c r="B7181">
        <v>1</v>
      </c>
      <c r="C7181" t="s">
        <v>80</v>
      </c>
      <c r="D7181" t="s">
        <v>110</v>
      </c>
      <c r="E7181" t="s">
        <v>151</v>
      </c>
      <c r="F7181" t="s">
        <v>20398</v>
      </c>
      <c r="G7181" t="s">
        <v>331</v>
      </c>
      <c r="H7181" t="s">
        <v>154</v>
      </c>
      <c r="I7181" t="s">
        <v>144</v>
      </c>
      <c r="J7181" t="s">
        <v>137</v>
      </c>
      <c r="K7181" t="s">
        <v>138</v>
      </c>
      <c r="L7181" t="s">
        <v>20399</v>
      </c>
      <c r="M7181" t="s">
        <v>20400</v>
      </c>
      <c r="N7181">
        <v>3.0977777770000001</v>
      </c>
      <c r="O7181">
        <v>0</v>
      </c>
      <c r="P7181">
        <v>208</v>
      </c>
      <c r="Q7181">
        <v>0</v>
      </c>
      <c r="R7181">
        <v>0</v>
      </c>
      <c r="S7181">
        <v>0</v>
      </c>
      <c r="T7181">
        <v>19</v>
      </c>
      <c r="U7181">
        <v>0</v>
      </c>
      <c r="V7181">
        <v>0</v>
      </c>
      <c r="W7181">
        <v>0</v>
      </c>
      <c r="X7181">
        <v>215.49423066952355</v>
      </c>
      <c r="Y7181">
        <v>0</v>
      </c>
      <c r="Z7181">
        <v>0</v>
      </c>
      <c r="AA7181">
        <v>0</v>
      </c>
      <c r="AB7181">
        <v>38.561652491357393</v>
      </c>
      <c r="AC7181">
        <v>0</v>
      </c>
      <c r="AD7181">
        <v>0</v>
      </c>
      <c r="AE7181">
        <v>254.05588316088094</v>
      </c>
    </row>
    <row r="7182" spans="1:31" x14ac:dyDescent="0.25">
      <c r="A7182">
        <v>2348612</v>
      </c>
      <c r="B7182">
        <v>1</v>
      </c>
      <c r="C7182" t="s">
        <v>80</v>
      </c>
      <c r="D7182" t="s">
        <v>100</v>
      </c>
      <c r="E7182" t="s">
        <v>151</v>
      </c>
      <c r="F7182" t="s">
        <v>4038</v>
      </c>
      <c r="G7182" t="s">
        <v>153</v>
      </c>
      <c r="H7182" t="s">
        <v>154</v>
      </c>
      <c r="I7182" t="s">
        <v>144</v>
      </c>
      <c r="J7182" t="s">
        <v>137</v>
      </c>
      <c r="K7182" t="s">
        <v>138</v>
      </c>
      <c r="L7182" t="s">
        <v>20401</v>
      </c>
      <c r="M7182" t="s">
        <v>20402</v>
      </c>
      <c r="N7182">
        <v>0.87166666599999998</v>
      </c>
      <c r="O7182">
        <v>0</v>
      </c>
      <c r="P7182">
        <v>1</v>
      </c>
      <c r="Q7182">
        <v>0</v>
      </c>
      <c r="R7182">
        <v>4</v>
      </c>
      <c r="S7182">
        <v>0</v>
      </c>
      <c r="T7182">
        <v>1</v>
      </c>
      <c r="U7182">
        <v>0</v>
      </c>
      <c r="V7182">
        <v>0</v>
      </c>
      <c r="W7182">
        <v>0</v>
      </c>
      <c r="X7182">
        <v>0.15761823090402002</v>
      </c>
      <c r="Y7182">
        <v>0</v>
      </c>
      <c r="Z7182">
        <v>16.964725194236273</v>
      </c>
      <c r="AA7182">
        <v>0</v>
      </c>
      <c r="AB7182">
        <v>0</v>
      </c>
      <c r="AC7182">
        <v>0</v>
      </c>
      <c r="AD7182">
        <v>0</v>
      </c>
      <c r="AE7182">
        <v>17.122343425140294</v>
      </c>
    </row>
    <row r="7183" spans="1:31" x14ac:dyDescent="0.25">
      <c r="A7183">
        <v>2348732</v>
      </c>
      <c r="B7183">
        <v>1</v>
      </c>
      <c r="C7183" t="s">
        <v>80</v>
      </c>
      <c r="D7183" t="s">
        <v>110</v>
      </c>
      <c r="E7183" t="s">
        <v>174</v>
      </c>
      <c r="F7183" t="s">
        <v>20403</v>
      </c>
      <c r="G7183" t="s">
        <v>410</v>
      </c>
      <c r="H7183" t="s">
        <v>154</v>
      </c>
      <c r="I7183" t="s">
        <v>144</v>
      </c>
      <c r="J7183" t="s">
        <v>137</v>
      </c>
      <c r="K7183" t="s">
        <v>138</v>
      </c>
      <c r="L7183" t="s">
        <v>20404</v>
      </c>
      <c r="M7183" t="s">
        <v>20405</v>
      </c>
      <c r="N7183">
        <v>4.7908333330000001</v>
      </c>
      <c r="O7183">
        <v>0</v>
      </c>
      <c r="P7183">
        <v>398</v>
      </c>
      <c r="Q7183">
        <v>0</v>
      </c>
      <c r="R7183">
        <v>0</v>
      </c>
      <c r="S7183">
        <v>0</v>
      </c>
      <c r="T7183">
        <v>50</v>
      </c>
      <c r="U7183">
        <v>0</v>
      </c>
      <c r="V7183">
        <v>0</v>
      </c>
      <c r="W7183">
        <v>0</v>
      </c>
      <c r="X7183">
        <v>516.98979474851137</v>
      </c>
      <c r="Y7183">
        <v>0</v>
      </c>
      <c r="Z7183">
        <v>0</v>
      </c>
      <c r="AA7183">
        <v>0</v>
      </c>
      <c r="AB7183">
        <v>218.56068563970044</v>
      </c>
      <c r="AC7183">
        <v>0</v>
      </c>
      <c r="AD7183">
        <v>0</v>
      </c>
      <c r="AE7183">
        <v>735.55048038821178</v>
      </c>
    </row>
    <row r="7184" spans="1:31" x14ac:dyDescent="0.25">
      <c r="A7184">
        <v>2348171</v>
      </c>
      <c r="B7184">
        <v>1</v>
      </c>
      <c r="C7184" t="s">
        <v>81</v>
      </c>
      <c r="D7184" t="s">
        <v>118</v>
      </c>
      <c r="E7184" t="s">
        <v>132</v>
      </c>
      <c r="F7184" t="s">
        <v>20406</v>
      </c>
      <c r="G7184" t="s">
        <v>134</v>
      </c>
      <c r="H7184" t="s">
        <v>135</v>
      </c>
      <c r="I7184" t="s">
        <v>144</v>
      </c>
      <c r="J7184" t="s">
        <v>137</v>
      </c>
      <c r="K7184" t="s">
        <v>138</v>
      </c>
      <c r="L7184" t="s">
        <v>20407</v>
      </c>
      <c r="M7184" t="s">
        <v>20408</v>
      </c>
      <c r="N7184">
        <v>0.395555555</v>
      </c>
      <c r="O7184">
        <v>0</v>
      </c>
      <c r="P7184">
        <v>0</v>
      </c>
      <c r="Q7184">
        <v>38</v>
      </c>
      <c r="R7184">
        <v>5</v>
      </c>
      <c r="S7184">
        <v>8</v>
      </c>
      <c r="T7184">
        <v>1</v>
      </c>
      <c r="U7184">
        <v>2</v>
      </c>
      <c r="V7184">
        <v>0</v>
      </c>
      <c r="W7184">
        <v>0</v>
      </c>
      <c r="X7184">
        <v>0</v>
      </c>
      <c r="Y7184">
        <v>63.535127438446573</v>
      </c>
      <c r="Z7184">
        <v>33.646979243500219</v>
      </c>
      <c r="AA7184">
        <v>5.0882246514335465</v>
      </c>
      <c r="AB7184">
        <v>0.6979239038338888</v>
      </c>
      <c r="AC7184">
        <v>59.875928307193334</v>
      </c>
      <c r="AD7184">
        <v>0</v>
      </c>
      <c r="AE7184">
        <v>162.84418354440754</v>
      </c>
    </row>
    <row r="7185" spans="1:31" x14ac:dyDescent="0.25">
      <c r="A7185">
        <v>2348420</v>
      </c>
      <c r="B7185">
        <v>1</v>
      </c>
      <c r="C7185" t="s">
        <v>81</v>
      </c>
      <c r="D7185" t="s">
        <v>120</v>
      </c>
      <c r="E7185" t="s">
        <v>147</v>
      </c>
      <c r="F7185" t="s">
        <v>20409</v>
      </c>
      <c r="G7185" t="s">
        <v>3157</v>
      </c>
      <c r="H7185" t="s">
        <v>135</v>
      </c>
      <c r="I7185" t="s">
        <v>144</v>
      </c>
      <c r="J7185" t="s">
        <v>137</v>
      </c>
      <c r="K7185" t="s">
        <v>138</v>
      </c>
      <c r="L7185" t="s">
        <v>20410</v>
      </c>
      <c r="M7185" t="s">
        <v>20411</v>
      </c>
      <c r="N7185">
        <v>1.2775000000000001</v>
      </c>
      <c r="O7185">
        <v>0</v>
      </c>
      <c r="P7185">
        <v>220</v>
      </c>
      <c r="Q7185">
        <v>0</v>
      </c>
      <c r="R7185">
        <v>4</v>
      </c>
      <c r="S7185">
        <v>0</v>
      </c>
      <c r="T7185">
        <v>12</v>
      </c>
      <c r="U7185">
        <v>0</v>
      </c>
      <c r="V7185">
        <v>0</v>
      </c>
      <c r="W7185">
        <v>0</v>
      </c>
      <c r="X7185">
        <v>78.758091648049472</v>
      </c>
      <c r="Y7185">
        <v>0</v>
      </c>
      <c r="Z7185">
        <v>7.7021629206451312</v>
      </c>
      <c r="AA7185">
        <v>0</v>
      </c>
      <c r="AB7185">
        <v>21.320397143896276</v>
      </c>
      <c r="AC7185">
        <v>0</v>
      </c>
      <c r="AD7185">
        <v>0</v>
      </c>
      <c r="AE7185">
        <v>107.78065171259088</v>
      </c>
    </row>
    <row r="7186" spans="1:31" x14ac:dyDescent="0.25">
      <c r="A7186">
        <v>2348698</v>
      </c>
      <c r="B7186">
        <v>1</v>
      </c>
      <c r="C7186" t="s">
        <v>81</v>
      </c>
      <c r="D7186" t="s">
        <v>128</v>
      </c>
      <c r="E7186" t="s">
        <v>151</v>
      </c>
      <c r="F7186" t="s">
        <v>20412</v>
      </c>
      <c r="G7186" t="s">
        <v>153</v>
      </c>
      <c r="H7186" t="s">
        <v>154</v>
      </c>
      <c r="I7186" t="s">
        <v>144</v>
      </c>
      <c r="J7186" t="s">
        <v>137</v>
      </c>
      <c r="K7186" t="s">
        <v>138</v>
      </c>
      <c r="L7186" t="s">
        <v>20413</v>
      </c>
      <c r="M7186" t="s">
        <v>20414</v>
      </c>
      <c r="N7186">
        <v>2.0613888880000002</v>
      </c>
      <c r="O7186">
        <v>0</v>
      </c>
      <c r="P7186">
        <v>9</v>
      </c>
      <c r="Q7186">
        <v>0</v>
      </c>
      <c r="R7186">
        <v>0</v>
      </c>
      <c r="S7186">
        <v>0</v>
      </c>
      <c r="T7186">
        <v>1</v>
      </c>
      <c r="U7186">
        <v>0</v>
      </c>
      <c r="V7186">
        <v>0</v>
      </c>
      <c r="W7186">
        <v>0</v>
      </c>
      <c r="X7186">
        <v>3.2765534498259643</v>
      </c>
      <c r="Y7186">
        <v>0</v>
      </c>
      <c r="Z7186">
        <v>0</v>
      </c>
      <c r="AA7186">
        <v>0</v>
      </c>
      <c r="AB7186">
        <v>2.9374664758993951</v>
      </c>
      <c r="AC7186">
        <v>0</v>
      </c>
      <c r="AD7186">
        <v>0</v>
      </c>
      <c r="AE7186">
        <v>6.2140199257253599</v>
      </c>
    </row>
    <row r="7187" spans="1:31" x14ac:dyDescent="0.25">
      <c r="A7187">
        <v>2348366</v>
      </c>
      <c r="B7187">
        <v>1</v>
      </c>
      <c r="C7187" t="s">
        <v>80</v>
      </c>
      <c r="D7187" t="s">
        <v>94</v>
      </c>
      <c r="E7187" t="s">
        <v>147</v>
      </c>
      <c r="F7187" t="s">
        <v>20415</v>
      </c>
      <c r="G7187" t="s">
        <v>3157</v>
      </c>
      <c r="H7187" t="s">
        <v>135</v>
      </c>
      <c r="I7187" t="s">
        <v>144</v>
      </c>
      <c r="J7187" t="s">
        <v>137</v>
      </c>
      <c r="K7187" t="s">
        <v>138</v>
      </c>
      <c r="L7187" t="s">
        <v>20416</v>
      </c>
      <c r="M7187" t="s">
        <v>20417</v>
      </c>
      <c r="N7187">
        <v>3.372222222</v>
      </c>
      <c r="O7187">
        <v>0</v>
      </c>
      <c r="P7187">
        <v>167</v>
      </c>
      <c r="Q7187">
        <v>0</v>
      </c>
      <c r="R7187">
        <v>1</v>
      </c>
      <c r="S7187">
        <v>0</v>
      </c>
      <c r="T7187">
        <v>37</v>
      </c>
      <c r="U7187">
        <v>0</v>
      </c>
      <c r="V7187">
        <v>0</v>
      </c>
      <c r="W7187">
        <v>0</v>
      </c>
      <c r="X7187">
        <v>106.95372615740928</v>
      </c>
      <c r="Y7187">
        <v>0</v>
      </c>
      <c r="Z7187">
        <v>4.1263805788835786</v>
      </c>
      <c r="AA7187">
        <v>0</v>
      </c>
      <c r="AB7187">
        <v>37.928802550683358</v>
      </c>
      <c r="AC7187">
        <v>0</v>
      </c>
      <c r="AD7187">
        <v>0</v>
      </c>
      <c r="AE7187">
        <v>149.00890928697623</v>
      </c>
    </row>
    <row r="7188" spans="1:31" x14ac:dyDescent="0.25">
      <c r="A7188">
        <v>2348558</v>
      </c>
      <c r="B7188">
        <v>1</v>
      </c>
      <c r="C7188" t="s">
        <v>81</v>
      </c>
      <c r="D7188" t="s">
        <v>123</v>
      </c>
      <c r="E7188" t="s">
        <v>141</v>
      </c>
      <c r="F7188" t="s">
        <v>6368</v>
      </c>
      <c r="G7188" t="s">
        <v>134</v>
      </c>
      <c r="H7188" t="s">
        <v>135</v>
      </c>
      <c r="I7188" t="s">
        <v>144</v>
      </c>
      <c r="J7188" t="s">
        <v>137</v>
      </c>
      <c r="K7188" t="s">
        <v>138</v>
      </c>
      <c r="L7188" t="s">
        <v>20418</v>
      </c>
      <c r="M7188" t="s">
        <v>20419</v>
      </c>
      <c r="N7188">
        <v>2.1069444439999998</v>
      </c>
      <c r="O7188">
        <v>0</v>
      </c>
      <c r="P7188">
        <v>4</v>
      </c>
      <c r="Q7188">
        <v>1</v>
      </c>
      <c r="R7188">
        <v>134</v>
      </c>
      <c r="S7188">
        <v>0</v>
      </c>
      <c r="T7188">
        <v>14</v>
      </c>
      <c r="U7188">
        <v>0</v>
      </c>
      <c r="V7188">
        <v>0</v>
      </c>
      <c r="W7188">
        <v>0</v>
      </c>
      <c r="X7188">
        <v>4.866295319094351</v>
      </c>
      <c r="Y7188">
        <v>42.7859505467665</v>
      </c>
      <c r="Z7188">
        <v>621.28231554459433</v>
      </c>
      <c r="AA7188">
        <v>0</v>
      </c>
      <c r="AB7188">
        <v>49.354545624374282</v>
      </c>
      <c r="AC7188">
        <v>0</v>
      </c>
      <c r="AD7188">
        <v>0</v>
      </c>
      <c r="AE7188">
        <v>718.2891070348295</v>
      </c>
    </row>
    <row r="7189" spans="1:31" x14ac:dyDescent="0.25">
      <c r="A7189">
        <v>2348220</v>
      </c>
      <c r="B7189">
        <v>1</v>
      </c>
      <c r="C7189" t="s">
        <v>81</v>
      </c>
      <c r="D7189" t="s">
        <v>112</v>
      </c>
      <c r="E7189" t="s">
        <v>174</v>
      </c>
      <c r="F7189" t="s">
        <v>20420</v>
      </c>
      <c r="G7189" t="s">
        <v>208</v>
      </c>
      <c r="H7189" t="s">
        <v>154</v>
      </c>
      <c r="I7189" t="s">
        <v>144</v>
      </c>
      <c r="J7189" t="s">
        <v>137</v>
      </c>
      <c r="K7189" t="s">
        <v>209</v>
      </c>
      <c r="L7189" t="s">
        <v>20421</v>
      </c>
      <c r="M7189" t="s">
        <v>20422</v>
      </c>
      <c r="N7189">
        <v>1.278333333</v>
      </c>
      <c r="O7189">
        <v>0</v>
      </c>
      <c r="P7189">
        <v>93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39.062025626019221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39.062025626019221</v>
      </c>
    </row>
    <row r="7190" spans="1:31" x14ac:dyDescent="0.25">
      <c r="A7190">
        <v>2348266</v>
      </c>
      <c r="B7190">
        <v>1</v>
      </c>
      <c r="C7190" t="s">
        <v>80</v>
      </c>
      <c r="D7190" t="s">
        <v>110</v>
      </c>
      <c r="E7190" t="s">
        <v>151</v>
      </c>
      <c r="F7190" t="s">
        <v>16689</v>
      </c>
      <c r="G7190" t="s">
        <v>208</v>
      </c>
      <c r="H7190" t="s">
        <v>154</v>
      </c>
      <c r="I7190" t="s">
        <v>144</v>
      </c>
      <c r="J7190" t="s">
        <v>137</v>
      </c>
      <c r="K7190" t="s">
        <v>209</v>
      </c>
      <c r="L7190" t="s">
        <v>20423</v>
      </c>
      <c r="M7190" t="s">
        <v>20424</v>
      </c>
      <c r="N7190">
        <v>0.34638888800000001</v>
      </c>
      <c r="O7190">
        <v>0</v>
      </c>
      <c r="P7190">
        <v>180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24.488824136352331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24.488824136352331</v>
      </c>
    </row>
    <row r="7191" spans="1:31" x14ac:dyDescent="0.25">
      <c r="A7191">
        <v>2348412</v>
      </c>
      <c r="B7191">
        <v>1</v>
      </c>
      <c r="C7191" t="s">
        <v>80</v>
      </c>
      <c r="D7191" t="s">
        <v>82</v>
      </c>
      <c r="E7191" t="s">
        <v>157</v>
      </c>
      <c r="F7191" t="s">
        <v>20425</v>
      </c>
      <c r="G7191" t="s">
        <v>159</v>
      </c>
      <c r="H7191" t="s">
        <v>154</v>
      </c>
      <c r="I7191" t="s">
        <v>144</v>
      </c>
      <c r="J7191" t="s">
        <v>137</v>
      </c>
      <c r="K7191" t="s">
        <v>138</v>
      </c>
      <c r="L7191" t="s">
        <v>20426</v>
      </c>
      <c r="M7191" t="s">
        <v>20427</v>
      </c>
      <c r="N7191">
        <v>2.545833333</v>
      </c>
      <c r="O7191">
        <v>0</v>
      </c>
      <c r="P7191">
        <v>2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3.0336627854481666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3.0336627854481666</v>
      </c>
    </row>
    <row r="7192" spans="1:31" x14ac:dyDescent="0.25">
      <c r="A7192">
        <v>2348452</v>
      </c>
      <c r="B7192">
        <v>1</v>
      </c>
      <c r="C7192" t="s">
        <v>80</v>
      </c>
      <c r="D7192" t="s">
        <v>83</v>
      </c>
      <c r="E7192" t="s">
        <v>157</v>
      </c>
      <c r="F7192" t="s">
        <v>20428</v>
      </c>
      <c r="G7192" t="s">
        <v>352</v>
      </c>
      <c r="H7192" t="s">
        <v>154</v>
      </c>
      <c r="I7192" t="s">
        <v>144</v>
      </c>
      <c r="J7192" t="s">
        <v>137</v>
      </c>
      <c r="K7192" t="s">
        <v>138</v>
      </c>
      <c r="L7192" t="s">
        <v>20429</v>
      </c>
      <c r="M7192" t="s">
        <v>20430</v>
      </c>
      <c r="N7192">
        <v>0.79527777700000002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1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0.91577937437694146</v>
      </c>
      <c r="AC7192">
        <v>0</v>
      </c>
      <c r="AD7192">
        <v>0</v>
      </c>
      <c r="AE7192">
        <v>0.91577937437694146</v>
      </c>
    </row>
    <row r="7193" spans="1:31" x14ac:dyDescent="0.25">
      <c r="A7193">
        <v>2348349</v>
      </c>
      <c r="B7193">
        <v>1</v>
      </c>
      <c r="C7193" t="s">
        <v>80</v>
      </c>
      <c r="D7193" t="s">
        <v>103</v>
      </c>
      <c r="E7193" t="s">
        <v>141</v>
      </c>
      <c r="F7193" t="s">
        <v>6769</v>
      </c>
      <c r="G7193" t="s">
        <v>432</v>
      </c>
      <c r="H7193" t="s">
        <v>135</v>
      </c>
      <c r="I7193" t="s">
        <v>144</v>
      </c>
      <c r="J7193" t="s">
        <v>137</v>
      </c>
      <c r="K7193" t="s">
        <v>138</v>
      </c>
      <c r="L7193" t="s">
        <v>20431</v>
      </c>
      <c r="M7193" t="s">
        <v>20432</v>
      </c>
      <c r="N7193">
        <v>0.320833333</v>
      </c>
      <c r="O7193">
        <v>20</v>
      </c>
      <c r="P7193">
        <v>1631</v>
      </c>
      <c r="Q7193">
        <v>21</v>
      </c>
      <c r="R7193">
        <v>98</v>
      </c>
      <c r="S7193">
        <v>15</v>
      </c>
      <c r="T7193">
        <v>205</v>
      </c>
      <c r="U7193">
        <v>0</v>
      </c>
      <c r="V7193">
        <v>0</v>
      </c>
      <c r="W7193">
        <v>5.0386873232047922</v>
      </c>
      <c r="X7193">
        <v>137.89792338606756</v>
      </c>
      <c r="Y7193">
        <v>29.528377801032057</v>
      </c>
      <c r="Z7193">
        <v>17.222598831375119</v>
      </c>
      <c r="AA7193">
        <v>25.666146988067482</v>
      </c>
      <c r="AB7193">
        <v>59.553310315063896</v>
      </c>
      <c r="AC7193">
        <v>0</v>
      </c>
      <c r="AD7193">
        <v>0</v>
      </c>
      <c r="AE7193">
        <v>274.90704464481087</v>
      </c>
    </row>
    <row r="7194" spans="1:31" x14ac:dyDescent="0.25">
      <c r="A7194">
        <v>2348598</v>
      </c>
      <c r="B7194">
        <v>1</v>
      </c>
      <c r="C7194" t="s">
        <v>80</v>
      </c>
      <c r="D7194" t="s">
        <v>110</v>
      </c>
      <c r="E7194" t="s">
        <v>151</v>
      </c>
      <c r="F7194" t="s">
        <v>20433</v>
      </c>
      <c r="G7194" t="s">
        <v>410</v>
      </c>
      <c r="H7194" t="s">
        <v>154</v>
      </c>
      <c r="I7194" t="s">
        <v>144</v>
      </c>
      <c r="J7194" t="s">
        <v>137</v>
      </c>
      <c r="K7194" t="s">
        <v>138</v>
      </c>
      <c r="L7194" t="s">
        <v>20434</v>
      </c>
      <c r="M7194" t="s">
        <v>20435</v>
      </c>
      <c r="N7194">
        <v>4.92</v>
      </c>
      <c r="O7194">
        <v>0</v>
      </c>
      <c r="P7194">
        <v>261</v>
      </c>
      <c r="Q7194">
        <v>0</v>
      </c>
      <c r="R7194">
        <v>0</v>
      </c>
      <c r="S7194">
        <v>0</v>
      </c>
      <c r="T7194">
        <v>9</v>
      </c>
      <c r="U7194">
        <v>0</v>
      </c>
      <c r="V7194">
        <v>0</v>
      </c>
      <c r="W7194">
        <v>0</v>
      </c>
      <c r="X7194">
        <v>447.8610900307367</v>
      </c>
      <c r="Y7194">
        <v>0</v>
      </c>
      <c r="Z7194">
        <v>0</v>
      </c>
      <c r="AA7194">
        <v>0</v>
      </c>
      <c r="AB7194">
        <v>15.534939272673192</v>
      </c>
      <c r="AC7194">
        <v>0</v>
      </c>
      <c r="AD7194">
        <v>0</v>
      </c>
      <c r="AE7194">
        <v>463.39602930340988</v>
      </c>
    </row>
    <row r="7195" spans="1:31" x14ac:dyDescent="0.25">
      <c r="A7195">
        <v>2348472</v>
      </c>
      <c r="B7195">
        <v>1</v>
      </c>
      <c r="C7195" t="s">
        <v>80</v>
      </c>
      <c r="D7195" t="s">
        <v>107</v>
      </c>
      <c r="E7195" t="s">
        <v>174</v>
      </c>
      <c r="F7195" t="s">
        <v>17363</v>
      </c>
      <c r="G7195" t="s">
        <v>176</v>
      </c>
      <c r="H7195" t="s">
        <v>154</v>
      </c>
      <c r="I7195" t="s">
        <v>144</v>
      </c>
      <c r="J7195" t="s">
        <v>137</v>
      </c>
      <c r="K7195" t="s">
        <v>138</v>
      </c>
      <c r="L7195" t="s">
        <v>16582</v>
      </c>
      <c r="M7195" t="s">
        <v>20436</v>
      </c>
      <c r="N7195">
        <v>1.569722222</v>
      </c>
      <c r="O7195">
        <v>0</v>
      </c>
      <c r="P7195">
        <v>0</v>
      </c>
      <c r="Q7195">
        <v>0</v>
      </c>
      <c r="R7195">
        <v>5</v>
      </c>
      <c r="S7195">
        <v>0</v>
      </c>
      <c r="T7195">
        <v>2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19.482121127758539</v>
      </c>
      <c r="AA7195">
        <v>0</v>
      </c>
      <c r="AB7195">
        <v>7.1297511742618358</v>
      </c>
      <c r="AC7195">
        <v>0</v>
      </c>
      <c r="AD7195">
        <v>0</v>
      </c>
      <c r="AE7195">
        <v>26.611872302020373</v>
      </c>
    </row>
    <row r="7196" spans="1:31" x14ac:dyDescent="0.25">
      <c r="A7196">
        <v>2348260</v>
      </c>
      <c r="B7196">
        <v>1</v>
      </c>
      <c r="C7196" t="s">
        <v>80</v>
      </c>
      <c r="D7196" t="s">
        <v>93</v>
      </c>
      <c r="E7196" t="s">
        <v>151</v>
      </c>
      <c r="F7196" t="s">
        <v>20437</v>
      </c>
      <c r="G7196" t="s">
        <v>153</v>
      </c>
      <c r="H7196" t="s">
        <v>154</v>
      </c>
      <c r="I7196" t="s">
        <v>144</v>
      </c>
      <c r="J7196" t="s">
        <v>137</v>
      </c>
      <c r="K7196" t="s">
        <v>138</v>
      </c>
      <c r="L7196" t="s">
        <v>20438</v>
      </c>
      <c r="M7196" t="s">
        <v>20439</v>
      </c>
      <c r="N7196">
        <v>1.6163888879999999</v>
      </c>
      <c r="O7196">
        <v>0</v>
      </c>
      <c r="P7196">
        <v>0</v>
      </c>
      <c r="Q7196">
        <v>0</v>
      </c>
      <c r="R7196">
        <v>6</v>
      </c>
      <c r="S7196">
        <v>0</v>
      </c>
      <c r="T7196">
        <v>3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30.765293632678652</v>
      </c>
      <c r="AA7196">
        <v>0</v>
      </c>
      <c r="AB7196">
        <v>15.125098290859162</v>
      </c>
      <c r="AC7196">
        <v>0</v>
      </c>
      <c r="AD7196">
        <v>0</v>
      </c>
      <c r="AE7196">
        <v>45.890391923537813</v>
      </c>
    </row>
    <row r="7197" spans="1:31" x14ac:dyDescent="0.25">
      <c r="A7197">
        <v>2348615</v>
      </c>
      <c r="B7197">
        <v>1</v>
      </c>
      <c r="C7197" t="s">
        <v>80</v>
      </c>
      <c r="D7197" t="s">
        <v>104</v>
      </c>
      <c r="E7197" t="s">
        <v>151</v>
      </c>
      <c r="F7197" t="s">
        <v>20440</v>
      </c>
      <c r="G7197" t="s">
        <v>153</v>
      </c>
      <c r="H7197" t="s">
        <v>154</v>
      </c>
      <c r="I7197" t="s">
        <v>144</v>
      </c>
      <c r="J7197" t="s">
        <v>137</v>
      </c>
      <c r="K7197" t="s">
        <v>138</v>
      </c>
      <c r="L7197" t="s">
        <v>20441</v>
      </c>
      <c r="M7197" t="s">
        <v>20442</v>
      </c>
      <c r="N7197">
        <v>1.8730555550000001</v>
      </c>
      <c r="O7197">
        <v>0</v>
      </c>
      <c r="P7197">
        <v>0</v>
      </c>
      <c r="Q7197">
        <v>0</v>
      </c>
      <c r="R7197">
        <v>8</v>
      </c>
      <c r="S7197">
        <v>0</v>
      </c>
      <c r="T7197">
        <v>3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13.350680719190736</v>
      </c>
      <c r="AA7197">
        <v>0</v>
      </c>
      <c r="AB7197">
        <v>1.4923980488860444</v>
      </c>
      <c r="AC7197">
        <v>0</v>
      </c>
      <c r="AD7197">
        <v>0</v>
      </c>
      <c r="AE7197">
        <v>14.843078768076781</v>
      </c>
    </row>
    <row r="7198" spans="1:31" x14ac:dyDescent="0.25">
      <c r="A7198">
        <v>2348137</v>
      </c>
      <c r="B7198">
        <v>1</v>
      </c>
      <c r="C7198" t="s">
        <v>81</v>
      </c>
      <c r="D7198" t="s">
        <v>112</v>
      </c>
      <c r="E7198" t="s">
        <v>151</v>
      </c>
      <c r="F7198" t="s">
        <v>20443</v>
      </c>
      <c r="G7198" t="s">
        <v>797</v>
      </c>
      <c r="H7198" t="s">
        <v>154</v>
      </c>
      <c r="I7198" t="s">
        <v>144</v>
      </c>
      <c r="J7198" t="s">
        <v>137</v>
      </c>
      <c r="K7198" t="s">
        <v>138</v>
      </c>
      <c r="L7198" t="s">
        <v>20444</v>
      </c>
      <c r="M7198" t="s">
        <v>20445</v>
      </c>
      <c r="N7198">
        <v>1.5169444439999999</v>
      </c>
      <c r="O7198">
        <v>0</v>
      </c>
      <c r="P7198">
        <v>107</v>
      </c>
      <c r="Q7198">
        <v>0</v>
      </c>
      <c r="R7198">
        <v>0</v>
      </c>
      <c r="S7198">
        <v>0</v>
      </c>
      <c r="T7198">
        <v>13</v>
      </c>
      <c r="U7198">
        <v>0</v>
      </c>
      <c r="V7198">
        <v>0</v>
      </c>
      <c r="W7198">
        <v>0</v>
      </c>
      <c r="X7198">
        <v>19.001445365329833</v>
      </c>
      <c r="Y7198">
        <v>0</v>
      </c>
      <c r="Z7198">
        <v>0</v>
      </c>
      <c r="AA7198">
        <v>0</v>
      </c>
      <c r="AB7198">
        <v>2.893020894238111</v>
      </c>
      <c r="AC7198">
        <v>0</v>
      </c>
      <c r="AD7198">
        <v>0</v>
      </c>
      <c r="AE7198">
        <v>21.894466259567942</v>
      </c>
    </row>
    <row r="7199" spans="1:31" x14ac:dyDescent="0.25">
      <c r="A7199">
        <v>2348635</v>
      </c>
      <c r="B7199">
        <v>1</v>
      </c>
      <c r="C7199" t="s">
        <v>80</v>
      </c>
      <c r="D7199" t="s">
        <v>83</v>
      </c>
      <c r="E7199" t="s">
        <v>151</v>
      </c>
      <c r="F7199" t="s">
        <v>20446</v>
      </c>
      <c r="G7199" t="s">
        <v>153</v>
      </c>
      <c r="H7199" t="s">
        <v>154</v>
      </c>
      <c r="I7199" t="s">
        <v>144</v>
      </c>
      <c r="J7199" t="s">
        <v>137</v>
      </c>
      <c r="K7199" t="s">
        <v>138</v>
      </c>
      <c r="L7199" t="s">
        <v>20447</v>
      </c>
      <c r="M7199" t="s">
        <v>20448</v>
      </c>
      <c r="N7199">
        <v>0.88</v>
      </c>
      <c r="O7199">
        <v>0</v>
      </c>
      <c r="P7199">
        <v>93</v>
      </c>
      <c r="Q7199">
        <v>0</v>
      </c>
      <c r="R7199">
        <v>0</v>
      </c>
      <c r="S7199">
        <v>0</v>
      </c>
      <c r="T7199">
        <v>10</v>
      </c>
      <c r="U7199">
        <v>0</v>
      </c>
      <c r="V7199">
        <v>0</v>
      </c>
      <c r="W7199">
        <v>0</v>
      </c>
      <c r="X7199">
        <v>22.214830446410797</v>
      </c>
      <c r="Y7199">
        <v>0</v>
      </c>
      <c r="Z7199">
        <v>0</v>
      </c>
      <c r="AA7199">
        <v>0</v>
      </c>
      <c r="AB7199">
        <v>6.0815805129742033</v>
      </c>
      <c r="AC7199">
        <v>0</v>
      </c>
      <c r="AD7199">
        <v>0</v>
      </c>
      <c r="AE7199">
        <v>28.296410959385</v>
      </c>
    </row>
    <row r="7200" spans="1:31" x14ac:dyDescent="0.25">
      <c r="A7200">
        <v>2349691</v>
      </c>
      <c r="B7200">
        <v>1</v>
      </c>
      <c r="C7200" t="s">
        <v>80</v>
      </c>
      <c r="D7200" t="s">
        <v>83</v>
      </c>
      <c r="E7200" t="s">
        <v>151</v>
      </c>
      <c r="F7200" t="s">
        <v>20449</v>
      </c>
      <c r="G7200" t="s">
        <v>331</v>
      </c>
      <c r="H7200" t="s">
        <v>154</v>
      </c>
      <c r="I7200" t="s">
        <v>144</v>
      </c>
      <c r="J7200" t="s">
        <v>137</v>
      </c>
      <c r="K7200" t="s">
        <v>138</v>
      </c>
      <c r="L7200" t="s">
        <v>20450</v>
      </c>
      <c r="M7200" t="s">
        <v>20451</v>
      </c>
      <c r="N7200">
        <v>1.916111111</v>
      </c>
      <c r="O7200">
        <v>0</v>
      </c>
      <c r="P7200">
        <v>6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2.3613736795858959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2.3613736795858959</v>
      </c>
    </row>
    <row r="7201" spans="1:31" x14ac:dyDescent="0.25">
      <c r="A7201">
        <v>2349877</v>
      </c>
      <c r="B7201">
        <v>1</v>
      </c>
      <c r="C7201" t="s">
        <v>80</v>
      </c>
      <c r="D7201" t="s">
        <v>100</v>
      </c>
      <c r="E7201" t="s">
        <v>157</v>
      </c>
      <c r="F7201" t="s">
        <v>20452</v>
      </c>
      <c r="G7201" t="s">
        <v>159</v>
      </c>
      <c r="H7201" t="s">
        <v>154</v>
      </c>
      <c r="I7201" t="s">
        <v>144</v>
      </c>
      <c r="J7201" t="s">
        <v>137</v>
      </c>
      <c r="K7201" t="s">
        <v>138</v>
      </c>
      <c r="L7201" t="s">
        <v>20453</v>
      </c>
      <c r="M7201" t="s">
        <v>20454</v>
      </c>
      <c r="N7201">
        <v>0.89055555500000005</v>
      </c>
      <c r="O7201">
        <v>0</v>
      </c>
      <c r="P7201">
        <v>1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0.26108933422128333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0.26108933422128333</v>
      </c>
    </row>
    <row r="7202" spans="1:31" x14ac:dyDescent="0.25">
      <c r="A7202">
        <v>2349628</v>
      </c>
      <c r="B7202">
        <v>1</v>
      </c>
      <c r="C7202" t="s">
        <v>80</v>
      </c>
      <c r="D7202" t="s">
        <v>84</v>
      </c>
      <c r="E7202" t="s">
        <v>157</v>
      </c>
      <c r="F7202" t="s">
        <v>20455</v>
      </c>
      <c r="G7202" t="s">
        <v>159</v>
      </c>
      <c r="H7202" t="s">
        <v>154</v>
      </c>
      <c r="I7202" t="s">
        <v>144</v>
      </c>
      <c r="J7202" t="s">
        <v>137</v>
      </c>
      <c r="K7202" t="s">
        <v>138</v>
      </c>
      <c r="L7202" t="s">
        <v>20456</v>
      </c>
      <c r="M7202" t="s">
        <v>20457</v>
      </c>
      <c r="N7202">
        <v>2.1697222219999999</v>
      </c>
      <c r="O7202">
        <v>0</v>
      </c>
      <c r="P7202">
        <v>1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0.92455352344541664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0.92455352344541664</v>
      </c>
    </row>
    <row r="7203" spans="1:31" x14ac:dyDescent="0.25">
      <c r="A7203">
        <v>2349522</v>
      </c>
      <c r="B7203">
        <v>1</v>
      </c>
      <c r="C7203" t="s">
        <v>80</v>
      </c>
      <c r="D7203" t="s">
        <v>85</v>
      </c>
      <c r="E7203" t="s">
        <v>157</v>
      </c>
      <c r="F7203" t="s">
        <v>20458</v>
      </c>
      <c r="G7203" t="s">
        <v>159</v>
      </c>
      <c r="H7203" t="s">
        <v>154</v>
      </c>
      <c r="I7203" t="s">
        <v>144</v>
      </c>
      <c r="J7203" t="s">
        <v>137</v>
      </c>
      <c r="K7203" t="s">
        <v>138</v>
      </c>
      <c r="L7203" t="s">
        <v>20459</v>
      </c>
      <c r="M7203" t="s">
        <v>20460</v>
      </c>
      <c r="N7203">
        <v>1.8672222220000001</v>
      </c>
      <c r="O7203">
        <v>0</v>
      </c>
      <c r="P7203">
        <v>2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0.24062065069623031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0.24062065069623031</v>
      </c>
    </row>
    <row r="7204" spans="1:31" x14ac:dyDescent="0.25">
      <c r="A7204">
        <v>2349674</v>
      </c>
      <c r="B7204">
        <v>1</v>
      </c>
      <c r="C7204" t="s">
        <v>80</v>
      </c>
      <c r="D7204" t="s">
        <v>105</v>
      </c>
      <c r="E7204" t="s">
        <v>147</v>
      </c>
      <c r="F7204" t="s">
        <v>20461</v>
      </c>
      <c r="G7204" t="s">
        <v>352</v>
      </c>
      <c r="H7204" t="s">
        <v>135</v>
      </c>
      <c r="I7204" t="s">
        <v>144</v>
      </c>
      <c r="J7204" t="s">
        <v>3</v>
      </c>
      <c r="K7204" t="s">
        <v>138</v>
      </c>
      <c r="L7204" t="s">
        <v>18010</v>
      </c>
      <c r="M7204" t="s">
        <v>20462</v>
      </c>
      <c r="N7204">
        <v>2.3138888880000001</v>
      </c>
      <c r="O7204">
        <v>0</v>
      </c>
      <c r="P7204">
        <v>1939</v>
      </c>
      <c r="Q7204">
        <v>0</v>
      </c>
      <c r="R7204">
        <v>0</v>
      </c>
      <c r="S7204">
        <v>0</v>
      </c>
      <c r="T7204">
        <v>169</v>
      </c>
      <c r="U7204">
        <v>0</v>
      </c>
      <c r="V7204">
        <v>0</v>
      </c>
      <c r="W7204">
        <v>0</v>
      </c>
      <c r="X7204">
        <v>1638.0858963401047</v>
      </c>
      <c r="Y7204">
        <v>0</v>
      </c>
      <c r="Z7204">
        <v>0</v>
      </c>
      <c r="AA7204">
        <v>0</v>
      </c>
      <c r="AB7204">
        <v>1002.8059135223366</v>
      </c>
      <c r="AC7204">
        <v>0</v>
      </c>
      <c r="AD7204">
        <v>0</v>
      </c>
      <c r="AE7204">
        <v>2640.8918098624413</v>
      </c>
    </row>
    <row r="7205" spans="1:31" x14ac:dyDescent="0.25">
      <c r="A7205">
        <v>2349731</v>
      </c>
      <c r="B7205">
        <v>1</v>
      </c>
      <c r="C7205" t="s">
        <v>80</v>
      </c>
      <c r="D7205" t="s">
        <v>84</v>
      </c>
      <c r="E7205" t="s">
        <v>151</v>
      </c>
      <c r="F7205" t="s">
        <v>20463</v>
      </c>
      <c r="G7205" t="s">
        <v>410</v>
      </c>
      <c r="H7205" t="s">
        <v>154</v>
      </c>
      <c r="I7205" t="s">
        <v>144</v>
      </c>
      <c r="J7205" t="s">
        <v>137</v>
      </c>
      <c r="K7205" t="s">
        <v>138</v>
      </c>
      <c r="L7205" t="s">
        <v>20464</v>
      </c>
      <c r="M7205" t="s">
        <v>20465</v>
      </c>
      <c r="N7205">
        <v>5.0202777770000004</v>
      </c>
      <c r="O7205">
        <v>0</v>
      </c>
      <c r="P7205">
        <v>222</v>
      </c>
      <c r="Q7205">
        <v>0</v>
      </c>
      <c r="R7205">
        <v>0</v>
      </c>
      <c r="S7205">
        <v>0</v>
      </c>
      <c r="T7205">
        <v>13</v>
      </c>
      <c r="U7205">
        <v>0</v>
      </c>
      <c r="V7205">
        <v>1</v>
      </c>
      <c r="W7205">
        <v>0</v>
      </c>
      <c r="X7205">
        <v>260.87312813427258</v>
      </c>
      <c r="Y7205">
        <v>0</v>
      </c>
      <c r="Z7205">
        <v>0</v>
      </c>
      <c r="AA7205">
        <v>0</v>
      </c>
      <c r="AB7205">
        <v>76.849172424594073</v>
      </c>
      <c r="AC7205">
        <v>0</v>
      </c>
      <c r="AD7205">
        <v>50.790221672269773</v>
      </c>
      <c r="AE7205">
        <v>388.51252223113642</v>
      </c>
    </row>
    <row r="7206" spans="1:31" x14ac:dyDescent="0.25">
      <c r="A7206">
        <v>2349774</v>
      </c>
      <c r="B7206">
        <v>1</v>
      </c>
      <c r="C7206" t="s">
        <v>80</v>
      </c>
      <c r="D7206" t="s">
        <v>98</v>
      </c>
      <c r="E7206" t="s">
        <v>151</v>
      </c>
      <c r="F7206" t="s">
        <v>20466</v>
      </c>
      <c r="G7206" t="s">
        <v>410</v>
      </c>
      <c r="H7206" t="s">
        <v>154</v>
      </c>
      <c r="I7206" t="s">
        <v>144</v>
      </c>
      <c r="J7206" t="s">
        <v>137</v>
      </c>
      <c r="K7206" t="s">
        <v>138</v>
      </c>
      <c r="L7206" t="s">
        <v>20467</v>
      </c>
      <c r="M7206" t="s">
        <v>20468</v>
      </c>
      <c r="N7206">
        <v>2.380833333</v>
      </c>
      <c r="O7206">
        <v>0</v>
      </c>
      <c r="P7206">
        <v>6</v>
      </c>
      <c r="Q7206">
        <v>0</v>
      </c>
      <c r="R7206">
        <v>0</v>
      </c>
      <c r="S7206">
        <v>0</v>
      </c>
      <c r="T7206">
        <v>2</v>
      </c>
      <c r="U7206">
        <v>0</v>
      </c>
      <c r="V7206">
        <v>0</v>
      </c>
      <c r="W7206">
        <v>0</v>
      </c>
      <c r="X7206">
        <v>4.8403481382274673</v>
      </c>
      <c r="Y7206">
        <v>0</v>
      </c>
      <c r="Z7206">
        <v>0</v>
      </c>
      <c r="AA7206">
        <v>0</v>
      </c>
      <c r="AB7206">
        <v>2.2172511438422751</v>
      </c>
      <c r="AC7206">
        <v>0</v>
      </c>
      <c r="AD7206">
        <v>0</v>
      </c>
      <c r="AE7206">
        <v>7.0575992820697424</v>
      </c>
    </row>
    <row r="7207" spans="1:31" x14ac:dyDescent="0.25">
      <c r="A7207">
        <v>2349923</v>
      </c>
      <c r="B7207">
        <v>1</v>
      </c>
      <c r="C7207" t="s">
        <v>81</v>
      </c>
      <c r="D7207" t="s">
        <v>113</v>
      </c>
      <c r="E7207" t="s">
        <v>174</v>
      </c>
      <c r="F7207" t="s">
        <v>17496</v>
      </c>
      <c r="G7207" t="s">
        <v>176</v>
      </c>
      <c r="H7207" t="s">
        <v>154</v>
      </c>
      <c r="I7207" t="s">
        <v>144</v>
      </c>
      <c r="J7207" t="s">
        <v>137</v>
      </c>
      <c r="K7207" t="s">
        <v>138</v>
      </c>
      <c r="L7207" t="s">
        <v>20469</v>
      </c>
      <c r="M7207" t="s">
        <v>20470</v>
      </c>
      <c r="N7207">
        <v>1.109722222</v>
      </c>
      <c r="O7207">
        <v>0</v>
      </c>
      <c r="P7207">
        <v>0</v>
      </c>
      <c r="Q7207">
        <v>0</v>
      </c>
      <c r="R7207">
        <v>14</v>
      </c>
      <c r="S7207">
        <v>0</v>
      </c>
      <c r="T7207">
        <v>2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40.558381435275344</v>
      </c>
      <c r="AA7207">
        <v>0</v>
      </c>
      <c r="AB7207">
        <v>3.7599258813184449</v>
      </c>
      <c r="AC7207">
        <v>0</v>
      </c>
      <c r="AD7207">
        <v>0</v>
      </c>
      <c r="AE7207">
        <v>44.318307316593788</v>
      </c>
    </row>
    <row r="7208" spans="1:31" x14ac:dyDescent="0.25">
      <c r="A7208">
        <v>2349777</v>
      </c>
      <c r="B7208">
        <v>1</v>
      </c>
      <c r="C7208" t="s">
        <v>80</v>
      </c>
      <c r="D7208" t="s">
        <v>98</v>
      </c>
      <c r="E7208" t="s">
        <v>147</v>
      </c>
      <c r="F7208" t="s">
        <v>20471</v>
      </c>
      <c r="G7208" t="s">
        <v>184</v>
      </c>
      <c r="H7208" t="s">
        <v>135</v>
      </c>
      <c r="I7208" t="s">
        <v>144</v>
      </c>
      <c r="J7208" t="s">
        <v>137</v>
      </c>
      <c r="K7208" t="s">
        <v>138</v>
      </c>
      <c r="L7208" t="s">
        <v>20472</v>
      </c>
      <c r="M7208" t="s">
        <v>20473</v>
      </c>
      <c r="N7208">
        <v>3.207222222</v>
      </c>
      <c r="O7208">
        <v>0</v>
      </c>
      <c r="P7208">
        <v>50</v>
      </c>
      <c r="Q7208">
        <v>0</v>
      </c>
      <c r="R7208">
        <v>6</v>
      </c>
      <c r="S7208">
        <v>0</v>
      </c>
      <c r="T7208">
        <v>12</v>
      </c>
      <c r="U7208">
        <v>0</v>
      </c>
      <c r="V7208">
        <v>0</v>
      </c>
      <c r="W7208">
        <v>0</v>
      </c>
      <c r="X7208">
        <v>56.488335568949246</v>
      </c>
      <c r="Y7208">
        <v>0</v>
      </c>
      <c r="Z7208">
        <v>9.5777927575174466</v>
      </c>
      <c r="AA7208">
        <v>0</v>
      </c>
      <c r="AB7208">
        <v>32.769845776910977</v>
      </c>
      <c r="AC7208">
        <v>0</v>
      </c>
      <c r="AD7208">
        <v>0</v>
      </c>
      <c r="AE7208">
        <v>98.83597410337768</v>
      </c>
    </row>
    <row r="7209" spans="1:31" x14ac:dyDescent="0.25">
      <c r="A7209">
        <v>2349920</v>
      </c>
      <c r="B7209">
        <v>1</v>
      </c>
      <c r="C7209" t="s">
        <v>81</v>
      </c>
      <c r="D7209" t="s">
        <v>128</v>
      </c>
      <c r="E7209" t="s">
        <v>141</v>
      </c>
      <c r="F7209" t="s">
        <v>20474</v>
      </c>
      <c r="G7209" t="s">
        <v>1416</v>
      </c>
      <c r="H7209" t="s">
        <v>135</v>
      </c>
      <c r="I7209" t="s">
        <v>144</v>
      </c>
      <c r="J7209" t="s">
        <v>137</v>
      </c>
      <c r="K7209" t="s">
        <v>138</v>
      </c>
      <c r="L7209" t="s">
        <v>20475</v>
      </c>
      <c r="M7209" t="s">
        <v>20476</v>
      </c>
      <c r="N7209">
        <v>3.696666666</v>
      </c>
      <c r="O7209">
        <v>0</v>
      </c>
      <c r="P7209">
        <v>0</v>
      </c>
      <c r="Q7209">
        <v>1</v>
      </c>
      <c r="R7209">
        <v>0</v>
      </c>
      <c r="S7209">
        <v>31</v>
      </c>
      <c r="T7209">
        <v>39</v>
      </c>
      <c r="U7209">
        <v>37</v>
      </c>
      <c r="V7209">
        <v>43</v>
      </c>
      <c r="W7209">
        <v>0</v>
      </c>
      <c r="X7209">
        <v>0</v>
      </c>
      <c r="Y7209">
        <v>4.951835884204157</v>
      </c>
      <c r="Z7209">
        <v>0</v>
      </c>
      <c r="AA7209">
        <v>1798.9728689387659</v>
      </c>
      <c r="AB7209">
        <v>879.12475721431713</v>
      </c>
      <c r="AC7209">
        <v>8287.0313060915414</v>
      </c>
      <c r="AD7209">
        <v>3379.7836189212594</v>
      </c>
      <c r="AE7209">
        <v>14349.864387050087</v>
      </c>
    </row>
    <row r="7210" spans="1:31" x14ac:dyDescent="0.25">
      <c r="A7210">
        <v>2349943</v>
      </c>
      <c r="B7210">
        <v>1</v>
      </c>
      <c r="C7210" t="s">
        <v>80</v>
      </c>
      <c r="D7210" t="s">
        <v>103</v>
      </c>
      <c r="E7210" t="s">
        <v>174</v>
      </c>
      <c r="F7210" t="s">
        <v>20477</v>
      </c>
      <c r="G7210" t="s">
        <v>176</v>
      </c>
      <c r="H7210" t="s">
        <v>154</v>
      </c>
      <c r="I7210" t="s">
        <v>144</v>
      </c>
      <c r="J7210" t="s">
        <v>137</v>
      </c>
      <c r="K7210" t="s">
        <v>138</v>
      </c>
      <c r="L7210" t="s">
        <v>20478</v>
      </c>
      <c r="M7210" t="s">
        <v>20479</v>
      </c>
      <c r="N7210">
        <v>1.2675000000000001</v>
      </c>
      <c r="O7210">
        <v>0</v>
      </c>
      <c r="P7210">
        <v>0</v>
      </c>
      <c r="Q7210">
        <v>0</v>
      </c>
      <c r="R7210">
        <v>4</v>
      </c>
      <c r="S7210">
        <v>0</v>
      </c>
      <c r="T7210">
        <v>7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2.3083286821717528</v>
      </c>
      <c r="AA7210">
        <v>0</v>
      </c>
      <c r="AB7210">
        <v>11.033196702475523</v>
      </c>
      <c r="AC7210">
        <v>0</v>
      </c>
      <c r="AD7210">
        <v>0</v>
      </c>
      <c r="AE7210">
        <v>13.341525384647277</v>
      </c>
    </row>
    <row r="7211" spans="1:31" x14ac:dyDescent="0.25">
      <c r="A7211">
        <v>2349465</v>
      </c>
      <c r="B7211">
        <v>1</v>
      </c>
      <c r="C7211" t="s">
        <v>81</v>
      </c>
      <c r="D7211" t="s">
        <v>115</v>
      </c>
      <c r="E7211" t="s">
        <v>141</v>
      </c>
      <c r="F7211" t="s">
        <v>20480</v>
      </c>
      <c r="G7211" t="s">
        <v>363</v>
      </c>
      <c r="H7211" t="s">
        <v>135</v>
      </c>
      <c r="I7211" t="s">
        <v>144</v>
      </c>
      <c r="J7211" t="s">
        <v>137</v>
      </c>
      <c r="K7211" t="s">
        <v>209</v>
      </c>
      <c r="L7211" t="s">
        <v>20481</v>
      </c>
      <c r="M7211" t="s">
        <v>20482</v>
      </c>
      <c r="N7211">
        <v>7.7777777000000006E-2</v>
      </c>
      <c r="O7211">
        <v>2</v>
      </c>
      <c r="P7211">
        <v>14863</v>
      </c>
      <c r="Q7211">
        <v>21</v>
      </c>
      <c r="R7211">
        <v>626</v>
      </c>
      <c r="S7211">
        <v>68</v>
      </c>
      <c r="T7211">
        <v>1895</v>
      </c>
      <c r="U7211">
        <v>6</v>
      </c>
      <c r="V7211">
        <v>5</v>
      </c>
      <c r="W7211">
        <v>5.7993599900444445E-3</v>
      </c>
      <c r="X7211">
        <v>114.17394994286488</v>
      </c>
      <c r="Y7211">
        <v>14.904026533277156</v>
      </c>
      <c r="Z7211">
        <v>47.016197151969109</v>
      </c>
      <c r="AA7211">
        <v>16.51700259437667</v>
      </c>
      <c r="AB7211">
        <v>64.570604304555829</v>
      </c>
      <c r="AC7211">
        <v>15.658070859178377</v>
      </c>
      <c r="AD7211">
        <v>16.244868128964999</v>
      </c>
      <c r="AE7211">
        <v>289.09051887517705</v>
      </c>
    </row>
    <row r="7212" spans="1:31" x14ac:dyDescent="0.25">
      <c r="A7212">
        <v>2349963</v>
      </c>
      <c r="B7212">
        <v>1</v>
      </c>
      <c r="C7212" t="s">
        <v>81</v>
      </c>
      <c r="D7212" t="s">
        <v>122</v>
      </c>
      <c r="E7212" t="s">
        <v>174</v>
      </c>
      <c r="F7212" t="s">
        <v>20483</v>
      </c>
      <c r="G7212" t="s">
        <v>1532</v>
      </c>
      <c r="H7212" t="s">
        <v>154</v>
      </c>
      <c r="I7212" t="s">
        <v>144</v>
      </c>
      <c r="J7212" t="s">
        <v>137</v>
      </c>
      <c r="K7212" t="s">
        <v>138</v>
      </c>
      <c r="L7212" t="s">
        <v>20484</v>
      </c>
      <c r="M7212" t="s">
        <v>20485</v>
      </c>
      <c r="N7212">
        <v>0.87444444399999999</v>
      </c>
      <c r="O7212">
        <v>0</v>
      </c>
      <c r="P7212">
        <v>393</v>
      </c>
      <c r="Q7212">
        <v>0</v>
      </c>
      <c r="R7212">
        <v>0</v>
      </c>
      <c r="S7212">
        <v>0</v>
      </c>
      <c r="T7212">
        <v>9</v>
      </c>
      <c r="U7212">
        <v>0</v>
      </c>
      <c r="V7212">
        <v>0</v>
      </c>
      <c r="W7212">
        <v>0</v>
      </c>
      <c r="X7212">
        <v>59.587475824952477</v>
      </c>
      <c r="Y7212">
        <v>0</v>
      </c>
      <c r="Z7212">
        <v>0</v>
      </c>
      <c r="AA7212">
        <v>0</v>
      </c>
      <c r="AB7212">
        <v>3.5318619993081892</v>
      </c>
      <c r="AC7212">
        <v>0</v>
      </c>
      <c r="AD7212">
        <v>0</v>
      </c>
      <c r="AE7212">
        <v>63.119337824260668</v>
      </c>
    </row>
    <row r="7213" spans="1:31" x14ac:dyDescent="0.25">
      <c r="A7213">
        <v>2349565</v>
      </c>
      <c r="B7213">
        <v>1</v>
      </c>
      <c r="C7213" t="s">
        <v>80</v>
      </c>
      <c r="D7213" t="s">
        <v>108</v>
      </c>
      <c r="E7213" t="s">
        <v>141</v>
      </c>
      <c r="F7213" t="s">
        <v>20486</v>
      </c>
      <c r="G7213" t="s">
        <v>134</v>
      </c>
      <c r="H7213" t="s">
        <v>135</v>
      </c>
      <c r="I7213" t="s">
        <v>136</v>
      </c>
      <c r="J7213" t="s">
        <v>137</v>
      </c>
      <c r="K7213" t="s">
        <v>138</v>
      </c>
      <c r="L7213" t="s">
        <v>20487</v>
      </c>
      <c r="M7213" t="s">
        <v>20488</v>
      </c>
      <c r="N7213">
        <v>5.5555550000000002E-3</v>
      </c>
      <c r="O7213">
        <v>0</v>
      </c>
      <c r="P7213">
        <v>370</v>
      </c>
      <c r="Q7213">
        <v>0</v>
      </c>
      <c r="R7213">
        <v>79</v>
      </c>
      <c r="S7213">
        <v>4</v>
      </c>
      <c r="T7213">
        <v>45</v>
      </c>
      <c r="U7213">
        <v>0</v>
      </c>
      <c r="V7213">
        <v>0</v>
      </c>
      <c r="W7213">
        <v>0</v>
      </c>
      <c r="X7213">
        <v>0.57581511271842567</v>
      </c>
      <c r="Y7213">
        <v>0</v>
      </c>
      <c r="Z7213">
        <v>0.78491398981384408</v>
      </c>
      <c r="AA7213">
        <v>3.9168844419988892E-2</v>
      </c>
      <c r="AB7213">
        <v>0.28258757538483975</v>
      </c>
      <c r="AC7213">
        <v>0</v>
      </c>
      <c r="AD7213">
        <v>0</v>
      </c>
      <c r="AE7213">
        <v>1.6824855223370985</v>
      </c>
    </row>
    <row r="7214" spans="1:31" x14ac:dyDescent="0.25">
      <c r="A7214">
        <v>2349422</v>
      </c>
      <c r="B7214">
        <v>1</v>
      </c>
      <c r="C7214" t="s">
        <v>81</v>
      </c>
      <c r="D7214" t="s">
        <v>128</v>
      </c>
      <c r="E7214" t="s">
        <v>326</v>
      </c>
      <c r="F7214" t="s">
        <v>12601</v>
      </c>
      <c r="G7214" t="s">
        <v>391</v>
      </c>
      <c r="H7214" t="s">
        <v>154</v>
      </c>
      <c r="I7214" t="s">
        <v>144</v>
      </c>
      <c r="J7214" t="s">
        <v>137</v>
      </c>
      <c r="K7214" t="s">
        <v>138</v>
      </c>
      <c r="L7214" t="s">
        <v>20489</v>
      </c>
      <c r="M7214" t="s">
        <v>20490</v>
      </c>
      <c r="N7214">
        <v>9.1241666660000007</v>
      </c>
      <c r="O7214">
        <v>0</v>
      </c>
      <c r="P7214">
        <v>65</v>
      </c>
      <c r="Q7214">
        <v>0</v>
      </c>
      <c r="R7214">
        <v>0</v>
      </c>
      <c r="S7214">
        <v>0</v>
      </c>
      <c r="T7214">
        <v>5</v>
      </c>
      <c r="U7214">
        <v>0</v>
      </c>
      <c r="V7214">
        <v>0</v>
      </c>
      <c r="W7214">
        <v>0</v>
      </c>
      <c r="X7214">
        <v>164.70534404382414</v>
      </c>
      <c r="Y7214">
        <v>0</v>
      </c>
      <c r="Z7214">
        <v>0</v>
      </c>
      <c r="AA7214">
        <v>0</v>
      </c>
      <c r="AB7214">
        <v>130.46730990555886</v>
      </c>
      <c r="AC7214">
        <v>0</v>
      </c>
      <c r="AD7214">
        <v>0</v>
      </c>
      <c r="AE7214">
        <v>295.172653949383</v>
      </c>
    </row>
    <row r="7215" spans="1:31" x14ac:dyDescent="0.25">
      <c r="A7215">
        <v>2349396</v>
      </c>
      <c r="B7215">
        <v>1</v>
      </c>
      <c r="C7215" t="s">
        <v>80</v>
      </c>
      <c r="D7215" t="s">
        <v>100</v>
      </c>
      <c r="E7215" t="s">
        <v>157</v>
      </c>
      <c r="F7215" t="s">
        <v>20491</v>
      </c>
      <c r="G7215" t="s">
        <v>204</v>
      </c>
      <c r="H7215" t="s">
        <v>154</v>
      </c>
      <c r="I7215" t="s">
        <v>144</v>
      </c>
      <c r="J7215" t="s">
        <v>137</v>
      </c>
      <c r="K7215" t="s">
        <v>138</v>
      </c>
      <c r="L7215" t="s">
        <v>20492</v>
      </c>
      <c r="M7215" t="s">
        <v>20493</v>
      </c>
      <c r="N7215">
        <v>1.014444444</v>
      </c>
      <c r="O7215">
        <v>0</v>
      </c>
      <c r="P7215">
        <v>2</v>
      </c>
      <c r="Q7215">
        <v>0</v>
      </c>
      <c r="R7215">
        <v>0</v>
      </c>
      <c r="S7215">
        <v>0</v>
      </c>
      <c r="T7215">
        <v>4</v>
      </c>
      <c r="U7215">
        <v>0</v>
      </c>
      <c r="V7215">
        <v>0</v>
      </c>
      <c r="W7215">
        <v>0</v>
      </c>
      <c r="X7215">
        <v>1.210373169166425</v>
      </c>
      <c r="Y7215">
        <v>0</v>
      </c>
      <c r="Z7215">
        <v>0</v>
      </c>
      <c r="AA7215">
        <v>0</v>
      </c>
      <c r="AB7215">
        <v>1.9745811711396226</v>
      </c>
      <c r="AC7215">
        <v>0</v>
      </c>
      <c r="AD7215">
        <v>0</v>
      </c>
      <c r="AE7215">
        <v>3.1849543403060476</v>
      </c>
    </row>
    <row r="7216" spans="1:31" x14ac:dyDescent="0.25">
      <c r="A7216">
        <v>2349445</v>
      </c>
      <c r="B7216">
        <v>1</v>
      </c>
      <c r="C7216" t="s">
        <v>81</v>
      </c>
      <c r="D7216" t="s">
        <v>112</v>
      </c>
      <c r="E7216" t="s">
        <v>132</v>
      </c>
      <c r="F7216" t="s">
        <v>10599</v>
      </c>
      <c r="G7216" t="s">
        <v>134</v>
      </c>
      <c r="H7216" t="s">
        <v>135</v>
      </c>
      <c r="I7216" t="s">
        <v>144</v>
      </c>
      <c r="J7216" t="s">
        <v>137</v>
      </c>
      <c r="K7216" t="s">
        <v>138</v>
      </c>
      <c r="L7216" t="s">
        <v>20494</v>
      </c>
      <c r="M7216" t="s">
        <v>20495</v>
      </c>
      <c r="N7216">
        <v>1.018333333</v>
      </c>
      <c r="O7216">
        <v>0</v>
      </c>
      <c r="P7216">
        <v>430</v>
      </c>
      <c r="Q7216">
        <v>7</v>
      </c>
      <c r="R7216">
        <v>15</v>
      </c>
      <c r="S7216">
        <v>1</v>
      </c>
      <c r="T7216">
        <v>29</v>
      </c>
      <c r="U7216">
        <v>0</v>
      </c>
      <c r="V7216">
        <v>0</v>
      </c>
      <c r="W7216">
        <v>0</v>
      </c>
      <c r="X7216">
        <v>79.2135935871149</v>
      </c>
      <c r="Y7216">
        <v>24.872635182271559</v>
      </c>
      <c r="Z7216">
        <v>38.30330477485181</v>
      </c>
      <c r="AA7216">
        <v>3.5696087687139126</v>
      </c>
      <c r="AB7216">
        <v>15.195545285590214</v>
      </c>
      <c r="AC7216">
        <v>0</v>
      </c>
      <c r="AD7216">
        <v>0</v>
      </c>
      <c r="AE7216">
        <v>161.15468759854238</v>
      </c>
    </row>
    <row r="7217" spans="1:31" x14ac:dyDescent="0.25">
      <c r="A7217">
        <v>2349937</v>
      </c>
      <c r="B7217">
        <v>1</v>
      </c>
      <c r="C7217" t="s">
        <v>81</v>
      </c>
      <c r="D7217" t="s">
        <v>112</v>
      </c>
      <c r="E7217" t="s">
        <v>157</v>
      </c>
      <c r="F7217" t="s">
        <v>20496</v>
      </c>
      <c r="G7217" t="s">
        <v>159</v>
      </c>
      <c r="H7217" t="s">
        <v>154</v>
      </c>
      <c r="I7217" t="s">
        <v>144</v>
      </c>
      <c r="J7217" t="s">
        <v>137</v>
      </c>
      <c r="K7217" t="s">
        <v>138</v>
      </c>
      <c r="L7217" t="s">
        <v>20497</v>
      </c>
      <c r="M7217" t="s">
        <v>20498</v>
      </c>
      <c r="N7217">
        <v>1.037222222</v>
      </c>
      <c r="O7217">
        <v>0</v>
      </c>
      <c r="P7217">
        <v>1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0.10287199200918502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0.10287199200918502</v>
      </c>
    </row>
    <row r="7218" spans="1:31" x14ac:dyDescent="0.25">
      <c r="A7218">
        <v>2349545</v>
      </c>
      <c r="B7218">
        <v>1</v>
      </c>
      <c r="C7218" t="s">
        <v>80</v>
      </c>
      <c r="D7218" t="s">
        <v>89</v>
      </c>
      <c r="E7218" t="s">
        <v>174</v>
      </c>
      <c r="F7218" t="s">
        <v>20499</v>
      </c>
      <c r="G7218" t="s">
        <v>269</v>
      </c>
      <c r="H7218" t="s">
        <v>154</v>
      </c>
      <c r="I7218" t="s">
        <v>144</v>
      </c>
      <c r="J7218" t="s">
        <v>137</v>
      </c>
      <c r="K7218" t="s">
        <v>209</v>
      </c>
      <c r="L7218" t="s">
        <v>20500</v>
      </c>
      <c r="M7218" t="s">
        <v>20501</v>
      </c>
      <c r="N7218">
        <v>0.90500000000000003</v>
      </c>
      <c r="O7218">
        <v>0</v>
      </c>
      <c r="P7218">
        <v>130</v>
      </c>
      <c r="Q7218">
        <v>0</v>
      </c>
      <c r="R7218">
        <v>0</v>
      </c>
      <c r="S7218">
        <v>0</v>
      </c>
      <c r="T7218">
        <v>2</v>
      </c>
      <c r="U7218">
        <v>0</v>
      </c>
      <c r="V7218">
        <v>0</v>
      </c>
      <c r="W7218">
        <v>0</v>
      </c>
      <c r="X7218">
        <v>42.321426924082452</v>
      </c>
      <c r="Y7218">
        <v>0</v>
      </c>
      <c r="Z7218">
        <v>0</v>
      </c>
      <c r="AA7218">
        <v>0</v>
      </c>
      <c r="AB7218">
        <v>1.7624845002617184</v>
      </c>
      <c r="AC7218">
        <v>0</v>
      </c>
      <c r="AD7218">
        <v>0</v>
      </c>
      <c r="AE7218">
        <v>44.083911424344173</v>
      </c>
    </row>
    <row r="7219" spans="1:31" x14ac:dyDescent="0.25">
      <c r="A7219">
        <v>2349794</v>
      </c>
      <c r="B7219">
        <v>1</v>
      </c>
      <c r="C7219" t="s">
        <v>80</v>
      </c>
      <c r="D7219" t="s">
        <v>95</v>
      </c>
      <c r="E7219" t="s">
        <v>141</v>
      </c>
      <c r="F7219" t="s">
        <v>8531</v>
      </c>
      <c r="G7219" t="s">
        <v>134</v>
      </c>
      <c r="H7219" t="s">
        <v>135</v>
      </c>
      <c r="I7219" t="s">
        <v>144</v>
      </c>
      <c r="J7219" t="s">
        <v>137</v>
      </c>
      <c r="K7219" t="s">
        <v>138</v>
      </c>
      <c r="L7219" t="s">
        <v>20502</v>
      </c>
      <c r="M7219" t="s">
        <v>20503</v>
      </c>
      <c r="N7219">
        <v>0.85972222200000004</v>
      </c>
      <c r="O7219">
        <v>0</v>
      </c>
      <c r="P7219">
        <v>0</v>
      </c>
      <c r="Q7219">
        <v>0</v>
      </c>
      <c r="R7219">
        <v>0</v>
      </c>
      <c r="S7219">
        <v>25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106.52263355427228</v>
      </c>
      <c r="AB7219">
        <v>0</v>
      </c>
      <c r="AC7219">
        <v>0</v>
      </c>
      <c r="AD7219">
        <v>0</v>
      </c>
      <c r="AE7219">
        <v>106.52263355427228</v>
      </c>
    </row>
    <row r="7220" spans="1:31" x14ac:dyDescent="0.25">
      <c r="A7220">
        <v>2349402</v>
      </c>
      <c r="B7220">
        <v>1</v>
      </c>
      <c r="C7220" t="s">
        <v>81</v>
      </c>
      <c r="D7220" t="s">
        <v>112</v>
      </c>
      <c r="E7220" t="s">
        <v>151</v>
      </c>
      <c r="F7220" t="s">
        <v>20504</v>
      </c>
      <c r="G7220" t="s">
        <v>153</v>
      </c>
      <c r="H7220" t="s">
        <v>154</v>
      </c>
      <c r="I7220" t="s">
        <v>144</v>
      </c>
      <c r="J7220" t="s">
        <v>137</v>
      </c>
      <c r="K7220" t="s">
        <v>138</v>
      </c>
      <c r="L7220" t="s">
        <v>20505</v>
      </c>
      <c r="M7220" t="s">
        <v>20506</v>
      </c>
      <c r="N7220">
        <v>1.131388888</v>
      </c>
      <c r="O7220">
        <v>0</v>
      </c>
      <c r="P7220">
        <v>25</v>
      </c>
      <c r="Q7220">
        <v>0</v>
      </c>
      <c r="R7220">
        <v>3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2.0103113248623781</v>
      </c>
      <c r="Y7220">
        <v>0</v>
      </c>
      <c r="Z7220">
        <v>3.694775362431417E-2</v>
      </c>
      <c r="AA7220">
        <v>0</v>
      </c>
      <c r="AB7220">
        <v>0</v>
      </c>
      <c r="AC7220">
        <v>0</v>
      </c>
      <c r="AD7220">
        <v>0</v>
      </c>
      <c r="AE7220">
        <v>2.0472590784866922</v>
      </c>
    </row>
    <row r="7221" spans="1:31" x14ac:dyDescent="0.25">
      <c r="A7221">
        <v>2349459</v>
      </c>
      <c r="B7221">
        <v>1</v>
      </c>
      <c r="C7221" t="s">
        <v>80</v>
      </c>
      <c r="D7221" t="s">
        <v>106</v>
      </c>
      <c r="E7221" t="s">
        <v>141</v>
      </c>
      <c r="F7221" t="s">
        <v>14383</v>
      </c>
      <c r="G7221" t="s">
        <v>134</v>
      </c>
      <c r="H7221" t="s">
        <v>135</v>
      </c>
      <c r="I7221" t="s">
        <v>144</v>
      </c>
      <c r="J7221" t="s">
        <v>137</v>
      </c>
      <c r="K7221" t="s">
        <v>138</v>
      </c>
      <c r="L7221" t="s">
        <v>20507</v>
      </c>
      <c r="M7221" t="s">
        <v>20508</v>
      </c>
      <c r="N7221">
        <v>0.56361111100000005</v>
      </c>
      <c r="O7221">
        <v>0</v>
      </c>
      <c r="P7221">
        <v>354</v>
      </c>
      <c r="Q7221">
        <v>0</v>
      </c>
      <c r="R7221">
        <v>25</v>
      </c>
      <c r="S7221">
        <v>4</v>
      </c>
      <c r="T7221">
        <v>69</v>
      </c>
      <c r="U7221">
        <v>0</v>
      </c>
      <c r="V7221">
        <v>0</v>
      </c>
      <c r="W7221">
        <v>0</v>
      </c>
      <c r="X7221">
        <v>35.076278414135182</v>
      </c>
      <c r="Y7221">
        <v>0</v>
      </c>
      <c r="Z7221">
        <v>14.329141548110098</v>
      </c>
      <c r="AA7221">
        <v>5.7396784486321044</v>
      </c>
      <c r="AB7221">
        <v>17.418705384179106</v>
      </c>
      <c r="AC7221">
        <v>0</v>
      </c>
      <c r="AD7221">
        <v>0</v>
      </c>
      <c r="AE7221">
        <v>72.563803795056486</v>
      </c>
    </row>
    <row r="7222" spans="1:31" x14ac:dyDescent="0.25">
      <c r="A7222">
        <v>2349708</v>
      </c>
      <c r="B7222">
        <v>1</v>
      </c>
      <c r="C7222" t="s">
        <v>81</v>
      </c>
      <c r="D7222" t="s">
        <v>117</v>
      </c>
      <c r="E7222" t="s">
        <v>151</v>
      </c>
      <c r="F7222" t="s">
        <v>20509</v>
      </c>
      <c r="G7222" t="s">
        <v>153</v>
      </c>
      <c r="H7222" t="s">
        <v>154</v>
      </c>
      <c r="I7222" t="s">
        <v>144</v>
      </c>
      <c r="J7222" t="s">
        <v>137</v>
      </c>
      <c r="K7222" t="s">
        <v>138</v>
      </c>
      <c r="L7222" t="s">
        <v>20510</v>
      </c>
      <c r="M7222" t="s">
        <v>20511</v>
      </c>
      <c r="N7222">
        <v>1.234444444</v>
      </c>
      <c r="O7222">
        <v>0</v>
      </c>
      <c r="P7222">
        <v>61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5.3917993412236314</v>
      </c>
      <c r="Y7222">
        <v>0</v>
      </c>
      <c r="Z7222">
        <v>0</v>
      </c>
      <c r="AA7222">
        <v>0</v>
      </c>
      <c r="AB7222">
        <v>0</v>
      </c>
      <c r="AC7222">
        <v>0</v>
      </c>
      <c r="AD7222">
        <v>0</v>
      </c>
      <c r="AE7222">
        <v>5.3917993412236314</v>
      </c>
    </row>
    <row r="7223" spans="1:31" x14ac:dyDescent="0.25">
      <c r="A7223">
        <v>2349751</v>
      </c>
      <c r="B7223">
        <v>1</v>
      </c>
      <c r="C7223" t="s">
        <v>80</v>
      </c>
      <c r="D7223" t="s">
        <v>93</v>
      </c>
      <c r="E7223" t="s">
        <v>151</v>
      </c>
      <c r="F7223" t="s">
        <v>20512</v>
      </c>
      <c r="G7223" t="s">
        <v>153</v>
      </c>
      <c r="H7223" t="s">
        <v>154</v>
      </c>
      <c r="I7223" t="s">
        <v>144</v>
      </c>
      <c r="J7223" t="s">
        <v>137</v>
      </c>
      <c r="K7223" t="s">
        <v>138</v>
      </c>
      <c r="L7223" t="s">
        <v>20513</v>
      </c>
      <c r="M7223" t="s">
        <v>20514</v>
      </c>
      <c r="N7223">
        <v>2.9569444439999999</v>
      </c>
      <c r="O7223">
        <v>0</v>
      </c>
      <c r="P7223">
        <v>0</v>
      </c>
      <c r="Q7223">
        <v>0</v>
      </c>
      <c r="R7223">
        <v>4</v>
      </c>
      <c r="S7223">
        <v>0</v>
      </c>
      <c r="T7223">
        <v>1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6.4667414974334561</v>
      </c>
      <c r="AA7223">
        <v>0</v>
      </c>
      <c r="AB7223">
        <v>0</v>
      </c>
      <c r="AC7223">
        <v>0</v>
      </c>
      <c r="AD7223">
        <v>0</v>
      </c>
      <c r="AE7223">
        <v>6.4667414974334561</v>
      </c>
    </row>
    <row r="7224" spans="1:31" x14ac:dyDescent="0.25">
      <c r="A7224">
        <v>2349900</v>
      </c>
      <c r="B7224">
        <v>1</v>
      </c>
      <c r="C7224" t="s">
        <v>81</v>
      </c>
      <c r="D7224" t="s">
        <v>128</v>
      </c>
      <c r="E7224" t="s">
        <v>132</v>
      </c>
      <c r="F7224" t="s">
        <v>20515</v>
      </c>
      <c r="G7224" t="s">
        <v>134</v>
      </c>
      <c r="H7224" t="s">
        <v>135</v>
      </c>
      <c r="I7224" t="s">
        <v>144</v>
      </c>
      <c r="J7224" t="s">
        <v>137</v>
      </c>
      <c r="K7224" t="s">
        <v>138</v>
      </c>
      <c r="L7224" t="s">
        <v>20516</v>
      </c>
      <c r="M7224" t="s">
        <v>20517</v>
      </c>
      <c r="N7224">
        <v>0.45111111100000001</v>
      </c>
      <c r="O7224">
        <v>0</v>
      </c>
      <c r="P7224">
        <v>0</v>
      </c>
      <c r="Q7224">
        <v>0</v>
      </c>
      <c r="R7224">
        <v>0</v>
      </c>
      <c r="S7224">
        <v>2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81.136870104707867</v>
      </c>
      <c r="AB7224">
        <v>0</v>
      </c>
      <c r="AC7224">
        <v>0</v>
      </c>
      <c r="AD7224">
        <v>0</v>
      </c>
      <c r="AE7224">
        <v>81.136870104707867</v>
      </c>
    </row>
    <row r="7225" spans="1:31" x14ac:dyDescent="0.25">
      <c r="A7225">
        <v>2349717</v>
      </c>
      <c r="B7225">
        <v>1</v>
      </c>
      <c r="C7225" t="s">
        <v>81</v>
      </c>
      <c r="D7225" t="s">
        <v>113</v>
      </c>
      <c r="E7225" t="s">
        <v>132</v>
      </c>
      <c r="F7225" t="s">
        <v>2361</v>
      </c>
      <c r="G7225" t="s">
        <v>134</v>
      </c>
      <c r="H7225" t="s">
        <v>135</v>
      </c>
      <c r="I7225" t="s">
        <v>144</v>
      </c>
      <c r="J7225" t="s">
        <v>137</v>
      </c>
      <c r="K7225" t="s">
        <v>138</v>
      </c>
      <c r="L7225" t="s">
        <v>20518</v>
      </c>
      <c r="M7225" t="s">
        <v>20519</v>
      </c>
      <c r="N7225">
        <v>0.16138888800000001</v>
      </c>
      <c r="O7225">
        <v>6</v>
      </c>
      <c r="P7225">
        <v>1343</v>
      </c>
      <c r="Q7225">
        <v>56</v>
      </c>
      <c r="R7225">
        <v>404</v>
      </c>
      <c r="S7225">
        <v>44</v>
      </c>
      <c r="T7225">
        <v>455</v>
      </c>
      <c r="U7225">
        <v>20</v>
      </c>
      <c r="V7225">
        <v>6</v>
      </c>
      <c r="W7225">
        <v>0.61175813353201747</v>
      </c>
      <c r="X7225">
        <v>45.987189413367958</v>
      </c>
      <c r="Y7225">
        <v>54.214106049137683</v>
      </c>
      <c r="Z7225">
        <v>103.39480307373879</v>
      </c>
      <c r="AA7225">
        <v>241.46076578029354</v>
      </c>
      <c r="AB7225">
        <v>69.788282100384706</v>
      </c>
      <c r="AC7225">
        <v>568.24671153272084</v>
      </c>
      <c r="AD7225">
        <v>2.61674120990534</v>
      </c>
      <c r="AE7225">
        <v>1086.3203572930806</v>
      </c>
    </row>
    <row r="7226" spans="1:31" x14ac:dyDescent="0.25">
      <c r="A7226">
        <v>2349385</v>
      </c>
      <c r="B7226">
        <v>1</v>
      </c>
      <c r="C7226" t="s">
        <v>81</v>
      </c>
      <c r="D7226" t="s">
        <v>113</v>
      </c>
      <c r="E7226" t="s">
        <v>157</v>
      </c>
      <c r="F7226" t="s">
        <v>20520</v>
      </c>
      <c r="G7226" t="s">
        <v>159</v>
      </c>
      <c r="H7226" t="s">
        <v>154</v>
      </c>
      <c r="I7226" t="s">
        <v>144</v>
      </c>
      <c r="J7226" t="s">
        <v>137</v>
      </c>
      <c r="K7226" t="s">
        <v>138</v>
      </c>
      <c r="L7226" t="s">
        <v>20521</v>
      </c>
      <c r="M7226" t="s">
        <v>20522</v>
      </c>
      <c r="N7226">
        <v>1.5438888879999999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2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>
        <v>0</v>
      </c>
      <c r="AB7226">
        <v>0.44349771898009943</v>
      </c>
      <c r="AC7226">
        <v>0</v>
      </c>
      <c r="AD7226">
        <v>0</v>
      </c>
      <c r="AE7226">
        <v>0.44349771898009943</v>
      </c>
    </row>
    <row r="7227" spans="1:31" x14ac:dyDescent="0.25">
      <c r="A7227">
        <v>2349886</v>
      </c>
      <c r="B7227">
        <v>1</v>
      </c>
      <c r="C7227" t="s">
        <v>81</v>
      </c>
      <c r="D7227" t="s">
        <v>118</v>
      </c>
      <c r="E7227" t="s">
        <v>157</v>
      </c>
      <c r="F7227" t="s">
        <v>20523</v>
      </c>
      <c r="G7227" t="s">
        <v>159</v>
      </c>
      <c r="H7227" t="s">
        <v>154</v>
      </c>
      <c r="I7227" t="s">
        <v>144</v>
      </c>
      <c r="J7227" t="s">
        <v>137</v>
      </c>
      <c r="K7227" t="s">
        <v>138</v>
      </c>
      <c r="L7227" t="s">
        <v>20524</v>
      </c>
      <c r="M7227" t="s">
        <v>20525</v>
      </c>
      <c r="N7227">
        <v>1.745833333</v>
      </c>
      <c r="O7227">
        <v>0</v>
      </c>
      <c r="P7227">
        <v>1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0</v>
      </c>
    </row>
    <row r="7228" spans="1:31" x14ac:dyDescent="0.25">
      <c r="A7228">
        <v>2349909</v>
      </c>
      <c r="B7228">
        <v>1</v>
      </c>
      <c r="C7228" t="s">
        <v>81</v>
      </c>
      <c r="D7228" t="s">
        <v>123</v>
      </c>
      <c r="E7228" t="s">
        <v>147</v>
      </c>
      <c r="F7228" t="s">
        <v>20526</v>
      </c>
      <c r="G7228" t="s">
        <v>134</v>
      </c>
      <c r="H7228" t="s">
        <v>135</v>
      </c>
      <c r="I7228" t="s">
        <v>144</v>
      </c>
      <c r="J7228" t="s">
        <v>137</v>
      </c>
      <c r="K7228" t="s">
        <v>138</v>
      </c>
      <c r="L7228" t="s">
        <v>20527</v>
      </c>
      <c r="M7228" t="s">
        <v>20528</v>
      </c>
      <c r="N7228">
        <v>0.85750000000000004</v>
      </c>
      <c r="O7228">
        <v>0</v>
      </c>
      <c r="P7228">
        <v>3630</v>
      </c>
      <c r="Q7228">
        <v>0</v>
      </c>
      <c r="R7228">
        <v>3</v>
      </c>
      <c r="S7228">
        <v>0</v>
      </c>
      <c r="T7228">
        <v>118</v>
      </c>
      <c r="U7228">
        <v>0</v>
      </c>
      <c r="V7228">
        <v>0</v>
      </c>
      <c r="W7228">
        <v>0</v>
      </c>
      <c r="X7228">
        <v>674.43644824355852</v>
      </c>
      <c r="Y7228">
        <v>0</v>
      </c>
      <c r="Z7228">
        <v>0.79961569495289997</v>
      </c>
      <c r="AA7228">
        <v>0</v>
      </c>
      <c r="AB7228">
        <v>94.196306703455463</v>
      </c>
      <c r="AC7228">
        <v>0</v>
      </c>
      <c r="AD7228">
        <v>0</v>
      </c>
      <c r="AE7228">
        <v>769.43237064196683</v>
      </c>
    </row>
    <row r="7229" spans="1:31" x14ac:dyDescent="0.25">
      <c r="A7229">
        <v>2349617</v>
      </c>
      <c r="B7229">
        <v>1</v>
      </c>
      <c r="C7229" t="s">
        <v>80</v>
      </c>
      <c r="D7229" t="s">
        <v>82</v>
      </c>
      <c r="E7229" t="s">
        <v>147</v>
      </c>
      <c r="F7229" t="s">
        <v>20529</v>
      </c>
      <c r="G7229" t="s">
        <v>352</v>
      </c>
      <c r="H7229" t="s">
        <v>135</v>
      </c>
      <c r="I7229" t="s">
        <v>144</v>
      </c>
      <c r="J7229" t="s">
        <v>3</v>
      </c>
      <c r="K7229" t="s">
        <v>138</v>
      </c>
      <c r="L7229" t="s">
        <v>20530</v>
      </c>
      <c r="M7229" t="s">
        <v>20531</v>
      </c>
      <c r="N7229">
        <v>0.758611111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7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1.5890865825348235</v>
      </c>
      <c r="AC7229">
        <v>0</v>
      </c>
      <c r="AD7229">
        <v>0</v>
      </c>
      <c r="AE7229">
        <v>1.5890865825348235</v>
      </c>
    </row>
    <row r="7230" spans="1:31" x14ac:dyDescent="0.25">
      <c r="A7230">
        <v>2349863</v>
      </c>
      <c r="B7230">
        <v>1</v>
      </c>
      <c r="C7230" t="s">
        <v>80</v>
      </c>
      <c r="D7230" t="s">
        <v>93</v>
      </c>
      <c r="E7230" t="s">
        <v>151</v>
      </c>
      <c r="F7230" t="s">
        <v>7661</v>
      </c>
      <c r="G7230" t="s">
        <v>344</v>
      </c>
      <c r="H7230" t="s">
        <v>154</v>
      </c>
      <c r="I7230" t="s">
        <v>144</v>
      </c>
      <c r="J7230" t="s">
        <v>137</v>
      </c>
      <c r="K7230" t="s">
        <v>138</v>
      </c>
      <c r="L7230" t="s">
        <v>20532</v>
      </c>
      <c r="M7230" t="s">
        <v>20533</v>
      </c>
      <c r="N7230">
        <v>2.525555555</v>
      </c>
      <c r="O7230">
        <v>0</v>
      </c>
      <c r="P7230">
        <v>0</v>
      </c>
      <c r="Q7230">
        <v>0</v>
      </c>
      <c r="R7230">
        <v>4</v>
      </c>
      <c r="S7230">
        <v>0</v>
      </c>
      <c r="T7230">
        <v>1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19.816156232591634</v>
      </c>
      <c r="AA7230">
        <v>0</v>
      </c>
      <c r="AB7230">
        <v>1.2043930018111999</v>
      </c>
      <c r="AC7230">
        <v>0</v>
      </c>
      <c r="AD7230">
        <v>0</v>
      </c>
      <c r="AE7230">
        <v>21.020549234402836</v>
      </c>
    </row>
    <row r="7231" spans="1:31" x14ac:dyDescent="0.25">
      <c r="A7231">
        <v>2349640</v>
      </c>
      <c r="B7231">
        <v>1</v>
      </c>
      <c r="C7231" t="s">
        <v>80</v>
      </c>
      <c r="D7231" t="s">
        <v>100</v>
      </c>
      <c r="E7231" t="s">
        <v>157</v>
      </c>
      <c r="F7231" t="s">
        <v>20534</v>
      </c>
      <c r="G7231" t="s">
        <v>194</v>
      </c>
      <c r="H7231" t="s">
        <v>154</v>
      </c>
      <c r="I7231" t="s">
        <v>144</v>
      </c>
      <c r="J7231" t="s">
        <v>137</v>
      </c>
      <c r="K7231" t="s">
        <v>138</v>
      </c>
      <c r="L7231" t="s">
        <v>20535</v>
      </c>
      <c r="M7231" t="s">
        <v>20536</v>
      </c>
      <c r="N7231">
        <v>4.563055555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1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464.8086062720447</v>
      </c>
      <c r="AE7231">
        <v>464.8086062720447</v>
      </c>
    </row>
    <row r="7232" spans="1:31" x14ac:dyDescent="0.25">
      <c r="A7232">
        <v>2349723</v>
      </c>
      <c r="B7232">
        <v>1</v>
      </c>
      <c r="C7232" t="s">
        <v>81</v>
      </c>
      <c r="D7232" t="s">
        <v>116</v>
      </c>
      <c r="E7232" t="s">
        <v>157</v>
      </c>
      <c r="F7232" t="s">
        <v>20537</v>
      </c>
      <c r="G7232" t="s">
        <v>204</v>
      </c>
      <c r="H7232" t="s">
        <v>154</v>
      </c>
      <c r="I7232" t="s">
        <v>144</v>
      </c>
      <c r="J7232" t="s">
        <v>137</v>
      </c>
      <c r="K7232" t="s">
        <v>138</v>
      </c>
      <c r="L7232" t="s">
        <v>20538</v>
      </c>
      <c r="M7232" t="s">
        <v>20539</v>
      </c>
      <c r="N7232">
        <v>0.639444444</v>
      </c>
      <c r="O7232">
        <v>0</v>
      </c>
      <c r="P7232">
        <v>2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0.45512618978403341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0.45512618978403341</v>
      </c>
    </row>
    <row r="7233" spans="1:31" x14ac:dyDescent="0.25">
      <c r="A7233">
        <v>2349425</v>
      </c>
      <c r="B7233">
        <v>1</v>
      </c>
      <c r="C7233" t="s">
        <v>80</v>
      </c>
      <c r="D7233" t="s">
        <v>100</v>
      </c>
      <c r="E7233" t="s">
        <v>174</v>
      </c>
      <c r="F7233" t="s">
        <v>20540</v>
      </c>
      <c r="G7233" t="s">
        <v>176</v>
      </c>
      <c r="H7233" t="s">
        <v>154</v>
      </c>
      <c r="I7233" t="s">
        <v>144</v>
      </c>
      <c r="J7233" t="s">
        <v>137</v>
      </c>
      <c r="K7233" t="s">
        <v>138</v>
      </c>
      <c r="L7233" t="s">
        <v>20541</v>
      </c>
      <c r="M7233" t="s">
        <v>20542</v>
      </c>
      <c r="N7233">
        <v>3.8002777769999998</v>
      </c>
      <c r="O7233">
        <v>0</v>
      </c>
      <c r="P7233">
        <v>19</v>
      </c>
      <c r="Q7233">
        <v>0</v>
      </c>
      <c r="R7233">
        <v>25</v>
      </c>
      <c r="S7233">
        <v>0</v>
      </c>
      <c r="T7233">
        <v>3</v>
      </c>
      <c r="U7233">
        <v>0</v>
      </c>
      <c r="V7233">
        <v>0</v>
      </c>
      <c r="W7233">
        <v>0</v>
      </c>
      <c r="X7233">
        <v>19.721221851840365</v>
      </c>
      <c r="Y7233">
        <v>0</v>
      </c>
      <c r="Z7233">
        <v>72.833745954690983</v>
      </c>
      <c r="AA7233">
        <v>0</v>
      </c>
      <c r="AB7233">
        <v>2.6458777566912373</v>
      </c>
      <c r="AC7233">
        <v>0</v>
      </c>
      <c r="AD7233">
        <v>0</v>
      </c>
      <c r="AE7233">
        <v>95.200845563222586</v>
      </c>
    </row>
    <row r="7234" spans="1:31" x14ac:dyDescent="0.25">
      <c r="A7234">
        <v>2349780</v>
      </c>
      <c r="B7234">
        <v>1</v>
      </c>
      <c r="C7234" t="s">
        <v>80</v>
      </c>
      <c r="D7234" t="s">
        <v>93</v>
      </c>
      <c r="E7234" t="s">
        <v>151</v>
      </c>
      <c r="F7234" t="s">
        <v>20543</v>
      </c>
      <c r="G7234" t="s">
        <v>143</v>
      </c>
      <c r="H7234" t="s">
        <v>154</v>
      </c>
      <c r="I7234" t="s">
        <v>144</v>
      </c>
      <c r="J7234" t="s">
        <v>137</v>
      </c>
      <c r="K7234" t="s">
        <v>138</v>
      </c>
      <c r="L7234" t="s">
        <v>20544</v>
      </c>
      <c r="M7234" t="s">
        <v>20545</v>
      </c>
      <c r="N7234">
        <v>1.750277777</v>
      </c>
      <c r="O7234">
        <v>0</v>
      </c>
      <c r="P7234">
        <v>0</v>
      </c>
      <c r="Q7234">
        <v>0</v>
      </c>
      <c r="R7234">
        <v>4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7.8741389678098264</v>
      </c>
      <c r="AA7234">
        <v>0</v>
      </c>
      <c r="AB7234">
        <v>0</v>
      </c>
      <c r="AC7234">
        <v>0</v>
      </c>
      <c r="AD7234">
        <v>0</v>
      </c>
      <c r="AE7234">
        <v>7.8741389678098264</v>
      </c>
    </row>
    <row r="7235" spans="1:31" x14ac:dyDescent="0.25">
      <c r="A7235">
        <v>2349431</v>
      </c>
      <c r="B7235">
        <v>1</v>
      </c>
      <c r="C7235" t="s">
        <v>81</v>
      </c>
      <c r="D7235" t="s">
        <v>120</v>
      </c>
      <c r="E7235" t="s">
        <v>141</v>
      </c>
      <c r="F7235" t="s">
        <v>2601</v>
      </c>
      <c r="G7235" t="s">
        <v>134</v>
      </c>
      <c r="H7235" t="s">
        <v>135</v>
      </c>
      <c r="I7235" t="s">
        <v>144</v>
      </c>
      <c r="J7235" t="s">
        <v>137</v>
      </c>
      <c r="K7235" t="s">
        <v>138</v>
      </c>
      <c r="L7235" t="s">
        <v>20546</v>
      </c>
      <c r="M7235" t="s">
        <v>20547</v>
      </c>
      <c r="N7235">
        <v>2.0677777769999999</v>
      </c>
      <c r="O7235">
        <v>0</v>
      </c>
      <c r="P7235">
        <v>306</v>
      </c>
      <c r="Q7235">
        <v>3</v>
      </c>
      <c r="R7235">
        <v>26</v>
      </c>
      <c r="S7235">
        <v>0</v>
      </c>
      <c r="T7235">
        <v>30</v>
      </c>
      <c r="U7235">
        <v>0</v>
      </c>
      <c r="V7235">
        <v>0</v>
      </c>
      <c r="W7235">
        <v>0</v>
      </c>
      <c r="X7235">
        <v>117.6310220640693</v>
      </c>
      <c r="Y7235">
        <v>70.524936510298915</v>
      </c>
      <c r="Z7235">
        <v>443.37467043634831</v>
      </c>
      <c r="AA7235">
        <v>0</v>
      </c>
      <c r="AB7235">
        <v>37.705807073788478</v>
      </c>
      <c r="AC7235">
        <v>0</v>
      </c>
      <c r="AD7235">
        <v>0</v>
      </c>
      <c r="AE7235">
        <v>669.23643608450504</v>
      </c>
    </row>
    <row r="7236" spans="1:31" x14ac:dyDescent="0.25">
      <c r="A7236">
        <v>2349531</v>
      </c>
      <c r="B7236">
        <v>1</v>
      </c>
      <c r="C7236" t="s">
        <v>80</v>
      </c>
      <c r="D7236" t="s">
        <v>100</v>
      </c>
      <c r="E7236" t="s">
        <v>132</v>
      </c>
      <c r="F7236" t="s">
        <v>5832</v>
      </c>
      <c r="G7236" t="s">
        <v>134</v>
      </c>
      <c r="H7236" t="s">
        <v>135</v>
      </c>
      <c r="I7236" t="s">
        <v>144</v>
      </c>
      <c r="J7236" t="s">
        <v>137</v>
      </c>
      <c r="K7236" t="s">
        <v>138</v>
      </c>
      <c r="L7236" t="s">
        <v>20548</v>
      </c>
      <c r="M7236" t="s">
        <v>20549</v>
      </c>
      <c r="N7236">
        <v>0.59083333299999996</v>
      </c>
      <c r="O7236">
        <v>5</v>
      </c>
      <c r="P7236">
        <v>383</v>
      </c>
      <c r="Q7236">
        <v>4</v>
      </c>
      <c r="R7236">
        <v>65</v>
      </c>
      <c r="S7236">
        <v>16</v>
      </c>
      <c r="T7236">
        <v>101</v>
      </c>
      <c r="U7236">
        <v>4</v>
      </c>
      <c r="V7236">
        <v>1</v>
      </c>
      <c r="W7236">
        <v>1.7501185485090516</v>
      </c>
      <c r="X7236">
        <v>95.126423936616845</v>
      </c>
      <c r="Y7236">
        <v>3.4445024733379253</v>
      </c>
      <c r="Z7236">
        <v>46.965635608242309</v>
      </c>
      <c r="AA7236">
        <v>45.293889929055418</v>
      </c>
      <c r="AB7236">
        <v>63.839032005981181</v>
      </c>
      <c r="AC7236">
        <v>127.81462031014752</v>
      </c>
      <c r="AD7236">
        <v>69.091879888401067</v>
      </c>
      <c r="AE7236">
        <v>453.3261027002913</v>
      </c>
    </row>
    <row r="7237" spans="1:31" x14ac:dyDescent="0.25">
      <c r="A7237">
        <v>2349989</v>
      </c>
      <c r="B7237">
        <v>1</v>
      </c>
      <c r="C7237" t="s">
        <v>80</v>
      </c>
      <c r="D7237" t="s">
        <v>109</v>
      </c>
      <c r="E7237" t="s">
        <v>151</v>
      </c>
      <c r="F7237" t="s">
        <v>20550</v>
      </c>
      <c r="G7237" t="s">
        <v>153</v>
      </c>
      <c r="H7237" t="s">
        <v>154</v>
      </c>
      <c r="I7237" t="s">
        <v>144</v>
      </c>
      <c r="J7237" t="s">
        <v>137</v>
      </c>
      <c r="K7237" t="s">
        <v>138</v>
      </c>
      <c r="L7237" t="s">
        <v>20551</v>
      </c>
      <c r="M7237" t="s">
        <v>20552</v>
      </c>
      <c r="N7237">
        <v>1.9144444439999999</v>
      </c>
      <c r="O7237">
        <v>0</v>
      </c>
      <c r="P7237">
        <v>1</v>
      </c>
      <c r="Q7237">
        <v>0</v>
      </c>
      <c r="R7237">
        <v>2</v>
      </c>
      <c r="S7237">
        <v>0</v>
      </c>
      <c r="T7237">
        <v>4</v>
      </c>
      <c r="U7237">
        <v>0</v>
      </c>
      <c r="V7237">
        <v>0</v>
      </c>
      <c r="W7237">
        <v>0</v>
      </c>
      <c r="X7237">
        <v>3.7286924975463225</v>
      </c>
      <c r="Y7237">
        <v>0</v>
      </c>
      <c r="Z7237">
        <v>8.1982126250511431</v>
      </c>
      <c r="AA7237">
        <v>0</v>
      </c>
      <c r="AB7237">
        <v>14.373969521759502</v>
      </c>
      <c r="AC7237">
        <v>0</v>
      </c>
      <c r="AD7237">
        <v>0</v>
      </c>
      <c r="AE7237">
        <v>26.300874644356966</v>
      </c>
    </row>
    <row r="7238" spans="1:31" x14ac:dyDescent="0.25">
      <c r="A7238">
        <v>2349491</v>
      </c>
      <c r="B7238">
        <v>1</v>
      </c>
      <c r="C7238" t="s">
        <v>80</v>
      </c>
      <c r="D7238" t="s">
        <v>97</v>
      </c>
      <c r="E7238" t="s">
        <v>147</v>
      </c>
      <c r="F7238" t="s">
        <v>20553</v>
      </c>
      <c r="G7238" t="s">
        <v>269</v>
      </c>
      <c r="H7238" t="s">
        <v>135</v>
      </c>
      <c r="I7238" t="s">
        <v>144</v>
      </c>
      <c r="J7238" t="s">
        <v>137</v>
      </c>
      <c r="K7238" t="s">
        <v>209</v>
      </c>
      <c r="L7238" t="s">
        <v>20554</v>
      </c>
      <c r="M7238" t="s">
        <v>20555</v>
      </c>
      <c r="N7238">
        <v>7.9991666659999998</v>
      </c>
      <c r="O7238">
        <v>0</v>
      </c>
      <c r="P7238">
        <v>158</v>
      </c>
      <c r="Q7238">
        <v>0</v>
      </c>
      <c r="R7238">
        <v>5</v>
      </c>
      <c r="S7238">
        <v>0</v>
      </c>
      <c r="T7238">
        <v>9</v>
      </c>
      <c r="U7238">
        <v>0</v>
      </c>
      <c r="V7238">
        <v>0</v>
      </c>
      <c r="W7238">
        <v>0</v>
      </c>
      <c r="X7238">
        <v>521.66572943883727</v>
      </c>
      <c r="Y7238">
        <v>0</v>
      </c>
      <c r="Z7238">
        <v>12.228192030551625</v>
      </c>
      <c r="AA7238">
        <v>0</v>
      </c>
      <c r="AB7238">
        <v>25.93523606066573</v>
      </c>
      <c r="AC7238">
        <v>0</v>
      </c>
      <c r="AD7238">
        <v>0</v>
      </c>
      <c r="AE7238">
        <v>559.82915753005466</v>
      </c>
    </row>
    <row r="7239" spans="1:31" x14ac:dyDescent="0.25">
      <c r="A7239">
        <v>2349660</v>
      </c>
      <c r="B7239">
        <v>1</v>
      </c>
      <c r="C7239" t="s">
        <v>80</v>
      </c>
      <c r="D7239" t="s">
        <v>93</v>
      </c>
      <c r="E7239" t="s">
        <v>132</v>
      </c>
      <c r="F7239" t="s">
        <v>20556</v>
      </c>
      <c r="G7239" t="s">
        <v>208</v>
      </c>
      <c r="H7239" t="s">
        <v>135</v>
      </c>
      <c r="I7239" t="s">
        <v>144</v>
      </c>
      <c r="J7239" t="s">
        <v>137</v>
      </c>
      <c r="K7239" t="s">
        <v>209</v>
      </c>
      <c r="L7239" t="s">
        <v>20557</v>
      </c>
      <c r="M7239" t="s">
        <v>20558</v>
      </c>
      <c r="N7239">
        <v>0.44888888799999999</v>
      </c>
      <c r="O7239">
        <v>0</v>
      </c>
      <c r="P7239">
        <v>1012</v>
      </c>
      <c r="Q7239">
        <v>3</v>
      </c>
      <c r="R7239">
        <v>177</v>
      </c>
      <c r="S7239">
        <v>8</v>
      </c>
      <c r="T7239">
        <v>208</v>
      </c>
      <c r="U7239">
        <v>0</v>
      </c>
      <c r="V7239">
        <v>0</v>
      </c>
      <c r="W7239">
        <v>0</v>
      </c>
      <c r="X7239">
        <v>112.68934017212926</v>
      </c>
      <c r="Y7239">
        <v>70.17638897033153</v>
      </c>
      <c r="Z7239">
        <v>306.28563308374748</v>
      </c>
      <c r="AA7239">
        <v>23.321454202354239</v>
      </c>
      <c r="AB7239">
        <v>161.8121765120728</v>
      </c>
      <c r="AC7239">
        <v>0</v>
      </c>
      <c r="AD7239">
        <v>0</v>
      </c>
      <c r="AE7239">
        <v>674.28499294063533</v>
      </c>
    </row>
    <row r="7240" spans="1:31" x14ac:dyDescent="0.25">
      <c r="A7240">
        <v>2349448</v>
      </c>
      <c r="B7240">
        <v>1</v>
      </c>
      <c r="C7240" t="s">
        <v>80</v>
      </c>
      <c r="D7240" t="s">
        <v>110</v>
      </c>
      <c r="E7240" t="s">
        <v>240</v>
      </c>
      <c r="F7240" t="s">
        <v>20559</v>
      </c>
      <c r="G7240" t="s">
        <v>134</v>
      </c>
      <c r="H7240" t="s">
        <v>135</v>
      </c>
      <c r="I7240" t="s">
        <v>144</v>
      </c>
      <c r="J7240" t="s">
        <v>137</v>
      </c>
      <c r="K7240" t="s">
        <v>138</v>
      </c>
      <c r="L7240" t="s">
        <v>20560</v>
      </c>
      <c r="M7240" t="s">
        <v>20561</v>
      </c>
      <c r="N7240">
        <v>2.5125000000000002</v>
      </c>
      <c r="O7240">
        <v>0</v>
      </c>
      <c r="P7240">
        <v>1027</v>
      </c>
      <c r="Q7240">
        <v>0</v>
      </c>
      <c r="R7240">
        <v>0</v>
      </c>
      <c r="S7240">
        <v>6</v>
      </c>
      <c r="T7240">
        <v>84</v>
      </c>
      <c r="U7240">
        <v>2</v>
      </c>
      <c r="V7240">
        <v>0</v>
      </c>
      <c r="W7240">
        <v>0</v>
      </c>
      <c r="X7240">
        <v>710.47519188807587</v>
      </c>
      <c r="Y7240">
        <v>0</v>
      </c>
      <c r="Z7240">
        <v>0</v>
      </c>
      <c r="AA7240">
        <v>277.29265365914807</v>
      </c>
      <c r="AB7240">
        <v>511.06844869381734</v>
      </c>
      <c r="AC7240">
        <v>743.87190789285467</v>
      </c>
      <c r="AD7240">
        <v>0</v>
      </c>
      <c r="AE7240">
        <v>2242.7082021338961</v>
      </c>
    </row>
    <row r="7241" spans="1:31" x14ac:dyDescent="0.25">
      <c r="A7241">
        <v>2349889</v>
      </c>
      <c r="B7241">
        <v>1</v>
      </c>
      <c r="C7241" t="s">
        <v>81</v>
      </c>
      <c r="D7241" t="s">
        <v>123</v>
      </c>
      <c r="E7241" t="s">
        <v>141</v>
      </c>
      <c r="F7241" t="s">
        <v>2238</v>
      </c>
      <c r="G7241" t="s">
        <v>134</v>
      </c>
      <c r="H7241" t="s">
        <v>135</v>
      </c>
      <c r="I7241" t="s">
        <v>144</v>
      </c>
      <c r="J7241" t="s">
        <v>137</v>
      </c>
      <c r="K7241" t="s">
        <v>138</v>
      </c>
      <c r="L7241" t="s">
        <v>20562</v>
      </c>
      <c r="M7241" t="s">
        <v>20563</v>
      </c>
      <c r="N7241">
        <v>1.723333333</v>
      </c>
      <c r="O7241">
        <v>3</v>
      </c>
      <c r="P7241">
        <v>36</v>
      </c>
      <c r="Q7241">
        <v>121</v>
      </c>
      <c r="R7241">
        <v>292</v>
      </c>
      <c r="S7241">
        <v>20</v>
      </c>
      <c r="T7241">
        <v>74</v>
      </c>
      <c r="U7241">
        <v>0</v>
      </c>
      <c r="V7241">
        <v>0</v>
      </c>
      <c r="W7241">
        <v>10.429771036572355</v>
      </c>
      <c r="X7241">
        <v>17.022957575645822</v>
      </c>
      <c r="Y7241">
        <v>363.09298916122037</v>
      </c>
      <c r="Z7241">
        <v>343.9115145500175</v>
      </c>
      <c r="AA7241">
        <v>60.181247507649651</v>
      </c>
      <c r="AB7241">
        <v>107.62255764294127</v>
      </c>
      <c r="AC7241">
        <v>0</v>
      </c>
      <c r="AD7241">
        <v>0</v>
      </c>
      <c r="AE7241">
        <v>902.26103747404704</v>
      </c>
    </row>
    <row r="7242" spans="1:31" x14ac:dyDescent="0.25">
      <c r="A7242">
        <v>2349760</v>
      </c>
      <c r="B7242">
        <v>1</v>
      </c>
      <c r="C7242" t="s">
        <v>80</v>
      </c>
      <c r="D7242" t="s">
        <v>103</v>
      </c>
      <c r="E7242" t="s">
        <v>141</v>
      </c>
      <c r="F7242" t="s">
        <v>19071</v>
      </c>
      <c r="G7242" t="s">
        <v>134</v>
      </c>
      <c r="H7242" t="s">
        <v>135</v>
      </c>
      <c r="I7242" t="s">
        <v>144</v>
      </c>
      <c r="J7242" t="s">
        <v>137</v>
      </c>
      <c r="K7242" t="s">
        <v>138</v>
      </c>
      <c r="L7242" t="s">
        <v>20564</v>
      </c>
      <c r="M7242" t="s">
        <v>20565</v>
      </c>
      <c r="N7242">
        <v>1.48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0</v>
      </c>
      <c r="U7242">
        <v>1</v>
      </c>
      <c r="V7242">
        <v>0</v>
      </c>
      <c r="W7242">
        <v>0</v>
      </c>
      <c r="X7242">
        <v>0</v>
      </c>
      <c r="Y7242">
        <v>0</v>
      </c>
      <c r="Z7242">
        <v>0</v>
      </c>
      <c r="AA7242">
        <v>0</v>
      </c>
      <c r="AB7242">
        <v>0</v>
      </c>
      <c r="AC7242">
        <v>953.7240948570394</v>
      </c>
      <c r="AD7242">
        <v>0</v>
      </c>
      <c r="AE7242">
        <v>953.7240948570394</v>
      </c>
    </row>
    <row r="7243" spans="1:31" x14ac:dyDescent="0.25">
      <c r="A7243">
        <v>2349511</v>
      </c>
      <c r="B7243">
        <v>1</v>
      </c>
      <c r="C7243" t="s">
        <v>80</v>
      </c>
      <c r="D7243" t="s">
        <v>83</v>
      </c>
      <c r="E7243" t="s">
        <v>151</v>
      </c>
      <c r="F7243" t="s">
        <v>20566</v>
      </c>
      <c r="G7243" t="s">
        <v>269</v>
      </c>
      <c r="H7243" t="s">
        <v>154</v>
      </c>
      <c r="I7243" t="s">
        <v>144</v>
      </c>
      <c r="J7243" t="s">
        <v>137</v>
      </c>
      <c r="K7243" t="s">
        <v>209</v>
      </c>
      <c r="L7243" t="s">
        <v>20567</v>
      </c>
      <c r="M7243" t="s">
        <v>20568</v>
      </c>
      <c r="N7243">
        <v>6.4866666659999996</v>
      </c>
      <c r="O7243">
        <v>0</v>
      </c>
      <c r="P7243">
        <v>20</v>
      </c>
      <c r="Q7243">
        <v>0</v>
      </c>
      <c r="R7243">
        <v>0</v>
      </c>
      <c r="S7243">
        <v>0</v>
      </c>
      <c r="T7243">
        <v>6</v>
      </c>
      <c r="U7243">
        <v>0</v>
      </c>
      <c r="V7243">
        <v>0</v>
      </c>
      <c r="W7243">
        <v>0</v>
      </c>
      <c r="X7243">
        <v>24.467327538125208</v>
      </c>
      <c r="Y7243">
        <v>0</v>
      </c>
      <c r="Z7243">
        <v>0</v>
      </c>
      <c r="AA7243">
        <v>0</v>
      </c>
      <c r="AB7243">
        <v>107.92252593896418</v>
      </c>
      <c r="AC7243">
        <v>0</v>
      </c>
      <c r="AD7243">
        <v>0</v>
      </c>
      <c r="AE7243">
        <v>132.38985347708939</v>
      </c>
    </row>
    <row r="7244" spans="1:31" x14ac:dyDescent="0.25">
      <c r="A7244">
        <v>2349697</v>
      </c>
      <c r="B7244">
        <v>1</v>
      </c>
      <c r="C7244" t="s">
        <v>81</v>
      </c>
      <c r="D7244" t="s">
        <v>112</v>
      </c>
      <c r="E7244" t="s">
        <v>174</v>
      </c>
      <c r="F7244" t="s">
        <v>20569</v>
      </c>
      <c r="G7244" t="s">
        <v>176</v>
      </c>
      <c r="H7244" t="s">
        <v>154</v>
      </c>
      <c r="I7244" t="s">
        <v>144</v>
      </c>
      <c r="J7244" t="s">
        <v>137</v>
      </c>
      <c r="K7244" t="s">
        <v>138</v>
      </c>
      <c r="L7244" t="s">
        <v>20570</v>
      </c>
      <c r="M7244" t="s">
        <v>20571</v>
      </c>
      <c r="N7244">
        <v>4.6355555549999998</v>
      </c>
      <c r="O7244">
        <v>0</v>
      </c>
      <c r="P7244">
        <v>39</v>
      </c>
      <c r="Q7244">
        <v>0</v>
      </c>
      <c r="R7244">
        <v>53</v>
      </c>
      <c r="S7244">
        <v>0</v>
      </c>
      <c r="T7244">
        <v>10</v>
      </c>
      <c r="U7244">
        <v>0</v>
      </c>
      <c r="V7244">
        <v>1</v>
      </c>
      <c r="W7244">
        <v>0</v>
      </c>
      <c r="X7244">
        <v>74.530370502049806</v>
      </c>
      <c r="Y7244">
        <v>0</v>
      </c>
      <c r="Z7244">
        <v>111.29575778189188</v>
      </c>
      <c r="AA7244">
        <v>0</v>
      </c>
      <c r="AB7244">
        <v>13.174034558102383</v>
      </c>
      <c r="AC7244">
        <v>0</v>
      </c>
      <c r="AD7244">
        <v>2.5974934067796251</v>
      </c>
      <c r="AE7244">
        <v>201.59765624882368</v>
      </c>
    </row>
    <row r="7245" spans="1:31" x14ac:dyDescent="0.25">
      <c r="A7245">
        <v>2349803</v>
      </c>
      <c r="B7245">
        <v>1</v>
      </c>
      <c r="C7245" t="s">
        <v>80</v>
      </c>
      <c r="D7245" t="s">
        <v>87</v>
      </c>
      <c r="E7245" t="s">
        <v>132</v>
      </c>
      <c r="F7245" t="s">
        <v>20572</v>
      </c>
      <c r="G7245" t="s">
        <v>352</v>
      </c>
      <c r="H7245" t="s">
        <v>135</v>
      </c>
      <c r="I7245" t="s">
        <v>144</v>
      </c>
      <c r="J7245" t="s">
        <v>137</v>
      </c>
      <c r="K7245" t="s">
        <v>138</v>
      </c>
      <c r="L7245" t="s">
        <v>20573</v>
      </c>
      <c r="M7245" t="s">
        <v>17778</v>
      </c>
      <c r="N7245">
        <v>0.62805555499999999</v>
      </c>
      <c r="O7245">
        <v>0</v>
      </c>
      <c r="P7245">
        <v>2872</v>
      </c>
      <c r="Q7245">
        <v>0</v>
      </c>
      <c r="R7245">
        <v>0</v>
      </c>
      <c r="S7245">
        <v>4</v>
      </c>
      <c r="T7245">
        <v>257</v>
      </c>
      <c r="U7245">
        <v>0</v>
      </c>
      <c r="V7245">
        <v>3</v>
      </c>
      <c r="W7245">
        <v>0</v>
      </c>
      <c r="X7245">
        <v>409.45005241990475</v>
      </c>
      <c r="Y7245">
        <v>0</v>
      </c>
      <c r="Z7245">
        <v>0</v>
      </c>
      <c r="AA7245">
        <v>51.110847765270236</v>
      </c>
      <c r="AB7245">
        <v>186.57521430864216</v>
      </c>
      <c r="AC7245">
        <v>0</v>
      </c>
      <c r="AD7245">
        <v>16.568499510664211</v>
      </c>
      <c r="AE7245">
        <v>663.7046140044813</v>
      </c>
    </row>
    <row r="7246" spans="1:31" x14ac:dyDescent="0.25">
      <c r="A7246">
        <v>2349411</v>
      </c>
      <c r="B7246">
        <v>1</v>
      </c>
      <c r="C7246" t="s">
        <v>80</v>
      </c>
      <c r="D7246" t="s">
        <v>106</v>
      </c>
      <c r="E7246" t="s">
        <v>240</v>
      </c>
      <c r="F7246" t="s">
        <v>20574</v>
      </c>
      <c r="G7246" t="s">
        <v>363</v>
      </c>
      <c r="H7246" t="s">
        <v>265</v>
      </c>
      <c r="I7246" t="s">
        <v>144</v>
      </c>
      <c r="J7246" t="s">
        <v>137</v>
      </c>
      <c r="K7246" t="s">
        <v>209</v>
      </c>
      <c r="L7246" t="s">
        <v>20575</v>
      </c>
      <c r="M7246" t="s">
        <v>20576</v>
      </c>
      <c r="N7246">
        <v>0.203055555</v>
      </c>
      <c r="O7246">
        <v>17</v>
      </c>
      <c r="P7246">
        <v>27574</v>
      </c>
      <c r="Q7246">
        <v>685</v>
      </c>
      <c r="R7246">
        <v>2351</v>
      </c>
      <c r="S7246">
        <v>220</v>
      </c>
      <c r="T7246">
        <v>3543</v>
      </c>
      <c r="U7246">
        <v>16</v>
      </c>
      <c r="V7246">
        <v>10</v>
      </c>
      <c r="W7246">
        <v>1.2031472039509397</v>
      </c>
      <c r="X7246">
        <v>1000.2837677140883</v>
      </c>
      <c r="Y7246">
        <v>1326.8779335493484</v>
      </c>
      <c r="Z7246">
        <v>1433.0839477709355</v>
      </c>
      <c r="AA7246">
        <v>346.39729667323365</v>
      </c>
      <c r="AB7246">
        <v>477.24437278447772</v>
      </c>
      <c r="AC7246">
        <v>215.6920319287849</v>
      </c>
      <c r="AD7246">
        <v>25.797643909963206</v>
      </c>
      <c r="AE7246">
        <v>4826.5801415347823</v>
      </c>
    </row>
    <row r="7247" spans="1:31" x14ac:dyDescent="0.25">
      <c r="A7247">
        <v>2349405</v>
      </c>
      <c r="B7247">
        <v>1</v>
      </c>
      <c r="C7247" t="s">
        <v>80</v>
      </c>
      <c r="D7247" t="s">
        <v>83</v>
      </c>
      <c r="E7247" t="s">
        <v>147</v>
      </c>
      <c r="F7247" t="s">
        <v>15757</v>
      </c>
      <c r="G7247" t="s">
        <v>348</v>
      </c>
      <c r="H7247" t="s">
        <v>135</v>
      </c>
      <c r="I7247" t="s">
        <v>144</v>
      </c>
      <c r="J7247" t="s">
        <v>137</v>
      </c>
      <c r="K7247" t="s">
        <v>138</v>
      </c>
      <c r="L7247" t="s">
        <v>20577</v>
      </c>
      <c r="M7247" t="s">
        <v>20578</v>
      </c>
      <c r="N7247">
        <v>0.54527777700000002</v>
      </c>
      <c r="O7247">
        <v>0</v>
      </c>
      <c r="P7247">
        <v>663</v>
      </c>
      <c r="Q7247">
        <v>0</v>
      </c>
      <c r="R7247">
        <v>0</v>
      </c>
      <c r="S7247">
        <v>0</v>
      </c>
      <c r="T7247">
        <v>40</v>
      </c>
      <c r="U7247">
        <v>0</v>
      </c>
      <c r="V7247">
        <v>0</v>
      </c>
      <c r="W7247">
        <v>0</v>
      </c>
      <c r="X7247">
        <v>84.317752209061027</v>
      </c>
      <c r="Y7247">
        <v>0</v>
      </c>
      <c r="Z7247">
        <v>0</v>
      </c>
      <c r="AA7247">
        <v>0</v>
      </c>
      <c r="AB7247">
        <v>12.063224994648955</v>
      </c>
      <c r="AC7247">
        <v>0</v>
      </c>
      <c r="AD7247">
        <v>0</v>
      </c>
      <c r="AE7247">
        <v>96.380977203709989</v>
      </c>
    </row>
    <row r="7248" spans="1:31" x14ac:dyDescent="0.25">
      <c r="A7248">
        <v>2349654</v>
      </c>
      <c r="B7248">
        <v>1</v>
      </c>
      <c r="C7248" t="s">
        <v>81</v>
      </c>
      <c r="D7248" t="s">
        <v>120</v>
      </c>
      <c r="E7248" t="s">
        <v>157</v>
      </c>
      <c r="F7248" t="s">
        <v>20579</v>
      </c>
      <c r="G7248" t="s">
        <v>159</v>
      </c>
      <c r="H7248" t="s">
        <v>154</v>
      </c>
      <c r="I7248" t="s">
        <v>144</v>
      </c>
      <c r="J7248" t="s">
        <v>137</v>
      </c>
      <c r="K7248" t="s">
        <v>138</v>
      </c>
      <c r="L7248" t="s">
        <v>20580</v>
      </c>
      <c r="M7248" t="s">
        <v>20581</v>
      </c>
      <c r="N7248">
        <v>2.3427777769999998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1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6.8307974956150295</v>
      </c>
      <c r="AC7248">
        <v>0</v>
      </c>
      <c r="AD7248">
        <v>0</v>
      </c>
      <c r="AE7248">
        <v>6.8307974956150295</v>
      </c>
    </row>
    <row r="7249" spans="1:31" x14ac:dyDescent="0.25">
      <c r="A7249">
        <v>2349551</v>
      </c>
      <c r="B7249">
        <v>1</v>
      </c>
      <c r="C7249" t="s">
        <v>81</v>
      </c>
      <c r="D7249" t="s">
        <v>128</v>
      </c>
      <c r="E7249" t="s">
        <v>147</v>
      </c>
      <c r="F7249" t="s">
        <v>20582</v>
      </c>
      <c r="G7249" t="s">
        <v>269</v>
      </c>
      <c r="H7249" t="s">
        <v>135</v>
      </c>
      <c r="I7249" t="s">
        <v>144</v>
      </c>
      <c r="J7249" t="s">
        <v>137</v>
      </c>
      <c r="K7249" t="s">
        <v>209</v>
      </c>
      <c r="L7249" t="s">
        <v>20583</v>
      </c>
      <c r="M7249" t="s">
        <v>20584</v>
      </c>
      <c r="N7249">
        <v>1.6158333330000001</v>
      </c>
      <c r="O7249">
        <v>0</v>
      </c>
      <c r="P7249">
        <v>373</v>
      </c>
      <c r="Q7249">
        <v>0</v>
      </c>
      <c r="R7249">
        <v>0</v>
      </c>
      <c r="S7249">
        <v>0</v>
      </c>
      <c r="T7249">
        <v>61</v>
      </c>
      <c r="U7249">
        <v>0</v>
      </c>
      <c r="V7249">
        <v>0</v>
      </c>
      <c r="W7249">
        <v>0</v>
      </c>
      <c r="X7249">
        <v>129.15073241493641</v>
      </c>
      <c r="Y7249">
        <v>0</v>
      </c>
      <c r="Z7249">
        <v>0</v>
      </c>
      <c r="AA7249">
        <v>0</v>
      </c>
      <c r="AB7249">
        <v>141.20498731059047</v>
      </c>
      <c r="AC7249">
        <v>0</v>
      </c>
      <c r="AD7249">
        <v>0</v>
      </c>
      <c r="AE7249">
        <v>270.35571972552691</v>
      </c>
    </row>
    <row r="7250" spans="1:31" x14ac:dyDescent="0.25">
      <c r="A7250">
        <v>2349929</v>
      </c>
      <c r="B7250">
        <v>1</v>
      </c>
      <c r="C7250" t="s">
        <v>80</v>
      </c>
      <c r="D7250" t="s">
        <v>92</v>
      </c>
      <c r="E7250" t="s">
        <v>174</v>
      </c>
      <c r="F7250" t="s">
        <v>20585</v>
      </c>
      <c r="G7250" t="s">
        <v>299</v>
      </c>
      <c r="H7250" t="s">
        <v>154</v>
      </c>
      <c r="I7250" t="s">
        <v>144</v>
      </c>
      <c r="J7250" t="s">
        <v>137</v>
      </c>
      <c r="K7250" t="s">
        <v>138</v>
      </c>
      <c r="L7250" t="s">
        <v>20586</v>
      </c>
      <c r="M7250" t="s">
        <v>20587</v>
      </c>
      <c r="N7250">
        <v>0.27583333300000001</v>
      </c>
      <c r="O7250">
        <v>0</v>
      </c>
      <c r="P7250">
        <v>138</v>
      </c>
      <c r="Q7250">
        <v>0</v>
      </c>
      <c r="R7250">
        <v>0</v>
      </c>
      <c r="S7250">
        <v>0</v>
      </c>
      <c r="T7250">
        <v>13</v>
      </c>
      <c r="U7250">
        <v>0</v>
      </c>
      <c r="V7250">
        <v>0</v>
      </c>
      <c r="W7250">
        <v>0</v>
      </c>
      <c r="X7250">
        <v>15.529008567857256</v>
      </c>
      <c r="Y7250">
        <v>0</v>
      </c>
      <c r="Z7250">
        <v>0</v>
      </c>
      <c r="AA7250">
        <v>0</v>
      </c>
      <c r="AB7250">
        <v>5.7913470888696263</v>
      </c>
      <c r="AC7250">
        <v>0</v>
      </c>
      <c r="AD7250">
        <v>0</v>
      </c>
      <c r="AE7250">
        <v>21.320355656726882</v>
      </c>
    </row>
    <row r="7251" spans="1:31" x14ac:dyDescent="0.25">
      <c r="A7251">
        <v>2349597</v>
      </c>
      <c r="B7251">
        <v>1</v>
      </c>
      <c r="C7251" t="s">
        <v>81</v>
      </c>
      <c r="D7251" t="s">
        <v>114</v>
      </c>
      <c r="E7251" t="s">
        <v>174</v>
      </c>
      <c r="F7251" t="s">
        <v>20588</v>
      </c>
      <c r="G7251" t="s">
        <v>176</v>
      </c>
      <c r="H7251" t="s">
        <v>154</v>
      </c>
      <c r="I7251" t="s">
        <v>144</v>
      </c>
      <c r="J7251" t="s">
        <v>137</v>
      </c>
      <c r="K7251" t="s">
        <v>138</v>
      </c>
      <c r="L7251" t="s">
        <v>20589</v>
      </c>
      <c r="M7251" t="s">
        <v>20590</v>
      </c>
      <c r="N7251">
        <v>1.0561111110000001</v>
      </c>
      <c r="O7251">
        <v>0</v>
      </c>
      <c r="P7251">
        <v>29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5.0046455511840895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5.0046455511840895</v>
      </c>
    </row>
    <row r="7252" spans="1:31" x14ac:dyDescent="0.25">
      <c r="A7252">
        <v>2349906</v>
      </c>
      <c r="B7252">
        <v>1</v>
      </c>
      <c r="C7252" t="s">
        <v>80</v>
      </c>
      <c r="D7252" t="s">
        <v>93</v>
      </c>
      <c r="E7252" t="s">
        <v>151</v>
      </c>
      <c r="F7252" t="s">
        <v>16972</v>
      </c>
      <c r="G7252" t="s">
        <v>153</v>
      </c>
      <c r="H7252" t="s">
        <v>154</v>
      </c>
      <c r="I7252" t="s">
        <v>144</v>
      </c>
      <c r="J7252" t="s">
        <v>137</v>
      </c>
      <c r="K7252" t="s">
        <v>138</v>
      </c>
      <c r="L7252" t="s">
        <v>20591</v>
      </c>
      <c r="M7252" t="s">
        <v>20592</v>
      </c>
      <c r="N7252">
        <v>1.3444444440000001</v>
      </c>
      <c r="O7252">
        <v>0</v>
      </c>
      <c r="P7252">
        <v>16</v>
      </c>
      <c r="Q7252">
        <v>0</v>
      </c>
      <c r="R7252">
        <v>17</v>
      </c>
      <c r="S7252">
        <v>0</v>
      </c>
      <c r="T7252">
        <v>7</v>
      </c>
      <c r="U7252">
        <v>0</v>
      </c>
      <c r="V7252">
        <v>0</v>
      </c>
      <c r="W7252">
        <v>0</v>
      </c>
      <c r="X7252">
        <v>13.360629429969512</v>
      </c>
      <c r="Y7252">
        <v>0</v>
      </c>
      <c r="Z7252">
        <v>18.189662060680703</v>
      </c>
      <c r="AA7252">
        <v>0</v>
      </c>
      <c r="AB7252">
        <v>7.2400064000720388</v>
      </c>
      <c r="AC7252">
        <v>0</v>
      </c>
      <c r="AD7252">
        <v>0</v>
      </c>
      <c r="AE7252">
        <v>38.790297890722258</v>
      </c>
    </row>
    <row r="7253" spans="1:31" x14ac:dyDescent="0.25">
      <c r="A7253">
        <v>2349720</v>
      </c>
      <c r="B7253">
        <v>1</v>
      </c>
      <c r="C7253" t="s">
        <v>80</v>
      </c>
      <c r="D7253" t="s">
        <v>106</v>
      </c>
      <c r="E7253" t="s">
        <v>147</v>
      </c>
      <c r="F7253" t="s">
        <v>20593</v>
      </c>
      <c r="G7253" t="s">
        <v>184</v>
      </c>
      <c r="H7253" t="s">
        <v>135</v>
      </c>
      <c r="I7253" t="s">
        <v>144</v>
      </c>
      <c r="J7253" t="s">
        <v>137</v>
      </c>
      <c r="K7253" t="s">
        <v>138</v>
      </c>
      <c r="L7253" t="s">
        <v>20594</v>
      </c>
      <c r="M7253" t="s">
        <v>20595</v>
      </c>
      <c r="N7253">
        <v>3.4272222220000002</v>
      </c>
      <c r="O7253">
        <v>0</v>
      </c>
      <c r="P7253">
        <v>71</v>
      </c>
      <c r="Q7253">
        <v>0</v>
      </c>
      <c r="R7253">
        <v>0</v>
      </c>
      <c r="S7253">
        <v>0</v>
      </c>
      <c r="T7253">
        <v>515</v>
      </c>
      <c r="U7253">
        <v>0</v>
      </c>
      <c r="V7253">
        <v>0</v>
      </c>
      <c r="W7253">
        <v>0</v>
      </c>
      <c r="X7253">
        <v>38.415701271034692</v>
      </c>
      <c r="Y7253">
        <v>0</v>
      </c>
      <c r="Z7253">
        <v>0</v>
      </c>
      <c r="AA7253">
        <v>0</v>
      </c>
      <c r="AB7253">
        <v>1887.7020496529744</v>
      </c>
      <c r="AC7253">
        <v>0</v>
      </c>
      <c r="AD7253">
        <v>0</v>
      </c>
      <c r="AE7253">
        <v>1926.1177509240092</v>
      </c>
    </row>
    <row r="7254" spans="1:31" x14ac:dyDescent="0.25">
      <c r="A7254">
        <v>2349743</v>
      </c>
      <c r="B7254">
        <v>1</v>
      </c>
      <c r="C7254" t="s">
        <v>81</v>
      </c>
      <c r="D7254" t="s">
        <v>123</v>
      </c>
      <c r="E7254" t="s">
        <v>147</v>
      </c>
      <c r="F7254" t="s">
        <v>20596</v>
      </c>
      <c r="G7254" t="s">
        <v>134</v>
      </c>
      <c r="H7254" t="s">
        <v>135</v>
      </c>
      <c r="I7254" t="s">
        <v>144</v>
      </c>
      <c r="J7254" t="s">
        <v>137</v>
      </c>
      <c r="K7254" t="s">
        <v>138</v>
      </c>
      <c r="L7254" t="s">
        <v>20597</v>
      </c>
      <c r="M7254" t="s">
        <v>20598</v>
      </c>
      <c r="N7254">
        <v>0.47361111099999997</v>
      </c>
      <c r="O7254">
        <v>0</v>
      </c>
      <c r="P7254">
        <v>11</v>
      </c>
      <c r="Q7254">
        <v>0</v>
      </c>
      <c r="R7254">
        <v>38</v>
      </c>
      <c r="S7254">
        <v>15</v>
      </c>
      <c r="T7254">
        <v>413</v>
      </c>
      <c r="U7254">
        <v>14</v>
      </c>
      <c r="V7254">
        <v>14</v>
      </c>
      <c r="W7254">
        <v>0</v>
      </c>
      <c r="X7254">
        <v>2.0291776869242848</v>
      </c>
      <c r="Y7254">
        <v>0</v>
      </c>
      <c r="Z7254">
        <v>21.229667573382734</v>
      </c>
      <c r="AA7254">
        <v>178.71469998771047</v>
      </c>
      <c r="AB7254">
        <v>290.25129895475231</v>
      </c>
      <c r="AC7254">
        <v>893.30477658510154</v>
      </c>
      <c r="AD7254">
        <v>114.88654672324193</v>
      </c>
      <c r="AE7254">
        <v>1500.4161675111134</v>
      </c>
    </row>
    <row r="7255" spans="1:31" x14ac:dyDescent="0.25">
      <c r="A7255">
        <v>2349534</v>
      </c>
      <c r="B7255">
        <v>1</v>
      </c>
      <c r="C7255" t="s">
        <v>80</v>
      </c>
      <c r="D7255" t="s">
        <v>103</v>
      </c>
      <c r="E7255" t="s">
        <v>240</v>
      </c>
      <c r="F7255" t="s">
        <v>4689</v>
      </c>
      <c r="G7255" t="s">
        <v>134</v>
      </c>
      <c r="H7255" t="s">
        <v>135</v>
      </c>
      <c r="I7255" t="s">
        <v>144</v>
      </c>
      <c r="J7255" t="s">
        <v>137</v>
      </c>
      <c r="K7255" t="s">
        <v>138</v>
      </c>
      <c r="L7255" t="s">
        <v>20599</v>
      </c>
      <c r="M7255" t="s">
        <v>20600</v>
      </c>
      <c r="N7255">
        <v>9.4423055000000006E-2</v>
      </c>
      <c r="O7255">
        <v>0</v>
      </c>
      <c r="P7255">
        <v>5283</v>
      </c>
      <c r="Q7255">
        <v>16</v>
      </c>
      <c r="R7255">
        <v>86</v>
      </c>
      <c r="S7255">
        <v>51</v>
      </c>
      <c r="T7255">
        <v>495</v>
      </c>
      <c r="U7255">
        <v>67</v>
      </c>
      <c r="V7255">
        <v>4</v>
      </c>
      <c r="W7255">
        <v>0</v>
      </c>
      <c r="X7255">
        <v>110.29031360882786</v>
      </c>
      <c r="Y7255">
        <v>22.041235067895059</v>
      </c>
      <c r="Z7255">
        <v>23.681729894338638</v>
      </c>
      <c r="AA7255">
        <v>65.08247779630706</v>
      </c>
      <c r="AB7255">
        <v>60.81535130670656</v>
      </c>
      <c r="AC7255">
        <v>460.54303016231779</v>
      </c>
      <c r="AD7255">
        <v>13.157582269356373</v>
      </c>
      <c r="AE7255">
        <v>755.61172010574933</v>
      </c>
    </row>
    <row r="7256" spans="1:31" x14ac:dyDescent="0.25">
      <c r="A7256">
        <v>2349866</v>
      </c>
      <c r="B7256">
        <v>1</v>
      </c>
      <c r="C7256" t="s">
        <v>80</v>
      </c>
      <c r="D7256" t="s">
        <v>88</v>
      </c>
      <c r="E7256" t="s">
        <v>147</v>
      </c>
      <c r="F7256" t="s">
        <v>8358</v>
      </c>
      <c r="G7256" t="s">
        <v>3157</v>
      </c>
      <c r="H7256" t="s">
        <v>135</v>
      </c>
      <c r="I7256" t="s">
        <v>144</v>
      </c>
      <c r="J7256" t="s">
        <v>137</v>
      </c>
      <c r="K7256" t="s">
        <v>138</v>
      </c>
      <c r="L7256" t="s">
        <v>20601</v>
      </c>
      <c r="M7256" t="s">
        <v>20602</v>
      </c>
      <c r="N7256">
        <v>1.6488888880000001</v>
      </c>
      <c r="O7256">
        <v>0</v>
      </c>
      <c r="P7256">
        <v>0</v>
      </c>
      <c r="Q7256">
        <v>0</v>
      </c>
      <c r="R7256">
        <v>0</v>
      </c>
      <c r="S7256">
        <v>1</v>
      </c>
      <c r="T7256">
        <v>2</v>
      </c>
      <c r="U7256">
        <v>2</v>
      </c>
      <c r="V7256">
        <v>1</v>
      </c>
      <c r="W7256">
        <v>0</v>
      </c>
      <c r="X7256">
        <v>0</v>
      </c>
      <c r="Y7256">
        <v>0</v>
      </c>
      <c r="Z7256">
        <v>0</v>
      </c>
      <c r="AA7256">
        <v>2.8799984825509335</v>
      </c>
      <c r="AB7256">
        <v>3.1800752483740444</v>
      </c>
      <c r="AC7256">
        <v>398.07458875617732</v>
      </c>
      <c r="AD7256">
        <v>7.997543172126381</v>
      </c>
      <c r="AE7256">
        <v>412.13220565922865</v>
      </c>
    </row>
    <row r="7257" spans="1:31" x14ac:dyDescent="0.25">
      <c r="A7257">
        <v>2350029</v>
      </c>
      <c r="B7257">
        <v>1</v>
      </c>
      <c r="C7257" t="s">
        <v>80</v>
      </c>
      <c r="D7257" t="s">
        <v>93</v>
      </c>
      <c r="E7257" t="s">
        <v>174</v>
      </c>
      <c r="F7257" t="s">
        <v>15627</v>
      </c>
      <c r="G7257" t="s">
        <v>344</v>
      </c>
      <c r="H7257" t="s">
        <v>154</v>
      </c>
      <c r="I7257" t="s">
        <v>144</v>
      </c>
      <c r="J7257" t="s">
        <v>137</v>
      </c>
      <c r="K7257" t="s">
        <v>138</v>
      </c>
      <c r="L7257" t="s">
        <v>20603</v>
      </c>
      <c r="M7257" t="s">
        <v>20604</v>
      </c>
      <c r="N7257">
        <v>5.8061111109999999</v>
      </c>
      <c r="O7257">
        <v>0</v>
      </c>
      <c r="P7257">
        <v>7</v>
      </c>
      <c r="Q7257">
        <v>0</v>
      </c>
      <c r="R7257">
        <v>23</v>
      </c>
      <c r="S7257">
        <v>0</v>
      </c>
      <c r="T7257">
        <v>8</v>
      </c>
      <c r="U7257">
        <v>0</v>
      </c>
      <c r="V7257">
        <v>0</v>
      </c>
      <c r="W7257">
        <v>0</v>
      </c>
      <c r="X7257">
        <v>7.3978585445732241</v>
      </c>
      <c r="Y7257">
        <v>0</v>
      </c>
      <c r="Z7257">
        <v>408.29601795120931</v>
      </c>
      <c r="AA7257">
        <v>0</v>
      </c>
      <c r="AB7257">
        <v>78.423400874974348</v>
      </c>
      <c r="AC7257">
        <v>0</v>
      </c>
      <c r="AD7257">
        <v>0</v>
      </c>
      <c r="AE7257">
        <v>494.11727737075688</v>
      </c>
    </row>
    <row r="7258" spans="1:31" x14ac:dyDescent="0.25">
      <c r="A7258">
        <v>2349488</v>
      </c>
      <c r="B7258">
        <v>1</v>
      </c>
      <c r="C7258" t="s">
        <v>81</v>
      </c>
      <c r="D7258" t="s">
        <v>123</v>
      </c>
      <c r="E7258" t="s">
        <v>141</v>
      </c>
      <c r="F7258" t="s">
        <v>20605</v>
      </c>
      <c r="G7258" t="s">
        <v>208</v>
      </c>
      <c r="H7258" t="s">
        <v>135</v>
      </c>
      <c r="I7258" t="s">
        <v>144</v>
      </c>
      <c r="J7258" t="s">
        <v>137</v>
      </c>
      <c r="K7258" t="s">
        <v>209</v>
      </c>
      <c r="L7258" t="s">
        <v>20606</v>
      </c>
      <c r="M7258" t="s">
        <v>20607</v>
      </c>
      <c r="N7258">
        <v>0.34972222200000003</v>
      </c>
      <c r="O7258">
        <v>0</v>
      </c>
      <c r="P7258">
        <v>0</v>
      </c>
      <c r="Q7258">
        <v>0</v>
      </c>
      <c r="R7258">
        <v>8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8.8636452080301318</v>
      </c>
      <c r="AA7258">
        <v>0</v>
      </c>
      <c r="AB7258">
        <v>0</v>
      </c>
      <c r="AC7258">
        <v>0</v>
      </c>
      <c r="AD7258">
        <v>0</v>
      </c>
      <c r="AE7258">
        <v>8.8636452080301318</v>
      </c>
    </row>
    <row r="7259" spans="1:31" x14ac:dyDescent="0.25">
      <c r="A7259">
        <v>2349969</v>
      </c>
      <c r="B7259">
        <v>1</v>
      </c>
      <c r="C7259" t="s">
        <v>80</v>
      </c>
      <c r="D7259" t="s">
        <v>88</v>
      </c>
      <c r="E7259" t="s">
        <v>240</v>
      </c>
      <c r="F7259" t="s">
        <v>6925</v>
      </c>
      <c r="G7259" t="s">
        <v>134</v>
      </c>
      <c r="H7259" t="s">
        <v>135</v>
      </c>
      <c r="I7259" t="s">
        <v>144</v>
      </c>
      <c r="J7259" t="s">
        <v>137</v>
      </c>
      <c r="K7259" t="s">
        <v>138</v>
      </c>
      <c r="L7259" t="s">
        <v>20608</v>
      </c>
      <c r="M7259" t="s">
        <v>20609</v>
      </c>
      <c r="N7259">
        <v>1.815555555</v>
      </c>
      <c r="O7259">
        <v>0</v>
      </c>
      <c r="P7259">
        <v>5076</v>
      </c>
      <c r="Q7259">
        <v>0</v>
      </c>
      <c r="R7259">
        <v>0</v>
      </c>
      <c r="S7259">
        <v>5</v>
      </c>
      <c r="T7259">
        <v>488</v>
      </c>
      <c r="U7259">
        <v>0</v>
      </c>
      <c r="V7259">
        <v>0</v>
      </c>
      <c r="W7259">
        <v>0</v>
      </c>
      <c r="X7259">
        <v>3362.0390798190651</v>
      </c>
      <c r="Y7259">
        <v>0</v>
      </c>
      <c r="Z7259">
        <v>0</v>
      </c>
      <c r="AA7259">
        <v>5043.3872729264704</v>
      </c>
      <c r="AB7259">
        <v>1080.6137368973557</v>
      </c>
      <c r="AC7259">
        <v>0</v>
      </c>
      <c r="AD7259">
        <v>0</v>
      </c>
      <c r="AE7259">
        <v>9486.040089642891</v>
      </c>
    </row>
    <row r="7260" spans="1:31" x14ac:dyDescent="0.25">
      <c r="A7260">
        <v>2349680</v>
      </c>
      <c r="B7260">
        <v>1</v>
      </c>
      <c r="C7260" t="s">
        <v>80</v>
      </c>
      <c r="D7260" t="s">
        <v>98</v>
      </c>
      <c r="E7260" t="s">
        <v>141</v>
      </c>
      <c r="F7260" t="s">
        <v>20610</v>
      </c>
      <c r="G7260" t="s">
        <v>134</v>
      </c>
      <c r="H7260" t="s">
        <v>135</v>
      </c>
      <c r="I7260" t="s">
        <v>144</v>
      </c>
      <c r="J7260" t="s">
        <v>137</v>
      </c>
      <c r="K7260" t="s">
        <v>138</v>
      </c>
      <c r="L7260" t="s">
        <v>20611</v>
      </c>
      <c r="M7260" t="s">
        <v>20612</v>
      </c>
      <c r="N7260">
        <v>3.6322222219999998</v>
      </c>
      <c r="O7260">
        <v>0</v>
      </c>
      <c r="P7260">
        <v>102</v>
      </c>
      <c r="Q7260">
        <v>0</v>
      </c>
      <c r="R7260">
        <v>39</v>
      </c>
      <c r="S7260">
        <v>4</v>
      </c>
      <c r="T7260">
        <v>28</v>
      </c>
      <c r="U7260">
        <v>1</v>
      </c>
      <c r="V7260">
        <v>0</v>
      </c>
      <c r="W7260">
        <v>0</v>
      </c>
      <c r="X7260">
        <v>127.55987697685327</v>
      </c>
      <c r="Y7260">
        <v>0</v>
      </c>
      <c r="Z7260">
        <v>237.30681412376688</v>
      </c>
      <c r="AA7260">
        <v>144.32478812416699</v>
      </c>
      <c r="AB7260">
        <v>107.99835214485913</v>
      </c>
      <c r="AC7260">
        <v>0</v>
      </c>
      <c r="AD7260">
        <v>0</v>
      </c>
      <c r="AE7260">
        <v>617.1898313696463</v>
      </c>
    </row>
    <row r="7261" spans="1:31" x14ac:dyDescent="0.25">
      <c r="A7261">
        <v>2349657</v>
      </c>
      <c r="B7261">
        <v>1</v>
      </c>
      <c r="C7261" t="s">
        <v>80</v>
      </c>
      <c r="D7261" t="s">
        <v>93</v>
      </c>
      <c r="E7261" t="s">
        <v>174</v>
      </c>
      <c r="F7261" t="s">
        <v>20613</v>
      </c>
      <c r="G7261" t="s">
        <v>153</v>
      </c>
      <c r="H7261" t="s">
        <v>154</v>
      </c>
      <c r="I7261" t="s">
        <v>144</v>
      </c>
      <c r="J7261" t="s">
        <v>137</v>
      </c>
      <c r="K7261" t="s">
        <v>138</v>
      </c>
      <c r="L7261" t="s">
        <v>20614</v>
      </c>
      <c r="M7261" t="s">
        <v>20615</v>
      </c>
      <c r="N7261">
        <v>1.2241666659999999</v>
      </c>
      <c r="O7261">
        <v>0</v>
      </c>
      <c r="P7261">
        <v>44</v>
      </c>
      <c r="Q7261">
        <v>0</v>
      </c>
      <c r="R7261">
        <v>7</v>
      </c>
      <c r="S7261">
        <v>0</v>
      </c>
      <c r="T7261">
        <v>30</v>
      </c>
      <c r="U7261">
        <v>0</v>
      </c>
      <c r="V7261">
        <v>0</v>
      </c>
      <c r="W7261">
        <v>0</v>
      </c>
      <c r="X7261">
        <v>9.7940467213423439</v>
      </c>
      <c r="Y7261">
        <v>0</v>
      </c>
      <c r="Z7261">
        <v>4.4559001277224741</v>
      </c>
      <c r="AA7261">
        <v>0</v>
      </c>
      <c r="AB7261">
        <v>15.936291278162759</v>
      </c>
      <c r="AC7261">
        <v>0</v>
      </c>
      <c r="AD7261">
        <v>0</v>
      </c>
      <c r="AE7261">
        <v>30.186238127227575</v>
      </c>
    </row>
    <row r="7262" spans="1:31" x14ac:dyDescent="0.25">
      <c r="A7262">
        <v>2349514</v>
      </c>
      <c r="B7262">
        <v>1</v>
      </c>
      <c r="C7262" t="s">
        <v>80</v>
      </c>
      <c r="D7262" t="s">
        <v>94</v>
      </c>
      <c r="E7262" t="s">
        <v>147</v>
      </c>
      <c r="F7262" t="s">
        <v>15554</v>
      </c>
      <c r="G7262" t="s">
        <v>208</v>
      </c>
      <c r="H7262" t="s">
        <v>135</v>
      </c>
      <c r="I7262" t="s">
        <v>144</v>
      </c>
      <c r="J7262" t="s">
        <v>137</v>
      </c>
      <c r="K7262" t="s">
        <v>209</v>
      </c>
      <c r="L7262" t="s">
        <v>20616</v>
      </c>
      <c r="M7262" t="s">
        <v>20617</v>
      </c>
      <c r="N7262">
        <v>9.2022222219999996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0</v>
      </c>
      <c r="U7262">
        <v>1</v>
      </c>
      <c r="V7262">
        <v>0</v>
      </c>
      <c r="W7262">
        <v>0</v>
      </c>
      <c r="X7262">
        <v>0</v>
      </c>
      <c r="Y7262">
        <v>0</v>
      </c>
      <c r="Z7262">
        <v>0</v>
      </c>
      <c r="AA7262">
        <v>0</v>
      </c>
      <c r="AB7262">
        <v>0</v>
      </c>
      <c r="AC7262">
        <v>15.168095224858785</v>
      </c>
      <c r="AD7262">
        <v>0</v>
      </c>
      <c r="AE7262">
        <v>15.168095224858785</v>
      </c>
    </row>
    <row r="7263" spans="1:31" x14ac:dyDescent="0.25">
      <c r="A7263">
        <v>2349869</v>
      </c>
      <c r="B7263">
        <v>1</v>
      </c>
      <c r="C7263" t="s">
        <v>81</v>
      </c>
      <c r="D7263" t="s">
        <v>117</v>
      </c>
      <c r="E7263" t="s">
        <v>174</v>
      </c>
      <c r="F7263" t="s">
        <v>20618</v>
      </c>
      <c r="G7263" t="s">
        <v>153</v>
      </c>
      <c r="H7263" t="s">
        <v>154</v>
      </c>
      <c r="I7263" t="s">
        <v>144</v>
      </c>
      <c r="J7263" t="s">
        <v>137</v>
      </c>
      <c r="K7263" t="s">
        <v>138</v>
      </c>
      <c r="L7263" t="s">
        <v>20619</v>
      </c>
      <c r="M7263" t="s">
        <v>20620</v>
      </c>
      <c r="N7263">
        <v>0.92611111099999999</v>
      </c>
      <c r="O7263">
        <v>0</v>
      </c>
      <c r="P7263">
        <v>29</v>
      </c>
      <c r="Q7263">
        <v>0</v>
      </c>
      <c r="R7263">
        <v>0</v>
      </c>
      <c r="S7263">
        <v>0</v>
      </c>
      <c r="T7263">
        <v>1</v>
      </c>
      <c r="U7263">
        <v>0</v>
      </c>
      <c r="V7263">
        <v>0</v>
      </c>
      <c r="W7263">
        <v>0</v>
      </c>
      <c r="X7263">
        <v>4.2857648174855996</v>
      </c>
      <c r="Y7263">
        <v>0</v>
      </c>
      <c r="Z7263">
        <v>0</v>
      </c>
      <c r="AA7263">
        <v>0</v>
      </c>
      <c r="AB7263">
        <v>0.18477752688044002</v>
      </c>
      <c r="AC7263">
        <v>0</v>
      </c>
      <c r="AD7263">
        <v>0</v>
      </c>
      <c r="AE7263">
        <v>4.4705423443660397</v>
      </c>
    </row>
    <row r="7264" spans="1:31" x14ac:dyDescent="0.25">
      <c r="A7264">
        <v>2349637</v>
      </c>
      <c r="B7264">
        <v>1</v>
      </c>
      <c r="C7264" t="s">
        <v>80</v>
      </c>
      <c r="D7264" t="s">
        <v>85</v>
      </c>
      <c r="E7264" t="s">
        <v>151</v>
      </c>
      <c r="F7264" t="s">
        <v>20621</v>
      </c>
      <c r="G7264" t="s">
        <v>153</v>
      </c>
      <c r="H7264" t="s">
        <v>154</v>
      </c>
      <c r="I7264" t="s">
        <v>144</v>
      </c>
      <c r="J7264" t="s">
        <v>137</v>
      </c>
      <c r="K7264" t="s">
        <v>138</v>
      </c>
      <c r="L7264" t="s">
        <v>20622</v>
      </c>
      <c r="M7264" t="s">
        <v>20623</v>
      </c>
      <c r="N7264">
        <v>1.119444444</v>
      </c>
      <c r="O7264">
        <v>0</v>
      </c>
      <c r="P7264">
        <v>201</v>
      </c>
      <c r="Q7264">
        <v>0</v>
      </c>
      <c r="R7264">
        <v>0</v>
      </c>
      <c r="S7264">
        <v>0</v>
      </c>
      <c r="T7264">
        <v>18</v>
      </c>
      <c r="U7264">
        <v>0</v>
      </c>
      <c r="V7264">
        <v>0</v>
      </c>
      <c r="W7264">
        <v>0</v>
      </c>
      <c r="X7264">
        <v>74.315530310478223</v>
      </c>
      <c r="Y7264">
        <v>0</v>
      </c>
      <c r="Z7264">
        <v>0</v>
      </c>
      <c r="AA7264">
        <v>0</v>
      </c>
      <c r="AB7264">
        <v>29.407937465877897</v>
      </c>
      <c r="AC7264">
        <v>0</v>
      </c>
      <c r="AD7264">
        <v>0</v>
      </c>
      <c r="AE7264">
        <v>103.72346777635612</v>
      </c>
    </row>
    <row r="7265" spans="1:31" x14ac:dyDescent="0.25">
      <c r="A7265">
        <v>2349471</v>
      </c>
      <c r="B7265">
        <v>1</v>
      </c>
      <c r="C7265" t="s">
        <v>80</v>
      </c>
      <c r="D7265" t="s">
        <v>101</v>
      </c>
      <c r="E7265" t="s">
        <v>147</v>
      </c>
      <c r="F7265" t="s">
        <v>17396</v>
      </c>
      <c r="G7265" t="s">
        <v>184</v>
      </c>
      <c r="H7265" t="s">
        <v>135</v>
      </c>
      <c r="I7265" t="s">
        <v>144</v>
      </c>
      <c r="J7265" t="s">
        <v>137</v>
      </c>
      <c r="K7265" t="s">
        <v>138</v>
      </c>
      <c r="L7265" t="s">
        <v>20624</v>
      </c>
      <c r="M7265" t="s">
        <v>20625</v>
      </c>
      <c r="N7265">
        <v>2.6850000000000001</v>
      </c>
      <c r="O7265">
        <v>0</v>
      </c>
      <c r="P7265">
        <v>5</v>
      </c>
      <c r="Q7265">
        <v>0</v>
      </c>
      <c r="R7265">
        <v>5</v>
      </c>
      <c r="S7265">
        <v>0</v>
      </c>
      <c r="T7265">
        <v>1</v>
      </c>
      <c r="U7265">
        <v>0</v>
      </c>
      <c r="V7265">
        <v>0</v>
      </c>
      <c r="W7265">
        <v>0</v>
      </c>
      <c r="X7265">
        <v>2.2628556959648902</v>
      </c>
      <c r="Y7265">
        <v>0</v>
      </c>
      <c r="Z7265">
        <v>24.819364711437629</v>
      </c>
      <c r="AA7265">
        <v>0</v>
      </c>
      <c r="AB7265">
        <v>5.0632138579347892</v>
      </c>
      <c r="AC7265">
        <v>0</v>
      </c>
      <c r="AD7265">
        <v>0</v>
      </c>
      <c r="AE7265">
        <v>32.145434265337308</v>
      </c>
    </row>
    <row r="7266" spans="1:31" x14ac:dyDescent="0.25">
      <c r="A7266">
        <v>2349557</v>
      </c>
      <c r="B7266">
        <v>1</v>
      </c>
      <c r="C7266" t="s">
        <v>80</v>
      </c>
      <c r="D7266" t="s">
        <v>103</v>
      </c>
      <c r="E7266" t="s">
        <v>132</v>
      </c>
      <c r="F7266" t="s">
        <v>20626</v>
      </c>
      <c r="G7266" t="s">
        <v>134</v>
      </c>
      <c r="H7266" t="s">
        <v>135</v>
      </c>
      <c r="I7266" t="s">
        <v>144</v>
      </c>
      <c r="J7266" t="s">
        <v>137</v>
      </c>
      <c r="K7266" t="s">
        <v>138</v>
      </c>
      <c r="L7266" t="s">
        <v>20627</v>
      </c>
      <c r="M7266" t="s">
        <v>20628</v>
      </c>
      <c r="N7266">
        <v>0.53249999999999997</v>
      </c>
      <c r="O7266">
        <v>0</v>
      </c>
      <c r="P7266">
        <v>5296</v>
      </c>
      <c r="Q7266">
        <v>5</v>
      </c>
      <c r="R7266">
        <v>55</v>
      </c>
      <c r="S7266">
        <v>34</v>
      </c>
      <c r="T7266">
        <v>484</v>
      </c>
      <c r="U7266">
        <v>61</v>
      </c>
      <c r="V7266">
        <v>4</v>
      </c>
      <c r="W7266">
        <v>0</v>
      </c>
      <c r="X7266">
        <v>643.0355635433649</v>
      </c>
      <c r="Y7266">
        <v>49.106944727157121</v>
      </c>
      <c r="Z7266">
        <v>31.066071706268151</v>
      </c>
      <c r="AA7266">
        <v>339.95981350553404</v>
      </c>
      <c r="AB7266">
        <v>301.88254576127906</v>
      </c>
      <c r="AC7266">
        <v>2469.6209457617201</v>
      </c>
      <c r="AD7266">
        <v>74.376430420938135</v>
      </c>
      <c r="AE7266">
        <v>3909.0483154262615</v>
      </c>
    </row>
    <row r="7267" spans="1:31" x14ac:dyDescent="0.25">
      <c r="A7267">
        <v>2349806</v>
      </c>
      <c r="B7267">
        <v>1</v>
      </c>
      <c r="C7267" t="s">
        <v>80</v>
      </c>
      <c r="D7267" t="s">
        <v>97</v>
      </c>
      <c r="E7267" t="s">
        <v>157</v>
      </c>
      <c r="F7267" t="s">
        <v>20629</v>
      </c>
      <c r="G7267" t="s">
        <v>159</v>
      </c>
      <c r="H7267" t="s">
        <v>154</v>
      </c>
      <c r="I7267" t="s">
        <v>144</v>
      </c>
      <c r="J7267" t="s">
        <v>137</v>
      </c>
      <c r="K7267" t="s">
        <v>138</v>
      </c>
      <c r="L7267" t="s">
        <v>20630</v>
      </c>
      <c r="M7267" t="s">
        <v>20631</v>
      </c>
      <c r="N7267">
        <v>0.94861111099999995</v>
      </c>
      <c r="O7267">
        <v>0</v>
      </c>
      <c r="P7267">
        <v>1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0.13966341456188003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0.13966341456188003</v>
      </c>
    </row>
    <row r="7268" spans="1:31" x14ac:dyDescent="0.25">
      <c r="A7268">
        <v>2349843</v>
      </c>
      <c r="B7268">
        <v>1</v>
      </c>
      <c r="C7268" t="s">
        <v>81</v>
      </c>
      <c r="D7268" t="s">
        <v>121</v>
      </c>
      <c r="E7268" t="s">
        <v>132</v>
      </c>
      <c r="F7268" t="s">
        <v>20632</v>
      </c>
      <c r="G7268" t="s">
        <v>134</v>
      </c>
      <c r="H7268" t="s">
        <v>135</v>
      </c>
      <c r="I7268" t="s">
        <v>136</v>
      </c>
      <c r="J7268" t="s">
        <v>137</v>
      </c>
      <c r="K7268" t="s">
        <v>138</v>
      </c>
      <c r="L7268" t="s">
        <v>20633</v>
      </c>
      <c r="M7268" t="s">
        <v>20634</v>
      </c>
      <c r="N7268">
        <v>8.3333330000000001E-3</v>
      </c>
      <c r="O7268">
        <v>0</v>
      </c>
      <c r="P7268">
        <v>1216</v>
      </c>
      <c r="Q7268">
        <v>1</v>
      </c>
      <c r="R7268">
        <v>50</v>
      </c>
      <c r="S7268">
        <v>5</v>
      </c>
      <c r="T7268">
        <v>65</v>
      </c>
      <c r="U7268">
        <v>0</v>
      </c>
      <c r="V7268">
        <v>0</v>
      </c>
      <c r="W7268">
        <v>0</v>
      </c>
      <c r="X7268">
        <v>1.1190461599762169</v>
      </c>
      <c r="Y7268">
        <v>3.5491962000000006E-3</v>
      </c>
      <c r="Z7268">
        <v>0.12761261501173332</v>
      </c>
      <c r="AA7268">
        <v>9.9731883086875001E-2</v>
      </c>
      <c r="AB7268">
        <v>0.26492433711273333</v>
      </c>
      <c r="AC7268">
        <v>0</v>
      </c>
      <c r="AD7268">
        <v>0</v>
      </c>
      <c r="AE7268">
        <v>1.6148641913875585</v>
      </c>
    </row>
    <row r="7269" spans="1:31" x14ac:dyDescent="0.25">
      <c r="A7269">
        <v>2349451</v>
      </c>
      <c r="B7269">
        <v>1</v>
      </c>
      <c r="C7269" t="s">
        <v>81</v>
      </c>
      <c r="D7269" t="s">
        <v>118</v>
      </c>
      <c r="E7269" t="s">
        <v>147</v>
      </c>
      <c r="F7269" t="s">
        <v>20635</v>
      </c>
      <c r="G7269" t="s">
        <v>134</v>
      </c>
      <c r="H7269" t="s">
        <v>135</v>
      </c>
      <c r="I7269" t="s">
        <v>144</v>
      </c>
      <c r="J7269" t="s">
        <v>137</v>
      </c>
      <c r="K7269" t="s">
        <v>138</v>
      </c>
      <c r="L7269" t="s">
        <v>20636</v>
      </c>
      <c r="M7269" t="s">
        <v>20637</v>
      </c>
      <c r="N7269">
        <v>0.47249999999999998</v>
      </c>
      <c r="O7269">
        <v>0</v>
      </c>
      <c r="P7269">
        <v>5926</v>
      </c>
      <c r="Q7269">
        <v>0</v>
      </c>
      <c r="R7269">
        <v>0</v>
      </c>
      <c r="S7269">
        <v>9</v>
      </c>
      <c r="T7269">
        <v>220</v>
      </c>
      <c r="U7269">
        <v>0</v>
      </c>
      <c r="V7269">
        <v>0</v>
      </c>
      <c r="W7269">
        <v>0</v>
      </c>
      <c r="X7269">
        <v>575.2206774066758</v>
      </c>
      <c r="Y7269">
        <v>0</v>
      </c>
      <c r="Z7269">
        <v>0</v>
      </c>
      <c r="AA7269">
        <v>273.47366323231159</v>
      </c>
      <c r="AB7269">
        <v>113.84136372479168</v>
      </c>
      <c r="AC7269">
        <v>0</v>
      </c>
      <c r="AD7269">
        <v>0</v>
      </c>
      <c r="AE7269">
        <v>962.53570436377902</v>
      </c>
    </row>
    <row r="7270" spans="1:31" x14ac:dyDescent="0.25">
      <c r="A7270">
        <v>2349408</v>
      </c>
      <c r="B7270">
        <v>1</v>
      </c>
      <c r="C7270" t="s">
        <v>81</v>
      </c>
      <c r="D7270" t="s">
        <v>127</v>
      </c>
      <c r="E7270" t="s">
        <v>157</v>
      </c>
      <c r="F7270" t="s">
        <v>20638</v>
      </c>
      <c r="G7270" t="s">
        <v>204</v>
      </c>
      <c r="H7270" t="s">
        <v>154</v>
      </c>
      <c r="I7270" t="s">
        <v>144</v>
      </c>
      <c r="J7270" t="s">
        <v>137</v>
      </c>
      <c r="K7270" t="s">
        <v>138</v>
      </c>
      <c r="L7270" t="s">
        <v>20639</v>
      </c>
      <c r="M7270" t="s">
        <v>20640</v>
      </c>
      <c r="N7270">
        <v>0.8175</v>
      </c>
      <c r="O7270">
        <v>0</v>
      </c>
      <c r="P7270">
        <v>10</v>
      </c>
      <c r="Q7270">
        <v>0</v>
      </c>
      <c r="R7270">
        <v>0</v>
      </c>
      <c r="S7270">
        <v>0</v>
      </c>
      <c r="T7270">
        <v>5</v>
      </c>
      <c r="U7270">
        <v>0</v>
      </c>
      <c r="V7270">
        <v>0</v>
      </c>
      <c r="W7270">
        <v>0</v>
      </c>
      <c r="X7270">
        <v>1.6426422827232023</v>
      </c>
      <c r="Y7270">
        <v>0</v>
      </c>
      <c r="Z7270">
        <v>0</v>
      </c>
      <c r="AA7270">
        <v>0</v>
      </c>
      <c r="AB7270">
        <v>2.6452529076196472</v>
      </c>
      <c r="AC7270">
        <v>0</v>
      </c>
      <c r="AD7270">
        <v>0</v>
      </c>
      <c r="AE7270">
        <v>4.2878951903428497</v>
      </c>
    </row>
    <row r="7271" spans="1:31" x14ac:dyDescent="0.25">
      <c r="A7271">
        <v>2349978</v>
      </c>
      <c r="B7271">
        <v>1</v>
      </c>
      <c r="C7271" t="s">
        <v>81</v>
      </c>
      <c r="D7271" t="s">
        <v>128</v>
      </c>
      <c r="E7271" t="s">
        <v>132</v>
      </c>
      <c r="F7271" t="s">
        <v>20641</v>
      </c>
      <c r="G7271" t="s">
        <v>134</v>
      </c>
      <c r="H7271" t="s">
        <v>135</v>
      </c>
      <c r="I7271" t="s">
        <v>136</v>
      </c>
      <c r="J7271" t="s">
        <v>137</v>
      </c>
      <c r="K7271" t="s">
        <v>138</v>
      </c>
      <c r="L7271" t="s">
        <v>20642</v>
      </c>
      <c r="M7271" t="s">
        <v>20643</v>
      </c>
      <c r="N7271">
        <v>1.666666E-3</v>
      </c>
      <c r="O7271">
        <v>0</v>
      </c>
      <c r="P7271">
        <v>0</v>
      </c>
      <c r="Q7271">
        <v>1</v>
      </c>
      <c r="R7271">
        <v>0</v>
      </c>
      <c r="S7271">
        <v>23</v>
      </c>
      <c r="T7271">
        <v>40</v>
      </c>
      <c r="U7271">
        <v>27</v>
      </c>
      <c r="V7271">
        <v>43</v>
      </c>
      <c r="W7271">
        <v>0</v>
      </c>
      <c r="X7271">
        <v>0</v>
      </c>
      <c r="Y7271">
        <v>2.0935000593283334E-3</v>
      </c>
      <c r="Z7271">
        <v>0</v>
      </c>
      <c r="AA7271">
        <v>0.67681235400776663</v>
      </c>
      <c r="AB7271">
        <v>0.33679739042671492</v>
      </c>
      <c r="AC7271">
        <v>2.8309376013847856</v>
      </c>
      <c r="AD7271">
        <v>1.5085462848931965</v>
      </c>
      <c r="AE7271">
        <v>5.3551871307717924</v>
      </c>
    </row>
    <row r="7272" spans="1:31" x14ac:dyDescent="0.25">
      <c r="A7272">
        <v>2350573</v>
      </c>
      <c r="B7272">
        <v>1</v>
      </c>
      <c r="C7272" t="s">
        <v>81</v>
      </c>
      <c r="D7272" t="s">
        <v>112</v>
      </c>
      <c r="E7272" t="s">
        <v>151</v>
      </c>
      <c r="F7272" t="s">
        <v>20644</v>
      </c>
      <c r="G7272" t="s">
        <v>153</v>
      </c>
      <c r="H7272" t="s">
        <v>154</v>
      </c>
      <c r="I7272" t="s">
        <v>144</v>
      </c>
      <c r="J7272" t="s">
        <v>137</v>
      </c>
      <c r="K7272" t="s">
        <v>138</v>
      </c>
      <c r="L7272" t="s">
        <v>20645</v>
      </c>
      <c r="M7272" t="s">
        <v>20646</v>
      </c>
      <c r="N7272">
        <v>5.1258333330000001</v>
      </c>
      <c r="O7272">
        <v>0</v>
      </c>
      <c r="P7272">
        <v>13</v>
      </c>
      <c r="Q7272">
        <v>0</v>
      </c>
      <c r="R7272">
        <v>0</v>
      </c>
      <c r="S7272">
        <v>0</v>
      </c>
      <c r="T7272">
        <v>1</v>
      </c>
      <c r="U7272">
        <v>0</v>
      </c>
      <c r="V7272">
        <v>0</v>
      </c>
      <c r="W7272">
        <v>0</v>
      </c>
      <c r="X7272">
        <v>3.5993769106488771</v>
      </c>
      <c r="Y7272">
        <v>0</v>
      </c>
      <c r="Z7272">
        <v>0</v>
      </c>
      <c r="AA7272">
        <v>0</v>
      </c>
      <c r="AB7272">
        <v>0.89326180275323241</v>
      </c>
      <c r="AC7272">
        <v>0</v>
      </c>
      <c r="AD7272">
        <v>0</v>
      </c>
      <c r="AE7272">
        <v>4.4926387134021093</v>
      </c>
    </row>
    <row r="7273" spans="1:31" x14ac:dyDescent="0.25">
      <c r="A7273">
        <v>2350719</v>
      </c>
      <c r="B7273">
        <v>1</v>
      </c>
      <c r="C7273" t="s">
        <v>81</v>
      </c>
      <c r="D7273" t="s">
        <v>128</v>
      </c>
      <c r="E7273" t="s">
        <v>157</v>
      </c>
      <c r="F7273" t="s">
        <v>20647</v>
      </c>
      <c r="G7273" t="s">
        <v>279</v>
      </c>
      <c r="H7273" t="s">
        <v>154</v>
      </c>
      <c r="I7273" t="s">
        <v>144</v>
      </c>
      <c r="J7273" t="s">
        <v>137</v>
      </c>
      <c r="K7273" t="s">
        <v>138</v>
      </c>
      <c r="L7273" t="s">
        <v>20648</v>
      </c>
      <c r="M7273" t="s">
        <v>20649</v>
      </c>
      <c r="N7273">
        <v>6.3986111110000001</v>
      </c>
      <c r="O7273">
        <v>0</v>
      </c>
      <c r="P7273">
        <v>13</v>
      </c>
      <c r="Q7273">
        <v>0</v>
      </c>
      <c r="R7273">
        <v>0</v>
      </c>
      <c r="S7273">
        <v>0</v>
      </c>
      <c r="T7273">
        <v>1</v>
      </c>
      <c r="U7273">
        <v>0</v>
      </c>
      <c r="V7273">
        <v>0</v>
      </c>
      <c r="W7273">
        <v>0</v>
      </c>
      <c r="X7273">
        <v>16.44778004982216</v>
      </c>
      <c r="Y7273">
        <v>0</v>
      </c>
      <c r="Z7273">
        <v>0</v>
      </c>
      <c r="AA7273">
        <v>0</v>
      </c>
      <c r="AB7273">
        <v>5.9972811633084104</v>
      </c>
      <c r="AC7273">
        <v>0</v>
      </c>
      <c r="AD7273">
        <v>0</v>
      </c>
      <c r="AE7273">
        <v>22.445061213130572</v>
      </c>
    </row>
    <row r="7274" spans="1:31" x14ac:dyDescent="0.25">
      <c r="A7274">
        <v>2351051</v>
      </c>
      <c r="B7274">
        <v>1</v>
      </c>
      <c r="C7274" t="s">
        <v>81</v>
      </c>
      <c r="D7274" t="s">
        <v>120</v>
      </c>
      <c r="E7274" t="s">
        <v>141</v>
      </c>
      <c r="F7274" t="s">
        <v>2601</v>
      </c>
      <c r="G7274" t="s">
        <v>134</v>
      </c>
      <c r="H7274" t="s">
        <v>135</v>
      </c>
      <c r="I7274" t="s">
        <v>144</v>
      </c>
      <c r="J7274" t="s">
        <v>137</v>
      </c>
      <c r="K7274" t="s">
        <v>138</v>
      </c>
      <c r="L7274" t="s">
        <v>20650</v>
      </c>
      <c r="M7274" t="s">
        <v>20651</v>
      </c>
      <c r="N7274">
        <v>0.76361111100000001</v>
      </c>
      <c r="O7274">
        <v>0</v>
      </c>
      <c r="P7274">
        <v>306</v>
      </c>
      <c r="Q7274">
        <v>3</v>
      </c>
      <c r="R7274">
        <v>26</v>
      </c>
      <c r="S7274">
        <v>0</v>
      </c>
      <c r="T7274">
        <v>30</v>
      </c>
      <c r="U7274">
        <v>0</v>
      </c>
      <c r="V7274">
        <v>0</v>
      </c>
      <c r="W7274">
        <v>0</v>
      </c>
      <c r="X7274">
        <v>54.793499787736202</v>
      </c>
      <c r="Y7274">
        <v>28.205872895521466</v>
      </c>
      <c r="Z7274">
        <v>164.6454699737391</v>
      </c>
      <c r="AA7274">
        <v>0</v>
      </c>
      <c r="AB7274">
        <v>18.220251719673659</v>
      </c>
      <c r="AC7274">
        <v>0</v>
      </c>
      <c r="AD7274">
        <v>0</v>
      </c>
      <c r="AE7274">
        <v>265.86509437667041</v>
      </c>
    </row>
    <row r="7275" spans="1:31" x14ac:dyDescent="0.25">
      <c r="A7275">
        <v>2351097</v>
      </c>
      <c r="B7275">
        <v>1</v>
      </c>
      <c r="C7275" t="s">
        <v>80</v>
      </c>
      <c r="D7275" t="s">
        <v>82</v>
      </c>
      <c r="E7275" t="s">
        <v>174</v>
      </c>
      <c r="F7275" t="s">
        <v>19114</v>
      </c>
      <c r="G7275" t="s">
        <v>344</v>
      </c>
      <c r="H7275" t="s">
        <v>154</v>
      </c>
      <c r="I7275" t="s">
        <v>144</v>
      </c>
      <c r="J7275" t="s">
        <v>137</v>
      </c>
      <c r="K7275" t="s">
        <v>138</v>
      </c>
      <c r="L7275" t="s">
        <v>20652</v>
      </c>
      <c r="M7275" t="s">
        <v>20653</v>
      </c>
      <c r="N7275">
        <v>0.314722222</v>
      </c>
      <c r="O7275">
        <v>0</v>
      </c>
      <c r="P7275">
        <v>223</v>
      </c>
      <c r="Q7275">
        <v>0</v>
      </c>
      <c r="R7275">
        <v>0</v>
      </c>
      <c r="S7275">
        <v>0</v>
      </c>
      <c r="T7275">
        <v>9</v>
      </c>
      <c r="U7275">
        <v>0</v>
      </c>
      <c r="V7275">
        <v>0</v>
      </c>
      <c r="W7275">
        <v>0</v>
      </c>
      <c r="X7275">
        <v>20.651886389006805</v>
      </c>
      <c r="Y7275">
        <v>0</v>
      </c>
      <c r="Z7275">
        <v>0</v>
      </c>
      <c r="AA7275">
        <v>0</v>
      </c>
      <c r="AB7275">
        <v>7.564299196047525</v>
      </c>
      <c r="AC7275">
        <v>0</v>
      </c>
      <c r="AD7275">
        <v>0</v>
      </c>
      <c r="AE7275">
        <v>28.21618558505433</v>
      </c>
    </row>
    <row r="7276" spans="1:31" x14ac:dyDescent="0.25">
      <c r="A7276">
        <v>2351034</v>
      </c>
      <c r="B7276">
        <v>1</v>
      </c>
      <c r="C7276" t="s">
        <v>81</v>
      </c>
      <c r="D7276" t="s">
        <v>128</v>
      </c>
      <c r="E7276" t="s">
        <v>157</v>
      </c>
      <c r="F7276" t="s">
        <v>20654</v>
      </c>
      <c r="G7276" t="s">
        <v>204</v>
      </c>
      <c r="H7276" t="s">
        <v>154</v>
      </c>
      <c r="I7276" t="s">
        <v>144</v>
      </c>
      <c r="J7276" t="s">
        <v>137</v>
      </c>
      <c r="K7276" t="s">
        <v>138</v>
      </c>
      <c r="L7276" t="s">
        <v>20655</v>
      </c>
      <c r="M7276" t="s">
        <v>20656</v>
      </c>
      <c r="N7276">
        <v>2.9569444439999999</v>
      </c>
      <c r="O7276">
        <v>0</v>
      </c>
      <c r="P7276">
        <v>7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5.1331014478898673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5.1331014478898673</v>
      </c>
    </row>
    <row r="7277" spans="1:31" x14ac:dyDescent="0.25">
      <c r="A7277">
        <v>2350842</v>
      </c>
      <c r="B7277">
        <v>1</v>
      </c>
      <c r="C7277" t="s">
        <v>80</v>
      </c>
      <c r="D7277" t="s">
        <v>87</v>
      </c>
      <c r="E7277" t="s">
        <v>132</v>
      </c>
      <c r="F7277" t="s">
        <v>20657</v>
      </c>
      <c r="G7277" t="s">
        <v>134</v>
      </c>
      <c r="H7277" t="s">
        <v>135</v>
      </c>
      <c r="I7277" t="s">
        <v>144</v>
      </c>
      <c r="J7277" t="s">
        <v>137</v>
      </c>
      <c r="K7277" t="s">
        <v>138</v>
      </c>
      <c r="L7277" t="s">
        <v>20658</v>
      </c>
      <c r="M7277" t="s">
        <v>20659</v>
      </c>
      <c r="N7277">
        <v>8.3333332999999996E-2</v>
      </c>
      <c r="O7277">
        <v>0</v>
      </c>
      <c r="P7277">
        <v>5427</v>
      </c>
      <c r="Q7277">
        <v>0</v>
      </c>
      <c r="R7277">
        <v>2</v>
      </c>
      <c r="S7277">
        <v>24</v>
      </c>
      <c r="T7277">
        <v>421</v>
      </c>
      <c r="U7277">
        <v>2</v>
      </c>
      <c r="V7277">
        <v>6</v>
      </c>
      <c r="W7277">
        <v>0</v>
      </c>
      <c r="X7277">
        <v>136.96594983478209</v>
      </c>
      <c r="Y7277">
        <v>0</v>
      </c>
      <c r="Z7277">
        <v>0.23677121544349997</v>
      </c>
      <c r="AA7277">
        <v>36.983919567423577</v>
      </c>
      <c r="AB7277">
        <v>156.54665963834989</v>
      </c>
      <c r="AC7277">
        <v>14.327802878155413</v>
      </c>
      <c r="AD7277">
        <v>26.207822224345502</v>
      </c>
      <c r="AE7277">
        <v>371.26892535849998</v>
      </c>
    </row>
    <row r="7278" spans="1:31" x14ac:dyDescent="0.25">
      <c r="A7278">
        <v>2350656</v>
      </c>
      <c r="B7278">
        <v>1</v>
      </c>
      <c r="C7278" t="s">
        <v>80</v>
      </c>
      <c r="D7278" t="s">
        <v>83</v>
      </c>
      <c r="E7278" t="s">
        <v>141</v>
      </c>
      <c r="F7278" t="s">
        <v>20660</v>
      </c>
      <c r="G7278" t="s">
        <v>134</v>
      </c>
      <c r="H7278" t="s">
        <v>135</v>
      </c>
      <c r="I7278" t="s">
        <v>144</v>
      </c>
      <c r="J7278" t="s">
        <v>137</v>
      </c>
      <c r="K7278" t="s">
        <v>138</v>
      </c>
      <c r="L7278" t="s">
        <v>20661</v>
      </c>
      <c r="M7278" t="s">
        <v>20662</v>
      </c>
      <c r="N7278">
        <v>0.32250000000000001</v>
      </c>
      <c r="O7278">
        <v>0</v>
      </c>
      <c r="P7278">
        <v>9</v>
      </c>
      <c r="Q7278">
        <v>0</v>
      </c>
      <c r="R7278">
        <v>22</v>
      </c>
      <c r="S7278">
        <v>5</v>
      </c>
      <c r="T7278">
        <v>35</v>
      </c>
      <c r="U7278">
        <v>4</v>
      </c>
      <c r="V7278">
        <v>4</v>
      </c>
      <c r="W7278">
        <v>0</v>
      </c>
      <c r="X7278">
        <v>1.0331288759572126</v>
      </c>
      <c r="Y7278">
        <v>0</v>
      </c>
      <c r="Z7278">
        <v>3.7335793295105626</v>
      </c>
      <c r="AA7278">
        <v>22.190277460209991</v>
      </c>
      <c r="AB7278">
        <v>37.484450635467127</v>
      </c>
      <c r="AC7278">
        <v>81.549511611968001</v>
      </c>
      <c r="AD7278">
        <v>85.413044865087372</v>
      </c>
      <c r="AE7278">
        <v>231.40399277820029</v>
      </c>
    </row>
    <row r="7279" spans="1:31" x14ac:dyDescent="0.25">
      <c r="A7279">
        <v>2350722</v>
      </c>
      <c r="B7279">
        <v>1</v>
      </c>
      <c r="C7279" t="s">
        <v>81</v>
      </c>
      <c r="D7279" t="s">
        <v>118</v>
      </c>
      <c r="E7279" t="s">
        <v>157</v>
      </c>
      <c r="F7279" t="s">
        <v>20663</v>
      </c>
      <c r="G7279" t="s">
        <v>159</v>
      </c>
      <c r="H7279" t="s">
        <v>154</v>
      </c>
      <c r="I7279" t="s">
        <v>144</v>
      </c>
      <c r="J7279" t="s">
        <v>137</v>
      </c>
      <c r="K7279" t="s">
        <v>138</v>
      </c>
      <c r="L7279" t="s">
        <v>20664</v>
      </c>
      <c r="M7279" t="s">
        <v>20665</v>
      </c>
      <c r="N7279">
        <v>0.70166666600000005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5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>
        <v>0</v>
      </c>
      <c r="AB7279">
        <v>0.81284774389550452</v>
      </c>
      <c r="AC7279">
        <v>0</v>
      </c>
      <c r="AD7279">
        <v>0</v>
      </c>
      <c r="AE7279">
        <v>0.81284774389550452</v>
      </c>
    </row>
    <row r="7280" spans="1:31" x14ac:dyDescent="0.25">
      <c r="A7280">
        <v>2350699</v>
      </c>
      <c r="B7280">
        <v>1</v>
      </c>
      <c r="C7280" t="s">
        <v>81</v>
      </c>
      <c r="D7280" t="s">
        <v>123</v>
      </c>
      <c r="E7280" t="s">
        <v>157</v>
      </c>
      <c r="F7280" t="s">
        <v>20666</v>
      </c>
      <c r="G7280" t="s">
        <v>204</v>
      </c>
      <c r="H7280" t="s">
        <v>154</v>
      </c>
      <c r="I7280" t="s">
        <v>144</v>
      </c>
      <c r="J7280" t="s">
        <v>137</v>
      </c>
      <c r="K7280" t="s">
        <v>138</v>
      </c>
      <c r="L7280" t="s">
        <v>20667</v>
      </c>
      <c r="M7280" t="s">
        <v>20668</v>
      </c>
      <c r="N7280">
        <v>2.36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1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5.6935532370573112</v>
      </c>
      <c r="AC7280">
        <v>0</v>
      </c>
      <c r="AD7280">
        <v>0</v>
      </c>
      <c r="AE7280">
        <v>5.6935532370573112</v>
      </c>
    </row>
    <row r="7281" spans="1:31" x14ac:dyDescent="0.25">
      <c r="A7281">
        <v>2351134</v>
      </c>
      <c r="B7281">
        <v>1</v>
      </c>
      <c r="C7281" t="s">
        <v>80</v>
      </c>
      <c r="D7281" t="s">
        <v>85</v>
      </c>
      <c r="E7281" t="s">
        <v>151</v>
      </c>
      <c r="F7281" t="s">
        <v>20669</v>
      </c>
      <c r="G7281" t="s">
        <v>153</v>
      </c>
      <c r="H7281" t="s">
        <v>154</v>
      </c>
      <c r="I7281" t="s">
        <v>144</v>
      </c>
      <c r="J7281" t="s">
        <v>137</v>
      </c>
      <c r="K7281" t="s">
        <v>138</v>
      </c>
      <c r="L7281" t="s">
        <v>20670</v>
      </c>
      <c r="M7281" t="s">
        <v>20671</v>
      </c>
      <c r="N7281">
        <v>1.606666666</v>
      </c>
      <c r="O7281">
        <v>0</v>
      </c>
      <c r="P7281">
        <v>292</v>
      </c>
      <c r="Q7281">
        <v>0</v>
      </c>
      <c r="R7281">
        <v>0</v>
      </c>
      <c r="S7281">
        <v>0</v>
      </c>
      <c r="T7281">
        <v>38</v>
      </c>
      <c r="U7281">
        <v>0</v>
      </c>
      <c r="V7281">
        <v>0</v>
      </c>
      <c r="W7281">
        <v>0</v>
      </c>
      <c r="X7281">
        <v>179.27213986861145</v>
      </c>
      <c r="Y7281">
        <v>0</v>
      </c>
      <c r="Z7281">
        <v>0</v>
      </c>
      <c r="AA7281">
        <v>0</v>
      </c>
      <c r="AB7281">
        <v>78.707692846682832</v>
      </c>
      <c r="AC7281">
        <v>0</v>
      </c>
      <c r="AD7281">
        <v>0</v>
      </c>
      <c r="AE7281">
        <v>257.97983271529426</v>
      </c>
    </row>
    <row r="7282" spans="1:31" x14ac:dyDescent="0.25">
      <c r="A7282">
        <v>2350885</v>
      </c>
      <c r="B7282">
        <v>1</v>
      </c>
      <c r="C7282" t="s">
        <v>80</v>
      </c>
      <c r="D7282" t="s">
        <v>91</v>
      </c>
      <c r="E7282" t="s">
        <v>157</v>
      </c>
      <c r="F7282" t="s">
        <v>20672</v>
      </c>
      <c r="G7282" t="s">
        <v>159</v>
      </c>
      <c r="H7282" t="s">
        <v>154</v>
      </c>
      <c r="I7282" t="s">
        <v>144</v>
      </c>
      <c r="J7282" t="s">
        <v>137</v>
      </c>
      <c r="K7282" t="s">
        <v>138</v>
      </c>
      <c r="L7282" t="s">
        <v>20673</v>
      </c>
      <c r="M7282" t="s">
        <v>20674</v>
      </c>
      <c r="N7282">
        <v>2.7394444440000001</v>
      </c>
      <c r="O7282">
        <v>0</v>
      </c>
      <c r="P7282">
        <v>1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0.50124668253361504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0.50124668253361504</v>
      </c>
    </row>
    <row r="7283" spans="1:31" x14ac:dyDescent="0.25">
      <c r="A7283">
        <v>2351028</v>
      </c>
      <c r="B7283">
        <v>1</v>
      </c>
      <c r="C7283" t="s">
        <v>80</v>
      </c>
      <c r="D7283" t="s">
        <v>101</v>
      </c>
      <c r="E7283" t="s">
        <v>147</v>
      </c>
      <c r="F7283" t="s">
        <v>20675</v>
      </c>
      <c r="G7283" t="s">
        <v>254</v>
      </c>
      <c r="H7283" t="s">
        <v>135</v>
      </c>
      <c r="I7283" t="s">
        <v>144</v>
      </c>
      <c r="J7283" t="s">
        <v>137</v>
      </c>
      <c r="K7283" t="s">
        <v>138</v>
      </c>
      <c r="L7283" t="s">
        <v>20676</v>
      </c>
      <c r="M7283" t="s">
        <v>20677</v>
      </c>
      <c r="N7283">
        <v>1.2963888880000001</v>
      </c>
      <c r="O7283">
        <v>0</v>
      </c>
      <c r="P7283">
        <v>2526</v>
      </c>
      <c r="Q7283">
        <v>0</v>
      </c>
      <c r="R7283">
        <v>2</v>
      </c>
      <c r="S7283">
        <v>1</v>
      </c>
      <c r="T7283">
        <v>122</v>
      </c>
      <c r="U7283">
        <v>0</v>
      </c>
      <c r="V7283">
        <v>0</v>
      </c>
      <c r="W7283">
        <v>0</v>
      </c>
      <c r="X7283">
        <v>910.33825301609988</v>
      </c>
      <c r="Y7283">
        <v>0</v>
      </c>
      <c r="Z7283">
        <v>0.5699493481235105</v>
      </c>
      <c r="AA7283">
        <v>348.47379978599474</v>
      </c>
      <c r="AB7283">
        <v>262.04498015173431</v>
      </c>
      <c r="AC7283">
        <v>0</v>
      </c>
      <c r="AD7283">
        <v>0</v>
      </c>
      <c r="AE7283">
        <v>1521.4269823019524</v>
      </c>
    </row>
    <row r="7284" spans="1:31" x14ac:dyDescent="0.25">
      <c r="A7284">
        <v>2350779</v>
      </c>
      <c r="B7284">
        <v>1</v>
      </c>
      <c r="C7284" t="s">
        <v>81</v>
      </c>
      <c r="D7284" t="s">
        <v>112</v>
      </c>
      <c r="E7284" t="s">
        <v>151</v>
      </c>
      <c r="F7284" t="s">
        <v>20678</v>
      </c>
      <c r="G7284" t="s">
        <v>143</v>
      </c>
      <c r="H7284" t="s">
        <v>154</v>
      </c>
      <c r="I7284" t="s">
        <v>144</v>
      </c>
      <c r="J7284" t="s">
        <v>137</v>
      </c>
      <c r="K7284" t="s">
        <v>138</v>
      </c>
      <c r="L7284" t="s">
        <v>20679</v>
      </c>
      <c r="M7284" t="s">
        <v>20680</v>
      </c>
      <c r="N7284">
        <v>1.9441666660000001</v>
      </c>
      <c r="O7284">
        <v>0</v>
      </c>
      <c r="P7284">
        <v>4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0.6824658777844268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0.6824658777844268</v>
      </c>
    </row>
    <row r="7285" spans="1:31" x14ac:dyDescent="0.25">
      <c r="A7285">
        <v>2350593</v>
      </c>
      <c r="B7285">
        <v>1</v>
      </c>
      <c r="C7285" t="s">
        <v>81</v>
      </c>
      <c r="D7285" t="s">
        <v>120</v>
      </c>
      <c r="E7285" t="s">
        <v>141</v>
      </c>
      <c r="F7285" t="s">
        <v>320</v>
      </c>
      <c r="G7285" t="s">
        <v>208</v>
      </c>
      <c r="H7285" t="s">
        <v>135</v>
      </c>
      <c r="I7285" t="s">
        <v>144</v>
      </c>
      <c r="J7285" t="s">
        <v>137</v>
      </c>
      <c r="K7285" t="s">
        <v>209</v>
      </c>
      <c r="L7285" t="s">
        <v>20681</v>
      </c>
      <c r="M7285" t="s">
        <v>20682</v>
      </c>
      <c r="N7285">
        <v>6.0563888879999999</v>
      </c>
      <c r="O7285">
        <v>0</v>
      </c>
      <c r="P7285">
        <v>75</v>
      </c>
      <c r="Q7285">
        <v>39</v>
      </c>
      <c r="R7285">
        <v>2</v>
      </c>
      <c r="S7285">
        <v>14</v>
      </c>
      <c r="T7285">
        <v>3</v>
      </c>
      <c r="U7285">
        <v>0</v>
      </c>
      <c r="V7285">
        <v>0</v>
      </c>
      <c r="W7285">
        <v>0</v>
      </c>
      <c r="X7285">
        <v>173.21273024954874</v>
      </c>
      <c r="Y7285">
        <v>1150.824606181297</v>
      </c>
      <c r="Z7285">
        <v>26.16631015662999</v>
      </c>
      <c r="AA7285">
        <v>368.26772438332029</v>
      </c>
      <c r="AB7285">
        <v>4.2224631111351387</v>
      </c>
      <c r="AC7285">
        <v>0</v>
      </c>
      <c r="AD7285">
        <v>0</v>
      </c>
      <c r="AE7285">
        <v>1722.6938340819311</v>
      </c>
    </row>
    <row r="7286" spans="1:31" x14ac:dyDescent="0.25">
      <c r="A7286">
        <v>2350925</v>
      </c>
      <c r="B7286">
        <v>1</v>
      </c>
      <c r="C7286" t="s">
        <v>81</v>
      </c>
      <c r="D7286" t="s">
        <v>112</v>
      </c>
      <c r="E7286" t="s">
        <v>157</v>
      </c>
      <c r="F7286" t="s">
        <v>20683</v>
      </c>
      <c r="G7286" t="s">
        <v>159</v>
      </c>
      <c r="H7286" t="s">
        <v>154</v>
      </c>
      <c r="I7286" t="s">
        <v>144</v>
      </c>
      <c r="J7286" t="s">
        <v>137</v>
      </c>
      <c r="K7286" t="s">
        <v>138</v>
      </c>
      <c r="L7286" t="s">
        <v>19137</v>
      </c>
      <c r="M7286" t="s">
        <v>20684</v>
      </c>
      <c r="N7286">
        <v>1.015833333</v>
      </c>
      <c r="O7286">
        <v>0</v>
      </c>
      <c r="P7286">
        <v>1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0.29279482847781113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0.29279482847781113</v>
      </c>
    </row>
    <row r="7287" spans="1:31" x14ac:dyDescent="0.25">
      <c r="A7287">
        <v>2350570</v>
      </c>
      <c r="B7287">
        <v>1</v>
      </c>
      <c r="C7287" t="s">
        <v>81</v>
      </c>
      <c r="D7287" t="s">
        <v>123</v>
      </c>
      <c r="E7287" t="s">
        <v>174</v>
      </c>
      <c r="F7287" t="s">
        <v>20685</v>
      </c>
      <c r="G7287" t="s">
        <v>176</v>
      </c>
      <c r="H7287" t="s">
        <v>154</v>
      </c>
      <c r="I7287" t="s">
        <v>144</v>
      </c>
      <c r="J7287" t="s">
        <v>137</v>
      </c>
      <c r="K7287" t="s">
        <v>138</v>
      </c>
      <c r="L7287" t="s">
        <v>20686</v>
      </c>
      <c r="M7287" t="s">
        <v>20687</v>
      </c>
      <c r="N7287">
        <v>2.113611111</v>
      </c>
      <c r="O7287">
        <v>0</v>
      </c>
      <c r="P7287">
        <v>58</v>
      </c>
      <c r="Q7287">
        <v>0</v>
      </c>
      <c r="R7287">
        <v>6</v>
      </c>
      <c r="S7287">
        <v>0</v>
      </c>
      <c r="T7287">
        <v>7</v>
      </c>
      <c r="U7287">
        <v>0</v>
      </c>
      <c r="V7287">
        <v>0</v>
      </c>
      <c r="W7287">
        <v>0</v>
      </c>
      <c r="X7287">
        <v>19.851620773139157</v>
      </c>
      <c r="Y7287">
        <v>0</v>
      </c>
      <c r="Z7287">
        <v>17.8408897104033</v>
      </c>
      <c r="AA7287">
        <v>0</v>
      </c>
      <c r="AB7287">
        <v>5.3511044271587798</v>
      </c>
      <c r="AC7287">
        <v>0</v>
      </c>
      <c r="AD7287">
        <v>0</v>
      </c>
      <c r="AE7287">
        <v>43.043614910701237</v>
      </c>
    </row>
    <row r="7288" spans="1:31" x14ac:dyDescent="0.25">
      <c r="A7288">
        <v>2351048</v>
      </c>
      <c r="B7288">
        <v>1</v>
      </c>
      <c r="C7288" t="s">
        <v>81</v>
      </c>
      <c r="D7288" t="s">
        <v>112</v>
      </c>
      <c r="E7288" t="s">
        <v>157</v>
      </c>
      <c r="F7288" t="s">
        <v>20688</v>
      </c>
      <c r="G7288" t="s">
        <v>159</v>
      </c>
      <c r="H7288" t="s">
        <v>154</v>
      </c>
      <c r="I7288" t="s">
        <v>144</v>
      </c>
      <c r="J7288" t="s">
        <v>137</v>
      </c>
      <c r="K7288" t="s">
        <v>138</v>
      </c>
      <c r="L7288" t="s">
        <v>20689</v>
      </c>
      <c r="M7288" t="s">
        <v>20690</v>
      </c>
      <c r="N7288">
        <v>0.74333333300000004</v>
      </c>
      <c r="O7288">
        <v>0</v>
      </c>
      <c r="P7288">
        <v>2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0.21883139363117554</v>
      </c>
      <c r="Y7288">
        <v>0</v>
      </c>
      <c r="Z7288">
        <v>0</v>
      </c>
      <c r="AA7288">
        <v>0</v>
      </c>
      <c r="AB7288">
        <v>0</v>
      </c>
      <c r="AC7288">
        <v>0</v>
      </c>
      <c r="AD7288">
        <v>0</v>
      </c>
      <c r="AE7288">
        <v>0.21883139363117554</v>
      </c>
    </row>
    <row r="7289" spans="1:31" x14ac:dyDescent="0.25">
      <c r="A7289">
        <v>2350948</v>
      </c>
      <c r="B7289">
        <v>1</v>
      </c>
      <c r="C7289" t="s">
        <v>80</v>
      </c>
      <c r="D7289" t="s">
        <v>103</v>
      </c>
      <c r="E7289" t="s">
        <v>151</v>
      </c>
      <c r="F7289" t="s">
        <v>20691</v>
      </c>
      <c r="G7289" t="s">
        <v>153</v>
      </c>
      <c r="H7289" t="s">
        <v>154</v>
      </c>
      <c r="I7289" t="s">
        <v>144</v>
      </c>
      <c r="J7289" t="s">
        <v>137</v>
      </c>
      <c r="K7289" t="s">
        <v>138</v>
      </c>
      <c r="L7289" t="s">
        <v>20692</v>
      </c>
      <c r="M7289" t="s">
        <v>20693</v>
      </c>
      <c r="N7289">
        <v>1.6044444440000001</v>
      </c>
      <c r="O7289">
        <v>0</v>
      </c>
      <c r="P7289">
        <v>55</v>
      </c>
      <c r="Q7289">
        <v>0</v>
      </c>
      <c r="R7289">
        <v>0</v>
      </c>
      <c r="S7289">
        <v>0</v>
      </c>
      <c r="T7289">
        <v>1</v>
      </c>
      <c r="U7289">
        <v>0</v>
      </c>
      <c r="V7289">
        <v>0</v>
      </c>
      <c r="W7289">
        <v>0</v>
      </c>
      <c r="X7289">
        <v>33.077421830110538</v>
      </c>
      <c r="Y7289">
        <v>0</v>
      </c>
      <c r="Z7289">
        <v>0</v>
      </c>
      <c r="AA7289">
        <v>0</v>
      </c>
      <c r="AB7289">
        <v>0.23848683329256554</v>
      </c>
      <c r="AC7289">
        <v>0</v>
      </c>
      <c r="AD7289">
        <v>0</v>
      </c>
      <c r="AE7289">
        <v>33.3159086634031</v>
      </c>
    </row>
    <row r="7290" spans="1:31" x14ac:dyDescent="0.25">
      <c r="A7290">
        <v>2351094</v>
      </c>
      <c r="B7290">
        <v>1</v>
      </c>
      <c r="C7290" t="s">
        <v>81</v>
      </c>
      <c r="D7290" t="s">
        <v>113</v>
      </c>
      <c r="E7290" t="s">
        <v>147</v>
      </c>
      <c r="F7290" t="s">
        <v>20694</v>
      </c>
      <c r="G7290" t="s">
        <v>134</v>
      </c>
      <c r="H7290" t="s">
        <v>135</v>
      </c>
      <c r="I7290" t="s">
        <v>144</v>
      </c>
      <c r="J7290" t="s">
        <v>137</v>
      </c>
      <c r="K7290" t="s">
        <v>138</v>
      </c>
      <c r="L7290" t="s">
        <v>20695</v>
      </c>
      <c r="M7290" t="s">
        <v>20696</v>
      </c>
      <c r="N7290">
        <v>0.82777777699999999</v>
      </c>
      <c r="O7290">
        <v>0</v>
      </c>
      <c r="P7290">
        <v>129</v>
      </c>
      <c r="Q7290">
        <v>2</v>
      </c>
      <c r="R7290">
        <v>60</v>
      </c>
      <c r="S7290">
        <v>0</v>
      </c>
      <c r="T7290">
        <v>5</v>
      </c>
      <c r="U7290">
        <v>0</v>
      </c>
      <c r="V7290">
        <v>1</v>
      </c>
      <c r="W7290">
        <v>0</v>
      </c>
      <c r="X7290">
        <v>26.016927307620744</v>
      </c>
      <c r="Y7290">
        <v>55.943231504764171</v>
      </c>
      <c r="Z7290">
        <v>75.572485270615729</v>
      </c>
      <c r="AA7290">
        <v>0</v>
      </c>
      <c r="AB7290">
        <v>2.0775935535093999</v>
      </c>
      <c r="AC7290">
        <v>0</v>
      </c>
      <c r="AD7290">
        <v>0.72460695660499996</v>
      </c>
      <c r="AE7290">
        <v>160.33484459311504</v>
      </c>
    </row>
    <row r="7291" spans="1:31" x14ac:dyDescent="0.25">
      <c r="A7291">
        <v>2350576</v>
      </c>
      <c r="B7291">
        <v>1</v>
      </c>
      <c r="C7291" t="s">
        <v>81</v>
      </c>
      <c r="D7291" t="s">
        <v>112</v>
      </c>
      <c r="E7291" t="s">
        <v>147</v>
      </c>
      <c r="F7291" t="s">
        <v>20697</v>
      </c>
      <c r="G7291" t="s">
        <v>184</v>
      </c>
      <c r="H7291" t="s">
        <v>135</v>
      </c>
      <c r="I7291" t="s">
        <v>144</v>
      </c>
      <c r="J7291" t="s">
        <v>137</v>
      </c>
      <c r="K7291" t="s">
        <v>138</v>
      </c>
      <c r="L7291" t="s">
        <v>20698</v>
      </c>
      <c r="M7291" t="s">
        <v>20699</v>
      </c>
      <c r="N7291">
        <v>4.5080555550000003</v>
      </c>
      <c r="O7291">
        <v>0</v>
      </c>
      <c r="P7291">
        <v>0</v>
      </c>
      <c r="Q7291">
        <v>0</v>
      </c>
      <c r="R7291">
        <v>35</v>
      </c>
      <c r="S7291">
        <v>1</v>
      </c>
      <c r="T7291">
        <v>2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523.16048335936944</v>
      </c>
      <c r="AA7291">
        <v>0</v>
      </c>
      <c r="AB7291">
        <v>54.982860007891958</v>
      </c>
      <c r="AC7291">
        <v>0</v>
      </c>
      <c r="AD7291">
        <v>0</v>
      </c>
      <c r="AE7291">
        <v>578.14334336726142</v>
      </c>
    </row>
    <row r="7292" spans="1:31" x14ac:dyDescent="0.25">
      <c r="A7292">
        <v>2351194</v>
      </c>
      <c r="B7292">
        <v>1</v>
      </c>
      <c r="C7292" t="s">
        <v>81</v>
      </c>
      <c r="D7292" t="s">
        <v>122</v>
      </c>
      <c r="E7292" t="s">
        <v>147</v>
      </c>
      <c r="F7292" t="s">
        <v>20700</v>
      </c>
      <c r="G7292" t="s">
        <v>363</v>
      </c>
      <c r="H7292" t="s">
        <v>135</v>
      </c>
      <c r="I7292" t="s">
        <v>144</v>
      </c>
      <c r="J7292" t="s">
        <v>137</v>
      </c>
      <c r="K7292" t="s">
        <v>138</v>
      </c>
      <c r="L7292" t="s">
        <v>20701</v>
      </c>
      <c r="M7292" t="s">
        <v>20702</v>
      </c>
      <c r="N7292">
        <v>0.67333333299999998</v>
      </c>
      <c r="O7292">
        <v>0</v>
      </c>
      <c r="P7292">
        <v>1743</v>
      </c>
      <c r="Q7292">
        <v>6</v>
      </c>
      <c r="R7292">
        <v>26</v>
      </c>
      <c r="S7292">
        <v>1</v>
      </c>
      <c r="T7292">
        <v>179</v>
      </c>
      <c r="U7292">
        <v>1</v>
      </c>
      <c r="V7292">
        <v>0</v>
      </c>
      <c r="W7292">
        <v>0</v>
      </c>
      <c r="X7292">
        <v>175.65513359665391</v>
      </c>
      <c r="Y7292">
        <v>3.6863489394359554</v>
      </c>
      <c r="Z7292">
        <v>16.273310845216717</v>
      </c>
      <c r="AA7292">
        <v>0.94875328771128897</v>
      </c>
      <c r="AB7292">
        <v>59.124985467098142</v>
      </c>
      <c r="AC7292">
        <v>0.65426192359614455</v>
      </c>
      <c r="AD7292">
        <v>0</v>
      </c>
      <c r="AE7292">
        <v>256.34279405971216</v>
      </c>
    </row>
    <row r="7293" spans="1:31" x14ac:dyDescent="0.25">
      <c r="A7293">
        <v>2351054</v>
      </c>
      <c r="B7293">
        <v>1</v>
      </c>
      <c r="C7293" t="s">
        <v>81</v>
      </c>
      <c r="D7293" t="s">
        <v>128</v>
      </c>
      <c r="E7293" t="s">
        <v>157</v>
      </c>
      <c r="F7293" t="s">
        <v>20703</v>
      </c>
      <c r="G7293" t="s">
        <v>204</v>
      </c>
      <c r="H7293" t="s">
        <v>154</v>
      </c>
      <c r="I7293" t="s">
        <v>144</v>
      </c>
      <c r="J7293" t="s">
        <v>137</v>
      </c>
      <c r="K7293" t="s">
        <v>138</v>
      </c>
      <c r="L7293" t="s">
        <v>20704</v>
      </c>
      <c r="M7293" t="s">
        <v>20705</v>
      </c>
      <c r="N7293">
        <v>2.2066666659999998</v>
      </c>
      <c r="O7293">
        <v>0</v>
      </c>
      <c r="P7293">
        <v>5</v>
      </c>
      <c r="Q7293">
        <v>0</v>
      </c>
      <c r="R7293">
        <v>0</v>
      </c>
      <c r="S7293">
        <v>0</v>
      </c>
      <c r="T7293">
        <v>1</v>
      </c>
      <c r="U7293">
        <v>0</v>
      </c>
      <c r="V7293">
        <v>0</v>
      </c>
      <c r="W7293">
        <v>0</v>
      </c>
      <c r="X7293">
        <v>3.2022724484565339</v>
      </c>
      <c r="Y7293">
        <v>0</v>
      </c>
      <c r="Z7293">
        <v>0</v>
      </c>
      <c r="AA7293">
        <v>0</v>
      </c>
      <c r="AB7293">
        <v>18.940345951427073</v>
      </c>
      <c r="AC7293">
        <v>0</v>
      </c>
      <c r="AD7293">
        <v>0</v>
      </c>
      <c r="AE7293">
        <v>22.142618399883606</v>
      </c>
    </row>
    <row r="7294" spans="1:31" x14ac:dyDescent="0.25">
      <c r="A7294">
        <v>2350616</v>
      </c>
      <c r="B7294">
        <v>1</v>
      </c>
      <c r="C7294" t="s">
        <v>80</v>
      </c>
      <c r="D7294" t="s">
        <v>108</v>
      </c>
      <c r="E7294" t="s">
        <v>141</v>
      </c>
      <c r="F7294" t="s">
        <v>10331</v>
      </c>
      <c r="G7294" t="s">
        <v>208</v>
      </c>
      <c r="H7294" t="s">
        <v>135</v>
      </c>
      <c r="I7294" t="s">
        <v>144</v>
      </c>
      <c r="J7294" t="s">
        <v>137</v>
      </c>
      <c r="K7294" t="s">
        <v>209</v>
      </c>
      <c r="L7294" t="s">
        <v>20706</v>
      </c>
      <c r="M7294" t="s">
        <v>20707</v>
      </c>
      <c r="N7294">
        <v>7.9383333330000001</v>
      </c>
      <c r="O7294">
        <v>0</v>
      </c>
      <c r="P7294">
        <v>711</v>
      </c>
      <c r="Q7294">
        <v>0</v>
      </c>
      <c r="R7294">
        <v>218</v>
      </c>
      <c r="S7294">
        <v>3</v>
      </c>
      <c r="T7294">
        <v>151</v>
      </c>
      <c r="U7294">
        <v>0</v>
      </c>
      <c r="V7294">
        <v>0</v>
      </c>
      <c r="W7294">
        <v>0</v>
      </c>
      <c r="X7294">
        <v>1325.8137223147844</v>
      </c>
      <c r="Y7294">
        <v>0</v>
      </c>
      <c r="Z7294">
        <v>5303.1687686851428</v>
      </c>
      <c r="AA7294">
        <v>52.784429298082401</v>
      </c>
      <c r="AB7294">
        <v>2944.0357309835854</v>
      </c>
      <c r="AC7294">
        <v>0</v>
      </c>
      <c r="AD7294">
        <v>0</v>
      </c>
      <c r="AE7294">
        <v>9625.8026512815959</v>
      </c>
    </row>
    <row r="7295" spans="1:31" x14ac:dyDescent="0.25">
      <c r="A7295">
        <v>2351008</v>
      </c>
      <c r="B7295">
        <v>1</v>
      </c>
      <c r="C7295" t="s">
        <v>81</v>
      </c>
      <c r="D7295" t="s">
        <v>128</v>
      </c>
      <c r="E7295" t="s">
        <v>326</v>
      </c>
      <c r="F7295" t="s">
        <v>20708</v>
      </c>
      <c r="G7295" t="s">
        <v>153</v>
      </c>
      <c r="H7295" t="s">
        <v>154</v>
      </c>
      <c r="I7295" t="s">
        <v>144</v>
      </c>
      <c r="J7295" t="s">
        <v>137</v>
      </c>
      <c r="K7295" t="s">
        <v>138</v>
      </c>
      <c r="L7295" t="s">
        <v>20709</v>
      </c>
      <c r="M7295" t="s">
        <v>20710</v>
      </c>
      <c r="N7295">
        <v>2.2452777770000001</v>
      </c>
      <c r="O7295">
        <v>0</v>
      </c>
      <c r="P7295">
        <v>374</v>
      </c>
      <c r="Q7295">
        <v>0</v>
      </c>
      <c r="R7295">
        <v>0</v>
      </c>
      <c r="S7295">
        <v>0</v>
      </c>
      <c r="T7295">
        <v>33</v>
      </c>
      <c r="U7295">
        <v>0</v>
      </c>
      <c r="V7295">
        <v>0</v>
      </c>
      <c r="W7295">
        <v>0</v>
      </c>
      <c r="X7295">
        <v>255.62343550631365</v>
      </c>
      <c r="Y7295">
        <v>0</v>
      </c>
      <c r="Z7295">
        <v>0</v>
      </c>
      <c r="AA7295">
        <v>0</v>
      </c>
      <c r="AB7295">
        <v>265.99319708506846</v>
      </c>
      <c r="AC7295">
        <v>0</v>
      </c>
      <c r="AD7295">
        <v>0</v>
      </c>
      <c r="AE7295">
        <v>521.61663259138209</v>
      </c>
    </row>
    <row r="7296" spans="1:31" x14ac:dyDescent="0.25">
      <c r="A7296">
        <v>2350908</v>
      </c>
      <c r="B7296">
        <v>1</v>
      </c>
      <c r="C7296" t="s">
        <v>80</v>
      </c>
      <c r="D7296" t="s">
        <v>82</v>
      </c>
      <c r="E7296" t="s">
        <v>151</v>
      </c>
      <c r="F7296" t="s">
        <v>12135</v>
      </c>
      <c r="G7296" t="s">
        <v>153</v>
      </c>
      <c r="H7296" t="s">
        <v>154</v>
      </c>
      <c r="I7296" t="s">
        <v>144</v>
      </c>
      <c r="J7296" t="s">
        <v>137</v>
      </c>
      <c r="K7296" t="s">
        <v>138</v>
      </c>
      <c r="L7296" t="s">
        <v>20711</v>
      </c>
      <c r="M7296" t="s">
        <v>20712</v>
      </c>
      <c r="N7296">
        <v>1.450555555</v>
      </c>
      <c r="O7296">
        <v>0</v>
      </c>
      <c r="P7296">
        <v>62</v>
      </c>
      <c r="Q7296">
        <v>0</v>
      </c>
      <c r="R7296">
        <v>0</v>
      </c>
      <c r="S7296">
        <v>0</v>
      </c>
      <c r="T7296">
        <v>5</v>
      </c>
      <c r="U7296">
        <v>0</v>
      </c>
      <c r="V7296">
        <v>0</v>
      </c>
      <c r="W7296">
        <v>0</v>
      </c>
      <c r="X7296">
        <v>46.102269515180772</v>
      </c>
      <c r="Y7296">
        <v>0</v>
      </c>
      <c r="Z7296">
        <v>0</v>
      </c>
      <c r="AA7296">
        <v>0</v>
      </c>
      <c r="AB7296">
        <v>6.4312174090870267</v>
      </c>
      <c r="AC7296">
        <v>0</v>
      </c>
      <c r="AD7296">
        <v>0</v>
      </c>
      <c r="AE7296">
        <v>52.533486924267798</v>
      </c>
    </row>
    <row r="7297" spans="1:31" x14ac:dyDescent="0.25">
      <c r="A7297">
        <v>2351011</v>
      </c>
      <c r="B7297">
        <v>1</v>
      </c>
      <c r="C7297" t="s">
        <v>81</v>
      </c>
      <c r="D7297" t="s">
        <v>123</v>
      </c>
      <c r="E7297" t="s">
        <v>147</v>
      </c>
      <c r="F7297" t="s">
        <v>20713</v>
      </c>
      <c r="G7297" t="s">
        <v>494</v>
      </c>
      <c r="H7297" t="s">
        <v>135</v>
      </c>
      <c r="I7297" t="s">
        <v>144</v>
      </c>
      <c r="J7297" t="s">
        <v>137</v>
      </c>
      <c r="K7297" t="s">
        <v>138</v>
      </c>
      <c r="L7297" t="s">
        <v>20714</v>
      </c>
      <c r="M7297" t="s">
        <v>20715</v>
      </c>
      <c r="N7297">
        <v>0.74638888800000003</v>
      </c>
      <c r="O7297">
        <v>0</v>
      </c>
      <c r="P7297">
        <v>54</v>
      </c>
      <c r="Q7297">
        <v>0</v>
      </c>
      <c r="R7297">
        <v>21</v>
      </c>
      <c r="S7297">
        <v>0</v>
      </c>
      <c r="T7297">
        <v>3</v>
      </c>
      <c r="U7297">
        <v>0</v>
      </c>
      <c r="V7297">
        <v>0</v>
      </c>
      <c r="W7297">
        <v>0</v>
      </c>
      <c r="X7297">
        <v>6.6496066970629517</v>
      </c>
      <c r="Y7297">
        <v>0</v>
      </c>
      <c r="Z7297">
        <v>34.963217803349515</v>
      </c>
      <c r="AA7297">
        <v>0</v>
      </c>
      <c r="AB7297">
        <v>1.6606506424659886</v>
      </c>
      <c r="AC7297">
        <v>0</v>
      </c>
      <c r="AD7297">
        <v>0</v>
      </c>
      <c r="AE7297">
        <v>43.273475142878453</v>
      </c>
    </row>
    <row r="7298" spans="1:31" x14ac:dyDescent="0.25">
      <c r="A7298">
        <v>2351174</v>
      </c>
      <c r="B7298">
        <v>1</v>
      </c>
      <c r="C7298" t="s">
        <v>81</v>
      </c>
      <c r="D7298" t="s">
        <v>113</v>
      </c>
      <c r="E7298" t="s">
        <v>147</v>
      </c>
      <c r="F7298" t="s">
        <v>12405</v>
      </c>
      <c r="G7298" t="s">
        <v>494</v>
      </c>
      <c r="H7298" t="s">
        <v>135</v>
      </c>
      <c r="I7298" t="s">
        <v>144</v>
      </c>
      <c r="J7298" t="s">
        <v>137</v>
      </c>
      <c r="K7298" t="s">
        <v>138</v>
      </c>
      <c r="L7298" t="s">
        <v>20716</v>
      </c>
      <c r="M7298" t="s">
        <v>20717</v>
      </c>
      <c r="N7298">
        <v>1.4375</v>
      </c>
      <c r="O7298">
        <v>0</v>
      </c>
      <c r="P7298">
        <v>0</v>
      </c>
      <c r="Q7298">
        <v>0</v>
      </c>
      <c r="R7298">
        <v>9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90.376044917185837</v>
      </c>
      <c r="AA7298">
        <v>0</v>
      </c>
      <c r="AB7298">
        <v>0</v>
      </c>
      <c r="AC7298">
        <v>0</v>
      </c>
      <c r="AD7298">
        <v>0</v>
      </c>
      <c r="AE7298">
        <v>90.376044917185837</v>
      </c>
    </row>
    <row r="7299" spans="1:31" x14ac:dyDescent="0.25">
      <c r="A7299">
        <v>2350533</v>
      </c>
      <c r="B7299">
        <v>1</v>
      </c>
      <c r="C7299" t="s">
        <v>81</v>
      </c>
      <c r="D7299" t="s">
        <v>115</v>
      </c>
      <c r="E7299" t="s">
        <v>151</v>
      </c>
      <c r="F7299" t="s">
        <v>20718</v>
      </c>
      <c r="G7299" t="s">
        <v>391</v>
      </c>
      <c r="H7299" t="s">
        <v>154</v>
      </c>
      <c r="I7299" t="s">
        <v>144</v>
      </c>
      <c r="J7299" t="s">
        <v>137</v>
      </c>
      <c r="K7299" t="s">
        <v>138</v>
      </c>
      <c r="L7299" t="s">
        <v>20719</v>
      </c>
      <c r="M7299" t="s">
        <v>20720</v>
      </c>
      <c r="N7299">
        <v>3.7972222219999998</v>
      </c>
      <c r="O7299">
        <v>0</v>
      </c>
      <c r="P7299">
        <v>72</v>
      </c>
      <c r="Q7299">
        <v>0</v>
      </c>
      <c r="R7299">
        <v>0</v>
      </c>
      <c r="S7299">
        <v>0</v>
      </c>
      <c r="T7299">
        <v>1</v>
      </c>
      <c r="U7299">
        <v>0</v>
      </c>
      <c r="V7299">
        <v>0</v>
      </c>
      <c r="W7299">
        <v>0</v>
      </c>
      <c r="X7299">
        <v>29.438693337328232</v>
      </c>
      <c r="Y7299">
        <v>0</v>
      </c>
      <c r="Z7299">
        <v>0</v>
      </c>
      <c r="AA7299">
        <v>0</v>
      </c>
      <c r="AB7299">
        <v>0.26188693719290002</v>
      </c>
      <c r="AC7299">
        <v>0</v>
      </c>
      <c r="AD7299">
        <v>0</v>
      </c>
      <c r="AE7299">
        <v>29.700580274521133</v>
      </c>
    </row>
    <row r="7300" spans="1:31" x14ac:dyDescent="0.25">
      <c r="A7300">
        <v>2350845</v>
      </c>
      <c r="B7300">
        <v>1</v>
      </c>
      <c r="C7300" t="s">
        <v>80</v>
      </c>
      <c r="D7300" t="s">
        <v>102</v>
      </c>
      <c r="E7300" t="s">
        <v>147</v>
      </c>
      <c r="F7300" t="s">
        <v>20721</v>
      </c>
      <c r="G7300" t="s">
        <v>134</v>
      </c>
      <c r="H7300" t="s">
        <v>135</v>
      </c>
      <c r="I7300" t="s">
        <v>144</v>
      </c>
      <c r="J7300" t="s">
        <v>137</v>
      </c>
      <c r="K7300" t="s">
        <v>138</v>
      </c>
      <c r="L7300" t="s">
        <v>20722</v>
      </c>
      <c r="M7300" t="s">
        <v>20723</v>
      </c>
      <c r="N7300">
        <v>0.61250000000000004</v>
      </c>
      <c r="O7300">
        <v>0</v>
      </c>
      <c r="P7300">
        <v>1650</v>
      </c>
      <c r="Q7300">
        <v>0</v>
      </c>
      <c r="R7300">
        <v>45</v>
      </c>
      <c r="S7300">
        <v>1</v>
      </c>
      <c r="T7300">
        <v>293</v>
      </c>
      <c r="U7300">
        <v>0</v>
      </c>
      <c r="V7300">
        <v>1</v>
      </c>
      <c r="W7300">
        <v>0</v>
      </c>
      <c r="X7300">
        <v>232.35150003535045</v>
      </c>
      <c r="Y7300">
        <v>0</v>
      </c>
      <c r="Z7300">
        <v>14.619549035164546</v>
      </c>
      <c r="AA7300">
        <v>1.4170821774787223</v>
      </c>
      <c r="AB7300">
        <v>152.48339630910434</v>
      </c>
      <c r="AC7300">
        <v>0</v>
      </c>
      <c r="AD7300">
        <v>109.83652666088801</v>
      </c>
      <c r="AE7300">
        <v>510.70805421798605</v>
      </c>
    </row>
    <row r="7301" spans="1:31" x14ac:dyDescent="0.25">
      <c r="A7301">
        <v>2350676</v>
      </c>
      <c r="B7301">
        <v>1</v>
      </c>
      <c r="C7301" t="s">
        <v>81</v>
      </c>
      <c r="D7301" t="s">
        <v>120</v>
      </c>
      <c r="E7301" t="s">
        <v>174</v>
      </c>
      <c r="F7301" t="s">
        <v>20724</v>
      </c>
      <c r="G7301" t="s">
        <v>176</v>
      </c>
      <c r="H7301" t="s">
        <v>154</v>
      </c>
      <c r="I7301" t="s">
        <v>144</v>
      </c>
      <c r="J7301" t="s">
        <v>137</v>
      </c>
      <c r="K7301" t="s">
        <v>138</v>
      </c>
      <c r="L7301" t="s">
        <v>20725</v>
      </c>
      <c r="M7301" t="s">
        <v>20726</v>
      </c>
      <c r="N7301">
        <v>1.0891666659999999</v>
      </c>
      <c r="O7301">
        <v>0</v>
      </c>
      <c r="P7301">
        <v>0</v>
      </c>
      <c r="Q7301">
        <v>0</v>
      </c>
      <c r="R7301">
        <v>7</v>
      </c>
      <c r="S7301">
        <v>0</v>
      </c>
      <c r="T7301">
        <v>1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105.25389344784834</v>
      </c>
      <c r="AA7301">
        <v>0</v>
      </c>
      <c r="AB7301">
        <v>2.580870717726214</v>
      </c>
      <c r="AC7301">
        <v>0</v>
      </c>
      <c r="AD7301">
        <v>0</v>
      </c>
      <c r="AE7301">
        <v>107.83476416557455</v>
      </c>
    </row>
    <row r="7302" spans="1:31" x14ac:dyDescent="0.25">
      <c r="A7302">
        <v>2350825</v>
      </c>
      <c r="B7302">
        <v>1</v>
      </c>
      <c r="C7302" t="s">
        <v>80</v>
      </c>
      <c r="D7302" t="s">
        <v>93</v>
      </c>
      <c r="E7302" t="s">
        <v>141</v>
      </c>
      <c r="F7302" t="s">
        <v>1786</v>
      </c>
      <c r="G7302" t="s">
        <v>134</v>
      </c>
      <c r="H7302" t="s">
        <v>135</v>
      </c>
      <c r="I7302" t="s">
        <v>144</v>
      </c>
      <c r="J7302" t="s">
        <v>137</v>
      </c>
      <c r="K7302" t="s">
        <v>138</v>
      </c>
      <c r="L7302" t="s">
        <v>20727</v>
      </c>
      <c r="M7302" t="s">
        <v>20728</v>
      </c>
      <c r="N7302">
        <v>1.4411111109999999</v>
      </c>
      <c r="O7302">
        <v>0</v>
      </c>
      <c r="P7302">
        <v>0</v>
      </c>
      <c r="Q7302">
        <v>32</v>
      </c>
      <c r="R7302">
        <v>0</v>
      </c>
      <c r="S7302">
        <v>5</v>
      </c>
      <c r="T7302">
        <v>1</v>
      </c>
      <c r="U7302">
        <v>0</v>
      </c>
      <c r="V7302">
        <v>0</v>
      </c>
      <c r="W7302">
        <v>0</v>
      </c>
      <c r="X7302">
        <v>0</v>
      </c>
      <c r="Y7302">
        <v>812.5663869162729</v>
      </c>
      <c r="Z7302">
        <v>0</v>
      </c>
      <c r="AA7302">
        <v>10.407598635014894</v>
      </c>
      <c r="AB7302">
        <v>11.64959225535998</v>
      </c>
      <c r="AC7302">
        <v>0</v>
      </c>
      <c r="AD7302">
        <v>0</v>
      </c>
      <c r="AE7302">
        <v>834.62357780664775</v>
      </c>
    </row>
    <row r="7303" spans="1:31" x14ac:dyDescent="0.25">
      <c r="A7303">
        <v>2351074</v>
      </c>
      <c r="B7303">
        <v>1</v>
      </c>
      <c r="C7303" t="s">
        <v>81</v>
      </c>
      <c r="D7303" t="s">
        <v>125</v>
      </c>
      <c r="E7303" t="s">
        <v>157</v>
      </c>
      <c r="F7303" t="s">
        <v>20729</v>
      </c>
      <c r="G7303" t="s">
        <v>159</v>
      </c>
      <c r="H7303" t="s">
        <v>154</v>
      </c>
      <c r="I7303" t="s">
        <v>144</v>
      </c>
      <c r="J7303" t="s">
        <v>137</v>
      </c>
      <c r="K7303" t="s">
        <v>138</v>
      </c>
      <c r="L7303" t="s">
        <v>20730</v>
      </c>
      <c r="M7303" t="s">
        <v>20731</v>
      </c>
      <c r="N7303">
        <v>1.6425000000000001</v>
      </c>
      <c r="O7303">
        <v>0</v>
      </c>
      <c r="P7303">
        <v>1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0.46552113440153337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0.46552113440153337</v>
      </c>
    </row>
    <row r="7304" spans="1:31" x14ac:dyDescent="0.25">
      <c r="A7304">
        <v>2350882</v>
      </c>
      <c r="B7304">
        <v>1</v>
      </c>
      <c r="C7304" t="s">
        <v>80</v>
      </c>
      <c r="D7304" t="s">
        <v>106</v>
      </c>
      <c r="E7304" t="s">
        <v>132</v>
      </c>
      <c r="F7304" t="s">
        <v>9565</v>
      </c>
      <c r="G7304" t="s">
        <v>134</v>
      </c>
      <c r="H7304" t="s">
        <v>135</v>
      </c>
      <c r="I7304" t="s">
        <v>144</v>
      </c>
      <c r="J7304" t="s">
        <v>137</v>
      </c>
      <c r="K7304" t="s">
        <v>138</v>
      </c>
      <c r="L7304" t="s">
        <v>20732</v>
      </c>
      <c r="M7304" t="s">
        <v>20733</v>
      </c>
      <c r="N7304">
        <v>0.43388888799999997</v>
      </c>
      <c r="O7304">
        <v>2</v>
      </c>
      <c r="P7304">
        <v>45</v>
      </c>
      <c r="Q7304">
        <v>39</v>
      </c>
      <c r="R7304">
        <v>171</v>
      </c>
      <c r="S7304">
        <v>7</v>
      </c>
      <c r="T7304">
        <v>34</v>
      </c>
      <c r="U7304">
        <v>0</v>
      </c>
      <c r="V7304">
        <v>0</v>
      </c>
      <c r="W7304">
        <v>0.71284565796704336</v>
      </c>
      <c r="X7304">
        <v>20.895980261185187</v>
      </c>
      <c r="Y7304">
        <v>396.36883997637392</v>
      </c>
      <c r="Z7304">
        <v>309.27295049504914</v>
      </c>
      <c r="AA7304">
        <v>43.589776628158873</v>
      </c>
      <c r="AB7304">
        <v>58.678397551577611</v>
      </c>
      <c r="AC7304">
        <v>0</v>
      </c>
      <c r="AD7304">
        <v>0</v>
      </c>
      <c r="AE7304">
        <v>829.51879057031181</v>
      </c>
    </row>
    <row r="7305" spans="1:31" x14ac:dyDescent="0.25">
      <c r="A7305">
        <v>2350888</v>
      </c>
      <c r="B7305">
        <v>1</v>
      </c>
      <c r="C7305" t="s">
        <v>81</v>
      </c>
      <c r="D7305" t="s">
        <v>120</v>
      </c>
      <c r="E7305" t="s">
        <v>174</v>
      </c>
      <c r="F7305" t="s">
        <v>20734</v>
      </c>
      <c r="G7305" t="s">
        <v>176</v>
      </c>
      <c r="H7305" t="s">
        <v>154</v>
      </c>
      <c r="I7305" t="s">
        <v>144</v>
      </c>
      <c r="J7305" t="s">
        <v>137</v>
      </c>
      <c r="K7305" t="s">
        <v>138</v>
      </c>
      <c r="L7305" t="s">
        <v>20735</v>
      </c>
      <c r="M7305" t="s">
        <v>20736</v>
      </c>
      <c r="N7305">
        <v>1.76</v>
      </c>
      <c r="O7305">
        <v>0</v>
      </c>
      <c r="P7305">
        <v>203</v>
      </c>
      <c r="Q7305">
        <v>0</v>
      </c>
      <c r="R7305">
        <v>1</v>
      </c>
      <c r="S7305">
        <v>0</v>
      </c>
      <c r="T7305">
        <v>34</v>
      </c>
      <c r="U7305">
        <v>0</v>
      </c>
      <c r="V7305">
        <v>0</v>
      </c>
      <c r="W7305">
        <v>0</v>
      </c>
      <c r="X7305">
        <v>62.010512323563589</v>
      </c>
      <c r="Y7305">
        <v>0</v>
      </c>
      <c r="Z7305">
        <v>9.7022844783359999E-2</v>
      </c>
      <c r="AA7305">
        <v>0</v>
      </c>
      <c r="AB7305">
        <v>35.01959262240603</v>
      </c>
      <c r="AC7305">
        <v>0</v>
      </c>
      <c r="AD7305">
        <v>0</v>
      </c>
      <c r="AE7305">
        <v>97.127127790752979</v>
      </c>
    </row>
    <row r="7306" spans="1:31" x14ac:dyDescent="0.25">
      <c r="A7306">
        <v>2351031</v>
      </c>
      <c r="B7306">
        <v>1</v>
      </c>
      <c r="C7306" t="s">
        <v>80</v>
      </c>
      <c r="D7306" t="s">
        <v>83</v>
      </c>
      <c r="E7306" t="s">
        <v>157</v>
      </c>
      <c r="F7306" t="s">
        <v>20737</v>
      </c>
      <c r="G7306" t="s">
        <v>204</v>
      </c>
      <c r="H7306" t="s">
        <v>154</v>
      </c>
      <c r="I7306" t="s">
        <v>144</v>
      </c>
      <c r="J7306" t="s">
        <v>137</v>
      </c>
      <c r="K7306" t="s">
        <v>138</v>
      </c>
      <c r="L7306" t="s">
        <v>19439</v>
      </c>
      <c r="M7306" t="s">
        <v>20738</v>
      </c>
      <c r="N7306">
        <v>1.043055555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1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>
        <v>0</v>
      </c>
      <c r="AB7306">
        <v>1.9852451718829722</v>
      </c>
      <c r="AC7306">
        <v>0</v>
      </c>
      <c r="AD7306">
        <v>0</v>
      </c>
      <c r="AE7306">
        <v>1.9852451718829722</v>
      </c>
    </row>
    <row r="7307" spans="1:31" x14ac:dyDescent="0.25">
      <c r="A7307">
        <v>2350642</v>
      </c>
      <c r="B7307">
        <v>1</v>
      </c>
      <c r="C7307" t="s">
        <v>80</v>
      </c>
      <c r="D7307" t="s">
        <v>89</v>
      </c>
      <c r="E7307" t="s">
        <v>132</v>
      </c>
      <c r="F7307" t="s">
        <v>14676</v>
      </c>
      <c r="G7307" t="s">
        <v>208</v>
      </c>
      <c r="H7307" t="s">
        <v>135</v>
      </c>
      <c r="I7307" t="s">
        <v>144</v>
      </c>
      <c r="J7307" t="s">
        <v>137</v>
      </c>
      <c r="K7307" t="s">
        <v>209</v>
      </c>
      <c r="L7307" t="s">
        <v>20739</v>
      </c>
      <c r="M7307" t="s">
        <v>20740</v>
      </c>
      <c r="N7307">
        <v>0.64583333300000001</v>
      </c>
      <c r="O7307">
        <v>4</v>
      </c>
      <c r="P7307">
        <v>1163</v>
      </c>
      <c r="Q7307">
        <v>2</v>
      </c>
      <c r="R7307">
        <v>22</v>
      </c>
      <c r="S7307">
        <v>11</v>
      </c>
      <c r="T7307">
        <v>104</v>
      </c>
      <c r="U7307">
        <v>5</v>
      </c>
      <c r="V7307">
        <v>0</v>
      </c>
      <c r="W7307">
        <v>66.319229931428779</v>
      </c>
      <c r="X7307">
        <v>394.6732908979871</v>
      </c>
      <c r="Y7307">
        <v>6.9032035536180834</v>
      </c>
      <c r="Z7307">
        <v>17.213461590741236</v>
      </c>
      <c r="AA7307">
        <v>167.86218772440196</v>
      </c>
      <c r="AB7307">
        <v>153.57387093052216</v>
      </c>
      <c r="AC7307">
        <v>193.01809400315088</v>
      </c>
      <c r="AD7307">
        <v>0</v>
      </c>
      <c r="AE7307">
        <v>999.56333863185012</v>
      </c>
    </row>
    <row r="7308" spans="1:31" x14ac:dyDescent="0.25">
      <c r="A7308">
        <v>2350974</v>
      </c>
      <c r="B7308">
        <v>1</v>
      </c>
      <c r="C7308" t="s">
        <v>80</v>
      </c>
      <c r="D7308" t="s">
        <v>82</v>
      </c>
      <c r="E7308" t="s">
        <v>157</v>
      </c>
      <c r="F7308" t="s">
        <v>20741</v>
      </c>
      <c r="G7308" t="s">
        <v>204</v>
      </c>
      <c r="H7308" t="s">
        <v>154</v>
      </c>
      <c r="I7308" t="s">
        <v>144</v>
      </c>
      <c r="J7308" t="s">
        <v>137</v>
      </c>
      <c r="K7308" t="s">
        <v>138</v>
      </c>
      <c r="L7308" t="s">
        <v>20742</v>
      </c>
      <c r="M7308" t="s">
        <v>20743</v>
      </c>
      <c r="N7308">
        <v>3.3336111110000002</v>
      </c>
      <c r="O7308">
        <v>0</v>
      </c>
      <c r="P7308">
        <v>40</v>
      </c>
      <c r="Q7308">
        <v>0</v>
      </c>
      <c r="R7308">
        <v>0</v>
      </c>
      <c r="S7308">
        <v>0</v>
      </c>
      <c r="T7308">
        <v>3</v>
      </c>
      <c r="U7308">
        <v>0</v>
      </c>
      <c r="V7308">
        <v>0</v>
      </c>
      <c r="W7308">
        <v>0</v>
      </c>
      <c r="X7308">
        <v>34.17190394661349</v>
      </c>
      <c r="Y7308">
        <v>0</v>
      </c>
      <c r="Z7308">
        <v>0</v>
      </c>
      <c r="AA7308">
        <v>0</v>
      </c>
      <c r="AB7308">
        <v>4.1841185176177782E-3</v>
      </c>
      <c r="AC7308">
        <v>0</v>
      </c>
      <c r="AD7308">
        <v>0</v>
      </c>
      <c r="AE7308">
        <v>34.176088065131111</v>
      </c>
    </row>
    <row r="7309" spans="1:31" x14ac:dyDescent="0.25">
      <c r="A7309">
        <v>2350665</v>
      </c>
      <c r="B7309">
        <v>1</v>
      </c>
      <c r="C7309" t="s">
        <v>81</v>
      </c>
      <c r="D7309" t="s">
        <v>124</v>
      </c>
      <c r="E7309" t="s">
        <v>174</v>
      </c>
      <c r="F7309" t="s">
        <v>20744</v>
      </c>
      <c r="G7309" t="s">
        <v>208</v>
      </c>
      <c r="H7309" t="s">
        <v>154</v>
      </c>
      <c r="I7309" t="s">
        <v>144</v>
      </c>
      <c r="J7309" t="s">
        <v>137</v>
      </c>
      <c r="K7309" t="s">
        <v>209</v>
      </c>
      <c r="L7309" t="s">
        <v>20745</v>
      </c>
      <c r="M7309" t="s">
        <v>20746</v>
      </c>
      <c r="N7309">
        <v>1.1086111110000001</v>
      </c>
      <c r="O7309">
        <v>0</v>
      </c>
      <c r="P7309">
        <v>168</v>
      </c>
      <c r="Q7309">
        <v>0</v>
      </c>
      <c r="R7309">
        <v>7</v>
      </c>
      <c r="S7309">
        <v>0</v>
      </c>
      <c r="T7309">
        <v>24</v>
      </c>
      <c r="U7309">
        <v>0</v>
      </c>
      <c r="V7309">
        <v>0</v>
      </c>
      <c r="W7309">
        <v>0</v>
      </c>
      <c r="X7309">
        <v>42.921774010742013</v>
      </c>
      <c r="Y7309">
        <v>0</v>
      </c>
      <c r="Z7309">
        <v>3.3406806556656732</v>
      </c>
      <c r="AA7309">
        <v>0</v>
      </c>
      <c r="AB7309">
        <v>44.280165147308807</v>
      </c>
      <c r="AC7309">
        <v>0</v>
      </c>
      <c r="AD7309">
        <v>0</v>
      </c>
      <c r="AE7309">
        <v>90.542619813716499</v>
      </c>
    </row>
    <row r="7310" spans="1:31" x14ac:dyDescent="0.25">
      <c r="A7310">
        <v>2351143</v>
      </c>
      <c r="B7310">
        <v>1</v>
      </c>
      <c r="C7310" t="s">
        <v>81</v>
      </c>
      <c r="D7310" t="s">
        <v>113</v>
      </c>
      <c r="E7310" t="s">
        <v>151</v>
      </c>
      <c r="F7310" t="s">
        <v>20747</v>
      </c>
      <c r="G7310" t="s">
        <v>153</v>
      </c>
      <c r="H7310" t="s">
        <v>154</v>
      </c>
      <c r="I7310" t="s">
        <v>144</v>
      </c>
      <c r="J7310" t="s">
        <v>137</v>
      </c>
      <c r="K7310" t="s">
        <v>138</v>
      </c>
      <c r="L7310" t="s">
        <v>20748</v>
      </c>
      <c r="M7310" t="s">
        <v>20749</v>
      </c>
      <c r="N7310">
        <v>0.53749999999999998</v>
      </c>
      <c r="O7310">
        <v>0</v>
      </c>
      <c r="P7310">
        <v>21</v>
      </c>
      <c r="Q7310">
        <v>0</v>
      </c>
      <c r="R7310">
        <v>3</v>
      </c>
      <c r="S7310">
        <v>0</v>
      </c>
      <c r="T7310">
        <v>2</v>
      </c>
      <c r="U7310">
        <v>0</v>
      </c>
      <c r="V7310">
        <v>0</v>
      </c>
      <c r="W7310">
        <v>0</v>
      </c>
      <c r="X7310">
        <v>4.3421810532954002</v>
      </c>
      <c r="Y7310">
        <v>0</v>
      </c>
      <c r="Z7310">
        <v>2.3021969057169498</v>
      </c>
      <c r="AA7310">
        <v>0</v>
      </c>
      <c r="AB7310">
        <v>0.95755436972126262</v>
      </c>
      <c r="AC7310">
        <v>0</v>
      </c>
      <c r="AD7310">
        <v>0</v>
      </c>
      <c r="AE7310">
        <v>7.6019323287336125</v>
      </c>
    </row>
    <row r="7311" spans="1:31" x14ac:dyDescent="0.25">
      <c r="A7311">
        <v>2351014</v>
      </c>
      <c r="B7311">
        <v>1</v>
      </c>
      <c r="C7311" t="s">
        <v>81</v>
      </c>
      <c r="D7311" t="s">
        <v>128</v>
      </c>
      <c r="E7311" t="s">
        <v>132</v>
      </c>
      <c r="F7311" t="s">
        <v>20750</v>
      </c>
      <c r="G7311" t="s">
        <v>134</v>
      </c>
      <c r="H7311" t="s">
        <v>135</v>
      </c>
      <c r="I7311" t="s">
        <v>144</v>
      </c>
      <c r="J7311" t="s">
        <v>137</v>
      </c>
      <c r="K7311" t="s">
        <v>138</v>
      </c>
      <c r="L7311" t="s">
        <v>20751</v>
      </c>
      <c r="M7311" t="s">
        <v>20752</v>
      </c>
      <c r="N7311">
        <v>0.68444444400000004</v>
      </c>
      <c r="O7311">
        <v>0</v>
      </c>
      <c r="P7311">
        <v>1288</v>
      </c>
      <c r="Q7311">
        <v>0</v>
      </c>
      <c r="R7311">
        <v>0</v>
      </c>
      <c r="S7311">
        <v>0</v>
      </c>
      <c r="T7311">
        <v>50</v>
      </c>
      <c r="U7311">
        <v>0</v>
      </c>
      <c r="V7311">
        <v>0</v>
      </c>
      <c r="W7311">
        <v>0</v>
      </c>
      <c r="X7311">
        <v>298.65002665063327</v>
      </c>
      <c r="Y7311">
        <v>0</v>
      </c>
      <c r="Z7311">
        <v>0</v>
      </c>
      <c r="AA7311">
        <v>0</v>
      </c>
      <c r="AB7311">
        <v>66.064075010818328</v>
      </c>
      <c r="AC7311">
        <v>0</v>
      </c>
      <c r="AD7311">
        <v>0</v>
      </c>
      <c r="AE7311">
        <v>364.71410166145159</v>
      </c>
    </row>
    <row r="7312" spans="1:31" x14ac:dyDescent="0.25">
      <c r="A7312">
        <v>2350811</v>
      </c>
      <c r="B7312">
        <v>1</v>
      </c>
      <c r="C7312" t="s">
        <v>80</v>
      </c>
      <c r="D7312" t="s">
        <v>93</v>
      </c>
      <c r="E7312" t="s">
        <v>174</v>
      </c>
      <c r="F7312" t="s">
        <v>20753</v>
      </c>
      <c r="G7312" t="s">
        <v>176</v>
      </c>
      <c r="H7312" t="s">
        <v>154</v>
      </c>
      <c r="I7312" t="s">
        <v>144</v>
      </c>
      <c r="J7312" t="s">
        <v>137</v>
      </c>
      <c r="K7312" t="s">
        <v>138</v>
      </c>
      <c r="L7312" t="s">
        <v>20754</v>
      </c>
      <c r="M7312" t="s">
        <v>20755</v>
      </c>
      <c r="N7312">
        <v>5.5652777770000004</v>
      </c>
      <c r="O7312">
        <v>0</v>
      </c>
      <c r="P7312">
        <v>6</v>
      </c>
      <c r="Q7312">
        <v>0</v>
      </c>
      <c r="R7312">
        <v>22</v>
      </c>
      <c r="S7312">
        <v>0</v>
      </c>
      <c r="T7312">
        <v>7</v>
      </c>
      <c r="U7312">
        <v>0</v>
      </c>
      <c r="V7312">
        <v>0</v>
      </c>
      <c r="W7312">
        <v>0</v>
      </c>
      <c r="X7312">
        <v>13.967718204863404</v>
      </c>
      <c r="Y7312">
        <v>0</v>
      </c>
      <c r="Z7312">
        <v>421.56389395527293</v>
      </c>
      <c r="AA7312">
        <v>0</v>
      </c>
      <c r="AB7312">
        <v>319.97427794774831</v>
      </c>
      <c r="AC7312">
        <v>0</v>
      </c>
      <c r="AD7312">
        <v>0</v>
      </c>
      <c r="AE7312">
        <v>755.50589010788462</v>
      </c>
    </row>
    <row r="7313" spans="1:31" x14ac:dyDescent="0.25">
      <c r="A7313">
        <v>2351103</v>
      </c>
      <c r="B7313">
        <v>1</v>
      </c>
      <c r="C7313" t="s">
        <v>80</v>
      </c>
      <c r="D7313" t="s">
        <v>100</v>
      </c>
      <c r="E7313" t="s">
        <v>174</v>
      </c>
      <c r="F7313" t="s">
        <v>1262</v>
      </c>
      <c r="G7313" t="s">
        <v>176</v>
      </c>
      <c r="H7313" t="s">
        <v>154</v>
      </c>
      <c r="I7313" t="s">
        <v>144</v>
      </c>
      <c r="J7313" t="s">
        <v>137</v>
      </c>
      <c r="K7313" t="s">
        <v>138</v>
      </c>
      <c r="L7313" t="s">
        <v>20756</v>
      </c>
      <c r="M7313" t="s">
        <v>20757</v>
      </c>
      <c r="N7313">
        <v>0.75805555499999999</v>
      </c>
      <c r="O7313">
        <v>0</v>
      </c>
      <c r="P7313">
        <v>38</v>
      </c>
      <c r="Q7313">
        <v>0</v>
      </c>
      <c r="R7313">
        <v>7</v>
      </c>
      <c r="S7313">
        <v>0</v>
      </c>
      <c r="T7313">
        <v>1</v>
      </c>
      <c r="U7313">
        <v>0</v>
      </c>
      <c r="V7313">
        <v>0</v>
      </c>
      <c r="W7313">
        <v>0</v>
      </c>
      <c r="X7313">
        <v>20.037819329931239</v>
      </c>
      <c r="Y7313">
        <v>0</v>
      </c>
      <c r="Z7313">
        <v>3.1317995816924453</v>
      </c>
      <c r="AA7313">
        <v>0</v>
      </c>
      <c r="AB7313">
        <v>0.21747563041781195</v>
      </c>
      <c r="AC7313">
        <v>0</v>
      </c>
      <c r="AD7313">
        <v>0</v>
      </c>
      <c r="AE7313">
        <v>23.387094542041496</v>
      </c>
    </row>
    <row r="7314" spans="1:31" x14ac:dyDescent="0.25">
      <c r="A7314">
        <v>2350957</v>
      </c>
      <c r="B7314">
        <v>1</v>
      </c>
      <c r="C7314" t="s">
        <v>81</v>
      </c>
      <c r="D7314" t="s">
        <v>115</v>
      </c>
      <c r="E7314" t="s">
        <v>151</v>
      </c>
      <c r="F7314" t="s">
        <v>20758</v>
      </c>
      <c r="G7314" t="s">
        <v>153</v>
      </c>
      <c r="H7314" t="s">
        <v>154</v>
      </c>
      <c r="I7314" t="s">
        <v>144</v>
      </c>
      <c r="J7314" t="s">
        <v>137</v>
      </c>
      <c r="K7314" t="s">
        <v>138</v>
      </c>
      <c r="L7314" t="s">
        <v>20759</v>
      </c>
      <c r="M7314" t="s">
        <v>20760</v>
      </c>
      <c r="N7314">
        <v>1.2597222219999999</v>
      </c>
      <c r="O7314">
        <v>0</v>
      </c>
      <c r="P7314">
        <v>6</v>
      </c>
      <c r="Q7314">
        <v>0</v>
      </c>
      <c r="R7314">
        <v>9</v>
      </c>
      <c r="S7314">
        <v>0</v>
      </c>
      <c r="T7314">
        <v>2</v>
      </c>
      <c r="U7314">
        <v>0</v>
      </c>
      <c r="V7314">
        <v>0</v>
      </c>
      <c r="W7314">
        <v>0</v>
      </c>
      <c r="X7314">
        <v>0.83099997250742086</v>
      </c>
      <c r="Y7314">
        <v>0</v>
      </c>
      <c r="Z7314">
        <v>19.561383907203414</v>
      </c>
      <c r="AA7314">
        <v>0</v>
      </c>
      <c r="AB7314">
        <v>1.5186196635370919</v>
      </c>
      <c r="AC7314">
        <v>0</v>
      </c>
      <c r="AD7314">
        <v>0</v>
      </c>
      <c r="AE7314">
        <v>21.911003543247926</v>
      </c>
    </row>
    <row r="7315" spans="1:31" x14ac:dyDescent="0.25">
      <c r="A7315">
        <v>2350536</v>
      </c>
      <c r="B7315">
        <v>1</v>
      </c>
      <c r="C7315" t="s">
        <v>81</v>
      </c>
      <c r="D7315" t="s">
        <v>128</v>
      </c>
      <c r="E7315" t="s">
        <v>147</v>
      </c>
      <c r="F7315" t="s">
        <v>20761</v>
      </c>
      <c r="G7315" t="s">
        <v>184</v>
      </c>
      <c r="H7315" t="s">
        <v>135</v>
      </c>
      <c r="I7315" t="s">
        <v>144</v>
      </c>
      <c r="J7315" t="s">
        <v>137</v>
      </c>
      <c r="K7315" t="s">
        <v>138</v>
      </c>
      <c r="L7315" t="s">
        <v>20762</v>
      </c>
      <c r="M7315" t="s">
        <v>20763</v>
      </c>
      <c r="N7315">
        <v>2.5924999999999998</v>
      </c>
      <c r="O7315">
        <v>0</v>
      </c>
      <c r="P7315">
        <v>77</v>
      </c>
      <c r="Q7315">
        <v>0</v>
      </c>
      <c r="R7315">
        <v>2</v>
      </c>
      <c r="S7315">
        <v>0</v>
      </c>
      <c r="T7315">
        <v>7</v>
      </c>
      <c r="U7315">
        <v>0</v>
      </c>
      <c r="V7315">
        <v>0</v>
      </c>
      <c r="W7315">
        <v>0</v>
      </c>
      <c r="X7315">
        <v>21.050836717843598</v>
      </c>
      <c r="Y7315">
        <v>0</v>
      </c>
      <c r="Z7315">
        <v>0.37430777661777503</v>
      </c>
      <c r="AA7315">
        <v>0</v>
      </c>
      <c r="AB7315">
        <v>4.334188889214361</v>
      </c>
      <c r="AC7315">
        <v>0</v>
      </c>
      <c r="AD7315">
        <v>0</v>
      </c>
      <c r="AE7315">
        <v>25.759333383675735</v>
      </c>
    </row>
    <row r="7316" spans="1:31" x14ac:dyDescent="0.25">
      <c r="A7316">
        <v>2350605</v>
      </c>
      <c r="B7316">
        <v>1</v>
      </c>
      <c r="C7316" t="s">
        <v>81</v>
      </c>
      <c r="D7316" t="s">
        <v>123</v>
      </c>
      <c r="E7316" t="s">
        <v>147</v>
      </c>
      <c r="F7316" t="s">
        <v>20764</v>
      </c>
      <c r="G7316" t="s">
        <v>208</v>
      </c>
      <c r="H7316" t="s">
        <v>135</v>
      </c>
      <c r="I7316" t="s">
        <v>144</v>
      </c>
      <c r="J7316" t="s">
        <v>137</v>
      </c>
      <c r="K7316" t="s">
        <v>209</v>
      </c>
      <c r="L7316" t="s">
        <v>19255</v>
      </c>
      <c r="M7316" t="s">
        <v>20765</v>
      </c>
      <c r="N7316">
        <v>8.1488888880000001</v>
      </c>
      <c r="O7316">
        <v>0</v>
      </c>
      <c r="P7316">
        <v>29</v>
      </c>
      <c r="Q7316">
        <v>0</v>
      </c>
      <c r="R7316">
        <v>7</v>
      </c>
      <c r="S7316">
        <v>0</v>
      </c>
      <c r="T7316">
        <v>6</v>
      </c>
      <c r="U7316">
        <v>0</v>
      </c>
      <c r="V7316">
        <v>0</v>
      </c>
      <c r="W7316">
        <v>0</v>
      </c>
      <c r="X7316">
        <v>33.228477897505286</v>
      </c>
      <c r="Y7316">
        <v>0</v>
      </c>
      <c r="Z7316">
        <v>37.098784577215596</v>
      </c>
      <c r="AA7316">
        <v>0</v>
      </c>
      <c r="AB7316">
        <v>55.72137024638473</v>
      </c>
      <c r="AC7316">
        <v>0</v>
      </c>
      <c r="AD7316">
        <v>0</v>
      </c>
      <c r="AE7316">
        <v>126.04863272110561</v>
      </c>
    </row>
    <row r="7317" spans="1:31" x14ac:dyDescent="0.25">
      <c r="A7317">
        <v>2350914</v>
      </c>
      <c r="B7317">
        <v>1</v>
      </c>
      <c r="C7317" t="s">
        <v>80</v>
      </c>
      <c r="D7317" t="s">
        <v>96</v>
      </c>
      <c r="E7317" t="s">
        <v>157</v>
      </c>
      <c r="F7317" t="s">
        <v>20766</v>
      </c>
      <c r="G7317" t="s">
        <v>159</v>
      </c>
      <c r="H7317" t="s">
        <v>154</v>
      </c>
      <c r="I7317" t="s">
        <v>144</v>
      </c>
      <c r="J7317" t="s">
        <v>137</v>
      </c>
      <c r="K7317" t="s">
        <v>138</v>
      </c>
      <c r="L7317" t="s">
        <v>20767</v>
      </c>
      <c r="M7317" t="s">
        <v>20768</v>
      </c>
      <c r="N7317">
        <v>7.4649999999999999</v>
      </c>
      <c r="O7317">
        <v>0</v>
      </c>
      <c r="P7317">
        <v>1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4.7211749107405998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4.7211749107405998</v>
      </c>
    </row>
    <row r="7318" spans="1:31" x14ac:dyDescent="0.25">
      <c r="A7318">
        <v>2350579</v>
      </c>
      <c r="B7318">
        <v>1</v>
      </c>
      <c r="C7318" t="s">
        <v>81</v>
      </c>
      <c r="D7318" t="s">
        <v>116</v>
      </c>
      <c r="E7318" t="s">
        <v>147</v>
      </c>
      <c r="F7318" t="s">
        <v>20769</v>
      </c>
      <c r="G7318" t="s">
        <v>3485</v>
      </c>
      <c r="H7318" t="s">
        <v>135</v>
      </c>
      <c r="I7318" t="s">
        <v>144</v>
      </c>
      <c r="J7318" t="s">
        <v>137</v>
      </c>
      <c r="K7318" t="s">
        <v>138</v>
      </c>
      <c r="L7318" t="s">
        <v>20770</v>
      </c>
      <c r="M7318" t="s">
        <v>20771</v>
      </c>
      <c r="N7318">
        <v>0.38861111100000001</v>
      </c>
      <c r="O7318">
        <v>0</v>
      </c>
      <c r="P7318">
        <v>55</v>
      </c>
      <c r="Q7318">
        <v>0</v>
      </c>
      <c r="R7318">
        <v>0</v>
      </c>
      <c r="S7318">
        <v>0</v>
      </c>
      <c r="T7318">
        <v>3</v>
      </c>
      <c r="U7318">
        <v>0</v>
      </c>
      <c r="V7318">
        <v>0</v>
      </c>
      <c r="W7318">
        <v>0</v>
      </c>
      <c r="X7318">
        <v>2.2185829853917167</v>
      </c>
      <c r="Y7318">
        <v>0</v>
      </c>
      <c r="Z7318">
        <v>0</v>
      </c>
      <c r="AA7318">
        <v>0</v>
      </c>
      <c r="AB7318">
        <v>3.3894572287823894E-2</v>
      </c>
      <c r="AC7318">
        <v>0</v>
      </c>
      <c r="AD7318">
        <v>0</v>
      </c>
      <c r="AE7318">
        <v>2.2524775576795406</v>
      </c>
    </row>
    <row r="7319" spans="1:31" x14ac:dyDescent="0.25">
      <c r="A7319">
        <v>2350542</v>
      </c>
      <c r="B7319">
        <v>1</v>
      </c>
      <c r="C7319" t="s">
        <v>80</v>
      </c>
      <c r="D7319" t="s">
        <v>100</v>
      </c>
      <c r="E7319" t="s">
        <v>132</v>
      </c>
      <c r="F7319" t="s">
        <v>4385</v>
      </c>
      <c r="G7319" t="s">
        <v>134</v>
      </c>
      <c r="H7319" t="s">
        <v>135</v>
      </c>
      <c r="I7319" t="s">
        <v>136</v>
      </c>
      <c r="J7319" t="s">
        <v>137</v>
      </c>
      <c r="K7319" t="s">
        <v>138</v>
      </c>
      <c r="L7319" t="s">
        <v>20772</v>
      </c>
      <c r="M7319" t="s">
        <v>20773</v>
      </c>
      <c r="N7319">
        <v>0.05</v>
      </c>
      <c r="O7319">
        <v>1</v>
      </c>
      <c r="P7319">
        <v>430</v>
      </c>
      <c r="Q7319">
        <v>28</v>
      </c>
      <c r="R7319">
        <v>123</v>
      </c>
      <c r="S7319">
        <v>10</v>
      </c>
      <c r="T7319">
        <v>98</v>
      </c>
      <c r="U7319">
        <v>0</v>
      </c>
      <c r="V7319">
        <v>0</v>
      </c>
      <c r="W7319">
        <v>0.1093498368489</v>
      </c>
      <c r="X7319">
        <v>5.0687346999058995</v>
      </c>
      <c r="Y7319">
        <v>9.3283569924625507</v>
      </c>
      <c r="Z7319">
        <v>11.131757391414455</v>
      </c>
      <c r="AA7319">
        <v>1.7096899101664007</v>
      </c>
      <c r="AB7319">
        <v>2.7761904110047997</v>
      </c>
      <c r="AC7319">
        <v>0</v>
      </c>
      <c r="AD7319">
        <v>0</v>
      </c>
      <c r="AE7319">
        <v>30.12407924180301</v>
      </c>
    </row>
    <row r="7320" spans="1:31" x14ac:dyDescent="0.25">
      <c r="A7320">
        <v>2351040</v>
      </c>
      <c r="B7320">
        <v>1</v>
      </c>
      <c r="C7320" t="s">
        <v>81</v>
      </c>
      <c r="D7320" t="s">
        <v>112</v>
      </c>
      <c r="E7320" t="s">
        <v>147</v>
      </c>
      <c r="F7320" t="s">
        <v>20774</v>
      </c>
      <c r="G7320" t="s">
        <v>494</v>
      </c>
      <c r="H7320" t="s">
        <v>135</v>
      </c>
      <c r="I7320" t="s">
        <v>144</v>
      </c>
      <c r="J7320" t="s">
        <v>137</v>
      </c>
      <c r="K7320" t="s">
        <v>138</v>
      </c>
      <c r="L7320" t="s">
        <v>20775</v>
      </c>
      <c r="M7320" t="s">
        <v>20776</v>
      </c>
      <c r="N7320">
        <v>1.4588888879999999</v>
      </c>
      <c r="O7320">
        <v>0</v>
      </c>
      <c r="P7320">
        <v>42</v>
      </c>
      <c r="Q7320">
        <v>0</v>
      </c>
      <c r="R7320">
        <v>22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14.900647049924695</v>
      </c>
      <c r="Y7320">
        <v>0</v>
      </c>
      <c r="Z7320">
        <v>17.619525229246172</v>
      </c>
      <c r="AA7320">
        <v>0</v>
      </c>
      <c r="AB7320">
        <v>0</v>
      </c>
      <c r="AC7320">
        <v>0</v>
      </c>
      <c r="AD7320">
        <v>0</v>
      </c>
      <c r="AE7320">
        <v>32.520172279170865</v>
      </c>
    </row>
    <row r="7321" spans="1:31" x14ac:dyDescent="0.25">
      <c r="A7321">
        <v>2350791</v>
      </c>
      <c r="B7321">
        <v>1</v>
      </c>
      <c r="C7321" t="s">
        <v>80</v>
      </c>
      <c r="D7321" t="s">
        <v>94</v>
      </c>
      <c r="E7321" t="s">
        <v>326</v>
      </c>
      <c r="F7321" t="s">
        <v>20777</v>
      </c>
      <c r="G7321" t="s">
        <v>153</v>
      </c>
      <c r="H7321" t="s">
        <v>154</v>
      </c>
      <c r="I7321" t="s">
        <v>144</v>
      </c>
      <c r="J7321" t="s">
        <v>137</v>
      </c>
      <c r="K7321" t="s">
        <v>138</v>
      </c>
      <c r="L7321" t="s">
        <v>20778</v>
      </c>
      <c r="M7321" t="s">
        <v>20779</v>
      </c>
      <c r="N7321">
        <v>4.8997222220000003</v>
      </c>
      <c r="O7321">
        <v>0</v>
      </c>
      <c r="P7321">
        <v>92</v>
      </c>
      <c r="Q7321">
        <v>0</v>
      </c>
      <c r="R7321">
        <v>0</v>
      </c>
      <c r="S7321">
        <v>0</v>
      </c>
      <c r="T7321">
        <v>14</v>
      </c>
      <c r="U7321">
        <v>0</v>
      </c>
      <c r="V7321">
        <v>0</v>
      </c>
      <c r="W7321">
        <v>0</v>
      </c>
      <c r="X7321">
        <v>87.148099647738206</v>
      </c>
      <c r="Y7321">
        <v>0</v>
      </c>
      <c r="Z7321">
        <v>0</v>
      </c>
      <c r="AA7321">
        <v>0</v>
      </c>
      <c r="AB7321">
        <v>124.53413694408236</v>
      </c>
      <c r="AC7321">
        <v>0</v>
      </c>
      <c r="AD7321">
        <v>0</v>
      </c>
      <c r="AE7321">
        <v>211.68223659182058</v>
      </c>
    </row>
    <row r="7322" spans="1:31" x14ac:dyDescent="0.25">
      <c r="A7322">
        <v>2350828</v>
      </c>
      <c r="B7322">
        <v>1</v>
      </c>
      <c r="C7322" t="s">
        <v>80</v>
      </c>
      <c r="D7322" t="s">
        <v>101</v>
      </c>
      <c r="E7322" t="s">
        <v>157</v>
      </c>
      <c r="F7322" t="s">
        <v>20780</v>
      </c>
      <c r="G7322" t="s">
        <v>352</v>
      </c>
      <c r="H7322" t="s">
        <v>154</v>
      </c>
      <c r="I7322" t="s">
        <v>144</v>
      </c>
      <c r="J7322" t="s">
        <v>137</v>
      </c>
      <c r="K7322" t="s">
        <v>138</v>
      </c>
      <c r="L7322" t="s">
        <v>20781</v>
      </c>
      <c r="M7322" t="s">
        <v>20782</v>
      </c>
      <c r="N7322">
        <v>4.5211111109999997</v>
      </c>
      <c r="O7322">
        <v>0</v>
      </c>
      <c r="P7322">
        <v>13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23.747584266032902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23.747584266032902</v>
      </c>
    </row>
    <row r="7323" spans="1:31" x14ac:dyDescent="0.25">
      <c r="A7323">
        <v>2351083</v>
      </c>
      <c r="B7323">
        <v>1</v>
      </c>
      <c r="C7323" t="s">
        <v>80</v>
      </c>
      <c r="D7323" t="s">
        <v>92</v>
      </c>
      <c r="E7323" t="s">
        <v>151</v>
      </c>
      <c r="F7323" t="s">
        <v>5637</v>
      </c>
      <c r="G7323" t="s">
        <v>153</v>
      </c>
      <c r="H7323" t="s">
        <v>154</v>
      </c>
      <c r="I7323" t="s">
        <v>144</v>
      </c>
      <c r="J7323" t="s">
        <v>137</v>
      </c>
      <c r="K7323" t="s">
        <v>138</v>
      </c>
      <c r="L7323" t="s">
        <v>20783</v>
      </c>
      <c r="M7323" t="s">
        <v>20784</v>
      </c>
      <c r="N7323">
        <v>1.669166666</v>
      </c>
      <c r="O7323">
        <v>0</v>
      </c>
      <c r="P7323">
        <v>22</v>
      </c>
      <c r="Q7323">
        <v>0</v>
      </c>
      <c r="R7323">
        <v>14</v>
      </c>
      <c r="S7323">
        <v>0</v>
      </c>
      <c r="T7323">
        <v>3</v>
      </c>
      <c r="U7323">
        <v>0</v>
      </c>
      <c r="V7323">
        <v>1</v>
      </c>
      <c r="W7323">
        <v>0</v>
      </c>
      <c r="X7323">
        <v>15.738345351499879</v>
      </c>
      <c r="Y7323">
        <v>0</v>
      </c>
      <c r="Z7323">
        <v>19.390898608813558</v>
      </c>
      <c r="AA7323">
        <v>0</v>
      </c>
      <c r="AB7323">
        <v>5.1275009185670131</v>
      </c>
      <c r="AC7323">
        <v>0</v>
      </c>
      <c r="AD7323">
        <v>7.4976371339935552E-2</v>
      </c>
      <c r="AE7323">
        <v>40.33172125022039</v>
      </c>
    </row>
    <row r="7324" spans="1:31" x14ac:dyDescent="0.25">
      <c r="A7324">
        <v>2351077</v>
      </c>
      <c r="B7324">
        <v>1</v>
      </c>
      <c r="C7324" t="s">
        <v>80</v>
      </c>
      <c r="D7324" t="s">
        <v>85</v>
      </c>
      <c r="E7324" t="s">
        <v>151</v>
      </c>
      <c r="F7324" t="s">
        <v>20785</v>
      </c>
      <c r="G7324" t="s">
        <v>153</v>
      </c>
      <c r="H7324" t="s">
        <v>154</v>
      </c>
      <c r="I7324" t="s">
        <v>144</v>
      </c>
      <c r="J7324" t="s">
        <v>137</v>
      </c>
      <c r="K7324" t="s">
        <v>138</v>
      </c>
      <c r="L7324" t="s">
        <v>20786</v>
      </c>
      <c r="M7324" t="s">
        <v>20787</v>
      </c>
      <c r="N7324">
        <v>3.6924999999999999</v>
      </c>
      <c r="O7324">
        <v>0</v>
      </c>
      <c r="P7324">
        <v>237</v>
      </c>
      <c r="Q7324">
        <v>0</v>
      </c>
      <c r="R7324">
        <v>0</v>
      </c>
      <c r="S7324">
        <v>0</v>
      </c>
      <c r="T7324">
        <v>10</v>
      </c>
      <c r="U7324">
        <v>0</v>
      </c>
      <c r="V7324">
        <v>0</v>
      </c>
      <c r="W7324">
        <v>0</v>
      </c>
      <c r="X7324">
        <v>297.30106269949545</v>
      </c>
      <c r="Y7324">
        <v>0</v>
      </c>
      <c r="Z7324">
        <v>0</v>
      </c>
      <c r="AA7324">
        <v>0</v>
      </c>
      <c r="AB7324">
        <v>6.4013229616418199</v>
      </c>
      <c r="AC7324">
        <v>0</v>
      </c>
      <c r="AD7324">
        <v>0</v>
      </c>
      <c r="AE7324">
        <v>303.70238566113727</v>
      </c>
    </row>
    <row r="7325" spans="1:31" x14ac:dyDescent="0.25">
      <c r="A7325">
        <v>2350834</v>
      </c>
      <c r="B7325">
        <v>1</v>
      </c>
      <c r="C7325" t="s">
        <v>81</v>
      </c>
      <c r="D7325" t="s">
        <v>112</v>
      </c>
      <c r="E7325" t="s">
        <v>157</v>
      </c>
      <c r="F7325" t="s">
        <v>20788</v>
      </c>
      <c r="G7325" t="s">
        <v>159</v>
      </c>
      <c r="H7325" t="s">
        <v>154</v>
      </c>
      <c r="I7325" t="s">
        <v>144</v>
      </c>
      <c r="J7325" t="s">
        <v>137</v>
      </c>
      <c r="K7325" t="s">
        <v>138</v>
      </c>
      <c r="L7325" t="s">
        <v>20789</v>
      </c>
      <c r="M7325" t="s">
        <v>20790</v>
      </c>
      <c r="N7325">
        <v>1.6855555550000001</v>
      </c>
      <c r="O7325">
        <v>0</v>
      </c>
      <c r="P7325">
        <v>1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</v>
      </c>
    </row>
    <row r="7326" spans="1:31" x14ac:dyDescent="0.25">
      <c r="A7326">
        <v>2350785</v>
      </c>
      <c r="B7326">
        <v>1</v>
      </c>
      <c r="C7326" t="s">
        <v>80</v>
      </c>
      <c r="D7326" t="s">
        <v>110</v>
      </c>
      <c r="E7326" t="s">
        <v>157</v>
      </c>
      <c r="F7326" t="s">
        <v>20791</v>
      </c>
      <c r="G7326" t="s">
        <v>159</v>
      </c>
      <c r="H7326" t="s">
        <v>154</v>
      </c>
      <c r="I7326" t="s">
        <v>144</v>
      </c>
      <c r="J7326" t="s">
        <v>137</v>
      </c>
      <c r="K7326" t="s">
        <v>138</v>
      </c>
      <c r="L7326" t="s">
        <v>20792</v>
      </c>
      <c r="M7326" t="s">
        <v>20793</v>
      </c>
      <c r="N7326">
        <v>3.418055555</v>
      </c>
      <c r="O7326">
        <v>0</v>
      </c>
      <c r="P7326">
        <v>22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24.784776583107561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24.784776583107561</v>
      </c>
    </row>
    <row r="7327" spans="1:31" x14ac:dyDescent="0.25">
      <c r="A7327">
        <v>2350831</v>
      </c>
      <c r="B7327">
        <v>1</v>
      </c>
      <c r="C7327" t="s">
        <v>81</v>
      </c>
      <c r="D7327" t="s">
        <v>112</v>
      </c>
      <c r="E7327" t="s">
        <v>151</v>
      </c>
      <c r="F7327" t="s">
        <v>20794</v>
      </c>
      <c r="G7327" t="s">
        <v>352</v>
      </c>
      <c r="H7327" t="s">
        <v>154</v>
      </c>
      <c r="I7327" t="s">
        <v>144</v>
      </c>
      <c r="J7327" t="s">
        <v>137</v>
      </c>
      <c r="K7327" t="s">
        <v>138</v>
      </c>
      <c r="L7327" t="s">
        <v>20795</v>
      </c>
      <c r="M7327" t="s">
        <v>20796</v>
      </c>
      <c r="N7327">
        <v>2.4158333330000001</v>
      </c>
      <c r="O7327">
        <v>0</v>
      </c>
      <c r="P7327">
        <v>121</v>
      </c>
      <c r="Q7327">
        <v>0</v>
      </c>
      <c r="R7327">
        <v>0</v>
      </c>
      <c r="S7327">
        <v>0</v>
      </c>
      <c r="T7327">
        <v>7</v>
      </c>
      <c r="U7327">
        <v>0</v>
      </c>
      <c r="V7327">
        <v>0</v>
      </c>
      <c r="W7327">
        <v>0</v>
      </c>
      <c r="X7327">
        <v>43.550149738533548</v>
      </c>
      <c r="Y7327">
        <v>0</v>
      </c>
      <c r="Z7327">
        <v>0</v>
      </c>
      <c r="AA7327">
        <v>0</v>
      </c>
      <c r="AB7327">
        <v>13.392950426539926</v>
      </c>
      <c r="AC7327">
        <v>0</v>
      </c>
      <c r="AD7327">
        <v>0</v>
      </c>
      <c r="AE7327">
        <v>56.943100165073474</v>
      </c>
    </row>
    <row r="7328" spans="1:31" x14ac:dyDescent="0.25">
      <c r="A7328">
        <v>2350522</v>
      </c>
      <c r="B7328">
        <v>1</v>
      </c>
      <c r="C7328" t="s">
        <v>81</v>
      </c>
      <c r="D7328" t="s">
        <v>113</v>
      </c>
      <c r="E7328" t="s">
        <v>141</v>
      </c>
      <c r="F7328" t="s">
        <v>20797</v>
      </c>
      <c r="G7328" t="s">
        <v>363</v>
      </c>
      <c r="H7328" t="s">
        <v>135</v>
      </c>
      <c r="I7328" t="s">
        <v>144</v>
      </c>
      <c r="J7328" t="s">
        <v>137</v>
      </c>
      <c r="K7328" t="s">
        <v>138</v>
      </c>
      <c r="L7328" t="s">
        <v>20798</v>
      </c>
      <c r="M7328" t="s">
        <v>20799</v>
      </c>
      <c r="N7328">
        <v>0.76777777700000005</v>
      </c>
      <c r="O7328">
        <v>0</v>
      </c>
      <c r="P7328">
        <v>152</v>
      </c>
      <c r="Q7328">
        <v>4</v>
      </c>
      <c r="R7328">
        <v>56</v>
      </c>
      <c r="S7328">
        <v>0</v>
      </c>
      <c r="T7328">
        <v>9</v>
      </c>
      <c r="U7328">
        <v>0</v>
      </c>
      <c r="V7328">
        <v>0</v>
      </c>
      <c r="W7328">
        <v>0</v>
      </c>
      <c r="X7328">
        <v>27.523956421933867</v>
      </c>
      <c r="Y7328">
        <v>52.385719050462633</v>
      </c>
      <c r="Z7328">
        <v>39.567563748164929</v>
      </c>
      <c r="AA7328">
        <v>0</v>
      </c>
      <c r="AB7328">
        <v>4.0486765427208606</v>
      </c>
      <c r="AC7328">
        <v>0</v>
      </c>
      <c r="AD7328">
        <v>0</v>
      </c>
      <c r="AE7328">
        <v>123.52591576328228</v>
      </c>
    </row>
    <row r="7329" spans="1:31" x14ac:dyDescent="0.25">
      <c r="A7329">
        <v>2350645</v>
      </c>
      <c r="B7329">
        <v>1</v>
      </c>
      <c r="C7329" t="s">
        <v>80</v>
      </c>
      <c r="D7329" t="s">
        <v>105</v>
      </c>
      <c r="E7329" t="s">
        <v>141</v>
      </c>
      <c r="F7329" t="s">
        <v>3114</v>
      </c>
      <c r="G7329" t="s">
        <v>134</v>
      </c>
      <c r="H7329" t="s">
        <v>135</v>
      </c>
      <c r="I7329" t="s">
        <v>144</v>
      </c>
      <c r="J7329" t="s">
        <v>137</v>
      </c>
      <c r="K7329" t="s">
        <v>138</v>
      </c>
      <c r="L7329" t="s">
        <v>20800</v>
      </c>
      <c r="M7329" t="s">
        <v>20801</v>
      </c>
      <c r="N7329">
        <v>1.6675</v>
      </c>
      <c r="O7329">
        <v>1</v>
      </c>
      <c r="P7329">
        <v>2</v>
      </c>
      <c r="Q7329">
        <v>0</v>
      </c>
      <c r="R7329">
        <v>2</v>
      </c>
      <c r="S7329">
        <v>9</v>
      </c>
      <c r="T7329">
        <v>6</v>
      </c>
      <c r="U7329">
        <v>1</v>
      </c>
      <c r="V7329">
        <v>0</v>
      </c>
      <c r="W7329">
        <v>10.427320699692887</v>
      </c>
      <c r="X7329">
        <v>2.3798055956771482</v>
      </c>
      <c r="Y7329">
        <v>0</v>
      </c>
      <c r="Z7329">
        <v>0.87566041581598753</v>
      </c>
      <c r="AA7329">
        <v>135.4887280159403</v>
      </c>
      <c r="AB7329">
        <v>33.28435367094108</v>
      </c>
      <c r="AC7329">
        <v>242.80372324029665</v>
      </c>
      <c r="AD7329">
        <v>0</v>
      </c>
      <c r="AE7329">
        <v>425.25959163836404</v>
      </c>
    </row>
    <row r="7330" spans="1:31" x14ac:dyDescent="0.25">
      <c r="A7330">
        <v>2350622</v>
      </c>
      <c r="B7330">
        <v>1</v>
      </c>
      <c r="C7330" t="s">
        <v>80</v>
      </c>
      <c r="D7330" t="s">
        <v>106</v>
      </c>
      <c r="E7330" t="s">
        <v>174</v>
      </c>
      <c r="F7330" t="s">
        <v>20802</v>
      </c>
      <c r="G7330" t="s">
        <v>208</v>
      </c>
      <c r="H7330" t="s">
        <v>154</v>
      </c>
      <c r="I7330" t="s">
        <v>144</v>
      </c>
      <c r="J7330" t="s">
        <v>137</v>
      </c>
      <c r="K7330" t="s">
        <v>209</v>
      </c>
      <c r="L7330" t="s">
        <v>20803</v>
      </c>
      <c r="M7330" t="s">
        <v>20804</v>
      </c>
      <c r="N7330">
        <v>2.8616666660000001</v>
      </c>
      <c r="O7330">
        <v>0</v>
      </c>
      <c r="P7330">
        <v>98</v>
      </c>
      <c r="Q7330">
        <v>0</v>
      </c>
      <c r="R7330">
        <v>10</v>
      </c>
      <c r="S7330">
        <v>0</v>
      </c>
      <c r="T7330">
        <v>10</v>
      </c>
      <c r="U7330">
        <v>0</v>
      </c>
      <c r="V7330">
        <v>0</v>
      </c>
      <c r="W7330">
        <v>0</v>
      </c>
      <c r="X7330">
        <v>68.886652640769853</v>
      </c>
      <c r="Y7330">
        <v>0</v>
      </c>
      <c r="Z7330">
        <v>26.96333003270118</v>
      </c>
      <c r="AA7330">
        <v>0</v>
      </c>
      <c r="AB7330">
        <v>6.5824400163168644</v>
      </c>
      <c r="AC7330">
        <v>0</v>
      </c>
      <c r="AD7330">
        <v>0</v>
      </c>
      <c r="AE7330">
        <v>102.4324226897879</v>
      </c>
    </row>
    <row r="7331" spans="1:31" x14ac:dyDescent="0.25">
      <c r="A7331">
        <v>2350599</v>
      </c>
      <c r="B7331">
        <v>1</v>
      </c>
      <c r="C7331" t="s">
        <v>80</v>
      </c>
      <c r="D7331" t="s">
        <v>93</v>
      </c>
      <c r="E7331" t="s">
        <v>151</v>
      </c>
      <c r="F7331" t="s">
        <v>20805</v>
      </c>
      <c r="G7331" t="s">
        <v>153</v>
      </c>
      <c r="H7331" t="s">
        <v>154</v>
      </c>
      <c r="I7331" t="s">
        <v>144</v>
      </c>
      <c r="J7331" t="s">
        <v>137</v>
      </c>
      <c r="K7331" t="s">
        <v>138</v>
      </c>
      <c r="L7331" t="s">
        <v>20806</v>
      </c>
      <c r="M7331" t="s">
        <v>20807</v>
      </c>
      <c r="N7331">
        <v>0.49083333299999998</v>
      </c>
      <c r="O7331">
        <v>0</v>
      </c>
      <c r="P7331">
        <v>8</v>
      </c>
      <c r="Q7331">
        <v>0</v>
      </c>
      <c r="R7331">
        <v>2</v>
      </c>
      <c r="S7331">
        <v>0</v>
      </c>
      <c r="T7331">
        <v>1</v>
      </c>
      <c r="U7331">
        <v>0</v>
      </c>
      <c r="V7331">
        <v>0</v>
      </c>
      <c r="W7331">
        <v>0</v>
      </c>
      <c r="X7331">
        <v>1.0352260614742135</v>
      </c>
      <c r="Y7331">
        <v>0</v>
      </c>
      <c r="Z7331">
        <v>1.14398683585894</v>
      </c>
      <c r="AA7331">
        <v>0</v>
      </c>
      <c r="AB7331">
        <v>0.64022780962521009</v>
      </c>
      <c r="AC7331">
        <v>0</v>
      </c>
      <c r="AD7331">
        <v>0</v>
      </c>
      <c r="AE7331">
        <v>2.8194407069583631</v>
      </c>
    </row>
    <row r="7332" spans="1:31" x14ac:dyDescent="0.25">
      <c r="A7332">
        <v>2351146</v>
      </c>
      <c r="B7332">
        <v>1</v>
      </c>
      <c r="C7332" t="s">
        <v>80</v>
      </c>
      <c r="D7332" t="s">
        <v>85</v>
      </c>
      <c r="E7332" t="s">
        <v>326</v>
      </c>
      <c r="F7332" t="s">
        <v>11533</v>
      </c>
      <c r="G7332" t="s">
        <v>153</v>
      </c>
      <c r="H7332" t="s">
        <v>154</v>
      </c>
      <c r="I7332" t="s">
        <v>144</v>
      </c>
      <c r="J7332" t="s">
        <v>137</v>
      </c>
      <c r="K7332" t="s">
        <v>138</v>
      </c>
      <c r="L7332" t="s">
        <v>20808</v>
      </c>
      <c r="M7332" t="s">
        <v>20809</v>
      </c>
      <c r="N7332">
        <v>1.3872222219999999</v>
      </c>
      <c r="O7332">
        <v>0</v>
      </c>
      <c r="P7332">
        <v>23</v>
      </c>
      <c r="Q7332">
        <v>0</v>
      </c>
      <c r="R7332">
        <v>0</v>
      </c>
      <c r="S7332">
        <v>0</v>
      </c>
      <c r="T7332">
        <v>7</v>
      </c>
      <c r="U7332">
        <v>0</v>
      </c>
      <c r="V7332">
        <v>0</v>
      </c>
      <c r="W7332">
        <v>0</v>
      </c>
      <c r="X7332">
        <v>7.1201627068611328</v>
      </c>
      <c r="Y7332">
        <v>0</v>
      </c>
      <c r="Z7332">
        <v>0</v>
      </c>
      <c r="AA7332">
        <v>0</v>
      </c>
      <c r="AB7332">
        <v>33.340838106840621</v>
      </c>
      <c r="AC7332">
        <v>0</v>
      </c>
      <c r="AD7332">
        <v>0</v>
      </c>
      <c r="AE7332">
        <v>40.461000813701752</v>
      </c>
    </row>
    <row r="7333" spans="1:31" x14ac:dyDescent="0.25">
      <c r="A7333">
        <v>2350708</v>
      </c>
      <c r="B7333">
        <v>1</v>
      </c>
      <c r="C7333" t="s">
        <v>81</v>
      </c>
      <c r="D7333" t="s">
        <v>112</v>
      </c>
      <c r="E7333" t="s">
        <v>157</v>
      </c>
      <c r="F7333" t="s">
        <v>20810</v>
      </c>
      <c r="G7333" t="s">
        <v>204</v>
      </c>
      <c r="H7333" t="s">
        <v>154</v>
      </c>
      <c r="I7333" t="s">
        <v>144</v>
      </c>
      <c r="J7333" t="s">
        <v>137</v>
      </c>
      <c r="K7333" t="s">
        <v>138</v>
      </c>
      <c r="L7333" t="s">
        <v>20811</v>
      </c>
      <c r="M7333" t="s">
        <v>20812</v>
      </c>
      <c r="N7333">
        <v>1.237222222</v>
      </c>
      <c r="O7333">
        <v>0</v>
      </c>
      <c r="P7333">
        <v>1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0.1576764215965161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  <c r="AE7333">
        <v>0.1576764215965161</v>
      </c>
    </row>
    <row r="7334" spans="1:31" x14ac:dyDescent="0.25">
      <c r="A7334">
        <v>2350768</v>
      </c>
      <c r="B7334">
        <v>1</v>
      </c>
      <c r="C7334" t="s">
        <v>81</v>
      </c>
      <c r="D7334" t="s">
        <v>123</v>
      </c>
      <c r="E7334" t="s">
        <v>147</v>
      </c>
      <c r="F7334" t="s">
        <v>20813</v>
      </c>
      <c r="G7334" t="s">
        <v>134</v>
      </c>
      <c r="H7334" t="s">
        <v>135</v>
      </c>
      <c r="I7334" t="s">
        <v>144</v>
      </c>
      <c r="J7334" t="s">
        <v>137</v>
      </c>
      <c r="K7334" t="s">
        <v>138</v>
      </c>
      <c r="L7334" t="s">
        <v>20814</v>
      </c>
      <c r="M7334" t="s">
        <v>20815</v>
      </c>
      <c r="N7334">
        <v>0.51</v>
      </c>
      <c r="O7334">
        <v>0</v>
      </c>
      <c r="P7334">
        <v>2420</v>
      </c>
      <c r="Q7334">
        <v>0</v>
      </c>
      <c r="R7334">
        <v>3</v>
      </c>
      <c r="S7334">
        <v>1</v>
      </c>
      <c r="T7334">
        <v>386</v>
      </c>
      <c r="U7334">
        <v>0</v>
      </c>
      <c r="V7334">
        <v>19</v>
      </c>
      <c r="W7334">
        <v>0</v>
      </c>
      <c r="X7334">
        <v>388.57296937958216</v>
      </c>
      <c r="Y7334">
        <v>0</v>
      </c>
      <c r="Z7334">
        <v>0.95890323839372993</v>
      </c>
      <c r="AA7334">
        <v>7.5016212978911412</v>
      </c>
      <c r="AB7334">
        <v>203.57694999684796</v>
      </c>
      <c r="AC7334">
        <v>0</v>
      </c>
      <c r="AD7334">
        <v>375.7625251675135</v>
      </c>
      <c r="AE7334">
        <v>976.37296908022836</v>
      </c>
    </row>
    <row r="7335" spans="1:31" x14ac:dyDescent="0.25">
      <c r="A7335">
        <v>2351100</v>
      </c>
      <c r="B7335">
        <v>1</v>
      </c>
      <c r="C7335" t="s">
        <v>80</v>
      </c>
      <c r="D7335" t="s">
        <v>96</v>
      </c>
      <c r="E7335" t="s">
        <v>326</v>
      </c>
      <c r="F7335" t="s">
        <v>19376</v>
      </c>
      <c r="G7335" t="s">
        <v>153</v>
      </c>
      <c r="H7335" t="s">
        <v>154</v>
      </c>
      <c r="I7335" t="s">
        <v>144</v>
      </c>
      <c r="J7335" t="s">
        <v>137</v>
      </c>
      <c r="K7335" t="s">
        <v>138</v>
      </c>
      <c r="L7335" t="s">
        <v>20816</v>
      </c>
      <c r="M7335" t="s">
        <v>20817</v>
      </c>
      <c r="N7335">
        <v>1.8091666660000001</v>
      </c>
      <c r="O7335">
        <v>0</v>
      </c>
      <c r="P7335">
        <v>13</v>
      </c>
      <c r="Q7335">
        <v>0</v>
      </c>
      <c r="R7335">
        <v>0</v>
      </c>
      <c r="S7335">
        <v>0</v>
      </c>
      <c r="T7335">
        <v>1</v>
      </c>
      <c r="U7335">
        <v>0</v>
      </c>
      <c r="V7335">
        <v>0</v>
      </c>
      <c r="W7335">
        <v>0</v>
      </c>
      <c r="X7335">
        <v>17.895564797731616</v>
      </c>
      <c r="Y7335">
        <v>0</v>
      </c>
      <c r="Z7335">
        <v>0</v>
      </c>
      <c r="AA7335">
        <v>0</v>
      </c>
      <c r="AB7335">
        <v>2.9108425271172331</v>
      </c>
      <c r="AC7335">
        <v>0</v>
      </c>
      <c r="AD7335">
        <v>0</v>
      </c>
      <c r="AE7335">
        <v>20.806407324848848</v>
      </c>
    </row>
    <row r="7336" spans="1:31" x14ac:dyDescent="0.25">
      <c r="A7336">
        <v>2350562</v>
      </c>
      <c r="B7336">
        <v>1</v>
      </c>
      <c r="C7336" t="s">
        <v>80</v>
      </c>
      <c r="D7336" t="s">
        <v>83</v>
      </c>
      <c r="E7336" t="s">
        <v>326</v>
      </c>
      <c r="F7336" t="s">
        <v>20818</v>
      </c>
      <c r="G7336" t="s">
        <v>667</v>
      </c>
      <c r="H7336" t="s">
        <v>154</v>
      </c>
      <c r="I7336" t="s">
        <v>144</v>
      </c>
      <c r="J7336" t="s">
        <v>137</v>
      </c>
      <c r="K7336" t="s">
        <v>138</v>
      </c>
      <c r="L7336" t="s">
        <v>20819</v>
      </c>
      <c r="M7336" t="s">
        <v>20820</v>
      </c>
      <c r="N7336">
        <v>0.79749999999999999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24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21.181524916315894</v>
      </c>
      <c r="AC7336">
        <v>0</v>
      </c>
      <c r="AD7336">
        <v>0</v>
      </c>
      <c r="AE7336">
        <v>21.181524916315894</v>
      </c>
    </row>
    <row r="7337" spans="1:31" x14ac:dyDescent="0.25">
      <c r="A7337">
        <v>2350662</v>
      </c>
      <c r="B7337">
        <v>1</v>
      </c>
      <c r="C7337" t="s">
        <v>80</v>
      </c>
      <c r="D7337" t="s">
        <v>98</v>
      </c>
      <c r="E7337" t="s">
        <v>326</v>
      </c>
      <c r="F7337" t="s">
        <v>20821</v>
      </c>
      <c r="G7337" t="s">
        <v>153</v>
      </c>
      <c r="H7337" t="s">
        <v>154</v>
      </c>
      <c r="I7337" t="s">
        <v>144</v>
      </c>
      <c r="J7337" t="s">
        <v>137</v>
      </c>
      <c r="K7337" t="s">
        <v>138</v>
      </c>
      <c r="L7337" t="s">
        <v>20822</v>
      </c>
      <c r="M7337" t="s">
        <v>20823</v>
      </c>
      <c r="N7337">
        <v>2.798333333</v>
      </c>
      <c r="O7337">
        <v>0</v>
      </c>
      <c r="P7337">
        <v>29</v>
      </c>
      <c r="Q7337">
        <v>0</v>
      </c>
      <c r="R7337">
        <v>0</v>
      </c>
      <c r="S7337">
        <v>0</v>
      </c>
      <c r="T7337">
        <v>6</v>
      </c>
      <c r="U7337">
        <v>0</v>
      </c>
      <c r="V7337">
        <v>0</v>
      </c>
      <c r="W7337">
        <v>0</v>
      </c>
      <c r="X7337">
        <v>19.099568971321926</v>
      </c>
      <c r="Y7337">
        <v>0</v>
      </c>
      <c r="Z7337">
        <v>0</v>
      </c>
      <c r="AA7337">
        <v>0</v>
      </c>
      <c r="AB7337">
        <v>125.03084873987022</v>
      </c>
      <c r="AC7337">
        <v>0</v>
      </c>
      <c r="AD7337">
        <v>0</v>
      </c>
      <c r="AE7337">
        <v>144.13041771119214</v>
      </c>
    </row>
    <row r="7338" spans="1:31" x14ac:dyDescent="0.25">
      <c r="A7338">
        <v>2350559</v>
      </c>
      <c r="B7338">
        <v>1</v>
      </c>
      <c r="C7338" t="s">
        <v>80</v>
      </c>
      <c r="D7338" t="s">
        <v>85</v>
      </c>
      <c r="E7338" t="s">
        <v>147</v>
      </c>
      <c r="F7338" t="s">
        <v>19251</v>
      </c>
      <c r="G7338" t="s">
        <v>134</v>
      </c>
      <c r="H7338" t="s">
        <v>135</v>
      </c>
      <c r="I7338" t="s">
        <v>144</v>
      </c>
      <c r="J7338" t="s">
        <v>137</v>
      </c>
      <c r="K7338" t="s">
        <v>138</v>
      </c>
      <c r="L7338" t="s">
        <v>20824</v>
      </c>
      <c r="M7338" t="s">
        <v>20825</v>
      </c>
      <c r="N7338">
        <v>9.2777777000000006E-2</v>
      </c>
      <c r="O7338">
        <v>0</v>
      </c>
      <c r="P7338">
        <v>11292</v>
      </c>
      <c r="Q7338">
        <v>0</v>
      </c>
      <c r="R7338">
        <v>0</v>
      </c>
      <c r="S7338">
        <v>1</v>
      </c>
      <c r="T7338">
        <v>822</v>
      </c>
      <c r="U7338">
        <v>0</v>
      </c>
      <c r="V7338">
        <v>1</v>
      </c>
      <c r="W7338">
        <v>0</v>
      </c>
      <c r="X7338">
        <v>266.0934678825912</v>
      </c>
      <c r="Y7338">
        <v>0</v>
      </c>
      <c r="Z7338">
        <v>0</v>
      </c>
      <c r="AA7338">
        <v>0.1227809334234</v>
      </c>
      <c r="AB7338">
        <v>56.935380137642284</v>
      </c>
      <c r="AC7338">
        <v>0</v>
      </c>
      <c r="AD7338">
        <v>1.1838069243848466</v>
      </c>
      <c r="AE7338">
        <v>324.33543587804172</v>
      </c>
    </row>
    <row r="7339" spans="1:31" x14ac:dyDescent="0.25">
      <c r="A7339">
        <v>2350725</v>
      </c>
      <c r="B7339">
        <v>1</v>
      </c>
      <c r="C7339" t="s">
        <v>80</v>
      </c>
      <c r="D7339" t="s">
        <v>108</v>
      </c>
      <c r="E7339" t="s">
        <v>147</v>
      </c>
      <c r="F7339" t="s">
        <v>20826</v>
      </c>
      <c r="G7339" t="s">
        <v>184</v>
      </c>
      <c r="H7339" t="s">
        <v>135</v>
      </c>
      <c r="I7339" t="s">
        <v>144</v>
      </c>
      <c r="J7339" t="s">
        <v>137</v>
      </c>
      <c r="K7339" t="s">
        <v>138</v>
      </c>
      <c r="L7339" t="s">
        <v>20827</v>
      </c>
      <c r="M7339" t="s">
        <v>20828</v>
      </c>
      <c r="N7339">
        <v>1.166388888</v>
      </c>
      <c r="O7339">
        <v>0</v>
      </c>
      <c r="P7339">
        <v>29</v>
      </c>
      <c r="Q7339">
        <v>0</v>
      </c>
      <c r="R7339">
        <v>7</v>
      </c>
      <c r="S7339">
        <v>0</v>
      </c>
      <c r="T7339">
        <v>1</v>
      </c>
      <c r="U7339">
        <v>0</v>
      </c>
      <c r="V7339">
        <v>0</v>
      </c>
      <c r="W7339">
        <v>0</v>
      </c>
      <c r="X7339">
        <v>4.1710679496840308</v>
      </c>
      <c r="Y7339">
        <v>0</v>
      </c>
      <c r="Z7339">
        <v>5.1741842437034737</v>
      </c>
      <c r="AA7339">
        <v>0</v>
      </c>
      <c r="AB7339">
        <v>2.0615607193832233</v>
      </c>
      <c r="AC7339">
        <v>0</v>
      </c>
      <c r="AD7339">
        <v>0</v>
      </c>
      <c r="AE7339">
        <v>11.406812912770729</v>
      </c>
    </row>
    <row r="7340" spans="1:31" x14ac:dyDescent="0.25">
      <c r="A7340">
        <v>2350702</v>
      </c>
      <c r="B7340">
        <v>1</v>
      </c>
      <c r="C7340" t="s">
        <v>80</v>
      </c>
      <c r="D7340" t="s">
        <v>97</v>
      </c>
      <c r="E7340" t="s">
        <v>157</v>
      </c>
      <c r="F7340" t="s">
        <v>20829</v>
      </c>
      <c r="G7340" t="s">
        <v>159</v>
      </c>
      <c r="H7340" t="s">
        <v>154</v>
      </c>
      <c r="I7340" t="s">
        <v>144</v>
      </c>
      <c r="J7340" t="s">
        <v>137</v>
      </c>
      <c r="K7340" t="s">
        <v>138</v>
      </c>
      <c r="L7340" t="s">
        <v>20830</v>
      </c>
      <c r="M7340" t="s">
        <v>20831</v>
      </c>
      <c r="N7340">
        <v>4.352777777</v>
      </c>
      <c r="O7340">
        <v>0</v>
      </c>
      <c r="P7340">
        <v>1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1.2541349355541334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1.2541349355541334</v>
      </c>
    </row>
    <row r="7341" spans="1:31" x14ac:dyDescent="0.25">
      <c r="A7341">
        <v>2350582</v>
      </c>
      <c r="B7341">
        <v>1</v>
      </c>
      <c r="C7341" t="s">
        <v>81</v>
      </c>
      <c r="D7341" t="s">
        <v>119</v>
      </c>
      <c r="E7341" t="s">
        <v>151</v>
      </c>
      <c r="F7341" t="s">
        <v>18812</v>
      </c>
      <c r="G7341" t="s">
        <v>153</v>
      </c>
      <c r="H7341" t="s">
        <v>154</v>
      </c>
      <c r="I7341" t="s">
        <v>144</v>
      </c>
      <c r="J7341" t="s">
        <v>137</v>
      </c>
      <c r="K7341" t="s">
        <v>138</v>
      </c>
      <c r="L7341" t="s">
        <v>20832</v>
      </c>
      <c r="M7341" t="s">
        <v>20833</v>
      </c>
      <c r="N7341">
        <v>1.257777777</v>
      </c>
      <c r="O7341">
        <v>0</v>
      </c>
      <c r="P7341">
        <v>1</v>
      </c>
      <c r="Q7341">
        <v>0</v>
      </c>
      <c r="R7341">
        <v>2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0.47614999155699994</v>
      </c>
      <c r="Y7341">
        <v>0</v>
      </c>
      <c r="Z7341">
        <v>4.6083798193782126</v>
      </c>
      <c r="AA7341">
        <v>0</v>
      </c>
      <c r="AB7341">
        <v>0</v>
      </c>
      <c r="AC7341">
        <v>0</v>
      </c>
      <c r="AD7341">
        <v>0</v>
      </c>
      <c r="AE7341">
        <v>5.0845298109352122</v>
      </c>
    </row>
    <row r="7342" spans="1:31" x14ac:dyDescent="0.25">
      <c r="A7342">
        <v>2350894</v>
      </c>
      <c r="B7342">
        <v>1</v>
      </c>
      <c r="C7342" t="s">
        <v>80</v>
      </c>
      <c r="D7342" t="s">
        <v>96</v>
      </c>
      <c r="E7342" t="s">
        <v>157</v>
      </c>
      <c r="F7342" t="s">
        <v>20834</v>
      </c>
      <c r="G7342" t="s">
        <v>204</v>
      </c>
      <c r="H7342" t="s">
        <v>154</v>
      </c>
      <c r="I7342" t="s">
        <v>144</v>
      </c>
      <c r="J7342" t="s">
        <v>137</v>
      </c>
      <c r="K7342" t="s">
        <v>138</v>
      </c>
      <c r="L7342" t="s">
        <v>20835</v>
      </c>
      <c r="M7342" t="s">
        <v>20836</v>
      </c>
      <c r="N7342">
        <v>1.829722222</v>
      </c>
      <c r="O7342">
        <v>0</v>
      </c>
      <c r="P7342">
        <v>3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7.8915511023708591</v>
      </c>
      <c r="Y7342">
        <v>0</v>
      </c>
      <c r="Z7342">
        <v>0</v>
      </c>
      <c r="AA7342">
        <v>0</v>
      </c>
      <c r="AB7342">
        <v>0</v>
      </c>
      <c r="AC7342">
        <v>0</v>
      </c>
      <c r="AD7342">
        <v>0</v>
      </c>
      <c r="AE7342">
        <v>7.8915511023708591</v>
      </c>
    </row>
    <row r="7343" spans="1:31" x14ac:dyDescent="0.25">
      <c r="A7343">
        <v>2350917</v>
      </c>
      <c r="B7343">
        <v>1</v>
      </c>
      <c r="C7343" t="s">
        <v>81</v>
      </c>
      <c r="D7343" t="s">
        <v>128</v>
      </c>
      <c r="E7343" t="s">
        <v>157</v>
      </c>
      <c r="F7343" t="s">
        <v>20837</v>
      </c>
      <c r="G7343" t="s">
        <v>204</v>
      </c>
      <c r="H7343" t="s">
        <v>154</v>
      </c>
      <c r="I7343" t="s">
        <v>144</v>
      </c>
      <c r="J7343" t="s">
        <v>137</v>
      </c>
      <c r="K7343" t="s">
        <v>138</v>
      </c>
      <c r="L7343" t="s">
        <v>20838</v>
      </c>
      <c r="M7343" t="s">
        <v>20839</v>
      </c>
      <c r="N7343">
        <v>3.230277777</v>
      </c>
      <c r="O7343">
        <v>0</v>
      </c>
      <c r="P7343">
        <v>9</v>
      </c>
      <c r="Q7343">
        <v>0</v>
      </c>
      <c r="R7343">
        <v>0</v>
      </c>
      <c r="S7343">
        <v>0</v>
      </c>
      <c r="T7343">
        <v>1</v>
      </c>
      <c r="U7343">
        <v>0</v>
      </c>
      <c r="V7343">
        <v>0</v>
      </c>
      <c r="W7343">
        <v>0</v>
      </c>
      <c r="X7343">
        <v>7.7490794083253327</v>
      </c>
      <c r="Y7343">
        <v>0</v>
      </c>
      <c r="Z7343">
        <v>0</v>
      </c>
      <c r="AA7343">
        <v>0</v>
      </c>
      <c r="AB7343">
        <v>6.9553082404565281</v>
      </c>
      <c r="AC7343">
        <v>0</v>
      </c>
      <c r="AD7343">
        <v>0</v>
      </c>
      <c r="AE7343">
        <v>14.704387648781861</v>
      </c>
    </row>
    <row r="7344" spans="1:31" x14ac:dyDescent="0.25">
      <c r="A7344">
        <v>2351994</v>
      </c>
      <c r="B7344">
        <v>1</v>
      </c>
      <c r="C7344" t="s">
        <v>80</v>
      </c>
      <c r="D7344" t="s">
        <v>109</v>
      </c>
      <c r="E7344" t="s">
        <v>151</v>
      </c>
      <c r="F7344" t="s">
        <v>8650</v>
      </c>
      <c r="G7344" t="s">
        <v>352</v>
      </c>
      <c r="H7344" t="s">
        <v>154</v>
      </c>
      <c r="I7344" t="s">
        <v>144</v>
      </c>
      <c r="J7344" t="s">
        <v>137</v>
      </c>
      <c r="K7344" t="s">
        <v>138</v>
      </c>
      <c r="L7344" t="s">
        <v>20840</v>
      </c>
      <c r="M7344" t="s">
        <v>20841</v>
      </c>
      <c r="N7344">
        <v>2.5613888880000002</v>
      </c>
      <c r="O7344">
        <v>0</v>
      </c>
      <c r="P7344">
        <v>7</v>
      </c>
      <c r="Q7344">
        <v>0</v>
      </c>
      <c r="R7344">
        <v>2</v>
      </c>
      <c r="S7344">
        <v>0</v>
      </c>
      <c r="T7344">
        <v>1</v>
      </c>
      <c r="U7344">
        <v>0</v>
      </c>
      <c r="V7344">
        <v>0</v>
      </c>
      <c r="W7344">
        <v>0</v>
      </c>
      <c r="X7344">
        <v>4.7786266269383528</v>
      </c>
      <c r="Y7344">
        <v>0</v>
      </c>
      <c r="Z7344">
        <v>20.948150521946982</v>
      </c>
      <c r="AA7344">
        <v>0</v>
      </c>
      <c r="AB7344">
        <v>6.7188356428510918</v>
      </c>
      <c r="AC7344">
        <v>0</v>
      </c>
      <c r="AD7344">
        <v>0</v>
      </c>
      <c r="AE7344">
        <v>32.445612791736423</v>
      </c>
    </row>
    <row r="7345" spans="1:31" x14ac:dyDescent="0.25">
      <c r="A7345">
        <v>2352326</v>
      </c>
      <c r="B7345">
        <v>1</v>
      </c>
      <c r="C7345" t="s">
        <v>80</v>
      </c>
      <c r="D7345" t="s">
        <v>103</v>
      </c>
      <c r="E7345" t="s">
        <v>326</v>
      </c>
      <c r="F7345" t="s">
        <v>20842</v>
      </c>
      <c r="G7345" t="s">
        <v>667</v>
      </c>
      <c r="H7345" t="s">
        <v>154</v>
      </c>
      <c r="I7345" t="s">
        <v>144</v>
      </c>
      <c r="J7345" t="s">
        <v>137</v>
      </c>
      <c r="K7345" t="s">
        <v>138</v>
      </c>
      <c r="L7345" t="s">
        <v>20843</v>
      </c>
      <c r="M7345" t="s">
        <v>20844</v>
      </c>
      <c r="N7345">
        <v>1.6930555549999999</v>
      </c>
      <c r="O7345">
        <v>0</v>
      </c>
      <c r="P7345">
        <v>42</v>
      </c>
      <c r="Q7345">
        <v>0</v>
      </c>
      <c r="R7345">
        <v>0</v>
      </c>
      <c r="S7345">
        <v>0</v>
      </c>
      <c r="T7345">
        <v>2</v>
      </c>
      <c r="U7345">
        <v>0</v>
      </c>
      <c r="V7345">
        <v>0</v>
      </c>
      <c r="W7345">
        <v>0</v>
      </c>
      <c r="X7345">
        <v>18.42812823443845</v>
      </c>
      <c r="Y7345">
        <v>0</v>
      </c>
      <c r="Z7345">
        <v>0</v>
      </c>
      <c r="AA7345">
        <v>0</v>
      </c>
      <c r="AB7345">
        <v>2.9982964276893833</v>
      </c>
      <c r="AC7345">
        <v>0</v>
      </c>
      <c r="AD7345">
        <v>0</v>
      </c>
      <c r="AE7345">
        <v>21.426424662127832</v>
      </c>
    </row>
    <row r="7346" spans="1:31" x14ac:dyDescent="0.25">
      <c r="A7346">
        <v>2352280</v>
      </c>
      <c r="B7346">
        <v>1</v>
      </c>
      <c r="C7346" t="s">
        <v>81</v>
      </c>
      <c r="D7346" t="s">
        <v>128</v>
      </c>
      <c r="E7346" t="s">
        <v>151</v>
      </c>
      <c r="F7346" t="s">
        <v>308</v>
      </c>
      <c r="G7346" t="s">
        <v>153</v>
      </c>
      <c r="H7346" t="s">
        <v>154</v>
      </c>
      <c r="I7346" t="s">
        <v>144</v>
      </c>
      <c r="J7346" t="s">
        <v>137</v>
      </c>
      <c r="K7346" t="s">
        <v>138</v>
      </c>
      <c r="L7346" t="s">
        <v>20845</v>
      </c>
      <c r="M7346" t="s">
        <v>20846</v>
      </c>
      <c r="N7346">
        <v>0.36722222199999999</v>
      </c>
      <c r="O7346">
        <v>0</v>
      </c>
      <c r="P7346">
        <v>609</v>
      </c>
      <c r="Q7346">
        <v>0</v>
      </c>
      <c r="R7346">
        <v>2</v>
      </c>
      <c r="S7346">
        <v>0</v>
      </c>
      <c r="T7346">
        <v>17</v>
      </c>
      <c r="U7346">
        <v>0</v>
      </c>
      <c r="V7346">
        <v>0</v>
      </c>
      <c r="W7346">
        <v>0</v>
      </c>
      <c r="X7346">
        <v>55.026085510982711</v>
      </c>
      <c r="Y7346">
        <v>0</v>
      </c>
      <c r="Z7346">
        <v>2.2061094183466667E-3</v>
      </c>
      <c r="AA7346">
        <v>0</v>
      </c>
      <c r="AB7346">
        <v>5.0570481990451697</v>
      </c>
      <c r="AC7346">
        <v>0</v>
      </c>
      <c r="AD7346">
        <v>0</v>
      </c>
      <c r="AE7346">
        <v>60.085339819446226</v>
      </c>
    </row>
    <row r="7347" spans="1:31" x14ac:dyDescent="0.25">
      <c r="A7347">
        <v>2352303</v>
      </c>
      <c r="B7347">
        <v>1</v>
      </c>
      <c r="C7347" t="s">
        <v>80</v>
      </c>
      <c r="D7347" t="s">
        <v>103</v>
      </c>
      <c r="E7347" t="s">
        <v>141</v>
      </c>
      <c r="F7347" t="s">
        <v>20847</v>
      </c>
      <c r="G7347" t="s">
        <v>134</v>
      </c>
      <c r="H7347" t="s">
        <v>135</v>
      </c>
      <c r="I7347" t="s">
        <v>144</v>
      </c>
      <c r="J7347" t="s">
        <v>137</v>
      </c>
      <c r="K7347" t="s">
        <v>138</v>
      </c>
      <c r="L7347" t="s">
        <v>20848</v>
      </c>
      <c r="M7347" t="s">
        <v>20849</v>
      </c>
      <c r="N7347">
        <v>1.1019444439999999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0</v>
      </c>
      <c r="U7347">
        <v>5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0</v>
      </c>
      <c r="AC7347">
        <v>233.29555197173889</v>
      </c>
      <c r="AD7347">
        <v>0</v>
      </c>
      <c r="AE7347">
        <v>233.29555197173889</v>
      </c>
    </row>
    <row r="7348" spans="1:31" x14ac:dyDescent="0.25">
      <c r="A7348">
        <v>2351825</v>
      </c>
      <c r="B7348">
        <v>1</v>
      </c>
      <c r="C7348" t="s">
        <v>81</v>
      </c>
      <c r="D7348" t="s">
        <v>112</v>
      </c>
      <c r="E7348" t="s">
        <v>157</v>
      </c>
      <c r="F7348" t="s">
        <v>20850</v>
      </c>
      <c r="G7348" t="s">
        <v>159</v>
      </c>
      <c r="H7348" t="s">
        <v>154</v>
      </c>
      <c r="I7348" t="s">
        <v>144</v>
      </c>
      <c r="J7348" t="s">
        <v>137</v>
      </c>
      <c r="K7348" t="s">
        <v>138</v>
      </c>
      <c r="L7348" t="s">
        <v>20851</v>
      </c>
      <c r="M7348" t="s">
        <v>20852</v>
      </c>
      <c r="N7348">
        <v>4.0836111109999997</v>
      </c>
      <c r="O7348">
        <v>0</v>
      </c>
      <c r="P7348">
        <v>1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1.6273246541230555E-2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0</v>
      </c>
      <c r="AE7348">
        <v>1.6273246541230555E-2</v>
      </c>
    </row>
    <row r="7349" spans="1:31" x14ac:dyDescent="0.25">
      <c r="A7349">
        <v>2351925</v>
      </c>
      <c r="B7349">
        <v>1</v>
      </c>
      <c r="C7349" t="s">
        <v>80</v>
      </c>
      <c r="D7349" t="s">
        <v>98</v>
      </c>
      <c r="E7349" t="s">
        <v>174</v>
      </c>
      <c r="F7349" t="s">
        <v>20853</v>
      </c>
      <c r="G7349" t="s">
        <v>176</v>
      </c>
      <c r="H7349" t="s">
        <v>154</v>
      </c>
      <c r="I7349" t="s">
        <v>144</v>
      </c>
      <c r="J7349" t="s">
        <v>137</v>
      </c>
      <c r="K7349" t="s">
        <v>138</v>
      </c>
      <c r="L7349" t="s">
        <v>20854</v>
      </c>
      <c r="M7349" t="s">
        <v>20855</v>
      </c>
      <c r="N7349">
        <v>1.751666666</v>
      </c>
      <c r="O7349">
        <v>0</v>
      </c>
      <c r="P7349">
        <v>161</v>
      </c>
      <c r="Q7349">
        <v>0</v>
      </c>
      <c r="R7349">
        <v>4</v>
      </c>
      <c r="S7349">
        <v>0</v>
      </c>
      <c r="T7349">
        <v>28</v>
      </c>
      <c r="U7349">
        <v>0</v>
      </c>
      <c r="V7349">
        <v>0</v>
      </c>
      <c r="W7349">
        <v>0</v>
      </c>
      <c r="X7349">
        <v>77.07543753380665</v>
      </c>
      <c r="Y7349">
        <v>0</v>
      </c>
      <c r="Z7349">
        <v>8.7871859541337685</v>
      </c>
      <c r="AA7349">
        <v>0</v>
      </c>
      <c r="AB7349">
        <v>48.756530909614213</v>
      </c>
      <c r="AC7349">
        <v>0</v>
      </c>
      <c r="AD7349">
        <v>0</v>
      </c>
      <c r="AE7349">
        <v>134.61915439755464</v>
      </c>
    </row>
    <row r="7350" spans="1:31" x14ac:dyDescent="0.25">
      <c r="A7350">
        <v>2351779</v>
      </c>
      <c r="B7350">
        <v>1</v>
      </c>
      <c r="C7350" t="s">
        <v>81</v>
      </c>
      <c r="D7350" t="s">
        <v>128</v>
      </c>
      <c r="E7350" t="s">
        <v>132</v>
      </c>
      <c r="F7350" t="s">
        <v>9307</v>
      </c>
      <c r="G7350" t="s">
        <v>134</v>
      </c>
      <c r="H7350" t="s">
        <v>135</v>
      </c>
      <c r="I7350" t="s">
        <v>144</v>
      </c>
      <c r="J7350" t="s">
        <v>137</v>
      </c>
      <c r="K7350" t="s">
        <v>138</v>
      </c>
      <c r="L7350" t="s">
        <v>20856</v>
      </c>
      <c r="M7350" t="s">
        <v>20857</v>
      </c>
      <c r="N7350">
        <v>0.85111111100000003</v>
      </c>
      <c r="O7350">
        <v>0</v>
      </c>
      <c r="P7350">
        <v>8</v>
      </c>
      <c r="Q7350">
        <v>0</v>
      </c>
      <c r="R7350">
        <v>0</v>
      </c>
      <c r="S7350">
        <v>0</v>
      </c>
      <c r="T7350">
        <v>0</v>
      </c>
      <c r="U7350">
        <v>1</v>
      </c>
      <c r="V7350">
        <v>0</v>
      </c>
      <c r="W7350">
        <v>0</v>
      </c>
      <c r="X7350">
        <v>1.4800707602510135</v>
      </c>
      <c r="Y7350">
        <v>0</v>
      </c>
      <c r="Z7350">
        <v>0</v>
      </c>
      <c r="AA7350">
        <v>0</v>
      </c>
      <c r="AB7350">
        <v>0</v>
      </c>
      <c r="AC7350">
        <v>19.981117245144613</v>
      </c>
      <c r="AD7350">
        <v>0</v>
      </c>
      <c r="AE7350">
        <v>21.461188005395627</v>
      </c>
    </row>
    <row r="7351" spans="1:31" x14ac:dyDescent="0.25">
      <c r="A7351">
        <v>2352343</v>
      </c>
      <c r="B7351">
        <v>1</v>
      </c>
      <c r="C7351" t="s">
        <v>80</v>
      </c>
      <c r="D7351" t="s">
        <v>105</v>
      </c>
      <c r="E7351" t="s">
        <v>157</v>
      </c>
      <c r="F7351" t="s">
        <v>20858</v>
      </c>
      <c r="G7351" t="s">
        <v>204</v>
      </c>
      <c r="H7351" t="s">
        <v>154</v>
      </c>
      <c r="I7351" t="s">
        <v>144</v>
      </c>
      <c r="J7351" t="s">
        <v>137</v>
      </c>
      <c r="K7351" t="s">
        <v>138</v>
      </c>
      <c r="L7351" t="s">
        <v>20859</v>
      </c>
      <c r="M7351" t="s">
        <v>20860</v>
      </c>
      <c r="N7351">
        <v>2.292777777</v>
      </c>
      <c r="O7351">
        <v>0</v>
      </c>
      <c r="P7351">
        <v>3</v>
      </c>
      <c r="Q7351">
        <v>0</v>
      </c>
      <c r="R7351">
        <v>0</v>
      </c>
      <c r="S7351">
        <v>0</v>
      </c>
      <c r="T7351">
        <v>1</v>
      </c>
      <c r="U7351">
        <v>0</v>
      </c>
      <c r="V7351">
        <v>0</v>
      </c>
      <c r="W7351">
        <v>0</v>
      </c>
      <c r="X7351">
        <v>1.1987741977561557</v>
      </c>
      <c r="Y7351">
        <v>0</v>
      </c>
      <c r="Z7351">
        <v>0</v>
      </c>
      <c r="AA7351">
        <v>0</v>
      </c>
      <c r="AB7351">
        <v>1.4933533885816466</v>
      </c>
      <c r="AC7351">
        <v>0</v>
      </c>
      <c r="AD7351">
        <v>0</v>
      </c>
      <c r="AE7351">
        <v>2.6921275863378025</v>
      </c>
    </row>
    <row r="7352" spans="1:31" x14ac:dyDescent="0.25">
      <c r="A7352">
        <v>2351785</v>
      </c>
      <c r="B7352">
        <v>1</v>
      </c>
      <c r="C7352" t="s">
        <v>80</v>
      </c>
      <c r="D7352" t="s">
        <v>108</v>
      </c>
      <c r="E7352" t="s">
        <v>151</v>
      </c>
      <c r="F7352" t="s">
        <v>20861</v>
      </c>
      <c r="G7352" t="s">
        <v>153</v>
      </c>
      <c r="H7352" t="s">
        <v>154</v>
      </c>
      <c r="I7352" t="s">
        <v>144</v>
      </c>
      <c r="J7352" t="s">
        <v>137</v>
      </c>
      <c r="K7352" t="s">
        <v>138</v>
      </c>
      <c r="L7352" t="s">
        <v>20862</v>
      </c>
      <c r="M7352" t="s">
        <v>20863</v>
      </c>
      <c r="N7352">
        <v>3.7144444440000002</v>
      </c>
      <c r="O7352">
        <v>0</v>
      </c>
      <c r="P7352">
        <v>0</v>
      </c>
      <c r="Q7352">
        <v>0</v>
      </c>
      <c r="R7352">
        <v>1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0.38779390099578337</v>
      </c>
      <c r="AA7352">
        <v>0</v>
      </c>
      <c r="AB7352">
        <v>0</v>
      </c>
      <c r="AC7352">
        <v>0</v>
      </c>
      <c r="AD7352">
        <v>0</v>
      </c>
      <c r="AE7352">
        <v>0.38779390099578337</v>
      </c>
    </row>
    <row r="7353" spans="1:31" x14ac:dyDescent="0.25">
      <c r="A7353">
        <v>2352180</v>
      </c>
      <c r="B7353">
        <v>1</v>
      </c>
      <c r="C7353" t="s">
        <v>80</v>
      </c>
      <c r="D7353" t="s">
        <v>91</v>
      </c>
      <c r="E7353" t="s">
        <v>147</v>
      </c>
      <c r="F7353" t="s">
        <v>3184</v>
      </c>
      <c r="G7353" t="s">
        <v>184</v>
      </c>
      <c r="H7353" t="s">
        <v>135</v>
      </c>
      <c r="I7353" t="s">
        <v>144</v>
      </c>
      <c r="J7353" t="s">
        <v>137</v>
      </c>
      <c r="K7353" t="s">
        <v>138</v>
      </c>
      <c r="L7353" t="s">
        <v>20864</v>
      </c>
      <c r="M7353" t="s">
        <v>20865</v>
      </c>
      <c r="N7353">
        <v>3.2636111109999999</v>
      </c>
      <c r="O7353">
        <v>0</v>
      </c>
      <c r="P7353">
        <v>3</v>
      </c>
      <c r="Q7353">
        <v>0</v>
      </c>
      <c r="R7353">
        <v>5</v>
      </c>
      <c r="S7353">
        <v>0</v>
      </c>
      <c r="T7353">
        <v>2</v>
      </c>
      <c r="U7353">
        <v>0</v>
      </c>
      <c r="V7353">
        <v>0</v>
      </c>
      <c r="W7353">
        <v>0</v>
      </c>
      <c r="X7353">
        <v>0.81478398708866484</v>
      </c>
      <c r="Y7353">
        <v>0</v>
      </c>
      <c r="Z7353">
        <v>31.561242558625427</v>
      </c>
      <c r="AA7353">
        <v>0</v>
      </c>
      <c r="AB7353">
        <v>1.031250576581219</v>
      </c>
      <c r="AC7353">
        <v>0</v>
      </c>
      <c r="AD7353">
        <v>0</v>
      </c>
      <c r="AE7353">
        <v>33.407277122295312</v>
      </c>
    </row>
    <row r="7354" spans="1:31" x14ac:dyDescent="0.25">
      <c r="A7354">
        <v>2352094</v>
      </c>
      <c r="B7354">
        <v>1</v>
      </c>
      <c r="C7354" t="s">
        <v>80</v>
      </c>
      <c r="D7354" t="s">
        <v>103</v>
      </c>
      <c r="E7354" t="s">
        <v>141</v>
      </c>
      <c r="F7354" t="s">
        <v>20866</v>
      </c>
      <c r="G7354" t="s">
        <v>363</v>
      </c>
      <c r="H7354" t="s">
        <v>135</v>
      </c>
      <c r="I7354" t="s">
        <v>144</v>
      </c>
      <c r="J7354" t="s">
        <v>137</v>
      </c>
      <c r="K7354" t="s">
        <v>138</v>
      </c>
      <c r="L7354" t="s">
        <v>20867</v>
      </c>
      <c r="M7354" t="s">
        <v>20868</v>
      </c>
      <c r="N7354">
        <v>0.181666666</v>
      </c>
      <c r="O7354">
        <v>21</v>
      </c>
      <c r="P7354">
        <v>2579</v>
      </c>
      <c r="Q7354">
        <v>33</v>
      </c>
      <c r="R7354">
        <v>193</v>
      </c>
      <c r="S7354">
        <v>56</v>
      </c>
      <c r="T7354">
        <v>699</v>
      </c>
      <c r="U7354">
        <v>7</v>
      </c>
      <c r="V7354">
        <v>1</v>
      </c>
      <c r="W7354">
        <v>3.2533183478690999</v>
      </c>
      <c r="X7354">
        <v>100.14599585735603</v>
      </c>
      <c r="Y7354">
        <v>27.510788080022827</v>
      </c>
      <c r="Z7354">
        <v>19.608083255097718</v>
      </c>
      <c r="AA7354">
        <v>66.144144716659881</v>
      </c>
      <c r="AB7354">
        <v>112.08747191854125</v>
      </c>
      <c r="AC7354">
        <v>104.48063115764302</v>
      </c>
      <c r="AD7354">
        <v>4.4805616818186005</v>
      </c>
      <c r="AE7354">
        <v>437.71099501500839</v>
      </c>
    </row>
    <row r="7355" spans="1:31" x14ac:dyDescent="0.25">
      <c r="A7355">
        <v>2352134</v>
      </c>
      <c r="B7355">
        <v>1</v>
      </c>
      <c r="C7355" t="s">
        <v>80</v>
      </c>
      <c r="D7355" t="s">
        <v>103</v>
      </c>
      <c r="E7355" t="s">
        <v>151</v>
      </c>
      <c r="F7355" t="s">
        <v>20869</v>
      </c>
      <c r="G7355" t="s">
        <v>153</v>
      </c>
      <c r="H7355" t="s">
        <v>154</v>
      </c>
      <c r="I7355" t="s">
        <v>144</v>
      </c>
      <c r="J7355" t="s">
        <v>137</v>
      </c>
      <c r="K7355" t="s">
        <v>138</v>
      </c>
      <c r="L7355" t="s">
        <v>20870</v>
      </c>
      <c r="M7355" t="s">
        <v>20871</v>
      </c>
      <c r="N7355">
        <v>1.2861111110000001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27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18.810614838981046</v>
      </c>
      <c r="AC7355">
        <v>0</v>
      </c>
      <c r="AD7355">
        <v>0</v>
      </c>
      <c r="AE7355">
        <v>18.810614838981046</v>
      </c>
    </row>
    <row r="7356" spans="1:31" x14ac:dyDescent="0.25">
      <c r="A7356">
        <v>2351842</v>
      </c>
      <c r="B7356">
        <v>1</v>
      </c>
      <c r="C7356" t="s">
        <v>80</v>
      </c>
      <c r="D7356" t="s">
        <v>87</v>
      </c>
      <c r="E7356" t="s">
        <v>132</v>
      </c>
      <c r="F7356" t="s">
        <v>20872</v>
      </c>
      <c r="G7356" t="s">
        <v>134</v>
      </c>
      <c r="H7356" t="s">
        <v>135</v>
      </c>
      <c r="I7356" t="s">
        <v>144</v>
      </c>
      <c r="J7356" t="s">
        <v>137</v>
      </c>
      <c r="K7356" t="s">
        <v>138</v>
      </c>
      <c r="L7356" t="s">
        <v>20873</v>
      </c>
      <c r="M7356" t="s">
        <v>20874</v>
      </c>
      <c r="N7356">
        <v>0.223611111</v>
      </c>
      <c r="O7356">
        <v>2</v>
      </c>
      <c r="P7356">
        <v>12044</v>
      </c>
      <c r="Q7356">
        <v>2</v>
      </c>
      <c r="R7356">
        <v>26</v>
      </c>
      <c r="S7356">
        <v>28</v>
      </c>
      <c r="T7356">
        <v>1066</v>
      </c>
      <c r="U7356">
        <v>10</v>
      </c>
      <c r="V7356">
        <v>5</v>
      </c>
      <c r="W7356">
        <v>6.0269645782869447E-2</v>
      </c>
      <c r="X7356">
        <v>889.76822258627021</v>
      </c>
      <c r="Y7356">
        <v>0.32195547762350002</v>
      </c>
      <c r="Z7356">
        <v>3.5257411317956335</v>
      </c>
      <c r="AA7356">
        <v>88.337535516975962</v>
      </c>
      <c r="AB7356">
        <v>493.97651578604535</v>
      </c>
      <c r="AC7356">
        <v>132.01469609744677</v>
      </c>
      <c r="AD7356">
        <v>62.106209182732883</v>
      </c>
      <c r="AE7356">
        <v>1670.1111454246734</v>
      </c>
    </row>
    <row r="7357" spans="1:31" x14ac:dyDescent="0.25">
      <c r="A7357">
        <v>2351862</v>
      </c>
      <c r="B7357">
        <v>1</v>
      </c>
      <c r="C7357" t="s">
        <v>80</v>
      </c>
      <c r="D7357" t="s">
        <v>94</v>
      </c>
      <c r="E7357" t="s">
        <v>147</v>
      </c>
      <c r="F7357" t="s">
        <v>15554</v>
      </c>
      <c r="G7357" t="s">
        <v>208</v>
      </c>
      <c r="H7357" t="s">
        <v>135</v>
      </c>
      <c r="I7357" t="s">
        <v>144</v>
      </c>
      <c r="J7357" t="s">
        <v>137</v>
      </c>
      <c r="K7357" t="s">
        <v>209</v>
      </c>
      <c r="L7357" t="s">
        <v>20875</v>
      </c>
      <c r="M7357" t="s">
        <v>20876</v>
      </c>
      <c r="N7357">
        <v>8.5191666660000003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0</v>
      </c>
      <c r="U7357">
        <v>1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0</v>
      </c>
      <c r="AC7357">
        <v>21.047851687281362</v>
      </c>
      <c r="AD7357">
        <v>0</v>
      </c>
      <c r="AE7357">
        <v>21.047851687281362</v>
      </c>
    </row>
    <row r="7358" spans="1:31" x14ac:dyDescent="0.25">
      <c r="A7358">
        <v>2352097</v>
      </c>
      <c r="B7358">
        <v>1</v>
      </c>
      <c r="C7358" t="s">
        <v>80</v>
      </c>
      <c r="D7358" t="s">
        <v>87</v>
      </c>
      <c r="E7358" t="s">
        <v>132</v>
      </c>
      <c r="F7358" t="s">
        <v>20572</v>
      </c>
      <c r="G7358" t="s">
        <v>134</v>
      </c>
      <c r="H7358" t="s">
        <v>135</v>
      </c>
      <c r="I7358" t="s">
        <v>144</v>
      </c>
      <c r="J7358" t="s">
        <v>137</v>
      </c>
      <c r="K7358" t="s">
        <v>138</v>
      </c>
      <c r="L7358" t="s">
        <v>20877</v>
      </c>
      <c r="M7358" t="s">
        <v>20878</v>
      </c>
      <c r="N7358">
        <v>2.1927777769999999</v>
      </c>
      <c r="O7358">
        <v>0</v>
      </c>
      <c r="P7358">
        <v>2873</v>
      </c>
      <c r="Q7358">
        <v>0</v>
      </c>
      <c r="R7358">
        <v>0</v>
      </c>
      <c r="S7358">
        <v>4</v>
      </c>
      <c r="T7358">
        <v>257</v>
      </c>
      <c r="U7358">
        <v>0</v>
      </c>
      <c r="V7358">
        <v>3</v>
      </c>
      <c r="W7358">
        <v>0</v>
      </c>
      <c r="X7358">
        <v>1654.3913720003623</v>
      </c>
      <c r="Y7358">
        <v>0</v>
      </c>
      <c r="Z7358">
        <v>0</v>
      </c>
      <c r="AA7358">
        <v>229.2723730590229</v>
      </c>
      <c r="AB7358">
        <v>860.3306527612126</v>
      </c>
      <c r="AC7358">
        <v>0</v>
      </c>
      <c r="AD7358">
        <v>143.73322862877461</v>
      </c>
      <c r="AE7358">
        <v>2887.7276264493721</v>
      </c>
    </row>
    <row r="7359" spans="1:31" x14ac:dyDescent="0.25">
      <c r="A7359">
        <v>2352223</v>
      </c>
      <c r="B7359">
        <v>1</v>
      </c>
      <c r="C7359" t="s">
        <v>80</v>
      </c>
      <c r="D7359" t="s">
        <v>83</v>
      </c>
      <c r="E7359" t="s">
        <v>157</v>
      </c>
      <c r="F7359" t="s">
        <v>20879</v>
      </c>
      <c r="G7359" t="s">
        <v>204</v>
      </c>
      <c r="H7359" t="s">
        <v>154</v>
      </c>
      <c r="I7359" t="s">
        <v>144</v>
      </c>
      <c r="J7359" t="s">
        <v>137</v>
      </c>
      <c r="K7359" t="s">
        <v>138</v>
      </c>
      <c r="L7359" t="s">
        <v>20880</v>
      </c>
      <c r="M7359" t="s">
        <v>20881</v>
      </c>
      <c r="N7359">
        <v>1.6177777769999999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1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3.4148976135911395</v>
      </c>
      <c r="AC7359">
        <v>0</v>
      </c>
      <c r="AD7359">
        <v>0</v>
      </c>
      <c r="AE7359">
        <v>3.4148976135911395</v>
      </c>
    </row>
    <row r="7360" spans="1:31" x14ac:dyDescent="0.25">
      <c r="A7360">
        <v>2351905</v>
      </c>
      <c r="B7360">
        <v>1</v>
      </c>
      <c r="C7360" t="s">
        <v>81</v>
      </c>
      <c r="D7360" t="s">
        <v>120</v>
      </c>
      <c r="E7360" t="s">
        <v>151</v>
      </c>
      <c r="F7360" t="s">
        <v>20882</v>
      </c>
      <c r="G7360" t="s">
        <v>153</v>
      </c>
      <c r="H7360" t="s">
        <v>154</v>
      </c>
      <c r="I7360" t="s">
        <v>144</v>
      </c>
      <c r="J7360" t="s">
        <v>137</v>
      </c>
      <c r="K7360" t="s">
        <v>138</v>
      </c>
      <c r="L7360" t="s">
        <v>20883</v>
      </c>
      <c r="M7360" t="s">
        <v>20884</v>
      </c>
      <c r="N7360">
        <v>1.177777777</v>
      </c>
      <c r="O7360">
        <v>0</v>
      </c>
      <c r="P7360">
        <v>53</v>
      </c>
      <c r="Q7360">
        <v>0</v>
      </c>
      <c r="R7360">
        <v>3</v>
      </c>
      <c r="S7360">
        <v>0</v>
      </c>
      <c r="T7360">
        <v>1</v>
      </c>
      <c r="U7360">
        <v>0</v>
      </c>
      <c r="V7360">
        <v>0</v>
      </c>
      <c r="W7360">
        <v>0</v>
      </c>
      <c r="X7360">
        <v>8.219500077661074</v>
      </c>
      <c r="Y7360">
        <v>0</v>
      </c>
      <c r="Z7360">
        <v>0.8152028070888</v>
      </c>
      <c r="AA7360">
        <v>0</v>
      </c>
      <c r="AB7360">
        <v>0</v>
      </c>
      <c r="AC7360">
        <v>0</v>
      </c>
      <c r="AD7360">
        <v>0</v>
      </c>
      <c r="AE7360">
        <v>9.0347028847498745</v>
      </c>
    </row>
    <row r="7361" spans="1:31" x14ac:dyDescent="0.25">
      <c r="A7361">
        <v>2352011</v>
      </c>
      <c r="B7361">
        <v>1</v>
      </c>
      <c r="C7361" t="s">
        <v>80</v>
      </c>
      <c r="D7361" t="s">
        <v>90</v>
      </c>
      <c r="E7361" t="s">
        <v>151</v>
      </c>
      <c r="F7361" t="s">
        <v>12015</v>
      </c>
      <c r="G7361" t="s">
        <v>352</v>
      </c>
      <c r="H7361" t="s">
        <v>154</v>
      </c>
      <c r="I7361" t="s">
        <v>144</v>
      </c>
      <c r="J7361" t="s">
        <v>137</v>
      </c>
      <c r="K7361" t="s">
        <v>138</v>
      </c>
      <c r="L7361" t="s">
        <v>20885</v>
      </c>
      <c r="M7361" t="s">
        <v>20886</v>
      </c>
      <c r="N7361">
        <v>3.6775000000000002</v>
      </c>
      <c r="O7361">
        <v>0</v>
      </c>
      <c r="P7361">
        <v>151</v>
      </c>
      <c r="Q7361">
        <v>0</v>
      </c>
      <c r="R7361">
        <v>0</v>
      </c>
      <c r="S7361">
        <v>0</v>
      </c>
      <c r="T7361">
        <v>4</v>
      </c>
      <c r="U7361">
        <v>0</v>
      </c>
      <c r="V7361">
        <v>0</v>
      </c>
      <c r="W7361">
        <v>0</v>
      </c>
      <c r="X7361">
        <v>172.28953882090477</v>
      </c>
      <c r="Y7361">
        <v>0</v>
      </c>
      <c r="Z7361">
        <v>0</v>
      </c>
      <c r="AA7361">
        <v>0</v>
      </c>
      <c r="AB7361">
        <v>1.5098318324569</v>
      </c>
      <c r="AC7361">
        <v>0</v>
      </c>
      <c r="AD7361">
        <v>0</v>
      </c>
      <c r="AE7361">
        <v>173.79937065336168</v>
      </c>
    </row>
    <row r="7362" spans="1:31" x14ac:dyDescent="0.25">
      <c r="A7362">
        <v>2351968</v>
      </c>
      <c r="B7362">
        <v>1</v>
      </c>
      <c r="C7362" t="s">
        <v>81</v>
      </c>
      <c r="D7362" t="s">
        <v>128</v>
      </c>
      <c r="E7362" t="s">
        <v>141</v>
      </c>
      <c r="F7362" t="s">
        <v>19143</v>
      </c>
      <c r="G7362" t="s">
        <v>352</v>
      </c>
      <c r="H7362" t="s">
        <v>135</v>
      </c>
      <c r="I7362" t="s">
        <v>144</v>
      </c>
      <c r="J7362" t="s">
        <v>3</v>
      </c>
      <c r="K7362" t="s">
        <v>138</v>
      </c>
      <c r="L7362" t="s">
        <v>20887</v>
      </c>
      <c r="M7362" t="s">
        <v>20888</v>
      </c>
      <c r="N7362">
        <v>0.66861111100000004</v>
      </c>
      <c r="O7362">
        <v>0</v>
      </c>
      <c r="P7362">
        <v>0</v>
      </c>
      <c r="Q7362">
        <v>0</v>
      </c>
      <c r="R7362">
        <v>0</v>
      </c>
      <c r="S7362">
        <v>22</v>
      </c>
      <c r="T7362">
        <v>0</v>
      </c>
      <c r="U7362">
        <v>19</v>
      </c>
      <c r="V7362">
        <v>0</v>
      </c>
      <c r="W7362">
        <v>0</v>
      </c>
      <c r="X7362">
        <v>0</v>
      </c>
      <c r="Y7362">
        <v>0</v>
      </c>
      <c r="Z7362">
        <v>0</v>
      </c>
      <c r="AA7362">
        <v>281.82310486869972</v>
      </c>
      <c r="AB7362">
        <v>0</v>
      </c>
      <c r="AC7362">
        <v>1752.3879165092576</v>
      </c>
      <c r="AD7362">
        <v>0</v>
      </c>
      <c r="AE7362">
        <v>2034.2110213779574</v>
      </c>
    </row>
    <row r="7363" spans="1:31" x14ac:dyDescent="0.25">
      <c r="A7363">
        <v>2352916</v>
      </c>
      <c r="B7363">
        <v>1</v>
      </c>
      <c r="C7363" t="s">
        <v>81</v>
      </c>
      <c r="D7363" t="s">
        <v>112</v>
      </c>
      <c r="E7363" t="s">
        <v>151</v>
      </c>
      <c r="F7363" t="s">
        <v>20889</v>
      </c>
      <c r="G7363" t="s">
        <v>153</v>
      </c>
      <c r="H7363" t="s">
        <v>154</v>
      </c>
      <c r="I7363" t="s">
        <v>144</v>
      </c>
      <c r="J7363" t="s">
        <v>137</v>
      </c>
      <c r="K7363" t="s">
        <v>138</v>
      </c>
      <c r="L7363" t="s">
        <v>20890</v>
      </c>
      <c r="M7363" t="s">
        <v>20891</v>
      </c>
      <c r="N7363">
        <v>0.87388888799999997</v>
      </c>
      <c r="O7363">
        <v>0</v>
      </c>
      <c r="P7363">
        <v>111</v>
      </c>
      <c r="Q7363">
        <v>0</v>
      </c>
      <c r="R7363">
        <v>2</v>
      </c>
      <c r="S7363">
        <v>0</v>
      </c>
      <c r="T7363">
        <v>6</v>
      </c>
      <c r="U7363">
        <v>0</v>
      </c>
      <c r="V7363">
        <v>0</v>
      </c>
      <c r="W7363">
        <v>0</v>
      </c>
      <c r="X7363">
        <v>18.912968376754183</v>
      </c>
      <c r="Y7363">
        <v>0</v>
      </c>
      <c r="Z7363">
        <v>2.3676356226382502</v>
      </c>
      <c r="AA7363">
        <v>0</v>
      </c>
      <c r="AB7363">
        <v>2.8711830609655449</v>
      </c>
      <c r="AC7363">
        <v>0</v>
      </c>
      <c r="AD7363">
        <v>0</v>
      </c>
      <c r="AE7363">
        <v>24.151787060357979</v>
      </c>
    </row>
    <row r="7364" spans="1:31" x14ac:dyDescent="0.25">
      <c r="A7364">
        <v>2352438</v>
      </c>
      <c r="B7364">
        <v>1</v>
      </c>
      <c r="C7364" t="s">
        <v>80</v>
      </c>
      <c r="D7364" t="s">
        <v>97</v>
      </c>
      <c r="E7364" t="s">
        <v>151</v>
      </c>
      <c r="F7364" t="s">
        <v>20892</v>
      </c>
      <c r="G7364" t="s">
        <v>153</v>
      </c>
      <c r="H7364" t="s">
        <v>154</v>
      </c>
      <c r="I7364" t="s">
        <v>144</v>
      </c>
      <c r="J7364" t="s">
        <v>137</v>
      </c>
      <c r="K7364" t="s">
        <v>138</v>
      </c>
      <c r="L7364" t="s">
        <v>20893</v>
      </c>
      <c r="M7364" t="s">
        <v>20894</v>
      </c>
      <c r="N7364">
        <v>1.855555555</v>
      </c>
      <c r="O7364">
        <v>0</v>
      </c>
      <c r="P7364">
        <v>0</v>
      </c>
      <c r="Q7364">
        <v>0</v>
      </c>
      <c r="R7364">
        <v>5</v>
      </c>
      <c r="S7364">
        <v>0</v>
      </c>
      <c r="T7364">
        <v>2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16.837136250337235</v>
      </c>
      <c r="AA7364">
        <v>0</v>
      </c>
      <c r="AB7364">
        <v>1.8127478010349223</v>
      </c>
      <c r="AC7364">
        <v>0</v>
      </c>
      <c r="AD7364">
        <v>0</v>
      </c>
      <c r="AE7364">
        <v>18.649884051372158</v>
      </c>
    </row>
    <row r="7365" spans="1:31" x14ac:dyDescent="0.25">
      <c r="A7365">
        <v>2352770</v>
      </c>
      <c r="B7365">
        <v>1</v>
      </c>
      <c r="C7365" t="s">
        <v>81</v>
      </c>
      <c r="D7365" t="s">
        <v>123</v>
      </c>
      <c r="E7365" t="s">
        <v>157</v>
      </c>
      <c r="F7365" t="s">
        <v>20895</v>
      </c>
      <c r="G7365" t="s">
        <v>204</v>
      </c>
      <c r="H7365" t="s">
        <v>154</v>
      </c>
      <c r="I7365" t="s">
        <v>144</v>
      </c>
      <c r="J7365" t="s">
        <v>137</v>
      </c>
      <c r="K7365" t="s">
        <v>138</v>
      </c>
      <c r="L7365" t="s">
        <v>20896</v>
      </c>
      <c r="M7365" t="s">
        <v>20897</v>
      </c>
      <c r="N7365">
        <v>0.90111111099999996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1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</v>
      </c>
    </row>
    <row r="7366" spans="1:31" x14ac:dyDescent="0.25">
      <c r="A7366">
        <v>2352830</v>
      </c>
      <c r="B7366">
        <v>1</v>
      </c>
      <c r="C7366" t="s">
        <v>81</v>
      </c>
      <c r="D7366" t="s">
        <v>128</v>
      </c>
      <c r="E7366" t="s">
        <v>157</v>
      </c>
      <c r="F7366" t="s">
        <v>20898</v>
      </c>
      <c r="G7366" t="s">
        <v>159</v>
      </c>
      <c r="H7366" t="s">
        <v>154</v>
      </c>
      <c r="I7366" t="s">
        <v>144</v>
      </c>
      <c r="J7366" t="s">
        <v>137</v>
      </c>
      <c r="K7366" t="s">
        <v>138</v>
      </c>
      <c r="L7366" t="s">
        <v>20899</v>
      </c>
      <c r="M7366" t="s">
        <v>20900</v>
      </c>
      <c r="N7366">
        <v>1.315833333</v>
      </c>
      <c r="O7366">
        <v>0</v>
      </c>
      <c r="P7366">
        <v>1</v>
      </c>
      <c r="Q7366">
        <v>0</v>
      </c>
      <c r="R7366">
        <v>0</v>
      </c>
      <c r="S7366">
        <v>0</v>
      </c>
      <c r="T7366">
        <v>1</v>
      </c>
      <c r="U7366">
        <v>0</v>
      </c>
      <c r="V7366">
        <v>0</v>
      </c>
      <c r="W7366">
        <v>0</v>
      </c>
      <c r="X7366">
        <v>0.49731927948863419</v>
      </c>
      <c r="Y7366">
        <v>0</v>
      </c>
      <c r="Z7366">
        <v>0</v>
      </c>
      <c r="AA7366">
        <v>0</v>
      </c>
      <c r="AB7366">
        <v>2.7343837047549626</v>
      </c>
      <c r="AC7366">
        <v>0</v>
      </c>
      <c r="AD7366">
        <v>0</v>
      </c>
      <c r="AE7366">
        <v>3.2317029842435967</v>
      </c>
    </row>
    <row r="7367" spans="1:31" x14ac:dyDescent="0.25">
      <c r="A7367">
        <v>2352724</v>
      </c>
      <c r="B7367">
        <v>1</v>
      </c>
      <c r="C7367" t="s">
        <v>80</v>
      </c>
      <c r="D7367" t="s">
        <v>108</v>
      </c>
      <c r="E7367" t="s">
        <v>147</v>
      </c>
      <c r="F7367" t="s">
        <v>20901</v>
      </c>
      <c r="G7367" t="s">
        <v>184</v>
      </c>
      <c r="H7367" t="s">
        <v>135</v>
      </c>
      <c r="I7367" t="s">
        <v>144</v>
      </c>
      <c r="J7367" t="s">
        <v>137</v>
      </c>
      <c r="K7367" t="s">
        <v>138</v>
      </c>
      <c r="L7367" t="s">
        <v>20902</v>
      </c>
      <c r="M7367" t="s">
        <v>20903</v>
      </c>
      <c r="N7367">
        <v>5.1936111110000001</v>
      </c>
      <c r="O7367">
        <v>0</v>
      </c>
      <c r="P7367">
        <v>23</v>
      </c>
      <c r="Q7367">
        <v>0</v>
      </c>
      <c r="R7367">
        <v>8</v>
      </c>
      <c r="S7367">
        <v>0</v>
      </c>
      <c r="T7367">
        <v>3</v>
      </c>
      <c r="U7367">
        <v>0</v>
      </c>
      <c r="V7367">
        <v>0</v>
      </c>
      <c r="W7367">
        <v>0</v>
      </c>
      <c r="X7367">
        <v>34.855029653256047</v>
      </c>
      <c r="Y7367">
        <v>0</v>
      </c>
      <c r="Z7367">
        <v>61.080271140947488</v>
      </c>
      <c r="AA7367">
        <v>0</v>
      </c>
      <c r="AB7367">
        <v>28.05472249627778</v>
      </c>
      <c r="AC7367">
        <v>0</v>
      </c>
      <c r="AD7367">
        <v>0</v>
      </c>
      <c r="AE7367">
        <v>123.9900232904813</v>
      </c>
    </row>
    <row r="7368" spans="1:31" x14ac:dyDescent="0.25">
      <c r="A7368">
        <v>2353022</v>
      </c>
      <c r="B7368">
        <v>1</v>
      </c>
      <c r="C7368" t="s">
        <v>81</v>
      </c>
      <c r="D7368" t="s">
        <v>112</v>
      </c>
      <c r="E7368" t="s">
        <v>151</v>
      </c>
      <c r="F7368" t="s">
        <v>20904</v>
      </c>
      <c r="G7368" t="s">
        <v>410</v>
      </c>
      <c r="H7368" t="s">
        <v>154</v>
      </c>
      <c r="I7368" t="s">
        <v>144</v>
      </c>
      <c r="J7368" t="s">
        <v>137</v>
      </c>
      <c r="K7368" t="s">
        <v>138</v>
      </c>
      <c r="L7368" t="s">
        <v>20905</v>
      </c>
      <c r="M7368" t="s">
        <v>20906</v>
      </c>
      <c r="N7368">
        <v>1.2324999999999999</v>
      </c>
      <c r="O7368">
        <v>0</v>
      </c>
      <c r="P7368">
        <v>373</v>
      </c>
      <c r="Q7368">
        <v>0</v>
      </c>
      <c r="R7368">
        <v>0</v>
      </c>
      <c r="S7368">
        <v>0</v>
      </c>
      <c r="T7368">
        <v>8</v>
      </c>
      <c r="U7368">
        <v>0</v>
      </c>
      <c r="V7368">
        <v>0</v>
      </c>
      <c r="W7368">
        <v>0</v>
      </c>
      <c r="X7368">
        <v>104.85310418005871</v>
      </c>
      <c r="Y7368">
        <v>0</v>
      </c>
      <c r="Z7368">
        <v>0</v>
      </c>
      <c r="AA7368">
        <v>0</v>
      </c>
      <c r="AB7368">
        <v>3.4345531713901267</v>
      </c>
      <c r="AC7368">
        <v>0</v>
      </c>
      <c r="AD7368">
        <v>0</v>
      </c>
      <c r="AE7368">
        <v>108.28765735144883</v>
      </c>
    </row>
    <row r="7369" spans="1:31" x14ac:dyDescent="0.25">
      <c r="A7369">
        <v>2352684</v>
      </c>
      <c r="B7369">
        <v>1</v>
      </c>
      <c r="C7369" t="s">
        <v>81</v>
      </c>
      <c r="D7369" t="s">
        <v>128</v>
      </c>
      <c r="E7369" t="s">
        <v>151</v>
      </c>
      <c r="F7369" t="s">
        <v>1129</v>
      </c>
      <c r="G7369" t="s">
        <v>153</v>
      </c>
      <c r="H7369" t="s">
        <v>154</v>
      </c>
      <c r="I7369" t="s">
        <v>144</v>
      </c>
      <c r="J7369" t="s">
        <v>137</v>
      </c>
      <c r="K7369" t="s">
        <v>138</v>
      </c>
      <c r="L7369" t="s">
        <v>20907</v>
      </c>
      <c r="M7369" t="s">
        <v>20908</v>
      </c>
      <c r="N7369">
        <v>0.80638888799999997</v>
      </c>
      <c r="O7369">
        <v>0</v>
      </c>
      <c r="P7369">
        <v>18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4.3922821855240954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4.3922821855240954</v>
      </c>
    </row>
    <row r="7370" spans="1:31" x14ac:dyDescent="0.25">
      <c r="A7370">
        <v>2352584</v>
      </c>
      <c r="B7370">
        <v>1</v>
      </c>
      <c r="C7370" t="s">
        <v>80</v>
      </c>
      <c r="D7370" t="s">
        <v>85</v>
      </c>
      <c r="E7370" t="s">
        <v>174</v>
      </c>
      <c r="F7370" t="s">
        <v>20909</v>
      </c>
      <c r="G7370" t="s">
        <v>176</v>
      </c>
      <c r="H7370" t="s">
        <v>154</v>
      </c>
      <c r="I7370" t="s">
        <v>144</v>
      </c>
      <c r="J7370" t="s">
        <v>137</v>
      </c>
      <c r="K7370" t="s">
        <v>138</v>
      </c>
      <c r="L7370" t="s">
        <v>20910</v>
      </c>
      <c r="M7370" t="s">
        <v>20911</v>
      </c>
      <c r="N7370">
        <v>2.4544444439999999</v>
      </c>
      <c r="O7370">
        <v>0</v>
      </c>
      <c r="P7370">
        <v>69</v>
      </c>
      <c r="Q7370">
        <v>0</v>
      </c>
      <c r="R7370">
        <v>0</v>
      </c>
      <c r="S7370">
        <v>0</v>
      </c>
      <c r="T7370">
        <v>24</v>
      </c>
      <c r="U7370">
        <v>0</v>
      </c>
      <c r="V7370">
        <v>0</v>
      </c>
      <c r="W7370">
        <v>0</v>
      </c>
      <c r="X7370">
        <v>90.85080202752772</v>
      </c>
      <c r="Y7370">
        <v>0</v>
      </c>
      <c r="Z7370">
        <v>0</v>
      </c>
      <c r="AA7370">
        <v>0</v>
      </c>
      <c r="AB7370">
        <v>233.45330143463485</v>
      </c>
      <c r="AC7370">
        <v>0</v>
      </c>
      <c r="AD7370">
        <v>0</v>
      </c>
      <c r="AE7370">
        <v>324.30410346216257</v>
      </c>
    </row>
    <row r="7371" spans="1:31" x14ac:dyDescent="0.25">
      <c r="A7371">
        <v>2352455</v>
      </c>
      <c r="B7371">
        <v>1</v>
      </c>
      <c r="C7371" t="s">
        <v>81</v>
      </c>
      <c r="D7371" t="s">
        <v>115</v>
      </c>
      <c r="E7371" t="s">
        <v>141</v>
      </c>
      <c r="F7371" t="s">
        <v>20912</v>
      </c>
      <c r="G7371" t="s">
        <v>208</v>
      </c>
      <c r="H7371" t="s">
        <v>135</v>
      </c>
      <c r="I7371" t="s">
        <v>144</v>
      </c>
      <c r="J7371" t="s">
        <v>137</v>
      </c>
      <c r="K7371" t="s">
        <v>209</v>
      </c>
      <c r="L7371" t="s">
        <v>20913</v>
      </c>
      <c r="M7371" t="s">
        <v>20914</v>
      </c>
      <c r="N7371">
        <v>7.9458333330000004</v>
      </c>
      <c r="O7371">
        <v>0</v>
      </c>
      <c r="P7371">
        <v>480</v>
      </c>
      <c r="Q7371">
        <v>3</v>
      </c>
      <c r="R7371">
        <v>18</v>
      </c>
      <c r="S7371">
        <v>5</v>
      </c>
      <c r="T7371">
        <v>36</v>
      </c>
      <c r="U7371">
        <v>0</v>
      </c>
      <c r="V7371">
        <v>1</v>
      </c>
      <c r="W7371">
        <v>0</v>
      </c>
      <c r="X7371">
        <v>359.24389483249081</v>
      </c>
      <c r="Y7371">
        <v>41.598666750574722</v>
      </c>
      <c r="Z7371">
        <v>76.286278371627191</v>
      </c>
      <c r="AA7371">
        <v>91.81028016178287</v>
      </c>
      <c r="AB7371">
        <v>116.42140668233309</v>
      </c>
      <c r="AC7371">
        <v>0</v>
      </c>
      <c r="AD7371">
        <v>1.2601463092950002E-2</v>
      </c>
      <c r="AE7371">
        <v>685.37312826190168</v>
      </c>
    </row>
    <row r="7372" spans="1:31" x14ac:dyDescent="0.25">
      <c r="A7372">
        <v>2352810</v>
      </c>
      <c r="B7372">
        <v>1</v>
      </c>
      <c r="C7372" t="s">
        <v>80</v>
      </c>
      <c r="D7372" t="s">
        <v>98</v>
      </c>
      <c r="E7372" t="s">
        <v>132</v>
      </c>
      <c r="F7372" t="s">
        <v>5368</v>
      </c>
      <c r="G7372" t="s">
        <v>134</v>
      </c>
      <c r="H7372" t="s">
        <v>135</v>
      </c>
      <c r="I7372" t="s">
        <v>144</v>
      </c>
      <c r="J7372" t="s">
        <v>137</v>
      </c>
      <c r="K7372" t="s">
        <v>138</v>
      </c>
      <c r="L7372" t="s">
        <v>20915</v>
      </c>
      <c r="M7372" t="s">
        <v>20916</v>
      </c>
      <c r="N7372">
        <v>0.86222222199999998</v>
      </c>
      <c r="O7372">
        <v>1</v>
      </c>
      <c r="P7372">
        <v>212</v>
      </c>
      <c r="Q7372">
        <v>7</v>
      </c>
      <c r="R7372">
        <v>1</v>
      </c>
      <c r="S7372">
        <v>4</v>
      </c>
      <c r="T7372">
        <v>22</v>
      </c>
      <c r="U7372">
        <v>0</v>
      </c>
      <c r="V7372">
        <v>0</v>
      </c>
      <c r="W7372">
        <v>0.24515134285226664</v>
      </c>
      <c r="X7372">
        <v>48.23466222149198</v>
      </c>
      <c r="Y7372">
        <v>26.665192077943129</v>
      </c>
      <c r="Z7372">
        <v>0.27172157018794668</v>
      </c>
      <c r="AA7372">
        <v>73.913303437239492</v>
      </c>
      <c r="AB7372">
        <v>6.3685199723806232</v>
      </c>
      <c r="AC7372">
        <v>0</v>
      </c>
      <c r="AD7372">
        <v>0</v>
      </c>
      <c r="AE7372">
        <v>155.69855062209544</v>
      </c>
    </row>
    <row r="7373" spans="1:31" x14ac:dyDescent="0.25">
      <c r="A7373">
        <v>2352647</v>
      </c>
      <c r="B7373">
        <v>1</v>
      </c>
      <c r="C7373" t="s">
        <v>80</v>
      </c>
      <c r="D7373" t="s">
        <v>97</v>
      </c>
      <c r="E7373" t="s">
        <v>151</v>
      </c>
      <c r="F7373" t="s">
        <v>1958</v>
      </c>
      <c r="G7373" t="s">
        <v>410</v>
      </c>
      <c r="H7373" t="s">
        <v>154</v>
      </c>
      <c r="I7373" t="s">
        <v>144</v>
      </c>
      <c r="J7373" t="s">
        <v>137</v>
      </c>
      <c r="K7373" t="s">
        <v>138</v>
      </c>
      <c r="L7373" t="s">
        <v>20917</v>
      </c>
      <c r="M7373" t="s">
        <v>20918</v>
      </c>
      <c r="N7373">
        <v>0.92333333299999998</v>
      </c>
      <c r="O7373">
        <v>0</v>
      </c>
      <c r="P7373">
        <v>10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2.8627790695168316</v>
      </c>
      <c r="Y7373">
        <v>0</v>
      </c>
      <c r="Z7373">
        <v>0</v>
      </c>
      <c r="AA7373">
        <v>0</v>
      </c>
      <c r="AB7373">
        <v>0</v>
      </c>
      <c r="AC7373">
        <v>0</v>
      </c>
      <c r="AD7373">
        <v>0</v>
      </c>
      <c r="AE7373">
        <v>2.8627790695168316</v>
      </c>
    </row>
    <row r="7374" spans="1:31" x14ac:dyDescent="0.25">
      <c r="A7374">
        <v>2352933</v>
      </c>
      <c r="B7374">
        <v>1</v>
      </c>
      <c r="C7374" t="s">
        <v>80</v>
      </c>
      <c r="D7374" t="s">
        <v>88</v>
      </c>
      <c r="E7374" t="s">
        <v>157</v>
      </c>
      <c r="F7374" t="s">
        <v>20919</v>
      </c>
      <c r="G7374" t="s">
        <v>159</v>
      </c>
      <c r="H7374" t="s">
        <v>154</v>
      </c>
      <c r="I7374" t="s">
        <v>144</v>
      </c>
      <c r="J7374" t="s">
        <v>137</v>
      </c>
      <c r="K7374" t="s">
        <v>138</v>
      </c>
      <c r="L7374" t="s">
        <v>20920</v>
      </c>
      <c r="M7374" t="s">
        <v>20921</v>
      </c>
      <c r="N7374">
        <v>1.4102777769999999</v>
      </c>
      <c r="O7374">
        <v>0</v>
      </c>
      <c r="P7374">
        <v>2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1.0680936725376902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1.0680936725376902</v>
      </c>
    </row>
    <row r="7375" spans="1:31" x14ac:dyDescent="0.25">
      <c r="A7375">
        <v>2352641</v>
      </c>
      <c r="B7375">
        <v>1</v>
      </c>
      <c r="C7375" t="s">
        <v>80</v>
      </c>
      <c r="D7375" t="s">
        <v>106</v>
      </c>
      <c r="E7375" t="s">
        <v>132</v>
      </c>
      <c r="F7375" t="s">
        <v>20922</v>
      </c>
      <c r="G7375" t="s">
        <v>134</v>
      </c>
      <c r="H7375" t="s">
        <v>135</v>
      </c>
      <c r="I7375" t="s">
        <v>144</v>
      </c>
      <c r="J7375" t="s">
        <v>137</v>
      </c>
      <c r="K7375" t="s">
        <v>138</v>
      </c>
      <c r="L7375" t="s">
        <v>20923</v>
      </c>
      <c r="M7375" t="s">
        <v>20924</v>
      </c>
      <c r="N7375">
        <v>0.11805555500000001</v>
      </c>
      <c r="O7375">
        <v>6</v>
      </c>
      <c r="P7375">
        <v>9819</v>
      </c>
      <c r="Q7375">
        <v>0</v>
      </c>
      <c r="R7375">
        <v>13</v>
      </c>
      <c r="S7375">
        <v>22</v>
      </c>
      <c r="T7375">
        <v>2691</v>
      </c>
      <c r="U7375">
        <v>0</v>
      </c>
      <c r="V7375">
        <v>1</v>
      </c>
      <c r="W7375">
        <v>0.23845728135170832</v>
      </c>
      <c r="X7375">
        <v>278.26702290971417</v>
      </c>
      <c r="Y7375">
        <v>0</v>
      </c>
      <c r="Z7375">
        <v>3.4442153578949175</v>
      </c>
      <c r="AA7375">
        <v>22.207789644780004</v>
      </c>
      <c r="AB7375">
        <v>378.42947111140802</v>
      </c>
      <c r="AC7375">
        <v>0</v>
      </c>
      <c r="AD7375">
        <v>19.520636877757362</v>
      </c>
      <c r="AE7375">
        <v>702.10759318290616</v>
      </c>
    </row>
    <row r="7376" spans="1:31" x14ac:dyDescent="0.25">
      <c r="A7376">
        <v>2352667</v>
      </c>
      <c r="B7376">
        <v>1</v>
      </c>
      <c r="C7376" t="s">
        <v>80</v>
      </c>
      <c r="D7376" t="s">
        <v>93</v>
      </c>
      <c r="E7376" t="s">
        <v>157</v>
      </c>
      <c r="F7376" t="s">
        <v>20925</v>
      </c>
      <c r="G7376" t="s">
        <v>279</v>
      </c>
      <c r="H7376" t="s">
        <v>154</v>
      </c>
      <c r="I7376" t="s">
        <v>144</v>
      </c>
      <c r="J7376" t="s">
        <v>137</v>
      </c>
      <c r="K7376" t="s">
        <v>138</v>
      </c>
      <c r="L7376" t="s">
        <v>20926</v>
      </c>
      <c r="M7376" t="s">
        <v>20927</v>
      </c>
      <c r="N7376">
        <v>5.2119444440000002</v>
      </c>
      <c r="O7376">
        <v>0</v>
      </c>
      <c r="P7376">
        <v>4</v>
      </c>
      <c r="Q7376">
        <v>0</v>
      </c>
      <c r="R7376">
        <v>0</v>
      </c>
      <c r="S7376">
        <v>0</v>
      </c>
      <c r="T7376">
        <v>1</v>
      </c>
      <c r="U7376">
        <v>0</v>
      </c>
      <c r="V7376">
        <v>0</v>
      </c>
      <c r="W7376">
        <v>0</v>
      </c>
      <c r="X7376">
        <v>4.4880592139660687</v>
      </c>
      <c r="Y7376">
        <v>0</v>
      </c>
      <c r="Z7376">
        <v>0</v>
      </c>
      <c r="AA7376">
        <v>0</v>
      </c>
      <c r="AB7376">
        <v>1.0580389144023754</v>
      </c>
      <c r="AC7376">
        <v>0</v>
      </c>
      <c r="AD7376">
        <v>0</v>
      </c>
      <c r="AE7376">
        <v>5.5460981283684436</v>
      </c>
    </row>
    <row r="7377" spans="1:31" x14ac:dyDescent="0.25">
      <c r="A7377">
        <v>2352498</v>
      </c>
      <c r="B7377">
        <v>1</v>
      </c>
      <c r="C7377" t="s">
        <v>81</v>
      </c>
      <c r="D7377" t="s">
        <v>128</v>
      </c>
      <c r="E7377" t="s">
        <v>147</v>
      </c>
      <c r="F7377" t="s">
        <v>20928</v>
      </c>
      <c r="G7377" t="s">
        <v>494</v>
      </c>
      <c r="H7377" t="s">
        <v>135</v>
      </c>
      <c r="I7377" t="s">
        <v>144</v>
      </c>
      <c r="J7377" t="s">
        <v>137</v>
      </c>
      <c r="K7377" t="s">
        <v>138</v>
      </c>
      <c r="L7377" t="s">
        <v>20929</v>
      </c>
      <c r="M7377" t="s">
        <v>20930</v>
      </c>
      <c r="N7377">
        <v>4.3613888879999996</v>
      </c>
      <c r="O7377">
        <v>0</v>
      </c>
      <c r="P7377">
        <v>0</v>
      </c>
      <c r="Q7377">
        <v>2</v>
      </c>
      <c r="R7377">
        <v>0</v>
      </c>
      <c r="S7377">
        <v>2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25.401232284467497</v>
      </c>
      <c r="Z7377">
        <v>0</v>
      </c>
      <c r="AA7377">
        <v>25.392545448816985</v>
      </c>
      <c r="AB7377">
        <v>0</v>
      </c>
      <c r="AC7377">
        <v>0</v>
      </c>
      <c r="AD7377">
        <v>0</v>
      </c>
      <c r="AE7377">
        <v>50.793777733284486</v>
      </c>
    </row>
    <row r="7378" spans="1:31" x14ac:dyDescent="0.25">
      <c r="A7378">
        <v>2352996</v>
      </c>
      <c r="B7378">
        <v>1</v>
      </c>
      <c r="C7378" t="s">
        <v>80</v>
      </c>
      <c r="D7378" t="s">
        <v>82</v>
      </c>
      <c r="E7378" t="s">
        <v>157</v>
      </c>
      <c r="F7378" t="s">
        <v>20931</v>
      </c>
      <c r="G7378" t="s">
        <v>159</v>
      </c>
      <c r="H7378" t="s">
        <v>154</v>
      </c>
      <c r="I7378" t="s">
        <v>144</v>
      </c>
      <c r="J7378" t="s">
        <v>137</v>
      </c>
      <c r="K7378" t="s">
        <v>138</v>
      </c>
      <c r="L7378" t="s">
        <v>20932</v>
      </c>
      <c r="M7378" t="s">
        <v>20933</v>
      </c>
      <c r="N7378">
        <v>1.9680555550000001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5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7.2977878196530564E-3</v>
      </c>
      <c r="AC7378">
        <v>0</v>
      </c>
      <c r="AD7378">
        <v>0</v>
      </c>
      <c r="AE7378">
        <v>7.2977878196530564E-3</v>
      </c>
    </row>
    <row r="7379" spans="1:31" x14ac:dyDescent="0.25">
      <c r="A7379">
        <v>2352747</v>
      </c>
      <c r="B7379">
        <v>1</v>
      </c>
      <c r="C7379" t="s">
        <v>80</v>
      </c>
      <c r="D7379" t="s">
        <v>108</v>
      </c>
      <c r="E7379" t="s">
        <v>141</v>
      </c>
      <c r="F7379" t="s">
        <v>10331</v>
      </c>
      <c r="G7379" t="s">
        <v>134</v>
      </c>
      <c r="H7379" t="s">
        <v>135</v>
      </c>
      <c r="I7379" t="s">
        <v>144</v>
      </c>
      <c r="J7379" t="s">
        <v>137</v>
      </c>
      <c r="K7379" t="s">
        <v>138</v>
      </c>
      <c r="L7379" t="s">
        <v>20934</v>
      </c>
      <c r="M7379" t="s">
        <v>20935</v>
      </c>
      <c r="N7379">
        <v>0.946111111</v>
      </c>
      <c r="O7379">
        <v>0</v>
      </c>
      <c r="P7379">
        <v>711</v>
      </c>
      <c r="Q7379">
        <v>0</v>
      </c>
      <c r="R7379">
        <v>218</v>
      </c>
      <c r="S7379">
        <v>3</v>
      </c>
      <c r="T7379">
        <v>151</v>
      </c>
      <c r="U7379">
        <v>0</v>
      </c>
      <c r="V7379">
        <v>0</v>
      </c>
      <c r="W7379">
        <v>0</v>
      </c>
      <c r="X7379">
        <v>177.25354563562291</v>
      </c>
      <c r="Y7379">
        <v>0</v>
      </c>
      <c r="Z7379">
        <v>694.99162222778853</v>
      </c>
      <c r="AA7379">
        <v>6.8229655908436744</v>
      </c>
      <c r="AB7379">
        <v>383.36751866934969</v>
      </c>
      <c r="AC7379">
        <v>0</v>
      </c>
      <c r="AD7379">
        <v>0</v>
      </c>
      <c r="AE7379">
        <v>1262.4356521236048</v>
      </c>
    </row>
    <row r="7380" spans="1:31" x14ac:dyDescent="0.25">
      <c r="A7380">
        <v>2352661</v>
      </c>
      <c r="B7380">
        <v>1</v>
      </c>
      <c r="C7380" t="s">
        <v>80</v>
      </c>
      <c r="D7380" t="s">
        <v>96</v>
      </c>
      <c r="E7380" t="s">
        <v>157</v>
      </c>
      <c r="F7380" t="s">
        <v>20936</v>
      </c>
      <c r="G7380" t="s">
        <v>279</v>
      </c>
      <c r="H7380" t="s">
        <v>154</v>
      </c>
      <c r="I7380" t="s">
        <v>144</v>
      </c>
      <c r="J7380" t="s">
        <v>137</v>
      </c>
      <c r="K7380" t="s">
        <v>138</v>
      </c>
      <c r="L7380" t="s">
        <v>20937</v>
      </c>
      <c r="M7380" t="s">
        <v>20938</v>
      </c>
      <c r="N7380">
        <v>3.009166666</v>
      </c>
      <c r="O7380">
        <v>0</v>
      </c>
      <c r="P7380">
        <v>1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2.9361990405103802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2.9361990405103802</v>
      </c>
    </row>
    <row r="7381" spans="1:31" x14ac:dyDescent="0.25">
      <c r="A7381">
        <v>2352564</v>
      </c>
      <c r="B7381">
        <v>1</v>
      </c>
      <c r="C7381" t="s">
        <v>80</v>
      </c>
      <c r="D7381" t="s">
        <v>95</v>
      </c>
      <c r="E7381" t="s">
        <v>174</v>
      </c>
      <c r="F7381" t="s">
        <v>20939</v>
      </c>
      <c r="G7381" t="s">
        <v>176</v>
      </c>
      <c r="H7381" t="s">
        <v>154</v>
      </c>
      <c r="I7381" t="s">
        <v>144</v>
      </c>
      <c r="J7381" t="s">
        <v>137</v>
      </c>
      <c r="K7381" t="s">
        <v>138</v>
      </c>
      <c r="L7381" t="s">
        <v>20940</v>
      </c>
      <c r="M7381" t="s">
        <v>20941</v>
      </c>
      <c r="N7381">
        <v>1.4411111109999999</v>
      </c>
      <c r="O7381">
        <v>0</v>
      </c>
      <c r="P7381">
        <v>15</v>
      </c>
      <c r="Q7381">
        <v>0</v>
      </c>
      <c r="R7381">
        <v>1</v>
      </c>
      <c r="S7381">
        <v>0</v>
      </c>
      <c r="T7381">
        <v>1</v>
      </c>
      <c r="U7381">
        <v>0</v>
      </c>
      <c r="V7381">
        <v>0</v>
      </c>
      <c r="W7381">
        <v>0</v>
      </c>
      <c r="X7381">
        <v>1.632382075312047</v>
      </c>
      <c r="Y7381">
        <v>0</v>
      </c>
      <c r="Z7381">
        <v>0.12638990681573278</v>
      </c>
      <c r="AA7381">
        <v>0</v>
      </c>
      <c r="AB7381">
        <v>0</v>
      </c>
      <c r="AC7381">
        <v>0</v>
      </c>
      <c r="AD7381">
        <v>0</v>
      </c>
      <c r="AE7381">
        <v>1.7587719821277799</v>
      </c>
    </row>
    <row r="7382" spans="1:31" x14ac:dyDescent="0.25">
      <c r="A7382">
        <v>2352896</v>
      </c>
      <c r="B7382">
        <v>1</v>
      </c>
      <c r="C7382" t="s">
        <v>80</v>
      </c>
      <c r="D7382" t="s">
        <v>94</v>
      </c>
      <c r="E7382" t="s">
        <v>174</v>
      </c>
      <c r="F7382" t="s">
        <v>12559</v>
      </c>
      <c r="G7382" t="s">
        <v>176</v>
      </c>
      <c r="H7382" t="s">
        <v>154</v>
      </c>
      <c r="I7382" t="s">
        <v>144</v>
      </c>
      <c r="J7382" t="s">
        <v>137</v>
      </c>
      <c r="K7382" t="s">
        <v>138</v>
      </c>
      <c r="L7382" t="s">
        <v>20942</v>
      </c>
      <c r="M7382" t="s">
        <v>20943</v>
      </c>
      <c r="N7382">
        <v>2.2963888880000001</v>
      </c>
      <c r="O7382">
        <v>0</v>
      </c>
      <c r="P7382">
        <v>196</v>
      </c>
      <c r="Q7382">
        <v>0</v>
      </c>
      <c r="R7382">
        <v>1</v>
      </c>
      <c r="S7382">
        <v>0</v>
      </c>
      <c r="T7382">
        <v>3</v>
      </c>
      <c r="U7382">
        <v>0</v>
      </c>
      <c r="V7382">
        <v>0</v>
      </c>
      <c r="W7382">
        <v>0</v>
      </c>
      <c r="X7382">
        <v>121.05394491110984</v>
      </c>
      <c r="Y7382">
        <v>0</v>
      </c>
      <c r="Z7382">
        <v>1.8904570933043177</v>
      </c>
      <c r="AA7382">
        <v>0</v>
      </c>
      <c r="AB7382">
        <v>6.7095402754158897</v>
      </c>
      <c r="AC7382">
        <v>0</v>
      </c>
      <c r="AD7382">
        <v>0</v>
      </c>
      <c r="AE7382">
        <v>129.65394227983006</v>
      </c>
    </row>
    <row r="7383" spans="1:31" x14ac:dyDescent="0.25">
      <c r="A7383">
        <v>2352518</v>
      </c>
      <c r="B7383">
        <v>1</v>
      </c>
      <c r="C7383" t="s">
        <v>80</v>
      </c>
      <c r="D7383" t="s">
        <v>101</v>
      </c>
      <c r="E7383" t="s">
        <v>151</v>
      </c>
      <c r="F7383" t="s">
        <v>4265</v>
      </c>
      <c r="G7383" t="s">
        <v>194</v>
      </c>
      <c r="H7383" t="s">
        <v>154</v>
      </c>
      <c r="I7383" t="s">
        <v>144</v>
      </c>
      <c r="J7383" t="s">
        <v>137</v>
      </c>
      <c r="K7383" t="s">
        <v>138</v>
      </c>
      <c r="L7383" t="s">
        <v>20944</v>
      </c>
      <c r="M7383" t="s">
        <v>20945</v>
      </c>
      <c r="N7383">
        <v>0.30861111099999999</v>
      </c>
      <c r="O7383">
        <v>0</v>
      </c>
      <c r="P7383">
        <v>9</v>
      </c>
      <c r="Q7383">
        <v>0</v>
      </c>
      <c r="R7383">
        <v>0</v>
      </c>
      <c r="S7383">
        <v>0</v>
      </c>
      <c r="T7383">
        <v>3</v>
      </c>
      <c r="U7383">
        <v>0</v>
      </c>
      <c r="V7383">
        <v>0</v>
      </c>
      <c r="W7383">
        <v>0</v>
      </c>
      <c r="X7383">
        <v>1.1479039236513868</v>
      </c>
      <c r="Y7383">
        <v>0</v>
      </c>
      <c r="Z7383">
        <v>0</v>
      </c>
      <c r="AA7383">
        <v>0</v>
      </c>
      <c r="AB7383">
        <v>2.2233927569907084</v>
      </c>
      <c r="AC7383">
        <v>0</v>
      </c>
      <c r="AD7383">
        <v>0</v>
      </c>
      <c r="AE7383">
        <v>3.3712966806420952</v>
      </c>
    </row>
    <row r="7384" spans="1:31" x14ac:dyDescent="0.25">
      <c r="A7384">
        <v>2352418</v>
      </c>
      <c r="B7384">
        <v>1</v>
      </c>
      <c r="C7384" t="s">
        <v>81</v>
      </c>
      <c r="D7384" t="s">
        <v>123</v>
      </c>
      <c r="E7384" t="s">
        <v>141</v>
      </c>
      <c r="F7384" t="s">
        <v>4763</v>
      </c>
      <c r="G7384" t="s">
        <v>134</v>
      </c>
      <c r="H7384" t="s">
        <v>135</v>
      </c>
      <c r="I7384" t="s">
        <v>144</v>
      </c>
      <c r="J7384" t="s">
        <v>137</v>
      </c>
      <c r="K7384" t="s">
        <v>138</v>
      </c>
      <c r="L7384" t="s">
        <v>20946</v>
      </c>
      <c r="M7384" t="s">
        <v>20947</v>
      </c>
      <c r="N7384">
        <v>1.2338888880000001</v>
      </c>
      <c r="O7384">
        <v>0</v>
      </c>
      <c r="P7384">
        <v>361</v>
      </c>
      <c r="Q7384">
        <v>138</v>
      </c>
      <c r="R7384">
        <v>53</v>
      </c>
      <c r="S7384">
        <v>15</v>
      </c>
      <c r="T7384">
        <v>36</v>
      </c>
      <c r="U7384">
        <v>0</v>
      </c>
      <c r="V7384">
        <v>0</v>
      </c>
      <c r="W7384">
        <v>0</v>
      </c>
      <c r="X7384">
        <v>75.716126040002777</v>
      </c>
      <c r="Y7384">
        <v>743.73763046880549</v>
      </c>
      <c r="Z7384">
        <v>170.5793546785375</v>
      </c>
      <c r="AA7384">
        <v>40.390956775568647</v>
      </c>
      <c r="AB7384">
        <v>29.851947129610043</v>
      </c>
      <c r="AC7384">
        <v>0</v>
      </c>
      <c r="AD7384">
        <v>0</v>
      </c>
      <c r="AE7384">
        <v>1060.2760150925246</v>
      </c>
    </row>
    <row r="7385" spans="1:31" x14ac:dyDescent="0.25">
      <c r="A7385">
        <v>2352541</v>
      </c>
      <c r="B7385">
        <v>1</v>
      </c>
      <c r="C7385" t="s">
        <v>80</v>
      </c>
      <c r="D7385" t="s">
        <v>97</v>
      </c>
      <c r="E7385" t="s">
        <v>157</v>
      </c>
      <c r="F7385" t="s">
        <v>20948</v>
      </c>
      <c r="G7385" t="s">
        <v>352</v>
      </c>
      <c r="H7385" t="s">
        <v>154</v>
      </c>
      <c r="I7385" t="s">
        <v>144</v>
      </c>
      <c r="J7385" t="s">
        <v>137</v>
      </c>
      <c r="K7385" t="s">
        <v>138</v>
      </c>
      <c r="L7385" t="s">
        <v>20949</v>
      </c>
      <c r="M7385" t="s">
        <v>20950</v>
      </c>
      <c r="N7385">
        <v>2.5322222220000001</v>
      </c>
      <c r="O7385">
        <v>0</v>
      </c>
      <c r="P7385">
        <v>1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</v>
      </c>
    </row>
    <row r="7386" spans="1:31" x14ac:dyDescent="0.25">
      <c r="A7386">
        <v>2352395</v>
      </c>
      <c r="B7386">
        <v>1</v>
      </c>
      <c r="C7386" t="s">
        <v>80</v>
      </c>
      <c r="D7386" t="s">
        <v>88</v>
      </c>
      <c r="E7386" t="s">
        <v>157</v>
      </c>
      <c r="F7386" t="s">
        <v>20951</v>
      </c>
      <c r="G7386" t="s">
        <v>204</v>
      </c>
      <c r="H7386" t="s">
        <v>154</v>
      </c>
      <c r="I7386" t="s">
        <v>144</v>
      </c>
      <c r="J7386" t="s">
        <v>137</v>
      </c>
      <c r="K7386" t="s">
        <v>138</v>
      </c>
      <c r="L7386" t="s">
        <v>20952</v>
      </c>
      <c r="M7386" t="s">
        <v>20953</v>
      </c>
      <c r="N7386">
        <v>1.0947222219999999</v>
      </c>
      <c r="O7386">
        <v>0</v>
      </c>
      <c r="P7386">
        <v>1</v>
      </c>
      <c r="Q7386">
        <v>0</v>
      </c>
      <c r="R7386">
        <v>0</v>
      </c>
      <c r="S7386">
        <v>0</v>
      </c>
      <c r="T7386">
        <v>3</v>
      </c>
      <c r="U7386">
        <v>0</v>
      </c>
      <c r="V7386">
        <v>0</v>
      </c>
      <c r="W7386">
        <v>0</v>
      </c>
      <c r="X7386">
        <v>1.0487143707977609</v>
      </c>
      <c r="Y7386">
        <v>0</v>
      </c>
      <c r="Z7386">
        <v>0</v>
      </c>
      <c r="AA7386">
        <v>0</v>
      </c>
      <c r="AB7386">
        <v>2.4044034822390552</v>
      </c>
      <c r="AC7386">
        <v>0</v>
      </c>
      <c r="AD7386">
        <v>0</v>
      </c>
      <c r="AE7386">
        <v>3.4531178530368161</v>
      </c>
    </row>
    <row r="7387" spans="1:31" x14ac:dyDescent="0.25">
      <c r="A7387">
        <v>2353019</v>
      </c>
      <c r="B7387">
        <v>1</v>
      </c>
      <c r="C7387" t="s">
        <v>81</v>
      </c>
      <c r="D7387" t="s">
        <v>119</v>
      </c>
      <c r="E7387" t="s">
        <v>157</v>
      </c>
      <c r="F7387" t="s">
        <v>20954</v>
      </c>
      <c r="G7387" t="s">
        <v>279</v>
      </c>
      <c r="H7387" t="s">
        <v>154</v>
      </c>
      <c r="I7387" t="s">
        <v>144</v>
      </c>
      <c r="J7387" t="s">
        <v>137</v>
      </c>
      <c r="K7387" t="s">
        <v>138</v>
      </c>
      <c r="L7387" t="s">
        <v>20955</v>
      </c>
      <c r="M7387" t="s">
        <v>20956</v>
      </c>
      <c r="N7387">
        <v>0.53</v>
      </c>
      <c r="O7387">
        <v>0</v>
      </c>
      <c r="P7387">
        <v>0</v>
      </c>
      <c r="Q7387">
        <v>0</v>
      </c>
      <c r="R7387">
        <v>4</v>
      </c>
      <c r="S7387">
        <v>0</v>
      </c>
      <c r="T7387">
        <v>1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17.767537901073599</v>
      </c>
      <c r="AA7387">
        <v>0</v>
      </c>
      <c r="AB7387">
        <v>0.70410181876510003</v>
      </c>
      <c r="AC7387">
        <v>0</v>
      </c>
      <c r="AD7387">
        <v>0</v>
      </c>
      <c r="AE7387">
        <v>18.471639719838699</v>
      </c>
    </row>
    <row r="7388" spans="1:31" x14ac:dyDescent="0.25">
      <c r="A7388">
        <v>2352873</v>
      </c>
      <c r="B7388">
        <v>1</v>
      </c>
      <c r="C7388" t="s">
        <v>81</v>
      </c>
      <c r="D7388" t="s">
        <v>115</v>
      </c>
      <c r="E7388" t="s">
        <v>174</v>
      </c>
      <c r="F7388" t="s">
        <v>20957</v>
      </c>
      <c r="G7388" t="s">
        <v>176</v>
      </c>
      <c r="H7388" t="s">
        <v>154</v>
      </c>
      <c r="I7388" t="s">
        <v>144</v>
      </c>
      <c r="J7388" t="s">
        <v>137</v>
      </c>
      <c r="K7388" t="s">
        <v>138</v>
      </c>
      <c r="L7388" t="s">
        <v>20958</v>
      </c>
      <c r="M7388" t="s">
        <v>20959</v>
      </c>
      <c r="N7388">
        <v>2.2349999999999999</v>
      </c>
      <c r="O7388">
        <v>0</v>
      </c>
      <c r="P7388">
        <v>29</v>
      </c>
      <c r="Q7388">
        <v>0</v>
      </c>
      <c r="R7388">
        <v>2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2.3690773454706759</v>
      </c>
      <c r="Y7388">
        <v>0</v>
      </c>
      <c r="Z7388">
        <v>1.4315993094539874</v>
      </c>
      <c r="AA7388">
        <v>0</v>
      </c>
      <c r="AB7388">
        <v>0</v>
      </c>
      <c r="AC7388">
        <v>0</v>
      </c>
      <c r="AD7388">
        <v>0</v>
      </c>
      <c r="AE7388">
        <v>3.8006766549246631</v>
      </c>
    </row>
    <row r="7389" spans="1:31" x14ac:dyDescent="0.25">
      <c r="A7389">
        <v>2352727</v>
      </c>
      <c r="B7389">
        <v>1</v>
      </c>
      <c r="C7389" t="s">
        <v>80</v>
      </c>
      <c r="D7389" t="s">
        <v>106</v>
      </c>
      <c r="E7389" t="s">
        <v>151</v>
      </c>
      <c r="F7389" t="s">
        <v>12542</v>
      </c>
      <c r="G7389" t="s">
        <v>153</v>
      </c>
      <c r="H7389" t="s">
        <v>154</v>
      </c>
      <c r="I7389" t="s">
        <v>144</v>
      </c>
      <c r="J7389" t="s">
        <v>137</v>
      </c>
      <c r="K7389" t="s">
        <v>138</v>
      </c>
      <c r="L7389" t="s">
        <v>20960</v>
      </c>
      <c r="M7389" t="s">
        <v>20961</v>
      </c>
      <c r="N7389">
        <v>2.0519444440000001</v>
      </c>
      <c r="O7389">
        <v>0</v>
      </c>
      <c r="P7389">
        <v>249</v>
      </c>
      <c r="Q7389">
        <v>0</v>
      </c>
      <c r="R7389">
        <v>1</v>
      </c>
      <c r="S7389">
        <v>0</v>
      </c>
      <c r="T7389">
        <v>5</v>
      </c>
      <c r="U7389">
        <v>0</v>
      </c>
      <c r="V7389">
        <v>0</v>
      </c>
      <c r="W7389">
        <v>0</v>
      </c>
      <c r="X7389">
        <v>176.58655529451207</v>
      </c>
      <c r="Y7389">
        <v>0</v>
      </c>
      <c r="Z7389">
        <v>0.13738714899811835</v>
      </c>
      <c r="AA7389">
        <v>0</v>
      </c>
      <c r="AB7389">
        <v>23.00011657829166</v>
      </c>
      <c r="AC7389">
        <v>0</v>
      </c>
      <c r="AD7389">
        <v>0</v>
      </c>
      <c r="AE7389">
        <v>199.72405902180185</v>
      </c>
    </row>
    <row r="7390" spans="1:31" x14ac:dyDescent="0.25">
      <c r="A7390">
        <v>2352481</v>
      </c>
      <c r="B7390">
        <v>1</v>
      </c>
      <c r="C7390" t="s">
        <v>81</v>
      </c>
      <c r="D7390" t="s">
        <v>116</v>
      </c>
      <c r="E7390" t="s">
        <v>141</v>
      </c>
      <c r="F7390" t="s">
        <v>20962</v>
      </c>
      <c r="G7390" t="s">
        <v>269</v>
      </c>
      <c r="H7390" t="s">
        <v>135</v>
      </c>
      <c r="I7390" t="s">
        <v>144</v>
      </c>
      <c r="J7390" t="s">
        <v>137</v>
      </c>
      <c r="K7390" t="s">
        <v>209</v>
      </c>
      <c r="L7390" t="s">
        <v>20963</v>
      </c>
      <c r="M7390" t="s">
        <v>20964</v>
      </c>
      <c r="N7390">
        <v>7.7855555550000002</v>
      </c>
      <c r="O7390">
        <v>2</v>
      </c>
      <c r="P7390">
        <v>399</v>
      </c>
      <c r="Q7390">
        <v>6</v>
      </c>
      <c r="R7390">
        <v>0</v>
      </c>
      <c r="S7390">
        <v>2</v>
      </c>
      <c r="T7390">
        <v>17</v>
      </c>
      <c r="U7390">
        <v>0</v>
      </c>
      <c r="V7390">
        <v>0</v>
      </c>
      <c r="W7390">
        <v>8.6626115165626416</v>
      </c>
      <c r="X7390">
        <v>372.10326135703633</v>
      </c>
      <c r="Y7390">
        <v>1014.1952943687226</v>
      </c>
      <c r="Z7390">
        <v>0</v>
      </c>
      <c r="AA7390">
        <v>31.464161611554353</v>
      </c>
      <c r="AB7390">
        <v>126.46246256446098</v>
      </c>
      <c r="AC7390">
        <v>0</v>
      </c>
      <c r="AD7390">
        <v>0</v>
      </c>
      <c r="AE7390">
        <v>1552.887791418337</v>
      </c>
    </row>
    <row r="7391" spans="1:31" x14ac:dyDescent="0.25">
      <c r="A7391">
        <v>2352827</v>
      </c>
      <c r="B7391">
        <v>1</v>
      </c>
      <c r="C7391" t="s">
        <v>81</v>
      </c>
      <c r="D7391" t="s">
        <v>123</v>
      </c>
      <c r="E7391" t="s">
        <v>174</v>
      </c>
      <c r="F7391" t="s">
        <v>20965</v>
      </c>
      <c r="G7391" t="s">
        <v>176</v>
      </c>
      <c r="H7391" t="s">
        <v>154</v>
      </c>
      <c r="I7391" t="s">
        <v>144</v>
      </c>
      <c r="J7391" t="s">
        <v>137</v>
      </c>
      <c r="K7391" t="s">
        <v>138</v>
      </c>
      <c r="L7391" t="s">
        <v>20966</v>
      </c>
      <c r="M7391" t="s">
        <v>20967</v>
      </c>
      <c r="N7391">
        <v>0.82388888800000004</v>
      </c>
      <c r="O7391">
        <v>0</v>
      </c>
      <c r="P7391">
        <v>1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1.2488990858022776E-2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1.2488990858022776E-2</v>
      </c>
    </row>
    <row r="7392" spans="1:31" x14ac:dyDescent="0.25">
      <c r="A7392">
        <v>2352478</v>
      </c>
      <c r="B7392">
        <v>1</v>
      </c>
      <c r="C7392" t="s">
        <v>80</v>
      </c>
      <c r="D7392" t="s">
        <v>95</v>
      </c>
      <c r="E7392" t="s">
        <v>132</v>
      </c>
      <c r="F7392" t="s">
        <v>803</v>
      </c>
      <c r="G7392" t="s">
        <v>134</v>
      </c>
      <c r="H7392" t="s">
        <v>135</v>
      </c>
      <c r="I7392" t="s">
        <v>144</v>
      </c>
      <c r="J7392" t="s">
        <v>137</v>
      </c>
      <c r="K7392" t="s">
        <v>138</v>
      </c>
      <c r="L7392" t="s">
        <v>20968</v>
      </c>
      <c r="M7392" t="s">
        <v>20969</v>
      </c>
      <c r="N7392">
        <v>1.9416666659999999</v>
      </c>
      <c r="O7392">
        <v>5</v>
      </c>
      <c r="P7392">
        <v>707</v>
      </c>
      <c r="Q7392">
        <v>26</v>
      </c>
      <c r="R7392">
        <v>8</v>
      </c>
      <c r="S7392">
        <v>29</v>
      </c>
      <c r="T7392">
        <v>41</v>
      </c>
      <c r="U7392">
        <v>0</v>
      </c>
      <c r="V7392">
        <v>0</v>
      </c>
      <c r="W7392">
        <v>9.0053164410364115</v>
      </c>
      <c r="X7392">
        <v>328.38144694410255</v>
      </c>
      <c r="Y7392">
        <v>241.82619209391896</v>
      </c>
      <c r="Z7392">
        <v>9.3071457553711774</v>
      </c>
      <c r="AA7392">
        <v>511.41494598857412</v>
      </c>
      <c r="AB7392">
        <v>79.482162470256426</v>
      </c>
      <c r="AC7392">
        <v>0</v>
      </c>
      <c r="AD7392">
        <v>0</v>
      </c>
      <c r="AE7392">
        <v>1179.4172096932596</v>
      </c>
    </row>
    <row r="7393" spans="1:31" x14ac:dyDescent="0.25">
      <c r="A7393">
        <v>2352501</v>
      </c>
      <c r="B7393">
        <v>1</v>
      </c>
      <c r="C7393" t="s">
        <v>80</v>
      </c>
      <c r="D7393" t="s">
        <v>91</v>
      </c>
      <c r="E7393" t="s">
        <v>174</v>
      </c>
      <c r="F7393" t="s">
        <v>20970</v>
      </c>
      <c r="G7393" t="s">
        <v>208</v>
      </c>
      <c r="H7393" t="s">
        <v>154</v>
      </c>
      <c r="I7393" t="s">
        <v>144</v>
      </c>
      <c r="J7393" t="s">
        <v>137</v>
      </c>
      <c r="K7393" t="s">
        <v>209</v>
      </c>
      <c r="L7393" t="s">
        <v>20971</v>
      </c>
      <c r="M7393" t="s">
        <v>20972</v>
      </c>
      <c r="N7393">
        <v>4.5794444439999999</v>
      </c>
      <c r="O7393">
        <v>0</v>
      </c>
      <c r="P7393">
        <v>119</v>
      </c>
      <c r="Q7393">
        <v>0</v>
      </c>
      <c r="R7393">
        <v>2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110.76499363720713</v>
      </c>
      <c r="Y7393">
        <v>0</v>
      </c>
      <c r="Z7393">
        <v>12.164684599109297</v>
      </c>
      <c r="AA7393">
        <v>0</v>
      </c>
      <c r="AB7393">
        <v>0</v>
      </c>
      <c r="AC7393">
        <v>0</v>
      </c>
      <c r="AD7393">
        <v>0</v>
      </c>
      <c r="AE7393">
        <v>122.92967823631642</v>
      </c>
    </row>
    <row r="7394" spans="1:31" x14ac:dyDescent="0.25">
      <c r="A7394">
        <v>2352813</v>
      </c>
      <c r="B7394">
        <v>1</v>
      </c>
      <c r="C7394" t="s">
        <v>81</v>
      </c>
      <c r="D7394" t="s">
        <v>128</v>
      </c>
      <c r="E7394" t="s">
        <v>147</v>
      </c>
      <c r="F7394" t="s">
        <v>648</v>
      </c>
      <c r="G7394" t="s">
        <v>134</v>
      </c>
      <c r="H7394" t="s">
        <v>135</v>
      </c>
      <c r="I7394" t="s">
        <v>144</v>
      </c>
      <c r="J7394" t="s">
        <v>137</v>
      </c>
      <c r="K7394" t="s">
        <v>138</v>
      </c>
      <c r="L7394" t="s">
        <v>20973</v>
      </c>
      <c r="M7394" t="s">
        <v>20974</v>
      </c>
      <c r="N7394">
        <v>2.2027777770000001</v>
      </c>
      <c r="O7394">
        <v>5</v>
      </c>
      <c r="P7394">
        <v>42</v>
      </c>
      <c r="Q7394">
        <v>14</v>
      </c>
      <c r="R7394">
        <v>96</v>
      </c>
      <c r="S7394">
        <v>10</v>
      </c>
      <c r="T7394">
        <v>7</v>
      </c>
      <c r="U7394">
        <v>2</v>
      </c>
      <c r="V7394">
        <v>0</v>
      </c>
      <c r="W7394">
        <v>7.5508928838852514</v>
      </c>
      <c r="X7394">
        <v>33.617998832960339</v>
      </c>
      <c r="Y7394">
        <v>39.893656980298836</v>
      </c>
      <c r="Z7394">
        <v>270.79297011907192</v>
      </c>
      <c r="AA7394">
        <v>252.74950214775234</v>
      </c>
      <c r="AB7394">
        <v>31.030370071043329</v>
      </c>
      <c r="AC7394">
        <v>43.222202141631435</v>
      </c>
      <c r="AD7394">
        <v>0</v>
      </c>
      <c r="AE7394">
        <v>678.85759317664338</v>
      </c>
    </row>
    <row r="7395" spans="1:31" x14ac:dyDescent="0.25">
      <c r="A7395">
        <v>2352793</v>
      </c>
      <c r="B7395">
        <v>1</v>
      </c>
      <c r="C7395" t="s">
        <v>80</v>
      </c>
      <c r="D7395" t="s">
        <v>93</v>
      </c>
      <c r="E7395" t="s">
        <v>151</v>
      </c>
      <c r="F7395" t="s">
        <v>17826</v>
      </c>
      <c r="G7395" t="s">
        <v>219</v>
      </c>
      <c r="H7395" t="s">
        <v>154</v>
      </c>
      <c r="I7395" t="s">
        <v>144</v>
      </c>
      <c r="J7395" t="s">
        <v>137</v>
      </c>
      <c r="K7395" t="s">
        <v>138</v>
      </c>
      <c r="L7395" t="s">
        <v>20975</v>
      </c>
      <c r="M7395" t="s">
        <v>20976</v>
      </c>
      <c r="N7395">
        <v>4.9736111110000003</v>
      </c>
      <c r="O7395">
        <v>0</v>
      </c>
      <c r="P7395">
        <v>2</v>
      </c>
      <c r="Q7395">
        <v>0</v>
      </c>
      <c r="R7395">
        <v>8</v>
      </c>
      <c r="S7395">
        <v>0</v>
      </c>
      <c r="T7395">
        <v>1</v>
      </c>
      <c r="U7395">
        <v>0</v>
      </c>
      <c r="V7395">
        <v>0</v>
      </c>
      <c r="W7395">
        <v>0</v>
      </c>
      <c r="X7395">
        <v>2.8942390023052598</v>
      </c>
      <c r="Y7395">
        <v>0</v>
      </c>
      <c r="Z7395">
        <v>158.70082368625984</v>
      </c>
      <c r="AA7395">
        <v>0</v>
      </c>
      <c r="AB7395">
        <v>10.282250851754156</v>
      </c>
      <c r="AC7395">
        <v>0</v>
      </c>
      <c r="AD7395">
        <v>0</v>
      </c>
      <c r="AE7395">
        <v>171.87731354031925</v>
      </c>
    </row>
    <row r="7396" spans="1:31" x14ac:dyDescent="0.25">
      <c r="A7396">
        <v>2352807</v>
      </c>
      <c r="B7396">
        <v>1</v>
      </c>
      <c r="C7396" t="s">
        <v>80</v>
      </c>
      <c r="D7396" t="s">
        <v>96</v>
      </c>
      <c r="E7396" t="s">
        <v>174</v>
      </c>
      <c r="F7396" t="s">
        <v>20977</v>
      </c>
      <c r="G7396" t="s">
        <v>11460</v>
      </c>
      <c r="H7396" t="s">
        <v>154</v>
      </c>
      <c r="I7396" t="s">
        <v>144</v>
      </c>
      <c r="J7396" t="s">
        <v>137</v>
      </c>
      <c r="K7396" t="s">
        <v>138</v>
      </c>
      <c r="L7396" t="s">
        <v>20978</v>
      </c>
      <c r="M7396" t="s">
        <v>20979</v>
      </c>
      <c r="N7396">
        <v>3.2769444440000002</v>
      </c>
      <c r="O7396">
        <v>0</v>
      </c>
      <c r="P7396">
        <v>128</v>
      </c>
      <c r="Q7396">
        <v>0</v>
      </c>
      <c r="R7396">
        <v>0</v>
      </c>
      <c r="S7396">
        <v>0</v>
      </c>
      <c r="T7396">
        <v>48</v>
      </c>
      <c r="U7396">
        <v>0</v>
      </c>
      <c r="V7396">
        <v>0</v>
      </c>
      <c r="W7396">
        <v>0</v>
      </c>
      <c r="X7396">
        <v>481.96753155516376</v>
      </c>
      <c r="Y7396">
        <v>0</v>
      </c>
      <c r="Z7396">
        <v>0</v>
      </c>
      <c r="AA7396">
        <v>0</v>
      </c>
      <c r="AB7396">
        <v>1269.8146221868906</v>
      </c>
      <c r="AC7396">
        <v>0</v>
      </c>
      <c r="AD7396">
        <v>0</v>
      </c>
      <c r="AE7396">
        <v>1751.7821537420543</v>
      </c>
    </row>
    <row r="7397" spans="1:31" x14ac:dyDescent="0.25">
      <c r="A7397">
        <v>2352415</v>
      </c>
      <c r="B7397">
        <v>1</v>
      </c>
      <c r="C7397" t="s">
        <v>81</v>
      </c>
      <c r="D7397" t="s">
        <v>126</v>
      </c>
      <c r="E7397" t="s">
        <v>147</v>
      </c>
      <c r="F7397" t="s">
        <v>20980</v>
      </c>
      <c r="G7397" t="s">
        <v>134</v>
      </c>
      <c r="H7397" t="s">
        <v>135</v>
      </c>
      <c r="I7397" t="s">
        <v>136</v>
      </c>
      <c r="J7397" t="s">
        <v>137</v>
      </c>
      <c r="K7397" t="s">
        <v>138</v>
      </c>
      <c r="L7397" t="s">
        <v>20981</v>
      </c>
      <c r="M7397" t="s">
        <v>20982</v>
      </c>
      <c r="N7397">
        <v>1.3888888E-2</v>
      </c>
      <c r="O7397">
        <v>2</v>
      </c>
      <c r="P7397">
        <v>271</v>
      </c>
      <c r="Q7397">
        <v>34</v>
      </c>
      <c r="R7397">
        <v>112</v>
      </c>
      <c r="S7397">
        <v>11</v>
      </c>
      <c r="T7397">
        <v>31</v>
      </c>
      <c r="U7397">
        <v>0</v>
      </c>
      <c r="V7397">
        <v>2</v>
      </c>
      <c r="W7397">
        <v>2.3981240830555552E-3</v>
      </c>
      <c r="X7397">
        <v>0.36656014447052793</v>
      </c>
      <c r="Y7397">
        <v>4.7179115117528054</v>
      </c>
      <c r="Z7397">
        <v>1.9173500251089441</v>
      </c>
      <c r="AA7397">
        <v>0.56859653936569443</v>
      </c>
      <c r="AB7397">
        <v>0.87701502151741662</v>
      </c>
      <c r="AC7397">
        <v>0</v>
      </c>
      <c r="AD7397">
        <v>2.0237718011830554</v>
      </c>
      <c r="AE7397">
        <v>10.4736031674815</v>
      </c>
    </row>
    <row r="7398" spans="1:31" x14ac:dyDescent="0.25">
      <c r="A7398">
        <v>2352750</v>
      </c>
      <c r="B7398">
        <v>1</v>
      </c>
      <c r="C7398" t="s">
        <v>80</v>
      </c>
      <c r="D7398" t="s">
        <v>106</v>
      </c>
      <c r="E7398" t="s">
        <v>174</v>
      </c>
      <c r="F7398" t="s">
        <v>20983</v>
      </c>
      <c r="G7398" t="s">
        <v>208</v>
      </c>
      <c r="H7398" t="s">
        <v>154</v>
      </c>
      <c r="I7398" t="s">
        <v>144</v>
      </c>
      <c r="J7398" t="s">
        <v>137</v>
      </c>
      <c r="K7398" t="s">
        <v>209</v>
      </c>
      <c r="L7398" t="s">
        <v>20984</v>
      </c>
      <c r="M7398" t="s">
        <v>20985</v>
      </c>
      <c r="N7398">
        <v>0.86750000000000005</v>
      </c>
      <c r="O7398">
        <v>0</v>
      </c>
      <c r="P7398">
        <v>212</v>
      </c>
      <c r="Q7398">
        <v>0</v>
      </c>
      <c r="R7398">
        <v>0</v>
      </c>
      <c r="S7398">
        <v>0</v>
      </c>
      <c r="T7398">
        <v>3</v>
      </c>
      <c r="U7398">
        <v>0</v>
      </c>
      <c r="V7398">
        <v>0</v>
      </c>
      <c r="W7398">
        <v>0</v>
      </c>
      <c r="X7398">
        <v>57.278209751804539</v>
      </c>
      <c r="Y7398">
        <v>0</v>
      </c>
      <c r="Z7398">
        <v>0</v>
      </c>
      <c r="AA7398">
        <v>0</v>
      </c>
      <c r="AB7398">
        <v>3.2103229081216504</v>
      </c>
      <c r="AC7398">
        <v>0</v>
      </c>
      <c r="AD7398">
        <v>0</v>
      </c>
      <c r="AE7398">
        <v>60.488532659926193</v>
      </c>
    </row>
    <row r="7399" spans="1:31" x14ac:dyDescent="0.25">
      <c r="A7399">
        <v>2352999</v>
      </c>
      <c r="B7399">
        <v>1</v>
      </c>
      <c r="C7399" t="s">
        <v>80</v>
      </c>
      <c r="D7399" t="s">
        <v>108</v>
      </c>
      <c r="E7399" t="s">
        <v>151</v>
      </c>
      <c r="F7399" t="s">
        <v>20986</v>
      </c>
      <c r="G7399" t="s">
        <v>153</v>
      </c>
      <c r="H7399" t="s">
        <v>154</v>
      </c>
      <c r="I7399" t="s">
        <v>144</v>
      </c>
      <c r="J7399" t="s">
        <v>137</v>
      </c>
      <c r="K7399" t="s">
        <v>138</v>
      </c>
      <c r="L7399" t="s">
        <v>20987</v>
      </c>
      <c r="M7399" t="s">
        <v>20988</v>
      </c>
      <c r="N7399">
        <v>1.375</v>
      </c>
      <c r="O7399">
        <v>0</v>
      </c>
      <c r="P7399">
        <v>18</v>
      </c>
      <c r="Q7399">
        <v>0</v>
      </c>
      <c r="R7399">
        <v>7</v>
      </c>
      <c r="S7399">
        <v>0</v>
      </c>
      <c r="T7399">
        <v>3</v>
      </c>
      <c r="U7399">
        <v>0</v>
      </c>
      <c r="V7399">
        <v>0</v>
      </c>
      <c r="W7399">
        <v>0</v>
      </c>
      <c r="X7399">
        <v>4.6249655088076542</v>
      </c>
      <c r="Y7399">
        <v>0</v>
      </c>
      <c r="Z7399">
        <v>8.8329861556487081</v>
      </c>
      <c r="AA7399">
        <v>0</v>
      </c>
      <c r="AB7399">
        <v>3.9359717151882836</v>
      </c>
      <c r="AC7399">
        <v>0</v>
      </c>
      <c r="AD7399">
        <v>0</v>
      </c>
      <c r="AE7399">
        <v>17.393923379644647</v>
      </c>
    </row>
    <row r="7400" spans="1:31" x14ac:dyDescent="0.25">
      <c r="A7400">
        <v>2352444</v>
      </c>
      <c r="B7400">
        <v>1</v>
      </c>
      <c r="C7400" t="s">
        <v>81</v>
      </c>
      <c r="D7400" t="s">
        <v>128</v>
      </c>
      <c r="E7400" t="s">
        <v>147</v>
      </c>
      <c r="F7400" t="s">
        <v>20989</v>
      </c>
      <c r="G7400" t="s">
        <v>208</v>
      </c>
      <c r="H7400" t="s">
        <v>135</v>
      </c>
      <c r="I7400" t="s">
        <v>144</v>
      </c>
      <c r="J7400" t="s">
        <v>137</v>
      </c>
      <c r="K7400" t="s">
        <v>209</v>
      </c>
      <c r="L7400" t="s">
        <v>20990</v>
      </c>
      <c r="M7400" t="s">
        <v>20991</v>
      </c>
      <c r="N7400">
        <v>1.585555555</v>
      </c>
      <c r="O7400">
        <v>0</v>
      </c>
      <c r="P7400">
        <v>16</v>
      </c>
      <c r="Q7400">
        <v>0</v>
      </c>
      <c r="R7400">
        <v>17</v>
      </c>
      <c r="S7400">
        <v>0</v>
      </c>
      <c r="T7400">
        <v>6</v>
      </c>
      <c r="U7400">
        <v>0</v>
      </c>
      <c r="V7400">
        <v>0</v>
      </c>
      <c r="W7400">
        <v>0</v>
      </c>
      <c r="X7400">
        <v>14.35300740066903</v>
      </c>
      <c r="Y7400">
        <v>0</v>
      </c>
      <c r="Z7400">
        <v>12.58799461541135</v>
      </c>
      <c r="AA7400">
        <v>0</v>
      </c>
      <c r="AB7400">
        <v>24.224895625364496</v>
      </c>
      <c r="AC7400">
        <v>0</v>
      </c>
      <c r="AD7400">
        <v>0</v>
      </c>
      <c r="AE7400">
        <v>51.165897641444879</v>
      </c>
    </row>
    <row r="7401" spans="1:31" x14ac:dyDescent="0.25">
      <c r="A7401">
        <v>2352939</v>
      </c>
      <c r="B7401">
        <v>1</v>
      </c>
      <c r="C7401" t="s">
        <v>80</v>
      </c>
      <c r="D7401" t="s">
        <v>102</v>
      </c>
      <c r="E7401" t="s">
        <v>147</v>
      </c>
      <c r="F7401" t="s">
        <v>20992</v>
      </c>
      <c r="G7401" t="s">
        <v>134</v>
      </c>
      <c r="H7401" t="s">
        <v>135</v>
      </c>
      <c r="I7401" t="s">
        <v>136</v>
      </c>
      <c r="J7401" t="s">
        <v>137</v>
      </c>
      <c r="K7401" t="s">
        <v>138</v>
      </c>
      <c r="L7401" t="s">
        <v>20993</v>
      </c>
      <c r="M7401" t="s">
        <v>20994</v>
      </c>
      <c r="N7401">
        <v>1.3888888E-2</v>
      </c>
      <c r="O7401">
        <v>0</v>
      </c>
      <c r="P7401">
        <v>255</v>
      </c>
      <c r="Q7401">
        <v>0</v>
      </c>
      <c r="R7401">
        <v>1</v>
      </c>
      <c r="S7401">
        <v>0</v>
      </c>
      <c r="T7401">
        <v>14</v>
      </c>
      <c r="U7401">
        <v>0</v>
      </c>
      <c r="V7401">
        <v>0</v>
      </c>
      <c r="W7401">
        <v>0</v>
      </c>
      <c r="X7401">
        <v>0.74978107766820823</v>
      </c>
      <c r="Y7401">
        <v>0</v>
      </c>
      <c r="Z7401">
        <v>2.2327476996777774E-2</v>
      </c>
      <c r="AA7401">
        <v>0</v>
      </c>
      <c r="AB7401">
        <v>6.2523006805611112E-2</v>
      </c>
      <c r="AC7401">
        <v>0</v>
      </c>
      <c r="AD7401">
        <v>0</v>
      </c>
      <c r="AE7401">
        <v>0.83463156147059703</v>
      </c>
    </row>
    <row r="7402" spans="1:31" x14ac:dyDescent="0.25">
      <c r="A7402">
        <v>2352985</v>
      </c>
      <c r="B7402">
        <v>1</v>
      </c>
      <c r="C7402" t="s">
        <v>81</v>
      </c>
      <c r="D7402" t="s">
        <v>128</v>
      </c>
      <c r="E7402" t="s">
        <v>141</v>
      </c>
      <c r="F7402" t="s">
        <v>20995</v>
      </c>
      <c r="G7402" t="s">
        <v>134</v>
      </c>
      <c r="H7402" t="s">
        <v>135</v>
      </c>
      <c r="I7402" t="s">
        <v>144</v>
      </c>
      <c r="J7402" t="s">
        <v>137</v>
      </c>
      <c r="K7402" t="s">
        <v>138</v>
      </c>
      <c r="L7402" t="s">
        <v>20996</v>
      </c>
      <c r="M7402" t="s">
        <v>20997</v>
      </c>
      <c r="N7402">
        <v>0.20694444400000001</v>
      </c>
      <c r="O7402">
        <v>0</v>
      </c>
      <c r="P7402">
        <v>0</v>
      </c>
      <c r="Q7402">
        <v>0</v>
      </c>
      <c r="R7402">
        <v>0</v>
      </c>
      <c r="S7402">
        <v>3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1.7088698334242944</v>
      </c>
      <c r="AB7402">
        <v>0</v>
      </c>
      <c r="AC7402">
        <v>0</v>
      </c>
      <c r="AD7402">
        <v>0</v>
      </c>
      <c r="AE7402">
        <v>1.7088698334242944</v>
      </c>
    </row>
    <row r="7403" spans="1:31" x14ac:dyDescent="0.25">
      <c r="A7403">
        <v>2352421</v>
      </c>
      <c r="B7403">
        <v>1</v>
      </c>
      <c r="C7403" t="s">
        <v>80</v>
      </c>
      <c r="D7403" t="s">
        <v>85</v>
      </c>
      <c r="E7403" t="s">
        <v>147</v>
      </c>
      <c r="F7403" t="s">
        <v>19251</v>
      </c>
      <c r="G7403" t="s">
        <v>134</v>
      </c>
      <c r="H7403" t="s">
        <v>135</v>
      </c>
      <c r="I7403" t="s">
        <v>144</v>
      </c>
      <c r="J7403" t="s">
        <v>137</v>
      </c>
      <c r="K7403" t="s">
        <v>138</v>
      </c>
      <c r="L7403" t="s">
        <v>20998</v>
      </c>
      <c r="M7403" t="s">
        <v>20999</v>
      </c>
      <c r="N7403">
        <v>0.15833333299999999</v>
      </c>
      <c r="O7403">
        <v>0</v>
      </c>
      <c r="P7403">
        <v>11292</v>
      </c>
      <c r="Q7403">
        <v>0</v>
      </c>
      <c r="R7403">
        <v>0</v>
      </c>
      <c r="S7403">
        <v>1</v>
      </c>
      <c r="T7403">
        <v>822</v>
      </c>
      <c r="U7403">
        <v>0</v>
      </c>
      <c r="V7403">
        <v>1</v>
      </c>
      <c r="W7403">
        <v>0</v>
      </c>
      <c r="X7403">
        <v>456.15049358570366</v>
      </c>
      <c r="Y7403">
        <v>0</v>
      </c>
      <c r="Z7403">
        <v>0</v>
      </c>
      <c r="AA7403">
        <v>0.22286482904233332</v>
      </c>
      <c r="AB7403">
        <v>102.63882425243116</v>
      </c>
      <c r="AC7403">
        <v>0</v>
      </c>
      <c r="AD7403">
        <v>2.8806157918739497</v>
      </c>
      <c r="AE7403">
        <v>561.89279845905116</v>
      </c>
    </row>
    <row r="7404" spans="1:31" x14ac:dyDescent="0.25">
      <c r="A7404">
        <v>2352922</v>
      </c>
      <c r="B7404">
        <v>1</v>
      </c>
      <c r="C7404" t="s">
        <v>81</v>
      </c>
      <c r="D7404" t="s">
        <v>128</v>
      </c>
      <c r="E7404" t="s">
        <v>132</v>
      </c>
      <c r="F7404" t="s">
        <v>21000</v>
      </c>
      <c r="G7404" t="s">
        <v>134</v>
      </c>
      <c r="H7404" t="s">
        <v>135</v>
      </c>
      <c r="I7404" t="s">
        <v>144</v>
      </c>
      <c r="J7404" t="s">
        <v>137</v>
      </c>
      <c r="K7404" t="s">
        <v>138</v>
      </c>
      <c r="L7404" t="s">
        <v>21001</v>
      </c>
      <c r="M7404" t="s">
        <v>21002</v>
      </c>
      <c r="N7404">
        <v>0.68333333299999999</v>
      </c>
      <c r="O7404">
        <v>60</v>
      </c>
      <c r="P7404">
        <v>18555</v>
      </c>
      <c r="Q7404">
        <v>586</v>
      </c>
      <c r="R7404">
        <v>546</v>
      </c>
      <c r="S7404">
        <v>133</v>
      </c>
      <c r="T7404">
        <v>1697</v>
      </c>
      <c r="U7404">
        <v>17</v>
      </c>
      <c r="V7404">
        <v>2</v>
      </c>
      <c r="W7404">
        <v>31.864952833060297</v>
      </c>
      <c r="X7404">
        <v>2719.9047611132528</v>
      </c>
      <c r="Y7404">
        <v>1040.3497701874805</v>
      </c>
      <c r="Z7404">
        <v>407.87516730444031</v>
      </c>
      <c r="AA7404">
        <v>1137.530187294208</v>
      </c>
      <c r="AB7404">
        <v>971.74320858106944</v>
      </c>
      <c r="AC7404">
        <v>1109.5107197436762</v>
      </c>
      <c r="AD7404">
        <v>69.45734945260881</v>
      </c>
      <c r="AE7404">
        <v>7488.2361165097964</v>
      </c>
    </row>
    <row r="7405" spans="1:31" x14ac:dyDescent="0.25">
      <c r="A7405">
        <v>2353002</v>
      </c>
      <c r="B7405">
        <v>1</v>
      </c>
      <c r="C7405" t="s">
        <v>80</v>
      </c>
      <c r="D7405" t="s">
        <v>110</v>
      </c>
      <c r="E7405" t="s">
        <v>174</v>
      </c>
      <c r="F7405" t="s">
        <v>21003</v>
      </c>
      <c r="G7405" t="s">
        <v>176</v>
      </c>
      <c r="H7405" t="s">
        <v>154</v>
      </c>
      <c r="I7405" t="s">
        <v>144</v>
      </c>
      <c r="J7405" t="s">
        <v>137</v>
      </c>
      <c r="K7405" t="s">
        <v>138</v>
      </c>
      <c r="L7405" t="s">
        <v>21004</v>
      </c>
      <c r="M7405" t="s">
        <v>21005</v>
      </c>
      <c r="N7405">
        <v>0.61444444399999998</v>
      </c>
      <c r="O7405">
        <v>0</v>
      </c>
      <c r="P7405">
        <v>316</v>
      </c>
      <c r="Q7405">
        <v>0</v>
      </c>
      <c r="R7405">
        <v>0</v>
      </c>
      <c r="S7405">
        <v>0</v>
      </c>
      <c r="T7405">
        <v>9</v>
      </c>
      <c r="U7405">
        <v>0</v>
      </c>
      <c r="V7405">
        <v>0</v>
      </c>
      <c r="W7405">
        <v>0</v>
      </c>
      <c r="X7405">
        <v>80.033155553256478</v>
      </c>
      <c r="Y7405">
        <v>0</v>
      </c>
      <c r="Z7405">
        <v>0</v>
      </c>
      <c r="AA7405">
        <v>0</v>
      </c>
      <c r="AB7405">
        <v>2.7211029180551698</v>
      </c>
      <c r="AC7405">
        <v>0</v>
      </c>
      <c r="AD7405">
        <v>0</v>
      </c>
      <c r="AE7405">
        <v>82.754258471311644</v>
      </c>
    </row>
    <row r="7406" spans="1:31" x14ac:dyDescent="0.25">
      <c r="A7406">
        <v>2352504</v>
      </c>
      <c r="B7406">
        <v>1</v>
      </c>
      <c r="C7406" t="s">
        <v>80</v>
      </c>
      <c r="D7406" t="s">
        <v>106</v>
      </c>
      <c r="E7406" t="s">
        <v>147</v>
      </c>
      <c r="F7406" t="s">
        <v>21006</v>
      </c>
      <c r="G7406" t="s">
        <v>184</v>
      </c>
      <c r="H7406" t="s">
        <v>135</v>
      </c>
      <c r="I7406" t="s">
        <v>144</v>
      </c>
      <c r="J7406" t="s">
        <v>137</v>
      </c>
      <c r="K7406" t="s">
        <v>138</v>
      </c>
      <c r="L7406" t="s">
        <v>21007</v>
      </c>
      <c r="M7406" t="s">
        <v>21008</v>
      </c>
      <c r="N7406">
        <v>2.2233333329999998</v>
      </c>
      <c r="O7406">
        <v>0</v>
      </c>
      <c r="P7406">
        <v>19</v>
      </c>
      <c r="Q7406">
        <v>2</v>
      </c>
      <c r="R7406">
        <v>30</v>
      </c>
      <c r="S7406">
        <v>0</v>
      </c>
      <c r="T7406">
        <v>14</v>
      </c>
      <c r="U7406">
        <v>0</v>
      </c>
      <c r="V7406">
        <v>0</v>
      </c>
      <c r="W7406">
        <v>0</v>
      </c>
      <c r="X7406">
        <v>30.116641389100529</v>
      </c>
      <c r="Y7406">
        <v>70.962061334598303</v>
      </c>
      <c r="Z7406">
        <v>331.16335550570938</v>
      </c>
      <c r="AA7406">
        <v>0</v>
      </c>
      <c r="AB7406">
        <v>118.45075014388627</v>
      </c>
      <c r="AC7406">
        <v>0</v>
      </c>
      <c r="AD7406">
        <v>0</v>
      </c>
      <c r="AE7406">
        <v>550.6928083732945</v>
      </c>
    </row>
    <row r="7407" spans="1:31" x14ac:dyDescent="0.25">
      <c r="A7407">
        <v>2352690</v>
      </c>
      <c r="B7407">
        <v>1</v>
      </c>
      <c r="C7407" t="s">
        <v>80</v>
      </c>
      <c r="D7407" t="s">
        <v>98</v>
      </c>
      <c r="E7407" t="s">
        <v>141</v>
      </c>
      <c r="F7407" t="s">
        <v>21009</v>
      </c>
      <c r="G7407" t="s">
        <v>134</v>
      </c>
      <c r="H7407" t="s">
        <v>135</v>
      </c>
      <c r="I7407" t="s">
        <v>144</v>
      </c>
      <c r="J7407" t="s">
        <v>137</v>
      </c>
      <c r="K7407" t="s">
        <v>138</v>
      </c>
      <c r="L7407" t="s">
        <v>21010</v>
      </c>
      <c r="M7407" t="s">
        <v>21011</v>
      </c>
      <c r="N7407">
        <v>0.762222222</v>
      </c>
      <c r="O7407">
        <v>0</v>
      </c>
      <c r="P7407">
        <v>85</v>
      </c>
      <c r="Q7407">
        <v>0</v>
      </c>
      <c r="R7407">
        <v>20</v>
      </c>
      <c r="S7407">
        <v>0</v>
      </c>
      <c r="T7407">
        <v>29</v>
      </c>
      <c r="U7407">
        <v>0</v>
      </c>
      <c r="V7407">
        <v>0</v>
      </c>
      <c r="W7407">
        <v>0</v>
      </c>
      <c r="X7407">
        <v>34.58848690904675</v>
      </c>
      <c r="Y7407">
        <v>0</v>
      </c>
      <c r="Z7407">
        <v>39.69840436818955</v>
      </c>
      <c r="AA7407">
        <v>0</v>
      </c>
      <c r="AB7407">
        <v>58.137831132260871</v>
      </c>
      <c r="AC7407">
        <v>0</v>
      </c>
      <c r="AD7407">
        <v>0</v>
      </c>
      <c r="AE7407">
        <v>132.42472240949718</v>
      </c>
    </row>
    <row r="7408" spans="1:31" x14ac:dyDescent="0.25">
      <c r="A7408">
        <v>2352696</v>
      </c>
      <c r="B7408">
        <v>1</v>
      </c>
      <c r="C7408" t="s">
        <v>81</v>
      </c>
      <c r="D7408" t="s">
        <v>112</v>
      </c>
      <c r="E7408" t="s">
        <v>147</v>
      </c>
      <c r="F7408" t="s">
        <v>21012</v>
      </c>
      <c r="G7408" t="s">
        <v>184</v>
      </c>
      <c r="H7408" t="s">
        <v>135</v>
      </c>
      <c r="I7408" t="s">
        <v>144</v>
      </c>
      <c r="J7408" t="s">
        <v>137</v>
      </c>
      <c r="K7408" t="s">
        <v>138</v>
      </c>
      <c r="L7408" t="s">
        <v>21013</v>
      </c>
      <c r="M7408" t="s">
        <v>21014</v>
      </c>
      <c r="N7408">
        <v>2.8574999999999999</v>
      </c>
      <c r="O7408">
        <v>0</v>
      </c>
      <c r="P7408">
        <v>73</v>
      </c>
      <c r="Q7408">
        <v>0</v>
      </c>
      <c r="R7408">
        <v>2</v>
      </c>
      <c r="S7408">
        <v>0</v>
      </c>
      <c r="T7408">
        <v>3</v>
      </c>
      <c r="U7408">
        <v>0</v>
      </c>
      <c r="V7408">
        <v>0</v>
      </c>
      <c r="W7408">
        <v>0</v>
      </c>
      <c r="X7408">
        <v>29.754374231831324</v>
      </c>
      <c r="Y7408">
        <v>0</v>
      </c>
      <c r="Z7408">
        <v>4.9101915677006405</v>
      </c>
      <c r="AA7408">
        <v>0</v>
      </c>
      <c r="AB7408">
        <v>14.946763357734252</v>
      </c>
      <c r="AC7408">
        <v>0</v>
      </c>
      <c r="AD7408">
        <v>0</v>
      </c>
      <c r="AE7408">
        <v>49.611329157266212</v>
      </c>
    </row>
    <row r="7409" spans="1:31" x14ac:dyDescent="0.25">
      <c r="A7409">
        <v>2352839</v>
      </c>
      <c r="B7409">
        <v>1</v>
      </c>
      <c r="C7409" t="s">
        <v>80</v>
      </c>
      <c r="D7409" t="s">
        <v>94</v>
      </c>
      <c r="E7409" t="s">
        <v>132</v>
      </c>
      <c r="F7409" t="s">
        <v>21015</v>
      </c>
      <c r="G7409" t="s">
        <v>134</v>
      </c>
      <c r="H7409" t="s">
        <v>135</v>
      </c>
      <c r="I7409" t="s">
        <v>144</v>
      </c>
      <c r="J7409" t="s">
        <v>137</v>
      </c>
      <c r="K7409" t="s">
        <v>138</v>
      </c>
      <c r="L7409" t="s">
        <v>21016</v>
      </c>
      <c r="M7409" t="s">
        <v>21017</v>
      </c>
      <c r="N7409">
        <v>2.0605555550000001</v>
      </c>
      <c r="O7409">
        <v>0</v>
      </c>
      <c r="P7409">
        <v>1</v>
      </c>
      <c r="Q7409">
        <v>4</v>
      </c>
      <c r="R7409">
        <v>150</v>
      </c>
      <c r="S7409">
        <v>3</v>
      </c>
      <c r="T7409">
        <v>48</v>
      </c>
      <c r="U7409">
        <v>4</v>
      </c>
      <c r="V7409">
        <v>0</v>
      </c>
      <c r="W7409">
        <v>0</v>
      </c>
      <c r="X7409">
        <v>0.32038187076906666</v>
      </c>
      <c r="Y7409">
        <v>20.584330586895849</v>
      </c>
      <c r="Z7409">
        <v>344.09092342449787</v>
      </c>
      <c r="AA7409">
        <v>27.230077347189653</v>
      </c>
      <c r="AB7409">
        <v>82.015006723156162</v>
      </c>
      <c r="AC7409">
        <v>808.28324463866659</v>
      </c>
      <c r="AD7409">
        <v>0</v>
      </c>
      <c r="AE7409">
        <v>1282.5239645911752</v>
      </c>
    </row>
    <row r="7410" spans="1:31" x14ac:dyDescent="0.25">
      <c r="A7410">
        <v>2352461</v>
      </c>
      <c r="B7410">
        <v>1</v>
      </c>
      <c r="C7410" t="s">
        <v>81</v>
      </c>
      <c r="D7410" t="s">
        <v>123</v>
      </c>
      <c r="E7410" t="s">
        <v>147</v>
      </c>
      <c r="F7410" t="s">
        <v>4924</v>
      </c>
      <c r="G7410" t="s">
        <v>208</v>
      </c>
      <c r="H7410" t="s">
        <v>135</v>
      </c>
      <c r="I7410" t="s">
        <v>144</v>
      </c>
      <c r="J7410" t="s">
        <v>137</v>
      </c>
      <c r="K7410" t="s">
        <v>209</v>
      </c>
      <c r="L7410" t="s">
        <v>21018</v>
      </c>
      <c r="M7410" t="s">
        <v>21019</v>
      </c>
      <c r="N7410">
        <v>3.2769444440000002</v>
      </c>
      <c r="O7410">
        <v>0</v>
      </c>
      <c r="P7410">
        <v>661</v>
      </c>
      <c r="Q7410">
        <v>11</v>
      </c>
      <c r="R7410">
        <v>78</v>
      </c>
      <c r="S7410">
        <v>11</v>
      </c>
      <c r="T7410">
        <v>77</v>
      </c>
      <c r="U7410">
        <v>1</v>
      </c>
      <c r="V7410">
        <v>0</v>
      </c>
      <c r="W7410">
        <v>0</v>
      </c>
      <c r="X7410">
        <v>392.01373586818448</v>
      </c>
      <c r="Y7410">
        <v>120.83965894520324</v>
      </c>
      <c r="Z7410">
        <v>267.73270101201206</v>
      </c>
      <c r="AA7410">
        <v>105.99100104596776</v>
      </c>
      <c r="AB7410">
        <v>305.1847654712065</v>
      </c>
      <c r="AC7410">
        <v>2.9291693568704451</v>
      </c>
      <c r="AD7410">
        <v>0</v>
      </c>
      <c r="AE7410">
        <v>1194.6910316994445</v>
      </c>
    </row>
    <row r="7411" spans="1:31" x14ac:dyDescent="0.25">
      <c r="A7411">
        <v>2353008</v>
      </c>
      <c r="B7411">
        <v>1</v>
      </c>
      <c r="C7411" t="s">
        <v>80</v>
      </c>
      <c r="D7411" t="s">
        <v>88</v>
      </c>
      <c r="E7411" t="s">
        <v>157</v>
      </c>
      <c r="F7411" t="s">
        <v>21020</v>
      </c>
      <c r="G7411" t="s">
        <v>279</v>
      </c>
      <c r="H7411" t="s">
        <v>154</v>
      </c>
      <c r="I7411" t="s">
        <v>144</v>
      </c>
      <c r="J7411" t="s">
        <v>137</v>
      </c>
      <c r="K7411" t="s">
        <v>138</v>
      </c>
      <c r="L7411" t="s">
        <v>21021</v>
      </c>
      <c r="M7411" t="s">
        <v>21022</v>
      </c>
      <c r="N7411">
        <v>2.1744444440000001</v>
      </c>
      <c r="O7411">
        <v>0</v>
      </c>
      <c r="P7411">
        <v>19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13.805826161922024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13.805826161922024</v>
      </c>
    </row>
    <row r="7412" spans="1:31" x14ac:dyDescent="0.25">
      <c r="A7412">
        <v>2352404</v>
      </c>
      <c r="B7412">
        <v>1</v>
      </c>
      <c r="C7412" t="s">
        <v>81</v>
      </c>
      <c r="D7412" t="s">
        <v>119</v>
      </c>
      <c r="E7412" t="s">
        <v>174</v>
      </c>
      <c r="F7412" t="s">
        <v>12809</v>
      </c>
      <c r="G7412" t="s">
        <v>176</v>
      </c>
      <c r="H7412" t="s">
        <v>154</v>
      </c>
      <c r="I7412" t="s">
        <v>144</v>
      </c>
      <c r="J7412" t="s">
        <v>137</v>
      </c>
      <c r="K7412" t="s">
        <v>138</v>
      </c>
      <c r="L7412" t="s">
        <v>21023</v>
      </c>
      <c r="M7412" t="s">
        <v>21024</v>
      </c>
      <c r="N7412">
        <v>1.6716666659999999</v>
      </c>
      <c r="O7412">
        <v>0</v>
      </c>
      <c r="P7412">
        <v>97</v>
      </c>
      <c r="Q7412">
        <v>0</v>
      </c>
      <c r="R7412">
        <v>7</v>
      </c>
      <c r="S7412">
        <v>0</v>
      </c>
      <c r="T7412">
        <v>9</v>
      </c>
      <c r="U7412">
        <v>0</v>
      </c>
      <c r="V7412">
        <v>0</v>
      </c>
      <c r="W7412">
        <v>0</v>
      </c>
      <c r="X7412">
        <v>24.991425177271317</v>
      </c>
      <c r="Y7412">
        <v>0</v>
      </c>
      <c r="Z7412">
        <v>66.994475662600536</v>
      </c>
      <c r="AA7412">
        <v>0</v>
      </c>
      <c r="AB7412">
        <v>8.2221676536519759</v>
      </c>
      <c r="AC7412">
        <v>0</v>
      </c>
      <c r="AD7412">
        <v>0</v>
      </c>
      <c r="AE7412">
        <v>100.20806849352383</v>
      </c>
    </row>
    <row r="7413" spans="1:31" x14ac:dyDescent="0.25">
      <c r="A7413">
        <v>2352753</v>
      </c>
      <c r="B7413">
        <v>1</v>
      </c>
      <c r="C7413" t="s">
        <v>80</v>
      </c>
      <c r="D7413" t="s">
        <v>110</v>
      </c>
      <c r="E7413" t="s">
        <v>151</v>
      </c>
      <c r="F7413" t="s">
        <v>21025</v>
      </c>
      <c r="G7413" t="s">
        <v>153</v>
      </c>
      <c r="H7413" t="s">
        <v>154</v>
      </c>
      <c r="I7413" t="s">
        <v>144</v>
      </c>
      <c r="J7413" t="s">
        <v>137</v>
      </c>
      <c r="K7413" t="s">
        <v>138</v>
      </c>
      <c r="L7413" t="s">
        <v>21026</v>
      </c>
      <c r="M7413" t="s">
        <v>21027</v>
      </c>
      <c r="N7413">
        <v>2.1133333329999999</v>
      </c>
      <c r="O7413">
        <v>0</v>
      </c>
      <c r="P7413">
        <v>104</v>
      </c>
      <c r="Q7413">
        <v>0</v>
      </c>
      <c r="R7413">
        <v>0</v>
      </c>
      <c r="S7413">
        <v>0</v>
      </c>
      <c r="T7413">
        <v>1</v>
      </c>
      <c r="U7413">
        <v>0</v>
      </c>
      <c r="V7413">
        <v>0</v>
      </c>
      <c r="W7413">
        <v>0</v>
      </c>
      <c r="X7413">
        <v>89.337130038279454</v>
      </c>
      <c r="Y7413">
        <v>0</v>
      </c>
      <c r="Z7413">
        <v>0</v>
      </c>
      <c r="AA7413">
        <v>0</v>
      </c>
      <c r="AB7413">
        <v>1.2031915579651</v>
      </c>
      <c r="AC7413">
        <v>0</v>
      </c>
      <c r="AD7413">
        <v>0</v>
      </c>
      <c r="AE7413">
        <v>90.540321596244553</v>
      </c>
    </row>
    <row r="7414" spans="1:31" x14ac:dyDescent="0.25">
      <c r="A7414">
        <v>2352610</v>
      </c>
      <c r="B7414">
        <v>1</v>
      </c>
      <c r="C7414" t="s">
        <v>80</v>
      </c>
      <c r="D7414" t="s">
        <v>85</v>
      </c>
      <c r="E7414" t="s">
        <v>157</v>
      </c>
      <c r="F7414" t="s">
        <v>21028</v>
      </c>
      <c r="G7414" t="s">
        <v>279</v>
      </c>
      <c r="H7414" t="s">
        <v>154</v>
      </c>
      <c r="I7414" t="s">
        <v>144</v>
      </c>
      <c r="J7414" t="s">
        <v>137</v>
      </c>
      <c r="K7414" t="s">
        <v>138</v>
      </c>
      <c r="L7414" t="s">
        <v>21029</v>
      </c>
      <c r="M7414" t="s">
        <v>21030</v>
      </c>
      <c r="N7414">
        <v>5.66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1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>
        <v>0</v>
      </c>
      <c r="AB7414">
        <v>14.137944674273374</v>
      </c>
      <c r="AC7414">
        <v>0</v>
      </c>
      <c r="AD7414">
        <v>0</v>
      </c>
      <c r="AE7414">
        <v>14.137944674273374</v>
      </c>
    </row>
    <row r="7415" spans="1:31" x14ac:dyDescent="0.25">
      <c r="A7415">
        <v>2352942</v>
      </c>
      <c r="B7415">
        <v>1</v>
      </c>
      <c r="C7415" t="s">
        <v>80</v>
      </c>
      <c r="D7415" t="s">
        <v>88</v>
      </c>
      <c r="E7415" t="s">
        <v>157</v>
      </c>
      <c r="F7415" t="s">
        <v>21031</v>
      </c>
      <c r="G7415" t="s">
        <v>204</v>
      </c>
      <c r="H7415" t="s">
        <v>154</v>
      </c>
      <c r="I7415" t="s">
        <v>144</v>
      </c>
      <c r="J7415" t="s">
        <v>137</v>
      </c>
      <c r="K7415" t="s">
        <v>138</v>
      </c>
      <c r="L7415" t="s">
        <v>21032</v>
      </c>
      <c r="M7415" t="s">
        <v>21033</v>
      </c>
      <c r="N7415">
        <v>2.5449999999999999</v>
      </c>
      <c r="O7415">
        <v>0</v>
      </c>
      <c r="P7415">
        <v>19</v>
      </c>
      <c r="Q7415">
        <v>0</v>
      </c>
      <c r="R7415">
        <v>0</v>
      </c>
      <c r="S7415">
        <v>0</v>
      </c>
      <c r="T7415">
        <v>3</v>
      </c>
      <c r="U7415">
        <v>0</v>
      </c>
      <c r="V7415">
        <v>0</v>
      </c>
      <c r="W7415">
        <v>0</v>
      </c>
      <c r="X7415">
        <v>22.502022737864365</v>
      </c>
      <c r="Y7415">
        <v>0</v>
      </c>
      <c r="Z7415">
        <v>0</v>
      </c>
      <c r="AA7415">
        <v>0</v>
      </c>
      <c r="AB7415">
        <v>44.479315291578999</v>
      </c>
      <c r="AC7415">
        <v>0</v>
      </c>
      <c r="AD7415">
        <v>0</v>
      </c>
      <c r="AE7415">
        <v>66.981338029443364</v>
      </c>
    </row>
    <row r="7416" spans="1:31" x14ac:dyDescent="0.25">
      <c r="A7416">
        <v>2344092</v>
      </c>
      <c r="B7416">
        <v>1</v>
      </c>
      <c r="C7416" t="s">
        <v>81</v>
      </c>
      <c r="D7416" t="s">
        <v>117</v>
      </c>
      <c r="E7416" t="s">
        <v>132</v>
      </c>
      <c r="F7416" t="s">
        <v>7821</v>
      </c>
      <c r="G7416" t="s">
        <v>134</v>
      </c>
      <c r="H7416" t="s">
        <v>135</v>
      </c>
      <c r="I7416" t="s">
        <v>144</v>
      </c>
      <c r="J7416" t="s">
        <v>137</v>
      </c>
      <c r="K7416" t="s">
        <v>138</v>
      </c>
      <c r="L7416" t="s">
        <v>21034</v>
      </c>
      <c r="M7416" t="s">
        <v>21035</v>
      </c>
      <c r="N7416">
        <v>2.7633333329999998</v>
      </c>
      <c r="O7416">
        <v>0</v>
      </c>
      <c r="P7416">
        <v>402</v>
      </c>
      <c r="Q7416">
        <v>37</v>
      </c>
      <c r="R7416">
        <v>45</v>
      </c>
      <c r="S7416">
        <v>6</v>
      </c>
      <c r="T7416">
        <v>31</v>
      </c>
      <c r="U7416">
        <v>1</v>
      </c>
      <c r="V7416">
        <v>0</v>
      </c>
      <c r="W7416">
        <v>0</v>
      </c>
      <c r="X7416">
        <v>180.13663891011032</v>
      </c>
      <c r="Y7416">
        <v>572.60255964669534</v>
      </c>
      <c r="Z7416">
        <v>168.86799286479638</v>
      </c>
      <c r="AA7416">
        <v>339.69877285531277</v>
      </c>
      <c r="AB7416">
        <v>70.5531509772607</v>
      </c>
      <c r="AC7416">
        <v>241.16786627178345</v>
      </c>
      <c r="AD7416">
        <v>0</v>
      </c>
      <c r="AE7416">
        <v>1573.0269815259589</v>
      </c>
    </row>
    <row r="7417" spans="1:31" x14ac:dyDescent="0.25">
      <c r="A7417">
        <v>2344093</v>
      </c>
      <c r="B7417">
        <v>1</v>
      </c>
      <c r="C7417" t="s">
        <v>81</v>
      </c>
      <c r="D7417" t="s">
        <v>127</v>
      </c>
      <c r="E7417" t="s">
        <v>141</v>
      </c>
      <c r="F7417" t="s">
        <v>406</v>
      </c>
      <c r="G7417" t="s">
        <v>134</v>
      </c>
      <c r="H7417" t="s">
        <v>135</v>
      </c>
      <c r="I7417" t="s">
        <v>144</v>
      </c>
      <c r="J7417" t="s">
        <v>137</v>
      </c>
      <c r="K7417" t="s">
        <v>138</v>
      </c>
      <c r="L7417" t="s">
        <v>21036</v>
      </c>
      <c r="M7417" t="s">
        <v>21037</v>
      </c>
      <c r="N7417">
        <v>1.297222222</v>
      </c>
      <c r="O7417">
        <v>2</v>
      </c>
      <c r="P7417">
        <v>1312</v>
      </c>
      <c r="Q7417">
        <v>30</v>
      </c>
      <c r="R7417">
        <v>83</v>
      </c>
      <c r="S7417">
        <v>13</v>
      </c>
      <c r="T7417">
        <v>109</v>
      </c>
      <c r="U7417">
        <v>2</v>
      </c>
      <c r="V7417">
        <v>0</v>
      </c>
      <c r="W7417">
        <v>1.1735679611754943</v>
      </c>
      <c r="X7417">
        <v>278.32643366836737</v>
      </c>
      <c r="Y7417">
        <v>149.71209941804398</v>
      </c>
      <c r="Z7417">
        <v>86.433744140939552</v>
      </c>
      <c r="AA7417">
        <v>74.927296605914009</v>
      </c>
      <c r="AB7417">
        <v>63.572321210343929</v>
      </c>
      <c r="AC7417">
        <v>2.4610598982841241</v>
      </c>
      <c r="AD7417">
        <v>0</v>
      </c>
      <c r="AE7417">
        <v>656.60652290306848</v>
      </c>
    </row>
    <row r="7418" spans="1:31" x14ac:dyDescent="0.25">
      <c r="A7418">
        <v>2344096</v>
      </c>
      <c r="B7418">
        <v>1</v>
      </c>
      <c r="C7418" t="s">
        <v>80</v>
      </c>
      <c r="D7418" t="s">
        <v>84</v>
      </c>
      <c r="E7418" t="s">
        <v>157</v>
      </c>
      <c r="F7418" t="s">
        <v>21038</v>
      </c>
      <c r="G7418" t="s">
        <v>159</v>
      </c>
      <c r="H7418" t="s">
        <v>154</v>
      </c>
      <c r="I7418" t="s">
        <v>144</v>
      </c>
      <c r="J7418" t="s">
        <v>137</v>
      </c>
      <c r="K7418" t="s">
        <v>138</v>
      </c>
      <c r="L7418" t="s">
        <v>21039</v>
      </c>
      <c r="M7418" t="s">
        <v>21040</v>
      </c>
      <c r="N7418">
        <v>5.2833333329999999</v>
      </c>
      <c r="O7418">
        <v>0</v>
      </c>
      <c r="P7418">
        <v>0</v>
      </c>
      <c r="Q7418">
        <v>0</v>
      </c>
      <c r="R7418">
        <v>1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13.250272296364038</v>
      </c>
      <c r="AA7418">
        <v>0</v>
      </c>
      <c r="AB7418">
        <v>0</v>
      </c>
      <c r="AC7418">
        <v>0</v>
      </c>
      <c r="AD7418">
        <v>0</v>
      </c>
      <c r="AE7418">
        <v>13.250272296364038</v>
      </c>
    </row>
    <row r="7419" spans="1:31" x14ac:dyDescent="0.25">
      <c r="A7419">
        <v>2344099</v>
      </c>
      <c r="B7419">
        <v>1</v>
      </c>
      <c r="C7419" t="s">
        <v>80</v>
      </c>
      <c r="D7419" t="s">
        <v>103</v>
      </c>
      <c r="E7419" t="s">
        <v>141</v>
      </c>
      <c r="F7419" t="s">
        <v>21041</v>
      </c>
      <c r="G7419" t="s">
        <v>134</v>
      </c>
      <c r="H7419" t="s">
        <v>135</v>
      </c>
      <c r="I7419" t="s">
        <v>144</v>
      </c>
      <c r="J7419" t="s">
        <v>137</v>
      </c>
      <c r="K7419" t="s">
        <v>138</v>
      </c>
      <c r="L7419" t="s">
        <v>21042</v>
      </c>
      <c r="M7419" t="s">
        <v>21043</v>
      </c>
      <c r="N7419">
        <v>0.459166666</v>
      </c>
      <c r="O7419">
        <v>0</v>
      </c>
      <c r="P7419">
        <v>2</v>
      </c>
      <c r="Q7419">
        <v>5</v>
      </c>
      <c r="R7419">
        <v>10</v>
      </c>
      <c r="S7419">
        <v>5</v>
      </c>
      <c r="T7419">
        <v>7</v>
      </c>
      <c r="U7419">
        <v>1</v>
      </c>
      <c r="V7419">
        <v>0</v>
      </c>
      <c r="W7419">
        <v>0</v>
      </c>
      <c r="X7419">
        <v>0.59225098310473345</v>
      </c>
      <c r="Y7419">
        <v>35.395367533075706</v>
      </c>
      <c r="Z7419">
        <v>32.434443517115582</v>
      </c>
      <c r="AA7419">
        <v>3.5708076064280205</v>
      </c>
      <c r="AB7419">
        <v>40.7666897156613</v>
      </c>
      <c r="AC7419">
        <v>19.936261616387274</v>
      </c>
      <c r="AD7419">
        <v>0</v>
      </c>
      <c r="AE7419">
        <v>132.6958209717726</v>
      </c>
    </row>
    <row r="7420" spans="1:31" x14ac:dyDescent="0.25">
      <c r="A7420">
        <v>2344103</v>
      </c>
      <c r="B7420">
        <v>1</v>
      </c>
      <c r="C7420" t="s">
        <v>80</v>
      </c>
      <c r="D7420" t="s">
        <v>98</v>
      </c>
      <c r="E7420" t="s">
        <v>174</v>
      </c>
      <c r="F7420" t="s">
        <v>17107</v>
      </c>
      <c r="G7420" t="s">
        <v>176</v>
      </c>
      <c r="H7420" t="s">
        <v>154</v>
      </c>
      <c r="I7420" t="s">
        <v>144</v>
      </c>
      <c r="J7420" t="s">
        <v>137</v>
      </c>
      <c r="K7420" t="s">
        <v>138</v>
      </c>
      <c r="L7420" t="s">
        <v>21044</v>
      </c>
      <c r="M7420" t="s">
        <v>21045</v>
      </c>
      <c r="N7420">
        <v>0.96777777700000001</v>
      </c>
      <c r="O7420">
        <v>0</v>
      </c>
      <c r="P7420">
        <v>71</v>
      </c>
      <c r="Q7420">
        <v>0</v>
      </c>
      <c r="R7420">
        <v>26</v>
      </c>
      <c r="S7420">
        <v>0</v>
      </c>
      <c r="T7420">
        <v>18</v>
      </c>
      <c r="U7420">
        <v>0</v>
      </c>
      <c r="V7420">
        <v>0</v>
      </c>
      <c r="W7420">
        <v>0</v>
      </c>
      <c r="X7420">
        <v>17.148205185572774</v>
      </c>
      <c r="Y7420">
        <v>0</v>
      </c>
      <c r="Z7420">
        <v>43.654453160907075</v>
      </c>
      <c r="AA7420">
        <v>0</v>
      </c>
      <c r="AB7420">
        <v>21.579963583668505</v>
      </c>
      <c r="AC7420">
        <v>0</v>
      </c>
      <c r="AD7420">
        <v>0</v>
      </c>
      <c r="AE7420">
        <v>82.382621930148346</v>
      </c>
    </row>
    <row r="7421" spans="1:31" x14ac:dyDescent="0.25">
      <c r="A7421">
        <v>2344104</v>
      </c>
      <c r="B7421">
        <v>1</v>
      </c>
      <c r="C7421" t="s">
        <v>80</v>
      </c>
      <c r="D7421" t="s">
        <v>99</v>
      </c>
      <c r="E7421" t="s">
        <v>157</v>
      </c>
      <c r="F7421" t="s">
        <v>21046</v>
      </c>
      <c r="G7421" t="s">
        <v>159</v>
      </c>
      <c r="H7421" t="s">
        <v>154</v>
      </c>
      <c r="I7421" t="s">
        <v>144</v>
      </c>
      <c r="J7421" t="s">
        <v>137</v>
      </c>
      <c r="K7421" t="s">
        <v>138</v>
      </c>
      <c r="L7421" t="s">
        <v>21047</v>
      </c>
      <c r="M7421" t="s">
        <v>21048</v>
      </c>
      <c r="N7421">
        <v>2.4525000000000001</v>
      </c>
      <c r="O7421">
        <v>0</v>
      </c>
      <c r="P7421">
        <v>1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1.0026171227591401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1.0026171227591401</v>
      </c>
    </row>
    <row r="7422" spans="1:31" x14ac:dyDescent="0.25">
      <c r="A7422">
        <v>2344108</v>
      </c>
      <c r="B7422">
        <v>1</v>
      </c>
      <c r="C7422" t="s">
        <v>81</v>
      </c>
      <c r="D7422" t="s">
        <v>113</v>
      </c>
      <c r="E7422" t="s">
        <v>151</v>
      </c>
      <c r="F7422" t="s">
        <v>16254</v>
      </c>
      <c r="G7422" t="s">
        <v>153</v>
      </c>
      <c r="H7422" t="s">
        <v>154</v>
      </c>
      <c r="I7422" t="s">
        <v>144</v>
      </c>
      <c r="J7422" t="s">
        <v>137</v>
      </c>
      <c r="K7422" t="s">
        <v>138</v>
      </c>
      <c r="L7422" t="s">
        <v>21049</v>
      </c>
      <c r="M7422" t="s">
        <v>21050</v>
      </c>
      <c r="N7422">
        <v>2.7094444439999998</v>
      </c>
      <c r="O7422">
        <v>0</v>
      </c>
      <c r="P7422">
        <v>7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1.8878964651782588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1.8878964651782588</v>
      </c>
    </row>
    <row r="7423" spans="1:31" x14ac:dyDescent="0.25">
      <c r="A7423">
        <v>2344113</v>
      </c>
      <c r="B7423">
        <v>1</v>
      </c>
      <c r="C7423" t="s">
        <v>80</v>
      </c>
      <c r="D7423" t="s">
        <v>95</v>
      </c>
      <c r="E7423" t="s">
        <v>132</v>
      </c>
      <c r="F7423" t="s">
        <v>18721</v>
      </c>
      <c r="G7423" t="s">
        <v>134</v>
      </c>
      <c r="H7423" t="s">
        <v>135</v>
      </c>
      <c r="I7423" t="s">
        <v>144</v>
      </c>
      <c r="J7423" t="s">
        <v>137</v>
      </c>
      <c r="K7423" t="s">
        <v>138</v>
      </c>
      <c r="L7423" t="s">
        <v>21051</v>
      </c>
      <c r="M7423" t="s">
        <v>21052</v>
      </c>
      <c r="N7423">
        <v>0.50416666600000004</v>
      </c>
      <c r="O7423">
        <v>0</v>
      </c>
      <c r="P7423">
        <v>1474</v>
      </c>
      <c r="Q7423">
        <v>0</v>
      </c>
      <c r="R7423">
        <v>1</v>
      </c>
      <c r="S7423">
        <v>1</v>
      </c>
      <c r="T7423">
        <v>86</v>
      </c>
      <c r="U7423">
        <v>0</v>
      </c>
      <c r="V7423">
        <v>1</v>
      </c>
      <c r="W7423">
        <v>0</v>
      </c>
      <c r="X7423">
        <v>208.26732118880446</v>
      </c>
      <c r="Y7423">
        <v>0</v>
      </c>
      <c r="Z7423">
        <v>0</v>
      </c>
      <c r="AA7423">
        <v>0.38688572589727199</v>
      </c>
      <c r="AB7423">
        <v>44.893848243230387</v>
      </c>
      <c r="AC7423">
        <v>0</v>
      </c>
      <c r="AD7423">
        <v>4.1244429844596793</v>
      </c>
      <c r="AE7423">
        <v>257.67249814239182</v>
      </c>
    </row>
    <row r="7424" spans="1:31" x14ac:dyDescent="0.25">
      <c r="A7424">
        <v>2344114</v>
      </c>
      <c r="B7424">
        <v>1</v>
      </c>
      <c r="C7424" t="s">
        <v>80</v>
      </c>
      <c r="D7424" t="s">
        <v>93</v>
      </c>
      <c r="E7424" t="s">
        <v>151</v>
      </c>
      <c r="F7424" t="s">
        <v>21053</v>
      </c>
      <c r="G7424" t="s">
        <v>331</v>
      </c>
      <c r="H7424" t="s">
        <v>154</v>
      </c>
      <c r="I7424" t="s">
        <v>144</v>
      </c>
      <c r="J7424" t="s">
        <v>137</v>
      </c>
      <c r="K7424" t="s">
        <v>138</v>
      </c>
      <c r="L7424" t="s">
        <v>21054</v>
      </c>
      <c r="M7424" t="s">
        <v>21055</v>
      </c>
      <c r="N7424">
        <v>2.2116666660000002</v>
      </c>
      <c r="O7424">
        <v>0</v>
      </c>
      <c r="P7424">
        <v>2</v>
      </c>
      <c r="Q7424">
        <v>0</v>
      </c>
      <c r="R7424">
        <v>6</v>
      </c>
      <c r="S7424">
        <v>0</v>
      </c>
      <c r="T7424">
        <v>3</v>
      </c>
      <c r="U7424">
        <v>0</v>
      </c>
      <c r="V7424">
        <v>0</v>
      </c>
      <c r="W7424">
        <v>0</v>
      </c>
      <c r="X7424">
        <v>2.5224311081932207</v>
      </c>
      <c r="Y7424">
        <v>0</v>
      </c>
      <c r="Z7424">
        <v>55.054254636074077</v>
      </c>
      <c r="AA7424">
        <v>0</v>
      </c>
      <c r="AB7424">
        <v>7.4913117141187815</v>
      </c>
      <c r="AC7424">
        <v>0</v>
      </c>
      <c r="AD7424">
        <v>0</v>
      </c>
      <c r="AE7424">
        <v>65.067997458386074</v>
      </c>
    </row>
    <row r="7425" spans="1:31" x14ac:dyDescent="0.25">
      <c r="A7425">
        <v>2344115</v>
      </c>
      <c r="B7425">
        <v>1</v>
      </c>
      <c r="C7425" t="s">
        <v>80</v>
      </c>
      <c r="D7425" t="s">
        <v>98</v>
      </c>
      <c r="E7425" t="s">
        <v>151</v>
      </c>
      <c r="F7425" t="s">
        <v>7420</v>
      </c>
      <c r="G7425" t="s">
        <v>605</v>
      </c>
      <c r="H7425" t="s">
        <v>154</v>
      </c>
      <c r="I7425" t="s">
        <v>144</v>
      </c>
      <c r="J7425" t="s">
        <v>137</v>
      </c>
      <c r="K7425" t="s">
        <v>138</v>
      </c>
      <c r="L7425" t="s">
        <v>21056</v>
      </c>
      <c r="M7425" t="s">
        <v>21057</v>
      </c>
      <c r="N7425">
        <v>0.76416666600000005</v>
      </c>
      <c r="O7425">
        <v>0</v>
      </c>
      <c r="P7425">
        <v>21</v>
      </c>
      <c r="Q7425">
        <v>0</v>
      </c>
      <c r="R7425">
        <v>2</v>
      </c>
      <c r="S7425">
        <v>0</v>
      </c>
      <c r="T7425">
        <v>1</v>
      </c>
      <c r="U7425">
        <v>0</v>
      </c>
      <c r="V7425">
        <v>0</v>
      </c>
      <c r="W7425">
        <v>0</v>
      </c>
      <c r="X7425">
        <v>2.4760916714039807</v>
      </c>
      <c r="Y7425">
        <v>0</v>
      </c>
      <c r="Z7425">
        <v>0.30143920991035422</v>
      </c>
      <c r="AA7425">
        <v>0</v>
      </c>
      <c r="AB7425">
        <v>0.126756447419545</v>
      </c>
      <c r="AC7425">
        <v>0</v>
      </c>
      <c r="AD7425">
        <v>0</v>
      </c>
      <c r="AE7425">
        <v>2.9042873287338797</v>
      </c>
    </row>
    <row r="7426" spans="1:31" x14ac:dyDescent="0.25">
      <c r="A7426">
        <v>2344117</v>
      </c>
      <c r="B7426">
        <v>1</v>
      </c>
      <c r="C7426" t="s">
        <v>80</v>
      </c>
      <c r="D7426" t="s">
        <v>100</v>
      </c>
      <c r="E7426" t="s">
        <v>157</v>
      </c>
      <c r="F7426" t="s">
        <v>21058</v>
      </c>
      <c r="G7426" t="s">
        <v>159</v>
      </c>
      <c r="H7426" t="s">
        <v>154</v>
      </c>
      <c r="I7426" t="s">
        <v>144</v>
      </c>
      <c r="J7426" t="s">
        <v>137</v>
      </c>
      <c r="K7426" t="s">
        <v>138</v>
      </c>
      <c r="L7426" t="s">
        <v>21059</v>
      </c>
      <c r="M7426" t="s">
        <v>21060</v>
      </c>
      <c r="N7426">
        <v>1.0461111110000001</v>
      </c>
      <c r="O7426">
        <v>0</v>
      </c>
      <c r="P7426">
        <v>0</v>
      </c>
      <c r="Q7426">
        <v>0</v>
      </c>
      <c r="R7426">
        <v>2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1.479001031622345</v>
      </c>
      <c r="AA7426">
        <v>0</v>
      </c>
      <c r="AB7426">
        <v>0</v>
      </c>
      <c r="AC7426">
        <v>0</v>
      </c>
      <c r="AD7426">
        <v>0</v>
      </c>
      <c r="AE7426">
        <v>1.479001031622345</v>
      </c>
    </row>
    <row r="7427" spans="1:31" x14ac:dyDescent="0.25">
      <c r="A7427">
        <v>2344118</v>
      </c>
      <c r="B7427">
        <v>1</v>
      </c>
      <c r="C7427" t="s">
        <v>80</v>
      </c>
      <c r="D7427" t="s">
        <v>93</v>
      </c>
      <c r="E7427" t="s">
        <v>151</v>
      </c>
      <c r="F7427" t="s">
        <v>21061</v>
      </c>
      <c r="G7427" t="s">
        <v>153</v>
      </c>
      <c r="H7427" t="s">
        <v>154</v>
      </c>
      <c r="I7427" t="s">
        <v>144</v>
      </c>
      <c r="J7427" t="s">
        <v>137</v>
      </c>
      <c r="K7427" t="s">
        <v>138</v>
      </c>
      <c r="L7427" t="s">
        <v>21062</v>
      </c>
      <c r="M7427" t="s">
        <v>21063</v>
      </c>
      <c r="N7427">
        <v>0.378611111</v>
      </c>
      <c r="O7427">
        <v>0</v>
      </c>
      <c r="P7427">
        <v>3</v>
      </c>
      <c r="Q7427">
        <v>0</v>
      </c>
      <c r="R7427">
        <v>1</v>
      </c>
      <c r="S7427">
        <v>0</v>
      </c>
      <c r="T7427">
        <v>2</v>
      </c>
      <c r="U7427">
        <v>0</v>
      </c>
      <c r="V7427">
        <v>0</v>
      </c>
      <c r="W7427">
        <v>0</v>
      </c>
      <c r="X7427">
        <v>9.7572639281923612E-2</v>
      </c>
      <c r="Y7427">
        <v>0</v>
      </c>
      <c r="Z7427">
        <v>7.2737692687776662E-2</v>
      </c>
      <c r="AA7427">
        <v>0</v>
      </c>
      <c r="AB7427">
        <v>9.1908504806805548E-3</v>
      </c>
      <c r="AC7427">
        <v>0</v>
      </c>
      <c r="AD7427">
        <v>0</v>
      </c>
      <c r="AE7427">
        <v>0.17950118245038083</v>
      </c>
    </row>
    <row r="7428" spans="1:31" x14ac:dyDescent="0.25">
      <c r="A7428">
        <v>2344119</v>
      </c>
      <c r="B7428">
        <v>1</v>
      </c>
      <c r="C7428" t="s">
        <v>81</v>
      </c>
      <c r="D7428" t="s">
        <v>113</v>
      </c>
      <c r="E7428" t="s">
        <v>151</v>
      </c>
      <c r="F7428" t="s">
        <v>21064</v>
      </c>
      <c r="G7428" t="s">
        <v>153</v>
      </c>
      <c r="H7428" t="s">
        <v>154</v>
      </c>
      <c r="I7428" t="s">
        <v>144</v>
      </c>
      <c r="J7428" t="s">
        <v>137</v>
      </c>
      <c r="K7428" t="s">
        <v>138</v>
      </c>
      <c r="L7428" t="s">
        <v>21065</v>
      </c>
      <c r="M7428" t="s">
        <v>21066</v>
      </c>
      <c r="N7428">
        <v>1.8063888880000001</v>
      </c>
      <c r="O7428">
        <v>0</v>
      </c>
      <c r="P7428">
        <v>1</v>
      </c>
      <c r="Q7428">
        <v>0</v>
      </c>
      <c r="R7428">
        <v>1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1.2276191248430199</v>
      </c>
      <c r="Y7428">
        <v>0</v>
      </c>
      <c r="Z7428">
        <v>1.5892845498838226</v>
      </c>
      <c r="AA7428">
        <v>0</v>
      </c>
      <c r="AB7428">
        <v>0</v>
      </c>
      <c r="AC7428">
        <v>0</v>
      </c>
      <c r="AD7428">
        <v>0</v>
      </c>
      <c r="AE7428">
        <v>2.8169036747268423</v>
      </c>
    </row>
    <row r="7429" spans="1:31" x14ac:dyDescent="0.25">
      <c r="A7429">
        <v>2344120</v>
      </c>
      <c r="B7429">
        <v>1</v>
      </c>
      <c r="C7429" t="s">
        <v>80</v>
      </c>
      <c r="D7429" t="s">
        <v>97</v>
      </c>
      <c r="E7429" t="s">
        <v>157</v>
      </c>
      <c r="F7429" t="s">
        <v>21067</v>
      </c>
      <c r="G7429" t="s">
        <v>204</v>
      </c>
      <c r="H7429" t="s">
        <v>154</v>
      </c>
      <c r="I7429" t="s">
        <v>144</v>
      </c>
      <c r="J7429" t="s">
        <v>137</v>
      </c>
      <c r="K7429" t="s">
        <v>138</v>
      </c>
      <c r="L7429" t="s">
        <v>21068</v>
      </c>
      <c r="M7429" t="s">
        <v>21069</v>
      </c>
      <c r="N7429">
        <v>1.4097222220000001</v>
      </c>
      <c r="O7429">
        <v>0</v>
      </c>
      <c r="P7429">
        <v>5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1.8059379612577797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1.8059379612577797</v>
      </c>
    </row>
    <row r="7430" spans="1:31" x14ac:dyDescent="0.25">
      <c r="A7430">
        <v>2344124</v>
      </c>
      <c r="B7430">
        <v>1</v>
      </c>
      <c r="C7430" t="s">
        <v>80</v>
      </c>
      <c r="D7430" t="s">
        <v>108</v>
      </c>
      <c r="E7430" t="s">
        <v>147</v>
      </c>
      <c r="F7430" t="s">
        <v>21070</v>
      </c>
      <c r="G7430" t="s">
        <v>184</v>
      </c>
      <c r="H7430" t="s">
        <v>135</v>
      </c>
      <c r="I7430" t="s">
        <v>144</v>
      </c>
      <c r="J7430" t="s">
        <v>137</v>
      </c>
      <c r="K7430" t="s">
        <v>138</v>
      </c>
      <c r="L7430" t="s">
        <v>21071</v>
      </c>
      <c r="M7430" t="s">
        <v>21072</v>
      </c>
      <c r="N7430">
        <v>2.7908333330000001</v>
      </c>
      <c r="O7430">
        <v>0</v>
      </c>
      <c r="P7430">
        <v>29</v>
      </c>
      <c r="Q7430">
        <v>0</v>
      </c>
      <c r="R7430">
        <v>1</v>
      </c>
      <c r="S7430">
        <v>0</v>
      </c>
      <c r="T7430">
        <v>2</v>
      </c>
      <c r="U7430">
        <v>0</v>
      </c>
      <c r="V7430">
        <v>0</v>
      </c>
      <c r="W7430">
        <v>0</v>
      </c>
      <c r="X7430">
        <v>16.094393732160945</v>
      </c>
      <c r="Y7430">
        <v>0</v>
      </c>
      <c r="Z7430">
        <v>0.34592360816380002</v>
      </c>
      <c r="AA7430">
        <v>0</v>
      </c>
      <c r="AB7430">
        <v>4.2159956141100743</v>
      </c>
      <c r="AC7430">
        <v>0</v>
      </c>
      <c r="AD7430">
        <v>0</v>
      </c>
      <c r="AE7430">
        <v>20.656312954434821</v>
      </c>
    </row>
    <row r="7431" spans="1:31" x14ac:dyDescent="0.25">
      <c r="A7431">
        <v>2344126</v>
      </c>
      <c r="B7431">
        <v>1</v>
      </c>
      <c r="C7431" t="s">
        <v>80</v>
      </c>
      <c r="D7431" t="s">
        <v>96</v>
      </c>
      <c r="E7431" t="s">
        <v>147</v>
      </c>
      <c r="F7431" t="s">
        <v>21073</v>
      </c>
      <c r="G7431" t="s">
        <v>352</v>
      </c>
      <c r="H7431" t="s">
        <v>135</v>
      </c>
      <c r="I7431" t="s">
        <v>144</v>
      </c>
      <c r="J7431" t="s">
        <v>3</v>
      </c>
      <c r="K7431" t="s">
        <v>138</v>
      </c>
      <c r="L7431" t="s">
        <v>21074</v>
      </c>
      <c r="M7431" t="s">
        <v>21075</v>
      </c>
      <c r="N7431">
        <v>1.4025000000000001</v>
      </c>
      <c r="O7431">
        <v>0</v>
      </c>
      <c r="P7431">
        <v>0</v>
      </c>
      <c r="Q7431">
        <v>1</v>
      </c>
      <c r="R7431">
        <v>0</v>
      </c>
      <c r="S7431">
        <v>1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2.9930070192724254</v>
      </c>
      <c r="Z7431">
        <v>0</v>
      </c>
      <c r="AA7431">
        <v>0.56333181523878584</v>
      </c>
      <c r="AB7431">
        <v>0</v>
      </c>
      <c r="AC7431">
        <v>0</v>
      </c>
      <c r="AD7431">
        <v>0</v>
      </c>
      <c r="AE7431">
        <v>3.5563388345112115</v>
      </c>
    </row>
    <row r="7432" spans="1:31" x14ac:dyDescent="0.25">
      <c r="A7432">
        <v>2344127</v>
      </c>
      <c r="B7432">
        <v>1</v>
      </c>
      <c r="C7432" t="s">
        <v>80</v>
      </c>
      <c r="D7432" t="s">
        <v>95</v>
      </c>
      <c r="E7432" t="s">
        <v>147</v>
      </c>
      <c r="F7432" t="s">
        <v>21076</v>
      </c>
      <c r="G7432" t="s">
        <v>1416</v>
      </c>
      <c r="H7432" t="s">
        <v>135</v>
      </c>
      <c r="I7432" t="s">
        <v>144</v>
      </c>
      <c r="J7432" t="s">
        <v>137</v>
      </c>
      <c r="K7432" t="s">
        <v>138</v>
      </c>
      <c r="L7432" t="s">
        <v>21077</v>
      </c>
      <c r="M7432" t="s">
        <v>21078</v>
      </c>
      <c r="N7432">
        <v>1.3797222220000001</v>
      </c>
      <c r="O7432">
        <v>0</v>
      </c>
      <c r="P7432">
        <v>529</v>
      </c>
      <c r="Q7432">
        <v>0</v>
      </c>
      <c r="R7432">
        <v>0</v>
      </c>
      <c r="S7432">
        <v>0</v>
      </c>
      <c r="T7432">
        <v>63</v>
      </c>
      <c r="U7432">
        <v>0</v>
      </c>
      <c r="V7432">
        <v>1</v>
      </c>
      <c r="W7432">
        <v>0</v>
      </c>
      <c r="X7432">
        <v>198.32333102145262</v>
      </c>
      <c r="Y7432">
        <v>0</v>
      </c>
      <c r="Z7432">
        <v>0</v>
      </c>
      <c r="AA7432">
        <v>0</v>
      </c>
      <c r="AB7432">
        <v>65.073081164358683</v>
      </c>
      <c r="AC7432">
        <v>0</v>
      </c>
      <c r="AD7432">
        <v>6.4676102575324865</v>
      </c>
      <c r="AE7432">
        <v>269.8640224433438</v>
      </c>
    </row>
    <row r="7433" spans="1:31" x14ac:dyDescent="0.25">
      <c r="A7433">
        <v>2344128</v>
      </c>
      <c r="B7433">
        <v>1</v>
      </c>
      <c r="C7433" t="s">
        <v>80</v>
      </c>
      <c r="D7433" t="s">
        <v>96</v>
      </c>
      <c r="E7433" t="s">
        <v>157</v>
      </c>
      <c r="F7433" t="s">
        <v>10067</v>
      </c>
      <c r="G7433" t="s">
        <v>159</v>
      </c>
      <c r="H7433" t="s">
        <v>154</v>
      </c>
      <c r="I7433" t="s">
        <v>144</v>
      </c>
      <c r="J7433" t="s">
        <v>137</v>
      </c>
      <c r="K7433" t="s">
        <v>138</v>
      </c>
      <c r="L7433" t="s">
        <v>21079</v>
      </c>
      <c r="M7433" t="s">
        <v>21080</v>
      </c>
      <c r="N7433">
        <v>3.9288888879999999</v>
      </c>
      <c r="O7433">
        <v>0</v>
      </c>
      <c r="P7433">
        <v>1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1.8086292714502432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1.8086292714502432</v>
      </c>
    </row>
    <row r="7434" spans="1:31" x14ac:dyDescent="0.25">
      <c r="A7434">
        <v>2344129</v>
      </c>
      <c r="B7434">
        <v>1</v>
      </c>
      <c r="C7434" t="s">
        <v>81</v>
      </c>
      <c r="D7434" t="s">
        <v>112</v>
      </c>
      <c r="E7434" t="s">
        <v>157</v>
      </c>
      <c r="F7434" t="s">
        <v>21081</v>
      </c>
      <c r="G7434" t="s">
        <v>159</v>
      </c>
      <c r="H7434" t="s">
        <v>154</v>
      </c>
      <c r="I7434" t="s">
        <v>144</v>
      </c>
      <c r="J7434" t="s">
        <v>137</v>
      </c>
      <c r="K7434" t="s">
        <v>138</v>
      </c>
      <c r="L7434" t="s">
        <v>21082</v>
      </c>
      <c r="M7434" t="s">
        <v>21083</v>
      </c>
      <c r="N7434">
        <v>1.3174999999999999</v>
      </c>
      <c r="O7434">
        <v>0</v>
      </c>
      <c r="P7434">
        <v>1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0.18286520345712501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0.18286520345712501</v>
      </c>
    </row>
    <row r="7435" spans="1:31" x14ac:dyDescent="0.25">
      <c r="A7435">
        <v>2344130</v>
      </c>
      <c r="B7435">
        <v>1</v>
      </c>
      <c r="C7435" t="s">
        <v>81</v>
      </c>
      <c r="D7435" t="s">
        <v>128</v>
      </c>
      <c r="E7435" t="s">
        <v>147</v>
      </c>
      <c r="F7435" t="s">
        <v>21084</v>
      </c>
      <c r="G7435" t="s">
        <v>184</v>
      </c>
      <c r="H7435" t="s">
        <v>135</v>
      </c>
      <c r="I7435" t="s">
        <v>144</v>
      </c>
      <c r="J7435" t="s">
        <v>137</v>
      </c>
      <c r="K7435" t="s">
        <v>138</v>
      </c>
      <c r="L7435" t="s">
        <v>21085</v>
      </c>
      <c r="M7435" t="s">
        <v>21086</v>
      </c>
      <c r="N7435">
        <v>2.565555555</v>
      </c>
      <c r="O7435">
        <v>0</v>
      </c>
      <c r="P7435">
        <v>21</v>
      </c>
      <c r="Q7435">
        <v>0</v>
      </c>
      <c r="R7435">
        <v>9</v>
      </c>
      <c r="S7435">
        <v>0</v>
      </c>
      <c r="T7435">
        <v>5</v>
      </c>
      <c r="U7435">
        <v>0</v>
      </c>
      <c r="V7435">
        <v>0</v>
      </c>
      <c r="W7435">
        <v>0</v>
      </c>
      <c r="X7435">
        <v>17.867156458624581</v>
      </c>
      <c r="Y7435">
        <v>0</v>
      </c>
      <c r="Z7435">
        <v>15.080480707228965</v>
      </c>
      <c r="AA7435">
        <v>0</v>
      </c>
      <c r="AB7435">
        <v>42.601032277403128</v>
      </c>
      <c r="AC7435">
        <v>0</v>
      </c>
      <c r="AD7435">
        <v>0</v>
      </c>
      <c r="AE7435">
        <v>75.548669443256671</v>
      </c>
    </row>
    <row r="7436" spans="1:31" x14ac:dyDescent="0.25">
      <c r="A7436">
        <v>2344131</v>
      </c>
      <c r="B7436">
        <v>1</v>
      </c>
      <c r="C7436" t="s">
        <v>81</v>
      </c>
      <c r="D7436" t="s">
        <v>122</v>
      </c>
      <c r="E7436" t="s">
        <v>174</v>
      </c>
      <c r="F7436" t="s">
        <v>21087</v>
      </c>
      <c r="G7436" t="s">
        <v>176</v>
      </c>
      <c r="H7436" t="s">
        <v>154</v>
      </c>
      <c r="I7436" t="s">
        <v>144</v>
      </c>
      <c r="J7436" t="s">
        <v>137</v>
      </c>
      <c r="K7436" t="s">
        <v>138</v>
      </c>
      <c r="L7436" t="s">
        <v>21088</v>
      </c>
      <c r="M7436" t="s">
        <v>21089</v>
      </c>
      <c r="N7436">
        <v>1.378333333</v>
      </c>
      <c r="O7436">
        <v>0</v>
      </c>
      <c r="P7436">
        <v>88</v>
      </c>
      <c r="Q7436">
        <v>0</v>
      </c>
      <c r="R7436">
        <v>0</v>
      </c>
      <c r="S7436">
        <v>0</v>
      </c>
      <c r="T7436">
        <v>11</v>
      </c>
      <c r="U7436">
        <v>0</v>
      </c>
      <c r="V7436">
        <v>0</v>
      </c>
      <c r="W7436">
        <v>0</v>
      </c>
      <c r="X7436">
        <v>10.890170004856493</v>
      </c>
      <c r="Y7436">
        <v>0</v>
      </c>
      <c r="Z7436">
        <v>0</v>
      </c>
      <c r="AA7436">
        <v>0</v>
      </c>
      <c r="AB7436">
        <v>11.005781529612648</v>
      </c>
      <c r="AC7436">
        <v>0</v>
      </c>
      <c r="AD7436">
        <v>0</v>
      </c>
      <c r="AE7436">
        <v>21.895951534469141</v>
      </c>
    </row>
    <row r="7437" spans="1:31" x14ac:dyDescent="0.25">
      <c r="A7437">
        <v>2344134</v>
      </c>
      <c r="B7437">
        <v>1</v>
      </c>
      <c r="C7437" t="s">
        <v>80</v>
      </c>
      <c r="D7437" t="s">
        <v>90</v>
      </c>
      <c r="E7437" t="s">
        <v>157</v>
      </c>
      <c r="F7437" t="s">
        <v>21090</v>
      </c>
      <c r="G7437" t="s">
        <v>159</v>
      </c>
      <c r="H7437" t="s">
        <v>154</v>
      </c>
      <c r="I7437" t="s">
        <v>144</v>
      </c>
      <c r="J7437" t="s">
        <v>137</v>
      </c>
      <c r="K7437" t="s">
        <v>138</v>
      </c>
      <c r="L7437" t="s">
        <v>21091</v>
      </c>
      <c r="M7437" t="s">
        <v>21092</v>
      </c>
      <c r="N7437">
        <v>4.5216666659999998</v>
      </c>
      <c r="O7437">
        <v>0</v>
      </c>
      <c r="P7437">
        <v>4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5.7507612037898461</v>
      </c>
      <c r="Y7437">
        <v>0</v>
      </c>
      <c r="Z7437">
        <v>0</v>
      </c>
      <c r="AA7437">
        <v>0</v>
      </c>
      <c r="AB7437">
        <v>0</v>
      </c>
      <c r="AC7437">
        <v>0</v>
      </c>
      <c r="AD7437">
        <v>0</v>
      </c>
      <c r="AE7437">
        <v>5.7507612037898461</v>
      </c>
    </row>
    <row r="7438" spans="1:31" x14ac:dyDescent="0.25">
      <c r="A7438">
        <v>2344135</v>
      </c>
      <c r="B7438">
        <v>1</v>
      </c>
      <c r="C7438" t="s">
        <v>80</v>
      </c>
      <c r="D7438" t="s">
        <v>103</v>
      </c>
      <c r="E7438" t="s">
        <v>151</v>
      </c>
      <c r="F7438" t="s">
        <v>21093</v>
      </c>
      <c r="G7438" t="s">
        <v>498</v>
      </c>
      <c r="H7438" t="s">
        <v>154</v>
      </c>
      <c r="I7438" t="s">
        <v>144</v>
      </c>
      <c r="J7438" t="s">
        <v>137</v>
      </c>
      <c r="K7438" t="s">
        <v>138</v>
      </c>
      <c r="L7438" t="s">
        <v>21094</v>
      </c>
      <c r="M7438" t="s">
        <v>21095</v>
      </c>
      <c r="N7438">
        <v>0.92583333300000004</v>
      </c>
      <c r="O7438">
        <v>0</v>
      </c>
      <c r="P7438">
        <v>96</v>
      </c>
      <c r="Q7438">
        <v>0</v>
      </c>
      <c r="R7438">
        <v>0</v>
      </c>
      <c r="S7438">
        <v>0</v>
      </c>
      <c r="T7438">
        <v>8</v>
      </c>
      <c r="U7438">
        <v>0</v>
      </c>
      <c r="V7438">
        <v>0</v>
      </c>
      <c r="W7438">
        <v>0</v>
      </c>
      <c r="X7438">
        <v>29.103635233791575</v>
      </c>
      <c r="Y7438">
        <v>0</v>
      </c>
      <c r="Z7438">
        <v>0</v>
      </c>
      <c r="AA7438">
        <v>0</v>
      </c>
      <c r="AB7438">
        <v>3.8225743365082754</v>
      </c>
      <c r="AC7438">
        <v>0</v>
      </c>
      <c r="AD7438">
        <v>0</v>
      </c>
      <c r="AE7438">
        <v>32.926209570299854</v>
      </c>
    </row>
    <row r="7439" spans="1:31" x14ac:dyDescent="0.25">
      <c r="A7439">
        <v>2344139</v>
      </c>
      <c r="B7439">
        <v>1</v>
      </c>
      <c r="C7439" t="s">
        <v>80</v>
      </c>
      <c r="D7439" t="s">
        <v>98</v>
      </c>
      <c r="E7439" t="s">
        <v>174</v>
      </c>
      <c r="F7439" t="s">
        <v>20158</v>
      </c>
      <c r="G7439" t="s">
        <v>176</v>
      </c>
      <c r="H7439" t="s">
        <v>154</v>
      </c>
      <c r="I7439" t="s">
        <v>144</v>
      </c>
      <c r="J7439" t="s">
        <v>137</v>
      </c>
      <c r="K7439" t="s">
        <v>138</v>
      </c>
      <c r="L7439" t="s">
        <v>21096</v>
      </c>
      <c r="M7439" t="s">
        <v>21097</v>
      </c>
      <c r="N7439">
        <v>3.787222222</v>
      </c>
      <c r="O7439">
        <v>0</v>
      </c>
      <c r="P7439">
        <v>5</v>
      </c>
      <c r="Q7439">
        <v>0</v>
      </c>
      <c r="R7439">
        <v>7</v>
      </c>
      <c r="S7439">
        <v>0</v>
      </c>
      <c r="T7439">
        <v>3</v>
      </c>
      <c r="U7439">
        <v>0</v>
      </c>
      <c r="V7439">
        <v>0</v>
      </c>
      <c r="W7439">
        <v>0</v>
      </c>
      <c r="X7439">
        <v>3.435087896164378</v>
      </c>
      <c r="Y7439">
        <v>0</v>
      </c>
      <c r="Z7439">
        <v>35.454205582155993</v>
      </c>
      <c r="AA7439">
        <v>0</v>
      </c>
      <c r="AB7439">
        <v>7.4820650137083433</v>
      </c>
      <c r="AC7439">
        <v>0</v>
      </c>
      <c r="AD7439">
        <v>0</v>
      </c>
      <c r="AE7439">
        <v>46.371358492028712</v>
      </c>
    </row>
    <row r="7440" spans="1:31" x14ac:dyDescent="0.25">
      <c r="A7440">
        <v>2344143</v>
      </c>
      <c r="B7440">
        <v>1</v>
      </c>
      <c r="C7440" t="s">
        <v>81</v>
      </c>
      <c r="D7440" t="s">
        <v>123</v>
      </c>
      <c r="E7440" t="s">
        <v>151</v>
      </c>
      <c r="F7440" t="s">
        <v>21098</v>
      </c>
      <c r="G7440" t="s">
        <v>153</v>
      </c>
      <c r="H7440" t="s">
        <v>154</v>
      </c>
      <c r="I7440" t="s">
        <v>144</v>
      </c>
      <c r="J7440" t="s">
        <v>137</v>
      </c>
      <c r="K7440" t="s">
        <v>138</v>
      </c>
      <c r="L7440" t="s">
        <v>21099</v>
      </c>
      <c r="M7440" t="s">
        <v>21100</v>
      </c>
      <c r="N7440">
        <v>1.6230555550000001</v>
      </c>
      <c r="O7440">
        <v>0</v>
      </c>
      <c r="P7440">
        <v>2</v>
      </c>
      <c r="Q7440">
        <v>0</v>
      </c>
      <c r="R7440">
        <v>1</v>
      </c>
      <c r="S7440">
        <v>0</v>
      </c>
      <c r="T7440">
        <v>2</v>
      </c>
      <c r="U7440">
        <v>0</v>
      </c>
      <c r="V7440">
        <v>0</v>
      </c>
      <c r="W7440">
        <v>0</v>
      </c>
      <c r="X7440">
        <v>0.51475392300243472</v>
      </c>
      <c r="Y7440">
        <v>0</v>
      </c>
      <c r="Z7440">
        <v>0.16900561222339863</v>
      </c>
      <c r="AA7440">
        <v>0</v>
      </c>
      <c r="AB7440">
        <v>0.20552596945285859</v>
      </c>
      <c r="AC7440">
        <v>0</v>
      </c>
      <c r="AD7440">
        <v>0</v>
      </c>
      <c r="AE7440">
        <v>0.88928550467869194</v>
      </c>
    </row>
    <row r="7441" spans="1:31" x14ac:dyDescent="0.25">
      <c r="A7441">
        <v>2344145</v>
      </c>
      <c r="B7441">
        <v>1</v>
      </c>
      <c r="C7441" t="s">
        <v>81</v>
      </c>
      <c r="D7441" t="s">
        <v>127</v>
      </c>
      <c r="E7441" t="s">
        <v>147</v>
      </c>
      <c r="F7441" t="s">
        <v>21101</v>
      </c>
      <c r="G7441" t="s">
        <v>494</v>
      </c>
      <c r="H7441" t="s">
        <v>135</v>
      </c>
      <c r="I7441" t="s">
        <v>144</v>
      </c>
      <c r="J7441" t="s">
        <v>137</v>
      </c>
      <c r="K7441" t="s">
        <v>138</v>
      </c>
      <c r="L7441" t="s">
        <v>21102</v>
      </c>
      <c r="M7441" t="s">
        <v>21103</v>
      </c>
      <c r="N7441">
        <v>1.132222222</v>
      </c>
      <c r="O7441">
        <v>0</v>
      </c>
      <c r="P7441">
        <v>51</v>
      </c>
      <c r="Q7441">
        <v>0</v>
      </c>
      <c r="R7441">
        <v>0</v>
      </c>
      <c r="S7441">
        <v>0</v>
      </c>
      <c r="T7441">
        <v>2</v>
      </c>
      <c r="U7441">
        <v>0</v>
      </c>
      <c r="V7441">
        <v>0</v>
      </c>
      <c r="W7441">
        <v>0</v>
      </c>
      <c r="X7441">
        <v>7.8246643953224035</v>
      </c>
      <c r="Y7441">
        <v>0</v>
      </c>
      <c r="Z7441">
        <v>0</v>
      </c>
      <c r="AA7441">
        <v>0</v>
      </c>
      <c r="AB7441">
        <v>0.12079072140916668</v>
      </c>
      <c r="AC7441">
        <v>0</v>
      </c>
      <c r="AD7441">
        <v>0</v>
      </c>
      <c r="AE7441">
        <v>7.9454551167315701</v>
      </c>
    </row>
    <row r="7442" spans="1:31" x14ac:dyDescent="0.25">
      <c r="A7442">
        <v>2344146</v>
      </c>
      <c r="B7442">
        <v>1</v>
      </c>
      <c r="C7442" t="s">
        <v>80</v>
      </c>
      <c r="D7442" t="s">
        <v>96</v>
      </c>
      <c r="E7442" t="s">
        <v>132</v>
      </c>
      <c r="F7442" t="s">
        <v>21104</v>
      </c>
      <c r="G7442" t="s">
        <v>143</v>
      </c>
      <c r="H7442" t="s">
        <v>135</v>
      </c>
      <c r="I7442" t="s">
        <v>144</v>
      </c>
      <c r="J7442" t="s">
        <v>5</v>
      </c>
      <c r="K7442" t="s">
        <v>138</v>
      </c>
      <c r="L7442" t="s">
        <v>21105</v>
      </c>
      <c r="M7442" t="s">
        <v>21106</v>
      </c>
      <c r="N7442">
        <v>10.137222222</v>
      </c>
      <c r="O7442">
        <v>1</v>
      </c>
      <c r="P7442">
        <v>341</v>
      </c>
      <c r="Q7442">
        <v>0</v>
      </c>
      <c r="R7442">
        <v>1</v>
      </c>
      <c r="S7442">
        <v>2</v>
      </c>
      <c r="T7442">
        <v>1</v>
      </c>
      <c r="U7442">
        <v>0</v>
      </c>
      <c r="V7442">
        <v>0</v>
      </c>
      <c r="W7442">
        <v>12.349166060675632</v>
      </c>
      <c r="X7442">
        <v>1000.4029043038729</v>
      </c>
      <c r="Y7442">
        <v>0</v>
      </c>
      <c r="Z7442">
        <v>0.79629471701102783</v>
      </c>
      <c r="AA7442">
        <v>70.71062401073155</v>
      </c>
      <c r="AB7442">
        <v>12.742289471130038</v>
      </c>
      <c r="AC7442">
        <v>0</v>
      </c>
      <c r="AD7442">
        <v>0</v>
      </c>
      <c r="AE7442">
        <v>1097.0012785634212</v>
      </c>
    </row>
    <row r="7443" spans="1:31" x14ac:dyDescent="0.25">
      <c r="A7443">
        <v>2344148</v>
      </c>
      <c r="B7443">
        <v>1</v>
      </c>
      <c r="C7443" t="s">
        <v>80</v>
      </c>
      <c r="D7443" t="s">
        <v>98</v>
      </c>
      <c r="E7443" t="s">
        <v>132</v>
      </c>
      <c r="F7443" t="s">
        <v>21107</v>
      </c>
      <c r="G7443" t="s">
        <v>143</v>
      </c>
      <c r="H7443" t="s">
        <v>135</v>
      </c>
      <c r="I7443" t="s">
        <v>144</v>
      </c>
      <c r="J7443" t="s">
        <v>137</v>
      </c>
      <c r="K7443" t="s">
        <v>138</v>
      </c>
      <c r="L7443" t="s">
        <v>21108</v>
      </c>
      <c r="M7443" t="s">
        <v>21109</v>
      </c>
      <c r="N7443">
        <v>1.1297222220000001</v>
      </c>
      <c r="O7443">
        <v>0</v>
      </c>
      <c r="P7443">
        <v>247</v>
      </c>
      <c r="Q7443">
        <v>1</v>
      </c>
      <c r="R7443">
        <v>507</v>
      </c>
      <c r="S7443">
        <v>3</v>
      </c>
      <c r="T7443">
        <v>186</v>
      </c>
      <c r="U7443">
        <v>2</v>
      </c>
      <c r="V7443">
        <v>0</v>
      </c>
      <c r="W7443">
        <v>0</v>
      </c>
      <c r="X7443">
        <v>92.542385180262684</v>
      </c>
      <c r="Y7443">
        <v>2.1179161320744324</v>
      </c>
      <c r="Z7443">
        <v>970.66704823125849</v>
      </c>
      <c r="AA7443">
        <v>10.319998889109225</v>
      </c>
      <c r="AB7443">
        <v>324.78277301073712</v>
      </c>
      <c r="AC7443">
        <v>33.360877367786387</v>
      </c>
      <c r="AD7443">
        <v>0</v>
      </c>
      <c r="AE7443">
        <v>1433.7909988112283</v>
      </c>
    </row>
    <row r="7444" spans="1:31" x14ac:dyDescent="0.25">
      <c r="A7444">
        <v>2344149</v>
      </c>
      <c r="B7444">
        <v>1</v>
      </c>
      <c r="C7444" t="s">
        <v>80</v>
      </c>
      <c r="D7444" t="s">
        <v>101</v>
      </c>
      <c r="E7444" t="s">
        <v>151</v>
      </c>
      <c r="F7444" t="s">
        <v>21110</v>
      </c>
      <c r="G7444" t="s">
        <v>194</v>
      </c>
      <c r="H7444" t="s">
        <v>154</v>
      </c>
      <c r="I7444" t="s">
        <v>144</v>
      </c>
      <c r="J7444" t="s">
        <v>137</v>
      </c>
      <c r="K7444" t="s">
        <v>138</v>
      </c>
      <c r="L7444" t="s">
        <v>21111</v>
      </c>
      <c r="M7444" t="s">
        <v>21112</v>
      </c>
      <c r="N7444">
        <v>0.575555555</v>
      </c>
      <c r="O7444">
        <v>0</v>
      </c>
      <c r="P7444">
        <v>134</v>
      </c>
      <c r="Q7444">
        <v>0</v>
      </c>
      <c r="R7444">
        <v>0</v>
      </c>
      <c r="S7444">
        <v>0</v>
      </c>
      <c r="T7444">
        <v>18</v>
      </c>
      <c r="U7444">
        <v>0</v>
      </c>
      <c r="V7444">
        <v>0</v>
      </c>
      <c r="W7444">
        <v>0</v>
      </c>
      <c r="X7444">
        <v>23.078340836367435</v>
      </c>
      <c r="Y7444">
        <v>0</v>
      </c>
      <c r="Z7444">
        <v>0</v>
      </c>
      <c r="AA7444">
        <v>0</v>
      </c>
      <c r="AB7444">
        <v>11.669587923136891</v>
      </c>
      <c r="AC7444">
        <v>0</v>
      </c>
      <c r="AD7444">
        <v>0</v>
      </c>
      <c r="AE7444">
        <v>34.747928759504326</v>
      </c>
    </row>
    <row r="7445" spans="1:31" x14ac:dyDescent="0.25">
      <c r="A7445">
        <v>2344150</v>
      </c>
      <c r="B7445">
        <v>1</v>
      </c>
      <c r="C7445" t="s">
        <v>80</v>
      </c>
      <c r="D7445" t="s">
        <v>96</v>
      </c>
      <c r="E7445" t="s">
        <v>141</v>
      </c>
      <c r="F7445" t="s">
        <v>21113</v>
      </c>
      <c r="G7445" t="s">
        <v>143</v>
      </c>
      <c r="H7445" t="s">
        <v>135</v>
      </c>
      <c r="I7445" t="s">
        <v>144</v>
      </c>
      <c r="J7445" t="s">
        <v>137</v>
      </c>
      <c r="K7445" t="s">
        <v>138</v>
      </c>
      <c r="L7445" t="s">
        <v>21114</v>
      </c>
      <c r="M7445" t="s">
        <v>21115</v>
      </c>
      <c r="N7445">
        <v>2.6444444439999999</v>
      </c>
      <c r="O7445">
        <v>0</v>
      </c>
      <c r="P7445">
        <v>34</v>
      </c>
      <c r="Q7445">
        <v>0</v>
      </c>
      <c r="R7445">
        <v>0</v>
      </c>
      <c r="S7445">
        <v>7</v>
      </c>
      <c r="T7445">
        <v>29</v>
      </c>
      <c r="U7445">
        <v>0</v>
      </c>
      <c r="V7445">
        <v>0</v>
      </c>
      <c r="W7445">
        <v>0</v>
      </c>
      <c r="X7445">
        <v>92.499618072705388</v>
      </c>
      <c r="Y7445">
        <v>0</v>
      </c>
      <c r="Z7445">
        <v>0</v>
      </c>
      <c r="AA7445">
        <v>4485.331821337556</v>
      </c>
      <c r="AB7445">
        <v>407.3921294414867</v>
      </c>
      <c r="AC7445">
        <v>0</v>
      </c>
      <c r="AD7445">
        <v>0</v>
      </c>
      <c r="AE7445">
        <v>4985.2235688517485</v>
      </c>
    </row>
    <row r="7446" spans="1:31" x14ac:dyDescent="0.25">
      <c r="A7446">
        <v>2344152</v>
      </c>
      <c r="B7446">
        <v>1</v>
      </c>
      <c r="C7446" t="s">
        <v>80</v>
      </c>
      <c r="D7446" t="s">
        <v>103</v>
      </c>
      <c r="E7446" t="s">
        <v>147</v>
      </c>
      <c r="F7446" t="s">
        <v>14085</v>
      </c>
      <c r="G7446" t="s">
        <v>184</v>
      </c>
      <c r="H7446" t="s">
        <v>135</v>
      </c>
      <c r="I7446" t="s">
        <v>144</v>
      </c>
      <c r="J7446" t="s">
        <v>137</v>
      </c>
      <c r="K7446" t="s">
        <v>138</v>
      </c>
      <c r="L7446" t="s">
        <v>21116</v>
      </c>
      <c r="M7446" t="s">
        <v>21117</v>
      </c>
      <c r="N7446">
        <v>2.1088888880000001</v>
      </c>
      <c r="O7446">
        <v>0</v>
      </c>
      <c r="P7446">
        <v>57</v>
      </c>
      <c r="Q7446">
        <v>0</v>
      </c>
      <c r="R7446">
        <v>41</v>
      </c>
      <c r="S7446">
        <v>1</v>
      </c>
      <c r="T7446">
        <v>50</v>
      </c>
      <c r="U7446">
        <v>2</v>
      </c>
      <c r="V7446">
        <v>0</v>
      </c>
      <c r="W7446">
        <v>0</v>
      </c>
      <c r="X7446">
        <v>51.080361989067342</v>
      </c>
      <c r="Y7446">
        <v>0</v>
      </c>
      <c r="Z7446">
        <v>437.67060148375691</v>
      </c>
      <c r="AA7446">
        <v>3.2243353342253283</v>
      </c>
      <c r="AB7446">
        <v>294.36024370077973</v>
      </c>
      <c r="AC7446">
        <v>60.89285748251563</v>
      </c>
      <c r="AD7446">
        <v>0</v>
      </c>
      <c r="AE7446">
        <v>847.228399990345</v>
      </c>
    </row>
    <row r="7447" spans="1:31" x14ac:dyDescent="0.25">
      <c r="A7447">
        <v>2344154</v>
      </c>
      <c r="B7447">
        <v>1</v>
      </c>
      <c r="C7447" t="s">
        <v>80</v>
      </c>
      <c r="D7447" t="s">
        <v>108</v>
      </c>
      <c r="E7447" t="s">
        <v>174</v>
      </c>
      <c r="F7447" t="s">
        <v>8739</v>
      </c>
      <c r="G7447" t="s">
        <v>176</v>
      </c>
      <c r="H7447" t="s">
        <v>154</v>
      </c>
      <c r="I7447" t="s">
        <v>144</v>
      </c>
      <c r="J7447" t="s">
        <v>137</v>
      </c>
      <c r="K7447" t="s">
        <v>138</v>
      </c>
      <c r="L7447" t="s">
        <v>21118</v>
      </c>
      <c r="M7447" t="s">
        <v>21119</v>
      </c>
      <c r="N7447">
        <v>0.79944444400000003</v>
      </c>
      <c r="O7447">
        <v>0</v>
      </c>
      <c r="P7447">
        <v>22</v>
      </c>
      <c r="Q7447">
        <v>0</v>
      </c>
      <c r="R7447">
        <v>22</v>
      </c>
      <c r="S7447">
        <v>0</v>
      </c>
      <c r="T7447">
        <v>13</v>
      </c>
      <c r="U7447">
        <v>0</v>
      </c>
      <c r="V7447">
        <v>0</v>
      </c>
      <c r="W7447">
        <v>0</v>
      </c>
      <c r="X7447">
        <v>6.3284969117307925</v>
      </c>
      <c r="Y7447">
        <v>0</v>
      </c>
      <c r="Z7447">
        <v>88.077248353770571</v>
      </c>
      <c r="AA7447">
        <v>0</v>
      </c>
      <c r="AB7447">
        <v>20.147135770807232</v>
      </c>
      <c r="AC7447">
        <v>0</v>
      </c>
      <c r="AD7447">
        <v>0</v>
      </c>
      <c r="AE7447">
        <v>114.55288103630861</v>
      </c>
    </row>
    <row r="7448" spans="1:31" x14ac:dyDescent="0.25">
      <c r="A7448">
        <v>2344155</v>
      </c>
      <c r="B7448">
        <v>1</v>
      </c>
      <c r="C7448" t="s">
        <v>80</v>
      </c>
      <c r="D7448" t="s">
        <v>95</v>
      </c>
      <c r="E7448" t="s">
        <v>147</v>
      </c>
      <c r="F7448" t="s">
        <v>21120</v>
      </c>
      <c r="G7448" t="s">
        <v>1416</v>
      </c>
      <c r="H7448" t="s">
        <v>135</v>
      </c>
      <c r="I7448" t="s">
        <v>144</v>
      </c>
      <c r="J7448" t="s">
        <v>137</v>
      </c>
      <c r="K7448" t="s">
        <v>138</v>
      </c>
      <c r="L7448" t="s">
        <v>21121</v>
      </c>
      <c r="M7448" t="s">
        <v>21122</v>
      </c>
      <c r="N7448">
        <v>4.5836111109999997</v>
      </c>
      <c r="O7448">
        <v>0</v>
      </c>
      <c r="P7448">
        <v>390</v>
      </c>
      <c r="Q7448">
        <v>0</v>
      </c>
      <c r="R7448">
        <v>0</v>
      </c>
      <c r="S7448">
        <v>0</v>
      </c>
      <c r="T7448">
        <v>29</v>
      </c>
      <c r="U7448">
        <v>0</v>
      </c>
      <c r="V7448">
        <v>0</v>
      </c>
      <c r="W7448">
        <v>0</v>
      </c>
      <c r="X7448">
        <v>385.6654432971585</v>
      </c>
      <c r="Y7448">
        <v>0</v>
      </c>
      <c r="Z7448">
        <v>0</v>
      </c>
      <c r="AA7448">
        <v>0</v>
      </c>
      <c r="AB7448">
        <v>55.423031061321765</v>
      </c>
      <c r="AC7448">
        <v>0</v>
      </c>
      <c r="AD7448">
        <v>0</v>
      </c>
      <c r="AE7448">
        <v>441.08847435848025</v>
      </c>
    </row>
    <row r="7449" spans="1:31" x14ac:dyDescent="0.25">
      <c r="A7449">
        <v>2344156</v>
      </c>
      <c r="B7449">
        <v>1</v>
      </c>
      <c r="C7449" t="s">
        <v>80</v>
      </c>
      <c r="D7449" t="s">
        <v>105</v>
      </c>
      <c r="E7449" t="s">
        <v>147</v>
      </c>
      <c r="F7449" t="s">
        <v>21123</v>
      </c>
      <c r="G7449" t="s">
        <v>134</v>
      </c>
      <c r="H7449" t="s">
        <v>135</v>
      </c>
      <c r="I7449" t="s">
        <v>144</v>
      </c>
      <c r="J7449" t="s">
        <v>137</v>
      </c>
      <c r="K7449" t="s">
        <v>138</v>
      </c>
      <c r="L7449" t="s">
        <v>21124</v>
      </c>
      <c r="M7449" t="s">
        <v>21125</v>
      </c>
      <c r="N7449">
        <v>0.26777777699999999</v>
      </c>
      <c r="O7449">
        <v>1</v>
      </c>
      <c r="P7449">
        <v>1897</v>
      </c>
      <c r="Q7449">
        <v>0</v>
      </c>
      <c r="R7449">
        <v>0</v>
      </c>
      <c r="S7449">
        <v>2</v>
      </c>
      <c r="T7449">
        <v>179</v>
      </c>
      <c r="U7449">
        <v>0</v>
      </c>
      <c r="V7449">
        <v>0</v>
      </c>
      <c r="W7449">
        <v>3.7685282273371277</v>
      </c>
      <c r="X7449">
        <v>154.7688115818132</v>
      </c>
      <c r="Y7449">
        <v>0</v>
      </c>
      <c r="Z7449">
        <v>0</v>
      </c>
      <c r="AA7449">
        <v>7.9925501817957567</v>
      </c>
      <c r="AB7449">
        <v>36.24699499927133</v>
      </c>
      <c r="AC7449">
        <v>0</v>
      </c>
      <c r="AD7449">
        <v>0</v>
      </c>
      <c r="AE7449">
        <v>202.77688499021741</v>
      </c>
    </row>
    <row r="7450" spans="1:31" x14ac:dyDescent="0.25">
      <c r="A7450">
        <v>2344158</v>
      </c>
      <c r="B7450">
        <v>1</v>
      </c>
      <c r="C7450" t="s">
        <v>80</v>
      </c>
      <c r="D7450" t="s">
        <v>97</v>
      </c>
      <c r="E7450" t="s">
        <v>151</v>
      </c>
      <c r="F7450" t="s">
        <v>21126</v>
      </c>
      <c r="G7450" t="s">
        <v>498</v>
      </c>
      <c r="H7450" t="s">
        <v>154</v>
      </c>
      <c r="I7450" t="s">
        <v>144</v>
      </c>
      <c r="J7450" t="s">
        <v>137</v>
      </c>
      <c r="K7450" t="s">
        <v>138</v>
      </c>
      <c r="L7450" t="s">
        <v>21127</v>
      </c>
      <c r="M7450" t="s">
        <v>21128</v>
      </c>
      <c r="N7450">
        <v>0.86250000000000004</v>
      </c>
      <c r="O7450">
        <v>0</v>
      </c>
      <c r="P7450">
        <v>7</v>
      </c>
      <c r="Q7450">
        <v>0</v>
      </c>
      <c r="R7450">
        <v>0</v>
      </c>
      <c r="S7450">
        <v>0</v>
      </c>
      <c r="T7450">
        <v>2</v>
      </c>
      <c r="U7450">
        <v>0</v>
      </c>
      <c r="V7450">
        <v>0</v>
      </c>
      <c r="W7450">
        <v>0</v>
      </c>
      <c r="X7450">
        <v>2.7877541354292004</v>
      </c>
      <c r="Y7450">
        <v>0</v>
      </c>
      <c r="Z7450">
        <v>0</v>
      </c>
      <c r="AA7450">
        <v>0</v>
      </c>
      <c r="AB7450">
        <v>1.1530140810431251</v>
      </c>
      <c r="AC7450">
        <v>0</v>
      </c>
      <c r="AD7450">
        <v>0</v>
      </c>
      <c r="AE7450">
        <v>3.9407682164723257</v>
      </c>
    </row>
    <row r="7451" spans="1:31" x14ac:dyDescent="0.25">
      <c r="A7451">
        <v>2344160</v>
      </c>
      <c r="B7451">
        <v>1</v>
      </c>
      <c r="C7451" t="s">
        <v>80</v>
      </c>
      <c r="D7451" t="s">
        <v>85</v>
      </c>
      <c r="E7451" t="s">
        <v>157</v>
      </c>
      <c r="F7451" t="s">
        <v>21129</v>
      </c>
      <c r="G7451" t="s">
        <v>159</v>
      </c>
      <c r="H7451" t="s">
        <v>154</v>
      </c>
      <c r="I7451" t="s">
        <v>144</v>
      </c>
      <c r="J7451" t="s">
        <v>137</v>
      </c>
      <c r="K7451" t="s">
        <v>138</v>
      </c>
      <c r="L7451" t="s">
        <v>21130</v>
      </c>
      <c r="M7451" t="s">
        <v>21131</v>
      </c>
      <c r="N7451">
        <v>1.4713888879999999</v>
      </c>
      <c r="O7451">
        <v>0</v>
      </c>
      <c r="P7451">
        <v>2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1.0974623629292279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E7451">
        <v>1.0974623629292279</v>
      </c>
    </row>
    <row r="7452" spans="1:31" x14ac:dyDescent="0.25">
      <c r="A7452">
        <v>2344161</v>
      </c>
      <c r="B7452">
        <v>1</v>
      </c>
      <c r="C7452" t="s">
        <v>80</v>
      </c>
      <c r="D7452" t="s">
        <v>98</v>
      </c>
      <c r="E7452" t="s">
        <v>174</v>
      </c>
      <c r="F7452" t="s">
        <v>21132</v>
      </c>
      <c r="G7452" t="s">
        <v>143</v>
      </c>
      <c r="H7452" t="s">
        <v>154</v>
      </c>
      <c r="I7452" t="s">
        <v>144</v>
      </c>
      <c r="J7452" t="s">
        <v>5</v>
      </c>
      <c r="K7452" t="s">
        <v>138</v>
      </c>
      <c r="L7452" t="s">
        <v>21133</v>
      </c>
      <c r="M7452" t="s">
        <v>21134</v>
      </c>
      <c r="N7452">
        <v>1.954722222</v>
      </c>
      <c r="O7452">
        <v>0</v>
      </c>
      <c r="P7452">
        <v>5</v>
      </c>
      <c r="Q7452">
        <v>0</v>
      </c>
      <c r="R7452">
        <v>21</v>
      </c>
      <c r="S7452">
        <v>0</v>
      </c>
      <c r="T7452">
        <v>12</v>
      </c>
      <c r="U7452">
        <v>0</v>
      </c>
      <c r="V7452">
        <v>0</v>
      </c>
      <c r="W7452">
        <v>0</v>
      </c>
      <c r="X7452">
        <v>3.5360025027472299</v>
      </c>
      <c r="Y7452">
        <v>0</v>
      </c>
      <c r="Z7452">
        <v>82.300609238066244</v>
      </c>
      <c r="AA7452">
        <v>0</v>
      </c>
      <c r="AB7452">
        <v>15.679834715987493</v>
      </c>
      <c r="AC7452">
        <v>0</v>
      </c>
      <c r="AD7452">
        <v>0</v>
      </c>
      <c r="AE7452">
        <v>101.51644645680096</v>
      </c>
    </row>
    <row r="7453" spans="1:31" x14ac:dyDescent="0.25">
      <c r="A7453">
        <v>2344162</v>
      </c>
      <c r="B7453">
        <v>1</v>
      </c>
      <c r="C7453" t="s">
        <v>81</v>
      </c>
      <c r="D7453" t="s">
        <v>114</v>
      </c>
      <c r="E7453" t="s">
        <v>147</v>
      </c>
      <c r="F7453" t="s">
        <v>21135</v>
      </c>
      <c r="G7453" t="s">
        <v>184</v>
      </c>
      <c r="H7453" t="s">
        <v>135</v>
      </c>
      <c r="I7453" t="s">
        <v>144</v>
      </c>
      <c r="J7453" t="s">
        <v>137</v>
      </c>
      <c r="K7453" t="s">
        <v>138</v>
      </c>
      <c r="L7453" t="s">
        <v>21136</v>
      </c>
      <c r="M7453" t="s">
        <v>21137</v>
      </c>
      <c r="N7453">
        <v>2.724444444</v>
      </c>
      <c r="O7453">
        <v>0</v>
      </c>
      <c r="P7453">
        <v>0</v>
      </c>
      <c r="Q7453">
        <v>0</v>
      </c>
      <c r="R7453">
        <v>0</v>
      </c>
      <c r="S7453">
        <v>2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7.5931345002784454</v>
      </c>
      <c r="AB7453">
        <v>0</v>
      </c>
      <c r="AC7453">
        <v>0</v>
      </c>
      <c r="AD7453">
        <v>0</v>
      </c>
      <c r="AE7453">
        <v>7.5931345002784454</v>
      </c>
    </row>
    <row r="7454" spans="1:31" x14ac:dyDescent="0.25">
      <c r="A7454">
        <v>2344164</v>
      </c>
      <c r="B7454">
        <v>1</v>
      </c>
      <c r="C7454" t="s">
        <v>80</v>
      </c>
      <c r="D7454" t="s">
        <v>103</v>
      </c>
      <c r="E7454" t="s">
        <v>141</v>
      </c>
      <c r="F7454" t="s">
        <v>711</v>
      </c>
      <c r="G7454" t="s">
        <v>134</v>
      </c>
      <c r="H7454" t="s">
        <v>135</v>
      </c>
      <c r="I7454" t="s">
        <v>144</v>
      </c>
      <c r="J7454" t="s">
        <v>137</v>
      </c>
      <c r="K7454" t="s">
        <v>138</v>
      </c>
      <c r="L7454" t="s">
        <v>21138</v>
      </c>
      <c r="M7454" t="s">
        <v>21139</v>
      </c>
      <c r="N7454">
        <v>0.51138888800000004</v>
      </c>
      <c r="O7454">
        <v>1</v>
      </c>
      <c r="P7454">
        <v>0</v>
      </c>
      <c r="Q7454">
        <v>3</v>
      </c>
      <c r="R7454">
        <v>0</v>
      </c>
      <c r="S7454">
        <v>12</v>
      </c>
      <c r="T7454">
        <v>1</v>
      </c>
      <c r="U7454">
        <v>3</v>
      </c>
      <c r="V7454">
        <v>0</v>
      </c>
      <c r="W7454">
        <v>0.3292493874905667</v>
      </c>
      <c r="X7454">
        <v>0</v>
      </c>
      <c r="Y7454">
        <v>36.981223840570678</v>
      </c>
      <c r="Z7454">
        <v>0</v>
      </c>
      <c r="AA7454">
        <v>111.21365783557231</v>
      </c>
      <c r="AB7454">
        <v>0</v>
      </c>
      <c r="AC7454">
        <v>22.80503522274757</v>
      </c>
      <c r="AD7454">
        <v>0</v>
      </c>
      <c r="AE7454">
        <v>171.32916628638111</v>
      </c>
    </row>
    <row r="7455" spans="1:31" x14ac:dyDescent="0.25">
      <c r="A7455">
        <v>2344166</v>
      </c>
      <c r="B7455">
        <v>1</v>
      </c>
      <c r="C7455" t="s">
        <v>80</v>
      </c>
      <c r="D7455" t="s">
        <v>103</v>
      </c>
      <c r="E7455" t="s">
        <v>151</v>
      </c>
      <c r="F7455" t="s">
        <v>21140</v>
      </c>
      <c r="G7455" t="s">
        <v>153</v>
      </c>
      <c r="H7455" t="s">
        <v>154</v>
      </c>
      <c r="I7455" t="s">
        <v>144</v>
      </c>
      <c r="J7455" t="s">
        <v>137</v>
      </c>
      <c r="K7455" t="s">
        <v>138</v>
      </c>
      <c r="L7455" t="s">
        <v>21141</v>
      </c>
      <c r="M7455" t="s">
        <v>21142</v>
      </c>
      <c r="N7455">
        <v>1.338055555</v>
      </c>
      <c r="O7455">
        <v>0</v>
      </c>
      <c r="P7455">
        <v>45</v>
      </c>
      <c r="Q7455">
        <v>0</v>
      </c>
      <c r="R7455">
        <v>1</v>
      </c>
      <c r="S7455">
        <v>0</v>
      </c>
      <c r="T7455">
        <v>3</v>
      </c>
      <c r="U7455">
        <v>0</v>
      </c>
      <c r="V7455">
        <v>1</v>
      </c>
      <c r="W7455">
        <v>0</v>
      </c>
      <c r="X7455">
        <v>15.298111361271923</v>
      </c>
      <c r="Y7455">
        <v>0</v>
      </c>
      <c r="Z7455">
        <v>0.18693943719125777</v>
      </c>
      <c r="AA7455">
        <v>0</v>
      </c>
      <c r="AB7455">
        <v>0.89283116547180008</v>
      </c>
      <c r="AC7455">
        <v>0</v>
      </c>
      <c r="AD7455">
        <v>0.39798208304332511</v>
      </c>
      <c r="AE7455">
        <v>16.775864046978306</v>
      </c>
    </row>
    <row r="7456" spans="1:31" x14ac:dyDescent="0.25">
      <c r="A7456">
        <v>2344167</v>
      </c>
      <c r="B7456">
        <v>1</v>
      </c>
      <c r="C7456" t="s">
        <v>81</v>
      </c>
      <c r="D7456" t="s">
        <v>128</v>
      </c>
      <c r="E7456" t="s">
        <v>132</v>
      </c>
      <c r="F7456" t="s">
        <v>4400</v>
      </c>
      <c r="G7456" t="s">
        <v>134</v>
      </c>
      <c r="H7456" t="s">
        <v>135</v>
      </c>
      <c r="I7456" t="s">
        <v>144</v>
      </c>
      <c r="J7456" t="s">
        <v>137</v>
      </c>
      <c r="K7456" t="s">
        <v>138</v>
      </c>
      <c r="L7456" t="s">
        <v>21143</v>
      </c>
      <c r="M7456" t="s">
        <v>21144</v>
      </c>
      <c r="N7456">
        <v>9.7500000000000003E-2</v>
      </c>
      <c r="O7456">
        <v>0</v>
      </c>
      <c r="P7456">
        <v>963</v>
      </c>
      <c r="Q7456">
        <v>1</v>
      </c>
      <c r="R7456">
        <v>9</v>
      </c>
      <c r="S7456">
        <v>15</v>
      </c>
      <c r="T7456">
        <v>126</v>
      </c>
      <c r="U7456">
        <v>0</v>
      </c>
      <c r="V7456">
        <v>0</v>
      </c>
      <c r="W7456">
        <v>0</v>
      </c>
      <c r="X7456">
        <v>12.553646678111368</v>
      </c>
      <c r="Y7456">
        <v>0.59884307935520253</v>
      </c>
      <c r="Z7456">
        <v>0.96428837670535505</v>
      </c>
      <c r="AA7456">
        <v>7.0692655254102386</v>
      </c>
      <c r="AB7456">
        <v>2.9274512992914152</v>
      </c>
      <c r="AC7456">
        <v>0</v>
      </c>
      <c r="AD7456">
        <v>0</v>
      </c>
      <c r="AE7456">
        <v>24.113494958873581</v>
      </c>
    </row>
    <row r="7457" spans="1:31" x14ac:dyDescent="0.25">
      <c r="A7457">
        <v>2344168</v>
      </c>
      <c r="B7457">
        <v>1</v>
      </c>
      <c r="C7457" t="s">
        <v>80</v>
      </c>
      <c r="D7457" t="s">
        <v>96</v>
      </c>
      <c r="E7457" t="s">
        <v>326</v>
      </c>
      <c r="F7457" t="s">
        <v>21145</v>
      </c>
      <c r="G7457" t="s">
        <v>194</v>
      </c>
      <c r="H7457" t="s">
        <v>154</v>
      </c>
      <c r="I7457" t="s">
        <v>144</v>
      </c>
      <c r="J7457" t="s">
        <v>137</v>
      </c>
      <c r="K7457" t="s">
        <v>138</v>
      </c>
      <c r="L7457" t="s">
        <v>21146</v>
      </c>
      <c r="M7457" t="s">
        <v>21147</v>
      </c>
      <c r="N7457">
        <v>2.2969444440000002</v>
      </c>
      <c r="O7457">
        <v>0</v>
      </c>
      <c r="P7457">
        <v>13</v>
      </c>
      <c r="Q7457">
        <v>0</v>
      </c>
      <c r="R7457">
        <v>1</v>
      </c>
      <c r="S7457">
        <v>0</v>
      </c>
      <c r="T7457">
        <v>2</v>
      </c>
      <c r="U7457">
        <v>0</v>
      </c>
      <c r="V7457">
        <v>0</v>
      </c>
      <c r="W7457">
        <v>0</v>
      </c>
      <c r="X7457">
        <v>11.277574026750987</v>
      </c>
      <c r="Y7457">
        <v>0</v>
      </c>
      <c r="Z7457">
        <v>0.41294519775597116</v>
      </c>
      <c r="AA7457">
        <v>0</v>
      </c>
      <c r="AB7457">
        <v>5.9164818877594652</v>
      </c>
      <c r="AC7457">
        <v>0</v>
      </c>
      <c r="AD7457">
        <v>0</v>
      </c>
      <c r="AE7457">
        <v>17.607001112266424</v>
      </c>
    </row>
    <row r="7458" spans="1:31" x14ac:dyDescent="0.25">
      <c r="A7458">
        <v>2344169</v>
      </c>
      <c r="B7458">
        <v>1</v>
      </c>
      <c r="C7458" t="s">
        <v>81</v>
      </c>
      <c r="D7458" t="s">
        <v>120</v>
      </c>
      <c r="E7458" t="s">
        <v>157</v>
      </c>
      <c r="F7458" t="s">
        <v>21148</v>
      </c>
      <c r="G7458" t="s">
        <v>159</v>
      </c>
      <c r="H7458" t="s">
        <v>154</v>
      </c>
      <c r="I7458" t="s">
        <v>144</v>
      </c>
      <c r="J7458" t="s">
        <v>137</v>
      </c>
      <c r="K7458" t="s">
        <v>138</v>
      </c>
      <c r="L7458" t="s">
        <v>21149</v>
      </c>
      <c r="M7458" t="s">
        <v>21150</v>
      </c>
      <c r="N7458">
        <v>1.7694444439999999</v>
      </c>
      <c r="O7458">
        <v>0</v>
      </c>
      <c r="P7458">
        <v>2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1.0713220324722919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E7458">
        <v>1.0713220324722919</v>
      </c>
    </row>
    <row r="7459" spans="1:31" x14ac:dyDescent="0.25">
      <c r="A7459">
        <v>2344174</v>
      </c>
      <c r="B7459">
        <v>1</v>
      </c>
      <c r="C7459" t="s">
        <v>80</v>
      </c>
      <c r="D7459" t="s">
        <v>110</v>
      </c>
      <c r="E7459" t="s">
        <v>157</v>
      </c>
      <c r="F7459" t="s">
        <v>21151</v>
      </c>
      <c r="G7459" t="s">
        <v>159</v>
      </c>
      <c r="H7459" t="s">
        <v>154</v>
      </c>
      <c r="I7459" t="s">
        <v>144</v>
      </c>
      <c r="J7459" t="s">
        <v>137</v>
      </c>
      <c r="K7459" t="s">
        <v>138</v>
      </c>
      <c r="L7459" t="s">
        <v>21152</v>
      </c>
      <c r="M7459" t="s">
        <v>21153</v>
      </c>
      <c r="N7459">
        <v>0.72833333300000003</v>
      </c>
      <c r="O7459">
        <v>0</v>
      </c>
      <c r="P7459">
        <v>1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0.41375579137200003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v>0.41375579137200003</v>
      </c>
    </row>
    <row r="7460" spans="1:31" x14ac:dyDescent="0.25">
      <c r="A7460">
        <v>2344176</v>
      </c>
      <c r="B7460">
        <v>1</v>
      </c>
      <c r="C7460" t="s">
        <v>80</v>
      </c>
      <c r="D7460" t="s">
        <v>85</v>
      </c>
      <c r="E7460" t="s">
        <v>151</v>
      </c>
      <c r="F7460" t="s">
        <v>21154</v>
      </c>
      <c r="G7460" t="s">
        <v>153</v>
      </c>
      <c r="H7460" t="s">
        <v>154</v>
      </c>
      <c r="I7460" t="s">
        <v>144</v>
      </c>
      <c r="J7460" t="s">
        <v>137</v>
      </c>
      <c r="K7460" t="s">
        <v>138</v>
      </c>
      <c r="L7460" t="s">
        <v>21155</v>
      </c>
      <c r="M7460" t="s">
        <v>21156</v>
      </c>
      <c r="N7460">
        <v>0.86250000000000004</v>
      </c>
      <c r="O7460">
        <v>0</v>
      </c>
      <c r="P7460">
        <v>100</v>
      </c>
      <c r="Q7460">
        <v>0</v>
      </c>
      <c r="R7460">
        <v>0</v>
      </c>
      <c r="S7460">
        <v>0</v>
      </c>
      <c r="T7460">
        <v>41</v>
      </c>
      <c r="U7460">
        <v>0</v>
      </c>
      <c r="V7460">
        <v>0</v>
      </c>
      <c r="W7460">
        <v>0</v>
      </c>
      <c r="X7460">
        <v>18.497971601434017</v>
      </c>
      <c r="Y7460">
        <v>0</v>
      </c>
      <c r="Z7460">
        <v>0</v>
      </c>
      <c r="AA7460">
        <v>0</v>
      </c>
      <c r="AB7460">
        <v>23.939072754214621</v>
      </c>
      <c r="AC7460">
        <v>0</v>
      </c>
      <c r="AD7460">
        <v>0</v>
      </c>
      <c r="AE7460">
        <v>42.437044355648638</v>
      </c>
    </row>
    <row r="7461" spans="1:31" x14ac:dyDescent="0.25">
      <c r="A7461">
        <v>2344178</v>
      </c>
      <c r="B7461">
        <v>1</v>
      </c>
      <c r="C7461" t="s">
        <v>80</v>
      </c>
      <c r="D7461" t="s">
        <v>96</v>
      </c>
      <c r="E7461" t="s">
        <v>141</v>
      </c>
      <c r="F7461" t="s">
        <v>21113</v>
      </c>
      <c r="G7461" t="s">
        <v>134</v>
      </c>
      <c r="H7461" t="s">
        <v>135</v>
      </c>
      <c r="I7461" t="s">
        <v>144</v>
      </c>
      <c r="J7461" t="s">
        <v>137</v>
      </c>
      <c r="K7461" t="s">
        <v>138</v>
      </c>
      <c r="L7461" t="s">
        <v>21157</v>
      </c>
      <c r="M7461" t="s">
        <v>21158</v>
      </c>
      <c r="N7461">
        <v>2.2488888880000002</v>
      </c>
      <c r="O7461">
        <v>0</v>
      </c>
      <c r="P7461">
        <v>34</v>
      </c>
      <c r="Q7461">
        <v>0</v>
      </c>
      <c r="R7461">
        <v>0</v>
      </c>
      <c r="S7461">
        <v>7</v>
      </c>
      <c r="T7461">
        <v>29</v>
      </c>
      <c r="U7461">
        <v>0</v>
      </c>
      <c r="V7461">
        <v>0</v>
      </c>
      <c r="W7461">
        <v>0</v>
      </c>
      <c r="X7461">
        <v>66.898956883071577</v>
      </c>
      <c r="Y7461">
        <v>0</v>
      </c>
      <c r="Z7461">
        <v>0</v>
      </c>
      <c r="AA7461">
        <v>3220.4820773492329</v>
      </c>
      <c r="AB7461">
        <v>282.10222279442979</v>
      </c>
      <c r="AC7461">
        <v>0</v>
      </c>
      <c r="AD7461">
        <v>0</v>
      </c>
      <c r="AE7461">
        <v>3569.4832570267345</v>
      </c>
    </row>
    <row r="7462" spans="1:31" x14ac:dyDescent="0.25">
      <c r="A7462">
        <v>2344179</v>
      </c>
      <c r="B7462">
        <v>1</v>
      </c>
      <c r="C7462" t="s">
        <v>80</v>
      </c>
      <c r="D7462" t="s">
        <v>84</v>
      </c>
      <c r="E7462" t="s">
        <v>151</v>
      </c>
      <c r="F7462" t="s">
        <v>21159</v>
      </c>
      <c r="G7462" t="s">
        <v>331</v>
      </c>
      <c r="H7462" t="s">
        <v>154</v>
      </c>
      <c r="I7462" t="s">
        <v>144</v>
      </c>
      <c r="J7462" t="s">
        <v>137</v>
      </c>
      <c r="K7462" t="s">
        <v>138</v>
      </c>
      <c r="L7462" t="s">
        <v>21160</v>
      </c>
      <c r="M7462" t="s">
        <v>21161</v>
      </c>
      <c r="N7462">
        <v>1.551666666</v>
      </c>
      <c r="O7462">
        <v>0</v>
      </c>
      <c r="P7462">
        <v>86</v>
      </c>
      <c r="Q7462">
        <v>0</v>
      </c>
      <c r="R7462">
        <v>0</v>
      </c>
      <c r="S7462">
        <v>0</v>
      </c>
      <c r="T7462">
        <v>17</v>
      </c>
      <c r="U7462">
        <v>0</v>
      </c>
      <c r="V7462">
        <v>0</v>
      </c>
      <c r="W7462">
        <v>0</v>
      </c>
      <c r="X7462">
        <v>30.068876260681389</v>
      </c>
      <c r="Y7462">
        <v>0</v>
      </c>
      <c r="Z7462">
        <v>0</v>
      </c>
      <c r="AA7462">
        <v>0</v>
      </c>
      <c r="AB7462">
        <v>17.55566973885955</v>
      </c>
      <c r="AC7462">
        <v>0</v>
      </c>
      <c r="AD7462">
        <v>0</v>
      </c>
      <c r="AE7462">
        <v>47.624545999540942</v>
      </c>
    </row>
    <row r="7463" spans="1:31" x14ac:dyDescent="0.25">
      <c r="A7463">
        <v>2344180</v>
      </c>
      <c r="B7463">
        <v>1</v>
      </c>
      <c r="C7463" t="s">
        <v>81</v>
      </c>
      <c r="D7463" t="s">
        <v>118</v>
      </c>
      <c r="E7463" t="s">
        <v>141</v>
      </c>
      <c r="F7463" t="s">
        <v>21162</v>
      </c>
      <c r="G7463" t="s">
        <v>134</v>
      </c>
      <c r="H7463" t="s">
        <v>135</v>
      </c>
      <c r="I7463" t="s">
        <v>144</v>
      </c>
      <c r="J7463" t="s">
        <v>137</v>
      </c>
      <c r="K7463" t="s">
        <v>138</v>
      </c>
      <c r="L7463" t="s">
        <v>21163</v>
      </c>
      <c r="M7463" t="s">
        <v>21164</v>
      </c>
      <c r="N7463">
        <v>0.45972222200000001</v>
      </c>
      <c r="O7463">
        <v>0</v>
      </c>
      <c r="P7463">
        <v>0</v>
      </c>
      <c r="Q7463">
        <v>18</v>
      </c>
      <c r="R7463">
        <v>8</v>
      </c>
      <c r="S7463">
        <v>14</v>
      </c>
      <c r="T7463">
        <v>0</v>
      </c>
      <c r="U7463">
        <v>11</v>
      </c>
      <c r="V7463">
        <v>0</v>
      </c>
      <c r="W7463">
        <v>0</v>
      </c>
      <c r="X7463">
        <v>0</v>
      </c>
      <c r="Y7463">
        <v>24.298841373807594</v>
      </c>
      <c r="Z7463">
        <v>9.1138411568098743</v>
      </c>
      <c r="AA7463">
        <v>32.401007146600683</v>
      </c>
      <c r="AB7463">
        <v>0</v>
      </c>
      <c r="AC7463">
        <v>667.52641015715972</v>
      </c>
      <c r="AD7463">
        <v>0</v>
      </c>
      <c r="AE7463">
        <v>733.34009983437784</v>
      </c>
    </row>
    <row r="7464" spans="1:31" x14ac:dyDescent="0.25">
      <c r="A7464">
        <v>2344181</v>
      </c>
      <c r="B7464">
        <v>1</v>
      </c>
      <c r="C7464" t="s">
        <v>80</v>
      </c>
      <c r="D7464" t="s">
        <v>95</v>
      </c>
      <c r="E7464" t="s">
        <v>174</v>
      </c>
      <c r="F7464" t="s">
        <v>21165</v>
      </c>
      <c r="G7464" t="s">
        <v>176</v>
      </c>
      <c r="H7464" t="s">
        <v>154</v>
      </c>
      <c r="I7464" t="s">
        <v>144</v>
      </c>
      <c r="J7464" t="s">
        <v>137</v>
      </c>
      <c r="K7464" t="s">
        <v>138</v>
      </c>
      <c r="L7464" t="s">
        <v>21166</v>
      </c>
      <c r="M7464" t="s">
        <v>21167</v>
      </c>
      <c r="N7464">
        <v>3.4541666659999999</v>
      </c>
      <c r="O7464">
        <v>0</v>
      </c>
      <c r="P7464">
        <v>12</v>
      </c>
      <c r="Q7464">
        <v>0</v>
      </c>
      <c r="R7464">
        <v>1</v>
      </c>
      <c r="S7464">
        <v>0</v>
      </c>
      <c r="T7464">
        <v>1</v>
      </c>
      <c r="U7464">
        <v>0</v>
      </c>
      <c r="V7464">
        <v>0</v>
      </c>
      <c r="W7464">
        <v>0</v>
      </c>
      <c r="X7464">
        <v>3.3157675766400785</v>
      </c>
      <c r="Y7464">
        <v>0</v>
      </c>
      <c r="Z7464">
        <v>7.552572496103501</v>
      </c>
      <c r="AA7464">
        <v>0</v>
      </c>
      <c r="AB7464">
        <v>0.64326251343639695</v>
      </c>
      <c r="AC7464">
        <v>0</v>
      </c>
      <c r="AD7464">
        <v>0</v>
      </c>
      <c r="AE7464">
        <v>11.511602586179977</v>
      </c>
    </row>
    <row r="7465" spans="1:31" x14ac:dyDescent="0.25">
      <c r="A7465">
        <v>2344182</v>
      </c>
      <c r="B7465">
        <v>1</v>
      </c>
      <c r="C7465" t="s">
        <v>80</v>
      </c>
      <c r="D7465" t="s">
        <v>82</v>
      </c>
      <c r="E7465" t="s">
        <v>157</v>
      </c>
      <c r="F7465" t="s">
        <v>21168</v>
      </c>
      <c r="G7465" t="s">
        <v>204</v>
      </c>
      <c r="H7465" t="s">
        <v>154</v>
      </c>
      <c r="I7465" t="s">
        <v>144</v>
      </c>
      <c r="J7465" t="s">
        <v>137</v>
      </c>
      <c r="K7465" t="s">
        <v>138</v>
      </c>
      <c r="L7465" t="s">
        <v>21169</v>
      </c>
      <c r="M7465" t="s">
        <v>21170</v>
      </c>
      <c r="N7465">
        <v>3.2966666660000001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1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3.5429116004265668</v>
      </c>
      <c r="AC7465">
        <v>0</v>
      </c>
      <c r="AD7465">
        <v>0</v>
      </c>
      <c r="AE7465">
        <v>3.5429116004265668</v>
      </c>
    </row>
    <row r="7466" spans="1:31" x14ac:dyDescent="0.25">
      <c r="A7466">
        <v>2344184</v>
      </c>
      <c r="B7466">
        <v>1</v>
      </c>
      <c r="C7466" t="s">
        <v>80</v>
      </c>
      <c r="D7466" t="s">
        <v>94</v>
      </c>
      <c r="E7466" t="s">
        <v>132</v>
      </c>
      <c r="F7466" t="s">
        <v>7944</v>
      </c>
      <c r="G7466" t="s">
        <v>363</v>
      </c>
      <c r="H7466" t="s">
        <v>135</v>
      </c>
      <c r="I7466" t="s">
        <v>144</v>
      </c>
      <c r="J7466" t="s">
        <v>137</v>
      </c>
      <c r="K7466" t="s">
        <v>138</v>
      </c>
      <c r="L7466" t="s">
        <v>21171</v>
      </c>
      <c r="M7466" t="s">
        <v>21172</v>
      </c>
      <c r="N7466">
        <v>1.474444444</v>
      </c>
      <c r="O7466">
        <v>0</v>
      </c>
      <c r="P7466">
        <v>202</v>
      </c>
      <c r="Q7466">
        <v>24</v>
      </c>
      <c r="R7466">
        <v>19</v>
      </c>
      <c r="S7466">
        <v>2</v>
      </c>
      <c r="T7466">
        <v>21</v>
      </c>
      <c r="U7466">
        <v>0</v>
      </c>
      <c r="V7466">
        <v>0</v>
      </c>
      <c r="W7466">
        <v>0</v>
      </c>
      <c r="X7466">
        <v>40.084896244585153</v>
      </c>
      <c r="Y7466">
        <v>210.20301410917605</v>
      </c>
      <c r="Z7466">
        <v>730.76323419833352</v>
      </c>
      <c r="AA7466">
        <v>2.8203116168551698</v>
      </c>
      <c r="AB7466">
        <v>18.21334410728489</v>
      </c>
      <c r="AC7466">
        <v>0</v>
      </c>
      <c r="AD7466">
        <v>0</v>
      </c>
      <c r="AE7466">
        <v>1002.0848002762348</v>
      </c>
    </row>
    <row r="7467" spans="1:31" x14ac:dyDescent="0.25">
      <c r="A7467">
        <v>2344185</v>
      </c>
      <c r="B7467">
        <v>1</v>
      </c>
      <c r="C7467" t="s">
        <v>80</v>
      </c>
      <c r="D7467" t="s">
        <v>85</v>
      </c>
      <c r="E7467" t="s">
        <v>240</v>
      </c>
      <c r="F7467" t="s">
        <v>14914</v>
      </c>
      <c r="G7467" t="s">
        <v>363</v>
      </c>
      <c r="H7467" t="s">
        <v>265</v>
      </c>
      <c r="I7467" t="s">
        <v>144</v>
      </c>
      <c r="J7467" t="s">
        <v>137</v>
      </c>
      <c r="K7467" t="s">
        <v>209</v>
      </c>
      <c r="L7467" t="s">
        <v>21173</v>
      </c>
      <c r="M7467" t="s">
        <v>21174</v>
      </c>
      <c r="N7467">
        <v>6.6363887999999996E-2</v>
      </c>
      <c r="O7467">
        <v>0</v>
      </c>
      <c r="P7467">
        <v>12501</v>
      </c>
      <c r="Q7467">
        <v>0</v>
      </c>
      <c r="R7467">
        <v>0</v>
      </c>
      <c r="S7467">
        <v>1</v>
      </c>
      <c r="T7467">
        <v>789</v>
      </c>
      <c r="U7467">
        <v>0</v>
      </c>
      <c r="V7467">
        <v>0</v>
      </c>
      <c r="W7467">
        <v>0</v>
      </c>
      <c r="X7467">
        <v>240.42196230141192</v>
      </c>
      <c r="Y7467">
        <v>0</v>
      </c>
      <c r="Z7467">
        <v>0</v>
      </c>
      <c r="AA7467">
        <v>8.3611746866179466</v>
      </c>
      <c r="AB7467">
        <v>34.979363576750757</v>
      </c>
      <c r="AC7467">
        <v>0</v>
      </c>
      <c r="AD7467">
        <v>0</v>
      </c>
      <c r="AE7467">
        <v>283.76250056478062</v>
      </c>
    </row>
    <row r="7468" spans="1:31" x14ac:dyDescent="0.25">
      <c r="A7468">
        <v>2344191</v>
      </c>
      <c r="B7468">
        <v>1</v>
      </c>
      <c r="C7468" t="s">
        <v>81</v>
      </c>
      <c r="D7468" t="s">
        <v>118</v>
      </c>
      <c r="E7468" t="s">
        <v>141</v>
      </c>
      <c r="F7468" t="s">
        <v>21162</v>
      </c>
      <c r="G7468" t="s">
        <v>134</v>
      </c>
      <c r="H7468" t="s">
        <v>135</v>
      </c>
      <c r="I7468" t="s">
        <v>144</v>
      </c>
      <c r="J7468" t="s">
        <v>137</v>
      </c>
      <c r="K7468" t="s">
        <v>138</v>
      </c>
      <c r="L7468" t="s">
        <v>21175</v>
      </c>
      <c r="M7468" t="s">
        <v>21176</v>
      </c>
      <c r="N7468">
        <v>0.83499999999999996</v>
      </c>
      <c r="O7468">
        <v>0</v>
      </c>
      <c r="P7468">
        <v>0</v>
      </c>
      <c r="Q7468">
        <v>18</v>
      </c>
      <c r="R7468">
        <v>8</v>
      </c>
      <c r="S7468">
        <v>14</v>
      </c>
      <c r="T7468">
        <v>0</v>
      </c>
      <c r="U7468">
        <v>11</v>
      </c>
      <c r="V7468">
        <v>0</v>
      </c>
      <c r="W7468">
        <v>0</v>
      </c>
      <c r="X7468">
        <v>0</v>
      </c>
      <c r="Y7468">
        <v>41.847369375895404</v>
      </c>
      <c r="Z7468">
        <v>15.800875142182807</v>
      </c>
      <c r="AA7468">
        <v>55.43523617417025</v>
      </c>
      <c r="AB7468">
        <v>0</v>
      </c>
      <c r="AC7468">
        <v>1152.4921180120753</v>
      </c>
      <c r="AD7468">
        <v>0</v>
      </c>
      <c r="AE7468">
        <v>1265.5755987043237</v>
      </c>
    </row>
    <row r="7469" spans="1:31" x14ac:dyDescent="0.25">
      <c r="A7469">
        <v>2344192</v>
      </c>
      <c r="B7469">
        <v>1</v>
      </c>
      <c r="C7469" t="s">
        <v>80</v>
      </c>
      <c r="D7469" t="s">
        <v>83</v>
      </c>
      <c r="E7469" t="s">
        <v>157</v>
      </c>
      <c r="F7469" t="s">
        <v>21177</v>
      </c>
      <c r="G7469" t="s">
        <v>159</v>
      </c>
      <c r="H7469" t="s">
        <v>154</v>
      </c>
      <c r="I7469" t="s">
        <v>144</v>
      </c>
      <c r="J7469" t="s">
        <v>137</v>
      </c>
      <c r="K7469" t="s">
        <v>138</v>
      </c>
      <c r="L7469" t="s">
        <v>21178</v>
      </c>
      <c r="M7469" t="s">
        <v>21179</v>
      </c>
      <c r="N7469">
        <v>0.77916666599999995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1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>
        <v>0</v>
      </c>
      <c r="AB7469">
        <v>0.8717314606757165</v>
      </c>
      <c r="AC7469">
        <v>0</v>
      </c>
      <c r="AD7469">
        <v>0</v>
      </c>
      <c r="AE7469">
        <v>0.8717314606757165</v>
      </c>
    </row>
    <row r="7470" spans="1:31" x14ac:dyDescent="0.25">
      <c r="A7470">
        <v>2344193</v>
      </c>
      <c r="B7470">
        <v>1</v>
      </c>
      <c r="C7470" t="s">
        <v>80</v>
      </c>
      <c r="D7470" t="s">
        <v>84</v>
      </c>
      <c r="E7470" t="s">
        <v>151</v>
      </c>
      <c r="F7470" t="s">
        <v>21180</v>
      </c>
      <c r="G7470" t="s">
        <v>292</v>
      </c>
      <c r="H7470" t="s">
        <v>154</v>
      </c>
      <c r="I7470" t="s">
        <v>144</v>
      </c>
      <c r="J7470" t="s">
        <v>137</v>
      </c>
      <c r="K7470" t="s">
        <v>138</v>
      </c>
      <c r="L7470" t="s">
        <v>21181</v>
      </c>
      <c r="M7470" t="s">
        <v>21182</v>
      </c>
      <c r="N7470">
        <v>1.145</v>
      </c>
      <c r="O7470">
        <v>0</v>
      </c>
      <c r="P7470">
        <v>111</v>
      </c>
      <c r="Q7470">
        <v>0</v>
      </c>
      <c r="R7470">
        <v>0</v>
      </c>
      <c r="S7470">
        <v>0</v>
      </c>
      <c r="T7470">
        <v>19</v>
      </c>
      <c r="U7470">
        <v>0</v>
      </c>
      <c r="V7470">
        <v>0</v>
      </c>
      <c r="W7470">
        <v>0</v>
      </c>
      <c r="X7470">
        <v>28.203637376306872</v>
      </c>
      <c r="Y7470">
        <v>0</v>
      </c>
      <c r="Z7470">
        <v>0</v>
      </c>
      <c r="AA7470">
        <v>0</v>
      </c>
      <c r="AB7470">
        <v>20.259498841702751</v>
      </c>
      <c r="AC7470">
        <v>0</v>
      </c>
      <c r="AD7470">
        <v>0</v>
      </c>
      <c r="AE7470">
        <v>48.463136218009623</v>
      </c>
    </row>
    <row r="7471" spans="1:31" x14ac:dyDescent="0.25">
      <c r="A7471">
        <v>2344195</v>
      </c>
      <c r="B7471">
        <v>1</v>
      </c>
      <c r="C7471" t="s">
        <v>80</v>
      </c>
      <c r="D7471" t="s">
        <v>108</v>
      </c>
      <c r="E7471" t="s">
        <v>151</v>
      </c>
      <c r="F7471" t="s">
        <v>21183</v>
      </c>
      <c r="G7471" t="s">
        <v>2039</v>
      </c>
      <c r="H7471" t="s">
        <v>154</v>
      </c>
      <c r="I7471" t="s">
        <v>144</v>
      </c>
      <c r="J7471" t="s">
        <v>137</v>
      </c>
      <c r="K7471" t="s">
        <v>138</v>
      </c>
      <c r="L7471" t="s">
        <v>21184</v>
      </c>
      <c r="M7471" t="s">
        <v>21185</v>
      </c>
      <c r="N7471">
        <v>1.3338888879999999</v>
      </c>
      <c r="O7471">
        <v>0</v>
      </c>
      <c r="P7471">
        <v>6</v>
      </c>
      <c r="Q7471">
        <v>0</v>
      </c>
      <c r="R7471">
        <v>1</v>
      </c>
      <c r="S7471">
        <v>0</v>
      </c>
      <c r="T7471">
        <v>1</v>
      </c>
      <c r="U7471">
        <v>0</v>
      </c>
      <c r="V7471">
        <v>0</v>
      </c>
      <c r="W7471">
        <v>0</v>
      </c>
      <c r="X7471">
        <v>1.20375871200377</v>
      </c>
      <c r="Y7471">
        <v>0</v>
      </c>
      <c r="Z7471">
        <v>0.76072600613568897</v>
      </c>
      <c r="AA7471">
        <v>0</v>
      </c>
      <c r="AB7471">
        <v>1.2319597364354582</v>
      </c>
      <c r="AC7471">
        <v>0</v>
      </c>
      <c r="AD7471">
        <v>0</v>
      </c>
      <c r="AE7471">
        <v>3.1964444545749173</v>
      </c>
    </row>
    <row r="7472" spans="1:31" x14ac:dyDescent="0.25">
      <c r="A7472">
        <v>2344196</v>
      </c>
      <c r="B7472">
        <v>1</v>
      </c>
      <c r="C7472" t="s">
        <v>80</v>
      </c>
      <c r="D7472" t="s">
        <v>82</v>
      </c>
      <c r="E7472" t="s">
        <v>326</v>
      </c>
      <c r="F7472" t="s">
        <v>19698</v>
      </c>
      <c r="G7472" t="s">
        <v>153</v>
      </c>
      <c r="H7472" t="s">
        <v>154</v>
      </c>
      <c r="I7472" t="s">
        <v>144</v>
      </c>
      <c r="J7472" t="s">
        <v>137</v>
      </c>
      <c r="K7472" t="s">
        <v>138</v>
      </c>
      <c r="L7472" t="s">
        <v>21186</v>
      </c>
      <c r="M7472" t="s">
        <v>21187</v>
      </c>
      <c r="N7472">
        <v>1.4936111110000001</v>
      </c>
      <c r="O7472">
        <v>0</v>
      </c>
      <c r="P7472">
        <v>14</v>
      </c>
      <c r="Q7472">
        <v>0</v>
      </c>
      <c r="R7472">
        <v>0</v>
      </c>
      <c r="S7472">
        <v>0</v>
      </c>
      <c r="T7472">
        <v>42</v>
      </c>
      <c r="U7472">
        <v>0</v>
      </c>
      <c r="V7472">
        <v>0</v>
      </c>
      <c r="W7472">
        <v>0</v>
      </c>
      <c r="X7472">
        <v>5.2538755616488286</v>
      </c>
      <c r="Y7472">
        <v>0</v>
      </c>
      <c r="Z7472">
        <v>0</v>
      </c>
      <c r="AA7472">
        <v>0</v>
      </c>
      <c r="AB7472">
        <v>17.071156760496784</v>
      </c>
      <c r="AC7472">
        <v>0</v>
      </c>
      <c r="AD7472">
        <v>0</v>
      </c>
      <c r="AE7472">
        <v>22.325032322145614</v>
      </c>
    </row>
    <row r="7473" spans="1:31" x14ac:dyDescent="0.25">
      <c r="A7473">
        <v>2344197</v>
      </c>
      <c r="B7473">
        <v>1</v>
      </c>
      <c r="C7473" t="s">
        <v>80</v>
      </c>
      <c r="D7473" t="s">
        <v>100</v>
      </c>
      <c r="E7473" t="s">
        <v>147</v>
      </c>
      <c r="F7473" t="s">
        <v>21188</v>
      </c>
      <c r="G7473" t="s">
        <v>184</v>
      </c>
      <c r="H7473" t="s">
        <v>135</v>
      </c>
      <c r="I7473" t="s">
        <v>144</v>
      </c>
      <c r="J7473" t="s">
        <v>137</v>
      </c>
      <c r="K7473" t="s">
        <v>138</v>
      </c>
      <c r="L7473" t="s">
        <v>21189</v>
      </c>
      <c r="M7473" t="s">
        <v>21190</v>
      </c>
      <c r="N7473">
        <v>1.3461111109999999</v>
      </c>
      <c r="O7473">
        <v>0</v>
      </c>
      <c r="P7473">
        <v>90</v>
      </c>
      <c r="Q7473">
        <v>0</v>
      </c>
      <c r="R7473">
        <v>48</v>
      </c>
      <c r="S7473">
        <v>0</v>
      </c>
      <c r="T7473">
        <v>37</v>
      </c>
      <c r="U7473">
        <v>0</v>
      </c>
      <c r="V7473">
        <v>0</v>
      </c>
      <c r="W7473">
        <v>0</v>
      </c>
      <c r="X7473">
        <v>28.998569070549888</v>
      </c>
      <c r="Y7473">
        <v>0</v>
      </c>
      <c r="Z7473">
        <v>63.739149996008869</v>
      </c>
      <c r="AA7473">
        <v>0</v>
      </c>
      <c r="AB7473">
        <v>22.477806701992169</v>
      </c>
      <c r="AC7473">
        <v>0</v>
      </c>
      <c r="AD7473">
        <v>0</v>
      </c>
      <c r="AE7473">
        <v>115.21552576855092</v>
      </c>
    </row>
    <row r="7474" spans="1:31" x14ac:dyDescent="0.25">
      <c r="A7474">
        <v>2344198</v>
      </c>
      <c r="B7474">
        <v>1</v>
      </c>
      <c r="C7474" t="s">
        <v>80</v>
      </c>
      <c r="D7474" t="s">
        <v>98</v>
      </c>
      <c r="E7474" t="s">
        <v>151</v>
      </c>
      <c r="F7474" t="s">
        <v>19499</v>
      </c>
      <c r="G7474" t="s">
        <v>153</v>
      </c>
      <c r="H7474" t="s">
        <v>154</v>
      </c>
      <c r="I7474" t="s">
        <v>144</v>
      </c>
      <c r="J7474" t="s">
        <v>137</v>
      </c>
      <c r="K7474" t="s">
        <v>138</v>
      </c>
      <c r="L7474" t="s">
        <v>21191</v>
      </c>
      <c r="M7474" t="s">
        <v>21192</v>
      </c>
      <c r="N7474">
        <v>2.3402777769999998</v>
      </c>
      <c r="O7474">
        <v>0</v>
      </c>
      <c r="P7474">
        <v>0</v>
      </c>
      <c r="Q7474">
        <v>0</v>
      </c>
      <c r="R7474">
        <v>1</v>
      </c>
      <c r="S7474">
        <v>0</v>
      </c>
      <c r="T7474">
        <v>1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1.1704567817807581</v>
      </c>
      <c r="AA7474">
        <v>0</v>
      </c>
      <c r="AB7474">
        <v>1.72671618870189</v>
      </c>
      <c r="AC7474">
        <v>0</v>
      </c>
      <c r="AD7474">
        <v>0</v>
      </c>
      <c r="AE7474">
        <v>2.8971729704826483</v>
      </c>
    </row>
    <row r="7475" spans="1:31" x14ac:dyDescent="0.25">
      <c r="A7475">
        <v>2344199</v>
      </c>
      <c r="B7475">
        <v>1</v>
      </c>
      <c r="C7475" t="s">
        <v>80</v>
      </c>
      <c r="D7475" t="s">
        <v>106</v>
      </c>
      <c r="E7475" t="s">
        <v>141</v>
      </c>
      <c r="F7475" t="s">
        <v>10687</v>
      </c>
      <c r="G7475" t="s">
        <v>134</v>
      </c>
      <c r="H7475" t="s">
        <v>135</v>
      </c>
      <c r="I7475" t="s">
        <v>144</v>
      </c>
      <c r="J7475" t="s">
        <v>137</v>
      </c>
      <c r="K7475" t="s">
        <v>138</v>
      </c>
      <c r="L7475" t="s">
        <v>21193</v>
      </c>
      <c r="M7475" t="s">
        <v>21194</v>
      </c>
      <c r="N7475">
        <v>1.487222222</v>
      </c>
      <c r="O7475">
        <v>0</v>
      </c>
      <c r="P7475">
        <v>0</v>
      </c>
      <c r="Q7475">
        <v>1</v>
      </c>
      <c r="R7475">
        <v>37</v>
      </c>
      <c r="S7475">
        <v>1</v>
      </c>
      <c r="T7475">
        <v>5</v>
      </c>
      <c r="U7475">
        <v>0</v>
      </c>
      <c r="V7475">
        <v>0</v>
      </c>
      <c r="W7475">
        <v>0</v>
      </c>
      <c r="X7475">
        <v>0</v>
      </c>
      <c r="Y7475">
        <v>16.491411230973533</v>
      </c>
      <c r="Z7475">
        <v>314.98805565970684</v>
      </c>
      <c r="AA7475">
        <v>1.8863776600462305</v>
      </c>
      <c r="AB7475">
        <v>21.819718616678887</v>
      </c>
      <c r="AC7475">
        <v>0</v>
      </c>
      <c r="AD7475">
        <v>0</v>
      </c>
      <c r="AE7475">
        <v>355.18556316740546</v>
      </c>
    </row>
    <row r="7476" spans="1:31" x14ac:dyDescent="0.25">
      <c r="A7476">
        <v>2344200</v>
      </c>
      <c r="B7476">
        <v>1</v>
      </c>
      <c r="C7476" t="s">
        <v>81</v>
      </c>
      <c r="D7476" t="s">
        <v>128</v>
      </c>
      <c r="E7476" t="s">
        <v>132</v>
      </c>
      <c r="F7476" t="s">
        <v>21195</v>
      </c>
      <c r="G7476" t="s">
        <v>134</v>
      </c>
      <c r="H7476" t="s">
        <v>135</v>
      </c>
      <c r="I7476" t="s">
        <v>144</v>
      </c>
      <c r="J7476" t="s">
        <v>137</v>
      </c>
      <c r="K7476" t="s">
        <v>138</v>
      </c>
      <c r="L7476" t="s">
        <v>21196</v>
      </c>
      <c r="M7476" t="s">
        <v>21197</v>
      </c>
      <c r="N7476">
        <v>0.60305555499999997</v>
      </c>
      <c r="O7476">
        <v>0</v>
      </c>
      <c r="P7476">
        <v>0</v>
      </c>
      <c r="Q7476">
        <v>1</v>
      </c>
      <c r="R7476">
        <v>0</v>
      </c>
      <c r="S7476">
        <v>4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0.98299092784938502</v>
      </c>
      <c r="Z7476">
        <v>0</v>
      </c>
      <c r="AA7476">
        <v>16.059586897585334</v>
      </c>
      <c r="AB7476">
        <v>0</v>
      </c>
      <c r="AC7476">
        <v>0</v>
      </c>
      <c r="AD7476">
        <v>0</v>
      </c>
      <c r="AE7476">
        <v>17.042577825434719</v>
      </c>
    </row>
    <row r="7477" spans="1:31" x14ac:dyDescent="0.25">
      <c r="A7477">
        <v>2344201</v>
      </c>
      <c r="B7477">
        <v>1</v>
      </c>
      <c r="C7477" t="s">
        <v>80</v>
      </c>
      <c r="D7477" t="s">
        <v>84</v>
      </c>
      <c r="E7477" t="s">
        <v>151</v>
      </c>
      <c r="F7477" t="s">
        <v>21198</v>
      </c>
      <c r="G7477" t="s">
        <v>153</v>
      </c>
      <c r="H7477" t="s">
        <v>154</v>
      </c>
      <c r="I7477" t="s">
        <v>144</v>
      </c>
      <c r="J7477" t="s">
        <v>137</v>
      </c>
      <c r="K7477" t="s">
        <v>138</v>
      </c>
      <c r="L7477" t="s">
        <v>21199</v>
      </c>
      <c r="M7477" t="s">
        <v>21200</v>
      </c>
      <c r="N7477">
        <v>4.3747222219999999</v>
      </c>
      <c r="O7477">
        <v>0</v>
      </c>
      <c r="P7477">
        <v>216</v>
      </c>
      <c r="Q7477">
        <v>0</v>
      </c>
      <c r="R7477">
        <v>0</v>
      </c>
      <c r="S7477">
        <v>0</v>
      </c>
      <c r="T7477">
        <v>26</v>
      </c>
      <c r="U7477">
        <v>0</v>
      </c>
      <c r="V7477">
        <v>0</v>
      </c>
      <c r="W7477">
        <v>0</v>
      </c>
      <c r="X7477">
        <v>204.74069637629478</v>
      </c>
      <c r="Y7477">
        <v>0</v>
      </c>
      <c r="Z7477">
        <v>0</v>
      </c>
      <c r="AA7477">
        <v>0</v>
      </c>
      <c r="AB7477">
        <v>87.687421542347167</v>
      </c>
      <c r="AC7477">
        <v>0</v>
      </c>
      <c r="AD7477">
        <v>0</v>
      </c>
      <c r="AE7477">
        <v>292.42811791864193</v>
      </c>
    </row>
    <row r="7478" spans="1:31" x14ac:dyDescent="0.25">
      <c r="A7478">
        <v>2344202</v>
      </c>
      <c r="B7478">
        <v>1</v>
      </c>
      <c r="C7478" t="s">
        <v>80</v>
      </c>
      <c r="D7478" t="s">
        <v>102</v>
      </c>
      <c r="E7478" t="s">
        <v>157</v>
      </c>
      <c r="F7478" t="s">
        <v>21201</v>
      </c>
      <c r="G7478" t="s">
        <v>204</v>
      </c>
      <c r="H7478" t="s">
        <v>154</v>
      </c>
      <c r="I7478" t="s">
        <v>144</v>
      </c>
      <c r="J7478" t="s">
        <v>137</v>
      </c>
      <c r="K7478" t="s">
        <v>138</v>
      </c>
      <c r="L7478" t="s">
        <v>21202</v>
      </c>
      <c r="M7478" t="s">
        <v>21203</v>
      </c>
      <c r="N7478">
        <v>3.7527777769999999</v>
      </c>
      <c r="O7478">
        <v>0</v>
      </c>
      <c r="P7478">
        <v>1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0.4942742942457089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0.4942742942457089</v>
      </c>
    </row>
    <row r="7479" spans="1:31" x14ac:dyDescent="0.25">
      <c r="A7479">
        <v>2344204</v>
      </c>
      <c r="B7479">
        <v>1</v>
      </c>
      <c r="C7479" t="s">
        <v>80</v>
      </c>
      <c r="D7479" t="s">
        <v>105</v>
      </c>
      <c r="E7479" t="s">
        <v>147</v>
      </c>
      <c r="F7479" t="s">
        <v>21204</v>
      </c>
      <c r="G7479" t="s">
        <v>184</v>
      </c>
      <c r="H7479" t="s">
        <v>135</v>
      </c>
      <c r="I7479" t="s">
        <v>144</v>
      </c>
      <c r="J7479" t="s">
        <v>137</v>
      </c>
      <c r="K7479" t="s">
        <v>138</v>
      </c>
      <c r="L7479" t="s">
        <v>21205</v>
      </c>
      <c r="M7479" t="s">
        <v>21206</v>
      </c>
      <c r="N7479">
        <v>1.323055555</v>
      </c>
      <c r="O7479">
        <v>0</v>
      </c>
      <c r="P7479">
        <v>292</v>
      </c>
      <c r="Q7479">
        <v>4</v>
      </c>
      <c r="R7479">
        <v>10</v>
      </c>
      <c r="S7479">
        <v>0</v>
      </c>
      <c r="T7479">
        <v>31</v>
      </c>
      <c r="U7479">
        <v>0</v>
      </c>
      <c r="V7479">
        <v>0</v>
      </c>
      <c r="W7479">
        <v>0</v>
      </c>
      <c r="X7479">
        <v>46.03934074172016</v>
      </c>
      <c r="Y7479">
        <v>78.507231724594234</v>
      </c>
      <c r="Z7479">
        <v>6.0177393444020488</v>
      </c>
      <c r="AA7479">
        <v>0</v>
      </c>
      <c r="AB7479">
        <v>14.881255892499452</v>
      </c>
      <c r="AC7479">
        <v>0</v>
      </c>
      <c r="AD7479">
        <v>0</v>
      </c>
      <c r="AE7479">
        <v>145.44556770321589</v>
      </c>
    </row>
    <row r="7480" spans="1:31" x14ac:dyDescent="0.25">
      <c r="A7480">
        <v>2344207</v>
      </c>
      <c r="B7480">
        <v>1</v>
      </c>
      <c r="C7480" t="s">
        <v>80</v>
      </c>
      <c r="D7480" t="s">
        <v>103</v>
      </c>
      <c r="E7480" t="s">
        <v>132</v>
      </c>
      <c r="F7480" t="s">
        <v>21207</v>
      </c>
      <c r="G7480" t="s">
        <v>134</v>
      </c>
      <c r="H7480" t="s">
        <v>135</v>
      </c>
      <c r="I7480" t="s">
        <v>144</v>
      </c>
      <c r="J7480" t="s">
        <v>137</v>
      </c>
      <c r="K7480" t="s">
        <v>138</v>
      </c>
      <c r="L7480" t="s">
        <v>21208</v>
      </c>
      <c r="M7480" t="s">
        <v>21209</v>
      </c>
      <c r="N7480">
        <v>0.43333333299999999</v>
      </c>
      <c r="O7480">
        <v>0</v>
      </c>
      <c r="P7480">
        <v>1816</v>
      </c>
      <c r="Q7480">
        <v>0</v>
      </c>
      <c r="R7480">
        <v>20</v>
      </c>
      <c r="S7480">
        <v>13</v>
      </c>
      <c r="T7480">
        <v>197</v>
      </c>
      <c r="U7480">
        <v>22</v>
      </c>
      <c r="V7480">
        <v>4</v>
      </c>
      <c r="W7480">
        <v>0</v>
      </c>
      <c r="X7480">
        <v>158.84932268392723</v>
      </c>
      <c r="Y7480">
        <v>0</v>
      </c>
      <c r="Z7480">
        <v>4.0010239703483172</v>
      </c>
      <c r="AA7480">
        <v>316.79699208103307</v>
      </c>
      <c r="AB7480">
        <v>51.922426933599347</v>
      </c>
      <c r="AC7480">
        <v>1309.538853980529</v>
      </c>
      <c r="AD7480">
        <v>58.456055287372664</v>
      </c>
      <c r="AE7480">
        <v>1899.5646749368098</v>
      </c>
    </row>
    <row r="7481" spans="1:31" x14ac:dyDescent="0.25">
      <c r="A7481">
        <v>2344208</v>
      </c>
      <c r="B7481">
        <v>1</v>
      </c>
      <c r="C7481" t="s">
        <v>80</v>
      </c>
      <c r="D7481" t="s">
        <v>105</v>
      </c>
      <c r="E7481" t="s">
        <v>151</v>
      </c>
      <c r="F7481" t="s">
        <v>10088</v>
      </c>
      <c r="G7481" t="s">
        <v>153</v>
      </c>
      <c r="H7481" t="s">
        <v>154</v>
      </c>
      <c r="I7481" t="s">
        <v>144</v>
      </c>
      <c r="J7481" t="s">
        <v>137</v>
      </c>
      <c r="K7481" t="s">
        <v>138</v>
      </c>
      <c r="L7481" t="s">
        <v>21210</v>
      </c>
      <c r="M7481" t="s">
        <v>21211</v>
      </c>
      <c r="N7481">
        <v>1.660833333</v>
      </c>
      <c r="O7481">
        <v>0</v>
      </c>
      <c r="P7481">
        <v>55</v>
      </c>
      <c r="Q7481">
        <v>0</v>
      </c>
      <c r="R7481">
        <v>0</v>
      </c>
      <c r="S7481">
        <v>0</v>
      </c>
      <c r="T7481">
        <v>2</v>
      </c>
      <c r="U7481">
        <v>0</v>
      </c>
      <c r="V7481">
        <v>0</v>
      </c>
      <c r="W7481">
        <v>0</v>
      </c>
      <c r="X7481">
        <v>15.315245617035586</v>
      </c>
      <c r="Y7481">
        <v>0</v>
      </c>
      <c r="Z7481">
        <v>0</v>
      </c>
      <c r="AA7481">
        <v>0</v>
      </c>
      <c r="AB7481">
        <v>0.23112950426658749</v>
      </c>
      <c r="AC7481">
        <v>0</v>
      </c>
      <c r="AD7481">
        <v>0</v>
      </c>
      <c r="AE7481">
        <v>15.546375121302173</v>
      </c>
    </row>
    <row r="7482" spans="1:31" x14ac:dyDescent="0.25">
      <c r="A7482">
        <v>2344209</v>
      </c>
      <c r="B7482">
        <v>1</v>
      </c>
      <c r="C7482" t="s">
        <v>81</v>
      </c>
      <c r="D7482" t="s">
        <v>118</v>
      </c>
      <c r="E7482" t="s">
        <v>141</v>
      </c>
      <c r="F7482" t="s">
        <v>21212</v>
      </c>
      <c r="G7482" t="s">
        <v>134</v>
      </c>
      <c r="H7482" t="s">
        <v>135</v>
      </c>
      <c r="I7482" t="s">
        <v>144</v>
      </c>
      <c r="J7482" t="s">
        <v>137</v>
      </c>
      <c r="K7482" t="s">
        <v>138</v>
      </c>
      <c r="L7482" t="s">
        <v>21213</v>
      </c>
      <c r="M7482" t="s">
        <v>21214</v>
      </c>
      <c r="N7482">
        <v>0.946944444</v>
      </c>
      <c r="O7482">
        <v>1</v>
      </c>
      <c r="P7482">
        <v>270</v>
      </c>
      <c r="Q7482">
        <v>68</v>
      </c>
      <c r="R7482">
        <v>23</v>
      </c>
      <c r="S7482">
        <v>5</v>
      </c>
      <c r="T7482">
        <v>25</v>
      </c>
      <c r="U7482">
        <v>0</v>
      </c>
      <c r="V7482">
        <v>0</v>
      </c>
      <c r="W7482">
        <v>3.1024080275400951</v>
      </c>
      <c r="X7482">
        <v>43.505726929618767</v>
      </c>
      <c r="Y7482">
        <v>238.54337675054151</v>
      </c>
      <c r="Z7482">
        <v>123.53275325487643</v>
      </c>
      <c r="AA7482">
        <v>16.001308160891192</v>
      </c>
      <c r="AB7482">
        <v>24.458332646030872</v>
      </c>
      <c r="AC7482">
        <v>0</v>
      </c>
      <c r="AD7482">
        <v>0</v>
      </c>
      <c r="AE7482">
        <v>449.14390576949887</v>
      </c>
    </row>
    <row r="7483" spans="1:31" x14ac:dyDescent="0.25">
      <c r="A7483">
        <v>2344210</v>
      </c>
      <c r="B7483">
        <v>1</v>
      </c>
      <c r="C7483" t="s">
        <v>81</v>
      </c>
      <c r="D7483" t="s">
        <v>123</v>
      </c>
      <c r="E7483" t="s">
        <v>147</v>
      </c>
      <c r="F7483" t="s">
        <v>5027</v>
      </c>
      <c r="G7483" t="s">
        <v>134</v>
      </c>
      <c r="H7483" t="s">
        <v>135</v>
      </c>
      <c r="I7483" t="s">
        <v>144</v>
      </c>
      <c r="J7483" t="s">
        <v>137</v>
      </c>
      <c r="K7483" t="s">
        <v>138</v>
      </c>
      <c r="L7483" t="s">
        <v>21215</v>
      </c>
      <c r="M7483" t="s">
        <v>21216</v>
      </c>
      <c r="N7483">
        <v>0.628611111</v>
      </c>
      <c r="O7483">
        <v>9</v>
      </c>
      <c r="P7483">
        <v>12</v>
      </c>
      <c r="Q7483">
        <v>199</v>
      </c>
      <c r="R7483">
        <v>143</v>
      </c>
      <c r="S7483">
        <v>48</v>
      </c>
      <c r="T7483">
        <v>22</v>
      </c>
      <c r="U7483">
        <v>0</v>
      </c>
      <c r="V7483">
        <v>0</v>
      </c>
      <c r="W7483">
        <v>6.1192457742317883</v>
      </c>
      <c r="X7483">
        <v>5.8852839277811029</v>
      </c>
      <c r="Y7483">
        <v>208.32734472217015</v>
      </c>
      <c r="Z7483">
        <v>169.78083645131312</v>
      </c>
      <c r="AA7483">
        <v>35.474082528912092</v>
      </c>
      <c r="AB7483">
        <v>11.766640792073957</v>
      </c>
      <c r="AC7483">
        <v>0</v>
      </c>
      <c r="AD7483">
        <v>0</v>
      </c>
      <c r="AE7483">
        <v>437.35343419648223</v>
      </c>
    </row>
    <row r="7484" spans="1:31" x14ac:dyDescent="0.25">
      <c r="A7484">
        <v>2344212</v>
      </c>
      <c r="B7484">
        <v>1</v>
      </c>
      <c r="C7484" t="s">
        <v>80</v>
      </c>
      <c r="D7484" t="s">
        <v>108</v>
      </c>
      <c r="E7484" t="s">
        <v>147</v>
      </c>
      <c r="F7484" t="s">
        <v>21217</v>
      </c>
      <c r="G7484" t="s">
        <v>184</v>
      </c>
      <c r="H7484" t="s">
        <v>135</v>
      </c>
      <c r="I7484" t="s">
        <v>144</v>
      </c>
      <c r="J7484" t="s">
        <v>137</v>
      </c>
      <c r="K7484" t="s">
        <v>138</v>
      </c>
      <c r="L7484" t="s">
        <v>21218</v>
      </c>
      <c r="M7484" t="s">
        <v>21219</v>
      </c>
      <c r="N7484">
        <v>3.7147222219999998</v>
      </c>
      <c r="O7484">
        <v>0</v>
      </c>
      <c r="P7484">
        <v>59</v>
      </c>
      <c r="Q7484">
        <v>0</v>
      </c>
      <c r="R7484">
        <v>19</v>
      </c>
      <c r="S7484">
        <v>0</v>
      </c>
      <c r="T7484">
        <v>9</v>
      </c>
      <c r="U7484">
        <v>0</v>
      </c>
      <c r="V7484">
        <v>0</v>
      </c>
      <c r="W7484">
        <v>0</v>
      </c>
      <c r="X7484">
        <v>46.885778567980225</v>
      </c>
      <c r="Y7484">
        <v>0</v>
      </c>
      <c r="Z7484">
        <v>60.158396568338077</v>
      </c>
      <c r="AA7484">
        <v>0</v>
      </c>
      <c r="AB7484">
        <v>17.910456005263356</v>
      </c>
      <c r="AC7484">
        <v>0</v>
      </c>
      <c r="AD7484">
        <v>0</v>
      </c>
      <c r="AE7484">
        <v>124.95463114158166</v>
      </c>
    </row>
    <row r="7485" spans="1:31" x14ac:dyDescent="0.25">
      <c r="A7485">
        <v>2344217</v>
      </c>
      <c r="B7485">
        <v>1</v>
      </c>
      <c r="C7485" t="s">
        <v>80</v>
      </c>
      <c r="D7485" t="s">
        <v>94</v>
      </c>
      <c r="E7485" t="s">
        <v>132</v>
      </c>
      <c r="F7485" t="s">
        <v>21220</v>
      </c>
      <c r="G7485" t="s">
        <v>134</v>
      </c>
      <c r="H7485" t="s">
        <v>135</v>
      </c>
      <c r="I7485" t="s">
        <v>144</v>
      </c>
      <c r="J7485" t="s">
        <v>137</v>
      </c>
      <c r="K7485" t="s">
        <v>138</v>
      </c>
      <c r="L7485" t="s">
        <v>21221</v>
      </c>
      <c r="M7485" t="s">
        <v>21222</v>
      </c>
      <c r="N7485">
        <v>0.42555555499999997</v>
      </c>
      <c r="O7485">
        <v>0</v>
      </c>
      <c r="P7485">
        <v>222</v>
      </c>
      <c r="Q7485">
        <v>25</v>
      </c>
      <c r="R7485">
        <v>6</v>
      </c>
      <c r="S7485">
        <v>7</v>
      </c>
      <c r="T7485">
        <v>25</v>
      </c>
      <c r="U7485">
        <v>0</v>
      </c>
      <c r="V7485">
        <v>0</v>
      </c>
      <c r="W7485">
        <v>0</v>
      </c>
      <c r="X7485">
        <v>11.215064829845591</v>
      </c>
      <c r="Y7485">
        <v>17.204624986914723</v>
      </c>
      <c r="Z7485">
        <v>2.5328302410776322</v>
      </c>
      <c r="AA7485">
        <v>469.42807320075946</v>
      </c>
      <c r="AB7485">
        <v>3.0763625599430728</v>
      </c>
      <c r="AC7485">
        <v>0</v>
      </c>
      <c r="AD7485">
        <v>0</v>
      </c>
      <c r="AE7485">
        <v>503.45695581854045</v>
      </c>
    </row>
    <row r="7486" spans="1:31" x14ac:dyDescent="0.25">
      <c r="A7486">
        <v>2344218</v>
      </c>
      <c r="B7486">
        <v>1</v>
      </c>
      <c r="C7486" t="s">
        <v>81</v>
      </c>
      <c r="D7486" t="s">
        <v>112</v>
      </c>
      <c r="E7486" t="s">
        <v>174</v>
      </c>
      <c r="F7486" t="s">
        <v>21223</v>
      </c>
      <c r="G7486" t="s">
        <v>633</v>
      </c>
      <c r="H7486" t="s">
        <v>154</v>
      </c>
      <c r="I7486" t="s">
        <v>144</v>
      </c>
      <c r="J7486" t="s">
        <v>137</v>
      </c>
      <c r="K7486" t="s">
        <v>138</v>
      </c>
      <c r="L7486" t="s">
        <v>21224</v>
      </c>
      <c r="M7486" t="s">
        <v>21225</v>
      </c>
      <c r="N7486">
        <v>2.5522222220000002</v>
      </c>
      <c r="O7486">
        <v>0</v>
      </c>
      <c r="P7486">
        <v>0</v>
      </c>
      <c r="Q7486">
        <v>0</v>
      </c>
      <c r="R7486">
        <v>7</v>
      </c>
      <c r="S7486">
        <v>0</v>
      </c>
      <c r="T7486">
        <v>1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97.116681592778832</v>
      </c>
      <c r="AA7486">
        <v>0</v>
      </c>
      <c r="AB7486">
        <v>4.6978172764557229</v>
      </c>
      <c r="AC7486">
        <v>0</v>
      </c>
      <c r="AD7486">
        <v>0</v>
      </c>
      <c r="AE7486">
        <v>101.81449886923455</v>
      </c>
    </row>
    <row r="7487" spans="1:31" x14ac:dyDescent="0.25">
      <c r="A7487">
        <v>2344220</v>
      </c>
      <c r="B7487">
        <v>1</v>
      </c>
      <c r="C7487" t="s">
        <v>81</v>
      </c>
      <c r="D7487" t="s">
        <v>113</v>
      </c>
      <c r="E7487" t="s">
        <v>174</v>
      </c>
      <c r="F7487" t="s">
        <v>21226</v>
      </c>
      <c r="G7487" t="s">
        <v>176</v>
      </c>
      <c r="H7487" t="s">
        <v>154</v>
      </c>
      <c r="I7487" t="s">
        <v>144</v>
      </c>
      <c r="J7487" t="s">
        <v>137</v>
      </c>
      <c r="K7487" t="s">
        <v>138</v>
      </c>
      <c r="L7487" t="s">
        <v>21227</v>
      </c>
      <c r="M7487" t="s">
        <v>21228</v>
      </c>
      <c r="N7487">
        <v>0.72027777699999995</v>
      </c>
      <c r="O7487">
        <v>0</v>
      </c>
      <c r="P7487">
        <v>54</v>
      </c>
      <c r="Q7487">
        <v>0</v>
      </c>
      <c r="R7487">
        <v>1</v>
      </c>
      <c r="S7487">
        <v>0</v>
      </c>
      <c r="T7487">
        <v>1</v>
      </c>
      <c r="U7487">
        <v>0</v>
      </c>
      <c r="V7487">
        <v>0</v>
      </c>
      <c r="W7487">
        <v>0</v>
      </c>
      <c r="X7487">
        <v>6.0701406820020862</v>
      </c>
      <c r="Y7487">
        <v>0</v>
      </c>
      <c r="Z7487">
        <v>0</v>
      </c>
      <c r="AA7487">
        <v>0</v>
      </c>
      <c r="AB7487">
        <v>0.22288865495817919</v>
      </c>
      <c r="AC7487">
        <v>0</v>
      </c>
      <c r="AD7487">
        <v>0</v>
      </c>
      <c r="AE7487">
        <v>6.2930293369602657</v>
      </c>
    </row>
    <row r="7488" spans="1:31" x14ac:dyDescent="0.25">
      <c r="A7488">
        <v>2352439</v>
      </c>
      <c r="B7488">
        <v>1</v>
      </c>
      <c r="C7488" t="s">
        <v>80</v>
      </c>
      <c r="D7488" t="s">
        <v>102</v>
      </c>
      <c r="E7488" t="s">
        <v>157</v>
      </c>
      <c r="F7488" t="s">
        <v>21229</v>
      </c>
      <c r="G7488" t="s">
        <v>204</v>
      </c>
      <c r="H7488" t="s">
        <v>154</v>
      </c>
      <c r="I7488" t="s">
        <v>144</v>
      </c>
      <c r="J7488" t="s">
        <v>137</v>
      </c>
      <c r="K7488" t="s">
        <v>138</v>
      </c>
      <c r="L7488" t="s">
        <v>21230</v>
      </c>
      <c r="M7488" t="s">
        <v>21231</v>
      </c>
      <c r="N7488">
        <v>2.5924999999999998</v>
      </c>
      <c r="O7488">
        <v>0</v>
      </c>
      <c r="P7488">
        <v>13</v>
      </c>
      <c r="Q7488">
        <v>0</v>
      </c>
      <c r="R7488">
        <v>0</v>
      </c>
      <c r="S7488">
        <v>0</v>
      </c>
      <c r="T7488">
        <v>1</v>
      </c>
      <c r="U7488">
        <v>0</v>
      </c>
      <c r="V7488">
        <v>0</v>
      </c>
      <c r="W7488">
        <v>0</v>
      </c>
      <c r="X7488">
        <v>10.513221215128763</v>
      </c>
      <c r="Y7488">
        <v>0</v>
      </c>
      <c r="Z7488">
        <v>0</v>
      </c>
      <c r="AA7488">
        <v>0</v>
      </c>
      <c r="AB7488">
        <v>31.915878003063121</v>
      </c>
      <c r="AC7488">
        <v>0</v>
      </c>
      <c r="AD7488">
        <v>0</v>
      </c>
      <c r="AE7488">
        <v>42.42909921819188</v>
      </c>
    </row>
    <row r="7489" spans="1:31" x14ac:dyDescent="0.25">
      <c r="A7489">
        <v>2352771</v>
      </c>
      <c r="B7489">
        <v>1</v>
      </c>
      <c r="C7489" t="s">
        <v>81</v>
      </c>
      <c r="D7489" t="s">
        <v>112</v>
      </c>
      <c r="E7489" t="s">
        <v>157</v>
      </c>
      <c r="F7489" t="s">
        <v>21232</v>
      </c>
      <c r="G7489" t="s">
        <v>159</v>
      </c>
      <c r="H7489" t="s">
        <v>154</v>
      </c>
      <c r="I7489" t="s">
        <v>144</v>
      </c>
      <c r="J7489" t="s">
        <v>137</v>
      </c>
      <c r="K7489" t="s">
        <v>138</v>
      </c>
      <c r="L7489" t="s">
        <v>21233</v>
      </c>
      <c r="M7489" t="s">
        <v>21234</v>
      </c>
      <c r="N7489">
        <v>1.509166666</v>
      </c>
      <c r="O7489">
        <v>0</v>
      </c>
      <c r="P7489">
        <v>4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1.3508557442720877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1.3508557442720877</v>
      </c>
    </row>
    <row r="7490" spans="1:31" x14ac:dyDescent="0.25">
      <c r="A7490">
        <v>2352625</v>
      </c>
      <c r="B7490">
        <v>1</v>
      </c>
      <c r="C7490" t="s">
        <v>80</v>
      </c>
      <c r="D7490" t="s">
        <v>108</v>
      </c>
      <c r="E7490" t="s">
        <v>151</v>
      </c>
      <c r="F7490" t="s">
        <v>21235</v>
      </c>
      <c r="G7490" t="s">
        <v>331</v>
      </c>
      <c r="H7490" t="s">
        <v>154</v>
      </c>
      <c r="I7490" t="s">
        <v>144</v>
      </c>
      <c r="J7490" t="s">
        <v>137</v>
      </c>
      <c r="K7490" t="s">
        <v>138</v>
      </c>
      <c r="L7490" t="s">
        <v>21236</v>
      </c>
      <c r="M7490" t="s">
        <v>21237</v>
      </c>
      <c r="N7490">
        <v>3.6333333329999999</v>
      </c>
      <c r="O7490">
        <v>0</v>
      </c>
      <c r="P7490">
        <v>29</v>
      </c>
      <c r="Q7490">
        <v>0</v>
      </c>
      <c r="R7490">
        <v>2</v>
      </c>
      <c r="S7490">
        <v>0</v>
      </c>
      <c r="T7490">
        <v>4</v>
      </c>
      <c r="U7490">
        <v>0</v>
      </c>
      <c r="V7490">
        <v>0</v>
      </c>
      <c r="W7490">
        <v>0</v>
      </c>
      <c r="X7490">
        <v>39.900465393984454</v>
      </c>
      <c r="Y7490">
        <v>0</v>
      </c>
      <c r="Z7490">
        <v>47.361944825141869</v>
      </c>
      <c r="AA7490">
        <v>0</v>
      </c>
      <c r="AB7490">
        <v>32.349133945195256</v>
      </c>
      <c r="AC7490">
        <v>0</v>
      </c>
      <c r="AD7490">
        <v>0</v>
      </c>
      <c r="AE7490">
        <v>119.61154416432157</v>
      </c>
    </row>
    <row r="7491" spans="1:31" x14ac:dyDescent="0.25">
      <c r="A7491">
        <v>2352731</v>
      </c>
      <c r="B7491">
        <v>1</v>
      </c>
      <c r="C7491" t="s">
        <v>80</v>
      </c>
      <c r="D7491" t="s">
        <v>85</v>
      </c>
      <c r="E7491" t="s">
        <v>157</v>
      </c>
      <c r="F7491" t="s">
        <v>21238</v>
      </c>
      <c r="G7491" t="s">
        <v>204</v>
      </c>
      <c r="H7491" t="s">
        <v>154</v>
      </c>
      <c r="I7491" t="s">
        <v>144</v>
      </c>
      <c r="J7491" t="s">
        <v>137</v>
      </c>
      <c r="K7491" t="s">
        <v>138</v>
      </c>
      <c r="L7491" t="s">
        <v>21239</v>
      </c>
      <c r="M7491" t="s">
        <v>21240</v>
      </c>
      <c r="N7491">
        <v>2.443333333</v>
      </c>
      <c r="O7491">
        <v>0</v>
      </c>
      <c r="P7491">
        <v>81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80.723344449591991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80.723344449591991</v>
      </c>
    </row>
    <row r="7492" spans="1:31" x14ac:dyDescent="0.25">
      <c r="A7492">
        <v>2353023</v>
      </c>
      <c r="B7492">
        <v>1</v>
      </c>
      <c r="C7492" t="s">
        <v>81</v>
      </c>
      <c r="D7492" t="s">
        <v>122</v>
      </c>
      <c r="E7492" t="s">
        <v>147</v>
      </c>
      <c r="F7492" t="s">
        <v>21241</v>
      </c>
      <c r="G7492" t="s">
        <v>184</v>
      </c>
      <c r="H7492" t="s">
        <v>135</v>
      </c>
      <c r="I7492" t="s">
        <v>144</v>
      </c>
      <c r="J7492" t="s">
        <v>137</v>
      </c>
      <c r="K7492" t="s">
        <v>138</v>
      </c>
      <c r="L7492" t="s">
        <v>21242</v>
      </c>
      <c r="M7492" t="s">
        <v>21243</v>
      </c>
      <c r="N7492">
        <v>0.79361111100000004</v>
      </c>
      <c r="O7492">
        <v>0</v>
      </c>
      <c r="P7492">
        <v>236</v>
      </c>
      <c r="Q7492">
        <v>0</v>
      </c>
      <c r="R7492">
        <v>4</v>
      </c>
      <c r="S7492">
        <v>0</v>
      </c>
      <c r="T7492">
        <v>49</v>
      </c>
      <c r="U7492">
        <v>0</v>
      </c>
      <c r="V7492">
        <v>0</v>
      </c>
      <c r="W7492">
        <v>0</v>
      </c>
      <c r="X7492">
        <v>33.356588188339082</v>
      </c>
      <c r="Y7492">
        <v>0</v>
      </c>
      <c r="Z7492">
        <v>1.1243764757105901</v>
      </c>
      <c r="AA7492">
        <v>0</v>
      </c>
      <c r="AB7492">
        <v>32.265045881980164</v>
      </c>
      <c r="AC7492">
        <v>0</v>
      </c>
      <c r="AD7492">
        <v>0</v>
      </c>
      <c r="AE7492">
        <v>66.746010546029837</v>
      </c>
    </row>
    <row r="7493" spans="1:31" x14ac:dyDescent="0.25">
      <c r="A7493">
        <v>2352456</v>
      </c>
      <c r="B7493">
        <v>1</v>
      </c>
      <c r="C7493" t="s">
        <v>80</v>
      </c>
      <c r="D7493" t="s">
        <v>100</v>
      </c>
      <c r="E7493" t="s">
        <v>151</v>
      </c>
      <c r="F7493" t="s">
        <v>21244</v>
      </c>
      <c r="G7493" t="s">
        <v>153</v>
      </c>
      <c r="H7493" t="s">
        <v>154</v>
      </c>
      <c r="I7493" t="s">
        <v>144</v>
      </c>
      <c r="J7493" t="s">
        <v>137</v>
      </c>
      <c r="K7493" t="s">
        <v>138</v>
      </c>
      <c r="L7493" t="s">
        <v>21245</v>
      </c>
      <c r="M7493" t="s">
        <v>21246</v>
      </c>
      <c r="N7493">
        <v>1.850833333</v>
      </c>
      <c r="O7493">
        <v>0</v>
      </c>
      <c r="P7493">
        <v>1</v>
      </c>
      <c r="Q7493">
        <v>0</v>
      </c>
      <c r="R7493">
        <v>7</v>
      </c>
      <c r="S7493">
        <v>0</v>
      </c>
      <c r="T7493">
        <v>9</v>
      </c>
      <c r="U7493">
        <v>0</v>
      </c>
      <c r="V7493">
        <v>0</v>
      </c>
      <c r="W7493">
        <v>0</v>
      </c>
      <c r="X7493">
        <v>4.626605218437E-2</v>
      </c>
      <c r="Y7493">
        <v>0</v>
      </c>
      <c r="Z7493">
        <v>49.660165578469034</v>
      </c>
      <c r="AA7493">
        <v>0</v>
      </c>
      <c r="AB7493">
        <v>7.4591875446311153</v>
      </c>
      <c r="AC7493">
        <v>0</v>
      </c>
      <c r="AD7493">
        <v>0</v>
      </c>
      <c r="AE7493">
        <v>57.165619175284519</v>
      </c>
    </row>
    <row r="7494" spans="1:31" x14ac:dyDescent="0.25">
      <c r="A7494">
        <v>2352811</v>
      </c>
      <c r="B7494">
        <v>1</v>
      </c>
      <c r="C7494" t="s">
        <v>81</v>
      </c>
      <c r="D7494" t="s">
        <v>127</v>
      </c>
      <c r="E7494" t="s">
        <v>147</v>
      </c>
      <c r="F7494" t="s">
        <v>21247</v>
      </c>
      <c r="G7494" t="s">
        <v>184</v>
      </c>
      <c r="H7494" t="s">
        <v>135</v>
      </c>
      <c r="I7494" t="s">
        <v>144</v>
      </c>
      <c r="J7494" t="s">
        <v>137</v>
      </c>
      <c r="K7494" t="s">
        <v>138</v>
      </c>
      <c r="L7494" t="s">
        <v>21248</v>
      </c>
      <c r="M7494" t="s">
        <v>21249</v>
      </c>
      <c r="N7494">
        <v>5.3911111109999998</v>
      </c>
      <c r="O7494">
        <v>1</v>
      </c>
      <c r="P7494">
        <v>271</v>
      </c>
      <c r="Q7494">
        <v>1</v>
      </c>
      <c r="R7494">
        <v>1</v>
      </c>
      <c r="S7494">
        <v>3</v>
      </c>
      <c r="T7494">
        <v>11</v>
      </c>
      <c r="U7494">
        <v>0</v>
      </c>
      <c r="V7494">
        <v>0</v>
      </c>
      <c r="W7494">
        <v>4.3011960307043804</v>
      </c>
      <c r="X7494">
        <v>171.4194456353674</v>
      </c>
      <c r="Y7494">
        <v>20.975592120884151</v>
      </c>
      <c r="Z7494">
        <v>0.73500980029283336</v>
      </c>
      <c r="AA7494">
        <v>75.510300982442217</v>
      </c>
      <c r="AB7494">
        <v>30.363699066948385</v>
      </c>
      <c r="AC7494">
        <v>0</v>
      </c>
      <c r="AD7494">
        <v>0</v>
      </c>
      <c r="AE7494">
        <v>303.30524363663937</v>
      </c>
    </row>
    <row r="7495" spans="1:31" x14ac:dyDescent="0.25">
      <c r="A7495">
        <v>2352834</v>
      </c>
      <c r="B7495">
        <v>1</v>
      </c>
      <c r="C7495" t="s">
        <v>80</v>
      </c>
      <c r="D7495" t="s">
        <v>82</v>
      </c>
      <c r="E7495" t="s">
        <v>174</v>
      </c>
      <c r="F7495" t="s">
        <v>21250</v>
      </c>
      <c r="G7495" t="s">
        <v>194</v>
      </c>
      <c r="H7495" t="s">
        <v>154</v>
      </c>
      <c r="I7495" t="s">
        <v>144</v>
      </c>
      <c r="J7495" t="s">
        <v>137</v>
      </c>
      <c r="K7495" t="s">
        <v>138</v>
      </c>
      <c r="L7495" t="s">
        <v>21251</v>
      </c>
      <c r="M7495" t="s">
        <v>21252</v>
      </c>
      <c r="N7495">
        <v>0.51277777700000005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628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254.92054252333699</v>
      </c>
      <c r="AC7495">
        <v>0</v>
      </c>
      <c r="AD7495">
        <v>0</v>
      </c>
      <c r="AE7495">
        <v>254.92054252333699</v>
      </c>
    </row>
    <row r="7496" spans="1:31" x14ac:dyDescent="0.25">
      <c r="A7496">
        <v>2352648</v>
      </c>
      <c r="B7496">
        <v>1</v>
      </c>
      <c r="C7496" t="s">
        <v>81</v>
      </c>
      <c r="D7496" t="s">
        <v>112</v>
      </c>
      <c r="E7496" t="s">
        <v>132</v>
      </c>
      <c r="F7496" t="s">
        <v>12158</v>
      </c>
      <c r="G7496" t="s">
        <v>134</v>
      </c>
      <c r="H7496" t="s">
        <v>135</v>
      </c>
      <c r="I7496" t="s">
        <v>144</v>
      </c>
      <c r="J7496" t="s">
        <v>137</v>
      </c>
      <c r="K7496" t="s">
        <v>138</v>
      </c>
      <c r="L7496" t="s">
        <v>21253</v>
      </c>
      <c r="M7496" t="s">
        <v>21254</v>
      </c>
      <c r="N7496">
        <v>0.25444444399999999</v>
      </c>
      <c r="O7496">
        <v>0</v>
      </c>
      <c r="P7496">
        <v>1286</v>
      </c>
      <c r="Q7496">
        <v>5</v>
      </c>
      <c r="R7496">
        <v>38</v>
      </c>
      <c r="S7496">
        <v>8</v>
      </c>
      <c r="T7496">
        <v>70</v>
      </c>
      <c r="U7496">
        <v>1</v>
      </c>
      <c r="V7496">
        <v>1</v>
      </c>
      <c r="W7496">
        <v>0</v>
      </c>
      <c r="X7496">
        <v>32.27978983973545</v>
      </c>
      <c r="Y7496">
        <v>9.0223942354080791</v>
      </c>
      <c r="Z7496">
        <v>3.6269697597345116</v>
      </c>
      <c r="AA7496">
        <v>6.0658680795054636</v>
      </c>
      <c r="AB7496">
        <v>9.5913230531922249</v>
      </c>
      <c r="AC7496">
        <v>34.265294660727257</v>
      </c>
      <c r="AD7496">
        <v>42.097159240411877</v>
      </c>
      <c r="AE7496">
        <v>136.94879886871487</v>
      </c>
    </row>
    <row r="7497" spans="1:31" x14ac:dyDescent="0.25">
      <c r="A7497">
        <v>2352525</v>
      </c>
      <c r="B7497">
        <v>1</v>
      </c>
      <c r="C7497" t="s">
        <v>80</v>
      </c>
      <c r="D7497" t="s">
        <v>85</v>
      </c>
      <c r="E7497" t="s">
        <v>151</v>
      </c>
      <c r="F7497" t="s">
        <v>21255</v>
      </c>
      <c r="G7497" t="s">
        <v>269</v>
      </c>
      <c r="H7497" t="s">
        <v>154</v>
      </c>
      <c r="I7497" t="s">
        <v>144</v>
      </c>
      <c r="J7497" t="s">
        <v>137</v>
      </c>
      <c r="K7497" t="s">
        <v>209</v>
      </c>
      <c r="L7497" t="s">
        <v>21256</v>
      </c>
      <c r="M7497" t="s">
        <v>21257</v>
      </c>
      <c r="N7497">
        <v>6.3172222219999998</v>
      </c>
      <c r="O7497">
        <v>0</v>
      </c>
      <c r="P7497">
        <v>191</v>
      </c>
      <c r="Q7497">
        <v>0</v>
      </c>
      <c r="R7497">
        <v>0</v>
      </c>
      <c r="S7497">
        <v>0</v>
      </c>
      <c r="T7497">
        <v>13</v>
      </c>
      <c r="U7497">
        <v>0</v>
      </c>
      <c r="V7497">
        <v>0</v>
      </c>
      <c r="W7497">
        <v>0</v>
      </c>
      <c r="X7497">
        <v>448.0264591801598</v>
      </c>
      <c r="Y7497">
        <v>0</v>
      </c>
      <c r="Z7497">
        <v>0</v>
      </c>
      <c r="AA7497">
        <v>0</v>
      </c>
      <c r="AB7497">
        <v>47.301822271416739</v>
      </c>
      <c r="AC7497">
        <v>0</v>
      </c>
      <c r="AD7497">
        <v>0</v>
      </c>
      <c r="AE7497">
        <v>495.32828145157657</v>
      </c>
    </row>
    <row r="7498" spans="1:31" x14ac:dyDescent="0.25">
      <c r="A7498">
        <v>2352462</v>
      </c>
      <c r="B7498">
        <v>1</v>
      </c>
      <c r="C7498" t="s">
        <v>81</v>
      </c>
      <c r="D7498" t="s">
        <v>113</v>
      </c>
      <c r="E7498" t="s">
        <v>132</v>
      </c>
      <c r="F7498" t="s">
        <v>9444</v>
      </c>
      <c r="G7498" t="s">
        <v>134</v>
      </c>
      <c r="H7498" t="s">
        <v>135</v>
      </c>
      <c r="I7498" t="s">
        <v>144</v>
      </c>
      <c r="J7498" t="s">
        <v>137</v>
      </c>
      <c r="K7498" t="s">
        <v>138</v>
      </c>
      <c r="L7498" t="s">
        <v>21258</v>
      </c>
      <c r="M7498" t="s">
        <v>21259</v>
      </c>
      <c r="N7498">
        <v>0.15805555499999999</v>
      </c>
      <c r="O7498">
        <v>2</v>
      </c>
      <c r="P7498">
        <v>2715</v>
      </c>
      <c r="Q7498">
        <v>44</v>
      </c>
      <c r="R7498">
        <v>815</v>
      </c>
      <c r="S7498">
        <v>22</v>
      </c>
      <c r="T7498">
        <v>192</v>
      </c>
      <c r="U7498">
        <v>0</v>
      </c>
      <c r="V7498">
        <v>2</v>
      </c>
      <c r="W7498">
        <v>0.16421249715916503</v>
      </c>
      <c r="X7498">
        <v>88.556338315221197</v>
      </c>
      <c r="Y7498">
        <v>56.437980470957314</v>
      </c>
      <c r="Z7498">
        <v>210.42503296316866</v>
      </c>
      <c r="AA7498">
        <v>81.56110573708257</v>
      </c>
      <c r="AB7498">
        <v>30.173136655640853</v>
      </c>
      <c r="AC7498">
        <v>0</v>
      </c>
      <c r="AD7498">
        <v>0.43740865001449725</v>
      </c>
      <c r="AE7498">
        <v>467.75521528924429</v>
      </c>
    </row>
    <row r="7499" spans="1:31" x14ac:dyDescent="0.25">
      <c r="A7499">
        <v>2352711</v>
      </c>
      <c r="B7499">
        <v>1</v>
      </c>
      <c r="C7499" t="s">
        <v>81</v>
      </c>
      <c r="D7499" t="s">
        <v>120</v>
      </c>
      <c r="E7499" t="s">
        <v>141</v>
      </c>
      <c r="F7499" t="s">
        <v>1123</v>
      </c>
      <c r="G7499" t="s">
        <v>134</v>
      </c>
      <c r="H7499" t="s">
        <v>135</v>
      </c>
      <c r="I7499" t="s">
        <v>144</v>
      </c>
      <c r="J7499" t="s">
        <v>137</v>
      </c>
      <c r="K7499" t="s">
        <v>138</v>
      </c>
      <c r="L7499" t="s">
        <v>21260</v>
      </c>
      <c r="M7499" t="s">
        <v>21261</v>
      </c>
      <c r="N7499">
        <v>1.0069444439999999</v>
      </c>
      <c r="O7499">
        <v>0</v>
      </c>
      <c r="P7499">
        <v>0</v>
      </c>
      <c r="Q7499">
        <v>38</v>
      </c>
      <c r="R7499">
        <v>43</v>
      </c>
      <c r="S7499">
        <v>6</v>
      </c>
      <c r="T7499">
        <v>1</v>
      </c>
      <c r="U7499">
        <v>0</v>
      </c>
      <c r="V7499">
        <v>0</v>
      </c>
      <c r="W7499">
        <v>0</v>
      </c>
      <c r="X7499">
        <v>0</v>
      </c>
      <c r="Y7499">
        <v>505.03163296131055</v>
      </c>
      <c r="Z7499">
        <v>456.55264752757387</v>
      </c>
      <c r="AA7499">
        <v>45.482307349792151</v>
      </c>
      <c r="AB7499">
        <v>2.6487242195544471</v>
      </c>
      <c r="AC7499">
        <v>0</v>
      </c>
      <c r="AD7499">
        <v>0</v>
      </c>
      <c r="AE7499">
        <v>1009.7153120582309</v>
      </c>
    </row>
    <row r="7500" spans="1:31" x14ac:dyDescent="0.25">
      <c r="A7500">
        <v>2352960</v>
      </c>
      <c r="B7500">
        <v>1</v>
      </c>
      <c r="C7500" t="s">
        <v>80</v>
      </c>
      <c r="D7500" t="s">
        <v>96</v>
      </c>
      <c r="E7500" t="s">
        <v>157</v>
      </c>
      <c r="F7500" t="s">
        <v>16758</v>
      </c>
      <c r="G7500" t="s">
        <v>159</v>
      </c>
      <c r="H7500" t="s">
        <v>154</v>
      </c>
      <c r="I7500" t="s">
        <v>144</v>
      </c>
      <c r="J7500" t="s">
        <v>137</v>
      </c>
      <c r="K7500" t="s">
        <v>138</v>
      </c>
      <c r="L7500" t="s">
        <v>21262</v>
      </c>
      <c r="M7500" t="s">
        <v>21263</v>
      </c>
      <c r="N7500">
        <v>1.8122222219999999</v>
      </c>
      <c r="O7500">
        <v>0</v>
      </c>
      <c r="P7500">
        <v>1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2.448963059125556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2.448963059125556</v>
      </c>
    </row>
    <row r="7501" spans="1:31" x14ac:dyDescent="0.25">
      <c r="A7501">
        <v>2352499</v>
      </c>
      <c r="B7501">
        <v>1</v>
      </c>
      <c r="C7501" t="s">
        <v>80</v>
      </c>
      <c r="D7501" t="s">
        <v>105</v>
      </c>
      <c r="E7501" t="s">
        <v>240</v>
      </c>
      <c r="F7501" t="s">
        <v>21264</v>
      </c>
      <c r="G7501" t="s">
        <v>208</v>
      </c>
      <c r="H7501" t="s">
        <v>135</v>
      </c>
      <c r="I7501" t="s">
        <v>144</v>
      </c>
      <c r="J7501" t="s">
        <v>137</v>
      </c>
      <c r="K7501" t="s">
        <v>209</v>
      </c>
      <c r="L7501" t="s">
        <v>21265</v>
      </c>
      <c r="M7501" t="s">
        <v>21266</v>
      </c>
      <c r="N7501">
        <v>9.5824999999999996</v>
      </c>
      <c r="O7501">
        <v>0</v>
      </c>
      <c r="P7501">
        <v>6048</v>
      </c>
      <c r="Q7501">
        <v>0</v>
      </c>
      <c r="R7501">
        <v>0</v>
      </c>
      <c r="S7501">
        <v>2</v>
      </c>
      <c r="T7501">
        <v>346</v>
      </c>
      <c r="U7501">
        <v>0</v>
      </c>
      <c r="V7501">
        <v>1</v>
      </c>
      <c r="W7501">
        <v>0</v>
      </c>
      <c r="X7501">
        <v>21486.693661147005</v>
      </c>
      <c r="Y7501">
        <v>0</v>
      </c>
      <c r="Z7501">
        <v>0</v>
      </c>
      <c r="AA7501">
        <v>1328.2690939402632</v>
      </c>
      <c r="AB7501">
        <v>6634.8899775155969</v>
      </c>
      <c r="AC7501">
        <v>0</v>
      </c>
      <c r="AD7501">
        <v>126.58046130886525</v>
      </c>
      <c r="AE7501">
        <v>29576.433193911729</v>
      </c>
    </row>
    <row r="7502" spans="1:31" x14ac:dyDescent="0.25">
      <c r="A7502">
        <v>2352997</v>
      </c>
      <c r="B7502">
        <v>1</v>
      </c>
      <c r="C7502" t="s">
        <v>80</v>
      </c>
      <c r="D7502" t="s">
        <v>106</v>
      </c>
      <c r="E7502" t="s">
        <v>157</v>
      </c>
      <c r="F7502" t="s">
        <v>21267</v>
      </c>
      <c r="G7502" t="s">
        <v>159</v>
      </c>
      <c r="H7502" t="s">
        <v>154</v>
      </c>
      <c r="I7502" t="s">
        <v>144</v>
      </c>
      <c r="J7502" t="s">
        <v>137</v>
      </c>
      <c r="K7502" t="s">
        <v>138</v>
      </c>
      <c r="L7502" t="s">
        <v>21268</v>
      </c>
      <c r="M7502" t="s">
        <v>21269</v>
      </c>
      <c r="N7502">
        <v>3.07</v>
      </c>
      <c r="O7502">
        <v>0</v>
      </c>
      <c r="P7502">
        <v>4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2.573112763678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2.573112763678</v>
      </c>
    </row>
    <row r="7503" spans="1:31" x14ac:dyDescent="0.25">
      <c r="A7503">
        <v>2352657</v>
      </c>
      <c r="B7503">
        <v>1</v>
      </c>
      <c r="C7503" t="s">
        <v>80</v>
      </c>
      <c r="D7503" t="s">
        <v>108</v>
      </c>
      <c r="E7503" t="s">
        <v>141</v>
      </c>
      <c r="F7503" t="s">
        <v>21270</v>
      </c>
      <c r="G7503" t="s">
        <v>363</v>
      </c>
      <c r="H7503" t="s">
        <v>135</v>
      </c>
      <c r="I7503" t="s">
        <v>136</v>
      </c>
      <c r="J7503" t="s">
        <v>137</v>
      </c>
      <c r="K7503" t="s">
        <v>138</v>
      </c>
      <c r="L7503" t="s">
        <v>21271</v>
      </c>
      <c r="M7503" t="s">
        <v>21272</v>
      </c>
      <c r="N7503">
        <v>6.6666659999999999E-3</v>
      </c>
      <c r="O7503">
        <v>0</v>
      </c>
      <c r="P7503">
        <v>2923</v>
      </c>
      <c r="Q7503">
        <v>2</v>
      </c>
      <c r="R7503">
        <v>576</v>
      </c>
      <c r="S7503">
        <v>21</v>
      </c>
      <c r="T7503">
        <v>448</v>
      </c>
      <c r="U7503">
        <v>0</v>
      </c>
      <c r="V7503">
        <v>0</v>
      </c>
      <c r="W7503">
        <v>0</v>
      </c>
      <c r="X7503">
        <v>3.5602821746609381</v>
      </c>
      <c r="Y7503">
        <v>0.47782267802706668</v>
      </c>
      <c r="Z7503">
        <v>4.9795664879358412</v>
      </c>
      <c r="AA7503">
        <v>1.608222774894801</v>
      </c>
      <c r="AB7503">
        <v>3.9550491877409644</v>
      </c>
      <c r="AC7503">
        <v>0</v>
      </c>
      <c r="AD7503">
        <v>0</v>
      </c>
      <c r="AE7503">
        <v>14.580943303259611</v>
      </c>
    </row>
    <row r="7504" spans="1:31" x14ac:dyDescent="0.25">
      <c r="A7504">
        <v>2352989</v>
      </c>
      <c r="B7504">
        <v>1</v>
      </c>
      <c r="C7504" t="s">
        <v>81</v>
      </c>
      <c r="D7504" t="s">
        <v>123</v>
      </c>
      <c r="E7504" t="s">
        <v>174</v>
      </c>
      <c r="F7504" t="s">
        <v>20965</v>
      </c>
      <c r="G7504" t="s">
        <v>176</v>
      </c>
      <c r="H7504" t="s">
        <v>154</v>
      </c>
      <c r="I7504" t="s">
        <v>144</v>
      </c>
      <c r="J7504" t="s">
        <v>137</v>
      </c>
      <c r="K7504" t="s">
        <v>138</v>
      </c>
      <c r="L7504" t="s">
        <v>21273</v>
      </c>
      <c r="M7504" t="s">
        <v>21274</v>
      </c>
      <c r="N7504">
        <v>1.4502777769999999</v>
      </c>
      <c r="O7504">
        <v>0</v>
      </c>
      <c r="P7504">
        <v>1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2.1537920510711111E-2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2.1537920510711111E-2</v>
      </c>
    </row>
    <row r="7505" spans="1:31" x14ac:dyDescent="0.25">
      <c r="A7505">
        <v>2352943</v>
      </c>
      <c r="B7505">
        <v>1</v>
      </c>
      <c r="C7505" t="s">
        <v>80</v>
      </c>
      <c r="D7505" t="s">
        <v>98</v>
      </c>
      <c r="E7505" t="s">
        <v>157</v>
      </c>
      <c r="F7505" t="s">
        <v>21275</v>
      </c>
      <c r="G7505" t="s">
        <v>159</v>
      </c>
      <c r="H7505" t="s">
        <v>154</v>
      </c>
      <c r="I7505" t="s">
        <v>144</v>
      </c>
      <c r="J7505" t="s">
        <v>137</v>
      </c>
      <c r="K7505" t="s">
        <v>138</v>
      </c>
      <c r="L7505" t="s">
        <v>21276</v>
      </c>
      <c r="M7505" t="s">
        <v>21277</v>
      </c>
      <c r="N7505">
        <v>1.8733333329999999</v>
      </c>
      <c r="O7505">
        <v>0</v>
      </c>
      <c r="P7505">
        <v>0</v>
      </c>
      <c r="Q7505">
        <v>0</v>
      </c>
      <c r="R7505">
        <v>4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44.755985995312358</v>
      </c>
      <c r="AA7505">
        <v>0</v>
      </c>
      <c r="AB7505">
        <v>0</v>
      </c>
      <c r="AC7505">
        <v>0</v>
      </c>
      <c r="AD7505">
        <v>0</v>
      </c>
      <c r="AE7505">
        <v>44.755985995312358</v>
      </c>
    </row>
    <row r="7506" spans="1:31" x14ac:dyDescent="0.25">
      <c r="A7506">
        <v>2352611</v>
      </c>
      <c r="B7506">
        <v>1</v>
      </c>
      <c r="C7506" t="s">
        <v>81</v>
      </c>
      <c r="D7506" t="s">
        <v>127</v>
      </c>
      <c r="E7506" t="s">
        <v>157</v>
      </c>
      <c r="F7506" t="s">
        <v>21278</v>
      </c>
      <c r="G7506" t="s">
        <v>204</v>
      </c>
      <c r="H7506" t="s">
        <v>154</v>
      </c>
      <c r="I7506" t="s">
        <v>144</v>
      </c>
      <c r="J7506" t="s">
        <v>137</v>
      </c>
      <c r="K7506" t="s">
        <v>138</v>
      </c>
      <c r="L7506" t="s">
        <v>21279</v>
      </c>
      <c r="M7506" t="s">
        <v>21280</v>
      </c>
      <c r="N7506">
        <v>2.4216666660000001</v>
      </c>
      <c r="O7506">
        <v>0</v>
      </c>
      <c r="P7506">
        <v>62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38.913314824791911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38.913314824791911</v>
      </c>
    </row>
    <row r="7507" spans="1:31" x14ac:dyDescent="0.25">
      <c r="A7507">
        <v>2352448</v>
      </c>
      <c r="B7507">
        <v>1</v>
      </c>
      <c r="C7507" t="s">
        <v>80</v>
      </c>
      <c r="D7507" t="s">
        <v>110</v>
      </c>
      <c r="E7507" t="s">
        <v>240</v>
      </c>
      <c r="F7507" t="s">
        <v>21281</v>
      </c>
      <c r="G7507" t="s">
        <v>208</v>
      </c>
      <c r="H7507" t="s">
        <v>135</v>
      </c>
      <c r="I7507" t="s">
        <v>144</v>
      </c>
      <c r="J7507" t="s">
        <v>137</v>
      </c>
      <c r="K7507" t="s">
        <v>209</v>
      </c>
      <c r="L7507" t="s">
        <v>21282</v>
      </c>
      <c r="M7507" t="s">
        <v>21283</v>
      </c>
      <c r="N7507">
        <v>4.8041666660000004</v>
      </c>
      <c r="O7507">
        <v>0</v>
      </c>
      <c r="P7507">
        <v>6640</v>
      </c>
      <c r="Q7507">
        <v>0</v>
      </c>
      <c r="R7507">
        <v>0</v>
      </c>
      <c r="S7507">
        <v>0</v>
      </c>
      <c r="T7507">
        <v>680</v>
      </c>
      <c r="U7507">
        <v>0</v>
      </c>
      <c r="V7507">
        <v>3</v>
      </c>
      <c r="W7507">
        <v>0</v>
      </c>
      <c r="X7507">
        <v>10928.530177472914</v>
      </c>
      <c r="Y7507">
        <v>0</v>
      </c>
      <c r="Z7507">
        <v>0</v>
      </c>
      <c r="AA7507">
        <v>0</v>
      </c>
      <c r="AB7507">
        <v>5631.335001890925</v>
      </c>
      <c r="AC7507">
        <v>0</v>
      </c>
      <c r="AD7507">
        <v>483.05564622160188</v>
      </c>
      <c r="AE7507">
        <v>17042.920825585439</v>
      </c>
    </row>
    <row r="7508" spans="1:31" x14ac:dyDescent="0.25">
      <c r="A7508">
        <v>2352442</v>
      </c>
      <c r="B7508">
        <v>1</v>
      </c>
      <c r="C7508" t="s">
        <v>81</v>
      </c>
      <c r="D7508" t="s">
        <v>123</v>
      </c>
      <c r="E7508" t="s">
        <v>151</v>
      </c>
      <c r="F7508" t="s">
        <v>21284</v>
      </c>
      <c r="G7508" t="s">
        <v>410</v>
      </c>
      <c r="H7508" t="s">
        <v>154</v>
      </c>
      <c r="I7508" t="s">
        <v>144</v>
      </c>
      <c r="J7508" t="s">
        <v>137</v>
      </c>
      <c r="K7508" t="s">
        <v>138</v>
      </c>
      <c r="L7508" t="s">
        <v>21285</v>
      </c>
      <c r="M7508" t="s">
        <v>21286</v>
      </c>
      <c r="N7508">
        <v>2.0944444440000001</v>
      </c>
      <c r="O7508">
        <v>0</v>
      </c>
      <c r="P7508">
        <v>0</v>
      </c>
      <c r="Q7508">
        <v>0</v>
      </c>
      <c r="R7508">
        <v>5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9.647522373590844</v>
      </c>
      <c r="AA7508">
        <v>0</v>
      </c>
      <c r="AB7508">
        <v>0</v>
      </c>
      <c r="AC7508">
        <v>0</v>
      </c>
      <c r="AD7508">
        <v>0</v>
      </c>
      <c r="AE7508">
        <v>9.647522373590844</v>
      </c>
    </row>
    <row r="7509" spans="1:31" x14ac:dyDescent="0.25">
      <c r="A7509">
        <v>2352425</v>
      </c>
      <c r="B7509">
        <v>1</v>
      </c>
      <c r="C7509" t="s">
        <v>81</v>
      </c>
      <c r="D7509" t="s">
        <v>122</v>
      </c>
      <c r="E7509" t="s">
        <v>132</v>
      </c>
      <c r="F7509" t="s">
        <v>21287</v>
      </c>
      <c r="G7509" t="s">
        <v>363</v>
      </c>
      <c r="H7509" t="s">
        <v>135</v>
      </c>
      <c r="I7509" t="s">
        <v>144</v>
      </c>
      <c r="J7509" t="s">
        <v>137</v>
      </c>
      <c r="K7509" t="s">
        <v>138</v>
      </c>
      <c r="L7509" t="s">
        <v>21288</v>
      </c>
      <c r="M7509" t="s">
        <v>21289</v>
      </c>
      <c r="N7509">
        <v>0.32388888799999999</v>
      </c>
      <c r="O7509">
        <v>1</v>
      </c>
      <c r="P7509">
        <v>4519</v>
      </c>
      <c r="Q7509">
        <v>0</v>
      </c>
      <c r="R7509">
        <v>12</v>
      </c>
      <c r="S7509">
        <v>16</v>
      </c>
      <c r="T7509">
        <v>1021</v>
      </c>
      <c r="U7509">
        <v>9</v>
      </c>
      <c r="V7509">
        <v>1</v>
      </c>
      <c r="W7509">
        <v>0.1018477560232889</v>
      </c>
      <c r="X7509">
        <v>233.21060900523781</v>
      </c>
      <c r="Y7509">
        <v>0</v>
      </c>
      <c r="Z7509">
        <v>0.61892639123855842</v>
      </c>
      <c r="AA7509">
        <v>16.377458262604996</v>
      </c>
      <c r="AB7509">
        <v>134.21279156988788</v>
      </c>
      <c r="AC7509">
        <v>1135.0158525806623</v>
      </c>
      <c r="AD7509">
        <v>0.51702082000536498</v>
      </c>
      <c r="AE7509">
        <v>1520.0545063856603</v>
      </c>
    </row>
    <row r="7510" spans="1:31" x14ac:dyDescent="0.25">
      <c r="A7510">
        <v>2352674</v>
      </c>
      <c r="B7510">
        <v>1</v>
      </c>
      <c r="C7510" t="s">
        <v>80</v>
      </c>
      <c r="D7510" t="s">
        <v>83</v>
      </c>
      <c r="E7510" t="s">
        <v>157</v>
      </c>
      <c r="F7510" t="s">
        <v>21290</v>
      </c>
      <c r="G7510" t="s">
        <v>352</v>
      </c>
      <c r="H7510" t="s">
        <v>154</v>
      </c>
      <c r="I7510" t="s">
        <v>144</v>
      </c>
      <c r="J7510" t="s">
        <v>137</v>
      </c>
      <c r="K7510" t="s">
        <v>138</v>
      </c>
      <c r="L7510" t="s">
        <v>21291</v>
      </c>
      <c r="M7510" t="s">
        <v>21292</v>
      </c>
      <c r="N7510">
        <v>3.793055555</v>
      </c>
      <c r="O7510">
        <v>0</v>
      </c>
      <c r="P7510">
        <v>9</v>
      </c>
      <c r="Q7510">
        <v>0</v>
      </c>
      <c r="R7510">
        <v>0</v>
      </c>
      <c r="S7510">
        <v>0</v>
      </c>
      <c r="T7510">
        <v>3</v>
      </c>
      <c r="U7510">
        <v>0</v>
      </c>
      <c r="V7510">
        <v>0</v>
      </c>
      <c r="W7510">
        <v>0</v>
      </c>
      <c r="X7510">
        <v>8.4676564730326369</v>
      </c>
      <c r="Y7510">
        <v>0</v>
      </c>
      <c r="Z7510">
        <v>0</v>
      </c>
      <c r="AA7510">
        <v>0</v>
      </c>
      <c r="AB7510">
        <v>20.875308244611908</v>
      </c>
      <c r="AC7510">
        <v>0</v>
      </c>
      <c r="AD7510">
        <v>0</v>
      </c>
      <c r="AE7510">
        <v>29.342964717644545</v>
      </c>
    </row>
    <row r="7511" spans="1:31" x14ac:dyDescent="0.25">
      <c r="A7511">
        <v>2352488</v>
      </c>
      <c r="B7511">
        <v>1</v>
      </c>
      <c r="C7511" t="s">
        <v>80</v>
      </c>
      <c r="D7511" t="s">
        <v>100</v>
      </c>
      <c r="E7511" t="s">
        <v>151</v>
      </c>
      <c r="F7511" t="s">
        <v>21293</v>
      </c>
      <c r="G7511" t="s">
        <v>498</v>
      </c>
      <c r="H7511" t="s">
        <v>154</v>
      </c>
      <c r="I7511" t="s">
        <v>144</v>
      </c>
      <c r="J7511" t="s">
        <v>137</v>
      </c>
      <c r="K7511" t="s">
        <v>138</v>
      </c>
      <c r="L7511" t="s">
        <v>21294</v>
      </c>
      <c r="M7511" t="s">
        <v>21295</v>
      </c>
      <c r="N7511">
        <v>0.75805555499999999</v>
      </c>
      <c r="O7511">
        <v>0</v>
      </c>
      <c r="P7511">
        <v>112</v>
      </c>
      <c r="Q7511">
        <v>0</v>
      </c>
      <c r="R7511">
        <v>2</v>
      </c>
      <c r="S7511">
        <v>0</v>
      </c>
      <c r="T7511">
        <v>32</v>
      </c>
      <c r="U7511">
        <v>0</v>
      </c>
      <c r="V7511">
        <v>0</v>
      </c>
      <c r="W7511">
        <v>0</v>
      </c>
      <c r="X7511">
        <v>21.414835493372657</v>
      </c>
      <c r="Y7511">
        <v>0</v>
      </c>
      <c r="Z7511">
        <v>0.22538262984054444</v>
      </c>
      <c r="AA7511">
        <v>0</v>
      </c>
      <c r="AB7511">
        <v>28.328473009284661</v>
      </c>
      <c r="AC7511">
        <v>0</v>
      </c>
      <c r="AD7511">
        <v>0</v>
      </c>
      <c r="AE7511">
        <v>49.968691132497867</v>
      </c>
    </row>
    <row r="7512" spans="1:31" x14ac:dyDescent="0.25">
      <c r="A7512">
        <v>2352734</v>
      </c>
      <c r="B7512">
        <v>1</v>
      </c>
      <c r="C7512" t="s">
        <v>80</v>
      </c>
      <c r="D7512" t="s">
        <v>88</v>
      </c>
      <c r="E7512" t="s">
        <v>157</v>
      </c>
      <c r="F7512" t="s">
        <v>4656</v>
      </c>
      <c r="G7512" t="s">
        <v>204</v>
      </c>
      <c r="H7512" t="s">
        <v>154</v>
      </c>
      <c r="I7512" t="s">
        <v>144</v>
      </c>
      <c r="J7512" t="s">
        <v>137</v>
      </c>
      <c r="K7512" t="s">
        <v>138</v>
      </c>
      <c r="L7512" t="s">
        <v>21296</v>
      </c>
      <c r="M7512" t="s">
        <v>21297</v>
      </c>
      <c r="N7512">
        <v>3.2655555550000002</v>
      </c>
      <c r="O7512">
        <v>0</v>
      </c>
      <c r="P7512">
        <v>2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2.9714976186347091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2.9714976186347091</v>
      </c>
    </row>
    <row r="7513" spans="1:31" x14ac:dyDescent="0.25">
      <c r="A7513">
        <v>2352780</v>
      </c>
      <c r="B7513">
        <v>1</v>
      </c>
      <c r="C7513" t="s">
        <v>80</v>
      </c>
      <c r="D7513" t="s">
        <v>98</v>
      </c>
      <c r="E7513" t="s">
        <v>147</v>
      </c>
      <c r="F7513" t="s">
        <v>21298</v>
      </c>
      <c r="G7513" t="s">
        <v>1768</v>
      </c>
      <c r="H7513" t="s">
        <v>135</v>
      </c>
      <c r="I7513" t="s">
        <v>144</v>
      </c>
      <c r="J7513" t="s">
        <v>137</v>
      </c>
      <c r="K7513" t="s">
        <v>138</v>
      </c>
      <c r="L7513" t="s">
        <v>21299</v>
      </c>
      <c r="M7513" t="s">
        <v>21300</v>
      </c>
      <c r="N7513">
        <v>1.0974999999999999</v>
      </c>
      <c r="O7513">
        <v>0</v>
      </c>
      <c r="P7513">
        <v>53</v>
      </c>
      <c r="Q7513">
        <v>0</v>
      </c>
      <c r="R7513">
        <v>25</v>
      </c>
      <c r="S7513">
        <v>0</v>
      </c>
      <c r="T7513">
        <v>12</v>
      </c>
      <c r="U7513">
        <v>0</v>
      </c>
      <c r="V7513">
        <v>0</v>
      </c>
      <c r="W7513">
        <v>0</v>
      </c>
      <c r="X7513">
        <v>34.974154649617027</v>
      </c>
      <c r="Y7513">
        <v>0</v>
      </c>
      <c r="Z7513">
        <v>22.306220374785525</v>
      </c>
      <c r="AA7513">
        <v>0</v>
      </c>
      <c r="AB7513">
        <v>21.818210476040122</v>
      </c>
      <c r="AC7513">
        <v>0</v>
      </c>
      <c r="AD7513">
        <v>0</v>
      </c>
      <c r="AE7513">
        <v>79.098585500442681</v>
      </c>
    </row>
    <row r="7514" spans="1:31" x14ac:dyDescent="0.25">
      <c r="A7514">
        <v>2352926</v>
      </c>
      <c r="B7514">
        <v>1</v>
      </c>
      <c r="C7514" t="s">
        <v>80</v>
      </c>
      <c r="D7514" t="s">
        <v>104</v>
      </c>
      <c r="E7514" t="s">
        <v>141</v>
      </c>
      <c r="F7514" t="s">
        <v>961</v>
      </c>
      <c r="G7514" t="s">
        <v>134</v>
      </c>
      <c r="H7514" t="s">
        <v>135</v>
      </c>
      <c r="I7514" t="s">
        <v>144</v>
      </c>
      <c r="J7514" t="s">
        <v>137</v>
      </c>
      <c r="K7514" t="s">
        <v>138</v>
      </c>
      <c r="L7514" t="s">
        <v>21301</v>
      </c>
      <c r="M7514" t="s">
        <v>21302</v>
      </c>
      <c r="N7514">
        <v>0.81083333300000004</v>
      </c>
      <c r="O7514">
        <v>5</v>
      </c>
      <c r="P7514">
        <v>1793</v>
      </c>
      <c r="Q7514">
        <v>10</v>
      </c>
      <c r="R7514">
        <v>20</v>
      </c>
      <c r="S7514">
        <v>17</v>
      </c>
      <c r="T7514">
        <v>210</v>
      </c>
      <c r="U7514">
        <v>2</v>
      </c>
      <c r="V7514">
        <v>0</v>
      </c>
      <c r="W7514">
        <v>0.67285077966272122</v>
      </c>
      <c r="X7514">
        <v>371.86805531869385</v>
      </c>
      <c r="Y7514">
        <v>10.587353168088965</v>
      </c>
      <c r="Z7514">
        <v>5.556971481596797</v>
      </c>
      <c r="AA7514">
        <v>272.60431746049062</v>
      </c>
      <c r="AB7514">
        <v>133.08389437383636</v>
      </c>
      <c r="AC7514">
        <v>11.554058790812856</v>
      </c>
      <c r="AD7514">
        <v>0</v>
      </c>
      <c r="AE7514">
        <v>805.92750137318217</v>
      </c>
    </row>
    <row r="7515" spans="1:31" x14ac:dyDescent="0.25">
      <c r="A7515">
        <v>2352551</v>
      </c>
      <c r="B7515">
        <v>1</v>
      </c>
      <c r="C7515" t="s">
        <v>81</v>
      </c>
      <c r="D7515" t="s">
        <v>122</v>
      </c>
      <c r="E7515" t="s">
        <v>132</v>
      </c>
      <c r="F7515" t="s">
        <v>21303</v>
      </c>
      <c r="G7515" t="s">
        <v>134</v>
      </c>
      <c r="H7515" t="s">
        <v>135</v>
      </c>
      <c r="I7515" t="s">
        <v>144</v>
      </c>
      <c r="J7515" t="s">
        <v>137</v>
      </c>
      <c r="K7515" t="s">
        <v>138</v>
      </c>
      <c r="L7515" t="s">
        <v>21304</v>
      </c>
      <c r="M7515" t="s">
        <v>21305</v>
      </c>
      <c r="N7515">
        <v>0.31694444399999999</v>
      </c>
      <c r="O7515">
        <v>0</v>
      </c>
      <c r="P7515">
        <v>0</v>
      </c>
      <c r="Q7515">
        <v>11</v>
      </c>
      <c r="R7515">
        <v>0</v>
      </c>
      <c r="S7515">
        <v>4</v>
      </c>
      <c r="T7515">
        <v>0</v>
      </c>
      <c r="U7515">
        <v>1</v>
      </c>
      <c r="V7515">
        <v>0</v>
      </c>
      <c r="W7515">
        <v>0</v>
      </c>
      <c r="X7515">
        <v>0</v>
      </c>
      <c r="Y7515">
        <v>0.9666450484932072</v>
      </c>
      <c r="Z7515">
        <v>0</v>
      </c>
      <c r="AA7515">
        <v>21.631936260721687</v>
      </c>
      <c r="AB7515">
        <v>0</v>
      </c>
      <c r="AC7515">
        <v>48.6532592431737</v>
      </c>
      <c r="AD7515">
        <v>0</v>
      </c>
      <c r="AE7515">
        <v>71.251840552388586</v>
      </c>
    </row>
    <row r="7516" spans="1:31" x14ac:dyDescent="0.25">
      <c r="A7516">
        <v>2352528</v>
      </c>
      <c r="B7516">
        <v>1</v>
      </c>
      <c r="C7516" t="s">
        <v>80</v>
      </c>
      <c r="D7516" t="s">
        <v>95</v>
      </c>
      <c r="E7516" t="s">
        <v>151</v>
      </c>
      <c r="F7516" t="s">
        <v>18881</v>
      </c>
      <c r="G7516" t="s">
        <v>153</v>
      </c>
      <c r="H7516" t="s">
        <v>154</v>
      </c>
      <c r="I7516" t="s">
        <v>144</v>
      </c>
      <c r="J7516" t="s">
        <v>137</v>
      </c>
      <c r="K7516" t="s">
        <v>138</v>
      </c>
      <c r="L7516" t="s">
        <v>21306</v>
      </c>
      <c r="M7516" t="s">
        <v>21307</v>
      </c>
      <c r="N7516">
        <v>0.62555555500000004</v>
      </c>
      <c r="O7516">
        <v>0</v>
      </c>
      <c r="P7516">
        <v>23</v>
      </c>
      <c r="Q7516">
        <v>0</v>
      </c>
      <c r="R7516">
        <v>0</v>
      </c>
      <c r="S7516">
        <v>0</v>
      </c>
      <c r="T7516">
        <v>3</v>
      </c>
      <c r="U7516">
        <v>0</v>
      </c>
      <c r="V7516">
        <v>0</v>
      </c>
      <c r="W7516">
        <v>0</v>
      </c>
      <c r="X7516">
        <v>3.2170765860841954</v>
      </c>
      <c r="Y7516">
        <v>0</v>
      </c>
      <c r="Z7516">
        <v>0</v>
      </c>
      <c r="AA7516">
        <v>0</v>
      </c>
      <c r="AB7516">
        <v>0.33562074786869994</v>
      </c>
      <c r="AC7516">
        <v>0</v>
      </c>
      <c r="AD7516">
        <v>0</v>
      </c>
      <c r="AE7516">
        <v>3.5526973339528953</v>
      </c>
    </row>
    <row r="7517" spans="1:31" x14ac:dyDescent="0.25">
      <c r="A7517">
        <v>2352671</v>
      </c>
      <c r="B7517">
        <v>1</v>
      </c>
      <c r="C7517" t="s">
        <v>81</v>
      </c>
      <c r="D7517" t="s">
        <v>127</v>
      </c>
      <c r="E7517" t="s">
        <v>141</v>
      </c>
      <c r="F7517" t="s">
        <v>21308</v>
      </c>
      <c r="G7517" t="s">
        <v>134</v>
      </c>
      <c r="H7517" t="s">
        <v>135</v>
      </c>
      <c r="I7517" t="s">
        <v>144</v>
      </c>
      <c r="J7517" t="s">
        <v>137</v>
      </c>
      <c r="K7517" t="s">
        <v>138</v>
      </c>
      <c r="L7517" t="s">
        <v>21309</v>
      </c>
      <c r="M7517" t="s">
        <v>21310</v>
      </c>
      <c r="N7517">
        <v>1.733055555</v>
      </c>
      <c r="O7517">
        <v>3</v>
      </c>
      <c r="P7517">
        <v>4</v>
      </c>
      <c r="Q7517">
        <v>42</v>
      </c>
      <c r="R7517">
        <v>19</v>
      </c>
      <c r="S7517">
        <v>2</v>
      </c>
      <c r="T7517">
        <v>2</v>
      </c>
      <c r="U7517">
        <v>0</v>
      </c>
      <c r="V7517">
        <v>0</v>
      </c>
      <c r="W7517">
        <v>3.5357669393393323</v>
      </c>
      <c r="X7517">
        <v>3.8757968353319998</v>
      </c>
      <c r="Y7517">
        <v>215.15653128661765</v>
      </c>
      <c r="Z7517">
        <v>406.05168425950183</v>
      </c>
      <c r="AA7517">
        <v>12.630323401415716</v>
      </c>
      <c r="AB7517">
        <v>4.5242301947365631</v>
      </c>
      <c r="AC7517">
        <v>0</v>
      </c>
      <c r="AD7517">
        <v>0</v>
      </c>
      <c r="AE7517">
        <v>645.77433291694308</v>
      </c>
    </row>
    <row r="7518" spans="1:31" x14ac:dyDescent="0.25">
      <c r="A7518">
        <v>2352906</v>
      </c>
      <c r="B7518">
        <v>1</v>
      </c>
      <c r="C7518" t="s">
        <v>80</v>
      </c>
      <c r="D7518" t="s">
        <v>98</v>
      </c>
      <c r="E7518" t="s">
        <v>132</v>
      </c>
      <c r="F7518" t="s">
        <v>21311</v>
      </c>
      <c r="G7518" t="s">
        <v>134</v>
      </c>
      <c r="H7518" t="s">
        <v>135</v>
      </c>
      <c r="I7518" t="s">
        <v>144</v>
      </c>
      <c r="J7518" t="s">
        <v>137</v>
      </c>
      <c r="K7518" t="s">
        <v>138</v>
      </c>
      <c r="L7518" t="s">
        <v>21312</v>
      </c>
      <c r="M7518" t="s">
        <v>21313</v>
      </c>
      <c r="N7518">
        <v>0.62472222200000005</v>
      </c>
      <c r="O7518">
        <v>0</v>
      </c>
      <c r="P7518">
        <v>378</v>
      </c>
      <c r="Q7518">
        <v>0</v>
      </c>
      <c r="R7518">
        <v>29</v>
      </c>
      <c r="S7518">
        <v>0</v>
      </c>
      <c r="T7518">
        <v>58</v>
      </c>
      <c r="U7518">
        <v>0</v>
      </c>
      <c r="V7518">
        <v>0</v>
      </c>
      <c r="W7518">
        <v>0</v>
      </c>
      <c r="X7518">
        <v>74.37421021902199</v>
      </c>
      <c r="Y7518">
        <v>0</v>
      </c>
      <c r="Z7518">
        <v>127.93025320463093</v>
      </c>
      <c r="AA7518">
        <v>0</v>
      </c>
      <c r="AB7518">
        <v>116.28051374961596</v>
      </c>
      <c r="AC7518">
        <v>0</v>
      </c>
      <c r="AD7518">
        <v>0</v>
      </c>
      <c r="AE7518">
        <v>318.5849771732689</v>
      </c>
    </row>
    <row r="7519" spans="1:31" x14ac:dyDescent="0.25">
      <c r="A7519">
        <v>2352571</v>
      </c>
      <c r="B7519">
        <v>1</v>
      </c>
      <c r="C7519" t="s">
        <v>81</v>
      </c>
      <c r="D7519" t="s">
        <v>121</v>
      </c>
      <c r="E7519" t="s">
        <v>151</v>
      </c>
      <c r="F7519" t="s">
        <v>13061</v>
      </c>
      <c r="G7519" t="s">
        <v>352</v>
      </c>
      <c r="H7519" t="s">
        <v>154</v>
      </c>
      <c r="I7519" t="s">
        <v>144</v>
      </c>
      <c r="J7519" t="s">
        <v>137</v>
      </c>
      <c r="K7519" t="s">
        <v>138</v>
      </c>
      <c r="L7519" t="s">
        <v>21314</v>
      </c>
      <c r="M7519" t="s">
        <v>21315</v>
      </c>
      <c r="N7519">
        <v>4.3897222219999996</v>
      </c>
      <c r="O7519">
        <v>0</v>
      </c>
      <c r="P7519">
        <v>59</v>
      </c>
      <c r="Q7519">
        <v>0</v>
      </c>
      <c r="R7519">
        <v>0</v>
      </c>
      <c r="S7519">
        <v>0</v>
      </c>
      <c r="T7519">
        <v>2</v>
      </c>
      <c r="U7519">
        <v>0</v>
      </c>
      <c r="V7519">
        <v>0</v>
      </c>
      <c r="W7519">
        <v>0</v>
      </c>
      <c r="X7519">
        <v>65.303655696038703</v>
      </c>
      <c r="Y7519">
        <v>0</v>
      </c>
      <c r="Z7519">
        <v>0</v>
      </c>
      <c r="AA7519">
        <v>0</v>
      </c>
      <c r="AB7519">
        <v>0.95540454660884444</v>
      </c>
      <c r="AC7519">
        <v>0</v>
      </c>
      <c r="AD7519">
        <v>0</v>
      </c>
      <c r="AE7519">
        <v>66.25906024264755</v>
      </c>
    </row>
    <row r="7520" spans="1:31" x14ac:dyDescent="0.25">
      <c r="A7520">
        <v>2352594</v>
      </c>
      <c r="B7520">
        <v>1</v>
      </c>
      <c r="C7520" t="s">
        <v>80</v>
      </c>
      <c r="D7520" t="s">
        <v>93</v>
      </c>
      <c r="E7520" t="s">
        <v>141</v>
      </c>
      <c r="F7520" t="s">
        <v>18302</v>
      </c>
      <c r="G7520" t="s">
        <v>134</v>
      </c>
      <c r="H7520" t="s">
        <v>135</v>
      </c>
      <c r="I7520" t="s">
        <v>144</v>
      </c>
      <c r="J7520" t="s">
        <v>137</v>
      </c>
      <c r="K7520" t="s">
        <v>138</v>
      </c>
      <c r="L7520" t="s">
        <v>21316</v>
      </c>
      <c r="M7520" t="s">
        <v>21317</v>
      </c>
      <c r="N7520">
        <v>1.3108333329999999</v>
      </c>
      <c r="O7520">
        <v>0</v>
      </c>
      <c r="P7520">
        <v>4</v>
      </c>
      <c r="Q7520">
        <v>22</v>
      </c>
      <c r="R7520">
        <v>23</v>
      </c>
      <c r="S7520">
        <v>0</v>
      </c>
      <c r="T7520">
        <v>7</v>
      </c>
      <c r="U7520">
        <v>0</v>
      </c>
      <c r="V7520">
        <v>0</v>
      </c>
      <c r="W7520">
        <v>0</v>
      </c>
      <c r="X7520">
        <v>0.98557873588404177</v>
      </c>
      <c r="Y7520">
        <v>770.73347487462411</v>
      </c>
      <c r="Z7520">
        <v>130.1089519138516</v>
      </c>
      <c r="AA7520">
        <v>0</v>
      </c>
      <c r="AB7520">
        <v>29.357236102941581</v>
      </c>
      <c r="AC7520">
        <v>0</v>
      </c>
      <c r="AD7520">
        <v>0</v>
      </c>
      <c r="AE7520">
        <v>931.18524162730125</v>
      </c>
    </row>
    <row r="7521" spans="1:31" x14ac:dyDescent="0.25">
      <c r="A7521">
        <v>2353006</v>
      </c>
      <c r="B7521">
        <v>1</v>
      </c>
      <c r="C7521" t="s">
        <v>81</v>
      </c>
      <c r="D7521" t="s">
        <v>119</v>
      </c>
      <c r="E7521" t="s">
        <v>174</v>
      </c>
      <c r="F7521" t="s">
        <v>4262</v>
      </c>
      <c r="G7521" t="s">
        <v>176</v>
      </c>
      <c r="H7521" t="s">
        <v>154</v>
      </c>
      <c r="I7521" t="s">
        <v>144</v>
      </c>
      <c r="J7521" t="s">
        <v>137</v>
      </c>
      <c r="K7521" t="s">
        <v>138</v>
      </c>
      <c r="L7521" t="s">
        <v>21318</v>
      </c>
      <c r="M7521" t="s">
        <v>21319</v>
      </c>
      <c r="N7521">
        <v>0.63472222199999995</v>
      </c>
      <c r="O7521">
        <v>0</v>
      </c>
      <c r="P7521">
        <v>7</v>
      </c>
      <c r="Q7521">
        <v>0</v>
      </c>
      <c r="R7521">
        <v>13</v>
      </c>
      <c r="S7521">
        <v>0</v>
      </c>
      <c r="T7521">
        <v>1</v>
      </c>
      <c r="U7521">
        <v>0</v>
      </c>
      <c r="V7521">
        <v>0</v>
      </c>
      <c r="W7521">
        <v>0</v>
      </c>
      <c r="X7521">
        <v>1.0388244256536152</v>
      </c>
      <c r="Y7521">
        <v>0</v>
      </c>
      <c r="Z7521">
        <v>31.918253949976535</v>
      </c>
      <c r="AA7521">
        <v>0</v>
      </c>
      <c r="AB7521">
        <v>0.90743328907585297</v>
      </c>
      <c r="AC7521">
        <v>0</v>
      </c>
      <c r="AD7521">
        <v>0</v>
      </c>
      <c r="AE7521">
        <v>33.864511664706001</v>
      </c>
    </row>
    <row r="7522" spans="1:31" x14ac:dyDescent="0.25">
      <c r="A7522">
        <v>2352757</v>
      </c>
      <c r="B7522">
        <v>1</v>
      </c>
      <c r="C7522" t="s">
        <v>80</v>
      </c>
      <c r="D7522" t="s">
        <v>82</v>
      </c>
      <c r="E7522" t="s">
        <v>157</v>
      </c>
      <c r="F7522" t="s">
        <v>21320</v>
      </c>
      <c r="G7522" t="s">
        <v>204</v>
      </c>
      <c r="H7522" t="s">
        <v>154</v>
      </c>
      <c r="I7522" t="s">
        <v>144</v>
      </c>
      <c r="J7522" t="s">
        <v>137</v>
      </c>
      <c r="K7522" t="s">
        <v>138</v>
      </c>
      <c r="L7522" t="s">
        <v>21321</v>
      </c>
      <c r="M7522" t="s">
        <v>21322</v>
      </c>
      <c r="N7522">
        <v>1.9566666660000001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6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48.31925717758287</v>
      </c>
      <c r="AC7522">
        <v>0</v>
      </c>
      <c r="AD7522">
        <v>0</v>
      </c>
      <c r="AE7522">
        <v>48.31925717758287</v>
      </c>
    </row>
    <row r="7523" spans="1:31" x14ac:dyDescent="0.25">
      <c r="A7523">
        <v>2352402</v>
      </c>
      <c r="B7523">
        <v>1</v>
      </c>
      <c r="C7523" t="s">
        <v>81</v>
      </c>
      <c r="D7523" t="s">
        <v>127</v>
      </c>
      <c r="E7523" t="s">
        <v>147</v>
      </c>
      <c r="F7523" t="s">
        <v>21323</v>
      </c>
      <c r="G7523" t="s">
        <v>184</v>
      </c>
      <c r="H7523" t="s">
        <v>135</v>
      </c>
      <c r="I7523" t="s">
        <v>144</v>
      </c>
      <c r="J7523" t="s">
        <v>137</v>
      </c>
      <c r="K7523" t="s">
        <v>138</v>
      </c>
      <c r="L7523" t="s">
        <v>21324</v>
      </c>
      <c r="M7523" t="s">
        <v>21325</v>
      </c>
      <c r="N7523">
        <v>2.8172222219999998</v>
      </c>
      <c r="O7523">
        <v>1</v>
      </c>
      <c r="P7523">
        <v>0</v>
      </c>
      <c r="Q7523">
        <v>0</v>
      </c>
      <c r="R7523">
        <v>0</v>
      </c>
      <c r="S7523">
        <v>0</v>
      </c>
      <c r="T7523">
        <v>0</v>
      </c>
      <c r="U7523">
        <v>1</v>
      </c>
      <c r="V7523">
        <v>0</v>
      </c>
      <c r="W7523">
        <v>0.11664970571926278</v>
      </c>
      <c r="X7523">
        <v>0</v>
      </c>
      <c r="Y7523">
        <v>0</v>
      </c>
      <c r="Z7523">
        <v>0</v>
      </c>
      <c r="AA7523">
        <v>0</v>
      </c>
      <c r="AB7523">
        <v>0</v>
      </c>
      <c r="AC7523">
        <v>4.3121390421720731</v>
      </c>
      <c r="AD7523">
        <v>0</v>
      </c>
      <c r="AE7523">
        <v>4.4287887478913355</v>
      </c>
    </row>
    <row r="7524" spans="1:31" x14ac:dyDescent="0.25">
      <c r="A7524">
        <v>2352408</v>
      </c>
      <c r="B7524">
        <v>1</v>
      </c>
      <c r="C7524" t="s">
        <v>80</v>
      </c>
      <c r="D7524" t="s">
        <v>100</v>
      </c>
      <c r="E7524" t="s">
        <v>240</v>
      </c>
      <c r="F7524" t="s">
        <v>366</v>
      </c>
      <c r="G7524" t="s">
        <v>208</v>
      </c>
      <c r="H7524" t="s">
        <v>135</v>
      </c>
      <c r="I7524" t="s">
        <v>144</v>
      </c>
      <c r="J7524" t="s">
        <v>137</v>
      </c>
      <c r="K7524" t="s">
        <v>209</v>
      </c>
      <c r="L7524" t="s">
        <v>21326</v>
      </c>
      <c r="M7524" t="s">
        <v>21327</v>
      </c>
      <c r="N7524">
        <v>2.9911111109999999</v>
      </c>
      <c r="O7524">
        <v>13</v>
      </c>
      <c r="P7524">
        <v>5573</v>
      </c>
      <c r="Q7524">
        <v>318</v>
      </c>
      <c r="R7524">
        <v>1305</v>
      </c>
      <c r="S7524">
        <v>61</v>
      </c>
      <c r="T7524">
        <v>1012</v>
      </c>
      <c r="U7524">
        <v>2</v>
      </c>
      <c r="V7524">
        <v>1</v>
      </c>
      <c r="W7524">
        <v>79.600760402034567</v>
      </c>
      <c r="X7524">
        <v>4222.746125233105</v>
      </c>
      <c r="Y7524">
        <v>7239.7856115146024</v>
      </c>
      <c r="Z7524">
        <v>7976.9599035704878</v>
      </c>
      <c r="AA7524">
        <v>965.61591416742988</v>
      </c>
      <c r="AB7524">
        <v>2268.4605078630302</v>
      </c>
      <c r="AC7524">
        <v>611.73420515451141</v>
      </c>
      <c r="AD7524">
        <v>4.8596093156904576</v>
      </c>
      <c r="AE7524">
        <v>23369.762637220894</v>
      </c>
    </row>
    <row r="7525" spans="1:31" x14ac:dyDescent="0.25">
      <c r="A7525">
        <v>2352949</v>
      </c>
      <c r="B7525">
        <v>1</v>
      </c>
      <c r="C7525" t="s">
        <v>81</v>
      </c>
      <c r="D7525" t="s">
        <v>119</v>
      </c>
      <c r="E7525" t="s">
        <v>174</v>
      </c>
      <c r="F7525" t="s">
        <v>10070</v>
      </c>
      <c r="G7525" t="s">
        <v>176</v>
      </c>
      <c r="H7525" t="s">
        <v>154</v>
      </c>
      <c r="I7525" t="s">
        <v>144</v>
      </c>
      <c r="J7525" t="s">
        <v>137</v>
      </c>
      <c r="K7525" t="s">
        <v>138</v>
      </c>
      <c r="L7525" t="s">
        <v>21328</v>
      </c>
      <c r="M7525" t="s">
        <v>21329</v>
      </c>
      <c r="N7525">
        <v>1.8149999999999999</v>
      </c>
      <c r="O7525">
        <v>0</v>
      </c>
      <c r="P7525">
        <v>39</v>
      </c>
      <c r="Q7525">
        <v>0</v>
      </c>
      <c r="R7525">
        <v>9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9.2494895804379791</v>
      </c>
      <c r="Y7525">
        <v>0</v>
      </c>
      <c r="Z7525">
        <v>43.007692342765708</v>
      </c>
      <c r="AA7525">
        <v>0</v>
      </c>
      <c r="AB7525">
        <v>0</v>
      </c>
      <c r="AC7525">
        <v>0</v>
      </c>
      <c r="AD7525">
        <v>0</v>
      </c>
      <c r="AE7525">
        <v>52.257181923203689</v>
      </c>
    </row>
    <row r="7526" spans="1:31" x14ac:dyDescent="0.25">
      <c r="A7526">
        <v>2352823</v>
      </c>
      <c r="B7526">
        <v>1</v>
      </c>
      <c r="C7526" t="s">
        <v>81</v>
      </c>
      <c r="D7526" t="s">
        <v>122</v>
      </c>
      <c r="E7526" t="s">
        <v>147</v>
      </c>
      <c r="F7526" t="s">
        <v>21330</v>
      </c>
      <c r="G7526" t="s">
        <v>813</v>
      </c>
      <c r="H7526" t="s">
        <v>135</v>
      </c>
      <c r="I7526" t="s">
        <v>144</v>
      </c>
      <c r="J7526" t="s">
        <v>137</v>
      </c>
      <c r="K7526" t="s">
        <v>138</v>
      </c>
      <c r="L7526" t="s">
        <v>21331</v>
      </c>
      <c r="M7526" t="s">
        <v>21332</v>
      </c>
      <c r="N7526">
        <v>0.71611111100000002</v>
      </c>
      <c r="O7526">
        <v>0</v>
      </c>
      <c r="P7526">
        <v>976</v>
      </c>
      <c r="Q7526">
        <v>0</v>
      </c>
      <c r="R7526">
        <v>0</v>
      </c>
      <c r="S7526">
        <v>0</v>
      </c>
      <c r="T7526">
        <v>77</v>
      </c>
      <c r="U7526">
        <v>0</v>
      </c>
      <c r="V7526">
        <v>0</v>
      </c>
      <c r="W7526">
        <v>0</v>
      </c>
      <c r="X7526">
        <v>173.58153630072292</v>
      </c>
      <c r="Y7526">
        <v>0</v>
      </c>
      <c r="Z7526">
        <v>0</v>
      </c>
      <c r="AA7526">
        <v>0</v>
      </c>
      <c r="AB7526">
        <v>86.661622958164543</v>
      </c>
      <c r="AC7526">
        <v>0</v>
      </c>
      <c r="AD7526">
        <v>0</v>
      </c>
      <c r="AE7526">
        <v>260.24315925888743</v>
      </c>
    </row>
    <row r="7527" spans="1:31" x14ac:dyDescent="0.25">
      <c r="A7527">
        <v>2352963</v>
      </c>
      <c r="B7527">
        <v>1</v>
      </c>
      <c r="C7527" t="s">
        <v>80</v>
      </c>
      <c r="D7527" t="s">
        <v>108</v>
      </c>
      <c r="E7527" t="s">
        <v>174</v>
      </c>
      <c r="F7527" t="s">
        <v>2458</v>
      </c>
      <c r="G7527" t="s">
        <v>176</v>
      </c>
      <c r="H7527" t="s">
        <v>154</v>
      </c>
      <c r="I7527" t="s">
        <v>144</v>
      </c>
      <c r="J7527" t="s">
        <v>137</v>
      </c>
      <c r="K7527" t="s">
        <v>138</v>
      </c>
      <c r="L7527" t="s">
        <v>21333</v>
      </c>
      <c r="M7527" t="s">
        <v>21334</v>
      </c>
      <c r="N7527">
        <v>1.715833333</v>
      </c>
      <c r="O7527">
        <v>0</v>
      </c>
      <c r="P7527">
        <v>27</v>
      </c>
      <c r="Q7527">
        <v>0</v>
      </c>
      <c r="R7527">
        <v>24</v>
      </c>
      <c r="S7527">
        <v>0</v>
      </c>
      <c r="T7527">
        <v>7</v>
      </c>
      <c r="U7527">
        <v>0</v>
      </c>
      <c r="V7527">
        <v>0</v>
      </c>
      <c r="W7527">
        <v>0</v>
      </c>
      <c r="X7527">
        <v>11.274753868702716</v>
      </c>
      <c r="Y7527">
        <v>0</v>
      </c>
      <c r="Z7527">
        <v>125.75709303215572</v>
      </c>
      <c r="AA7527">
        <v>0</v>
      </c>
      <c r="AB7527">
        <v>13.417079059897043</v>
      </c>
      <c r="AC7527">
        <v>0</v>
      </c>
      <c r="AD7527">
        <v>0</v>
      </c>
      <c r="AE7527">
        <v>150.44892596075547</v>
      </c>
    </row>
    <row r="7528" spans="1:31" x14ac:dyDescent="0.25">
      <c r="A7528">
        <v>2352637</v>
      </c>
      <c r="B7528">
        <v>1</v>
      </c>
      <c r="C7528" t="s">
        <v>80</v>
      </c>
      <c r="D7528" t="s">
        <v>104</v>
      </c>
      <c r="E7528" t="s">
        <v>151</v>
      </c>
      <c r="F7528" t="s">
        <v>21335</v>
      </c>
      <c r="G7528" t="s">
        <v>153</v>
      </c>
      <c r="H7528" t="s">
        <v>154</v>
      </c>
      <c r="I7528" t="s">
        <v>144</v>
      </c>
      <c r="J7528" t="s">
        <v>137</v>
      </c>
      <c r="K7528" t="s">
        <v>138</v>
      </c>
      <c r="L7528" t="s">
        <v>21336</v>
      </c>
      <c r="M7528" t="s">
        <v>21337</v>
      </c>
      <c r="N7528">
        <v>3.119722222</v>
      </c>
      <c r="O7528">
        <v>0</v>
      </c>
      <c r="P7528">
        <v>178</v>
      </c>
      <c r="Q7528">
        <v>0</v>
      </c>
      <c r="R7528">
        <v>0</v>
      </c>
      <c r="S7528">
        <v>0</v>
      </c>
      <c r="T7528">
        <v>4</v>
      </c>
      <c r="U7528">
        <v>0</v>
      </c>
      <c r="V7528">
        <v>0</v>
      </c>
      <c r="W7528">
        <v>0</v>
      </c>
      <c r="X7528">
        <v>187.64955180315809</v>
      </c>
      <c r="Y7528">
        <v>0</v>
      </c>
      <c r="Z7528">
        <v>0</v>
      </c>
      <c r="AA7528">
        <v>0</v>
      </c>
      <c r="AB7528">
        <v>11.071756915362108</v>
      </c>
      <c r="AC7528">
        <v>0</v>
      </c>
      <c r="AD7528">
        <v>0</v>
      </c>
      <c r="AE7528">
        <v>198.72130871852019</v>
      </c>
    </row>
    <row r="7529" spans="1:31" x14ac:dyDescent="0.25">
      <c r="A7529">
        <v>2352614</v>
      </c>
      <c r="B7529">
        <v>1</v>
      </c>
      <c r="C7529" t="s">
        <v>80</v>
      </c>
      <c r="D7529" t="s">
        <v>106</v>
      </c>
      <c r="E7529" t="s">
        <v>132</v>
      </c>
      <c r="F7529" t="s">
        <v>20922</v>
      </c>
      <c r="G7529" t="s">
        <v>134</v>
      </c>
      <c r="H7529" t="s">
        <v>135</v>
      </c>
      <c r="I7529" t="s">
        <v>144</v>
      </c>
      <c r="J7529" t="s">
        <v>137</v>
      </c>
      <c r="K7529" t="s">
        <v>138</v>
      </c>
      <c r="L7529" t="s">
        <v>21338</v>
      </c>
      <c r="M7529" t="s">
        <v>21339</v>
      </c>
      <c r="N7529">
        <v>0.185</v>
      </c>
      <c r="O7529">
        <v>6</v>
      </c>
      <c r="P7529">
        <v>9819</v>
      </c>
      <c r="Q7529">
        <v>0</v>
      </c>
      <c r="R7529">
        <v>13</v>
      </c>
      <c r="S7529">
        <v>22</v>
      </c>
      <c r="T7529">
        <v>2691</v>
      </c>
      <c r="U7529">
        <v>0</v>
      </c>
      <c r="V7529">
        <v>1</v>
      </c>
      <c r="W7529">
        <v>0.37134625732782589</v>
      </c>
      <c r="X7529">
        <v>432.12050058694035</v>
      </c>
      <c r="Y7529">
        <v>0</v>
      </c>
      <c r="Z7529">
        <v>5.3370816806212833</v>
      </c>
      <c r="AA7529">
        <v>35.158469740080008</v>
      </c>
      <c r="AB7529">
        <v>590.8316952588998</v>
      </c>
      <c r="AC7529">
        <v>0</v>
      </c>
      <c r="AD7529">
        <v>33.193299368493065</v>
      </c>
      <c r="AE7529">
        <v>1097.0123928923624</v>
      </c>
    </row>
    <row r="7530" spans="1:31" x14ac:dyDescent="0.25">
      <c r="A7530">
        <v>2352986</v>
      </c>
      <c r="B7530">
        <v>1</v>
      </c>
      <c r="C7530" t="s">
        <v>81</v>
      </c>
      <c r="D7530" t="s">
        <v>128</v>
      </c>
      <c r="E7530" t="s">
        <v>141</v>
      </c>
      <c r="F7530" t="s">
        <v>21340</v>
      </c>
      <c r="G7530" t="s">
        <v>134</v>
      </c>
      <c r="H7530" t="s">
        <v>135</v>
      </c>
      <c r="I7530" t="s">
        <v>144</v>
      </c>
      <c r="J7530" t="s">
        <v>137</v>
      </c>
      <c r="K7530" t="s">
        <v>138</v>
      </c>
      <c r="L7530" t="s">
        <v>21341</v>
      </c>
      <c r="M7530" t="s">
        <v>21342</v>
      </c>
      <c r="N7530">
        <v>0.115555555</v>
      </c>
      <c r="O7530">
        <v>0</v>
      </c>
      <c r="P7530">
        <v>0</v>
      </c>
      <c r="Q7530">
        <v>0</v>
      </c>
      <c r="R7530">
        <v>0</v>
      </c>
      <c r="S7530">
        <v>1</v>
      </c>
      <c r="T7530">
        <v>0</v>
      </c>
      <c r="U7530">
        <v>2</v>
      </c>
      <c r="V7530">
        <v>0</v>
      </c>
      <c r="W7530">
        <v>0</v>
      </c>
      <c r="X7530">
        <v>0</v>
      </c>
      <c r="Y7530">
        <v>0</v>
      </c>
      <c r="Z7530">
        <v>0</v>
      </c>
      <c r="AA7530">
        <v>0.36560605474408892</v>
      </c>
      <c r="AB7530">
        <v>0</v>
      </c>
      <c r="AC7530">
        <v>22.367632773062258</v>
      </c>
      <c r="AD7530">
        <v>0</v>
      </c>
      <c r="AE7530">
        <v>22.733238827806346</v>
      </c>
    </row>
    <row r="7531" spans="1:31" x14ac:dyDescent="0.25">
      <c r="A7531">
        <v>2352568</v>
      </c>
      <c r="B7531">
        <v>1</v>
      </c>
      <c r="C7531" t="s">
        <v>80</v>
      </c>
      <c r="D7531" t="s">
        <v>85</v>
      </c>
      <c r="E7531" t="s">
        <v>147</v>
      </c>
      <c r="F7531" t="s">
        <v>21343</v>
      </c>
      <c r="G7531" t="s">
        <v>134</v>
      </c>
      <c r="H7531" t="s">
        <v>135</v>
      </c>
      <c r="I7531" t="s">
        <v>144</v>
      </c>
      <c r="J7531" t="s">
        <v>137</v>
      </c>
      <c r="K7531" t="s">
        <v>138</v>
      </c>
      <c r="L7531" t="s">
        <v>21344</v>
      </c>
      <c r="M7531" t="s">
        <v>21345</v>
      </c>
      <c r="N7531">
        <v>2.0508333329999999</v>
      </c>
      <c r="O7531">
        <v>0</v>
      </c>
      <c r="P7531">
        <v>333</v>
      </c>
      <c r="Q7531">
        <v>0</v>
      </c>
      <c r="R7531">
        <v>0</v>
      </c>
      <c r="S7531">
        <v>0</v>
      </c>
      <c r="T7531">
        <v>444</v>
      </c>
      <c r="U7531">
        <v>0</v>
      </c>
      <c r="V7531">
        <v>0</v>
      </c>
      <c r="W7531">
        <v>0</v>
      </c>
      <c r="X7531">
        <v>216.73167593307889</v>
      </c>
      <c r="Y7531">
        <v>0</v>
      </c>
      <c r="Z7531">
        <v>0</v>
      </c>
      <c r="AA7531">
        <v>0</v>
      </c>
      <c r="AB7531">
        <v>1445.2110648352784</v>
      </c>
      <c r="AC7531">
        <v>0</v>
      </c>
      <c r="AD7531">
        <v>0</v>
      </c>
      <c r="AE7531">
        <v>1661.9427407683572</v>
      </c>
    </row>
    <row r="7532" spans="1:31" x14ac:dyDescent="0.25">
      <c r="A7532">
        <v>2352445</v>
      </c>
      <c r="B7532">
        <v>1</v>
      </c>
      <c r="C7532" t="s">
        <v>80</v>
      </c>
      <c r="D7532" t="s">
        <v>84</v>
      </c>
      <c r="E7532" t="s">
        <v>157</v>
      </c>
      <c r="F7532" t="s">
        <v>12970</v>
      </c>
      <c r="G7532" t="s">
        <v>352</v>
      </c>
      <c r="H7532" t="s">
        <v>154</v>
      </c>
      <c r="I7532" t="s">
        <v>144</v>
      </c>
      <c r="J7532" t="s">
        <v>3</v>
      </c>
      <c r="K7532" t="s">
        <v>138</v>
      </c>
      <c r="L7532" t="s">
        <v>21346</v>
      </c>
      <c r="M7532" t="s">
        <v>21347</v>
      </c>
      <c r="N7532">
        <v>8.1544444439999992</v>
      </c>
      <c r="O7532">
        <v>0</v>
      </c>
      <c r="P7532">
        <v>6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12.85774567351374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12.85774567351374</v>
      </c>
    </row>
    <row r="7533" spans="1:31" x14ac:dyDescent="0.25">
      <c r="A7533">
        <v>2352428</v>
      </c>
      <c r="B7533">
        <v>1</v>
      </c>
      <c r="C7533" t="s">
        <v>80</v>
      </c>
      <c r="D7533" t="s">
        <v>105</v>
      </c>
      <c r="E7533" t="s">
        <v>147</v>
      </c>
      <c r="F7533" t="s">
        <v>7325</v>
      </c>
      <c r="G7533" t="s">
        <v>184</v>
      </c>
      <c r="H7533" t="s">
        <v>135</v>
      </c>
      <c r="I7533" t="s">
        <v>144</v>
      </c>
      <c r="J7533" t="s">
        <v>137</v>
      </c>
      <c r="K7533" t="s">
        <v>138</v>
      </c>
      <c r="L7533" t="s">
        <v>21348</v>
      </c>
      <c r="M7533" t="s">
        <v>21349</v>
      </c>
      <c r="N7533">
        <v>4.721666666</v>
      </c>
      <c r="O7533">
        <v>3</v>
      </c>
      <c r="P7533">
        <v>43</v>
      </c>
      <c r="Q7533">
        <v>0</v>
      </c>
      <c r="R7533">
        <v>6</v>
      </c>
      <c r="S7533">
        <v>6</v>
      </c>
      <c r="T7533">
        <v>42</v>
      </c>
      <c r="U7533">
        <v>1</v>
      </c>
      <c r="V7533">
        <v>0</v>
      </c>
      <c r="W7533">
        <v>12.421807065561184</v>
      </c>
      <c r="X7533">
        <v>54.398651868350804</v>
      </c>
      <c r="Y7533">
        <v>0</v>
      </c>
      <c r="Z7533">
        <v>34.104267248610192</v>
      </c>
      <c r="AA7533">
        <v>319.89930743855149</v>
      </c>
      <c r="AB7533">
        <v>270.35354707491672</v>
      </c>
      <c r="AC7533">
        <v>192.84284263753756</v>
      </c>
      <c r="AD7533">
        <v>0</v>
      </c>
      <c r="AE7533">
        <v>884.02042333352802</v>
      </c>
    </row>
    <row r="7534" spans="1:31" x14ac:dyDescent="0.25">
      <c r="A7534">
        <v>2352382</v>
      </c>
      <c r="B7534">
        <v>1</v>
      </c>
      <c r="C7534" t="s">
        <v>80</v>
      </c>
      <c r="D7534" t="s">
        <v>105</v>
      </c>
      <c r="E7534" t="s">
        <v>157</v>
      </c>
      <c r="F7534" t="s">
        <v>21350</v>
      </c>
      <c r="G7534" t="s">
        <v>279</v>
      </c>
      <c r="H7534" t="s">
        <v>154</v>
      </c>
      <c r="I7534" t="s">
        <v>144</v>
      </c>
      <c r="J7534" t="s">
        <v>137</v>
      </c>
      <c r="K7534" t="s">
        <v>138</v>
      </c>
      <c r="L7534" t="s">
        <v>21351</v>
      </c>
      <c r="M7534" t="s">
        <v>21352</v>
      </c>
      <c r="N7534">
        <v>2.3405555549999999</v>
      </c>
      <c r="O7534">
        <v>0</v>
      </c>
      <c r="P7534">
        <v>6</v>
      </c>
      <c r="Q7534">
        <v>0</v>
      </c>
      <c r="R7534">
        <v>0</v>
      </c>
      <c r="S7534">
        <v>0</v>
      </c>
      <c r="T7534">
        <v>1</v>
      </c>
      <c r="U7534">
        <v>0</v>
      </c>
      <c r="V7534">
        <v>0</v>
      </c>
      <c r="W7534">
        <v>0</v>
      </c>
      <c r="X7534">
        <v>4.0905579001033168</v>
      </c>
      <c r="Y7534">
        <v>0</v>
      </c>
      <c r="Z7534">
        <v>0</v>
      </c>
      <c r="AA7534">
        <v>0</v>
      </c>
      <c r="AB7534">
        <v>2.6812989509318443</v>
      </c>
      <c r="AC7534">
        <v>0</v>
      </c>
      <c r="AD7534">
        <v>0</v>
      </c>
      <c r="AE7534">
        <v>6.7718568510351611</v>
      </c>
    </row>
    <row r="7535" spans="1:31" x14ac:dyDescent="0.25">
      <c r="A7535">
        <v>2352969</v>
      </c>
      <c r="B7535">
        <v>1</v>
      </c>
      <c r="C7535" t="s">
        <v>81</v>
      </c>
      <c r="D7535" t="s">
        <v>123</v>
      </c>
      <c r="E7535" t="s">
        <v>174</v>
      </c>
      <c r="F7535" t="s">
        <v>21353</v>
      </c>
      <c r="G7535" t="s">
        <v>352</v>
      </c>
      <c r="H7535" t="s">
        <v>154</v>
      </c>
      <c r="I7535" t="s">
        <v>144</v>
      </c>
      <c r="J7535" t="s">
        <v>3</v>
      </c>
      <c r="K7535" t="s">
        <v>138</v>
      </c>
      <c r="L7535" t="s">
        <v>21354</v>
      </c>
      <c r="M7535" t="s">
        <v>21355</v>
      </c>
      <c r="N7535">
        <v>1.224444444</v>
      </c>
      <c r="O7535">
        <v>0</v>
      </c>
      <c r="P7535">
        <v>589</v>
      </c>
      <c r="Q7535">
        <v>0</v>
      </c>
      <c r="R7535">
        <v>0</v>
      </c>
      <c r="S7535">
        <v>0</v>
      </c>
      <c r="T7535">
        <v>40</v>
      </c>
      <c r="U7535">
        <v>0</v>
      </c>
      <c r="V7535">
        <v>0</v>
      </c>
      <c r="W7535">
        <v>0</v>
      </c>
      <c r="X7535">
        <v>189.22887118799605</v>
      </c>
      <c r="Y7535">
        <v>0</v>
      </c>
      <c r="Z7535">
        <v>0</v>
      </c>
      <c r="AA7535">
        <v>0</v>
      </c>
      <c r="AB7535">
        <v>46.214791341359906</v>
      </c>
      <c r="AC7535">
        <v>0</v>
      </c>
      <c r="AD7535">
        <v>0</v>
      </c>
      <c r="AE7535">
        <v>235.44366252935595</v>
      </c>
    </row>
    <row r="7536" spans="1:31" x14ac:dyDescent="0.25">
      <c r="A7536">
        <v>2352777</v>
      </c>
      <c r="B7536">
        <v>1</v>
      </c>
      <c r="C7536" t="s">
        <v>81</v>
      </c>
      <c r="D7536" t="s">
        <v>127</v>
      </c>
      <c r="E7536" t="s">
        <v>132</v>
      </c>
      <c r="F7536" t="s">
        <v>21356</v>
      </c>
      <c r="G7536" t="s">
        <v>352</v>
      </c>
      <c r="H7536" t="s">
        <v>135</v>
      </c>
      <c r="I7536" t="s">
        <v>144</v>
      </c>
      <c r="J7536" t="s">
        <v>3</v>
      </c>
      <c r="K7536" t="s">
        <v>138</v>
      </c>
      <c r="L7536" t="s">
        <v>21357</v>
      </c>
      <c r="M7536" t="s">
        <v>21358</v>
      </c>
      <c r="N7536">
        <v>3.1244444439999999</v>
      </c>
      <c r="O7536">
        <v>0</v>
      </c>
      <c r="P7536">
        <v>21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19.075489625299841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19.075489625299841</v>
      </c>
    </row>
    <row r="7537" spans="1:31" x14ac:dyDescent="0.25">
      <c r="A7537">
        <v>2352840</v>
      </c>
      <c r="B7537">
        <v>1</v>
      </c>
      <c r="C7537" t="s">
        <v>80</v>
      </c>
      <c r="D7537" t="s">
        <v>92</v>
      </c>
      <c r="E7537" t="s">
        <v>151</v>
      </c>
      <c r="F7537" t="s">
        <v>21359</v>
      </c>
      <c r="G7537" t="s">
        <v>410</v>
      </c>
      <c r="H7537" t="s">
        <v>154</v>
      </c>
      <c r="I7537" t="s">
        <v>144</v>
      </c>
      <c r="J7537" t="s">
        <v>137</v>
      </c>
      <c r="K7537" t="s">
        <v>138</v>
      </c>
      <c r="L7537" t="s">
        <v>21360</v>
      </c>
      <c r="M7537" t="s">
        <v>21361</v>
      </c>
      <c r="N7537">
        <v>0.88333333300000005</v>
      </c>
      <c r="O7537">
        <v>0</v>
      </c>
      <c r="P7537">
        <v>18</v>
      </c>
      <c r="Q7537">
        <v>0</v>
      </c>
      <c r="R7537">
        <v>6</v>
      </c>
      <c r="S7537">
        <v>0</v>
      </c>
      <c r="T7537">
        <v>5</v>
      </c>
      <c r="U7537">
        <v>0</v>
      </c>
      <c r="V7537">
        <v>0</v>
      </c>
      <c r="W7537">
        <v>0</v>
      </c>
      <c r="X7537">
        <v>5.3871320028849672</v>
      </c>
      <c r="Y7537">
        <v>0</v>
      </c>
      <c r="Z7537">
        <v>3.0976228777573329</v>
      </c>
      <c r="AA7537">
        <v>0</v>
      </c>
      <c r="AB7537">
        <v>2.7333401155829997</v>
      </c>
      <c r="AC7537">
        <v>0</v>
      </c>
      <c r="AD7537">
        <v>0</v>
      </c>
      <c r="AE7537">
        <v>11.218094996225298</v>
      </c>
    </row>
    <row r="7538" spans="1:31" x14ac:dyDescent="0.25">
      <c r="A7538">
        <v>2352740</v>
      </c>
      <c r="B7538">
        <v>1</v>
      </c>
      <c r="C7538" t="s">
        <v>80</v>
      </c>
      <c r="D7538" t="s">
        <v>110</v>
      </c>
      <c r="E7538" t="s">
        <v>151</v>
      </c>
      <c r="F7538" t="s">
        <v>21362</v>
      </c>
      <c r="G7538" t="s">
        <v>153</v>
      </c>
      <c r="H7538" t="s">
        <v>154</v>
      </c>
      <c r="I7538" t="s">
        <v>144</v>
      </c>
      <c r="J7538" t="s">
        <v>137</v>
      </c>
      <c r="K7538" t="s">
        <v>138</v>
      </c>
      <c r="L7538" t="s">
        <v>21363</v>
      </c>
      <c r="M7538" t="s">
        <v>21364</v>
      </c>
      <c r="N7538">
        <v>1.7241666659999999</v>
      </c>
      <c r="O7538">
        <v>0</v>
      </c>
      <c r="P7538">
        <v>77</v>
      </c>
      <c r="Q7538">
        <v>0</v>
      </c>
      <c r="R7538">
        <v>0</v>
      </c>
      <c r="S7538">
        <v>0</v>
      </c>
      <c r="T7538">
        <v>19</v>
      </c>
      <c r="U7538">
        <v>0</v>
      </c>
      <c r="V7538">
        <v>0</v>
      </c>
      <c r="W7538">
        <v>0</v>
      </c>
      <c r="X7538">
        <v>44.544070966889628</v>
      </c>
      <c r="Y7538">
        <v>0</v>
      </c>
      <c r="Z7538">
        <v>0</v>
      </c>
      <c r="AA7538">
        <v>0</v>
      </c>
      <c r="AB7538">
        <v>41.630221573778364</v>
      </c>
      <c r="AC7538">
        <v>0</v>
      </c>
      <c r="AD7538">
        <v>0</v>
      </c>
      <c r="AE7538">
        <v>86.174292540667992</v>
      </c>
    </row>
    <row r="7539" spans="1:31" x14ac:dyDescent="0.25">
      <c r="A7539">
        <v>2352511</v>
      </c>
      <c r="B7539">
        <v>1</v>
      </c>
      <c r="C7539" t="s">
        <v>80</v>
      </c>
      <c r="D7539" t="s">
        <v>101</v>
      </c>
      <c r="E7539" t="s">
        <v>141</v>
      </c>
      <c r="F7539" t="s">
        <v>21365</v>
      </c>
      <c r="G7539" t="s">
        <v>208</v>
      </c>
      <c r="H7539" t="s">
        <v>135</v>
      </c>
      <c r="I7539" t="s">
        <v>144</v>
      </c>
      <c r="J7539" t="s">
        <v>137</v>
      </c>
      <c r="K7539" t="s">
        <v>209</v>
      </c>
      <c r="L7539" t="s">
        <v>21366</v>
      </c>
      <c r="M7539" t="s">
        <v>21367</v>
      </c>
      <c r="N7539">
        <v>6.9002777770000003</v>
      </c>
      <c r="O7539">
        <v>4</v>
      </c>
      <c r="P7539">
        <v>0</v>
      </c>
      <c r="Q7539">
        <v>4</v>
      </c>
      <c r="R7539">
        <v>0</v>
      </c>
      <c r="S7539">
        <v>7</v>
      </c>
      <c r="T7539">
        <v>0</v>
      </c>
      <c r="U7539">
        <v>0</v>
      </c>
      <c r="V7539">
        <v>0</v>
      </c>
      <c r="W7539">
        <v>34.089254563083806</v>
      </c>
      <c r="X7539">
        <v>0</v>
      </c>
      <c r="Y7539">
        <v>18.305326483602609</v>
      </c>
      <c r="Z7539">
        <v>0</v>
      </c>
      <c r="AA7539">
        <v>313.79303257738565</v>
      </c>
      <c r="AB7539">
        <v>0</v>
      </c>
      <c r="AC7539">
        <v>0</v>
      </c>
      <c r="AD7539">
        <v>0</v>
      </c>
      <c r="AE7539">
        <v>366.18761362407207</v>
      </c>
    </row>
    <row r="7540" spans="1:31" x14ac:dyDescent="0.25">
      <c r="A7540">
        <v>2352803</v>
      </c>
      <c r="B7540">
        <v>1</v>
      </c>
      <c r="C7540" t="s">
        <v>81</v>
      </c>
      <c r="D7540" t="s">
        <v>124</v>
      </c>
      <c r="E7540" t="s">
        <v>151</v>
      </c>
      <c r="F7540" t="s">
        <v>21368</v>
      </c>
      <c r="G7540" t="s">
        <v>153</v>
      </c>
      <c r="H7540" t="s">
        <v>154</v>
      </c>
      <c r="I7540" t="s">
        <v>144</v>
      </c>
      <c r="J7540" t="s">
        <v>137</v>
      </c>
      <c r="K7540" t="s">
        <v>138</v>
      </c>
      <c r="L7540" t="s">
        <v>21369</v>
      </c>
      <c r="M7540" t="s">
        <v>21370</v>
      </c>
      <c r="N7540">
        <v>1.170833333</v>
      </c>
      <c r="O7540">
        <v>0</v>
      </c>
      <c r="P7540">
        <v>27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7.1981331687478383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7.1981331687478383</v>
      </c>
    </row>
    <row r="7541" spans="1:31" x14ac:dyDescent="0.25">
      <c r="A7541">
        <v>2352946</v>
      </c>
      <c r="B7541">
        <v>1</v>
      </c>
      <c r="C7541" t="s">
        <v>80</v>
      </c>
      <c r="D7541" t="s">
        <v>93</v>
      </c>
      <c r="E7541" t="s">
        <v>157</v>
      </c>
      <c r="F7541" t="s">
        <v>21371</v>
      </c>
      <c r="G7541" t="s">
        <v>159</v>
      </c>
      <c r="H7541" t="s">
        <v>154</v>
      </c>
      <c r="I7541" t="s">
        <v>144</v>
      </c>
      <c r="J7541" t="s">
        <v>137</v>
      </c>
      <c r="K7541" t="s">
        <v>138</v>
      </c>
      <c r="L7541" t="s">
        <v>21372</v>
      </c>
      <c r="M7541" t="s">
        <v>21373</v>
      </c>
      <c r="N7541">
        <v>1.303055555</v>
      </c>
      <c r="O7541">
        <v>0</v>
      </c>
      <c r="P7541">
        <v>0</v>
      </c>
      <c r="Q7541">
        <v>0</v>
      </c>
      <c r="R7541">
        <v>1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0.81376131649840233</v>
      </c>
      <c r="AA7541">
        <v>0</v>
      </c>
      <c r="AB7541">
        <v>0</v>
      </c>
      <c r="AC7541">
        <v>0</v>
      </c>
      <c r="AD7541">
        <v>0</v>
      </c>
      <c r="AE7541">
        <v>0.81376131649840233</v>
      </c>
    </row>
    <row r="7542" spans="1:31" x14ac:dyDescent="0.25">
      <c r="A7542">
        <v>2352505</v>
      </c>
      <c r="B7542">
        <v>1</v>
      </c>
      <c r="C7542" t="s">
        <v>80</v>
      </c>
      <c r="D7542" t="s">
        <v>88</v>
      </c>
      <c r="E7542" t="s">
        <v>151</v>
      </c>
      <c r="F7542" t="s">
        <v>21374</v>
      </c>
      <c r="G7542" t="s">
        <v>269</v>
      </c>
      <c r="H7542" t="s">
        <v>154</v>
      </c>
      <c r="I7542" t="s">
        <v>144</v>
      </c>
      <c r="J7542" t="s">
        <v>137</v>
      </c>
      <c r="K7542" t="s">
        <v>209</v>
      </c>
      <c r="L7542" t="s">
        <v>21375</v>
      </c>
      <c r="M7542" t="s">
        <v>21376</v>
      </c>
      <c r="N7542">
        <v>8.6063888879999997</v>
      </c>
      <c r="O7542">
        <v>0</v>
      </c>
      <c r="P7542">
        <v>113</v>
      </c>
      <c r="Q7542">
        <v>0</v>
      </c>
      <c r="R7542">
        <v>0</v>
      </c>
      <c r="S7542">
        <v>0</v>
      </c>
      <c r="T7542">
        <v>6</v>
      </c>
      <c r="U7542">
        <v>0</v>
      </c>
      <c r="V7542">
        <v>0</v>
      </c>
      <c r="W7542">
        <v>0</v>
      </c>
      <c r="X7542">
        <v>364.24328778386132</v>
      </c>
      <c r="Y7542">
        <v>0</v>
      </c>
      <c r="Z7542">
        <v>0</v>
      </c>
      <c r="AA7542">
        <v>0</v>
      </c>
      <c r="AB7542">
        <v>309.22639655033367</v>
      </c>
      <c r="AC7542">
        <v>0</v>
      </c>
      <c r="AD7542">
        <v>0</v>
      </c>
      <c r="AE7542">
        <v>673.46968433419499</v>
      </c>
    </row>
    <row r="7543" spans="1:31" x14ac:dyDescent="0.25">
      <c r="A7543">
        <v>2352654</v>
      </c>
      <c r="B7543">
        <v>1</v>
      </c>
      <c r="C7543" t="s">
        <v>80</v>
      </c>
      <c r="D7543" t="s">
        <v>108</v>
      </c>
      <c r="E7543" t="s">
        <v>174</v>
      </c>
      <c r="F7543" t="s">
        <v>21377</v>
      </c>
      <c r="G7543" t="s">
        <v>143</v>
      </c>
      <c r="H7543" t="s">
        <v>154</v>
      </c>
      <c r="I7543" t="s">
        <v>144</v>
      </c>
      <c r="J7543" t="s">
        <v>5</v>
      </c>
      <c r="K7543" t="s">
        <v>138</v>
      </c>
      <c r="L7543" t="s">
        <v>21378</v>
      </c>
      <c r="M7543" t="s">
        <v>21379</v>
      </c>
      <c r="N7543">
        <v>1.4752777770000001</v>
      </c>
      <c r="O7543">
        <v>0</v>
      </c>
      <c r="P7543">
        <v>33</v>
      </c>
      <c r="Q7543">
        <v>0</v>
      </c>
      <c r="R7543">
        <v>11</v>
      </c>
      <c r="S7543">
        <v>0</v>
      </c>
      <c r="T7543">
        <v>7</v>
      </c>
      <c r="U7543">
        <v>0</v>
      </c>
      <c r="V7543">
        <v>0</v>
      </c>
      <c r="W7543">
        <v>0</v>
      </c>
      <c r="X7543">
        <v>11.616323140372725</v>
      </c>
      <c r="Y7543">
        <v>0</v>
      </c>
      <c r="Z7543">
        <v>89.794620991871156</v>
      </c>
      <c r="AA7543">
        <v>0</v>
      </c>
      <c r="AB7543">
        <v>42.571691194566938</v>
      </c>
      <c r="AC7543">
        <v>0</v>
      </c>
      <c r="AD7543">
        <v>0</v>
      </c>
      <c r="AE7543">
        <v>143.98263532681082</v>
      </c>
    </row>
    <row r="7544" spans="1:31" x14ac:dyDescent="0.25">
      <c r="A7544">
        <v>2352540</v>
      </c>
      <c r="B7544">
        <v>1</v>
      </c>
      <c r="C7544" t="s">
        <v>81</v>
      </c>
      <c r="D7544" t="s">
        <v>120</v>
      </c>
      <c r="E7544" t="s">
        <v>174</v>
      </c>
      <c r="F7544" t="s">
        <v>12455</v>
      </c>
      <c r="G7544" t="s">
        <v>633</v>
      </c>
      <c r="H7544" t="s">
        <v>154</v>
      </c>
      <c r="I7544" t="s">
        <v>144</v>
      </c>
      <c r="J7544" t="s">
        <v>137</v>
      </c>
      <c r="K7544" t="s">
        <v>138</v>
      </c>
      <c r="L7544" t="s">
        <v>21380</v>
      </c>
      <c r="M7544" t="s">
        <v>21381</v>
      </c>
      <c r="N7544">
        <v>1.9016666659999999</v>
      </c>
      <c r="O7544">
        <v>0</v>
      </c>
      <c r="P7544">
        <v>0</v>
      </c>
      <c r="Q7544">
        <v>0</v>
      </c>
      <c r="R7544">
        <v>5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43.401811506059445</v>
      </c>
      <c r="AA7544">
        <v>0</v>
      </c>
      <c r="AB7544">
        <v>0</v>
      </c>
      <c r="AC7544">
        <v>0</v>
      </c>
      <c r="AD7544">
        <v>0</v>
      </c>
      <c r="AE7544">
        <v>43.401811506059445</v>
      </c>
    </row>
    <row r="7545" spans="1:31" x14ac:dyDescent="0.25">
      <c r="A7545">
        <v>2352394</v>
      </c>
      <c r="B7545">
        <v>1</v>
      </c>
      <c r="C7545" t="s">
        <v>80</v>
      </c>
      <c r="D7545" t="s">
        <v>84</v>
      </c>
      <c r="E7545" t="s">
        <v>240</v>
      </c>
      <c r="F7545" t="s">
        <v>8480</v>
      </c>
      <c r="G7545" t="s">
        <v>363</v>
      </c>
      <c r="H7545" t="s">
        <v>135</v>
      </c>
      <c r="I7545" t="s">
        <v>144</v>
      </c>
      <c r="J7545" t="s">
        <v>137</v>
      </c>
      <c r="K7545" t="s">
        <v>209</v>
      </c>
      <c r="L7545" t="s">
        <v>21382</v>
      </c>
      <c r="M7545" t="s">
        <v>21383</v>
      </c>
      <c r="N7545">
        <v>8.4166666000000001E-2</v>
      </c>
      <c r="O7545">
        <v>1</v>
      </c>
      <c r="P7545">
        <v>3112</v>
      </c>
      <c r="Q7545">
        <v>0</v>
      </c>
      <c r="R7545">
        <v>0</v>
      </c>
      <c r="S7545">
        <v>2</v>
      </c>
      <c r="T7545">
        <v>82</v>
      </c>
      <c r="U7545">
        <v>0</v>
      </c>
      <c r="V7545">
        <v>1</v>
      </c>
      <c r="W7545">
        <v>1.0997665709527251</v>
      </c>
      <c r="X7545">
        <v>59.461305945540623</v>
      </c>
      <c r="Y7545">
        <v>0</v>
      </c>
      <c r="Z7545">
        <v>0</v>
      </c>
      <c r="AA7545">
        <v>8.7888458406967143</v>
      </c>
      <c r="AB7545">
        <v>4.1048212146592142</v>
      </c>
      <c r="AC7545">
        <v>0</v>
      </c>
      <c r="AD7545">
        <v>5.8295226832243925</v>
      </c>
      <c r="AE7545">
        <v>79.284262255073671</v>
      </c>
    </row>
    <row r="7546" spans="1:31" x14ac:dyDescent="0.25">
      <c r="A7546">
        <v>2352494</v>
      </c>
      <c r="B7546">
        <v>1</v>
      </c>
      <c r="C7546" t="s">
        <v>80</v>
      </c>
      <c r="D7546" t="s">
        <v>93</v>
      </c>
      <c r="E7546" t="s">
        <v>151</v>
      </c>
      <c r="F7546" t="s">
        <v>21384</v>
      </c>
      <c r="G7546" t="s">
        <v>153</v>
      </c>
      <c r="H7546" t="s">
        <v>154</v>
      </c>
      <c r="I7546" t="s">
        <v>144</v>
      </c>
      <c r="J7546" t="s">
        <v>137</v>
      </c>
      <c r="K7546" t="s">
        <v>138</v>
      </c>
      <c r="L7546" t="s">
        <v>21385</v>
      </c>
      <c r="M7546" t="s">
        <v>21386</v>
      </c>
      <c r="N7546">
        <v>2.963333333</v>
      </c>
      <c r="O7546">
        <v>0</v>
      </c>
      <c r="P7546">
        <v>21</v>
      </c>
      <c r="Q7546">
        <v>0</v>
      </c>
      <c r="R7546">
        <v>0</v>
      </c>
      <c r="S7546">
        <v>0</v>
      </c>
      <c r="T7546">
        <v>1</v>
      </c>
      <c r="U7546">
        <v>0</v>
      </c>
      <c r="V7546">
        <v>0</v>
      </c>
      <c r="W7546">
        <v>0</v>
      </c>
      <c r="X7546">
        <v>6.8043797788909082</v>
      </c>
      <c r="Y7546">
        <v>0</v>
      </c>
      <c r="Z7546">
        <v>0</v>
      </c>
      <c r="AA7546">
        <v>0</v>
      </c>
      <c r="AB7546">
        <v>1.4086020209575569</v>
      </c>
      <c r="AC7546">
        <v>0</v>
      </c>
      <c r="AD7546">
        <v>0</v>
      </c>
      <c r="AE7546">
        <v>8.2129817998484658</v>
      </c>
    </row>
    <row r="7547" spans="1:31" x14ac:dyDescent="0.25">
      <c r="A7547">
        <v>2352972</v>
      </c>
      <c r="B7547">
        <v>1</v>
      </c>
      <c r="C7547" t="s">
        <v>81</v>
      </c>
      <c r="D7547" t="s">
        <v>128</v>
      </c>
      <c r="E7547" t="s">
        <v>151</v>
      </c>
      <c r="F7547" t="s">
        <v>308</v>
      </c>
      <c r="G7547" t="s">
        <v>153</v>
      </c>
      <c r="H7547" t="s">
        <v>154</v>
      </c>
      <c r="I7547" t="s">
        <v>144</v>
      </c>
      <c r="J7547" t="s">
        <v>137</v>
      </c>
      <c r="K7547" t="s">
        <v>138</v>
      </c>
      <c r="L7547" t="s">
        <v>21387</v>
      </c>
      <c r="M7547" t="s">
        <v>21388</v>
      </c>
      <c r="N7547">
        <v>1.176111111</v>
      </c>
      <c r="O7547">
        <v>0</v>
      </c>
      <c r="P7547">
        <v>609</v>
      </c>
      <c r="Q7547">
        <v>0</v>
      </c>
      <c r="R7547">
        <v>2</v>
      </c>
      <c r="S7547">
        <v>0</v>
      </c>
      <c r="T7547">
        <v>17</v>
      </c>
      <c r="U7547">
        <v>0</v>
      </c>
      <c r="V7547">
        <v>0</v>
      </c>
      <c r="W7547">
        <v>0</v>
      </c>
      <c r="X7547">
        <v>176.27942644854178</v>
      </c>
      <c r="Y7547">
        <v>0</v>
      </c>
      <c r="Z7547">
        <v>6.8519181191983329E-3</v>
      </c>
      <c r="AA7547">
        <v>0</v>
      </c>
      <c r="AB7547">
        <v>13.448609056209104</v>
      </c>
      <c r="AC7547">
        <v>0</v>
      </c>
      <c r="AD7547">
        <v>0</v>
      </c>
      <c r="AE7547">
        <v>189.73488742287009</v>
      </c>
    </row>
    <row r="7548" spans="1:31" x14ac:dyDescent="0.25">
      <c r="A7548">
        <v>2352686</v>
      </c>
      <c r="B7548">
        <v>1</v>
      </c>
      <c r="C7548" t="s">
        <v>81</v>
      </c>
      <c r="D7548" t="s">
        <v>116</v>
      </c>
      <c r="E7548" t="s">
        <v>141</v>
      </c>
      <c r="F7548" t="s">
        <v>3502</v>
      </c>
      <c r="G7548" t="s">
        <v>134</v>
      </c>
      <c r="H7548" t="s">
        <v>135</v>
      </c>
      <c r="I7548" t="s">
        <v>144</v>
      </c>
      <c r="J7548" t="s">
        <v>137</v>
      </c>
      <c r="K7548" t="s">
        <v>138</v>
      </c>
      <c r="L7548" t="s">
        <v>21389</v>
      </c>
      <c r="M7548" t="s">
        <v>21390</v>
      </c>
      <c r="N7548">
        <v>8.7777777000000001E-2</v>
      </c>
      <c r="O7548">
        <v>1</v>
      </c>
      <c r="P7548">
        <v>2973</v>
      </c>
      <c r="Q7548">
        <v>143</v>
      </c>
      <c r="R7548">
        <v>236</v>
      </c>
      <c r="S7548">
        <v>8</v>
      </c>
      <c r="T7548">
        <v>416</v>
      </c>
      <c r="U7548">
        <v>2</v>
      </c>
      <c r="V7548">
        <v>0</v>
      </c>
      <c r="W7548">
        <v>7.481869187484445E-3</v>
      </c>
      <c r="X7548">
        <v>47.846729056259228</v>
      </c>
      <c r="Y7548">
        <v>52.476602726880323</v>
      </c>
      <c r="Z7548">
        <v>21.262108246244239</v>
      </c>
      <c r="AA7548">
        <v>7.0681160891778658</v>
      </c>
      <c r="AB7548">
        <v>21.309690900754646</v>
      </c>
      <c r="AC7548">
        <v>26.951693862685467</v>
      </c>
      <c r="AD7548">
        <v>0</v>
      </c>
      <c r="AE7548">
        <v>176.92242275118926</v>
      </c>
    </row>
    <row r="7549" spans="1:31" x14ac:dyDescent="0.25">
      <c r="A7549">
        <v>2353018</v>
      </c>
      <c r="B7549">
        <v>1</v>
      </c>
      <c r="C7549" t="s">
        <v>80</v>
      </c>
      <c r="D7549" t="s">
        <v>104</v>
      </c>
      <c r="E7549" t="s">
        <v>147</v>
      </c>
      <c r="F7549" t="s">
        <v>21391</v>
      </c>
      <c r="G7549" t="s">
        <v>356</v>
      </c>
      <c r="H7549" t="s">
        <v>135</v>
      </c>
      <c r="I7549" t="s">
        <v>144</v>
      </c>
      <c r="J7549" t="s">
        <v>137</v>
      </c>
      <c r="K7549" t="s">
        <v>138</v>
      </c>
      <c r="L7549" t="s">
        <v>21392</v>
      </c>
      <c r="M7549" t="s">
        <v>21393</v>
      </c>
      <c r="N7549">
        <v>0.42555555499999997</v>
      </c>
      <c r="O7549">
        <v>0</v>
      </c>
      <c r="P7549">
        <v>512</v>
      </c>
      <c r="Q7549">
        <v>0</v>
      </c>
      <c r="R7549">
        <v>1</v>
      </c>
      <c r="S7549">
        <v>0</v>
      </c>
      <c r="T7549">
        <v>45</v>
      </c>
      <c r="U7549">
        <v>0</v>
      </c>
      <c r="V7549">
        <v>0</v>
      </c>
      <c r="W7549">
        <v>0</v>
      </c>
      <c r="X7549">
        <v>52.429353920281287</v>
      </c>
      <c r="Y7549">
        <v>0</v>
      </c>
      <c r="Z7549">
        <v>1.5056987159200001E-2</v>
      </c>
      <c r="AA7549">
        <v>0</v>
      </c>
      <c r="AB7549">
        <v>4.5663453428833378</v>
      </c>
      <c r="AC7549">
        <v>0</v>
      </c>
      <c r="AD7549">
        <v>0</v>
      </c>
      <c r="AE7549">
        <v>57.010756250323823</v>
      </c>
    </row>
    <row r="7550" spans="1:31" x14ac:dyDescent="0.25">
      <c r="A7550">
        <v>2352832</v>
      </c>
      <c r="B7550">
        <v>1</v>
      </c>
      <c r="C7550" t="s">
        <v>81</v>
      </c>
      <c r="D7550" t="s">
        <v>112</v>
      </c>
      <c r="E7550" t="s">
        <v>151</v>
      </c>
      <c r="F7550" t="s">
        <v>21394</v>
      </c>
      <c r="G7550" t="s">
        <v>153</v>
      </c>
      <c r="H7550" t="s">
        <v>154</v>
      </c>
      <c r="I7550" t="s">
        <v>144</v>
      </c>
      <c r="J7550" t="s">
        <v>137</v>
      </c>
      <c r="K7550" t="s">
        <v>138</v>
      </c>
      <c r="L7550" t="s">
        <v>21395</v>
      </c>
      <c r="M7550" t="s">
        <v>21396</v>
      </c>
      <c r="N7550">
        <v>2.3280555550000002</v>
      </c>
      <c r="O7550">
        <v>0</v>
      </c>
      <c r="P7550">
        <v>9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2.9445353423747807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2.9445353423747807</v>
      </c>
    </row>
    <row r="7551" spans="1:31" x14ac:dyDescent="0.25">
      <c r="A7551">
        <v>2352477</v>
      </c>
      <c r="B7551">
        <v>1</v>
      </c>
      <c r="C7551" t="s">
        <v>80</v>
      </c>
      <c r="D7551" t="s">
        <v>92</v>
      </c>
      <c r="E7551" t="s">
        <v>326</v>
      </c>
      <c r="F7551" t="s">
        <v>21397</v>
      </c>
      <c r="G7551" t="s">
        <v>391</v>
      </c>
      <c r="H7551" t="s">
        <v>154</v>
      </c>
      <c r="I7551" t="s">
        <v>144</v>
      </c>
      <c r="J7551" t="s">
        <v>137</v>
      </c>
      <c r="K7551" t="s">
        <v>138</v>
      </c>
      <c r="L7551" t="s">
        <v>21398</v>
      </c>
      <c r="M7551" t="s">
        <v>21399</v>
      </c>
      <c r="N7551">
        <v>6.7052777770000001</v>
      </c>
      <c r="O7551">
        <v>0</v>
      </c>
      <c r="P7551">
        <v>14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24.760867717512035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24.760867717512035</v>
      </c>
    </row>
    <row r="7552" spans="1:31" x14ac:dyDescent="0.25">
      <c r="A7552">
        <v>2352388</v>
      </c>
      <c r="B7552">
        <v>1</v>
      </c>
      <c r="C7552" t="s">
        <v>81</v>
      </c>
      <c r="D7552" t="s">
        <v>123</v>
      </c>
      <c r="E7552" t="s">
        <v>141</v>
      </c>
      <c r="F7552" t="s">
        <v>1046</v>
      </c>
      <c r="G7552" t="s">
        <v>134</v>
      </c>
      <c r="H7552" t="s">
        <v>135</v>
      </c>
      <c r="I7552" t="s">
        <v>144</v>
      </c>
      <c r="J7552" t="s">
        <v>137</v>
      </c>
      <c r="K7552" t="s">
        <v>138</v>
      </c>
      <c r="L7552" t="s">
        <v>21400</v>
      </c>
      <c r="M7552" t="s">
        <v>21401</v>
      </c>
      <c r="N7552">
        <v>0.69722222199999995</v>
      </c>
      <c r="O7552">
        <v>0</v>
      </c>
      <c r="P7552">
        <v>724</v>
      </c>
      <c r="Q7552">
        <v>6</v>
      </c>
      <c r="R7552">
        <v>29</v>
      </c>
      <c r="S7552">
        <v>3</v>
      </c>
      <c r="T7552">
        <v>54</v>
      </c>
      <c r="U7552">
        <v>1</v>
      </c>
      <c r="V7552">
        <v>1</v>
      </c>
      <c r="W7552">
        <v>0</v>
      </c>
      <c r="X7552">
        <v>67.64393778324407</v>
      </c>
      <c r="Y7552">
        <v>5.1942299024087895</v>
      </c>
      <c r="Z7552">
        <v>5.8588102816705581</v>
      </c>
      <c r="AA7552">
        <v>9.3292341526016678</v>
      </c>
      <c r="AB7552">
        <v>14.446873461521394</v>
      </c>
      <c r="AC7552">
        <v>13.217573262950934</v>
      </c>
      <c r="AD7552">
        <v>48.485493648564713</v>
      </c>
      <c r="AE7552">
        <v>164.17615249296213</v>
      </c>
    </row>
    <row r="7553" spans="1:31" x14ac:dyDescent="0.25">
      <c r="A7553">
        <v>2352726</v>
      </c>
      <c r="B7553">
        <v>1</v>
      </c>
      <c r="C7553" t="s">
        <v>80</v>
      </c>
      <c r="D7553" t="s">
        <v>96</v>
      </c>
      <c r="E7553" t="s">
        <v>326</v>
      </c>
      <c r="F7553" t="s">
        <v>21402</v>
      </c>
      <c r="G7553" t="s">
        <v>667</v>
      </c>
      <c r="H7553" t="s">
        <v>154</v>
      </c>
      <c r="I7553" t="s">
        <v>144</v>
      </c>
      <c r="J7553" t="s">
        <v>137</v>
      </c>
      <c r="K7553" t="s">
        <v>138</v>
      </c>
      <c r="L7553" t="s">
        <v>21403</v>
      </c>
      <c r="M7553" t="s">
        <v>21404</v>
      </c>
      <c r="N7553">
        <v>3.883888888</v>
      </c>
      <c r="O7553">
        <v>0</v>
      </c>
      <c r="P7553">
        <v>43</v>
      </c>
      <c r="Q7553">
        <v>0</v>
      </c>
      <c r="R7553">
        <v>0</v>
      </c>
      <c r="S7553">
        <v>0</v>
      </c>
      <c r="T7553">
        <v>13</v>
      </c>
      <c r="U7553">
        <v>0</v>
      </c>
      <c r="V7553">
        <v>0</v>
      </c>
      <c r="W7553">
        <v>0</v>
      </c>
      <c r="X7553">
        <v>132.03121314863489</v>
      </c>
      <c r="Y7553">
        <v>0</v>
      </c>
      <c r="Z7553">
        <v>0</v>
      </c>
      <c r="AA7553">
        <v>0</v>
      </c>
      <c r="AB7553">
        <v>138.61912952448861</v>
      </c>
      <c r="AC7553">
        <v>0</v>
      </c>
      <c r="AD7553">
        <v>0</v>
      </c>
      <c r="AE7553">
        <v>270.65034267312353</v>
      </c>
    </row>
    <row r="7554" spans="1:31" x14ac:dyDescent="0.25">
      <c r="A7554">
        <v>2352434</v>
      </c>
      <c r="B7554">
        <v>1</v>
      </c>
      <c r="C7554" t="s">
        <v>81</v>
      </c>
      <c r="D7554" t="s">
        <v>119</v>
      </c>
      <c r="E7554" t="s">
        <v>147</v>
      </c>
      <c r="F7554" t="s">
        <v>21405</v>
      </c>
      <c r="G7554" t="s">
        <v>184</v>
      </c>
      <c r="H7554" t="s">
        <v>135</v>
      </c>
      <c r="I7554" t="s">
        <v>144</v>
      </c>
      <c r="J7554" t="s">
        <v>137</v>
      </c>
      <c r="K7554" t="s">
        <v>138</v>
      </c>
      <c r="L7554" t="s">
        <v>21406</v>
      </c>
      <c r="M7554" t="s">
        <v>21407</v>
      </c>
      <c r="N7554">
        <v>1.2169444439999999</v>
      </c>
      <c r="O7554">
        <v>0</v>
      </c>
      <c r="P7554">
        <v>41</v>
      </c>
      <c r="Q7554">
        <v>7</v>
      </c>
      <c r="R7554">
        <v>17</v>
      </c>
      <c r="S7554">
        <v>0</v>
      </c>
      <c r="T7554">
        <v>1</v>
      </c>
      <c r="U7554">
        <v>0</v>
      </c>
      <c r="V7554">
        <v>0</v>
      </c>
      <c r="W7554">
        <v>0</v>
      </c>
      <c r="X7554">
        <v>4.9966653751202079</v>
      </c>
      <c r="Y7554">
        <v>28.520997322491301</v>
      </c>
      <c r="Z7554">
        <v>38.716588199442818</v>
      </c>
      <c r="AA7554">
        <v>0</v>
      </c>
      <c r="AB7554">
        <v>2.4561418570298752</v>
      </c>
      <c r="AC7554">
        <v>0</v>
      </c>
      <c r="AD7554">
        <v>0</v>
      </c>
      <c r="AE7554">
        <v>74.690392754084201</v>
      </c>
    </row>
    <row r="7555" spans="1:31" x14ac:dyDescent="0.25">
      <c r="A7555">
        <v>2352431</v>
      </c>
      <c r="B7555">
        <v>1</v>
      </c>
      <c r="C7555" t="s">
        <v>80</v>
      </c>
      <c r="D7555" t="s">
        <v>107</v>
      </c>
      <c r="E7555" t="s">
        <v>132</v>
      </c>
      <c r="F7555" t="s">
        <v>11811</v>
      </c>
      <c r="G7555" t="s">
        <v>134</v>
      </c>
      <c r="H7555" t="s">
        <v>135</v>
      </c>
      <c r="I7555" t="s">
        <v>144</v>
      </c>
      <c r="J7555" t="s">
        <v>137</v>
      </c>
      <c r="K7555" t="s">
        <v>138</v>
      </c>
      <c r="L7555" t="s">
        <v>21408</v>
      </c>
      <c r="M7555" t="s">
        <v>21409</v>
      </c>
      <c r="N7555">
        <v>0.266944444</v>
      </c>
      <c r="O7555">
        <v>3</v>
      </c>
      <c r="P7555">
        <v>237</v>
      </c>
      <c r="Q7555">
        <v>67</v>
      </c>
      <c r="R7555">
        <v>107</v>
      </c>
      <c r="S7555">
        <v>26</v>
      </c>
      <c r="T7555">
        <v>31</v>
      </c>
      <c r="U7555">
        <v>2</v>
      </c>
      <c r="V7555">
        <v>0</v>
      </c>
      <c r="W7555">
        <v>0.13616518143412748</v>
      </c>
      <c r="X7555">
        <v>7.7618797742128711</v>
      </c>
      <c r="Y7555">
        <v>116.68454929877142</v>
      </c>
      <c r="Z7555">
        <v>30.049064872387941</v>
      </c>
      <c r="AA7555">
        <v>22.70334878724444</v>
      </c>
      <c r="AB7555">
        <v>11.40701667051292</v>
      </c>
      <c r="AC7555">
        <v>1.2542741675085205</v>
      </c>
      <c r="AD7555">
        <v>0</v>
      </c>
      <c r="AE7555">
        <v>189.99629875207222</v>
      </c>
    </row>
    <row r="7556" spans="1:31" x14ac:dyDescent="0.25">
      <c r="A7556">
        <v>2352680</v>
      </c>
      <c r="B7556">
        <v>1</v>
      </c>
      <c r="C7556" t="s">
        <v>81</v>
      </c>
      <c r="D7556" t="s">
        <v>128</v>
      </c>
      <c r="E7556" t="s">
        <v>141</v>
      </c>
      <c r="F7556" t="s">
        <v>7500</v>
      </c>
      <c r="G7556" t="s">
        <v>134</v>
      </c>
      <c r="H7556" t="s">
        <v>135</v>
      </c>
      <c r="I7556" t="s">
        <v>144</v>
      </c>
      <c r="J7556" t="s">
        <v>137</v>
      </c>
      <c r="K7556" t="s">
        <v>138</v>
      </c>
      <c r="L7556" t="s">
        <v>21410</v>
      </c>
      <c r="M7556" t="s">
        <v>21411</v>
      </c>
      <c r="N7556">
        <v>0.53833333299999997</v>
      </c>
      <c r="O7556">
        <v>3</v>
      </c>
      <c r="P7556">
        <v>543</v>
      </c>
      <c r="Q7556">
        <v>97</v>
      </c>
      <c r="R7556">
        <v>28</v>
      </c>
      <c r="S7556">
        <v>10</v>
      </c>
      <c r="T7556">
        <v>70</v>
      </c>
      <c r="U7556">
        <v>0</v>
      </c>
      <c r="V7556">
        <v>0</v>
      </c>
      <c r="W7556">
        <v>0.77469932956629173</v>
      </c>
      <c r="X7556">
        <v>59.240306365624264</v>
      </c>
      <c r="Y7556">
        <v>81.207544854416525</v>
      </c>
      <c r="Z7556">
        <v>10.147746597419085</v>
      </c>
      <c r="AA7556">
        <v>13.526590295240103</v>
      </c>
      <c r="AB7556">
        <v>28.61273917629326</v>
      </c>
      <c r="AC7556">
        <v>0</v>
      </c>
      <c r="AD7556">
        <v>0</v>
      </c>
      <c r="AE7556">
        <v>193.50962661855954</v>
      </c>
    </row>
    <row r="7557" spans="1:31" x14ac:dyDescent="0.25">
      <c r="A7557">
        <v>2352580</v>
      </c>
      <c r="B7557">
        <v>1</v>
      </c>
      <c r="C7557" t="s">
        <v>80</v>
      </c>
      <c r="D7557" t="s">
        <v>104</v>
      </c>
      <c r="E7557" t="s">
        <v>151</v>
      </c>
      <c r="F7557" t="s">
        <v>21412</v>
      </c>
      <c r="G7557" t="s">
        <v>153</v>
      </c>
      <c r="H7557" t="s">
        <v>154</v>
      </c>
      <c r="I7557" t="s">
        <v>144</v>
      </c>
      <c r="J7557" t="s">
        <v>137</v>
      </c>
      <c r="K7557" t="s">
        <v>138</v>
      </c>
      <c r="L7557" t="s">
        <v>21413</v>
      </c>
      <c r="M7557" t="s">
        <v>21414</v>
      </c>
      <c r="N7557">
        <v>1.9158333329999999</v>
      </c>
      <c r="O7557">
        <v>0</v>
      </c>
      <c r="P7557">
        <v>0</v>
      </c>
      <c r="Q7557">
        <v>0</v>
      </c>
      <c r="R7557">
        <v>1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3.1464306758732983</v>
      </c>
      <c r="AA7557">
        <v>0</v>
      </c>
      <c r="AB7557">
        <v>0</v>
      </c>
      <c r="AC7557">
        <v>0</v>
      </c>
      <c r="AD7557">
        <v>0</v>
      </c>
      <c r="AE7557">
        <v>3.1464306758732983</v>
      </c>
    </row>
    <row r="7558" spans="1:31" x14ac:dyDescent="0.25">
      <c r="A7558">
        <v>2352826</v>
      </c>
      <c r="B7558">
        <v>1</v>
      </c>
      <c r="C7558" t="s">
        <v>81</v>
      </c>
      <c r="D7558" t="s">
        <v>115</v>
      </c>
      <c r="E7558" t="s">
        <v>157</v>
      </c>
      <c r="F7558" t="s">
        <v>21415</v>
      </c>
      <c r="G7558" t="s">
        <v>159</v>
      </c>
      <c r="H7558" t="s">
        <v>154</v>
      </c>
      <c r="I7558" t="s">
        <v>144</v>
      </c>
      <c r="J7558" t="s">
        <v>137</v>
      </c>
      <c r="K7558" t="s">
        <v>138</v>
      </c>
      <c r="L7558" t="s">
        <v>21416</v>
      </c>
      <c r="M7558" t="s">
        <v>21417</v>
      </c>
      <c r="N7558">
        <v>6.0747222220000001</v>
      </c>
      <c r="O7558">
        <v>0</v>
      </c>
      <c r="P7558">
        <v>1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0.10172866752651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0.10172866752651</v>
      </c>
    </row>
    <row r="7559" spans="1:31" x14ac:dyDescent="0.25">
      <c r="A7559">
        <v>2352643</v>
      </c>
      <c r="B7559">
        <v>1</v>
      </c>
      <c r="C7559" t="s">
        <v>81</v>
      </c>
      <c r="D7559" t="s">
        <v>128</v>
      </c>
      <c r="E7559" t="s">
        <v>147</v>
      </c>
      <c r="F7559" t="s">
        <v>21418</v>
      </c>
      <c r="G7559" t="s">
        <v>208</v>
      </c>
      <c r="H7559" t="s">
        <v>135</v>
      </c>
      <c r="I7559" t="s">
        <v>144</v>
      </c>
      <c r="J7559" t="s">
        <v>137</v>
      </c>
      <c r="K7559" t="s">
        <v>209</v>
      </c>
      <c r="L7559" t="s">
        <v>21419</v>
      </c>
      <c r="M7559" t="s">
        <v>21420</v>
      </c>
      <c r="N7559">
        <v>4.5158333329999998</v>
      </c>
      <c r="O7559">
        <v>0</v>
      </c>
      <c r="P7559">
        <v>1105</v>
      </c>
      <c r="Q7559">
        <v>0</v>
      </c>
      <c r="R7559">
        <v>9</v>
      </c>
      <c r="S7559">
        <v>0</v>
      </c>
      <c r="T7559">
        <v>48</v>
      </c>
      <c r="U7559">
        <v>0</v>
      </c>
      <c r="V7559">
        <v>0</v>
      </c>
      <c r="W7559">
        <v>0</v>
      </c>
      <c r="X7559">
        <v>1303.3336803481916</v>
      </c>
      <c r="Y7559">
        <v>0</v>
      </c>
      <c r="Z7559">
        <v>5.7789330913691552</v>
      </c>
      <c r="AA7559">
        <v>0</v>
      </c>
      <c r="AB7559">
        <v>256.69761794787661</v>
      </c>
      <c r="AC7559">
        <v>0</v>
      </c>
      <c r="AD7559">
        <v>0</v>
      </c>
      <c r="AE7559">
        <v>1565.8102313874374</v>
      </c>
    </row>
    <row r="7560" spans="1:31" x14ac:dyDescent="0.25">
      <c r="A7560">
        <v>2352620</v>
      </c>
      <c r="B7560">
        <v>1</v>
      </c>
      <c r="C7560" t="s">
        <v>80</v>
      </c>
      <c r="D7560" t="s">
        <v>105</v>
      </c>
      <c r="E7560" t="s">
        <v>157</v>
      </c>
      <c r="F7560" t="s">
        <v>21421</v>
      </c>
      <c r="G7560" t="s">
        <v>279</v>
      </c>
      <c r="H7560" t="s">
        <v>154</v>
      </c>
      <c r="I7560" t="s">
        <v>144</v>
      </c>
      <c r="J7560" t="s">
        <v>137</v>
      </c>
      <c r="K7560" t="s">
        <v>138</v>
      </c>
      <c r="L7560" t="s">
        <v>21422</v>
      </c>
      <c r="M7560" t="s">
        <v>21423</v>
      </c>
      <c r="N7560">
        <v>9.4786111109999993</v>
      </c>
      <c r="O7560">
        <v>0</v>
      </c>
      <c r="P7560">
        <v>3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9.1525214075633627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9.1525214075633627</v>
      </c>
    </row>
    <row r="7561" spans="1:31" x14ac:dyDescent="0.25">
      <c r="A7561">
        <v>2352935</v>
      </c>
      <c r="B7561">
        <v>1</v>
      </c>
      <c r="C7561" t="s">
        <v>80</v>
      </c>
      <c r="D7561" t="s">
        <v>100</v>
      </c>
      <c r="E7561" t="s">
        <v>326</v>
      </c>
      <c r="F7561" t="s">
        <v>21424</v>
      </c>
      <c r="G7561" t="s">
        <v>204</v>
      </c>
      <c r="H7561" t="s">
        <v>154</v>
      </c>
      <c r="I7561" t="s">
        <v>144</v>
      </c>
      <c r="J7561" t="s">
        <v>137</v>
      </c>
      <c r="K7561" t="s">
        <v>138</v>
      </c>
      <c r="L7561" t="s">
        <v>21425</v>
      </c>
      <c r="M7561" t="s">
        <v>21426</v>
      </c>
      <c r="N7561">
        <v>1.1983333329999999</v>
      </c>
      <c r="O7561">
        <v>0</v>
      </c>
      <c r="P7561">
        <v>17</v>
      </c>
      <c r="Q7561">
        <v>0</v>
      </c>
      <c r="R7561">
        <v>0</v>
      </c>
      <c r="S7561">
        <v>0</v>
      </c>
      <c r="T7561">
        <v>8</v>
      </c>
      <c r="U7561">
        <v>0</v>
      </c>
      <c r="V7561">
        <v>0</v>
      </c>
      <c r="W7561">
        <v>0</v>
      </c>
      <c r="X7561">
        <v>4.5108142277106209</v>
      </c>
      <c r="Y7561">
        <v>0</v>
      </c>
      <c r="Z7561">
        <v>0</v>
      </c>
      <c r="AA7561">
        <v>0</v>
      </c>
      <c r="AB7561">
        <v>8.6223944838516005</v>
      </c>
      <c r="AC7561">
        <v>0</v>
      </c>
      <c r="AD7561">
        <v>0</v>
      </c>
      <c r="AE7561">
        <v>13.133208711562222</v>
      </c>
    </row>
    <row r="7562" spans="1:31" x14ac:dyDescent="0.25">
      <c r="A7562">
        <v>2352912</v>
      </c>
      <c r="B7562">
        <v>1</v>
      </c>
      <c r="C7562" t="s">
        <v>81</v>
      </c>
      <c r="D7562" t="s">
        <v>117</v>
      </c>
      <c r="E7562" t="s">
        <v>174</v>
      </c>
      <c r="F7562" t="s">
        <v>21427</v>
      </c>
      <c r="G7562" t="s">
        <v>176</v>
      </c>
      <c r="H7562" t="s">
        <v>154</v>
      </c>
      <c r="I7562" t="s">
        <v>144</v>
      </c>
      <c r="J7562" t="s">
        <v>137</v>
      </c>
      <c r="K7562" t="s">
        <v>138</v>
      </c>
      <c r="L7562" t="s">
        <v>21428</v>
      </c>
      <c r="M7562" t="s">
        <v>21429</v>
      </c>
      <c r="N7562">
        <v>1.908055555</v>
      </c>
      <c r="O7562">
        <v>0</v>
      </c>
      <c r="P7562">
        <v>26</v>
      </c>
      <c r="Q7562">
        <v>0</v>
      </c>
      <c r="R7562">
        <v>16</v>
      </c>
      <c r="S7562">
        <v>0</v>
      </c>
      <c r="T7562">
        <v>7</v>
      </c>
      <c r="U7562">
        <v>0</v>
      </c>
      <c r="V7562">
        <v>0</v>
      </c>
      <c r="W7562">
        <v>0</v>
      </c>
      <c r="X7562">
        <v>21.506712318012013</v>
      </c>
      <c r="Y7562">
        <v>0</v>
      </c>
      <c r="Z7562">
        <v>45.642097649933987</v>
      </c>
      <c r="AA7562">
        <v>0</v>
      </c>
      <c r="AB7562">
        <v>14.7072064430522</v>
      </c>
      <c r="AC7562">
        <v>0</v>
      </c>
      <c r="AD7562">
        <v>0</v>
      </c>
      <c r="AE7562">
        <v>81.856016410998194</v>
      </c>
    </row>
    <row r="7563" spans="1:31" x14ac:dyDescent="0.25">
      <c r="A7563">
        <v>2352806</v>
      </c>
      <c r="B7563">
        <v>1</v>
      </c>
      <c r="C7563" t="s">
        <v>80</v>
      </c>
      <c r="D7563" t="s">
        <v>93</v>
      </c>
      <c r="E7563" t="s">
        <v>151</v>
      </c>
      <c r="F7563" t="s">
        <v>21430</v>
      </c>
      <c r="G7563" t="s">
        <v>153</v>
      </c>
      <c r="H7563" t="s">
        <v>154</v>
      </c>
      <c r="I7563" t="s">
        <v>144</v>
      </c>
      <c r="J7563" t="s">
        <v>137</v>
      </c>
      <c r="K7563" t="s">
        <v>138</v>
      </c>
      <c r="L7563" t="s">
        <v>21431</v>
      </c>
      <c r="M7563" t="s">
        <v>21432</v>
      </c>
      <c r="N7563">
        <v>2.1602777770000001</v>
      </c>
      <c r="O7563">
        <v>0</v>
      </c>
      <c r="P7563">
        <v>142</v>
      </c>
      <c r="Q7563">
        <v>0</v>
      </c>
      <c r="R7563">
        <v>3</v>
      </c>
      <c r="S7563">
        <v>0</v>
      </c>
      <c r="T7563">
        <v>12</v>
      </c>
      <c r="U7563">
        <v>0</v>
      </c>
      <c r="V7563">
        <v>0</v>
      </c>
      <c r="W7563">
        <v>0</v>
      </c>
      <c r="X7563">
        <v>87.920210695722787</v>
      </c>
      <c r="Y7563">
        <v>0</v>
      </c>
      <c r="Z7563">
        <v>24.485285390878747</v>
      </c>
      <c r="AA7563">
        <v>0</v>
      </c>
      <c r="AB7563">
        <v>29.406080673287718</v>
      </c>
      <c r="AC7563">
        <v>0</v>
      </c>
      <c r="AD7563">
        <v>0</v>
      </c>
      <c r="AE7563">
        <v>141.81157675988925</v>
      </c>
    </row>
    <row r="7564" spans="1:31" x14ac:dyDescent="0.25">
      <c r="A7564">
        <v>2352557</v>
      </c>
      <c r="B7564">
        <v>1</v>
      </c>
      <c r="C7564" t="s">
        <v>80</v>
      </c>
      <c r="D7564" t="s">
        <v>101</v>
      </c>
      <c r="E7564" t="s">
        <v>151</v>
      </c>
      <c r="F7564" t="s">
        <v>21433</v>
      </c>
      <c r="G7564" t="s">
        <v>194</v>
      </c>
      <c r="H7564" t="s">
        <v>154</v>
      </c>
      <c r="I7564" t="s">
        <v>144</v>
      </c>
      <c r="J7564" t="s">
        <v>137</v>
      </c>
      <c r="K7564" t="s">
        <v>138</v>
      </c>
      <c r="L7564" t="s">
        <v>21434</v>
      </c>
      <c r="M7564" t="s">
        <v>21435</v>
      </c>
      <c r="N7564">
        <v>0.26138888799999999</v>
      </c>
      <c r="O7564">
        <v>0</v>
      </c>
      <c r="P7564">
        <v>119</v>
      </c>
      <c r="Q7564">
        <v>0</v>
      </c>
      <c r="R7564">
        <v>0</v>
      </c>
      <c r="S7564">
        <v>0</v>
      </c>
      <c r="T7564">
        <v>6</v>
      </c>
      <c r="U7564">
        <v>0</v>
      </c>
      <c r="V7564">
        <v>0</v>
      </c>
      <c r="W7564">
        <v>0</v>
      </c>
      <c r="X7564">
        <v>7.5154512335950834</v>
      </c>
      <c r="Y7564">
        <v>0</v>
      </c>
      <c r="Z7564">
        <v>0</v>
      </c>
      <c r="AA7564">
        <v>0</v>
      </c>
      <c r="AB7564">
        <v>3.3257215700520253</v>
      </c>
      <c r="AC7564">
        <v>0</v>
      </c>
      <c r="AD7564">
        <v>0</v>
      </c>
      <c r="AE7564">
        <v>10.841172803647108</v>
      </c>
    </row>
    <row r="7565" spans="1:31" x14ac:dyDescent="0.25">
      <c r="A7565">
        <v>2352663</v>
      </c>
      <c r="B7565">
        <v>1</v>
      </c>
      <c r="C7565" t="s">
        <v>81</v>
      </c>
      <c r="D7565" t="s">
        <v>128</v>
      </c>
      <c r="E7565" t="s">
        <v>132</v>
      </c>
      <c r="F7565" t="s">
        <v>21436</v>
      </c>
      <c r="G7565" t="s">
        <v>363</v>
      </c>
      <c r="H7565" t="s">
        <v>135</v>
      </c>
      <c r="I7565" t="s">
        <v>144</v>
      </c>
      <c r="J7565" t="s">
        <v>137</v>
      </c>
      <c r="K7565" t="s">
        <v>209</v>
      </c>
      <c r="L7565" t="s">
        <v>21437</v>
      </c>
      <c r="M7565" t="s">
        <v>21438</v>
      </c>
      <c r="N7565">
        <v>0.21111111099999999</v>
      </c>
      <c r="O7565">
        <v>5</v>
      </c>
      <c r="P7565">
        <v>11270</v>
      </c>
      <c r="Q7565">
        <v>17</v>
      </c>
      <c r="R7565">
        <v>146</v>
      </c>
      <c r="S7565">
        <v>23</v>
      </c>
      <c r="T7565">
        <v>913</v>
      </c>
      <c r="U7565">
        <v>10</v>
      </c>
      <c r="V7565">
        <v>1</v>
      </c>
      <c r="W7565">
        <v>0.69276111943775553</v>
      </c>
      <c r="X7565">
        <v>601.71189929264403</v>
      </c>
      <c r="Y7565">
        <v>7.4096626394508212</v>
      </c>
      <c r="Z7565">
        <v>36.413456805695539</v>
      </c>
      <c r="AA7565">
        <v>264.45017550566229</v>
      </c>
      <c r="AB7565">
        <v>295.95530755602744</v>
      </c>
      <c r="AC7565">
        <v>360.50610041197461</v>
      </c>
      <c r="AD7565">
        <v>5.8280723507346668</v>
      </c>
      <c r="AE7565">
        <v>1572.967435681627</v>
      </c>
    </row>
    <row r="7566" spans="1:31" x14ac:dyDescent="0.25">
      <c r="A7566">
        <v>2352457</v>
      </c>
      <c r="B7566">
        <v>1</v>
      </c>
      <c r="C7566" t="s">
        <v>80</v>
      </c>
      <c r="D7566" t="s">
        <v>85</v>
      </c>
      <c r="E7566" t="s">
        <v>157</v>
      </c>
      <c r="F7566" t="s">
        <v>21439</v>
      </c>
      <c r="G7566" t="s">
        <v>204</v>
      </c>
      <c r="H7566" t="s">
        <v>154</v>
      </c>
      <c r="I7566" t="s">
        <v>144</v>
      </c>
      <c r="J7566" t="s">
        <v>137</v>
      </c>
      <c r="K7566" t="s">
        <v>138</v>
      </c>
      <c r="L7566" t="s">
        <v>21440</v>
      </c>
      <c r="M7566" t="s">
        <v>21441</v>
      </c>
      <c r="N7566">
        <v>4.5980555550000002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1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8.4295428071649997E-3</v>
      </c>
      <c r="AC7566">
        <v>0</v>
      </c>
      <c r="AD7566">
        <v>0</v>
      </c>
      <c r="AE7566">
        <v>8.4295428071649997E-3</v>
      </c>
    </row>
    <row r="7567" spans="1:31" x14ac:dyDescent="0.25">
      <c r="A7567">
        <v>2352706</v>
      </c>
      <c r="B7567">
        <v>1</v>
      </c>
      <c r="C7567" t="s">
        <v>80</v>
      </c>
      <c r="D7567" t="s">
        <v>96</v>
      </c>
      <c r="E7567" t="s">
        <v>157</v>
      </c>
      <c r="F7567" t="s">
        <v>21442</v>
      </c>
      <c r="G7567" t="s">
        <v>279</v>
      </c>
      <c r="H7567" t="s">
        <v>154</v>
      </c>
      <c r="I7567" t="s">
        <v>144</v>
      </c>
      <c r="J7567" t="s">
        <v>137</v>
      </c>
      <c r="K7567" t="s">
        <v>138</v>
      </c>
      <c r="L7567" t="s">
        <v>21443</v>
      </c>
      <c r="M7567" t="s">
        <v>21444</v>
      </c>
      <c r="N7567">
        <v>5.9702777769999997</v>
      </c>
      <c r="O7567">
        <v>0</v>
      </c>
      <c r="P7567">
        <v>1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2.4966540423122372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2.4966540423122372</v>
      </c>
    </row>
    <row r="7568" spans="1:31" x14ac:dyDescent="0.25">
      <c r="A7568">
        <v>2352683</v>
      </c>
      <c r="B7568">
        <v>1</v>
      </c>
      <c r="C7568" t="s">
        <v>80</v>
      </c>
      <c r="D7568" t="s">
        <v>110</v>
      </c>
      <c r="E7568" t="s">
        <v>240</v>
      </c>
      <c r="F7568" t="s">
        <v>21445</v>
      </c>
      <c r="G7568" t="s">
        <v>208</v>
      </c>
      <c r="H7568" t="s">
        <v>135</v>
      </c>
      <c r="I7568" t="s">
        <v>144</v>
      </c>
      <c r="J7568" t="s">
        <v>137</v>
      </c>
      <c r="K7568" t="s">
        <v>209</v>
      </c>
      <c r="L7568" t="s">
        <v>21446</v>
      </c>
      <c r="M7568" t="s">
        <v>21447</v>
      </c>
      <c r="N7568">
        <v>4.2283333330000001</v>
      </c>
      <c r="O7568">
        <v>0</v>
      </c>
      <c r="P7568">
        <v>3464</v>
      </c>
      <c r="Q7568">
        <v>0</v>
      </c>
      <c r="R7568">
        <v>0</v>
      </c>
      <c r="S7568">
        <v>1</v>
      </c>
      <c r="T7568">
        <v>247</v>
      </c>
      <c r="U7568">
        <v>0</v>
      </c>
      <c r="V7568">
        <v>0</v>
      </c>
      <c r="W7568">
        <v>0</v>
      </c>
      <c r="X7568">
        <v>5751.3573956925438</v>
      </c>
      <c r="Y7568">
        <v>0</v>
      </c>
      <c r="Z7568">
        <v>0</v>
      </c>
      <c r="AA7568">
        <v>563.44743159737004</v>
      </c>
      <c r="AB7568">
        <v>2540.978293245334</v>
      </c>
      <c r="AC7568">
        <v>0</v>
      </c>
      <c r="AD7568">
        <v>0</v>
      </c>
      <c r="AE7568">
        <v>8855.7831205352486</v>
      </c>
    </row>
    <row r="7569" spans="1:31" x14ac:dyDescent="0.25">
      <c r="A7569">
        <v>2352514</v>
      </c>
      <c r="B7569">
        <v>1</v>
      </c>
      <c r="C7569" t="s">
        <v>81</v>
      </c>
      <c r="D7569" t="s">
        <v>118</v>
      </c>
      <c r="E7569" t="s">
        <v>147</v>
      </c>
      <c r="F7569" t="s">
        <v>21448</v>
      </c>
      <c r="G7569" t="s">
        <v>208</v>
      </c>
      <c r="H7569" t="s">
        <v>135</v>
      </c>
      <c r="I7569" t="s">
        <v>144</v>
      </c>
      <c r="J7569" t="s">
        <v>137</v>
      </c>
      <c r="K7569" t="s">
        <v>209</v>
      </c>
      <c r="L7569" t="s">
        <v>21449</v>
      </c>
      <c r="M7569" t="s">
        <v>21450</v>
      </c>
      <c r="N7569">
        <v>4.9330555550000001</v>
      </c>
      <c r="O7569">
        <v>0</v>
      </c>
      <c r="P7569">
        <v>1363</v>
      </c>
      <c r="Q7569">
        <v>0</v>
      </c>
      <c r="R7569">
        <v>2</v>
      </c>
      <c r="S7569">
        <v>0</v>
      </c>
      <c r="T7569">
        <v>52</v>
      </c>
      <c r="U7569">
        <v>0</v>
      </c>
      <c r="V7569">
        <v>1</v>
      </c>
      <c r="W7569">
        <v>0</v>
      </c>
      <c r="X7569">
        <v>1994.1276601958252</v>
      </c>
      <c r="Y7569">
        <v>0</v>
      </c>
      <c r="Z7569">
        <v>7.2208329728802036</v>
      </c>
      <c r="AA7569">
        <v>0</v>
      </c>
      <c r="AB7569">
        <v>437.49838821723381</v>
      </c>
      <c r="AC7569">
        <v>0</v>
      </c>
      <c r="AD7569">
        <v>23.953458260008837</v>
      </c>
      <c r="AE7569">
        <v>2462.8003396459485</v>
      </c>
    </row>
    <row r="7570" spans="1:31" x14ac:dyDescent="0.25">
      <c r="A7570">
        <v>2352660</v>
      </c>
      <c r="B7570">
        <v>1</v>
      </c>
      <c r="C7570" t="s">
        <v>80</v>
      </c>
      <c r="D7570" t="s">
        <v>82</v>
      </c>
      <c r="E7570" t="s">
        <v>151</v>
      </c>
      <c r="F7570" t="s">
        <v>21451</v>
      </c>
      <c r="G7570" t="s">
        <v>352</v>
      </c>
      <c r="H7570" t="s">
        <v>154</v>
      </c>
      <c r="I7570" t="s">
        <v>144</v>
      </c>
      <c r="J7570" t="s">
        <v>3</v>
      </c>
      <c r="K7570" t="s">
        <v>138</v>
      </c>
      <c r="L7570" t="s">
        <v>21452</v>
      </c>
      <c r="M7570" t="s">
        <v>21453</v>
      </c>
      <c r="N7570">
        <v>4.2275</v>
      </c>
      <c r="O7570">
        <v>0</v>
      </c>
      <c r="P7570">
        <v>174</v>
      </c>
      <c r="Q7570">
        <v>0</v>
      </c>
      <c r="R7570">
        <v>0</v>
      </c>
      <c r="S7570">
        <v>0</v>
      </c>
      <c r="T7570">
        <v>9</v>
      </c>
      <c r="U7570">
        <v>0</v>
      </c>
      <c r="V7570">
        <v>0</v>
      </c>
      <c r="W7570">
        <v>0</v>
      </c>
      <c r="X7570">
        <v>234.67875011109098</v>
      </c>
      <c r="Y7570">
        <v>0</v>
      </c>
      <c r="Z7570">
        <v>0</v>
      </c>
      <c r="AA7570">
        <v>0</v>
      </c>
      <c r="AB7570">
        <v>28.942772540850587</v>
      </c>
      <c r="AC7570">
        <v>0</v>
      </c>
      <c r="AD7570">
        <v>0</v>
      </c>
      <c r="AE7570">
        <v>263.62152265194158</v>
      </c>
    </row>
    <row r="7571" spans="1:31" x14ac:dyDescent="0.25">
      <c r="A7571">
        <v>2352992</v>
      </c>
      <c r="B7571">
        <v>1</v>
      </c>
      <c r="C7571" t="s">
        <v>81</v>
      </c>
      <c r="D7571" t="s">
        <v>123</v>
      </c>
      <c r="E7571" t="s">
        <v>151</v>
      </c>
      <c r="F7571" t="s">
        <v>21454</v>
      </c>
      <c r="G7571" t="s">
        <v>219</v>
      </c>
      <c r="H7571" t="s">
        <v>154</v>
      </c>
      <c r="I7571" t="s">
        <v>144</v>
      </c>
      <c r="J7571" t="s">
        <v>137</v>
      </c>
      <c r="K7571" t="s">
        <v>138</v>
      </c>
      <c r="L7571" t="s">
        <v>21455</v>
      </c>
      <c r="M7571" t="s">
        <v>21456</v>
      </c>
      <c r="N7571">
        <v>2.3877777770000002</v>
      </c>
      <c r="O7571">
        <v>0</v>
      </c>
      <c r="P7571">
        <v>101</v>
      </c>
      <c r="Q7571">
        <v>0</v>
      </c>
      <c r="R7571">
        <v>0</v>
      </c>
      <c r="S7571">
        <v>0</v>
      </c>
      <c r="T7571">
        <v>11</v>
      </c>
      <c r="U7571">
        <v>0</v>
      </c>
      <c r="V7571">
        <v>0</v>
      </c>
      <c r="W7571">
        <v>0</v>
      </c>
      <c r="X7571">
        <v>55.823882468541733</v>
      </c>
      <c r="Y7571">
        <v>0</v>
      </c>
      <c r="Z7571">
        <v>0</v>
      </c>
      <c r="AA7571">
        <v>0</v>
      </c>
      <c r="AB7571">
        <v>16.072661620912189</v>
      </c>
      <c r="AC7571">
        <v>0</v>
      </c>
      <c r="AD7571">
        <v>0</v>
      </c>
      <c r="AE7571">
        <v>71.896544089453926</v>
      </c>
    </row>
    <row r="7572" spans="1:31" x14ac:dyDescent="0.25">
      <c r="A7572">
        <v>2352537</v>
      </c>
      <c r="B7572">
        <v>1</v>
      </c>
      <c r="C7572" t="s">
        <v>80</v>
      </c>
      <c r="D7572" t="s">
        <v>85</v>
      </c>
      <c r="E7572" t="s">
        <v>157</v>
      </c>
      <c r="F7572" t="s">
        <v>21457</v>
      </c>
      <c r="G7572" t="s">
        <v>352</v>
      </c>
      <c r="H7572" t="s">
        <v>154</v>
      </c>
      <c r="I7572" t="s">
        <v>144</v>
      </c>
      <c r="J7572" t="s">
        <v>137</v>
      </c>
      <c r="K7572" t="s">
        <v>138</v>
      </c>
      <c r="L7572" t="s">
        <v>21458</v>
      </c>
      <c r="M7572" t="s">
        <v>21459</v>
      </c>
      <c r="N7572">
        <v>1.4383333330000001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3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4.7775525425406684</v>
      </c>
      <c r="AC7572">
        <v>0</v>
      </c>
      <c r="AD7572">
        <v>0</v>
      </c>
      <c r="AE7572">
        <v>4.7775525425406684</v>
      </c>
    </row>
    <row r="7573" spans="1:31" x14ac:dyDescent="0.25">
      <c r="A7573">
        <v>2352915</v>
      </c>
      <c r="B7573">
        <v>1</v>
      </c>
      <c r="C7573" t="s">
        <v>80</v>
      </c>
      <c r="D7573" t="s">
        <v>104</v>
      </c>
      <c r="E7573" t="s">
        <v>132</v>
      </c>
      <c r="F7573" t="s">
        <v>21460</v>
      </c>
      <c r="G7573" t="s">
        <v>134</v>
      </c>
      <c r="H7573" t="s">
        <v>135</v>
      </c>
      <c r="I7573" t="s">
        <v>144</v>
      </c>
      <c r="J7573" t="s">
        <v>137</v>
      </c>
      <c r="K7573" t="s">
        <v>138</v>
      </c>
      <c r="L7573" t="s">
        <v>21461</v>
      </c>
      <c r="M7573" t="s">
        <v>21462</v>
      </c>
      <c r="N7573">
        <v>0.94944444400000005</v>
      </c>
      <c r="O7573">
        <v>1</v>
      </c>
      <c r="P7573">
        <v>7</v>
      </c>
      <c r="Q7573">
        <v>21</v>
      </c>
      <c r="R7573">
        <v>46</v>
      </c>
      <c r="S7573">
        <v>15</v>
      </c>
      <c r="T7573">
        <v>11</v>
      </c>
      <c r="U7573">
        <v>7</v>
      </c>
      <c r="V7573">
        <v>0</v>
      </c>
      <c r="W7573">
        <v>0.53174697738142673</v>
      </c>
      <c r="X7573">
        <v>2.2771119058849667</v>
      </c>
      <c r="Y7573">
        <v>187.28607213454336</v>
      </c>
      <c r="Z7573">
        <v>25.959455220961321</v>
      </c>
      <c r="AA7573">
        <v>222.31516626219462</v>
      </c>
      <c r="AB7573">
        <v>11.381587061342859</v>
      </c>
      <c r="AC7573">
        <v>1177.143351297037</v>
      </c>
      <c r="AD7573">
        <v>0</v>
      </c>
      <c r="AE7573">
        <v>1626.8944908593458</v>
      </c>
    </row>
    <row r="7574" spans="1:31" x14ac:dyDescent="0.25">
      <c r="A7574">
        <v>2352474</v>
      </c>
      <c r="B7574">
        <v>1</v>
      </c>
      <c r="C7574" t="s">
        <v>81</v>
      </c>
      <c r="D7574" t="s">
        <v>118</v>
      </c>
      <c r="E7574" t="s">
        <v>147</v>
      </c>
      <c r="F7574" t="s">
        <v>21463</v>
      </c>
      <c r="G7574" t="s">
        <v>208</v>
      </c>
      <c r="H7574" t="s">
        <v>135</v>
      </c>
      <c r="I7574" t="s">
        <v>144</v>
      </c>
      <c r="J7574" t="s">
        <v>137</v>
      </c>
      <c r="K7574" t="s">
        <v>209</v>
      </c>
      <c r="L7574" t="s">
        <v>21464</v>
      </c>
      <c r="M7574" t="s">
        <v>21465</v>
      </c>
      <c r="N7574">
        <v>2.2599999999999998</v>
      </c>
      <c r="O7574">
        <v>0</v>
      </c>
      <c r="P7574">
        <v>261</v>
      </c>
      <c r="Q7574">
        <v>0</v>
      </c>
      <c r="R7574">
        <v>12</v>
      </c>
      <c r="S7574">
        <v>1</v>
      </c>
      <c r="T7574">
        <v>20</v>
      </c>
      <c r="U7574">
        <v>0</v>
      </c>
      <c r="V7574">
        <v>0</v>
      </c>
      <c r="W7574">
        <v>0</v>
      </c>
      <c r="X7574">
        <v>136.39273914782208</v>
      </c>
      <c r="Y7574">
        <v>0</v>
      </c>
      <c r="Z7574">
        <v>40.191518141839907</v>
      </c>
      <c r="AA7574">
        <v>0</v>
      </c>
      <c r="AB7574">
        <v>22.447585048046907</v>
      </c>
      <c r="AC7574">
        <v>0</v>
      </c>
      <c r="AD7574">
        <v>0</v>
      </c>
      <c r="AE7574">
        <v>199.03184233770889</v>
      </c>
    </row>
    <row r="7575" spans="1:31" x14ac:dyDescent="0.25">
      <c r="A7575">
        <v>2352723</v>
      </c>
      <c r="B7575">
        <v>1</v>
      </c>
      <c r="C7575" t="s">
        <v>80</v>
      </c>
      <c r="D7575" t="s">
        <v>103</v>
      </c>
      <c r="E7575" t="s">
        <v>174</v>
      </c>
      <c r="F7575" t="s">
        <v>21466</v>
      </c>
      <c r="G7575" t="s">
        <v>498</v>
      </c>
      <c r="H7575" t="s">
        <v>154</v>
      </c>
      <c r="I7575" t="s">
        <v>144</v>
      </c>
      <c r="J7575" t="s">
        <v>137</v>
      </c>
      <c r="K7575" t="s">
        <v>138</v>
      </c>
      <c r="L7575" t="s">
        <v>21467</v>
      </c>
      <c r="M7575" t="s">
        <v>21468</v>
      </c>
      <c r="N7575">
        <v>1.4794444440000001</v>
      </c>
      <c r="O7575">
        <v>0</v>
      </c>
      <c r="P7575">
        <v>35</v>
      </c>
      <c r="Q7575">
        <v>0</v>
      </c>
      <c r="R7575">
        <v>7</v>
      </c>
      <c r="S7575">
        <v>0</v>
      </c>
      <c r="T7575">
        <v>3</v>
      </c>
      <c r="U7575">
        <v>0</v>
      </c>
      <c r="V7575">
        <v>0</v>
      </c>
      <c r="W7575">
        <v>0</v>
      </c>
      <c r="X7575">
        <v>27.08291895641489</v>
      </c>
      <c r="Y7575">
        <v>0</v>
      </c>
      <c r="Z7575">
        <v>50.492517237428991</v>
      </c>
      <c r="AA7575">
        <v>0</v>
      </c>
      <c r="AB7575">
        <v>19.492327766487762</v>
      </c>
      <c r="AC7575">
        <v>0</v>
      </c>
      <c r="AD7575">
        <v>0</v>
      </c>
      <c r="AE7575">
        <v>97.067763960331646</v>
      </c>
    </row>
    <row r="7576" spans="1:31" x14ac:dyDescent="0.25">
      <c r="A7576">
        <v>2352829</v>
      </c>
      <c r="B7576">
        <v>1</v>
      </c>
      <c r="C7576" t="s">
        <v>80</v>
      </c>
      <c r="D7576" t="s">
        <v>88</v>
      </c>
      <c r="E7576" t="s">
        <v>174</v>
      </c>
      <c r="F7576" t="s">
        <v>21469</v>
      </c>
      <c r="G7576" t="s">
        <v>194</v>
      </c>
      <c r="H7576" t="s">
        <v>154</v>
      </c>
      <c r="I7576" t="s">
        <v>144</v>
      </c>
      <c r="J7576" t="s">
        <v>137</v>
      </c>
      <c r="K7576" t="s">
        <v>138</v>
      </c>
      <c r="L7576" t="s">
        <v>21470</v>
      </c>
      <c r="M7576" t="s">
        <v>21471</v>
      </c>
      <c r="N7576">
        <v>2.5691666660000001</v>
      </c>
      <c r="O7576">
        <v>0</v>
      </c>
      <c r="P7576">
        <v>424</v>
      </c>
      <c r="Q7576">
        <v>0</v>
      </c>
      <c r="R7576">
        <v>0</v>
      </c>
      <c r="S7576">
        <v>0</v>
      </c>
      <c r="T7576">
        <v>38</v>
      </c>
      <c r="U7576">
        <v>0</v>
      </c>
      <c r="V7576">
        <v>1</v>
      </c>
      <c r="W7576">
        <v>0</v>
      </c>
      <c r="X7576">
        <v>383.00372149026811</v>
      </c>
      <c r="Y7576">
        <v>0</v>
      </c>
      <c r="Z7576">
        <v>0</v>
      </c>
      <c r="AA7576">
        <v>0</v>
      </c>
      <c r="AB7576">
        <v>168.91253539321005</v>
      </c>
      <c r="AC7576">
        <v>0</v>
      </c>
      <c r="AD7576">
        <v>8.7618107813091175</v>
      </c>
      <c r="AE7576">
        <v>560.67806766478725</v>
      </c>
    </row>
    <row r="7577" spans="1:31" x14ac:dyDescent="0.25">
      <c r="A7577">
        <v>2352783</v>
      </c>
      <c r="B7577">
        <v>1</v>
      </c>
      <c r="C7577" t="s">
        <v>80</v>
      </c>
      <c r="D7577" t="s">
        <v>98</v>
      </c>
      <c r="E7577" t="s">
        <v>141</v>
      </c>
      <c r="F7577" t="s">
        <v>21472</v>
      </c>
      <c r="G7577" t="s">
        <v>363</v>
      </c>
      <c r="H7577" t="s">
        <v>135</v>
      </c>
      <c r="I7577" t="s">
        <v>144</v>
      </c>
      <c r="J7577" t="s">
        <v>137</v>
      </c>
      <c r="K7577" t="s">
        <v>138</v>
      </c>
      <c r="L7577" t="s">
        <v>21473</v>
      </c>
      <c r="M7577" t="s">
        <v>21474</v>
      </c>
      <c r="N7577">
        <v>0.53527777700000001</v>
      </c>
      <c r="O7577">
        <v>0</v>
      </c>
      <c r="P7577">
        <v>769</v>
      </c>
      <c r="Q7577">
        <v>6</v>
      </c>
      <c r="R7577">
        <v>331</v>
      </c>
      <c r="S7577">
        <v>2</v>
      </c>
      <c r="T7577">
        <v>224</v>
      </c>
      <c r="U7577">
        <v>1</v>
      </c>
      <c r="V7577">
        <v>0</v>
      </c>
      <c r="W7577">
        <v>0</v>
      </c>
      <c r="X7577">
        <v>132.31758423890247</v>
      </c>
      <c r="Y7577">
        <v>8.6564789652512566</v>
      </c>
      <c r="Z7577">
        <v>193.39187814591941</v>
      </c>
      <c r="AA7577">
        <v>17.577779355957791</v>
      </c>
      <c r="AB7577">
        <v>209.21120585526492</v>
      </c>
      <c r="AC7577">
        <v>0</v>
      </c>
      <c r="AD7577">
        <v>0</v>
      </c>
      <c r="AE7577">
        <v>561.15492656129584</v>
      </c>
    </row>
    <row r="7578" spans="1:31" x14ac:dyDescent="0.25">
      <c r="A7578">
        <v>2352975</v>
      </c>
      <c r="B7578">
        <v>1</v>
      </c>
      <c r="C7578" t="s">
        <v>80</v>
      </c>
      <c r="D7578" t="s">
        <v>92</v>
      </c>
      <c r="E7578" t="s">
        <v>157</v>
      </c>
      <c r="F7578" t="s">
        <v>21475</v>
      </c>
      <c r="G7578" t="s">
        <v>204</v>
      </c>
      <c r="H7578" t="s">
        <v>154</v>
      </c>
      <c r="I7578" t="s">
        <v>144</v>
      </c>
      <c r="J7578" t="s">
        <v>137</v>
      </c>
      <c r="K7578" t="s">
        <v>138</v>
      </c>
      <c r="L7578" t="s">
        <v>21476</v>
      </c>
      <c r="M7578" t="s">
        <v>21477</v>
      </c>
      <c r="N7578">
        <v>1.2905555550000001</v>
      </c>
      <c r="O7578">
        <v>0</v>
      </c>
      <c r="P7578">
        <v>16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5.1221792230589456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5.1221792230589456</v>
      </c>
    </row>
    <row r="7579" spans="1:31" x14ac:dyDescent="0.25">
      <c r="A7579">
        <v>2352809</v>
      </c>
      <c r="B7579">
        <v>1</v>
      </c>
      <c r="C7579" t="s">
        <v>81</v>
      </c>
      <c r="D7579" t="s">
        <v>128</v>
      </c>
      <c r="E7579" t="s">
        <v>147</v>
      </c>
      <c r="F7579" t="s">
        <v>21478</v>
      </c>
      <c r="G7579" t="s">
        <v>184</v>
      </c>
      <c r="H7579" t="s">
        <v>135</v>
      </c>
      <c r="I7579" t="s">
        <v>144</v>
      </c>
      <c r="J7579" t="s">
        <v>137</v>
      </c>
      <c r="K7579" t="s">
        <v>138</v>
      </c>
      <c r="L7579" t="s">
        <v>21479</v>
      </c>
      <c r="M7579" t="s">
        <v>21480</v>
      </c>
      <c r="N7579">
        <v>1.9055555550000001</v>
      </c>
      <c r="O7579">
        <v>0</v>
      </c>
      <c r="P7579">
        <v>109</v>
      </c>
      <c r="Q7579">
        <v>1</v>
      </c>
      <c r="R7579">
        <v>5</v>
      </c>
      <c r="S7579">
        <v>0</v>
      </c>
      <c r="T7579">
        <v>16</v>
      </c>
      <c r="U7579">
        <v>0</v>
      </c>
      <c r="V7579">
        <v>0</v>
      </c>
      <c r="W7579">
        <v>0</v>
      </c>
      <c r="X7579">
        <v>33.332003460313572</v>
      </c>
      <c r="Y7579">
        <v>32.432560311526814</v>
      </c>
      <c r="Z7579">
        <v>6.1267294062749826</v>
      </c>
      <c r="AA7579">
        <v>0</v>
      </c>
      <c r="AB7579">
        <v>33.469052541614687</v>
      </c>
      <c r="AC7579">
        <v>0</v>
      </c>
      <c r="AD7579">
        <v>0</v>
      </c>
      <c r="AE7579">
        <v>105.36034571973006</v>
      </c>
    </row>
    <row r="7580" spans="1:31" x14ac:dyDescent="0.25">
      <c r="A7580">
        <v>2352789</v>
      </c>
      <c r="B7580">
        <v>1</v>
      </c>
      <c r="C7580" t="s">
        <v>80</v>
      </c>
      <c r="D7580" t="s">
        <v>84</v>
      </c>
      <c r="E7580" t="s">
        <v>151</v>
      </c>
      <c r="F7580" t="s">
        <v>21481</v>
      </c>
      <c r="G7580" t="s">
        <v>352</v>
      </c>
      <c r="H7580" t="s">
        <v>154</v>
      </c>
      <c r="I7580" t="s">
        <v>144</v>
      </c>
      <c r="J7580" t="s">
        <v>3</v>
      </c>
      <c r="K7580" t="s">
        <v>138</v>
      </c>
      <c r="L7580" t="s">
        <v>21482</v>
      </c>
      <c r="M7580" t="s">
        <v>21483</v>
      </c>
      <c r="N7580">
        <v>1.784166666</v>
      </c>
      <c r="O7580">
        <v>0</v>
      </c>
      <c r="P7580">
        <v>216</v>
      </c>
      <c r="Q7580">
        <v>0</v>
      </c>
      <c r="R7580">
        <v>0</v>
      </c>
      <c r="S7580">
        <v>0</v>
      </c>
      <c r="T7580">
        <v>13</v>
      </c>
      <c r="U7580">
        <v>0</v>
      </c>
      <c r="V7580">
        <v>0</v>
      </c>
      <c r="W7580">
        <v>0</v>
      </c>
      <c r="X7580">
        <v>105.15748688435571</v>
      </c>
      <c r="Y7580">
        <v>0</v>
      </c>
      <c r="Z7580">
        <v>0</v>
      </c>
      <c r="AA7580">
        <v>0</v>
      </c>
      <c r="AB7580">
        <v>31.60806495513425</v>
      </c>
      <c r="AC7580">
        <v>0</v>
      </c>
      <c r="AD7580">
        <v>0</v>
      </c>
      <c r="AE7580">
        <v>136.76555183948994</v>
      </c>
    </row>
    <row r="7581" spans="1:31" x14ac:dyDescent="0.25">
      <c r="A7581">
        <v>2352617</v>
      </c>
      <c r="B7581">
        <v>1</v>
      </c>
      <c r="C7581" t="s">
        <v>80</v>
      </c>
      <c r="D7581" t="s">
        <v>100</v>
      </c>
      <c r="E7581" t="s">
        <v>174</v>
      </c>
      <c r="F7581" t="s">
        <v>16923</v>
      </c>
      <c r="G7581" t="s">
        <v>299</v>
      </c>
      <c r="H7581" t="s">
        <v>154</v>
      </c>
      <c r="I7581" t="s">
        <v>144</v>
      </c>
      <c r="J7581" t="s">
        <v>137</v>
      </c>
      <c r="K7581" t="s">
        <v>138</v>
      </c>
      <c r="L7581" t="s">
        <v>21484</v>
      </c>
      <c r="M7581" t="s">
        <v>21485</v>
      </c>
      <c r="N7581">
        <v>1.8025</v>
      </c>
      <c r="O7581">
        <v>0</v>
      </c>
      <c r="P7581">
        <v>61</v>
      </c>
      <c r="Q7581">
        <v>0</v>
      </c>
      <c r="R7581">
        <v>2</v>
      </c>
      <c r="S7581">
        <v>0</v>
      </c>
      <c r="T7581">
        <v>19</v>
      </c>
      <c r="U7581">
        <v>0</v>
      </c>
      <c r="V7581">
        <v>0</v>
      </c>
      <c r="W7581">
        <v>0</v>
      </c>
      <c r="X7581">
        <v>34.437581168620348</v>
      </c>
      <c r="Y7581">
        <v>0</v>
      </c>
      <c r="Z7581">
        <v>0.41859070639008339</v>
      </c>
      <c r="AA7581">
        <v>0</v>
      </c>
      <c r="AB7581">
        <v>91.370579487074565</v>
      </c>
      <c r="AC7581">
        <v>0</v>
      </c>
      <c r="AD7581">
        <v>0</v>
      </c>
      <c r="AE7581">
        <v>126.226751362085</v>
      </c>
    </row>
    <row r="7582" spans="1:31" x14ac:dyDescent="0.25">
      <c r="A7582">
        <v>2352560</v>
      </c>
      <c r="B7582">
        <v>1</v>
      </c>
      <c r="C7582" t="s">
        <v>80</v>
      </c>
      <c r="D7582" t="s">
        <v>93</v>
      </c>
      <c r="E7582" t="s">
        <v>151</v>
      </c>
      <c r="F7582" t="s">
        <v>21486</v>
      </c>
      <c r="G7582" t="s">
        <v>410</v>
      </c>
      <c r="H7582" t="s">
        <v>154</v>
      </c>
      <c r="I7582" t="s">
        <v>144</v>
      </c>
      <c r="J7582" t="s">
        <v>137</v>
      </c>
      <c r="K7582" t="s">
        <v>138</v>
      </c>
      <c r="L7582" t="s">
        <v>21487</v>
      </c>
      <c r="M7582" t="s">
        <v>21488</v>
      </c>
      <c r="N7582">
        <v>3.903333333</v>
      </c>
      <c r="O7582">
        <v>0</v>
      </c>
      <c r="P7582">
        <v>1</v>
      </c>
      <c r="Q7582">
        <v>0</v>
      </c>
      <c r="R7582">
        <v>9</v>
      </c>
      <c r="S7582">
        <v>0</v>
      </c>
      <c r="T7582">
        <v>2</v>
      </c>
      <c r="U7582">
        <v>0</v>
      </c>
      <c r="V7582">
        <v>0</v>
      </c>
      <c r="W7582">
        <v>0</v>
      </c>
      <c r="X7582">
        <v>0.24444639706612778</v>
      </c>
      <c r="Y7582">
        <v>0</v>
      </c>
      <c r="Z7582">
        <v>102.19526715446253</v>
      </c>
      <c r="AA7582">
        <v>0</v>
      </c>
      <c r="AB7582">
        <v>20.103276768518089</v>
      </c>
      <c r="AC7582">
        <v>0</v>
      </c>
      <c r="AD7582">
        <v>0</v>
      </c>
      <c r="AE7582">
        <v>122.54299032004674</v>
      </c>
    </row>
    <row r="7583" spans="1:31" x14ac:dyDescent="0.25">
      <c r="A7583">
        <v>2352554</v>
      </c>
      <c r="B7583">
        <v>1</v>
      </c>
      <c r="C7583" t="s">
        <v>81</v>
      </c>
      <c r="D7583" t="s">
        <v>128</v>
      </c>
      <c r="E7583" t="s">
        <v>132</v>
      </c>
      <c r="F7583" t="s">
        <v>16191</v>
      </c>
      <c r="G7583" t="s">
        <v>208</v>
      </c>
      <c r="H7583" t="s">
        <v>135</v>
      </c>
      <c r="I7583" t="s">
        <v>144</v>
      </c>
      <c r="J7583" t="s">
        <v>137</v>
      </c>
      <c r="K7583" t="s">
        <v>209</v>
      </c>
      <c r="L7583" t="s">
        <v>21489</v>
      </c>
      <c r="M7583" t="s">
        <v>21490</v>
      </c>
      <c r="N7583">
        <v>2.4024999999999999</v>
      </c>
      <c r="O7583">
        <v>10</v>
      </c>
      <c r="P7583">
        <v>1550</v>
      </c>
      <c r="Q7583">
        <v>66</v>
      </c>
      <c r="R7583">
        <v>101</v>
      </c>
      <c r="S7583">
        <v>15</v>
      </c>
      <c r="T7583">
        <v>131</v>
      </c>
      <c r="U7583">
        <v>3</v>
      </c>
      <c r="V7583">
        <v>1</v>
      </c>
      <c r="W7583">
        <v>10.543611524608576</v>
      </c>
      <c r="X7583">
        <v>603.32965907007463</v>
      </c>
      <c r="Y7583">
        <v>422.92826140987995</v>
      </c>
      <c r="Z7583">
        <v>205.52415648345607</v>
      </c>
      <c r="AA7583">
        <v>897.11462777034262</v>
      </c>
      <c r="AB7583">
        <v>224.33304526019688</v>
      </c>
      <c r="AC7583">
        <v>15.904125636998829</v>
      </c>
      <c r="AD7583">
        <v>427.97801548970068</v>
      </c>
      <c r="AE7583">
        <v>2807.6555026452584</v>
      </c>
    </row>
    <row r="7584" spans="1:31" x14ac:dyDescent="0.25">
      <c r="A7584">
        <v>2352454</v>
      </c>
      <c r="B7584">
        <v>1</v>
      </c>
      <c r="C7584" t="s">
        <v>80</v>
      </c>
      <c r="D7584" t="s">
        <v>85</v>
      </c>
      <c r="E7584" t="s">
        <v>151</v>
      </c>
      <c r="F7584" t="s">
        <v>21491</v>
      </c>
      <c r="G7584" t="s">
        <v>269</v>
      </c>
      <c r="H7584" t="s">
        <v>154</v>
      </c>
      <c r="I7584" t="s">
        <v>144</v>
      </c>
      <c r="J7584" t="s">
        <v>137</v>
      </c>
      <c r="K7584" t="s">
        <v>209</v>
      </c>
      <c r="L7584" t="s">
        <v>21492</v>
      </c>
      <c r="M7584" t="s">
        <v>21493</v>
      </c>
      <c r="N7584">
        <v>7.2088888879999997</v>
      </c>
      <c r="O7584">
        <v>0</v>
      </c>
      <c r="P7584">
        <v>177</v>
      </c>
      <c r="Q7584">
        <v>0</v>
      </c>
      <c r="R7584">
        <v>0</v>
      </c>
      <c r="S7584">
        <v>0</v>
      </c>
      <c r="T7584">
        <v>8</v>
      </c>
      <c r="U7584">
        <v>0</v>
      </c>
      <c r="V7584">
        <v>0</v>
      </c>
      <c r="W7584">
        <v>0</v>
      </c>
      <c r="X7584">
        <v>497.34555066567202</v>
      </c>
      <c r="Y7584">
        <v>0</v>
      </c>
      <c r="Z7584">
        <v>0</v>
      </c>
      <c r="AA7584">
        <v>0</v>
      </c>
      <c r="AB7584">
        <v>70.815268015877777</v>
      </c>
      <c r="AC7584">
        <v>0</v>
      </c>
      <c r="AD7584">
        <v>0</v>
      </c>
      <c r="AE7584">
        <v>568.16081868154981</v>
      </c>
    </row>
    <row r="7585" spans="1:31" x14ac:dyDescent="0.25">
      <c r="A7585">
        <v>2352411</v>
      </c>
      <c r="B7585">
        <v>1</v>
      </c>
      <c r="C7585" t="s">
        <v>80</v>
      </c>
      <c r="D7585" t="s">
        <v>109</v>
      </c>
      <c r="E7585" t="s">
        <v>132</v>
      </c>
      <c r="F7585" t="s">
        <v>21494</v>
      </c>
      <c r="G7585" t="s">
        <v>134</v>
      </c>
      <c r="H7585" t="s">
        <v>135</v>
      </c>
      <c r="I7585" t="s">
        <v>144</v>
      </c>
      <c r="J7585" t="s">
        <v>137</v>
      </c>
      <c r="K7585" t="s">
        <v>138</v>
      </c>
      <c r="L7585" t="s">
        <v>21495</v>
      </c>
      <c r="M7585" t="s">
        <v>21496</v>
      </c>
      <c r="N7585">
        <v>0.15833333299999999</v>
      </c>
      <c r="O7585">
        <v>0</v>
      </c>
      <c r="P7585">
        <v>109</v>
      </c>
      <c r="Q7585">
        <v>5</v>
      </c>
      <c r="R7585">
        <v>83</v>
      </c>
      <c r="S7585">
        <v>1</v>
      </c>
      <c r="T7585">
        <v>61</v>
      </c>
      <c r="U7585">
        <v>2</v>
      </c>
      <c r="V7585">
        <v>0</v>
      </c>
      <c r="W7585">
        <v>0</v>
      </c>
      <c r="X7585">
        <v>4.9280944981447998</v>
      </c>
      <c r="Y7585">
        <v>4.7375803401400827</v>
      </c>
      <c r="Z7585">
        <v>25.789431019307273</v>
      </c>
      <c r="AA7585">
        <v>0</v>
      </c>
      <c r="AB7585">
        <v>7.4789644123963983</v>
      </c>
      <c r="AC7585">
        <v>15.001399357494526</v>
      </c>
      <c r="AD7585">
        <v>0</v>
      </c>
      <c r="AE7585">
        <v>57.935469627483087</v>
      </c>
    </row>
    <row r="7586" spans="1:31" x14ac:dyDescent="0.25">
      <c r="A7586">
        <v>2352852</v>
      </c>
      <c r="B7586">
        <v>1</v>
      </c>
      <c r="C7586" t="s">
        <v>80</v>
      </c>
      <c r="D7586" t="s">
        <v>99</v>
      </c>
      <c r="E7586" t="s">
        <v>157</v>
      </c>
      <c r="F7586" t="s">
        <v>21497</v>
      </c>
      <c r="G7586" t="s">
        <v>159</v>
      </c>
      <c r="H7586" t="s">
        <v>154</v>
      </c>
      <c r="I7586" t="s">
        <v>144</v>
      </c>
      <c r="J7586" t="s">
        <v>137</v>
      </c>
      <c r="K7586" t="s">
        <v>138</v>
      </c>
      <c r="L7586" t="s">
        <v>21498</v>
      </c>
      <c r="M7586" t="s">
        <v>21499</v>
      </c>
      <c r="N7586">
        <v>3.3447222220000001</v>
      </c>
      <c r="O7586">
        <v>0</v>
      </c>
      <c r="P7586">
        <v>2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1.7565366293915223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1.7565366293915223</v>
      </c>
    </row>
    <row r="7587" spans="1:31" x14ac:dyDescent="0.25">
      <c r="A7587">
        <v>2352603</v>
      </c>
      <c r="B7587">
        <v>1</v>
      </c>
      <c r="C7587" t="s">
        <v>81</v>
      </c>
      <c r="D7587" t="s">
        <v>120</v>
      </c>
      <c r="E7587" t="s">
        <v>147</v>
      </c>
      <c r="F7587" t="s">
        <v>21500</v>
      </c>
      <c r="G7587" t="s">
        <v>134</v>
      </c>
      <c r="H7587" t="s">
        <v>135</v>
      </c>
      <c r="I7587" t="s">
        <v>144</v>
      </c>
      <c r="J7587" t="s">
        <v>137</v>
      </c>
      <c r="K7587" t="s">
        <v>138</v>
      </c>
      <c r="L7587" t="s">
        <v>21501</v>
      </c>
      <c r="M7587" t="s">
        <v>21502</v>
      </c>
      <c r="N7587">
        <v>1.2116666659999999</v>
      </c>
      <c r="O7587">
        <v>0</v>
      </c>
      <c r="P7587">
        <v>376</v>
      </c>
      <c r="Q7587">
        <v>0</v>
      </c>
      <c r="R7587">
        <v>3</v>
      </c>
      <c r="S7587">
        <v>0</v>
      </c>
      <c r="T7587">
        <v>52</v>
      </c>
      <c r="U7587">
        <v>0</v>
      </c>
      <c r="V7587">
        <v>0</v>
      </c>
      <c r="W7587">
        <v>0</v>
      </c>
      <c r="X7587">
        <v>102.08424837937083</v>
      </c>
      <c r="Y7587">
        <v>0</v>
      </c>
      <c r="Z7587">
        <v>6.6102169716305701</v>
      </c>
      <c r="AA7587">
        <v>0</v>
      </c>
      <c r="AB7587">
        <v>51.646430403527127</v>
      </c>
      <c r="AC7587">
        <v>0</v>
      </c>
      <c r="AD7587">
        <v>0</v>
      </c>
      <c r="AE7587">
        <v>160.34089575452853</v>
      </c>
    </row>
    <row r="7588" spans="1:31" x14ac:dyDescent="0.25">
      <c r="A7588">
        <v>2352400</v>
      </c>
      <c r="B7588">
        <v>1</v>
      </c>
      <c r="C7588" t="s">
        <v>80</v>
      </c>
      <c r="D7588" t="s">
        <v>100</v>
      </c>
      <c r="E7588" t="s">
        <v>174</v>
      </c>
      <c r="F7588" t="s">
        <v>21503</v>
      </c>
      <c r="G7588" t="s">
        <v>176</v>
      </c>
      <c r="H7588" t="s">
        <v>154</v>
      </c>
      <c r="I7588" t="s">
        <v>144</v>
      </c>
      <c r="J7588" t="s">
        <v>137</v>
      </c>
      <c r="K7588" t="s">
        <v>138</v>
      </c>
      <c r="L7588" t="s">
        <v>21504</v>
      </c>
      <c r="M7588" t="s">
        <v>21505</v>
      </c>
      <c r="N7588">
        <v>1.423333333</v>
      </c>
      <c r="O7588">
        <v>0</v>
      </c>
      <c r="P7588">
        <v>275</v>
      </c>
      <c r="Q7588">
        <v>0</v>
      </c>
      <c r="R7588">
        <v>18</v>
      </c>
      <c r="S7588">
        <v>0</v>
      </c>
      <c r="T7588">
        <v>31</v>
      </c>
      <c r="U7588">
        <v>0</v>
      </c>
      <c r="V7588">
        <v>0</v>
      </c>
      <c r="W7588">
        <v>0</v>
      </c>
      <c r="X7588">
        <v>86.492337466906449</v>
      </c>
      <c r="Y7588">
        <v>0</v>
      </c>
      <c r="Z7588">
        <v>4.7327076384428404</v>
      </c>
      <c r="AA7588">
        <v>0</v>
      </c>
      <c r="AB7588">
        <v>20.970969914591581</v>
      </c>
      <c r="AC7588">
        <v>0</v>
      </c>
      <c r="AD7588">
        <v>0</v>
      </c>
      <c r="AE7588">
        <v>112.19601501994087</v>
      </c>
    </row>
    <row r="7589" spans="1:31" x14ac:dyDescent="0.25">
      <c r="A7589">
        <v>2352417</v>
      </c>
      <c r="B7589">
        <v>1</v>
      </c>
      <c r="C7589" t="s">
        <v>81</v>
      </c>
      <c r="D7589" t="s">
        <v>128</v>
      </c>
      <c r="E7589" t="s">
        <v>132</v>
      </c>
      <c r="F7589" t="s">
        <v>4400</v>
      </c>
      <c r="G7589" t="s">
        <v>134</v>
      </c>
      <c r="H7589" t="s">
        <v>135</v>
      </c>
      <c r="I7589" t="s">
        <v>144</v>
      </c>
      <c r="J7589" t="s">
        <v>137</v>
      </c>
      <c r="K7589" t="s">
        <v>138</v>
      </c>
      <c r="L7589" t="s">
        <v>21506</v>
      </c>
      <c r="M7589" t="s">
        <v>21507</v>
      </c>
      <c r="N7589">
        <v>0.402777777</v>
      </c>
      <c r="O7589">
        <v>0</v>
      </c>
      <c r="P7589">
        <v>964</v>
      </c>
      <c r="Q7589">
        <v>1</v>
      </c>
      <c r="R7589">
        <v>9</v>
      </c>
      <c r="S7589">
        <v>15</v>
      </c>
      <c r="T7589">
        <v>127</v>
      </c>
      <c r="U7589">
        <v>0</v>
      </c>
      <c r="V7589">
        <v>0</v>
      </c>
      <c r="W7589">
        <v>0</v>
      </c>
      <c r="X7589">
        <v>43.020047842644971</v>
      </c>
      <c r="Y7589">
        <v>2.4261104790045698</v>
      </c>
      <c r="Z7589">
        <v>4.3309562031362541</v>
      </c>
      <c r="AA7589">
        <v>28.496713872351357</v>
      </c>
      <c r="AB7589">
        <v>13.541477998472784</v>
      </c>
      <c r="AC7589">
        <v>0</v>
      </c>
      <c r="AD7589">
        <v>0</v>
      </c>
      <c r="AE7589">
        <v>91.815306395609937</v>
      </c>
    </row>
    <row r="7590" spans="1:31" x14ac:dyDescent="0.25">
      <c r="A7590">
        <v>2352423</v>
      </c>
      <c r="B7590">
        <v>1</v>
      </c>
      <c r="C7590" t="s">
        <v>81</v>
      </c>
      <c r="D7590" t="s">
        <v>128</v>
      </c>
      <c r="E7590" t="s">
        <v>147</v>
      </c>
      <c r="F7590" t="s">
        <v>21508</v>
      </c>
      <c r="G7590" t="s">
        <v>134</v>
      </c>
      <c r="H7590" t="s">
        <v>135</v>
      </c>
      <c r="I7590" t="s">
        <v>144</v>
      </c>
      <c r="J7590" t="s">
        <v>137</v>
      </c>
      <c r="K7590" t="s">
        <v>138</v>
      </c>
      <c r="L7590" t="s">
        <v>21509</v>
      </c>
      <c r="M7590" t="s">
        <v>21510</v>
      </c>
      <c r="N7590">
        <v>1.811388888</v>
      </c>
      <c r="O7590">
        <v>0</v>
      </c>
      <c r="P7590">
        <v>6560</v>
      </c>
      <c r="Q7590">
        <v>0</v>
      </c>
      <c r="R7590">
        <v>10</v>
      </c>
      <c r="S7590">
        <v>0</v>
      </c>
      <c r="T7590">
        <v>485</v>
      </c>
      <c r="U7590">
        <v>0</v>
      </c>
      <c r="V7590">
        <v>1</v>
      </c>
      <c r="W7590">
        <v>0</v>
      </c>
      <c r="X7590">
        <v>2249.2800038556979</v>
      </c>
      <c r="Y7590">
        <v>0</v>
      </c>
      <c r="Z7590">
        <v>7.7823374536862646</v>
      </c>
      <c r="AA7590">
        <v>0</v>
      </c>
      <c r="AB7590">
        <v>880.02761317679574</v>
      </c>
      <c r="AC7590">
        <v>0</v>
      </c>
      <c r="AD7590">
        <v>41.01512294644273</v>
      </c>
      <c r="AE7590">
        <v>3178.1050774326222</v>
      </c>
    </row>
    <row r="7591" spans="1:31" x14ac:dyDescent="0.25">
      <c r="A7591">
        <v>2352964</v>
      </c>
      <c r="B7591">
        <v>1</v>
      </c>
      <c r="C7591" t="s">
        <v>81</v>
      </c>
      <c r="D7591" t="s">
        <v>121</v>
      </c>
      <c r="E7591" t="s">
        <v>174</v>
      </c>
      <c r="F7591" t="s">
        <v>13095</v>
      </c>
      <c r="G7591" t="s">
        <v>176</v>
      </c>
      <c r="H7591" t="s">
        <v>154</v>
      </c>
      <c r="I7591" t="s">
        <v>144</v>
      </c>
      <c r="J7591" t="s">
        <v>137</v>
      </c>
      <c r="K7591" t="s">
        <v>138</v>
      </c>
      <c r="L7591" t="s">
        <v>21511</v>
      </c>
      <c r="M7591" t="s">
        <v>21512</v>
      </c>
      <c r="N7591">
        <v>0.70805555499999995</v>
      </c>
      <c r="O7591">
        <v>0</v>
      </c>
      <c r="P7591">
        <v>7</v>
      </c>
      <c r="Q7591">
        <v>0</v>
      </c>
      <c r="R7591">
        <v>21</v>
      </c>
      <c r="S7591">
        <v>0</v>
      </c>
      <c r="T7591">
        <v>1</v>
      </c>
      <c r="U7591">
        <v>0</v>
      </c>
      <c r="V7591">
        <v>0</v>
      </c>
      <c r="W7591">
        <v>0</v>
      </c>
      <c r="X7591">
        <v>1.0896314277889168</v>
      </c>
      <c r="Y7591">
        <v>0</v>
      </c>
      <c r="Z7591">
        <v>9.6183042103887182</v>
      </c>
      <c r="AA7591">
        <v>0</v>
      </c>
      <c r="AB7591">
        <v>0.22207487080049332</v>
      </c>
      <c r="AC7591">
        <v>0</v>
      </c>
      <c r="AD7591">
        <v>0</v>
      </c>
      <c r="AE7591">
        <v>10.930010508978128</v>
      </c>
    </row>
    <row r="7592" spans="1:31" x14ac:dyDescent="0.25">
      <c r="A7592">
        <v>2352486</v>
      </c>
      <c r="B7592">
        <v>1</v>
      </c>
      <c r="C7592" t="s">
        <v>80</v>
      </c>
      <c r="D7592" t="s">
        <v>99</v>
      </c>
      <c r="E7592" t="s">
        <v>151</v>
      </c>
      <c r="F7592" t="s">
        <v>21513</v>
      </c>
      <c r="G7592" t="s">
        <v>153</v>
      </c>
      <c r="H7592" t="s">
        <v>154</v>
      </c>
      <c r="I7592" t="s">
        <v>144</v>
      </c>
      <c r="J7592" t="s">
        <v>137</v>
      </c>
      <c r="K7592" t="s">
        <v>138</v>
      </c>
      <c r="L7592" t="s">
        <v>21514</v>
      </c>
      <c r="M7592" t="s">
        <v>21515</v>
      </c>
      <c r="N7592">
        <v>4.1825000000000001</v>
      </c>
      <c r="O7592">
        <v>0</v>
      </c>
      <c r="P7592">
        <v>29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28.169494008649703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28.169494008649703</v>
      </c>
    </row>
    <row r="7593" spans="1:31" x14ac:dyDescent="0.25">
      <c r="A7593">
        <v>2352440</v>
      </c>
      <c r="B7593">
        <v>1</v>
      </c>
      <c r="C7593" t="s">
        <v>80</v>
      </c>
      <c r="D7593" t="s">
        <v>85</v>
      </c>
      <c r="E7593" t="s">
        <v>147</v>
      </c>
      <c r="F7593" t="s">
        <v>19251</v>
      </c>
      <c r="G7593" t="s">
        <v>134</v>
      </c>
      <c r="H7593" t="s">
        <v>135</v>
      </c>
      <c r="I7593" t="s">
        <v>144</v>
      </c>
      <c r="J7593" t="s">
        <v>137</v>
      </c>
      <c r="K7593" t="s">
        <v>138</v>
      </c>
      <c r="L7593" t="s">
        <v>21440</v>
      </c>
      <c r="M7593" t="s">
        <v>21516</v>
      </c>
      <c r="N7593">
        <v>0.18305555500000001</v>
      </c>
      <c r="O7593">
        <v>0</v>
      </c>
      <c r="P7593">
        <v>11292</v>
      </c>
      <c r="Q7593">
        <v>0</v>
      </c>
      <c r="R7593">
        <v>0</v>
      </c>
      <c r="S7593">
        <v>1</v>
      </c>
      <c r="T7593">
        <v>822</v>
      </c>
      <c r="U7593">
        <v>0</v>
      </c>
      <c r="V7593">
        <v>1</v>
      </c>
      <c r="W7593">
        <v>0</v>
      </c>
      <c r="X7593">
        <v>570.09520116927422</v>
      </c>
      <c r="Y7593">
        <v>0</v>
      </c>
      <c r="Z7593">
        <v>0</v>
      </c>
      <c r="AA7593">
        <v>0.33281888596755554</v>
      </c>
      <c r="AB7593">
        <v>168.5837668823558</v>
      </c>
      <c r="AC7593">
        <v>0</v>
      </c>
      <c r="AD7593">
        <v>5.5518593874980375</v>
      </c>
      <c r="AE7593">
        <v>744.56364632509553</v>
      </c>
    </row>
    <row r="7594" spans="1:31" x14ac:dyDescent="0.25">
      <c r="A7594">
        <v>2352732</v>
      </c>
      <c r="B7594">
        <v>1</v>
      </c>
      <c r="C7594" t="s">
        <v>80</v>
      </c>
      <c r="D7594" t="s">
        <v>93</v>
      </c>
      <c r="E7594" t="s">
        <v>132</v>
      </c>
      <c r="F7594" t="s">
        <v>21517</v>
      </c>
      <c r="G7594" t="s">
        <v>134</v>
      </c>
      <c r="H7594" t="s">
        <v>135</v>
      </c>
      <c r="I7594" t="s">
        <v>144</v>
      </c>
      <c r="J7594" t="s">
        <v>137</v>
      </c>
      <c r="K7594" t="s">
        <v>138</v>
      </c>
      <c r="L7594" t="s">
        <v>21518</v>
      </c>
      <c r="M7594" t="s">
        <v>21519</v>
      </c>
      <c r="N7594">
        <v>0.98944444399999998</v>
      </c>
      <c r="O7594">
        <v>3</v>
      </c>
      <c r="P7594">
        <v>4</v>
      </c>
      <c r="Q7594">
        <v>37</v>
      </c>
      <c r="R7594">
        <v>1</v>
      </c>
      <c r="S7594">
        <v>11</v>
      </c>
      <c r="T7594">
        <v>12</v>
      </c>
      <c r="U7594">
        <v>1</v>
      </c>
      <c r="V7594">
        <v>0</v>
      </c>
      <c r="W7594">
        <v>3.9168665041950566</v>
      </c>
      <c r="X7594">
        <v>14.670697202291169</v>
      </c>
      <c r="Y7594">
        <v>277.49949944080902</v>
      </c>
      <c r="Z7594">
        <v>2.9218880333077997</v>
      </c>
      <c r="AA7594">
        <v>53.681195780617145</v>
      </c>
      <c r="AB7594">
        <v>39.569692113441256</v>
      </c>
      <c r="AC7594">
        <v>34.009913137088304</v>
      </c>
      <c r="AD7594">
        <v>0</v>
      </c>
      <c r="AE7594">
        <v>426.26975221174973</v>
      </c>
    </row>
    <row r="7595" spans="1:31" x14ac:dyDescent="0.25">
      <c r="A7595">
        <v>2352978</v>
      </c>
      <c r="B7595">
        <v>1</v>
      </c>
      <c r="C7595" t="s">
        <v>81</v>
      </c>
      <c r="D7595" t="s">
        <v>113</v>
      </c>
      <c r="E7595" t="s">
        <v>151</v>
      </c>
      <c r="F7595" t="s">
        <v>21520</v>
      </c>
      <c r="G7595" t="s">
        <v>331</v>
      </c>
      <c r="H7595" t="s">
        <v>154</v>
      </c>
      <c r="I7595" t="s">
        <v>144</v>
      </c>
      <c r="J7595" t="s">
        <v>137</v>
      </c>
      <c r="K7595" t="s">
        <v>138</v>
      </c>
      <c r="L7595" t="s">
        <v>21521</v>
      </c>
      <c r="M7595" t="s">
        <v>21522</v>
      </c>
      <c r="N7595">
        <v>1.7413888879999999</v>
      </c>
      <c r="O7595">
        <v>0</v>
      </c>
      <c r="P7595">
        <v>37</v>
      </c>
      <c r="Q7595">
        <v>0</v>
      </c>
      <c r="R7595">
        <v>7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15.78419172782184</v>
      </c>
      <c r="Y7595">
        <v>0</v>
      </c>
      <c r="Z7595">
        <v>15.43602094844111</v>
      </c>
      <c r="AA7595">
        <v>0</v>
      </c>
      <c r="AB7595">
        <v>0</v>
      </c>
      <c r="AC7595">
        <v>0</v>
      </c>
      <c r="AD7595">
        <v>0</v>
      </c>
      <c r="AE7595">
        <v>31.22021267626295</v>
      </c>
    </row>
    <row r="7596" spans="1:31" x14ac:dyDescent="0.25">
      <c r="A7596">
        <v>2352835</v>
      </c>
      <c r="B7596">
        <v>1</v>
      </c>
      <c r="C7596" t="s">
        <v>80</v>
      </c>
      <c r="D7596" t="s">
        <v>97</v>
      </c>
      <c r="E7596" t="s">
        <v>157</v>
      </c>
      <c r="F7596" t="s">
        <v>21523</v>
      </c>
      <c r="G7596" t="s">
        <v>159</v>
      </c>
      <c r="H7596" t="s">
        <v>154</v>
      </c>
      <c r="I7596" t="s">
        <v>144</v>
      </c>
      <c r="J7596" t="s">
        <v>137</v>
      </c>
      <c r="K7596" t="s">
        <v>138</v>
      </c>
      <c r="L7596" t="s">
        <v>21524</v>
      </c>
      <c r="M7596" t="s">
        <v>21525</v>
      </c>
      <c r="N7596">
        <v>0.78749999999999998</v>
      </c>
      <c r="O7596">
        <v>0</v>
      </c>
      <c r="P7596">
        <v>2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0.82934135628622507</v>
      </c>
      <c r="Y7596">
        <v>0</v>
      </c>
      <c r="Z7596">
        <v>0</v>
      </c>
      <c r="AA7596">
        <v>0</v>
      </c>
      <c r="AB7596">
        <v>0</v>
      </c>
      <c r="AC7596">
        <v>0</v>
      </c>
      <c r="AD7596">
        <v>0</v>
      </c>
      <c r="AE7596">
        <v>0.82934135628622507</v>
      </c>
    </row>
    <row r="7597" spans="1:31" x14ac:dyDescent="0.25">
      <c r="A7597">
        <v>2353027</v>
      </c>
      <c r="B7597">
        <v>1</v>
      </c>
      <c r="C7597" t="s">
        <v>80</v>
      </c>
      <c r="D7597" t="s">
        <v>96</v>
      </c>
      <c r="E7597" t="s">
        <v>151</v>
      </c>
      <c r="F7597" t="s">
        <v>21526</v>
      </c>
      <c r="G7597" t="s">
        <v>410</v>
      </c>
      <c r="H7597" t="s">
        <v>154</v>
      </c>
      <c r="I7597" t="s">
        <v>144</v>
      </c>
      <c r="J7597" t="s">
        <v>137</v>
      </c>
      <c r="K7597" t="s">
        <v>138</v>
      </c>
      <c r="L7597" t="s">
        <v>21527</v>
      </c>
      <c r="M7597" t="s">
        <v>21528</v>
      </c>
      <c r="N7597">
        <v>3.7288888880000002</v>
      </c>
      <c r="O7597">
        <v>0</v>
      </c>
      <c r="P7597">
        <v>7</v>
      </c>
      <c r="Q7597">
        <v>0</v>
      </c>
      <c r="R7597">
        <v>0</v>
      </c>
      <c r="S7597">
        <v>0</v>
      </c>
      <c r="T7597">
        <v>6</v>
      </c>
      <c r="U7597">
        <v>0</v>
      </c>
      <c r="V7597">
        <v>0</v>
      </c>
      <c r="W7597">
        <v>0</v>
      </c>
      <c r="X7597">
        <v>7.448199739802396</v>
      </c>
      <c r="Y7597">
        <v>0</v>
      </c>
      <c r="Z7597">
        <v>0</v>
      </c>
      <c r="AA7597">
        <v>0</v>
      </c>
      <c r="AB7597">
        <v>78.117416514856245</v>
      </c>
      <c r="AC7597">
        <v>0</v>
      </c>
      <c r="AD7597">
        <v>0</v>
      </c>
      <c r="AE7597">
        <v>85.565616254658636</v>
      </c>
    </row>
    <row r="7598" spans="1:31" x14ac:dyDescent="0.25">
      <c r="A7598">
        <v>2352712</v>
      </c>
      <c r="B7598">
        <v>1</v>
      </c>
      <c r="C7598" t="s">
        <v>80</v>
      </c>
      <c r="D7598" t="s">
        <v>88</v>
      </c>
      <c r="E7598" t="s">
        <v>157</v>
      </c>
      <c r="F7598" t="s">
        <v>21529</v>
      </c>
      <c r="G7598" t="s">
        <v>159</v>
      </c>
      <c r="H7598" t="s">
        <v>154</v>
      </c>
      <c r="I7598" t="s">
        <v>144</v>
      </c>
      <c r="J7598" t="s">
        <v>137</v>
      </c>
      <c r="K7598" t="s">
        <v>138</v>
      </c>
      <c r="L7598" t="s">
        <v>21530</v>
      </c>
      <c r="M7598" t="s">
        <v>21531</v>
      </c>
      <c r="N7598">
        <v>4.8544444440000003</v>
      </c>
      <c r="O7598">
        <v>0</v>
      </c>
      <c r="P7598">
        <v>1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0</v>
      </c>
    </row>
    <row r="7599" spans="1:31" x14ac:dyDescent="0.25">
      <c r="A7599">
        <v>2352463</v>
      </c>
      <c r="B7599">
        <v>1</v>
      </c>
      <c r="C7599" t="s">
        <v>81</v>
      </c>
      <c r="D7599" t="s">
        <v>127</v>
      </c>
      <c r="E7599" t="s">
        <v>174</v>
      </c>
      <c r="F7599" t="s">
        <v>21532</v>
      </c>
      <c r="G7599" t="s">
        <v>1532</v>
      </c>
      <c r="H7599" t="s">
        <v>154</v>
      </c>
      <c r="I7599" t="s">
        <v>144</v>
      </c>
      <c r="J7599" t="s">
        <v>137</v>
      </c>
      <c r="K7599" t="s">
        <v>138</v>
      </c>
      <c r="L7599" t="s">
        <v>21533</v>
      </c>
      <c r="M7599" t="s">
        <v>21534</v>
      </c>
      <c r="N7599">
        <v>2.6402777770000001</v>
      </c>
      <c r="O7599">
        <v>0</v>
      </c>
      <c r="P7599">
        <v>5</v>
      </c>
      <c r="Q7599">
        <v>0</v>
      </c>
      <c r="R7599">
        <v>13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7.0231414105652048</v>
      </c>
      <c r="Y7599">
        <v>0</v>
      </c>
      <c r="Z7599">
        <v>32.695682679178155</v>
      </c>
      <c r="AA7599">
        <v>0</v>
      </c>
      <c r="AB7599">
        <v>0</v>
      </c>
      <c r="AC7599">
        <v>0</v>
      </c>
      <c r="AD7599">
        <v>0</v>
      </c>
      <c r="AE7599">
        <v>39.718824089743357</v>
      </c>
    </row>
    <row r="7600" spans="1:31" x14ac:dyDescent="0.25">
      <c r="A7600">
        <v>2352749</v>
      </c>
      <c r="B7600">
        <v>1</v>
      </c>
      <c r="C7600" t="s">
        <v>81</v>
      </c>
      <c r="D7600" t="s">
        <v>128</v>
      </c>
      <c r="E7600" t="s">
        <v>151</v>
      </c>
      <c r="F7600" t="s">
        <v>1129</v>
      </c>
      <c r="G7600" t="s">
        <v>153</v>
      </c>
      <c r="H7600" t="s">
        <v>154</v>
      </c>
      <c r="I7600" t="s">
        <v>144</v>
      </c>
      <c r="J7600" t="s">
        <v>137</v>
      </c>
      <c r="K7600" t="s">
        <v>138</v>
      </c>
      <c r="L7600" t="s">
        <v>21535</v>
      </c>
      <c r="M7600" t="s">
        <v>21536</v>
      </c>
      <c r="N7600">
        <v>2.5916666660000001</v>
      </c>
      <c r="O7600">
        <v>0</v>
      </c>
      <c r="P7600">
        <v>18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14.554268822941793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v>14.554268822941793</v>
      </c>
    </row>
    <row r="7601" spans="1:31" x14ac:dyDescent="0.25">
      <c r="A7601">
        <v>2352755</v>
      </c>
      <c r="B7601">
        <v>1</v>
      </c>
      <c r="C7601" t="s">
        <v>81</v>
      </c>
      <c r="D7601" t="s">
        <v>124</v>
      </c>
      <c r="E7601" t="s">
        <v>151</v>
      </c>
      <c r="F7601" t="s">
        <v>21537</v>
      </c>
      <c r="G7601" t="s">
        <v>153</v>
      </c>
      <c r="H7601" t="s">
        <v>154</v>
      </c>
      <c r="I7601" t="s">
        <v>144</v>
      </c>
      <c r="J7601" t="s">
        <v>137</v>
      </c>
      <c r="K7601" t="s">
        <v>138</v>
      </c>
      <c r="L7601" t="s">
        <v>21538</v>
      </c>
      <c r="M7601" t="s">
        <v>21539</v>
      </c>
      <c r="N7601">
        <v>1.193888888</v>
      </c>
      <c r="O7601">
        <v>0</v>
      </c>
      <c r="P7601">
        <v>10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2.6971653357565586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2.6971653357565586</v>
      </c>
    </row>
    <row r="7602" spans="1:31" x14ac:dyDescent="0.25">
      <c r="A7602">
        <v>2352798</v>
      </c>
      <c r="B7602">
        <v>1</v>
      </c>
      <c r="C7602" t="s">
        <v>80</v>
      </c>
      <c r="D7602" t="s">
        <v>92</v>
      </c>
      <c r="E7602" t="s">
        <v>151</v>
      </c>
      <c r="F7602" t="s">
        <v>21540</v>
      </c>
      <c r="G7602" t="s">
        <v>410</v>
      </c>
      <c r="H7602" t="s">
        <v>154</v>
      </c>
      <c r="I7602" t="s">
        <v>144</v>
      </c>
      <c r="J7602" t="s">
        <v>137</v>
      </c>
      <c r="K7602" t="s">
        <v>138</v>
      </c>
      <c r="L7602" t="s">
        <v>21541</v>
      </c>
      <c r="M7602" t="s">
        <v>21542</v>
      </c>
      <c r="N7602">
        <v>2.8933333330000002</v>
      </c>
      <c r="O7602">
        <v>0</v>
      </c>
      <c r="P7602">
        <v>20</v>
      </c>
      <c r="Q7602">
        <v>0</v>
      </c>
      <c r="R7602">
        <v>3</v>
      </c>
      <c r="S7602">
        <v>0</v>
      </c>
      <c r="T7602">
        <v>2</v>
      </c>
      <c r="U7602">
        <v>0</v>
      </c>
      <c r="V7602">
        <v>1</v>
      </c>
      <c r="W7602">
        <v>0</v>
      </c>
      <c r="X7602">
        <v>30.446899374038352</v>
      </c>
      <c r="Y7602">
        <v>0</v>
      </c>
      <c r="Z7602">
        <v>0.63615557140632006</v>
      </c>
      <c r="AA7602">
        <v>0</v>
      </c>
      <c r="AB7602">
        <v>5.8730452023633291</v>
      </c>
      <c r="AC7602">
        <v>0</v>
      </c>
      <c r="AD7602">
        <v>0</v>
      </c>
      <c r="AE7602">
        <v>36.956100147808002</v>
      </c>
    </row>
    <row r="7603" spans="1:31" x14ac:dyDescent="0.25">
      <c r="A7603">
        <v>2352506</v>
      </c>
      <c r="B7603">
        <v>1</v>
      </c>
      <c r="C7603" t="s">
        <v>80</v>
      </c>
      <c r="D7603" t="s">
        <v>93</v>
      </c>
      <c r="E7603" t="s">
        <v>151</v>
      </c>
      <c r="F7603" t="s">
        <v>21543</v>
      </c>
      <c r="G7603" t="s">
        <v>331</v>
      </c>
      <c r="H7603" t="s">
        <v>154</v>
      </c>
      <c r="I7603" t="s">
        <v>144</v>
      </c>
      <c r="J7603" t="s">
        <v>137</v>
      </c>
      <c r="K7603" t="s">
        <v>138</v>
      </c>
      <c r="L7603" t="s">
        <v>21544</v>
      </c>
      <c r="M7603" t="s">
        <v>21545</v>
      </c>
      <c r="N7603">
        <v>3.9080555549999998</v>
      </c>
      <c r="O7603">
        <v>0</v>
      </c>
      <c r="P7603">
        <v>33</v>
      </c>
      <c r="Q7603">
        <v>0</v>
      </c>
      <c r="R7603">
        <v>0</v>
      </c>
      <c r="S7603">
        <v>0</v>
      </c>
      <c r="T7603">
        <v>2</v>
      </c>
      <c r="U7603">
        <v>0</v>
      </c>
      <c r="V7603">
        <v>0</v>
      </c>
      <c r="W7603">
        <v>0</v>
      </c>
      <c r="X7603">
        <v>14.743721129581269</v>
      </c>
      <c r="Y7603">
        <v>0</v>
      </c>
      <c r="Z7603">
        <v>0</v>
      </c>
      <c r="AA7603">
        <v>0</v>
      </c>
      <c r="AB7603">
        <v>10.557870169877955</v>
      </c>
      <c r="AC7603">
        <v>0</v>
      </c>
      <c r="AD7603">
        <v>0</v>
      </c>
      <c r="AE7603">
        <v>25.301591299459226</v>
      </c>
    </row>
    <row r="7604" spans="1:31" x14ac:dyDescent="0.25">
      <c r="A7604">
        <v>2352397</v>
      </c>
      <c r="B7604">
        <v>1</v>
      </c>
      <c r="C7604" t="s">
        <v>81</v>
      </c>
      <c r="D7604" t="s">
        <v>122</v>
      </c>
      <c r="E7604" t="s">
        <v>147</v>
      </c>
      <c r="F7604" t="s">
        <v>21546</v>
      </c>
      <c r="G7604" t="s">
        <v>134</v>
      </c>
      <c r="H7604" t="s">
        <v>135</v>
      </c>
      <c r="I7604" t="s">
        <v>144</v>
      </c>
      <c r="J7604" t="s">
        <v>137</v>
      </c>
      <c r="K7604" t="s">
        <v>138</v>
      </c>
      <c r="L7604" t="s">
        <v>21547</v>
      </c>
      <c r="M7604" t="s">
        <v>21548</v>
      </c>
      <c r="N7604">
        <v>0.37694444399999999</v>
      </c>
      <c r="O7604">
        <v>0</v>
      </c>
      <c r="P7604">
        <v>1033</v>
      </c>
      <c r="Q7604">
        <v>6</v>
      </c>
      <c r="R7604">
        <v>24</v>
      </c>
      <c r="S7604">
        <v>1</v>
      </c>
      <c r="T7604">
        <v>150</v>
      </c>
      <c r="U7604">
        <v>1</v>
      </c>
      <c r="V7604">
        <v>0</v>
      </c>
      <c r="W7604">
        <v>0</v>
      </c>
      <c r="X7604">
        <v>52.692382631893203</v>
      </c>
      <c r="Y7604">
        <v>1.9204238726659046</v>
      </c>
      <c r="Z7604">
        <v>7.9768460377151467</v>
      </c>
      <c r="AA7604">
        <v>0.48550874662070281</v>
      </c>
      <c r="AB7604">
        <v>24.707954476811899</v>
      </c>
      <c r="AC7604">
        <v>0.35091846842955177</v>
      </c>
      <c r="AD7604">
        <v>0</v>
      </c>
      <c r="AE7604">
        <v>88.134034234136422</v>
      </c>
    </row>
    <row r="7605" spans="1:31" x14ac:dyDescent="0.25">
      <c r="A7605">
        <v>2352566</v>
      </c>
      <c r="B7605">
        <v>1</v>
      </c>
      <c r="C7605" t="s">
        <v>80</v>
      </c>
      <c r="D7605" t="s">
        <v>105</v>
      </c>
      <c r="E7605" t="s">
        <v>141</v>
      </c>
      <c r="F7605" t="s">
        <v>359</v>
      </c>
      <c r="G7605" t="s">
        <v>363</v>
      </c>
      <c r="H7605" t="s">
        <v>135</v>
      </c>
      <c r="I7605" t="s">
        <v>144</v>
      </c>
      <c r="J7605" t="s">
        <v>137</v>
      </c>
      <c r="K7605" t="s">
        <v>138</v>
      </c>
      <c r="L7605" t="s">
        <v>21549</v>
      </c>
      <c r="M7605" t="s">
        <v>21550</v>
      </c>
      <c r="N7605">
        <v>0.33138888799999999</v>
      </c>
      <c r="O7605">
        <v>0</v>
      </c>
      <c r="P7605">
        <v>4644</v>
      </c>
      <c r="Q7605">
        <v>0</v>
      </c>
      <c r="R7605">
        <v>0</v>
      </c>
      <c r="S7605">
        <v>1</v>
      </c>
      <c r="T7605">
        <v>359</v>
      </c>
      <c r="U7605">
        <v>0</v>
      </c>
      <c r="V7605">
        <v>1</v>
      </c>
      <c r="W7605">
        <v>0</v>
      </c>
      <c r="X7605">
        <v>445.36015064853609</v>
      </c>
      <c r="Y7605">
        <v>0</v>
      </c>
      <c r="Z7605">
        <v>0</v>
      </c>
      <c r="AA7605">
        <v>1.4319152107396151</v>
      </c>
      <c r="AB7605">
        <v>148.26463106696539</v>
      </c>
      <c r="AC7605">
        <v>0</v>
      </c>
      <c r="AD7605">
        <v>3.0625197634410517</v>
      </c>
      <c r="AE7605">
        <v>598.11921668968216</v>
      </c>
    </row>
    <row r="7606" spans="1:31" x14ac:dyDescent="0.25">
      <c r="A7606">
        <v>2352543</v>
      </c>
      <c r="B7606">
        <v>1</v>
      </c>
      <c r="C7606" t="s">
        <v>80</v>
      </c>
      <c r="D7606" t="s">
        <v>90</v>
      </c>
      <c r="E7606" t="s">
        <v>174</v>
      </c>
      <c r="F7606" t="s">
        <v>12205</v>
      </c>
      <c r="G7606" t="s">
        <v>269</v>
      </c>
      <c r="H7606" t="s">
        <v>154</v>
      </c>
      <c r="I7606" t="s">
        <v>144</v>
      </c>
      <c r="J7606" t="s">
        <v>137</v>
      </c>
      <c r="K7606" t="s">
        <v>209</v>
      </c>
      <c r="L7606" t="s">
        <v>21551</v>
      </c>
      <c r="M7606" t="s">
        <v>21552</v>
      </c>
      <c r="N7606">
        <v>7.9219444440000002</v>
      </c>
      <c r="O7606">
        <v>0</v>
      </c>
      <c r="P7606">
        <v>405</v>
      </c>
      <c r="Q7606">
        <v>0</v>
      </c>
      <c r="R7606">
        <v>0</v>
      </c>
      <c r="S7606">
        <v>0</v>
      </c>
      <c r="T7606">
        <v>57</v>
      </c>
      <c r="U7606">
        <v>0</v>
      </c>
      <c r="V7606">
        <v>0</v>
      </c>
      <c r="W7606">
        <v>0</v>
      </c>
      <c r="X7606">
        <v>1337.6272499977133</v>
      </c>
      <c r="Y7606">
        <v>0</v>
      </c>
      <c r="Z7606">
        <v>0</v>
      </c>
      <c r="AA7606">
        <v>0</v>
      </c>
      <c r="AB7606">
        <v>425.94161961994257</v>
      </c>
      <c r="AC7606">
        <v>0</v>
      </c>
      <c r="AD7606">
        <v>0</v>
      </c>
      <c r="AE7606">
        <v>1763.5688696176558</v>
      </c>
    </row>
    <row r="7607" spans="1:31" x14ac:dyDescent="0.25">
      <c r="A7607">
        <v>2352420</v>
      </c>
      <c r="B7607">
        <v>1</v>
      </c>
      <c r="C7607" t="s">
        <v>81</v>
      </c>
      <c r="D7607" t="s">
        <v>120</v>
      </c>
      <c r="E7607" t="s">
        <v>141</v>
      </c>
      <c r="F7607" t="s">
        <v>1123</v>
      </c>
      <c r="G7607" t="s">
        <v>134</v>
      </c>
      <c r="H7607" t="s">
        <v>135</v>
      </c>
      <c r="I7607" t="s">
        <v>144</v>
      </c>
      <c r="J7607" t="s">
        <v>137</v>
      </c>
      <c r="K7607" t="s">
        <v>138</v>
      </c>
      <c r="L7607" t="s">
        <v>21553</v>
      </c>
      <c r="M7607" t="s">
        <v>21554</v>
      </c>
      <c r="N7607">
        <v>2.5858333330000001</v>
      </c>
      <c r="O7607">
        <v>0</v>
      </c>
      <c r="P7607">
        <v>0</v>
      </c>
      <c r="Q7607">
        <v>38</v>
      </c>
      <c r="R7607">
        <v>43</v>
      </c>
      <c r="S7607">
        <v>6</v>
      </c>
      <c r="T7607">
        <v>1</v>
      </c>
      <c r="U7607">
        <v>0</v>
      </c>
      <c r="V7607">
        <v>0</v>
      </c>
      <c r="W7607">
        <v>0</v>
      </c>
      <c r="X7607">
        <v>0</v>
      </c>
      <c r="Y7607">
        <v>1180.3461190102935</v>
      </c>
      <c r="Z7607">
        <v>1071.979926451749</v>
      </c>
      <c r="AA7607">
        <v>88.180057834302517</v>
      </c>
      <c r="AB7607">
        <v>4.775309239099875</v>
      </c>
      <c r="AC7607">
        <v>0</v>
      </c>
      <c r="AD7607">
        <v>0</v>
      </c>
      <c r="AE7607">
        <v>2345.2814125354448</v>
      </c>
    </row>
    <row r="7608" spans="1:31" x14ac:dyDescent="0.25">
      <c r="A7608">
        <v>2352984</v>
      </c>
      <c r="B7608">
        <v>1</v>
      </c>
      <c r="C7608" t="s">
        <v>81</v>
      </c>
      <c r="D7608" t="s">
        <v>128</v>
      </c>
      <c r="E7608" t="s">
        <v>141</v>
      </c>
      <c r="F7608" t="s">
        <v>19143</v>
      </c>
      <c r="G7608" t="s">
        <v>134</v>
      </c>
      <c r="H7608" t="s">
        <v>135</v>
      </c>
      <c r="I7608" t="s">
        <v>144</v>
      </c>
      <c r="J7608" t="s">
        <v>137</v>
      </c>
      <c r="K7608" t="s">
        <v>138</v>
      </c>
      <c r="L7608" t="s">
        <v>21555</v>
      </c>
      <c r="M7608" t="s">
        <v>21556</v>
      </c>
      <c r="N7608">
        <v>0.15777777700000001</v>
      </c>
      <c r="O7608">
        <v>0</v>
      </c>
      <c r="P7608">
        <v>0</v>
      </c>
      <c r="Q7608">
        <v>0</v>
      </c>
      <c r="R7608">
        <v>0</v>
      </c>
      <c r="S7608">
        <v>22</v>
      </c>
      <c r="T7608">
        <v>0</v>
      </c>
      <c r="U7608">
        <v>19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51.883916301856885</v>
      </c>
      <c r="AB7608">
        <v>0</v>
      </c>
      <c r="AC7608">
        <v>279.14159580336008</v>
      </c>
      <c r="AD7608">
        <v>0</v>
      </c>
      <c r="AE7608">
        <v>331.02551210521699</v>
      </c>
    </row>
    <row r="7609" spans="1:31" x14ac:dyDescent="0.25">
      <c r="A7609">
        <v>2352735</v>
      </c>
      <c r="B7609">
        <v>1</v>
      </c>
      <c r="C7609" t="s">
        <v>80</v>
      </c>
      <c r="D7609" t="s">
        <v>96</v>
      </c>
      <c r="E7609" t="s">
        <v>157</v>
      </c>
      <c r="F7609" t="s">
        <v>21557</v>
      </c>
      <c r="G7609" t="s">
        <v>159</v>
      </c>
      <c r="H7609" t="s">
        <v>154</v>
      </c>
      <c r="I7609" t="s">
        <v>144</v>
      </c>
      <c r="J7609" t="s">
        <v>137</v>
      </c>
      <c r="K7609" t="s">
        <v>138</v>
      </c>
      <c r="L7609" t="s">
        <v>21558</v>
      </c>
      <c r="M7609" t="s">
        <v>21559</v>
      </c>
      <c r="N7609">
        <v>5.2824999999999998</v>
      </c>
      <c r="O7609">
        <v>0</v>
      </c>
      <c r="P7609">
        <v>1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2.3138404878878425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v>0</v>
      </c>
      <c r="AE7609">
        <v>2.3138404878878425</v>
      </c>
    </row>
    <row r="7610" spans="1:31" x14ac:dyDescent="0.25">
      <c r="A7610">
        <v>2352775</v>
      </c>
      <c r="B7610">
        <v>1</v>
      </c>
      <c r="C7610" t="s">
        <v>80</v>
      </c>
      <c r="D7610" t="s">
        <v>100</v>
      </c>
      <c r="E7610" t="s">
        <v>157</v>
      </c>
      <c r="F7610" t="s">
        <v>21560</v>
      </c>
      <c r="G7610" t="s">
        <v>159</v>
      </c>
      <c r="H7610" t="s">
        <v>154</v>
      </c>
      <c r="I7610" t="s">
        <v>144</v>
      </c>
      <c r="J7610" t="s">
        <v>137</v>
      </c>
      <c r="K7610" t="s">
        <v>138</v>
      </c>
      <c r="L7610" t="s">
        <v>21561</v>
      </c>
      <c r="M7610" t="s">
        <v>21562</v>
      </c>
      <c r="N7610">
        <v>3.0744444440000001</v>
      </c>
      <c r="O7610">
        <v>0</v>
      </c>
      <c r="P7610">
        <v>1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5.3419330788356749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0</v>
      </c>
      <c r="AE7610">
        <v>5.3419330788356749</v>
      </c>
    </row>
    <row r="7611" spans="1:31" x14ac:dyDescent="0.25">
      <c r="A7611">
        <v>2353001</v>
      </c>
      <c r="B7611">
        <v>1</v>
      </c>
      <c r="C7611" t="s">
        <v>81</v>
      </c>
      <c r="D7611" t="s">
        <v>122</v>
      </c>
      <c r="E7611" t="s">
        <v>157</v>
      </c>
      <c r="F7611" t="s">
        <v>21563</v>
      </c>
      <c r="G7611" t="s">
        <v>204</v>
      </c>
      <c r="H7611" t="s">
        <v>154</v>
      </c>
      <c r="I7611" t="s">
        <v>144</v>
      </c>
      <c r="J7611" t="s">
        <v>137</v>
      </c>
      <c r="K7611" t="s">
        <v>138</v>
      </c>
      <c r="L7611" t="s">
        <v>21564</v>
      </c>
      <c r="M7611" t="s">
        <v>21565</v>
      </c>
      <c r="N7611">
        <v>0.48749999999999999</v>
      </c>
      <c r="O7611">
        <v>0</v>
      </c>
      <c r="P7611">
        <v>8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0.75309786212212493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0.75309786212212493</v>
      </c>
    </row>
    <row r="7612" spans="1:31" x14ac:dyDescent="0.25">
      <c r="A7612">
        <v>2352503</v>
      </c>
      <c r="B7612">
        <v>1</v>
      </c>
      <c r="C7612" t="s">
        <v>80</v>
      </c>
      <c r="D7612" t="s">
        <v>94</v>
      </c>
      <c r="E7612" t="s">
        <v>132</v>
      </c>
      <c r="F7612" t="s">
        <v>4339</v>
      </c>
      <c r="G7612" t="s">
        <v>208</v>
      </c>
      <c r="H7612" t="s">
        <v>135</v>
      </c>
      <c r="I7612" t="s">
        <v>144</v>
      </c>
      <c r="J7612" t="s">
        <v>137</v>
      </c>
      <c r="K7612" t="s">
        <v>209</v>
      </c>
      <c r="L7612" t="s">
        <v>21566</v>
      </c>
      <c r="M7612" t="s">
        <v>21567</v>
      </c>
      <c r="N7612">
        <v>9.2458333330000002</v>
      </c>
      <c r="O7612">
        <v>0</v>
      </c>
      <c r="P7612">
        <v>0</v>
      </c>
      <c r="Q7612">
        <v>1</v>
      </c>
      <c r="R7612">
        <v>128</v>
      </c>
      <c r="S7612">
        <v>0</v>
      </c>
      <c r="T7612">
        <v>8</v>
      </c>
      <c r="U7612">
        <v>0</v>
      </c>
      <c r="V7612">
        <v>0</v>
      </c>
      <c r="W7612">
        <v>0</v>
      </c>
      <c r="X7612">
        <v>0</v>
      </c>
      <c r="Y7612">
        <v>228.71787135391719</v>
      </c>
      <c r="Z7612">
        <v>4725.3132701959967</v>
      </c>
      <c r="AA7612">
        <v>0</v>
      </c>
      <c r="AB7612">
        <v>227.19759388170905</v>
      </c>
      <c r="AC7612">
        <v>0</v>
      </c>
      <c r="AD7612">
        <v>0</v>
      </c>
      <c r="AE7612">
        <v>5181.2287354316231</v>
      </c>
    </row>
    <row r="7613" spans="1:31" x14ac:dyDescent="0.25">
      <c r="A7613">
        <v>2352672</v>
      </c>
      <c r="B7613">
        <v>1</v>
      </c>
      <c r="C7613" t="s">
        <v>80</v>
      </c>
      <c r="D7613" t="s">
        <v>90</v>
      </c>
      <c r="E7613" t="s">
        <v>151</v>
      </c>
      <c r="F7613" t="s">
        <v>2728</v>
      </c>
      <c r="G7613" t="s">
        <v>153</v>
      </c>
      <c r="H7613" t="s">
        <v>154</v>
      </c>
      <c r="I7613" t="s">
        <v>144</v>
      </c>
      <c r="J7613" t="s">
        <v>137</v>
      </c>
      <c r="K7613" t="s">
        <v>138</v>
      </c>
      <c r="L7613" t="s">
        <v>21568</v>
      </c>
      <c r="M7613" t="s">
        <v>21569</v>
      </c>
      <c r="N7613">
        <v>2.2038888879999998</v>
      </c>
      <c r="O7613">
        <v>0</v>
      </c>
      <c r="P7613">
        <v>50</v>
      </c>
      <c r="Q7613">
        <v>0</v>
      </c>
      <c r="R7613">
        <v>0</v>
      </c>
      <c r="S7613">
        <v>0</v>
      </c>
      <c r="T7613">
        <v>73</v>
      </c>
      <c r="U7613">
        <v>0</v>
      </c>
      <c r="V7613">
        <v>0</v>
      </c>
      <c r="W7613">
        <v>0</v>
      </c>
      <c r="X7613">
        <v>44.09146166258617</v>
      </c>
      <c r="Y7613">
        <v>0</v>
      </c>
      <c r="Z7613">
        <v>0</v>
      </c>
      <c r="AA7613">
        <v>0</v>
      </c>
      <c r="AB7613">
        <v>213.54591504203219</v>
      </c>
      <c r="AC7613">
        <v>0</v>
      </c>
      <c r="AD7613">
        <v>0</v>
      </c>
      <c r="AE7613">
        <v>257.63737670461836</v>
      </c>
    </row>
    <row r="7614" spans="1:31" x14ac:dyDescent="0.25">
      <c r="A7614">
        <v>2352652</v>
      </c>
      <c r="B7614">
        <v>1</v>
      </c>
      <c r="C7614" t="s">
        <v>80</v>
      </c>
      <c r="D7614" t="s">
        <v>106</v>
      </c>
      <c r="E7614" t="s">
        <v>132</v>
      </c>
      <c r="F7614" t="s">
        <v>21570</v>
      </c>
      <c r="G7614" t="s">
        <v>134</v>
      </c>
      <c r="H7614" t="s">
        <v>135</v>
      </c>
      <c r="I7614" t="s">
        <v>144</v>
      </c>
      <c r="J7614" t="s">
        <v>137</v>
      </c>
      <c r="K7614" t="s">
        <v>138</v>
      </c>
      <c r="L7614" t="s">
        <v>21571</v>
      </c>
      <c r="M7614" t="s">
        <v>21572</v>
      </c>
      <c r="N7614">
        <v>1.0149999999999999</v>
      </c>
      <c r="O7614">
        <v>6</v>
      </c>
      <c r="P7614">
        <v>3760</v>
      </c>
      <c r="Q7614">
        <v>0</v>
      </c>
      <c r="R7614">
        <v>1</v>
      </c>
      <c r="S7614">
        <v>18</v>
      </c>
      <c r="T7614">
        <v>1423</v>
      </c>
      <c r="U7614">
        <v>0</v>
      </c>
      <c r="V7614">
        <v>1</v>
      </c>
      <c r="W7614">
        <v>2.0856039875066501</v>
      </c>
      <c r="X7614">
        <v>831.23912254660263</v>
      </c>
      <c r="Y7614">
        <v>0</v>
      </c>
      <c r="Z7614">
        <v>7.9538854324918216</v>
      </c>
      <c r="AA7614">
        <v>82.977109804022973</v>
      </c>
      <c r="AB7614">
        <v>1922.8839030872311</v>
      </c>
      <c r="AC7614">
        <v>0</v>
      </c>
      <c r="AD7614">
        <v>172.53204841083786</v>
      </c>
      <c r="AE7614">
        <v>3019.6716732686928</v>
      </c>
    </row>
    <row r="7615" spans="1:31" x14ac:dyDescent="0.25">
      <c r="A7615">
        <v>2352901</v>
      </c>
      <c r="B7615">
        <v>1</v>
      </c>
      <c r="C7615" t="s">
        <v>81</v>
      </c>
      <c r="D7615" t="s">
        <v>122</v>
      </c>
      <c r="E7615" t="s">
        <v>151</v>
      </c>
      <c r="F7615" t="s">
        <v>21573</v>
      </c>
      <c r="G7615" t="s">
        <v>153</v>
      </c>
      <c r="H7615" t="s">
        <v>154</v>
      </c>
      <c r="I7615" t="s">
        <v>144</v>
      </c>
      <c r="J7615" t="s">
        <v>137</v>
      </c>
      <c r="K7615" t="s">
        <v>138</v>
      </c>
      <c r="L7615" t="s">
        <v>21574</v>
      </c>
      <c r="M7615" t="s">
        <v>21575</v>
      </c>
      <c r="N7615">
        <v>2.8116666659999998</v>
      </c>
      <c r="O7615">
        <v>0</v>
      </c>
      <c r="P7615">
        <v>119</v>
      </c>
      <c r="Q7615">
        <v>0</v>
      </c>
      <c r="R7615">
        <v>2</v>
      </c>
      <c r="S7615">
        <v>0</v>
      </c>
      <c r="T7615">
        <v>5</v>
      </c>
      <c r="U7615">
        <v>0</v>
      </c>
      <c r="V7615">
        <v>0</v>
      </c>
      <c r="W7615">
        <v>0</v>
      </c>
      <c r="X7615">
        <v>84.882125812316801</v>
      </c>
      <c r="Y7615">
        <v>0</v>
      </c>
      <c r="Z7615">
        <v>0.54379105281537032</v>
      </c>
      <c r="AA7615">
        <v>0</v>
      </c>
      <c r="AB7615">
        <v>5.8799224921393982</v>
      </c>
      <c r="AC7615">
        <v>0</v>
      </c>
      <c r="AD7615">
        <v>0</v>
      </c>
      <c r="AE7615">
        <v>91.305839357271566</v>
      </c>
    </row>
    <row r="7616" spans="1:31" x14ac:dyDescent="0.25">
      <c r="A7616">
        <v>2352460</v>
      </c>
      <c r="B7616">
        <v>1</v>
      </c>
      <c r="C7616" t="s">
        <v>80</v>
      </c>
      <c r="D7616" t="s">
        <v>101</v>
      </c>
      <c r="E7616" t="s">
        <v>141</v>
      </c>
      <c r="F7616" t="s">
        <v>21576</v>
      </c>
      <c r="G7616" t="s">
        <v>208</v>
      </c>
      <c r="H7616" t="s">
        <v>135</v>
      </c>
      <c r="I7616" t="s">
        <v>144</v>
      </c>
      <c r="J7616" t="s">
        <v>137</v>
      </c>
      <c r="K7616" t="s">
        <v>209</v>
      </c>
      <c r="L7616" t="s">
        <v>21577</v>
      </c>
      <c r="M7616" t="s">
        <v>21578</v>
      </c>
      <c r="N7616">
        <v>7.6441666660000003</v>
      </c>
      <c r="O7616">
        <v>19</v>
      </c>
      <c r="P7616">
        <v>20</v>
      </c>
      <c r="Q7616">
        <v>19</v>
      </c>
      <c r="R7616">
        <v>2</v>
      </c>
      <c r="S7616">
        <v>18</v>
      </c>
      <c r="T7616">
        <v>4</v>
      </c>
      <c r="U7616">
        <v>0</v>
      </c>
      <c r="V7616">
        <v>0</v>
      </c>
      <c r="W7616">
        <v>73.100509619376567</v>
      </c>
      <c r="X7616">
        <v>54.186802249545835</v>
      </c>
      <c r="Y7616">
        <v>172.91015673007678</v>
      </c>
      <c r="Z7616">
        <v>3.7440900809492086</v>
      </c>
      <c r="AA7616">
        <v>3468.6483830363004</v>
      </c>
      <c r="AB7616">
        <v>83.326267606759231</v>
      </c>
      <c r="AC7616">
        <v>0</v>
      </c>
      <c r="AD7616">
        <v>0</v>
      </c>
      <c r="AE7616">
        <v>3855.9162093230079</v>
      </c>
    </row>
    <row r="7617" spans="1:31" x14ac:dyDescent="0.25">
      <c r="A7617">
        <v>2352492</v>
      </c>
      <c r="B7617">
        <v>1</v>
      </c>
      <c r="C7617" t="s">
        <v>81</v>
      </c>
      <c r="D7617" t="s">
        <v>122</v>
      </c>
      <c r="E7617" t="s">
        <v>147</v>
      </c>
      <c r="F7617" t="s">
        <v>21579</v>
      </c>
      <c r="G7617" t="s">
        <v>1768</v>
      </c>
      <c r="H7617" t="s">
        <v>135</v>
      </c>
      <c r="I7617" t="s">
        <v>144</v>
      </c>
      <c r="J7617" t="s">
        <v>137</v>
      </c>
      <c r="K7617" t="s">
        <v>138</v>
      </c>
      <c r="L7617" t="s">
        <v>21580</v>
      </c>
      <c r="M7617" t="s">
        <v>21581</v>
      </c>
      <c r="N7617">
        <v>3.6402777770000001</v>
      </c>
      <c r="O7617">
        <v>0</v>
      </c>
      <c r="P7617">
        <v>393</v>
      </c>
      <c r="Q7617">
        <v>0</v>
      </c>
      <c r="R7617">
        <v>0</v>
      </c>
      <c r="S7617">
        <v>0</v>
      </c>
      <c r="T7617">
        <v>9</v>
      </c>
      <c r="U7617">
        <v>0</v>
      </c>
      <c r="V7617">
        <v>0</v>
      </c>
      <c r="W7617">
        <v>0</v>
      </c>
      <c r="X7617">
        <v>292.60296974172445</v>
      </c>
      <c r="Y7617">
        <v>0</v>
      </c>
      <c r="Z7617">
        <v>0</v>
      </c>
      <c r="AA7617">
        <v>0</v>
      </c>
      <c r="AB7617">
        <v>36.442770238825041</v>
      </c>
      <c r="AC7617">
        <v>0</v>
      </c>
      <c r="AD7617">
        <v>0</v>
      </c>
      <c r="AE7617">
        <v>329.04573998054951</v>
      </c>
    </row>
    <row r="7618" spans="1:31" x14ac:dyDescent="0.25">
      <c r="A7618">
        <v>2352824</v>
      </c>
      <c r="B7618">
        <v>1</v>
      </c>
      <c r="C7618" t="s">
        <v>81</v>
      </c>
      <c r="D7618" t="s">
        <v>127</v>
      </c>
      <c r="E7618" t="s">
        <v>157</v>
      </c>
      <c r="F7618" t="s">
        <v>21582</v>
      </c>
      <c r="G7618" t="s">
        <v>204</v>
      </c>
      <c r="H7618" t="s">
        <v>154</v>
      </c>
      <c r="I7618" t="s">
        <v>144</v>
      </c>
      <c r="J7618" t="s">
        <v>137</v>
      </c>
      <c r="K7618" t="s">
        <v>138</v>
      </c>
      <c r="L7618" t="s">
        <v>21583</v>
      </c>
      <c r="M7618" t="s">
        <v>21584</v>
      </c>
      <c r="N7618">
        <v>1.838333333</v>
      </c>
      <c r="O7618">
        <v>0</v>
      </c>
      <c r="P7618">
        <v>4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0.80770999560639334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0.80770999560639334</v>
      </c>
    </row>
    <row r="7619" spans="1:31" x14ac:dyDescent="0.25">
      <c r="A7619">
        <v>2352987</v>
      </c>
      <c r="B7619">
        <v>1</v>
      </c>
      <c r="C7619" t="s">
        <v>81</v>
      </c>
      <c r="D7619" t="s">
        <v>128</v>
      </c>
      <c r="E7619" t="s">
        <v>141</v>
      </c>
      <c r="F7619" t="s">
        <v>21585</v>
      </c>
      <c r="G7619" t="s">
        <v>134</v>
      </c>
      <c r="H7619" t="s">
        <v>135</v>
      </c>
      <c r="I7619" t="s">
        <v>144</v>
      </c>
      <c r="J7619" t="s">
        <v>137</v>
      </c>
      <c r="K7619" t="s">
        <v>138</v>
      </c>
      <c r="L7619" t="s">
        <v>21586</v>
      </c>
      <c r="M7619" t="s">
        <v>21587</v>
      </c>
      <c r="N7619">
        <v>0.103333333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>
        <v>7</v>
      </c>
      <c r="V7619">
        <v>0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0</v>
      </c>
      <c r="AC7619">
        <v>69.071706178187796</v>
      </c>
      <c r="AD7619">
        <v>0</v>
      </c>
      <c r="AE7619">
        <v>69.071706178187796</v>
      </c>
    </row>
    <row r="7620" spans="1:31" x14ac:dyDescent="0.25">
      <c r="A7620">
        <v>2352446</v>
      </c>
      <c r="B7620">
        <v>1</v>
      </c>
      <c r="C7620" t="s">
        <v>81</v>
      </c>
      <c r="D7620" t="s">
        <v>122</v>
      </c>
      <c r="E7620" t="s">
        <v>132</v>
      </c>
      <c r="F7620" t="s">
        <v>21588</v>
      </c>
      <c r="G7620" t="s">
        <v>208</v>
      </c>
      <c r="H7620" t="s">
        <v>135</v>
      </c>
      <c r="I7620" t="s">
        <v>144</v>
      </c>
      <c r="J7620" t="s">
        <v>137</v>
      </c>
      <c r="K7620" t="s">
        <v>209</v>
      </c>
      <c r="L7620" t="s">
        <v>21589</v>
      </c>
      <c r="M7620" t="s">
        <v>21590</v>
      </c>
      <c r="N7620">
        <v>8.3047222220000005</v>
      </c>
      <c r="O7620">
        <v>0</v>
      </c>
      <c r="P7620">
        <v>8664</v>
      </c>
      <c r="Q7620">
        <v>0</v>
      </c>
      <c r="R7620">
        <v>34</v>
      </c>
      <c r="S7620">
        <v>0</v>
      </c>
      <c r="T7620">
        <v>454</v>
      </c>
      <c r="U7620">
        <v>0</v>
      </c>
      <c r="V7620">
        <v>0</v>
      </c>
      <c r="W7620">
        <v>0</v>
      </c>
      <c r="X7620">
        <v>16601.261225993359</v>
      </c>
      <c r="Y7620">
        <v>0</v>
      </c>
      <c r="Z7620">
        <v>151.62044552382437</v>
      </c>
      <c r="AA7620">
        <v>0</v>
      </c>
      <c r="AB7620">
        <v>5352.4487242839878</v>
      </c>
      <c r="AC7620">
        <v>0</v>
      </c>
      <c r="AD7620">
        <v>0</v>
      </c>
      <c r="AE7620">
        <v>22105.330395801175</v>
      </c>
    </row>
    <row r="7621" spans="1:31" x14ac:dyDescent="0.25">
      <c r="A7621">
        <v>2352469</v>
      </c>
      <c r="B7621">
        <v>1</v>
      </c>
      <c r="C7621" t="s">
        <v>80</v>
      </c>
      <c r="D7621" t="s">
        <v>91</v>
      </c>
      <c r="E7621" t="s">
        <v>174</v>
      </c>
      <c r="F7621" t="s">
        <v>21591</v>
      </c>
      <c r="G7621" t="s">
        <v>208</v>
      </c>
      <c r="H7621" t="s">
        <v>154</v>
      </c>
      <c r="I7621" t="s">
        <v>144</v>
      </c>
      <c r="J7621" t="s">
        <v>137</v>
      </c>
      <c r="K7621" t="s">
        <v>209</v>
      </c>
      <c r="L7621" t="s">
        <v>21592</v>
      </c>
      <c r="M7621" t="s">
        <v>21593</v>
      </c>
      <c r="N7621">
        <v>5.3852777769999998</v>
      </c>
      <c r="O7621">
        <v>0</v>
      </c>
      <c r="P7621">
        <v>58</v>
      </c>
      <c r="Q7621">
        <v>0</v>
      </c>
      <c r="R7621">
        <v>0</v>
      </c>
      <c r="S7621">
        <v>0</v>
      </c>
      <c r="T7621">
        <v>4</v>
      </c>
      <c r="U7621">
        <v>0</v>
      </c>
      <c r="V7621">
        <v>0</v>
      </c>
      <c r="W7621">
        <v>0</v>
      </c>
      <c r="X7621">
        <v>74.240293643509517</v>
      </c>
      <c r="Y7621">
        <v>0</v>
      </c>
      <c r="Z7621">
        <v>0</v>
      </c>
      <c r="AA7621">
        <v>0</v>
      </c>
      <c r="AB7621">
        <v>29.802651585623963</v>
      </c>
      <c r="AC7621">
        <v>0</v>
      </c>
      <c r="AD7621">
        <v>0</v>
      </c>
      <c r="AE7621">
        <v>104.04294522913348</v>
      </c>
    </row>
    <row r="7622" spans="1:31" x14ac:dyDescent="0.25">
      <c r="A7622">
        <v>2352784</v>
      </c>
      <c r="B7622">
        <v>1</v>
      </c>
      <c r="C7622" t="s">
        <v>80</v>
      </c>
      <c r="D7622" t="s">
        <v>85</v>
      </c>
      <c r="E7622" t="s">
        <v>157</v>
      </c>
      <c r="F7622" t="s">
        <v>21594</v>
      </c>
      <c r="G7622" t="s">
        <v>204</v>
      </c>
      <c r="H7622" t="s">
        <v>154</v>
      </c>
      <c r="I7622" t="s">
        <v>144</v>
      </c>
      <c r="J7622" t="s">
        <v>137</v>
      </c>
      <c r="K7622" t="s">
        <v>138</v>
      </c>
      <c r="L7622" t="s">
        <v>21595</v>
      </c>
      <c r="M7622" t="s">
        <v>21596</v>
      </c>
      <c r="N7622">
        <v>2.0605555550000001</v>
      </c>
      <c r="O7622">
        <v>0</v>
      </c>
      <c r="P7622">
        <v>6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4.6934113980098342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4.6934113980098342</v>
      </c>
    </row>
    <row r="7623" spans="1:31" x14ac:dyDescent="0.25">
      <c r="A7623">
        <v>2352429</v>
      </c>
      <c r="B7623">
        <v>1</v>
      </c>
      <c r="C7623" t="s">
        <v>80</v>
      </c>
      <c r="D7623" t="s">
        <v>104</v>
      </c>
      <c r="E7623" t="s">
        <v>151</v>
      </c>
      <c r="F7623" t="s">
        <v>21597</v>
      </c>
      <c r="G7623" t="s">
        <v>410</v>
      </c>
      <c r="H7623" t="s">
        <v>154</v>
      </c>
      <c r="I7623" t="s">
        <v>144</v>
      </c>
      <c r="J7623" t="s">
        <v>137</v>
      </c>
      <c r="K7623" t="s">
        <v>138</v>
      </c>
      <c r="L7623" t="s">
        <v>21598</v>
      </c>
      <c r="M7623" t="s">
        <v>21599</v>
      </c>
      <c r="N7623">
        <v>2</v>
      </c>
      <c r="O7623">
        <v>0</v>
      </c>
      <c r="P7623">
        <v>92</v>
      </c>
      <c r="Q7623">
        <v>0</v>
      </c>
      <c r="R7623">
        <v>2</v>
      </c>
      <c r="S7623">
        <v>0</v>
      </c>
      <c r="T7623">
        <v>8</v>
      </c>
      <c r="U7623">
        <v>0</v>
      </c>
      <c r="V7623">
        <v>0</v>
      </c>
      <c r="W7623">
        <v>0</v>
      </c>
      <c r="X7623">
        <v>30.961428717208069</v>
      </c>
      <c r="Y7623">
        <v>0</v>
      </c>
      <c r="Z7623">
        <v>0.75481349397178676</v>
      </c>
      <c r="AA7623">
        <v>0</v>
      </c>
      <c r="AB7623">
        <v>3.9597878075708</v>
      </c>
      <c r="AC7623">
        <v>0</v>
      </c>
      <c r="AD7623">
        <v>0</v>
      </c>
      <c r="AE7623">
        <v>35.676030018750659</v>
      </c>
    </row>
    <row r="7624" spans="1:31" x14ac:dyDescent="0.25">
      <c r="A7624">
        <v>2352778</v>
      </c>
      <c r="B7624">
        <v>1</v>
      </c>
      <c r="C7624" t="s">
        <v>81</v>
      </c>
      <c r="D7624" t="s">
        <v>118</v>
      </c>
      <c r="E7624" t="s">
        <v>151</v>
      </c>
      <c r="F7624" t="s">
        <v>21600</v>
      </c>
      <c r="G7624" t="s">
        <v>153</v>
      </c>
      <c r="H7624" t="s">
        <v>154</v>
      </c>
      <c r="I7624" t="s">
        <v>144</v>
      </c>
      <c r="J7624" t="s">
        <v>137</v>
      </c>
      <c r="K7624" t="s">
        <v>138</v>
      </c>
      <c r="L7624" t="s">
        <v>21601</v>
      </c>
      <c r="M7624" t="s">
        <v>21602</v>
      </c>
      <c r="N7624">
        <v>1.586944444</v>
      </c>
      <c r="O7624">
        <v>0</v>
      </c>
      <c r="P7624">
        <v>39</v>
      </c>
      <c r="Q7624">
        <v>0</v>
      </c>
      <c r="R7624">
        <v>0</v>
      </c>
      <c r="S7624">
        <v>0</v>
      </c>
      <c r="T7624">
        <v>2</v>
      </c>
      <c r="U7624">
        <v>0</v>
      </c>
      <c r="V7624">
        <v>0</v>
      </c>
      <c r="W7624">
        <v>0</v>
      </c>
      <c r="X7624">
        <v>21.289591685954878</v>
      </c>
      <c r="Y7624">
        <v>0</v>
      </c>
      <c r="Z7624">
        <v>0</v>
      </c>
      <c r="AA7624">
        <v>0</v>
      </c>
      <c r="AB7624">
        <v>1.0967321399175218</v>
      </c>
      <c r="AC7624">
        <v>0</v>
      </c>
      <c r="AD7624">
        <v>0</v>
      </c>
      <c r="AE7624">
        <v>22.386323825872399</v>
      </c>
    </row>
    <row r="7625" spans="1:31" x14ac:dyDescent="0.25">
      <c r="A7625">
        <v>2352532</v>
      </c>
      <c r="B7625">
        <v>1</v>
      </c>
      <c r="C7625" t="s">
        <v>80</v>
      </c>
      <c r="D7625" t="s">
        <v>85</v>
      </c>
      <c r="E7625" t="s">
        <v>151</v>
      </c>
      <c r="F7625" t="s">
        <v>21603</v>
      </c>
      <c r="G7625" t="s">
        <v>269</v>
      </c>
      <c r="H7625" t="s">
        <v>154</v>
      </c>
      <c r="I7625" t="s">
        <v>144</v>
      </c>
      <c r="J7625" t="s">
        <v>137</v>
      </c>
      <c r="K7625" t="s">
        <v>209</v>
      </c>
      <c r="L7625" t="s">
        <v>21604</v>
      </c>
      <c r="M7625" t="s">
        <v>21605</v>
      </c>
      <c r="N7625">
        <v>6.2125000000000004</v>
      </c>
      <c r="O7625">
        <v>0</v>
      </c>
      <c r="P7625">
        <v>269</v>
      </c>
      <c r="Q7625">
        <v>0</v>
      </c>
      <c r="R7625">
        <v>0</v>
      </c>
      <c r="S7625">
        <v>0</v>
      </c>
      <c r="T7625">
        <v>39</v>
      </c>
      <c r="U7625">
        <v>0</v>
      </c>
      <c r="V7625">
        <v>0</v>
      </c>
      <c r="W7625">
        <v>0</v>
      </c>
      <c r="X7625">
        <v>602.06801353744549</v>
      </c>
      <c r="Y7625">
        <v>0</v>
      </c>
      <c r="Z7625">
        <v>0</v>
      </c>
      <c r="AA7625">
        <v>0</v>
      </c>
      <c r="AB7625">
        <v>218.16218899090865</v>
      </c>
      <c r="AC7625">
        <v>0</v>
      </c>
      <c r="AD7625">
        <v>0</v>
      </c>
      <c r="AE7625">
        <v>820.23020252835408</v>
      </c>
    </row>
    <row r="7626" spans="1:31" x14ac:dyDescent="0.25">
      <c r="A7626">
        <v>2352924</v>
      </c>
      <c r="B7626">
        <v>1</v>
      </c>
      <c r="C7626" t="s">
        <v>81</v>
      </c>
      <c r="D7626" t="s">
        <v>128</v>
      </c>
      <c r="E7626" t="s">
        <v>132</v>
      </c>
      <c r="F7626" t="s">
        <v>21606</v>
      </c>
      <c r="G7626" t="s">
        <v>134</v>
      </c>
      <c r="H7626" t="s">
        <v>135</v>
      </c>
      <c r="I7626" t="s">
        <v>144</v>
      </c>
      <c r="J7626" t="s">
        <v>137</v>
      </c>
      <c r="K7626" t="s">
        <v>138</v>
      </c>
      <c r="L7626" t="s">
        <v>21001</v>
      </c>
      <c r="M7626" t="s">
        <v>21607</v>
      </c>
      <c r="N7626">
        <v>0.63333333300000005</v>
      </c>
      <c r="O7626">
        <v>0</v>
      </c>
      <c r="P7626">
        <v>2443</v>
      </c>
      <c r="Q7626">
        <v>7</v>
      </c>
      <c r="R7626">
        <v>24</v>
      </c>
      <c r="S7626">
        <v>11</v>
      </c>
      <c r="T7626">
        <v>152</v>
      </c>
      <c r="U7626">
        <v>0</v>
      </c>
      <c r="V7626">
        <v>0</v>
      </c>
      <c r="W7626">
        <v>0</v>
      </c>
      <c r="X7626">
        <v>438.83367071085991</v>
      </c>
      <c r="Y7626">
        <v>42.835103834562403</v>
      </c>
      <c r="Z7626">
        <v>28.738100861078699</v>
      </c>
      <c r="AA7626">
        <v>174.28919697669372</v>
      </c>
      <c r="AB7626">
        <v>138.29257845607665</v>
      </c>
      <c r="AC7626">
        <v>0</v>
      </c>
      <c r="AD7626">
        <v>0</v>
      </c>
      <c r="AE7626">
        <v>822.98865083927137</v>
      </c>
    </row>
    <row r="7627" spans="1:31" x14ac:dyDescent="0.25">
      <c r="A7627">
        <v>2352618</v>
      </c>
      <c r="B7627">
        <v>1</v>
      </c>
      <c r="C7627" t="s">
        <v>81</v>
      </c>
      <c r="D7627" t="s">
        <v>127</v>
      </c>
      <c r="E7627" t="s">
        <v>147</v>
      </c>
      <c r="F7627" t="s">
        <v>21608</v>
      </c>
      <c r="G7627" t="s">
        <v>134</v>
      </c>
      <c r="H7627" t="s">
        <v>135</v>
      </c>
      <c r="I7627" t="s">
        <v>136</v>
      </c>
      <c r="J7627" t="s">
        <v>137</v>
      </c>
      <c r="K7627" t="s">
        <v>138</v>
      </c>
      <c r="L7627" t="s">
        <v>21609</v>
      </c>
      <c r="M7627" t="s">
        <v>21610</v>
      </c>
      <c r="N7627">
        <v>1.1111111E-2</v>
      </c>
      <c r="O7627">
        <v>1</v>
      </c>
      <c r="P7627">
        <v>1141</v>
      </c>
      <c r="Q7627">
        <v>143</v>
      </c>
      <c r="R7627">
        <v>95</v>
      </c>
      <c r="S7627">
        <v>11</v>
      </c>
      <c r="T7627">
        <v>137</v>
      </c>
      <c r="U7627">
        <v>1</v>
      </c>
      <c r="V7627">
        <v>2</v>
      </c>
      <c r="W7627">
        <v>3.5943983333333339E-2</v>
      </c>
      <c r="X7627">
        <v>3.0927990204545495</v>
      </c>
      <c r="Y7627">
        <v>15.526790927316169</v>
      </c>
      <c r="Z7627">
        <v>2.1364317064820004</v>
      </c>
      <c r="AA7627">
        <v>1.4055276843933335</v>
      </c>
      <c r="AB7627">
        <v>1.3961562720813121</v>
      </c>
      <c r="AC7627">
        <v>1.600624387672978</v>
      </c>
      <c r="AD7627">
        <v>3.6744728240484448</v>
      </c>
      <c r="AE7627">
        <v>28.868746805782123</v>
      </c>
    </row>
    <row r="7628" spans="1:31" x14ac:dyDescent="0.25">
      <c r="A7628">
        <v>2352512</v>
      </c>
      <c r="B7628">
        <v>1</v>
      </c>
      <c r="C7628" t="s">
        <v>80</v>
      </c>
      <c r="D7628" t="s">
        <v>104</v>
      </c>
      <c r="E7628" t="s">
        <v>151</v>
      </c>
      <c r="F7628" t="s">
        <v>21611</v>
      </c>
      <c r="G7628" t="s">
        <v>352</v>
      </c>
      <c r="H7628" t="s">
        <v>154</v>
      </c>
      <c r="I7628" t="s">
        <v>144</v>
      </c>
      <c r="J7628" t="s">
        <v>137</v>
      </c>
      <c r="K7628" t="s">
        <v>138</v>
      </c>
      <c r="L7628" t="s">
        <v>21612</v>
      </c>
      <c r="M7628" t="s">
        <v>21613</v>
      </c>
      <c r="N7628">
        <v>1.434722222</v>
      </c>
      <c r="O7628">
        <v>0</v>
      </c>
      <c r="P7628">
        <v>72</v>
      </c>
      <c r="Q7628">
        <v>0</v>
      </c>
      <c r="R7628">
        <v>3</v>
      </c>
      <c r="S7628">
        <v>0</v>
      </c>
      <c r="T7628">
        <v>8</v>
      </c>
      <c r="U7628">
        <v>0</v>
      </c>
      <c r="V7628">
        <v>0</v>
      </c>
      <c r="W7628">
        <v>0</v>
      </c>
      <c r="X7628">
        <v>21.459475946613058</v>
      </c>
      <c r="Y7628">
        <v>0</v>
      </c>
      <c r="Z7628">
        <v>0</v>
      </c>
      <c r="AA7628">
        <v>0</v>
      </c>
      <c r="AB7628">
        <v>3.4759574129545263</v>
      </c>
      <c r="AC7628">
        <v>0</v>
      </c>
      <c r="AD7628">
        <v>0</v>
      </c>
      <c r="AE7628">
        <v>24.935433359567583</v>
      </c>
    </row>
    <row r="7629" spans="1:31" x14ac:dyDescent="0.25">
      <c r="A7629">
        <v>2352406</v>
      </c>
      <c r="B7629">
        <v>1</v>
      </c>
      <c r="C7629" t="s">
        <v>80</v>
      </c>
      <c r="D7629" t="s">
        <v>97</v>
      </c>
      <c r="E7629" t="s">
        <v>157</v>
      </c>
      <c r="F7629" t="s">
        <v>21614</v>
      </c>
      <c r="G7629" t="s">
        <v>159</v>
      </c>
      <c r="H7629" t="s">
        <v>154</v>
      </c>
      <c r="I7629" t="s">
        <v>144</v>
      </c>
      <c r="J7629" t="s">
        <v>137</v>
      </c>
      <c r="K7629" t="s">
        <v>138</v>
      </c>
      <c r="L7629" t="s">
        <v>21615</v>
      </c>
      <c r="M7629" t="s">
        <v>21616</v>
      </c>
      <c r="N7629">
        <v>2.5686111110000001</v>
      </c>
      <c r="O7629">
        <v>0</v>
      </c>
      <c r="P7629">
        <v>1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1.2255215573153868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v>1.2255215573153868</v>
      </c>
    </row>
    <row r="7630" spans="1:31" x14ac:dyDescent="0.25">
      <c r="A7630">
        <v>2352947</v>
      </c>
      <c r="B7630">
        <v>1</v>
      </c>
      <c r="C7630" t="s">
        <v>81</v>
      </c>
      <c r="D7630" t="s">
        <v>120</v>
      </c>
      <c r="E7630" t="s">
        <v>141</v>
      </c>
      <c r="F7630" t="s">
        <v>320</v>
      </c>
      <c r="G7630" t="s">
        <v>134</v>
      </c>
      <c r="H7630" t="s">
        <v>135</v>
      </c>
      <c r="I7630" t="s">
        <v>144</v>
      </c>
      <c r="J7630" t="s">
        <v>137</v>
      </c>
      <c r="K7630" t="s">
        <v>138</v>
      </c>
      <c r="L7630" t="s">
        <v>21617</v>
      </c>
      <c r="M7630" t="s">
        <v>21618</v>
      </c>
      <c r="N7630">
        <v>2.3247222220000001</v>
      </c>
      <c r="O7630">
        <v>0</v>
      </c>
      <c r="P7630">
        <v>75</v>
      </c>
      <c r="Q7630">
        <v>39</v>
      </c>
      <c r="R7630">
        <v>2</v>
      </c>
      <c r="S7630">
        <v>14</v>
      </c>
      <c r="T7630">
        <v>3</v>
      </c>
      <c r="U7630">
        <v>0</v>
      </c>
      <c r="V7630">
        <v>0</v>
      </c>
      <c r="W7630">
        <v>0</v>
      </c>
      <c r="X7630">
        <v>72.3871533761574</v>
      </c>
      <c r="Y7630">
        <v>437.97535133098597</v>
      </c>
      <c r="Z7630">
        <v>10.047038893893914</v>
      </c>
      <c r="AA7630">
        <v>112.6186229005329</v>
      </c>
      <c r="AB7630">
        <v>1.1420129218694166</v>
      </c>
      <c r="AC7630">
        <v>0</v>
      </c>
      <c r="AD7630">
        <v>0</v>
      </c>
      <c r="AE7630">
        <v>634.17017942343966</v>
      </c>
    </row>
    <row r="7631" spans="1:31" x14ac:dyDescent="0.25">
      <c r="A7631">
        <v>2352990</v>
      </c>
      <c r="B7631">
        <v>1</v>
      </c>
      <c r="C7631" t="s">
        <v>80</v>
      </c>
      <c r="D7631" t="s">
        <v>105</v>
      </c>
      <c r="E7631" t="s">
        <v>174</v>
      </c>
      <c r="F7631" t="s">
        <v>12467</v>
      </c>
      <c r="G7631" t="s">
        <v>176</v>
      </c>
      <c r="H7631" t="s">
        <v>154</v>
      </c>
      <c r="I7631" t="s">
        <v>144</v>
      </c>
      <c r="J7631" t="s">
        <v>137</v>
      </c>
      <c r="K7631" t="s">
        <v>138</v>
      </c>
      <c r="L7631" t="s">
        <v>21619</v>
      </c>
      <c r="M7631" t="s">
        <v>21620</v>
      </c>
      <c r="N7631">
        <v>1.5041666659999999</v>
      </c>
      <c r="O7631">
        <v>0</v>
      </c>
      <c r="P7631">
        <v>99</v>
      </c>
      <c r="Q7631">
        <v>0</v>
      </c>
      <c r="R7631">
        <v>4</v>
      </c>
      <c r="S7631">
        <v>0</v>
      </c>
      <c r="T7631">
        <v>16</v>
      </c>
      <c r="U7631">
        <v>0</v>
      </c>
      <c r="V7631">
        <v>0</v>
      </c>
      <c r="W7631">
        <v>0</v>
      </c>
      <c r="X7631">
        <v>41.234970879140768</v>
      </c>
      <c r="Y7631">
        <v>0</v>
      </c>
      <c r="Z7631">
        <v>1.8634607838967943</v>
      </c>
      <c r="AA7631">
        <v>0</v>
      </c>
      <c r="AB7631">
        <v>19.572974461824426</v>
      </c>
      <c r="AC7631">
        <v>0</v>
      </c>
      <c r="AD7631">
        <v>0</v>
      </c>
      <c r="AE7631">
        <v>62.671406124861988</v>
      </c>
    </row>
    <row r="7632" spans="1:31" x14ac:dyDescent="0.25">
      <c r="A7632">
        <v>2352681</v>
      </c>
      <c r="B7632">
        <v>1</v>
      </c>
      <c r="C7632" t="s">
        <v>81</v>
      </c>
      <c r="D7632" t="s">
        <v>128</v>
      </c>
      <c r="E7632" t="s">
        <v>151</v>
      </c>
      <c r="F7632" t="s">
        <v>308</v>
      </c>
      <c r="G7632" t="s">
        <v>153</v>
      </c>
      <c r="H7632" t="s">
        <v>154</v>
      </c>
      <c r="I7632" t="s">
        <v>144</v>
      </c>
      <c r="J7632" t="s">
        <v>137</v>
      </c>
      <c r="K7632" t="s">
        <v>138</v>
      </c>
      <c r="L7632" t="s">
        <v>21621</v>
      </c>
      <c r="M7632" t="s">
        <v>21622</v>
      </c>
      <c r="N7632">
        <v>3.0008333330000001</v>
      </c>
      <c r="O7632">
        <v>0</v>
      </c>
      <c r="P7632">
        <v>609</v>
      </c>
      <c r="Q7632">
        <v>0</v>
      </c>
      <c r="R7632">
        <v>2</v>
      </c>
      <c r="S7632">
        <v>0</v>
      </c>
      <c r="T7632">
        <v>17</v>
      </c>
      <c r="U7632">
        <v>0</v>
      </c>
      <c r="V7632">
        <v>0</v>
      </c>
      <c r="W7632">
        <v>0</v>
      </c>
      <c r="X7632">
        <v>463.18113047234453</v>
      </c>
      <c r="Y7632">
        <v>0</v>
      </c>
      <c r="Z7632">
        <v>1.9037929272681664E-2</v>
      </c>
      <c r="AA7632">
        <v>0</v>
      </c>
      <c r="AB7632">
        <v>54.535144356685635</v>
      </c>
      <c r="AC7632">
        <v>0</v>
      </c>
      <c r="AD7632">
        <v>0</v>
      </c>
      <c r="AE7632">
        <v>517.73531275830283</v>
      </c>
    </row>
    <row r="7633" spans="1:31" x14ac:dyDescent="0.25">
      <c r="A7633">
        <v>2352612</v>
      </c>
      <c r="B7633">
        <v>1</v>
      </c>
      <c r="C7633" t="s">
        <v>80</v>
      </c>
      <c r="D7633" t="s">
        <v>100</v>
      </c>
      <c r="E7633" t="s">
        <v>157</v>
      </c>
      <c r="F7633" t="s">
        <v>21623</v>
      </c>
      <c r="G7633" t="s">
        <v>194</v>
      </c>
      <c r="H7633" t="s">
        <v>154</v>
      </c>
      <c r="I7633" t="s">
        <v>144</v>
      </c>
      <c r="J7633" t="s">
        <v>137</v>
      </c>
      <c r="K7633" t="s">
        <v>138</v>
      </c>
      <c r="L7633" t="s">
        <v>21624</v>
      </c>
      <c r="M7633" t="s">
        <v>21625</v>
      </c>
      <c r="N7633">
        <v>2.4608333330000001</v>
      </c>
      <c r="O7633">
        <v>0</v>
      </c>
      <c r="P7633">
        <v>9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12.768732054442282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12.768732054442282</v>
      </c>
    </row>
    <row r="7634" spans="1:31" x14ac:dyDescent="0.25">
      <c r="A7634">
        <v>2352635</v>
      </c>
      <c r="B7634">
        <v>1</v>
      </c>
      <c r="C7634" t="s">
        <v>80</v>
      </c>
      <c r="D7634" t="s">
        <v>101</v>
      </c>
      <c r="E7634" t="s">
        <v>151</v>
      </c>
      <c r="F7634" t="s">
        <v>5698</v>
      </c>
      <c r="G7634" t="s">
        <v>194</v>
      </c>
      <c r="H7634" t="s">
        <v>154</v>
      </c>
      <c r="I7634" t="s">
        <v>144</v>
      </c>
      <c r="J7634" t="s">
        <v>137</v>
      </c>
      <c r="K7634" t="s">
        <v>138</v>
      </c>
      <c r="L7634" t="s">
        <v>21626</v>
      </c>
      <c r="M7634" t="s">
        <v>21627</v>
      </c>
      <c r="N7634">
        <v>0.92416666599999997</v>
      </c>
      <c r="O7634">
        <v>0</v>
      </c>
      <c r="P7634">
        <v>1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0.27835505703661112</v>
      </c>
      <c r="Y7634">
        <v>0</v>
      </c>
      <c r="Z7634">
        <v>0</v>
      </c>
      <c r="AA7634">
        <v>0</v>
      </c>
      <c r="AB7634">
        <v>0</v>
      </c>
      <c r="AC7634">
        <v>0</v>
      </c>
      <c r="AD7634">
        <v>0</v>
      </c>
      <c r="AE7634">
        <v>0.27835505703661112</v>
      </c>
    </row>
    <row r="7635" spans="1:31" x14ac:dyDescent="0.25">
      <c r="A7635">
        <v>2352967</v>
      </c>
      <c r="B7635">
        <v>1</v>
      </c>
      <c r="C7635" t="s">
        <v>81</v>
      </c>
      <c r="D7635" t="s">
        <v>113</v>
      </c>
      <c r="E7635" t="s">
        <v>151</v>
      </c>
      <c r="F7635" t="s">
        <v>21628</v>
      </c>
      <c r="G7635" t="s">
        <v>153</v>
      </c>
      <c r="H7635" t="s">
        <v>154</v>
      </c>
      <c r="I7635" t="s">
        <v>144</v>
      </c>
      <c r="J7635" t="s">
        <v>137</v>
      </c>
      <c r="K7635" t="s">
        <v>138</v>
      </c>
      <c r="L7635" t="s">
        <v>21629</v>
      </c>
      <c r="M7635" t="s">
        <v>21630</v>
      </c>
      <c r="N7635">
        <v>0.954166666</v>
      </c>
      <c r="O7635">
        <v>0</v>
      </c>
      <c r="P7635">
        <v>8</v>
      </c>
      <c r="Q7635">
        <v>0</v>
      </c>
      <c r="R7635">
        <v>2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1.1070868353398071</v>
      </c>
      <c r="Y7635">
        <v>0</v>
      </c>
      <c r="Z7635">
        <v>2.2982636835606249</v>
      </c>
      <c r="AA7635">
        <v>0</v>
      </c>
      <c r="AB7635">
        <v>0</v>
      </c>
      <c r="AC7635">
        <v>0</v>
      </c>
      <c r="AD7635">
        <v>0</v>
      </c>
      <c r="AE7635">
        <v>3.4053505189004323</v>
      </c>
    </row>
    <row r="7636" spans="1:31" x14ac:dyDescent="0.25">
      <c r="A7636">
        <v>2352489</v>
      </c>
      <c r="B7636">
        <v>1</v>
      </c>
      <c r="C7636" t="s">
        <v>80</v>
      </c>
      <c r="D7636" t="s">
        <v>108</v>
      </c>
      <c r="E7636" t="s">
        <v>141</v>
      </c>
      <c r="F7636" t="s">
        <v>21631</v>
      </c>
      <c r="G7636" t="s">
        <v>208</v>
      </c>
      <c r="H7636" t="s">
        <v>135</v>
      </c>
      <c r="I7636" t="s">
        <v>144</v>
      </c>
      <c r="J7636" t="s">
        <v>137</v>
      </c>
      <c r="K7636" t="s">
        <v>209</v>
      </c>
      <c r="L7636" t="s">
        <v>21632</v>
      </c>
      <c r="M7636" t="s">
        <v>21633</v>
      </c>
      <c r="N7636">
        <v>8.0341666660000008</v>
      </c>
      <c r="O7636">
        <v>0</v>
      </c>
      <c r="P7636">
        <v>324</v>
      </c>
      <c r="Q7636">
        <v>0</v>
      </c>
      <c r="R7636">
        <v>142</v>
      </c>
      <c r="S7636">
        <v>3</v>
      </c>
      <c r="T7636">
        <v>80</v>
      </c>
      <c r="U7636">
        <v>0</v>
      </c>
      <c r="V7636">
        <v>0</v>
      </c>
      <c r="W7636">
        <v>0</v>
      </c>
      <c r="X7636">
        <v>476.79410335635362</v>
      </c>
      <c r="Y7636">
        <v>0</v>
      </c>
      <c r="Z7636">
        <v>1544.6948945814936</v>
      </c>
      <c r="AA7636">
        <v>38.430635860289442</v>
      </c>
      <c r="AB7636">
        <v>868.10432782634723</v>
      </c>
      <c r="AC7636">
        <v>0</v>
      </c>
      <c r="AD7636">
        <v>0</v>
      </c>
      <c r="AE7636">
        <v>2928.0239616244839</v>
      </c>
    </row>
    <row r="7637" spans="1:31" x14ac:dyDescent="0.25">
      <c r="A7637">
        <v>2352472</v>
      </c>
      <c r="B7637">
        <v>1</v>
      </c>
      <c r="C7637" t="s">
        <v>80</v>
      </c>
      <c r="D7637" t="s">
        <v>93</v>
      </c>
      <c r="E7637" t="s">
        <v>132</v>
      </c>
      <c r="F7637" t="s">
        <v>21634</v>
      </c>
      <c r="G7637" t="s">
        <v>208</v>
      </c>
      <c r="H7637" t="s">
        <v>135</v>
      </c>
      <c r="I7637" t="s">
        <v>144</v>
      </c>
      <c r="J7637" t="s">
        <v>137</v>
      </c>
      <c r="K7637" t="s">
        <v>209</v>
      </c>
      <c r="L7637" t="s">
        <v>21635</v>
      </c>
      <c r="M7637" t="s">
        <v>21636</v>
      </c>
      <c r="N7637">
        <v>4.1569444439999996</v>
      </c>
      <c r="O7637">
        <v>0</v>
      </c>
      <c r="P7637">
        <v>26</v>
      </c>
      <c r="Q7637">
        <v>0</v>
      </c>
      <c r="R7637">
        <v>31</v>
      </c>
      <c r="S7637">
        <v>0</v>
      </c>
      <c r="T7637">
        <v>15</v>
      </c>
      <c r="U7637">
        <v>0</v>
      </c>
      <c r="V7637">
        <v>0</v>
      </c>
      <c r="W7637">
        <v>0</v>
      </c>
      <c r="X7637">
        <v>73.49289903111594</v>
      </c>
      <c r="Y7637">
        <v>0</v>
      </c>
      <c r="Z7637">
        <v>931.84426492793693</v>
      </c>
      <c r="AA7637">
        <v>0</v>
      </c>
      <c r="AB7637">
        <v>285.57623080462417</v>
      </c>
      <c r="AC7637">
        <v>0</v>
      </c>
      <c r="AD7637">
        <v>0</v>
      </c>
      <c r="AE7637">
        <v>1290.9133947636769</v>
      </c>
    </row>
    <row r="7638" spans="1:31" x14ac:dyDescent="0.25">
      <c r="A7638">
        <v>2353030</v>
      </c>
      <c r="B7638">
        <v>1</v>
      </c>
      <c r="C7638" t="s">
        <v>80</v>
      </c>
      <c r="D7638" t="s">
        <v>94</v>
      </c>
      <c r="E7638" t="s">
        <v>174</v>
      </c>
      <c r="F7638" t="s">
        <v>12559</v>
      </c>
      <c r="G7638" t="s">
        <v>176</v>
      </c>
      <c r="H7638" t="s">
        <v>154</v>
      </c>
      <c r="I7638" t="s">
        <v>144</v>
      </c>
      <c r="J7638" t="s">
        <v>137</v>
      </c>
      <c r="K7638" t="s">
        <v>138</v>
      </c>
      <c r="L7638" t="s">
        <v>21637</v>
      </c>
      <c r="M7638" t="s">
        <v>21638</v>
      </c>
      <c r="N7638">
        <v>5.1541666660000001</v>
      </c>
      <c r="O7638">
        <v>0</v>
      </c>
      <c r="P7638">
        <v>196</v>
      </c>
      <c r="Q7638">
        <v>0</v>
      </c>
      <c r="R7638">
        <v>1</v>
      </c>
      <c r="S7638">
        <v>0</v>
      </c>
      <c r="T7638">
        <v>3</v>
      </c>
      <c r="U7638">
        <v>0</v>
      </c>
      <c r="V7638">
        <v>0</v>
      </c>
      <c r="W7638">
        <v>0</v>
      </c>
      <c r="X7638">
        <v>242.01400769709107</v>
      </c>
      <c r="Y7638">
        <v>0</v>
      </c>
      <c r="Z7638">
        <v>3.6504833072368483</v>
      </c>
      <c r="AA7638">
        <v>0</v>
      </c>
      <c r="AB7638">
        <v>10.062438977487815</v>
      </c>
      <c r="AC7638">
        <v>0</v>
      </c>
      <c r="AD7638">
        <v>0</v>
      </c>
      <c r="AE7638">
        <v>255.72692998181572</v>
      </c>
    </row>
    <row r="7639" spans="1:31" x14ac:dyDescent="0.25">
      <c r="A7639">
        <v>2352781</v>
      </c>
      <c r="B7639">
        <v>1</v>
      </c>
      <c r="C7639" t="s">
        <v>80</v>
      </c>
      <c r="D7639" t="s">
        <v>104</v>
      </c>
      <c r="E7639" t="s">
        <v>174</v>
      </c>
      <c r="F7639" t="s">
        <v>21639</v>
      </c>
      <c r="G7639" t="s">
        <v>176</v>
      </c>
      <c r="H7639" t="s">
        <v>154</v>
      </c>
      <c r="I7639" t="s">
        <v>144</v>
      </c>
      <c r="J7639" t="s">
        <v>137</v>
      </c>
      <c r="K7639" t="s">
        <v>138</v>
      </c>
      <c r="L7639" t="s">
        <v>21640</v>
      </c>
      <c r="M7639" t="s">
        <v>21641</v>
      </c>
      <c r="N7639">
        <v>1.028333333</v>
      </c>
      <c r="O7639">
        <v>0</v>
      </c>
      <c r="P7639">
        <v>4</v>
      </c>
      <c r="Q7639">
        <v>0</v>
      </c>
      <c r="R7639">
        <v>12</v>
      </c>
      <c r="S7639">
        <v>0</v>
      </c>
      <c r="T7639">
        <v>18</v>
      </c>
      <c r="U7639">
        <v>0</v>
      </c>
      <c r="V7639">
        <v>0</v>
      </c>
      <c r="W7639">
        <v>0</v>
      </c>
      <c r="X7639">
        <v>5.5853453668321436</v>
      </c>
      <c r="Y7639">
        <v>0</v>
      </c>
      <c r="Z7639">
        <v>12.859117073690525</v>
      </c>
      <c r="AA7639">
        <v>0</v>
      </c>
      <c r="AB7639">
        <v>32.216670269534056</v>
      </c>
      <c r="AC7639">
        <v>0</v>
      </c>
      <c r="AD7639">
        <v>0</v>
      </c>
      <c r="AE7639">
        <v>50.661132710056727</v>
      </c>
    </row>
    <row r="7640" spans="1:31" x14ac:dyDescent="0.25">
      <c r="A7640">
        <v>2352426</v>
      </c>
      <c r="B7640">
        <v>1</v>
      </c>
      <c r="C7640" t="s">
        <v>80</v>
      </c>
      <c r="D7640" t="s">
        <v>98</v>
      </c>
      <c r="E7640" t="s">
        <v>151</v>
      </c>
      <c r="F7640" t="s">
        <v>21642</v>
      </c>
      <c r="G7640" t="s">
        <v>153</v>
      </c>
      <c r="H7640" t="s">
        <v>154</v>
      </c>
      <c r="I7640" t="s">
        <v>144</v>
      </c>
      <c r="J7640" t="s">
        <v>137</v>
      </c>
      <c r="K7640" t="s">
        <v>138</v>
      </c>
      <c r="L7640" t="s">
        <v>21643</v>
      </c>
      <c r="M7640" t="s">
        <v>21644</v>
      </c>
      <c r="N7640">
        <v>1.2566666660000001</v>
      </c>
      <c r="O7640">
        <v>0</v>
      </c>
      <c r="P7640">
        <v>7</v>
      </c>
      <c r="Q7640">
        <v>0</v>
      </c>
      <c r="R7640">
        <v>7</v>
      </c>
      <c r="S7640">
        <v>0</v>
      </c>
      <c r="T7640">
        <v>9</v>
      </c>
      <c r="U7640">
        <v>0</v>
      </c>
      <c r="V7640">
        <v>0</v>
      </c>
      <c r="W7640">
        <v>0</v>
      </c>
      <c r="X7640">
        <v>3.9171964902697427</v>
      </c>
      <c r="Y7640">
        <v>0</v>
      </c>
      <c r="Z7640">
        <v>18.889157198777554</v>
      </c>
      <c r="AA7640">
        <v>0</v>
      </c>
      <c r="AB7640">
        <v>34.298033131976538</v>
      </c>
      <c r="AC7640">
        <v>0</v>
      </c>
      <c r="AD7640">
        <v>0</v>
      </c>
      <c r="AE7640">
        <v>57.104386821023837</v>
      </c>
    </row>
    <row r="7641" spans="1:31" x14ac:dyDescent="0.25">
      <c r="A7641">
        <v>2352721</v>
      </c>
      <c r="B7641">
        <v>1</v>
      </c>
      <c r="C7641" t="s">
        <v>80</v>
      </c>
      <c r="D7641" t="s">
        <v>99</v>
      </c>
      <c r="E7641" t="s">
        <v>157</v>
      </c>
      <c r="F7641" t="s">
        <v>21645</v>
      </c>
      <c r="G7641" t="s">
        <v>279</v>
      </c>
      <c r="H7641" t="s">
        <v>154</v>
      </c>
      <c r="I7641" t="s">
        <v>144</v>
      </c>
      <c r="J7641" t="s">
        <v>137</v>
      </c>
      <c r="K7641" t="s">
        <v>138</v>
      </c>
      <c r="L7641" t="s">
        <v>21646</v>
      </c>
      <c r="M7641" t="s">
        <v>21647</v>
      </c>
      <c r="N7641">
        <v>4.7813888880000004</v>
      </c>
      <c r="O7641">
        <v>0</v>
      </c>
      <c r="P7641">
        <v>2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2.4161150559776554</v>
      </c>
      <c r="Y7641">
        <v>0</v>
      </c>
      <c r="Z7641">
        <v>0</v>
      </c>
      <c r="AA7641">
        <v>0</v>
      </c>
      <c r="AB7641">
        <v>0</v>
      </c>
      <c r="AC7641">
        <v>0</v>
      </c>
      <c r="AD7641">
        <v>0</v>
      </c>
      <c r="AE7641">
        <v>2.4161150559776554</v>
      </c>
    </row>
    <row r="7642" spans="1:31" x14ac:dyDescent="0.25">
      <c r="A7642">
        <v>2352409</v>
      </c>
      <c r="B7642">
        <v>1</v>
      </c>
      <c r="C7642" t="s">
        <v>81</v>
      </c>
      <c r="D7642" t="s">
        <v>128</v>
      </c>
      <c r="E7642" t="s">
        <v>174</v>
      </c>
      <c r="F7642" t="s">
        <v>21648</v>
      </c>
      <c r="G7642" t="s">
        <v>176</v>
      </c>
      <c r="H7642" t="s">
        <v>154</v>
      </c>
      <c r="I7642" t="s">
        <v>144</v>
      </c>
      <c r="J7642" t="s">
        <v>137</v>
      </c>
      <c r="K7642" t="s">
        <v>138</v>
      </c>
      <c r="L7642" t="s">
        <v>21649</v>
      </c>
      <c r="M7642" t="s">
        <v>21650</v>
      </c>
      <c r="N7642">
        <v>4.7644444439999996</v>
      </c>
      <c r="O7642">
        <v>0</v>
      </c>
      <c r="P7642">
        <v>146</v>
      </c>
      <c r="Q7642">
        <v>0</v>
      </c>
      <c r="R7642">
        <v>1</v>
      </c>
      <c r="S7642">
        <v>0</v>
      </c>
      <c r="T7642">
        <v>17</v>
      </c>
      <c r="U7642">
        <v>0</v>
      </c>
      <c r="V7642">
        <v>0</v>
      </c>
      <c r="W7642">
        <v>0</v>
      </c>
      <c r="X7642">
        <v>182.0372524071353</v>
      </c>
      <c r="Y7642">
        <v>0</v>
      </c>
      <c r="Z7642">
        <v>0.91725990446132177</v>
      </c>
      <c r="AA7642">
        <v>0</v>
      </c>
      <c r="AB7642">
        <v>67.149253395170675</v>
      </c>
      <c r="AC7642">
        <v>0</v>
      </c>
      <c r="AD7642">
        <v>0</v>
      </c>
      <c r="AE7642">
        <v>250.10376570676732</v>
      </c>
    </row>
    <row r="7643" spans="1:31" x14ac:dyDescent="0.25">
      <c r="A7643">
        <v>2352907</v>
      </c>
      <c r="B7643">
        <v>1</v>
      </c>
      <c r="C7643" t="s">
        <v>80</v>
      </c>
      <c r="D7643" t="s">
        <v>92</v>
      </c>
      <c r="E7643" t="s">
        <v>157</v>
      </c>
      <c r="F7643" t="s">
        <v>21651</v>
      </c>
      <c r="G7643" t="s">
        <v>159</v>
      </c>
      <c r="H7643" t="s">
        <v>154</v>
      </c>
      <c r="I7643" t="s">
        <v>144</v>
      </c>
      <c r="J7643" t="s">
        <v>137</v>
      </c>
      <c r="K7643" t="s">
        <v>138</v>
      </c>
      <c r="L7643" t="s">
        <v>21652</v>
      </c>
      <c r="M7643" t="s">
        <v>21653</v>
      </c>
      <c r="N7643">
        <v>0.449722222</v>
      </c>
      <c r="O7643">
        <v>0</v>
      </c>
      <c r="P7643">
        <v>1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0.20456667406289586</v>
      </c>
      <c r="Y7643">
        <v>0</v>
      </c>
      <c r="Z7643">
        <v>0</v>
      </c>
      <c r="AA7643">
        <v>0</v>
      </c>
      <c r="AB7643">
        <v>0</v>
      </c>
      <c r="AC7643">
        <v>0</v>
      </c>
      <c r="AD7643">
        <v>0</v>
      </c>
      <c r="AE7643">
        <v>0.20456667406289586</v>
      </c>
    </row>
    <row r="7644" spans="1:31" x14ac:dyDescent="0.25">
      <c r="A7644">
        <v>2352930</v>
      </c>
      <c r="B7644">
        <v>1</v>
      </c>
      <c r="C7644" t="s">
        <v>80</v>
      </c>
      <c r="D7644" t="s">
        <v>93</v>
      </c>
      <c r="E7644" t="s">
        <v>151</v>
      </c>
      <c r="F7644" t="s">
        <v>21654</v>
      </c>
      <c r="G7644" t="s">
        <v>153</v>
      </c>
      <c r="H7644" t="s">
        <v>154</v>
      </c>
      <c r="I7644" t="s">
        <v>144</v>
      </c>
      <c r="J7644" t="s">
        <v>137</v>
      </c>
      <c r="K7644" t="s">
        <v>138</v>
      </c>
      <c r="L7644" t="s">
        <v>21655</v>
      </c>
      <c r="M7644" t="s">
        <v>21656</v>
      </c>
      <c r="N7644">
        <v>2.7625000000000002</v>
      </c>
      <c r="O7644">
        <v>0</v>
      </c>
      <c r="P7644">
        <v>1</v>
      </c>
      <c r="Q7644">
        <v>0</v>
      </c>
      <c r="R7644">
        <v>5</v>
      </c>
      <c r="S7644">
        <v>0</v>
      </c>
      <c r="T7644">
        <v>4</v>
      </c>
      <c r="U7644">
        <v>0</v>
      </c>
      <c r="V7644">
        <v>0</v>
      </c>
      <c r="W7644">
        <v>0</v>
      </c>
      <c r="X7644">
        <v>0.33212526670464504</v>
      </c>
      <c r="Y7644">
        <v>0</v>
      </c>
      <c r="Z7644">
        <v>34.632720728827195</v>
      </c>
      <c r="AA7644">
        <v>0</v>
      </c>
      <c r="AB7644">
        <v>14.210410619494251</v>
      </c>
      <c r="AC7644">
        <v>0</v>
      </c>
      <c r="AD7644">
        <v>0</v>
      </c>
      <c r="AE7644">
        <v>49.175256615026086</v>
      </c>
    </row>
    <row r="7645" spans="1:31" x14ac:dyDescent="0.25">
      <c r="A7645">
        <v>2352572</v>
      </c>
      <c r="B7645">
        <v>1</v>
      </c>
      <c r="C7645" t="s">
        <v>80</v>
      </c>
      <c r="D7645" t="s">
        <v>106</v>
      </c>
      <c r="E7645" t="s">
        <v>174</v>
      </c>
      <c r="F7645" t="s">
        <v>21657</v>
      </c>
      <c r="G7645" t="s">
        <v>208</v>
      </c>
      <c r="H7645" t="s">
        <v>154</v>
      </c>
      <c r="I7645" t="s">
        <v>144</v>
      </c>
      <c r="J7645" t="s">
        <v>137</v>
      </c>
      <c r="K7645" t="s">
        <v>209</v>
      </c>
      <c r="L7645" t="s">
        <v>21658</v>
      </c>
      <c r="M7645" t="s">
        <v>21659</v>
      </c>
      <c r="N7645">
        <v>1.3588888880000001</v>
      </c>
      <c r="O7645">
        <v>0</v>
      </c>
      <c r="P7645">
        <v>361</v>
      </c>
      <c r="Q7645">
        <v>0</v>
      </c>
      <c r="R7645">
        <v>0</v>
      </c>
      <c r="S7645">
        <v>0</v>
      </c>
      <c r="T7645">
        <v>15</v>
      </c>
      <c r="U7645">
        <v>0</v>
      </c>
      <c r="V7645">
        <v>0</v>
      </c>
      <c r="W7645">
        <v>0</v>
      </c>
      <c r="X7645">
        <v>128.60769744059871</v>
      </c>
      <c r="Y7645">
        <v>0</v>
      </c>
      <c r="Z7645">
        <v>0</v>
      </c>
      <c r="AA7645">
        <v>0</v>
      </c>
      <c r="AB7645">
        <v>35.518992678653682</v>
      </c>
      <c r="AC7645">
        <v>0</v>
      </c>
      <c r="AD7645">
        <v>0</v>
      </c>
      <c r="AE7645">
        <v>164.1266901192524</v>
      </c>
    </row>
    <row r="7646" spans="1:31" x14ac:dyDescent="0.25">
      <c r="A7646">
        <v>2352764</v>
      </c>
      <c r="B7646">
        <v>1</v>
      </c>
      <c r="C7646" t="s">
        <v>80</v>
      </c>
      <c r="D7646" t="s">
        <v>82</v>
      </c>
      <c r="E7646" t="s">
        <v>174</v>
      </c>
      <c r="F7646" t="s">
        <v>21660</v>
      </c>
      <c r="G7646" t="s">
        <v>352</v>
      </c>
      <c r="H7646" t="s">
        <v>154</v>
      </c>
      <c r="I7646" t="s">
        <v>144</v>
      </c>
      <c r="J7646" t="s">
        <v>137</v>
      </c>
      <c r="K7646" t="s">
        <v>138</v>
      </c>
      <c r="L7646" t="s">
        <v>21661</v>
      </c>
      <c r="M7646" t="s">
        <v>21662</v>
      </c>
      <c r="N7646">
        <v>0.65916666599999996</v>
      </c>
      <c r="O7646">
        <v>0</v>
      </c>
      <c r="P7646">
        <v>735</v>
      </c>
      <c r="Q7646">
        <v>0</v>
      </c>
      <c r="R7646">
        <v>0</v>
      </c>
      <c r="S7646">
        <v>0</v>
      </c>
      <c r="T7646">
        <v>18</v>
      </c>
      <c r="U7646">
        <v>0</v>
      </c>
      <c r="V7646">
        <v>0</v>
      </c>
      <c r="W7646">
        <v>0</v>
      </c>
      <c r="X7646">
        <v>144.96326429393329</v>
      </c>
      <c r="Y7646">
        <v>0</v>
      </c>
      <c r="Z7646">
        <v>0</v>
      </c>
      <c r="AA7646">
        <v>0</v>
      </c>
      <c r="AB7646">
        <v>14.462202906242155</v>
      </c>
      <c r="AC7646">
        <v>0</v>
      </c>
      <c r="AD7646">
        <v>0</v>
      </c>
      <c r="AE7646">
        <v>159.42546720017543</v>
      </c>
    </row>
    <row r="7647" spans="1:31" x14ac:dyDescent="0.25">
      <c r="A7647">
        <v>2352844</v>
      </c>
      <c r="B7647">
        <v>1</v>
      </c>
      <c r="C7647" t="s">
        <v>81</v>
      </c>
      <c r="D7647" t="s">
        <v>119</v>
      </c>
      <c r="E7647" t="s">
        <v>174</v>
      </c>
      <c r="F7647" t="s">
        <v>12809</v>
      </c>
      <c r="G7647" t="s">
        <v>176</v>
      </c>
      <c r="H7647" t="s">
        <v>154</v>
      </c>
      <c r="I7647" t="s">
        <v>144</v>
      </c>
      <c r="J7647" t="s">
        <v>137</v>
      </c>
      <c r="K7647" t="s">
        <v>138</v>
      </c>
      <c r="L7647" t="s">
        <v>21663</v>
      </c>
      <c r="M7647" t="s">
        <v>21664</v>
      </c>
      <c r="N7647">
        <v>2.025555555</v>
      </c>
      <c r="O7647">
        <v>0</v>
      </c>
      <c r="P7647">
        <v>97</v>
      </c>
      <c r="Q7647">
        <v>0</v>
      </c>
      <c r="R7647">
        <v>7</v>
      </c>
      <c r="S7647">
        <v>0</v>
      </c>
      <c r="T7647">
        <v>9</v>
      </c>
      <c r="U7647">
        <v>0</v>
      </c>
      <c r="V7647">
        <v>0</v>
      </c>
      <c r="W7647">
        <v>0</v>
      </c>
      <c r="X7647">
        <v>43.03901301999862</v>
      </c>
      <c r="Y7647">
        <v>0</v>
      </c>
      <c r="Z7647">
        <v>107.29259320650192</v>
      </c>
      <c r="AA7647">
        <v>0</v>
      </c>
      <c r="AB7647">
        <v>18.944562909379215</v>
      </c>
      <c r="AC7647">
        <v>0</v>
      </c>
      <c r="AD7647">
        <v>0</v>
      </c>
      <c r="AE7647">
        <v>169.27616913587974</v>
      </c>
    </row>
    <row r="7648" spans="1:31" x14ac:dyDescent="0.25">
      <c r="A7648">
        <v>2352993</v>
      </c>
      <c r="B7648">
        <v>1</v>
      </c>
      <c r="C7648" t="s">
        <v>80</v>
      </c>
      <c r="D7648" t="s">
        <v>90</v>
      </c>
      <c r="E7648" t="s">
        <v>157</v>
      </c>
      <c r="F7648" t="s">
        <v>21665</v>
      </c>
      <c r="G7648" t="s">
        <v>204</v>
      </c>
      <c r="H7648" t="s">
        <v>154</v>
      </c>
      <c r="I7648" t="s">
        <v>144</v>
      </c>
      <c r="J7648" t="s">
        <v>137</v>
      </c>
      <c r="K7648" t="s">
        <v>138</v>
      </c>
      <c r="L7648" t="s">
        <v>21666</v>
      </c>
      <c r="M7648" t="s">
        <v>21667</v>
      </c>
      <c r="N7648">
        <v>1.1030555550000001</v>
      </c>
      <c r="O7648">
        <v>0</v>
      </c>
      <c r="P7648">
        <v>3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1.7141050552999557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1.7141050552999557</v>
      </c>
    </row>
    <row r="7649" spans="1:31" x14ac:dyDescent="0.25">
      <c r="A7649">
        <v>2352950</v>
      </c>
      <c r="B7649">
        <v>1</v>
      </c>
      <c r="C7649" t="s">
        <v>80</v>
      </c>
      <c r="D7649" t="s">
        <v>108</v>
      </c>
      <c r="E7649" t="s">
        <v>174</v>
      </c>
      <c r="F7649" t="s">
        <v>21668</v>
      </c>
      <c r="G7649" t="s">
        <v>176</v>
      </c>
      <c r="H7649" t="s">
        <v>154</v>
      </c>
      <c r="I7649" t="s">
        <v>144</v>
      </c>
      <c r="J7649" t="s">
        <v>137</v>
      </c>
      <c r="K7649" t="s">
        <v>138</v>
      </c>
      <c r="L7649" t="s">
        <v>21669</v>
      </c>
      <c r="M7649" t="s">
        <v>21670</v>
      </c>
      <c r="N7649">
        <v>2.736388888</v>
      </c>
      <c r="O7649">
        <v>0</v>
      </c>
      <c r="P7649">
        <v>33</v>
      </c>
      <c r="Q7649">
        <v>0</v>
      </c>
      <c r="R7649">
        <v>6</v>
      </c>
      <c r="S7649">
        <v>0</v>
      </c>
      <c r="T7649">
        <v>4</v>
      </c>
      <c r="U7649">
        <v>0</v>
      </c>
      <c r="V7649">
        <v>0</v>
      </c>
      <c r="W7649">
        <v>0</v>
      </c>
      <c r="X7649">
        <v>21.834774379598461</v>
      </c>
      <c r="Y7649">
        <v>0</v>
      </c>
      <c r="Z7649">
        <v>37.727208147002472</v>
      </c>
      <c r="AA7649">
        <v>0</v>
      </c>
      <c r="AB7649">
        <v>22.314464624281761</v>
      </c>
      <c r="AC7649">
        <v>0</v>
      </c>
      <c r="AD7649">
        <v>0</v>
      </c>
      <c r="AE7649">
        <v>81.876447150882683</v>
      </c>
    </row>
    <row r="7650" spans="1:31" x14ac:dyDescent="0.25">
      <c r="A7650">
        <v>2353580</v>
      </c>
      <c r="B7650">
        <v>1</v>
      </c>
      <c r="C7650" t="s">
        <v>81</v>
      </c>
      <c r="D7650" t="s">
        <v>118</v>
      </c>
      <c r="E7650" t="s">
        <v>151</v>
      </c>
      <c r="F7650" t="s">
        <v>21671</v>
      </c>
      <c r="G7650" t="s">
        <v>153</v>
      </c>
      <c r="H7650" t="s">
        <v>154</v>
      </c>
      <c r="I7650" t="s">
        <v>144</v>
      </c>
      <c r="J7650" t="s">
        <v>137</v>
      </c>
      <c r="K7650" t="s">
        <v>138</v>
      </c>
      <c r="L7650" t="s">
        <v>21672</v>
      </c>
      <c r="M7650" t="s">
        <v>21673</v>
      </c>
      <c r="N7650">
        <v>0.82499999999999996</v>
      </c>
      <c r="O7650">
        <v>0</v>
      </c>
      <c r="P7650">
        <v>5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0.69939173412298661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0.69939173412298661</v>
      </c>
    </row>
    <row r="7651" spans="1:31" x14ac:dyDescent="0.25">
      <c r="A7651">
        <v>2353062</v>
      </c>
      <c r="B7651">
        <v>1</v>
      </c>
      <c r="C7651" t="s">
        <v>80</v>
      </c>
      <c r="D7651" t="s">
        <v>83</v>
      </c>
      <c r="E7651" t="s">
        <v>151</v>
      </c>
      <c r="F7651" t="s">
        <v>21674</v>
      </c>
      <c r="G7651" t="s">
        <v>153</v>
      </c>
      <c r="H7651" t="s">
        <v>154</v>
      </c>
      <c r="I7651" t="s">
        <v>144</v>
      </c>
      <c r="J7651" t="s">
        <v>137</v>
      </c>
      <c r="K7651" t="s">
        <v>138</v>
      </c>
      <c r="L7651" t="s">
        <v>21675</v>
      </c>
      <c r="M7651" t="s">
        <v>21676</v>
      </c>
      <c r="N7651">
        <v>2.27</v>
      </c>
      <c r="O7651">
        <v>0</v>
      </c>
      <c r="P7651">
        <v>15</v>
      </c>
      <c r="Q7651">
        <v>0</v>
      </c>
      <c r="R7651">
        <v>0</v>
      </c>
      <c r="S7651">
        <v>0</v>
      </c>
      <c r="T7651">
        <v>3</v>
      </c>
      <c r="U7651">
        <v>0</v>
      </c>
      <c r="V7651">
        <v>0</v>
      </c>
      <c r="W7651">
        <v>0</v>
      </c>
      <c r="X7651">
        <v>7.8285723932610018</v>
      </c>
      <c r="Y7651">
        <v>0</v>
      </c>
      <c r="Z7651">
        <v>0</v>
      </c>
      <c r="AA7651">
        <v>0</v>
      </c>
      <c r="AB7651">
        <v>14.642015941936455</v>
      </c>
      <c r="AC7651">
        <v>0</v>
      </c>
      <c r="AD7651">
        <v>0</v>
      </c>
      <c r="AE7651">
        <v>22.470588335197455</v>
      </c>
    </row>
    <row r="7652" spans="1:31" x14ac:dyDescent="0.25">
      <c r="A7652">
        <v>2353208</v>
      </c>
      <c r="B7652">
        <v>1</v>
      </c>
      <c r="C7652" t="s">
        <v>80</v>
      </c>
      <c r="D7652" t="s">
        <v>101</v>
      </c>
      <c r="E7652" t="s">
        <v>151</v>
      </c>
      <c r="F7652" t="s">
        <v>4265</v>
      </c>
      <c r="G7652" t="s">
        <v>194</v>
      </c>
      <c r="H7652" t="s">
        <v>154</v>
      </c>
      <c r="I7652" t="s">
        <v>144</v>
      </c>
      <c r="J7652" t="s">
        <v>137</v>
      </c>
      <c r="K7652" t="s">
        <v>138</v>
      </c>
      <c r="L7652" t="s">
        <v>21677</v>
      </c>
      <c r="M7652" t="s">
        <v>21678</v>
      </c>
      <c r="N7652">
        <v>1.3502777770000001</v>
      </c>
      <c r="O7652">
        <v>0</v>
      </c>
      <c r="P7652">
        <v>9</v>
      </c>
      <c r="Q7652">
        <v>0</v>
      </c>
      <c r="R7652">
        <v>0</v>
      </c>
      <c r="S7652">
        <v>0</v>
      </c>
      <c r="T7652">
        <v>3</v>
      </c>
      <c r="U7652">
        <v>0</v>
      </c>
      <c r="V7652">
        <v>0</v>
      </c>
      <c r="W7652">
        <v>0</v>
      </c>
      <c r="X7652">
        <v>5.6426036434163178</v>
      </c>
      <c r="Y7652">
        <v>0</v>
      </c>
      <c r="Z7652">
        <v>0</v>
      </c>
      <c r="AA7652">
        <v>0</v>
      </c>
      <c r="AB7652">
        <v>10.402460699368792</v>
      </c>
      <c r="AC7652">
        <v>0</v>
      </c>
      <c r="AD7652">
        <v>0</v>
      </c>
      <c r="AE7652">
        <v>16.045064342785111</v>
      </c>
    </row>
    <row r="7653" spans="1:31" x14ac:dyDescent="0.25">
      <c r="A7653">
        <v>2353517</v>
      </c>
      <c r="B7653">
        <v>1</v>
      </c>
      <c r="C7653" t="s">
        <v>80</v>
      </c>
      <c r="D7653" t="s">
        <v>97</v>
      </c>
      <c r="E7653" t="s">
        <v>157</v>
      </c>
      <c r="F7653" t="s">
        <v>21679</v>
      </c>
      <c r="G7653" t="s">
        <v>352</v>
      </c>
      <c r="H7653" t="s">
        <v>154</v>
      </c>
      <c r="I7653" t="s">
        <v>144</v>
      </c>
      <c r="J7653" t="s">
        <v>137</v>
      </c>
      <c r="K7653" t="s">
        <v>138</v>
      </c>
      <c r="L7653" t="s">
        <v>21680</v>
      </c>
      <c r="M7653" t="s">
        <v>21681</v>
      </c>
      <c r="N7653">
        <v>1.757222222</v>
      </c>
      <c r="O7653">
        <v>0</v>
      </c>
      <c r="P7653">
        <v>1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0.84151734378390619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0.84151734378390619</v>
      </c>
    </row>
    <row r="7654" spans="1:31" x14ac:dyDescent="0.25">
      <c r="A7654">
        <v>2353457</v>
      </c>
      <c r="B7654">
        <v>1</v>
      </c>
      <c r="C7654" t="s">
        <v>81</v>
      </c>
      <c r="D7654" t="s">
        <v>120</v>
      </c>
      <c r="E7654" t="s">
        <v>141</v>
      </c>
      <c r="F7654" t="s">
        <v>4566</v>
      </c>
      <c r="G7654" t="s">
        <v>134</v>
      </c>
      <c r="H7654" t="s">
        <v>135</v>
      </c>
      <c r="I7654" t="s">
        <v>144</v>
      </c>
      <c r="J7654" t="s">
        <v>137</v>
      </c>
      <c r="K7654" t="s">
        <v>138</v>
      </c>
      <c r="L7654" t="s">
        <v>21682</v>
      </c>
      <c r="M7654" t="s">
        <v>21683</v>
      </c>
      <c r="N7654">
        <v>0.890833333</v>
      </c>
      <c r="O7654">
        <v>1</v>
      </c>
      <c r="P7654">
        <v>398</v>
      </c>
      <c r="Q7654">
        <v>30</v>
      </c>
      <c r="R7654">
        <v>20</v>
      </c>
      <c r="S7654">
        <v>1</v>
      </c>
      <c r="T7654">
        <v>40</v>
      </c>
      <c r="U7654">
        <v>0</v>
      </c>
      <c r="V7654">
        <v>0</v>
      </c>
      <c r="W7654">
        <v>0.12849904268082557</v>
      </c>
      <c r="X7654">
        <v>74.343866019868301</v>
      </c>
      <c r="Y7654">
        <v>126.05646241007943</v>
      </c>
      <c r="Z7654">
        <v>15.023594013774954</v>
      </c>
      <c r="AA7654">
        <v>3.1091822263339317</v>
      </c>
      <c r="AB7654">
        <v>21.35094410368059</v>
      </c>
      <c r="AC7654">
        <v>0</v>
      </c>
      <c r="AD7654">
        <v>0</v>
      </c>
      <c r="AE7654">
        <v>240.01254781641802</v>
      </c>
    </row>
    <row r="7655" spans="1:31" x14ac:dyDescent="0.25">
      <c r="A7655">
        <v>2353162</v>
      </c>
      <c r="B7655">
        <v>1</v>
      </c>
      <c r="C7655" t="s">
        <v>81</v>
      </c>
      <c r="D7655" t="s">
        <v>121</v>
      </c>
      <c r="E7655" t="s">
        <v>157</v>
      </c>
      <c r="F7655" t="s">
        <v>21684</v>
      </c>
      <c r="G7655" t="s">
        <v>352</v>
      </c>
      <c r="H7655" t="s">
        <v>154</v>
      </c>
      <c r="I7655" t="s">
        <v>144</v>
      </c>
      <c r="J7655" t="s">
        <v>137</v>
      </c>
      <c r="K7655" t="s">
        <v>138</v>
      </c>
      <c r="L7655" t="s">
        <v>21685</v>
      </c>
      <c r="M7655" t="s">
        <v>21686</v>
      </c>
      <c r="N7655">
        <v>2.4369444439999999</v>
      </c>
      <c r="O7655">
        <v>0</v>
      </c>
      <c r="P7655">
        <v>4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1.9630359441332823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1.9630359441332823</v>
      </c>
    </row>
    <row r="7656" spans="1:31" x14ac:dyDescent="0.25">
      <c r="A7656">
        <v>2353411</v>
      </c>
      <c r="B7656">
        <v>1</v>
      </c>
      <c r="C7656" t="s">
        <v>80</v>
      </c>
      <c r="D7656" t="s">
        <v>103</v>
      </c>
      <c r="E7656" t="s">
        <v>157</v>
      </c>
      <c r="F7656" t="s">
        <v>21687</v>
      </c>
      <c r="G7656" t="s">
        <v>352</v>
      </c>
      <c r="H7656" t="s">
        <v>154</v>
      </c>
      <c r="I7656" t="s">
        <v>144</v>
      </c>
      <c r="J7656" t="s">
        <v>3</v>
      </c>
      <c r="K7656" t="s">
        <v>138</v>
      </c>
      <c r="L7656" t="s">
        <v>21688</v>
      </c>
      <c r="M7656" t="s">
        <v>21689</v>
      </c>
      <c r="N7656">
        <v>3.7875000000000001</v>
      </c>
      <c r="O7656">
        <v>0</v>
      </c>
      <c r="P7656">
        <v>3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6.6366955974939525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6.6366955974939525</v>
      </c>
    </row>
    <row r="7657" spans="1:31" x14ac:dyDescent="0.25">
      <c r="A7657">
        <v>2353079</v>
      </c>
      <c r="B7657">
        <v>1</v>
      </c>
      <c r="C7657" t="s">
        <v>80</v>
      </c>
      <c r="D7657" t="s">
        <v>91</v>
      </c>
      <c r="E7657" t="s">
        <v>147</v>
      </c>
      <c r="F7657" t="s">
        <v>21690</v>
      </c>
      <c r="G7657" t="s">
        <v>134</v>
      </c>
      <c r="H7657" t="s">
        <v>135</v>
      </c>
      <c r="I7657" t="s">
        <v>144</v>
      </c>
      <c r="J7657" t="s">
        <v>137</v>
      </c>
      <c r="K7657" t="s">
        <v>138</v>
      </c>
      <c r="L7657" t="s">
        <v>21691</v>
      </c>
      <c r="M7657" t="s">
        <v>21692</v>
      </c>
      <c r="N7657">
        <v>0.79972222199999998</v>
      </c>
      <c r="O7657">
        <v>0</v>
      </c>
      <c r="P7657">
        <v>957</v>
      </c>
      <c r="Q7657">
        <v>0</v>
      </c>
      <c r="R7657">
        <v>0</v>
      </c>
      <c r="S7657">
        <v>0</v>
      </c>
      <c r="T7657">
        <v>33</v>
      </c>
      <c r="U7657">
        <v>0</v>
      </c>
      <c r="V7657">
        <v>0</v>
      </c>
      <c r="W7657">
        <v>0</v>
      </c>
      <c r="X7657">
        <v>181.15793056211714</v>
      </c>
      <c r="Y7657">
        <v>0</v>
      </c>
      <c r="Z7657">
        <v>0</v>
      </c>
      <c r="AA7657">
        <v>0</v>
      </c>
      <c r="AB7657">
        <v>30.914738658071915</v>
      </c>
      <c r="AC7657">
        <v>0</v>
      </c>
      <c r="AD7657">
        <v>0</v>
      </c>
      <c r="AE7657">
        <v>212.07266922018906</v>
      </c>
    </row>
    <row r="7658" spans="1:31" x14ac:dyDescent="0.25">
      <c r="A7658">
        <v>2353563</v>
      </c>
      <c r="B7658">
        <v>1</v>
      </c>
      <c r="C7658" t="s">
        <v>80</v>
      </c>
      <c r="D7658" t="s">
        <v>94</v>
      </c>
      <c r="E7658" t="s">
        <v>157</v>
      </c>
      <c r="F7658" t="s">
        <v>21693</v>
      </c>
      <c r="G7658" t="s">
        <v>159</v>
      </c>
      <c r="H7658" t="s">
        <v>154</v>
      </c>
      <c r="I7658" t="s">
        <v>144</v>
      </c>
      <c r="J7658" t="s">
        <v>137</v>
      </c>
      <c r="K7658" t="s">
        <v>138</v>
      </c>
      <c r="L7658" t="s">
        <v>21694</v>
      </c>
      <c r="M7658" t="s">
        <v>21695</v>
      </c>
      <c r="N7658">
        <v>1.8005555550000001</v>
      </c>
      <c r="O7658">
        <v>0</v>
      </c>
      <c r="P7658">
        <v>1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0.35320327808549862</v>
      </c>
      <c r="Y7658">
        <v>0</v>
      </c>
      <c r="Z7658">
        <v>0</v>
      </c>
      <c r="AA7658">
        <v>0</v>
      </c>
      <c r="AB7658">
        <v>0</v>
      </c>
      <c r="AC7658">
        <v>0</v>
      </c>
      <c r="AD7658">
        <v>0</v>
      </c>
      <c r="AE7658">
        <v>0.35320327808549862</v>
      </c>
    </row>
    <row r="7659" spans="1:31" x14ac:dyDescent="0.25">
      <c r="A7659">
        <v>2353417</v>
      </c>
      <c r="B7659">
        <v>1</v>
      </c>
      <c r="C7659" t="s">
        <v>80</v>
      </c>
      <c r="D7659" t="s">
        <v>85</v>
      </c>
      <c r="E7659" t="s">
        <v>157</v>
      </c>
      <c r="F7659" t="s">
        <v>21696</v>
      </c>
      <c r="G7659" t="s">
        <v>204</v>
      </c>
      <c r="H7659" t="s">
        <v>154</v>
      </c>
      <c r="I7659" t="s">
        <v>144</v>
      </c>
      <c r="J7659" t="s">
        <v>137</v>
      </c>
      <c r="K7659" t="s">
        <v>138</v>
      </c>
      <c r="L7659" t="s">
        <v>21697</v>
      </c>
      <c r="M7659" t="s">
        <v>21698</v>
      </c>
      <c r="N7659">
        <v>1.5075000000000001</v>
      </c>
      <c r="O7659">
        <v>0</v>
      </c>
      <c r="P7659">
        <v>6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1.8968420623734668</v>
      </c>
      <c r="Y7659">
        <v>0</v>
      </c>
      <c r="Z7659">
        <v>0</v>
      </c>
      <c r="AA7659">
        <v>0</v>
      </c>
      <c r="AB7659">
        <v>0</v>
      </c>
      <c r="AC7659">
        <v>0</v>
      </c>
      <c r="AD7659">
        <v>0</v>
      </c>
      <c r="AE7659">
        <v>1.8968420623734668</v>
      </c>
    </row>
    <row r="7660" spans="1:31" x14ac:dyDescent="0.25">
      <c r="A7660">
        <v>2353165</v>
      </c>
      <c r="B7660">
        <v>1</v>
      </c>
      <c r="C7660" t="s">
        <v>80</v>
      </c>
      <c r="D7660" t="s">
        <v>96</v>
      </c>
      <c r="E7660" t="s">
        <v>157</v>
      </c>
      <c r="F7660" t="s">
        <v>21699</v>
      </c>
      <c r="G7660" t="s">
        <v>279</v>
      </c>
      <c r="H7660" t="s">
        <v>154</v>
      </c>
      <c r="I7660" t="s">
        <v>144</v>
      </c>
      <c r="J7660" t="s">
        <v>137</v>
      </c>
      <c r="K7660" t="s">
        <v>138</v>
      </c>
      <c r="L7660" t="s">
        <v>21700</v>
      </c>
      <c r="M7660" t="s">
        <v>21701</v>
      </c>
      <c r="N7660">
        <v>1.621388888</v>
      </c>
      <c r="O7660">
        <v>0</v>
      </c>
      <c r="P7660">
        <v>2</v>
      </c>
      <c r="Q7660">
        <v>0</v>
      </c>
      <c r="R7660">
        <v>0</v>
      </c>
      <c r="S7660">
        <v>0</v>
      </c>
      <c r="T7660">
        <v>1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</v>
      </c>
    </row>
    <row r="7661" spans="1:31" x14ac:dyDescent="0.25">
      <c r="A7661">
        <v>2353188</v>
      </c>
      <c r="B7661">
        <v>1</v>
      </c>
      <c r="C7661" t="s">
        <v>80</v>
      </c>
      <c r="D7661" t="s">
        <v>88</v>
      </c>
      <c r="E7661" t="s">
        <v>147</v>
      </c>
      <c r="F7661" t="s">
        <v>21702</v>
      </c>
      <c r="G7661" t="s">
        <v>184</v>
      </c>
      <c r="H7661" t="s">
        <v>135</v>
      </c>
      <c r="I7661" t="s">
        <v>144</v>
      </c>
      <c r="J7661" t="s">
        <v>137</v>
      </c>
      <c r="K7661" t="s">
        <v>138</v>
      </c>
      <c r="L7661" t="s">
        <v>21703</v>
      </c>
      <c r="M7661" t="s">
        <v>21704</v>
      </c>
      <c r="N7661">
        <v>3.633611111</v>
      </c>
      <c r="O7661">
        <v>0</v>
      </c>
      <c r="P7661">
        <v>128</v>
      </c>
      <c r="Q7661">
        <v>0</v>
      </c>
      <c r="R7661">
        <v>0</v>
      </c>
      <c r="S7661">
        <v>0</v>
      </c>
      <c r="T7661">
        <v>33</v>
      </c>
      <c r="U7661">
        <v>0</v>
      </c>
      <c r="V7661">
        <v>0</v>
      </c>
      <c r="W7661">
        <v>0</v>
      </c>
      <c r="X7661">
        <v>201.68770910067721</v>
      </c>
      <c r="Y7661">
        <v>0</v>
      </c>
      <c r="Z7661">
        <v>0</v>
      </c>
      <c r="AA7661">
        <v>0</v>
      </c>
      <c r="AB7661">
        <v>237.89519731924034</v>
      </c>
      <c r="AC7661">
        <v>0</v>
      </c>
      <c r="AD7661">
        <v>0</v>
      </c>
      <c r="AE7661">
        <v>439.58290641991755</v>
      </c>
    </row>
    <row r="7662" spans="1:31" x14ac:dyDescent="0.25">
      <c r="A7662">
        <v>2353102</v>
      </c>
      <c r="B7662">
        <v>1</v>
      </c>
      <c r="C7662" t="s">
        <v>80</v>
      </c>
      <c r="D7662" t="s">
        <v>88</v>
      </c>
      <c r="E7662" t="s">
        <v>240</v>
      </c>
      <c r="F7662" t="s">
        <v>21705</v>
      </c>
      <c r="G7662" t="s">
        <v>208</v>
      </c>
      <c r="H7662" t="s">
        <v>135</v>
      </c>
      <c r="I7662" t="s">
        <v>144</v>
      </c>
      <c r="J7662" t="s">
        <v>137</v>
      </c>
      <c r="K7662" t="s">
        <v>209</v>
      </c>
      <c r="L7662" t="s">
        <v>21706</v>
      </c>
      <c r="M7662" t="s">
        <v>21707</v>
      </c>
      <c r="N7662">
        <v>9.5358333329999994</v>
      </c>
      <c r="O7662">
        <v>0</v>
      </c>
      <c r="P7662">
        <v>5842</v>
      </c>
      <c r="Q7662">
        <v>0</v>
      </c>
      <c r="R7662">
        <v>0</v>
      </c>
      <c r="S7662">
        <v>0</v>
      </c>
      <c r="T7662">
        <v>346</v>
      </c>
      <c r="U7662">
        <v>0</v>
      </c>
      <c r="V7662">
        <v>1</v>
      </c>
      <c r="W7662">
        <v>0</v>
      </c>
      <c r="X7662">
        <v>16085.383327091482</v>
      </c>
      <c r="Y7662">
        <v>0</v>
      </c>
      <c r="Z7662">
        <v>0</v>
      </c>
      <c r="AA7662">
        <v>0</v>
      </c>
      <c r="AB7662">
        <v>3912.7443757099586</v>
      </c>
      <c r="AC7662">
        <v>0</v>
      </c>
      <c r="AD7662">
        <v>82.026142814541089</v>
      </c>
      <c r="AE7662">
        <v>20080.153845615983</v>
      </c>
    </row>
    <row r="7663" spans="1:31" x14ac:dyDescent="0.25">
      <c r="A7663">
        <v>2353351</v>
      </c>
      <c r="B7663">
        <v>1</v>
      </c>
      <c r="C7663" t="s">
        <v>80</v>
      </c>
      <c r="D7663" t="s">
        <v>83</v>
      </c>
      <c r="E7663" t="s">
        <v>157</v>
      </c>
      <c r="F7663" t="s">
        <v>21708</v>
      </c>
      <c r="G7663" t="s">
        <v>204</v>
      </c>
      <c r="H7663" t="s">
        <v>154</v>
      </c>
      <c r="I7663" t="s">
        <v>144</v>
      </c>
      <c r="J7663" t="s">
        <v>137</v>
      </c>
      <c r="K7663" t="s">
        <v>138</v>
      </c>
      <c r="L7663" t="s">
        <v>21709</v>
      </c>
      <c r="M7663" t="s">
        <v>21710</v>
      </c>
      <c r="N7663">
        <v>2.1797222220000001</v>
      </c>
      <c r="O7663">
        <v>0</v>
      </c>
      <c r="P7663">
        <v>4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1.8378746057578934</v>
      </c>
      <c r="Y7663">
        <v>0</v>
      </c>
      <c r="Z7663">
        <v>0</v>
      </c>
      <c r="AA7663">
        <v>0</v>
      </c>
      <c r="AB7663">
        <v>0</v>
      </c>
      <c r="AC7663">
        <v>0</v>
      </c>
      <c r="AD7663">
        <v>0</v>
      </c>
      <c r="AE7663">
        <v>1.8378746057578934</v>
      </c>
    </row>
    <row r="7664" spans="1:31" x14ac:dyDescent="0.25">
      <c r="A7664">
        <v>2353494</v>
      </c>
      <c r="B7664">
        <v>1</v>
      </c>
      <c r="C7664" t="s">
        <v>80</v>
      </c>
      <c r="D7664" t="s">
        <v>110</v>
      </c>
      <c r="E7664" t="s">
        <v>157</v>
      </c>
      <c r="F7664" t="s">
        <v>21711</v>
      </c>
      <c r="G7664" t="s">
        <v>159</v>
      </c>
      <c r="H7664" t="s">
        <v>154</v>
      </c>
      <c r="I7664" t="s">
        <v>144</v>
      </c>
      <c r="J7664" t="s">
        <v>137</v>
      </c>
      <c r="K7664" t="s">
        <v>138</v>
      </c>
      <c r="L7664" t="s">
        <v>21712</v>
      </c>
      <c r="M7664" t="s">
        <v>21713</v>
      </c>
      <c r="N7664">
        <v>5.4688888880000004</v>
      </c>
      <c r="O7664">
        <v>0</v>
      </c>
      <c r="P7664">
        <v>3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1.7921413572581737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1.7921413572581737</v>
      </c>
    </row>
    <row r="7665" spans="1:31" x14ac:dyDescent="0.25">
      <c r="A7665">
        <v>2353437</v>
      </c>
      <c r="B7665">
        <v>1</v>
      </c>
      <c r="C7665" t="s">
        <v>81</v>
      </c>
      <c r="D7665" t="s">
        <v>123</v>
      </c>
      <c r="E7665" t="s">
        <v>174</v>
      </c>
      <c r="F7665" t="s">
        <v>21714</v>
      </c>
      <c r="G7665" t="s">
        <v>176</v>
      </c>
      <c r="H7665" t="s">
        <v>154</v>
      </c>
      <c r="I7665" t="s">
        <v>144</v>
      </c>
      <c r="J7665" t="s">
        <v>137</v>
      </c>
      <c r="K7665" t="s">
        <v>138</v>
      </c>
      <c r="L7665" t="s">
        <v>21715</v>
      </c>
      <c r="M7665" t="s">
        <v>21716</v>
      </c>
      <c r="N7665">
        <v>0.29361111099999998</v>
      </c>
      <c r="O7665">
        <v>0</v>
      </c>
      <c r="P7665">
        <v>665</v>
      </c>
      <c r="Q7665">
        <v>0</v>
      </c>
      <c r="R7665">
        <v>0</v>
      </c>
      <c r="S7665">
        <v>0</v>
      </c>
      <c r="T7665">
        <v>45</v>
      </c>
      <c r="U7665">
        <v>0</v>
      </c>
      <c r="V7665">
        <v>0</v>
      </c>
      <c r="W7665">
        <v>0</v>
      </c>
      <c r="X7665">
        <v>50.456611390306584</v>
      </c>
      <c r="Y7665">
        <v>0</v>
      </c>
      <c r="Z7665">
        <v>0</v>
      </c>
      <c r="AA7665">
        <v>0</v>
      </c>
      <c r="AB7665">
        <v>19.668743916207543</v>
      </c>
      <c r="AC7665">
        <v>0</v>
      </c>
      <c r="AD7665">
        <v>0</v>
      </c>
      <c r="AE7665">
        <v>70.125355306514123</v>
      </c>
    </row>
    <row r="7666" spans="1:31" x14ac:dyDescent="0.25">
      <c r="A7666">
        <v>2353145</v>
      </c>
      <c r="B7666">
        <v>1</v>
      </c>
      <c r="C7666" t="s">
        <v>80</v>
      </c>
      <c r="D7666" t="s">
        <v>89</v>
      </c>
      <c r="E7666" t="s">
        <v>147</v>
      </c>
      <c r="F7666" t="s">
        <v>21717</v>
      </c>
      <c r="G7666" t="s">
        <v>184</v>
      </c>
      <c r="H7666" t="s">
        <v>135</v>
      </c>
      <c r="I7666" t="s">
        <v>144</v>
      </c>
      <c r="J7666" t="s">
        <v>137</v>
      </c>
      <c r="K7666" t="s">
        <v>138</v>
      </c>
      <c r="L7666" t="s">
        <v>21718</v>
      </c>
      <c r="M7666" t="s">
        <v>21719</v>
      </c>
      <c r="N7666">
        <v>1.861388888</v>
      </c>
      <c r="O7666">
        <v>0</v>
      </c>
      <c r="P7666">
        <v>163</v>
      </c>
      <c r="Q7666">
        <v>0</v>
      </c>
      <c r="R7666">
        <v>5</v>
      </c>
      <c r="S7666">
        <v>0</v>
      </c>
      <c r="T7666">
        <v>2</v>
      </c>
      <c r="U7666">
        <v>0</v>
      </c>
      <c r="V7666">
        <v>0</v>
      </c>
      <c r="W7666">
        <v>0</v>
      </c>
      <c r="X7666">
        <v>118.38322658144446</v>
      </c>
      <c r="Y7666">
        <v>0</v>
      </c>
      <c r="Z7666">
        <v>4.2869322718513567</v>
      </c>
      <c r="AA7666">
        <v>0</v>
      </c>
      <c r="AB7666">
        <v>4.8175683414470996</v>
      </c>
      <c r="AC7666">
        <v>0</v>
      </c>
      <c r="AD7666">
        <v>0</v>
      </c>
      <c r="AE7666">
        <v>127.48772719474292</v>
      </c>
    </row>
    <row r="7667" spans="1:31" x14ac:dyDescent="0.25">
      <c r="A7667">
        <v>2353228</v>
      </c>
      <c r="B7667">
        <v>1</v>
      </c>
      <c r="C7667" t="s">
        <v>80</v>
      </c>
      <c r="D7667" t="s">
        <v>104</v>
      </c>
      <c r="E7667" t="s">
        <v>141</v>
      </c>
      <c r="F7667" t="s">
        <v>961</v>
      </c>
      <c r="G7667" t="s">
        <v>134</v>
      </c>
      <c r="H7667" t="s">
        <v>135</v>
      </c>
      <c r="I7667" t="s">
        <v>144</v>
      </c>
      <c r="J7667" t="s">
        <v>137</v>
      </c>
      <c r="K7667" t="s">
        <v>138</v>
      </c>
      <c r="L7667" t="s">
        <v>21720</v>
      </c>
      <c r="M7667" t="s">
        <v>21721</v>
      </c>
      <c r="N7667">
        <v>0.49416666599999998</v>
      </c>
      <c r="O7667">
        <v>5</v>
      </c>
      <c r="P7667">
        <v>1794</v>
      </c>
      <c r="Q7667">
        <v>10</v>
      </c>
      <c r="R7667">
        <v>20</v>
      </c>
      <c r="S7667">
        <v>17</v>
      </c>
      <c r="T7667">
        <v>211</v>
      </c>
      <c r="U7667">
        <v>2</v>
      </c>
      <c r="V7667">
        <v>0</v>
      </c>
      <c r="W7667">
        <v>0.38385711328187178</v>
      </c>
      <c r="X7667">
        <v>232.39036382685987</v>
      </c>
      <c r="Y7667">
        <v>6.5690238923008328</v>
      </c>
      <c r="Z7667">
        <v>3.5694359573871259</v>
      </c>
      <c r="AA7667">
        <v>213.98003753927796</v>
      </c>
      <c r="AB7667">
        <v>106.80257144562759</v>
      </c>
      <c r="AC7667">
        <v>10.873148722214065</v>
      </c>
      <c r="AD7667">
        <v>0</v>
      </c>
      <c r="AE7667">
        <v>574.56843849694928</v>
      </c>
    </row>
    <row r="7668" spans="1:31" x14ac:dyDescent="0.25">
      <c r="A7668">
        <v>2353560</v>
      </c>
      <c r="B7668">
        <v>1</v>
      </c>
      <c r="C7668" t="s">
        <v>80</v>
      </c>
      <c r="D7668" t="s">
        <v>108</v>
      </c>
      <c r="E7668" t="s">
        <v>147</v>
      </c>
      <c r="F7668" t="s">
        <v>21722</v>
      </c>
      <c r="G7668" t="s">
        <v>494</v>
      </c>
      <c r="H7668" t="s">
        <v>135</v>
      </c>
      <c r="I7668" t="s">
        <v>144</v>
      </c>
      <c r="J7668" t="s">
        <v>137</v>
      </c>
      <c r="K7668" t="s">
        <v>138</v>
      </c>
      <c r="L7668" t="s">
        <v>21723</v>
      </c>
      <c r="M7668" t="s">
        <v>21724</v>
      </c>
      <c r="N7668">
        <v>1.420555555</v>
      </c>
      <c r="O7668">
        <v>0</v>
      </c>
      <c r="P7668">
        <v>50</v>
      </c>
      <c r="Q7668">
        <v>0</v>
      </c>
      <c r="R7668">
        <v>16</v>
      </c>
      <c r="S7668">
        <v>0</v>
      </c>
      <c r="T7668">
        <v>6</v>
      </c>
      <c r="U7668">
        <v>0</v>
      </c>
      <c r="V7668">
        <v>0</v>
      </c>
      <c r="W7668">
        <v>0</v>
      </c>
      <c r="X7668">
        <v>11.023557661241735</v>
      </c>
      <c r="Y7668">
        <v>0</v>
      </c>
      <c r="Z7668">
        <v>9.9234194430731826</v>
      </c>
      <c r="AA7668">
        <v>0</v>
      </c>
      <c r="AB7668">
        <v>5.48610856291101</v>
      </c>
      <c r="AC7668">
        <v>0</v>
      </c>
      <c r="AD7668">
        <v>0</v>
      </c>
      <c r="AE7668">
        <v>26.433085667225928</v>
      </c>
    </row>
    <row r="7669" spans="1:31" x14ac:dyDescent="0.25">
      <c r="A7669">
        <v>2353182</v>
      </c>
      <c r="B7669">
        <v>1</v>
      </c>
      <c r="C7669" t="s">
        <v>80</v>
      </c>
      <c r="D7669" t="s">
        <v>83</v>
      </c>
      <c r="E7669" t="s">
        <v>174</v>
      </c>
      <c r="F7669" t="s">
        <v>21725</v>
      </c>
      <c r="G7669" t="s">
        <v>269</v>
      </c>
      <c r="H7669" t="s">
        <v>154</v>
      </c>
      <c r="I7669" t="s">
        <v>144</v>
      </c>
      <c r="J7669" t="s">
        <v>137</v>
      </c>
      <c r="K7669" t="s">
        <v>209</v>
      </c>
      <c r="L7669" t="s">
        <v>21726</v>
      </c>
      <c r="M7669" t="s">
        <v>21727</v>
      </c>
      <c r="N7669">
        <v>3.943333333</v>
      </c>
      <c r="O7669">
        <v>0</v>
      </c>
      <c r="P7669">
        <v>384</v>
      </c>
      <c r="Q7669">
        <v>0</v>
      </c>
      <c r="R7669">
        <v>0</v>
      </c>
      <c r="S7669">
        <v>0</v>
      </c>
      <c r="T7669">
        <v>36</v>
      </c>
      <c r="U7669">
        <v>0</v>
      </c>
      <c r="V7669">
        <v>0</v>
      </c>
      <c r="W7669">
        <v>0</v>
      </c>
      <c r="X7669">
        <v>455.23116682564074</v>
      </c>
      <c r="Y7669">
        <v>0</v>
      </c>
      <c r="Z7669">
        <v>0</v>
      </c>
      <c r="AA7669">
        <v>0</v>
      </c>
      <c r="AB7669">
        <v>389.40753356245688</v>
      </c>
      <c r="AC7669">
        <v>0</v>
      </c>
      <c r="AD7669">
        <v>0</v>
      </c>
      <c r="AE7669">
        <v>844.63870038809762</v>
      </c>
    </row>
    <row r="7670" spans="1:31" x14ac:dyDescent="0.25">
      <c r="A7670">
        <v>2353059</v>
      </c>
      <c r="B7670">
        <v>1</v>
      </c>
      <c r="C7670" t="s">
        <v>81</v>
      </c>
      <c r="D7670" t="s">
        <v>116</v>
      </c>
      <c r="E7670" t="s">
        <v>132</v>
      </c>
      <c r="F7670" t="s">
        <v>21728</v>
      </c>
      <c r="G7670" t="s">
        <v>134</v>
      </c>
      <c r="H7670" t="s">
        <v>135</v>
      </c>
      <c r="I7670" t="s">
        <v>144</v>
      </c>
      <c r="J7670" t="s">
        <v>137</v>
      </c>
      <c r="K7670" t="s">
        <v>138</v>
      </c>
      <c r="L7670" t="s">
        <v>21729</v>
      </c>
      <c r="M7670" t="s">
        <v>21730</v>
      </c>
      <c r="N7670">
        <v>1.116944444</v>
      </c>
      <c r="O7670">
        <v>2</v>
      </c>
      <c r="P7670">
        <v>430</v>
      </c>
      <c r="Q7670">
        <v>19</v>
      </c>
      <c r="R7670">
        <v>23</v>
      </c>
      <c r="S7670">
        <v>18</v>
      </c>
      <c r="T7670">
        <v>28</v>
      </c>
      <c r="U7670">
        <v>0</v>
      </c>
      <c r="V7670">
        <v>0</v>
      </c>
      <c r="W7670">
        <v>0.3430039725237945</v>
      </c>
      <c r="X7670">
        <v>62.984946138625709</v>
      </c>
      <c r="Y7670">
        <v>118.51406530416337</v>
      </c>
      <c r="Z7670">
        <v>13.443853219248233</v>
      </c>
      <c r="AA7670">
        <v>137.74481420916101</v>
      </c>
      <c r="AB7670">
        <v>3.5164741749173372</v>
      </c>
      <c r="AC7670">
        <v>0</v>
      </c>
      <c r="AD7670">
        <v>0</v>
      </c>
      <c r="AE7670">
        <v>336.54715701863944</v>
      </c>
    </row>
    <row r="7671" spans="1:31" x14ac:dyDescent="0.25">
      <c r="A7671">
        <v>2353036</v>
      </c>
      <c r="B7671">
        <v>1</v>
      </c>
      <c r="C7671" t="s">
        <v>81</v>
      </c>
      <c r="D7671" t="s">
        <v>115</v>
      </c>
      <c r="E7671" t="s">
        <v>132</v>
      </c>
      <c r="F7671" t="s">
        <v>907</v>
      </c>
      <c r="G7671" t="s">
        <v>134</v>
      </c>
      <c r="H7671" t="s">
        <v>135</v>
      </c>
      <c r="I7671" t="s">
        <v>144</v>
      </c>
      <c r="J7671" t="s">
        <v>137</v>
      </c>
      <c r="K7671" t="s">
        <v>138</v>
      </c>
      <c r="L7671" t="s">
        <v>21731</v>
      </c>
      <c r="M7671" t="s">
        <v>21732</v>
      </c>
      <c r="N7671">
        <v>0.27111111100000002</v>
      </c>
      <c r="O7671">
        <v>0</v>
      </c>
      <c r="P7671">
        <v>699</v>
      </c>
      <c r="Q7671">
        <v>4</v>
      </c>
      <c r="R7671">
        <v>79</v>
      </c>
      <c r="S7671">
        <v>4</v>
      </c>
      <c r="T7671">
        <v>33</v>
      </c>
      <c r="U7671">
        <v>0</v>
      </c>
      <c r="V7671">
        <v>0</v>
      </c>
      <c r="W7671">
        <v>0</v>
      </c>
      <c r="X7671">
        <v>14.984486356952591</v>
      </c>
      <c r="Y7671">
        <v>4.3965808971771256</v>
      </c>
      <c r="Z7671">
        <v>27.386371446894788</v>
      </c>
      <c r="AA7671">
        <v>2.2315658385995798</v>
      </c>
      <c r="AB7671">
        <v>4.5284283695079308</v>
      </c>
      <c r="AC7671">
        <v>0</v>
      </c>
      <c r="AD7671">
        <v>0</v>
      </c>
      <c r="AE7671">
        <v>53.52743290913201</v>
      </c>
    </row>
    <row r="7672" spans="1:31" x14ac:dyDescent="0.25">
      <c r="A7672">
        <v>2353374</v>
      </c>
      <c r="B7672">
        <v>1</v>
      </c>
      <c r="C7672" t="s">
        <v>80</v>
      </c>
      <c r="D7672" t="s">
        <v>83</v>
      </c>
      <c r="E7672" t="s">
        <v>326</v>
      </c>
      <c r="F7672" t="s">
        <v>21733</v>
      </c>
      <c r="G7672" t="s">
        <v>194</v>
      </c>
      <c r="H7672" t="s">
        <v>154</v>
      </c>
      <c r="I7672" t="s">
        <v>144</v>
      </c>
      <c r="J7672" t="s">
        <v>137</v>
      </c>
      <c r="K7672" t="s">
        <v>138</v>
      </c>
      <c r="L7672" t="s">
        <v>21734</v>
      </c>
      <c r="M7672" t="s">
        <v>21735</v>
      </c>
      <c r="N7672">
        <v>0.40805555500000001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7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>
        <v>0</v>
      </c>
      <c r="AB7672">
        <v>13.073697650641511</v>
      </c>
      <c r="AC7672">
        <v>0</v>
      </c>
      <c r="AD7672">
        <v>0</v>
      </c>
      <c r="AE7672">
        <v>13.073697650641511</v>
      </c>
    </row>
    <row r="7673" spans="1:31" x14ac:dyDescent="0.25">
      <c r="A7673">
        <v>2353520</v>
      </c>
      <c r="B7673">
        <v>1</v>
      </c>
      <c r="C7673" t="s">
        <v>80</v>
      </c>
      <c r="D7673" t="s">
        <v>98</v>
      </c>
      <c r="E7673" t="s">
        <v>174</v>
      </c>
      <c r="F7673" t="s">
        <v>21736</v>
      </c>
      <c r="G7673" t="s">
        <v>176</v>
      </c>
      <c r="H7673" t="s">
        <v>154</v>
      </c>
      <c r="I7673" t="s">
        <v>144</v>
      </c>
      <c r="J7673" t="s">
        <v>137</v>
      </c>
      <c r="K7673" t="s">
        <v>138</v>
      </c>
      <c r="L7673" t="s">
        <v>21737</v>
      </c>
      <c r="M7673" t="s">
        <v>21738</v>
      </c>
      <c r="N7673">
        <v>0.77916666599999995</v>
      </c>
      <c r="O7673">
        <v>0</v>
      </c>
      <c r="P7673">
        <v>54</v>
      </c>
      <c r="Q7673">
        <v>0</v>
      </c>
      <c r="R7673">
        <v>19</v>
      </c>
      <c r="S7673">
        <v>0</v>
      </c>
      <c r="T7673">
        <v>12</v>
      </c>
      <c r="U7673">
        <v>0</v>
      </c>
      <c r="V7673">
        <v>0</v>
      </c>
      <c r="W7673">
        <v>0</v>
      </c>
      <c r="X7673">
        <v>15.025826725402458</v>
      </c>
      <c r="Y7673">
        <v>0</v>
      </c>
      <c r="Z7673">
        <v>42.386376863030343</v>
      </c>
      <c r="AA7673">
        <v>0</v>
      </c>
      <c r="AB7673">
        <v>15.412978672577534</v>
      </c>
      <c r="AC7673">
        <v>0</v>
      </c>
      <c r="AD7673">
        <v>0</v>
      </c>
      <c r="AE7673">
        <v>72.82518226101034</v>
      </c>
    </row>
    <row r="7674" spans="1:31" x14ac:dyDescent="0.25">
      <c r="A7674">
        <v>2353514</v>
      </c>
      <c r="B7674">
        <v>1</v>
      </c>
      <c r="C7674" t="s">
        <v>81</v>
      </c>
      <c r="D7674" t="s">
        <v>123</v>
      </c>
      <c r="E7674" t="s">
        <v>151</v>
      </c>
      <c r="F7674" t="s">
        <v>21739</v>
      </c>
      <c r="G7674" t="s">
        <v>153</v>
      </c>
      <c r="H7674" t="s">
        <v>154</v>
      </c>
      <c r="I7674" t="s">
        <v>144</v>
      </c>
      <c r="J7674" t="s">
        <v>137</v>
      </c>
      <c r="K7674" t="s">
        <v>138</v>
      </c>
      <c r="L7674" t="s">
        <v>21740</v>
      </c>
      <c r="M7674" t="s">
        <v>21741</v>
      </c>
      <c r="N7674">
        <v>1.435277777</v>
      </c>
      <c r="O7674">
        <v>0</v>
      </c>
      <c r="P7674">
        <v>167</v>
      </c>
      <c r="Q7674">
        <v>0</v>
      </c>
      <c r="R7674">
        <v>0</v>
      </c>
      <c r="S7674">
        <v>0</v>
      </c>
      <c r="T7674">
        <v>5</v>
      </c>
      <c r="U7674">
        <v>0</v>
      </c>
      <c r="V7674">
        <v>0</v>
      </c>
      <c r="W7674">
        <v>0</v>
      </c>
      <c r="X7674">
        <v>59.698293276609085</v>
      </c>
      <c r="Y7674">
        <v>0</v>
      </c>
      <c r="Z7674">
        <v>0</v>
      </c>
      <c r="AA7674">
        <v>0</v>
      </c>
      <c r="AB7674">
        <v>8.7813214397141657</v>
      </c>
      <c r="AC7674">
        <v>0</v>
      </c>
      <c r="AD7674">
        <v>0</v>
      </c>
      <c r="AE7674">
        <v>68.479614716323255</v>
      </c>
    </row>
    <row r="7675" spans="1:31" x14ac:dyDescent="0.25">
      <c r="A7675">
        <v>2353414</v>
      </c>
      <c r="B7675">
        <v>1</v>
      </c>
      <c r="C7675" t="s">
        <v>81</v>
      </c>
      <c r="D7675" t="s">
        <v>120</v>
      </c>
      <c r="E7675" t="s">
        <v>326</v>
      </c>
      <c r="F7675" t="s">
        <v>21742</v>
      </c>
      <c r="G7675" t="s">
        <v>153</v>
      </c>
      <c r="H7675" t="s">
        <v>154</v>
      </c>
      <c r="I7675" t="s">
        <v>144</v>
      </c>
      <c r="J7675" t="s">
        <v>137</v>
      </c>
      <c r="K7675" t="s">
        <v>138</v>
      </c>
      <c r="L7675" t="s">
        <v>21743</v>
      </c>
      <c r="M7675" t="s">
        <v>21744</v>
      </c>
      <c r="N7675">
        <v>1.551388888</v>
      </c>
      <c r="O7675">
        <v>0</v>
      </c>
      <c r="P7675">
        <v>554</v>
      </c>
      <c r="Q7675">
        <v>0</v>
      </c>
      <c r="R7675">
        <v>2</v>
      </c>
      <c r="S7675">
        <v>0</v>
      </c>
      <c r="T7675">
        <v>90</v>
      </c>
      <c r="U7675">
        <v>0</v>
      </c>
      <c r="V7675">
        <v>0</v>
      </c>
      <c r="W7675">
        <v>0</v>
      </c>
      <c r="X7675">
        <v>263.95807994175556</v>
      </c>
      <c r="Y7675">
        <v>0</v>
      </c>
      <c r="Z7675">
        <v>0.14510382299431251</v>
      </c>
      <c r="AA7675">
        <v>0</v>
      </c>
      <c r="AB7675">
        <v>189.08838509951639</v>
      </c>
      <c r="AC7675">
        <v>0</v>
      </c>
      <c r="AD7675">
        <v>0</v>
      </c>
      <c r="AE7675">
        <v>453.19156886426629</v>
      </c>
    </row>
    <row r="7676" spans="1:31" x14ac:dyDescent="0.25">
      <c r="A7676">
        <v>2353122</v>
      </c>
      <c r="B7676">
        <v>1</v>
      </c>
      <c r="C7676" t="s">
        <v>80</v>
      </c>
      <c r="D7676" t="s">
        <v>88</v>
      </c>
      <c r="E7676" t="s">
        <v>326</v>
      </c>
      <c r="F7676" t="s">
        <v>21745</v>
      </c>
      <c r="G7676" t="s">
        <v>269</v>
      </c>
      <c r="H7676" t="s">
        <v>154</v>
      </c>
      <c r="I7676" t="s">
        <v>144</v>
      </c>
      <c r="J7676" t="s">
        <v>137</v>
      </c>
      <c r="K7676" t="s">
        <v>209</v>
      </c>
      <c r="L7676" t="s">
        <v>21746</v>
      </c>
      <c r="M7676" t="s">
        <v>21747</v>
      </c>
      <c r="N7676">
        <v>2.0677777769999999</v>
      </c>
      <c r="O7676">
        <v>0</v>
      </c>
      <c r="P7676">
        <v>88</v>
      </c>
      <c r="Q7676">
        <v>0</v>
      </c>
      <c r="R7676">
        <v>0</v>
      </c>
      <c r="S7676">
        <v>0</v>
      </c>
      <c r="T7676">
        <v>1</v>
      </c>
      <c r="U7676">
        <v>0</v>
      </c>
      <c r="V7676">
        <v>0</v>
      </c>
      <c r="W7676">
        <v>0</v>
      </c>
      <c r="X7676">
        <v>85.666487189521064</v>
      </c>
      <c r="Y7676">
        <v>0</v>
      </c>
      <c r="Z7676">
        <v>0</v>
      </c>
      <c r="AA7676">
        <v>0</v>
      </c>
      <c r="AB7676">
        <v>2.2108887049223327</v>
      </c>
      <c r="AC7676">
        <v>0</v>
      </c>
      <c r="AD7676">
        <v>0</v>
      </c>
      <c r="AE7676">
        <v>87.877375894443389</v>
      </c>
    </row>
    <row r="7677" spans="1:31" x14ac:dyDescent="0.25">
      <c r="A7677">
        <v>2353334</v>
      </c>
      <c r="B7677">
        <v>1</v>
      </c>
      <c r="C7677" t="s">
        <v>81</v>
      </c>
      <c r="D7677" t="s">
        <v>120</v>
      </c>
      <c r="E7677" t="s">
        <v>132</v>
      </c>
      <c r="F7677" t="s">
        <v>21748</v>
      </c>
      <c r="G7677" t="s">
        <v>134</v>
      </c>
      <c r="H7677" t="s">
        <v>135</v>
      </c>
      <c r="I7677" t="s">
        <v>144</v>
      </c>
      <c r="J7677" t="s">
        <v>137</v>
      </c>
      <c r="K7677" t="s">
        <v>138</v>
      </c>
      <c r="L7677" t="s">
        <v>21749</v>
      </c>
      <c r="M7677" t="s">
        <v>21750</v>
      </c>
      <c r="N7677">
        <v>0.258611111</v>
      </c>
      <c r="O7677">
        <v>0</v>
      </c>
      <c r="P7677">
        <v>3327</v>
      </c>
      <c r="Q7677">
        <v>211</v>
      </c>
      <c r="R7677">
        <v>167</v>
      </c>
      <c r="S7677">
        <v>42</v>
      </c>
      <c r="T7677">
        <v>327</v>
      </c>
      <c r="U7677">
        <v>4</v>
      </c>
      <c r="V7677">
        <v>0</v>
      </c>
      <c r="W7677">
        <v>0</v>
      </c>
      <c r="X7677">
        <v>230.70324597322906</v>
      </c>
      <c r="Y7677">
        <v>283.62953572180658</v>
      </c>
      <c r="Z7677">
        <v>119.49703286321048</v>
      </c>
      <c r="AA7677">
        <v>62.797678002263915</v>
      </c>
      <c r="AB7677">
        <v>87.899198922691369</v>
      </c>
      <c r="AC7677">
        <v>67.544750417616285</v>
      </c>
      <c r="AD7677">
        <v>0</v>
      </c>
      <c r="AE7677">
        <v>852.07144190081772</v>
      </c>
    </row>
    <row r="7678" spans="1:31" x14ac:dyDescent="0.25">
      <c r="A7678">
        <v>2353285</v>
      </c>
      <c r="B7678">
        <v>1</v>
      </c>
      <c r="C7678" t="s">
        <v>80</v>
      </c>
      <c r="D7678" t="s">
        <v>82</v>
      </c>
      <c r="E7678" t="s">
        <v>174</v>
      </c>
      <c r="F7678" t="s">
        <v>21751</v>
      </c>
      <c r="G7678" t="s">
        <v>498</v>
      </c>
      <c r="H7678" t="s">
        <v>154</v>
      </c>
      <c r="I7678" t="s">
        <v>144</v>
      </c>
      <c r="J7678" t="s">
        <v>137</v>
      </c>
      <c r="K7678" t="s">
        <v>138</v>
      </c>
      <c r="L7678" t="s">
        <v>21752</v>
      </c>
      <c r="M7678" t="s">
        <v>21753</v>
      </c>
      <c r="N7678">
        <v>0.53888888800000001</v>
      </c>
      <c r="O7678">
        <v>0</v>
      </c>
      <c r="P7678">
        <v>393</v>
      </c>
      <c r="Q7678">
        <v>0</v>
      </c>
      <c r="R7678">
        <v>0</v>
      </c>
      <c r="S7678">
        <v>0</v>
      </c>
      <c r="T7678">
        <v>55</v>
      </c>
      <c r="U7678">
        <v>0</v>
      </c>
      <c r="V7678">
        <v>0</v>
      </c>
      <c r="W7678">
        <v>0</v>
      </c>
      <c r="X7678">
        <v>58.68298230696238</v>
      </c>
      <c r="Y7678">
        <v>0</v>
      </c>
      <c r="Z7678">
        <v>0</v>
      </c>
      <c r="AA7678">
        <v>0</v>
      </c>
      <c r="AB7678">
        <v>30.325190751273393</v>
      </c>
      <c r="AC7678">
        <v>0</v>
      </c>
      <c r="AD7678">
        <v>0</v>
      </c>
      <c r="AE7678">
        <v>89.008173058235769</v>
      </c>
    </row>
    <row r="7679" spans="1:31" x14ac:dyDescent="0.25">
      <c r="A7679">
        <v>2353119</v>
      </c>
      <c r="B7679">
        <v>1</v>
      </c>
      <c r="C7679" t="s">
        <v>80</v>
      </c>
      <c r="D7679" t="s">
        <v>95</v>
      </c>
      <c r="E7679" t="s">
        <v>151</v>
      </c>
      <c r="F7679" t="s">
        <v>21754</v>
      </c>
      <c r="G7679" t="s">
        <v>194</v>
      </c>
      <c r="H7679" t="s">
        <v>154</v>
      </c>
      <c r="I7679" t="s">
        <v>144</v>
      </c>
      <c r="J7679" t="s">
        <v>137</v>
      </c>
      <c r="K7679" t="s">
        <v>138</v>
      </c>
      <c r="L7679" t="s">
        <v>21755</v>
      </c>
      <c r="M7679" t="s">
        <v>21756</v>
      </c>
      <c r="N7679">
        <v>1.214444444</v>
      </c>
      <c r="O7679">
        <v>0</v>
      </c>
      <c r="P7679">
        <v>93</v>
      </c>
      <c r="Q7679">
        <v>0</v>
      </c>
      <c r="R7679">
        <v>0</v>
      </c>
      <c r="S7679">
        <v>0</v>
      </c>
      <c r="T7679">
        <v>9</v>
      </c>
      <c r="U7679">
        <v>0</v>
      </c>
      <c r="V7679">
        <v>0</v>
      </c>
      <c r="W7679">
        <v>0</v>
      </c>
      <c r="X7679">
        <v>33.089082773010084</v>
      </c>
      <c r="Y7679">
        <v>0</v>
      </c>
      <c r="Z7679">
        <v>0</v>
      </c>
      <c r="AA7679">
        <v>0</v>
      </c>
      <c r="AB7679">
        <v>11.146977709004688</v>
      </c>
      <c r="AC7679">
        <v>0</v>
      </c>
      <c r="AD7679">
        <v>0</v>
      </c>
      <c r="AE7679">
        <v>44.236060482014771</v>
      </c>
    </row>
    <row r="7680" spans="1:31" x14ac:dyDescent="0.25">
      <c r="A7680">
        <v>2353311</v>
      </c>
      <c r="B7680">
        <v>1</v>
      </c>
      <c r="C7680" t="s">
        <v>80</v>
      </c>
      <c r="D7680" t="s">
        <v>87</v>
      </c>
      <c r="E7680" t="s">
        <v>157</v>
      </c>
      <c r="F7680" t="s">
        <v>21757</v>
      </c>
      <c r="G7680" t="s">
        <v>204</v>
      </c>
      <c r="H7680" t="s">
        <v>154</v>
      </c>
      <c r="I7680" t="s">
        <v>144</v>
      </c>
      <c r="J7680" t="s">
        <v>137</v>
      </c>
      <c r="K7680" t="s">
        <v>138</v>
      </c>
      <c r="L7680" t="s">
        <v>21758</v>
      </c>
      <c r="M7680" t="s">
        <v>21759</v>
      </c>
      <c r="N7680">
        <v>1.3988888880000001</v>
      </c>
      <c r="O7680">
        <v>0</v>
      </c>
      <c r="P7680">
        <v>10</v>
      </c>
      <c r="Q7680">
        <v>0</v>
      </c>
      <c r="R7680">
        <v>0</v>
      </c>
      <c r="S7680">
        <v>0</v>
      </c>
      <c r="T7680">
        <v>2</v>
      </c>
      <c r="U7680">
        <v>0</v>
      </c>
      <c r="V7680">
        <v>0</v>
      </c>
      <c r="W7680">
        <v>0</v>
      </c>
      <c r="X7680">
        <v>6.0293009500351245</v>
      </c>
      <c r="Y7680">
        <v>0</v>
      </c>
      <c r="Z7680">
        <v>0</v>
      </c>
      <c r="AA7680">
        <v>0</v>
      </c>
      <c r="AB7680">
        <v>5.2933683447995552</v>
      </c>
      <c r="AC7680">
        <v>0</v>
      </c>
      <c r="AD7680">
        <v>0</v>
      </c>
      <c r="AE7680">
        <v>11.322669294834679</v>
      </c>
    </row>
    <row r="7681" spans="1:31" x14ac:dyDescent="0.25">
      <c r="A7681">
        <v>2353142</v>
      </c>
      <c r="B7681">
        <v>1</v>
      </c>
      <c r="C7681" t="s">
        <v>80</v>
      </c>
      <c r="D7681" t="s">
        <v>92</v>
      </c>
      <c r="E7681" t="s">
        <v>157</v>
      </c>
      <c r="F7681" t="s">
        <v>21760</v>
      </c>
      <c r="G7681" t="s">
        <v>194</v>
      </c>
      <c r="H7681" t="s">
        <v>154</v>
      </c>
      <c r="I7681" t="s">
        <v>144</v>
      </c>
      <c r="J7681" t="s">
        <v>137</v>
      </c>
      <c r="K7681" t="s">
        <v>138</v>
      </c>
      <c r="L7681" t="s">
        <v>21761</v>
      </c>
      <c r="M7681" t="s">
        <v>21762</v>
      </c>
      <c r="N7681">
        <v>3.2013888879999999</v>
      </c>
      <c r="O7681">
        <v>0</v>
      </c>
      <c r="P7681">
        <v>1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1.4523343927854668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1.4523343927854668</v>
      </c>
    </row>
    <row r="7682" spans="1:31" x14ac:dyDescent="0.25">
      <c r="A7682">
        <v>2353597</v>
      </c>
      <c r="B7682">
        <v>1</v>
      </c>
      <c r="C7682" t="s">
        <v>80</v>
      </c>
      <c r="D7682" t="s">
        <v>103</v>
      </c>
      <c r="E7682" t="s">
        <v>132</v>
      </c>
      <c r="F7682" t="s">
        <v>3753</v>
      </c>
      <c r="G7682" t="s">
        <v>134</v>
      </c>
      <c r="H7682" t="s">
        <v>135</v>
      </c>
      <c r="I7682" t="s">
        <v>144</v>
      </c>
      <c r="J7682" t="s">
        <v>137</v>
      </c>
      <c r="K7682" t="s">
        <v>138</v>
      </c>
      <c r="L7682" t="s">
        <v>21763</v>
      </c>
      <c r="M7682" t="s">
        <v>21764</v>
      </c>
      <c r="N7682">
        <v>0.69305555500000005</v>
      </c>
      <c r="O7682">
        <v>1</v>
      </c>
      <c r="P7682">
        <v>287</v>
      </c>
      <c r="Q7682">
        <v>18</v>
      </c>
      <c r="R7682">
        <v>107</v>
      </c>
      <c r="S7682">
        <v>11</v>
      </c>
      <c r="T7682">
        <v>50</v>
      </c>
      <c r="U7682">
        <v>3</v>
      </c>
      <c r="V7682">
        <v>0</v>
      </c>
      <c r="W7682">
        <v>0.58994462483379018</v>
      </c>
      <c r="X7682">
        <v>61.093483727443989</v>
      </c>
      <c r="Y7682">
        <v>277.76690000837186</v>
      </c>
      <c r="Z7682">
        <v>256.45782072132818</v>
      </c>
      <c r="AA7682">
        <v>334.41591547923463</v>
      </c>
      <c r="AB7682">
        <v>53.800957379909917</v>
      </c>
      <c r="AC7682">
        <v>15.003802120211388</v>
      </c>
      <c r="AD7682">
        <v>0</v>
      </c>
      <c r="AE7682">
        <v>999.12882406133383</v>
      </c>
    </row>
    <row r="7683" spans="1:31" x14ac:dyDescent="0.25">
      <c r="A7683">
        <v>2353354</v>
      </c>
      <c r="B7683">
        <v>1</v>
      </c>
      <c r="C7683" t="s">
        <v>80</v>
      </c>
      <c r="D7683" t="s">
        <v>96</v>
      </c>
      <c r="E7683" t="s">
        <v>132</v>
      </c>
      <c r="F7683" t="s">
        <v>11218</v>
      </c>
      <c r="G7683" t="s">
        <v>134</v>
      </c>
      <c r="H7683" t="s">
        <v>135</v>
      </c>
      <c r="I7683" t="s">
        <v>144</v>
      </c>
      <c r="J7683" t="s">
        <v>137</v>
      </c>
      <c r="K7683" t="s">
        <v>138</v>
      </c>
      <c r="L7683" t="s">
        <v>21750</v>
      </c>
      <c r="M7683" t="s">
        <v>21765</v>
      </c>
      <c r="N7683">
        <v>1.2280555550000001</v>
      </c>
      <c r="O7683">
        <v>0</v>
      </c>
      <c r="P7683">
        <v>568</v>
      </c>
      <c r="Q7683">
        <v>0</v>
      </c>
      <c r="R7683">
        <v>2</v>
      </c>
      <c r="S7683">
        <v>0</v>
      </c>
      <c r="T7683">
        <v>268</v>
      </c>
      <c r="U7683">
        <v>0</v>
      </c>
      <c r="V7683">
        <v>0</v>
      </c>
      <c r="W7683">
        <v>0</v>
      </c>
      <c r="X7683">
        <v>626.00945926095824</v>
      </c>
      <c r="Y7683">
        <v>0</v>
      </c>
      <c r="Z7683">
        <v>0.85632958996552844</v>
      </c>
      <c r="AA7683">
        <v>0</v>
      </c>
      <c r="AB7683">
        <v>1775.192915543189</v>
      </c>
      <c r="AC7683">
        <v>0</v>
      </c>
      <c r="AD7683">
        <v>0</v>
      </c>
      <c r="AE7683">
        <v>2402.0587043941127</v>
      </c>
    </row>
    <row r="7684" spans="1:31" x14ac:dyDescent="0.25">
      <c r="A7684">
        <v>2353454</v>
      </c>
      <c r="B7684">
        <v>1</v>
      </c>
      <c r="C7684" t="s">
        <v>81</v>
      </c>
      <c r="D7684" t="s">
        <v>123</v>
      </c>
      <c r="E7684" t="s">
        <v>151</v>
      </c>
      <c r="F7684" t="s">
        <v>21766</v>
      </c>
      <c r="G7684" t="s">
        <v>153</v>
      </c>
      <c r="H7684" t="s">
        <v>154</v>
      </c>
      <c r="I7684" t="s">
        <v>144</v>
      </c>
      <c r="J7684" t="s">
        <v>137</v>
      </c>
      <c r="K7684" t="s">
        <v>138</v>
      </c>
      <c r="L7684" t="s">
        <v>21767</v>
      </c>
      <c r="M7684" t="s">
        <v>21768</v>
      </c>
      <c r="N7684">
        <v>1.466388888</v>
      </c>
      <c r="O7684">
        <v>0</v>
      </c>
      <c r="P7684">
        <v>470</v>
      </c>
      <c r="Q7684">
        <v>0</v>
      </c>
      <c r="R7684">
        <v>0</v>
      </c>
      <c r="S7684">
        <v>0</v>
      </c>
      <c r="T7684">
        <v>65</v>
      </c>
      <c r="U7684">
        <v>0</v>
      </c>
      <c r="V7684">
        <v>0</v>
      </c>
      <c r="W7684">
        <v>0</v>
      </c>
      <c r="X7684">
        <v>159.8947463345296</v>
      </c>
      <c r="Y7684">
        <v>0</v>
      </c>
      <c r="Z7684">
        <v>0</v>
      </c>
      <c r="AA7684">
        <v>0</v>
      </c>
      <c r="AB7684">
        <v>149.19953373017816</v>
      </c>
      <c r="AC7684">
        <v>0</v>
      </c>
      <c r="AD7684">
        <v>0</v>
      </c>
      <c r="AE7684">
        <v>309.09428006470773</v>
      </c>
    </row>
    <row r="7685" spans="1:31" x14ac:dyDescent="0.25">
      <c r="A7685">
        <v>2353291</v>
      </c>
      <c r="B7685">
        <v>1</v>
      </c>
      <c r="C7685" t="s">
        <v>81</v>
      </c>
      <c r="D7685" t="s">
        <v>123</v>
      </c>
      <c r="E7685" t="s">
        <v>147</v>
      </c>
      <c r="F7685" t="s">
        <v>21769</v>
      </c>
      <c r="G7685" t="s">
        <v>208</v>
      </c>
      <c r="H7685" t="s">
        <v>135</v>
      </c>
      <c r="I7685" t="s">
        <v>144</v>
      </c>
      <c r="J7685" t="s">
        <v>137</v>
      </c>
      <c r="K7685" t="s">
        <v>209</v>
      </c>
      <c r="L7685" t="s">
        <v>21770</v>
      </c>
      <c r="M7685" t="s">
        <v>21771</v>
      </c>
      <c r="N7685">
        <v>3.383888888</v>
      </c>
      <c r="O7685">
        <v>0</v>
      </c>
      <c r="P7685">
        <v>2565</v>
      </c>
      <c r="Q7685">
        <v>0</v>
      </c>
      <c r="R7685">
        <v>1</v>
      </c>
      <c r="S7685">
        <v>1</v>
      </c>
      <c r="T7685">
        <v>317</v>
      </c>
      <c r="U7685">
        <v>0</v>
      </c>
      <c r="V7685">
        <v>1</v>
      </c>
      <c r="W7685">
        <v>0</v>
      </c>
      <c r="X7685">
        <v>2194.8861815001874</v>
      </c>
      <c r="Y7685">
        <v>0</v>
      </c>
      <c r="Z7685">
        <v>24.245514239040393</v>
      </c>
      <c r="AA7685">
        <v>0</v>
      </c>
      <c r="AB7685">
        <v>988.26012228395837</v>
      </c>
      <c r="AC7685">
        <v>0</v>
      </c>
      <c r="AD7685">
        <v>51.894873638359307</v>
      </c>
      <c r="AE7685">
        <v>3259.2866916615458</v>
      </c>
    </row>
    <row r="7686" spans="1:31" x14ac:dyDescent="0.25">
      <c r="A7686">
        <v>2353099</v>
      </c>
      <c r="B7686">
        <v>1</v>
      </c>
      <c r="C7686" t="s">
        <v>81</v>
      </c>
      <c r="D7686" t="s">
        <v>116</v>
      </c>
      <c r="E7686" t="s">
        <v>141</v>
      </c>
      <c r="F7686" t="s">
        <v>20962</v>
      </c>
      <c r="G7686" t="s">
        <v>269</v>
      </c>
      <c r="H7686" t="s">
        <v>135</v>
      </c>
      <c r="I7686" t="s">
        <v>144</v>
      </c>
      <c r="J7686" t="s">
        <v>137</v>
      </c>
      <c r="K7686" t="s">
        <v>209</v>
      </c>
      <c r="L7686" t="s">
        <v>21772</v>
      </c>
      <c r="M7686" t="s">
        <v>21773</v>
      </c>
      <c r="N7686">
        <v>8.5583333330000002</v>
      </c>
      <c r="O7686">
        <v>2</v>
      </c>
      <c r="P7686">
        <v>399</v>
      </c>
      <c r="Q7686">
        <v>6</v>
      </c>
      <c r="R7686">
        <v>0</v>
      </c>
      <c r="S7686">
        <v>2</v>
      </c>
      <c r="T7686">
        <v>17</v>
      </c>
      <c r="U7686">
        <v>0</v>
      </c>
      <c r="V7686">
        <v>0</v>
      </c>
      <c r="W7686">
        <v>9.9566666591372393</v>
      </c>
      <c r="X7686">
        <v>415.89513410234076</v>
      </c>
      <c r="Y7686">
        <v>1310.9800103500686</v>
      </c>
      <c r="Z7686">
        <v>0</v>
      </c>
      <c r="AA7686">
        <v>34.841671531323051</v>
      </c>
      <c r="AB7686">
        <v>140.08172535836076</v>
      </c>
      <c r="AC7686">
        <v>0</v>
      </c>
      <c r="AD7686">
        <v>0</v>
      </c>
      <c r="AE7686">
        <v>1911.7552080012304</v>
      </c>
    </row>
    <row r="7687" spans="1:31" x14ac:dyDescent="0.25">
      <c r="A7687">
        <v>2353463</v>
      </c>
      <c r="B7687">
        <v>1</v>
      </c>
      <c r="C7687" t="s">
        <v>80</v>
      </c>
      <c r="D7687" t="s">
        <v>94</v>
      </c>
      <c r="E7687" t="s">
        <v>151</v>
      </c>
      <c r="F7687" t="s">
        <v>21774</v>
      </c>
      <c r="G7687" t="s">
        <v>153</v>
      </c>
      <c r="H7687" t="s">
        <v>154</v>
      </c>
      <c r="I7687" t="s">
        <v>144</v>
      </c>
      <c r="J7687" t="s">
        <v>137</v>
      </c>
      <c r="K7687" t="s">
        <v>138</v>
      </c>
      <c r="L7687" t="s">
        <v>21775</v>
      </c>
      <c r="M7687" t="s">
        <v>21776</v>
      </c>
      <c r="N7687">
        <v>0.96777777700000001</v>
      </c>
      <c r="O7687">
        <v>0</v>
      </c>
      <c r="P7687">
        <v>9</v>
      </c>
      <c r="Q7687">
        <v>0</v>
      </c>
      <c r="R7687">
        <v>1</v>
      </c>
      <c r="S7687">
        <v>0</v>
      </c>
      <c r="T7687">
        <v>8</v>
      </c>
      <c r="U7687">
        <v>0</v>
      </c>
      <c r="V7687">
        <v>0</v>
      </c>
      <c r="W7687">
        <v>0</v>
      </c>
      <c r="X7687">
        <v>1.5811065116967695</v>
      </c>
      <c r="Y7687">
        <v>0</v>
      </c>
      <c r="Z7687">
        <v>0</v>
      </c>
      <c r="AA7687">
        <v>0</v>
      </c>
      <c r="AB7687">
        <v>6.4721481821518578</v>
      </c>
      <c r="AC7687">
        <v>0</v>
      </c>
      <c r="AD7687">
        <v>0</v>
      </c>
      <c r="AE7687">
        <v>8.0532546938486274</v>
      </c>
    </row>
    <row r="7688" spans="1:31" x14ac:dyDescent="0.25">
      <c r="A7688">
        <v>2353131</v>
      </c>
      <c r="B7688">
        <v>1</v>
      </c>
      <c r="C7688" t="s">
        <v>80</v>
      </c>
      <c r="D7688" t="s">
        <v>107</v>
      </c>
      <c r="E7688" t="s">
        <v>151</v>
      </c>
      <c r="F7688" t="s">
        <v>21777</v>
      </c>
      <c r="G7688" t="s">
        <v>194</v>
      </c>
      <c r="H7688" t="s">
        <v>154</v>
      </c>
      <c r="I7688" t="s">
        <v>144</v>
      </c>
      <c r="J7688" t="s">
        <v>137</v>
      </c>
      <c r="K7688" t="s">
        <v>138</v>
      </c>
      <c r="L7688" t="s">
        <v>21778</v>
      </c>
      <c r="M7688" t="s">
        <v>21779</v>
      </c>
      <c r="N7688">
        <v>0.73944444399999998</v>
      </c>
      <c r="O7688">
        <v>0</v>
      </c>
      <c r="P7688">
        <v>43</v>
      </c>
      <c r="Q7688">
        <v>0</v>
      </c>
      <c r="R7688">
        <v>0</v>
      </c>
      <c r="S7688">
        <v>0</v>
      </c>
      <c r="T7688">
        <v>2</v>
      </c>
      <c r="U7688">
        <v>0</v>
      </c>
      <c r="V7688">
        <v>0</v>
      </c>
      <c r="W7688">
        <v>0</v>
      </c>
      <c r="X7688">
        <v>7.9874577366410477</v>
      </c>
      <c r="Y7688">
        <v>0</v>
      </c>
      <c r="Z7688">
        <v>0</v>
      </c>
      <c r="AA7688">
        <v>0</v>
      </c>
      <c r="AB7688">
        <v>2.5937947188876307</v>
      </c>
      <c r="AC7688">
        <v>0</v>
      </c>
      <c r="AD7688">
        <v>0</v>
      </c>
      <c r="AE7688">
        <v>10.581252455528679</v>
      </c>
    </row>
    <row r="7689" spans="1:31" x14ac:dyDescent="0.25">
      <c r="A7689">
        <v>2353254</v>
      </c>
      <c r="B7689">
        <v>1</v>
      </c>
      <c r="C7689" t="s">
        <v>80</v>
      </c>
      <c r="D7689" t="s">
        <v>96</v>
      </c>
      <c r="E7689" t="s">
        <v>326</v>
      </c>
      <c r="F7689" t="s">
        <v>21780</v>
      </c>
      <c r="G7689" t="s">
        <v>667</v>
      </c>
      <c r="H7689" t="s">
        <v>154</v>
      </c>
      <c r="I7689" t="s">
        <v>144</v>
      </c>
      <c r="J7689" t="s">
        <v>137</v>
      </c>
      <c r="K7689" t="s">
        <v>138</v>
      </c>
      <c r="L7689" t="s">
        <v>21781</v>
      </c>
      <c r="M7689" t="s">
        <v>21782</v>
      </c>
      <c r="N7689">
        <v>4.5983333330000002</v>
      </c>
      <c r="O7689">
        <v>0</v>
      </c>
      <c r="P7689">
        <v>25</v>
      </c>
      <c r="Q7689">
        <v>0</v>
      </c>
      <c r="R7689">
        <v>0</v>
      </c>
      <c r="S7689">
        <v>0</v>
      </c>
      <c r="T7689">
        <v>4</v>
      </c>
      <c r="U7689">
        <v>0</v>
      </c>
      <c r="V7689">
        <v>0</v>
      </c>
      <c r="W7689">
        <v>0</v>
      </c>
      <c r="X7689">
        <v>88.848206335768182</v>
      </c>
      <c r="Y7689">
        <v>0</v>
      </c>
      <c r="Z7689">
        <v>0</v>
      </c>
      <c r="AA7689">
        <v>0</v>
      </c>
      <c r="AB7689">
        <v>33.026121439362704</v>
      </c>
      <c r="AC7689">
        <v>0</v>
      </c>
      <c r="AD7689">
        <v>0</v>
      </c>
      <c r="AE7689">
        <v>121.87432777513089</v>
      </c>
    </row>
    <row r="7690" spans="1:31" x14ac:dyDescent="0.25">
      <c r="A7690">
        <v>2353085</v>
      </c>
      <c r="B7690">
        <v>1</v>
      </c>
      <c r="C7690" t="s">
        <v>80</v>
      </c>
      <c r="D7690" t="s">
        <v>106</v>
      </c>
      <c r="E7690" t="s">
        <v>141</v>
      </c>
      <c r="F7690" t="s">
        <v>12021</v>
      </c>
      <c r="G7690" t="s">
        <v>134</v>
      </c>
      <c r="H7690" t="s">
        <v>135</v>
      </c>
      <c r="I7690" t="s">
        <v>144</v>
      </c>
      <c r="J7690" t="s">
        <v>137</v>
      </c>
      <c r="K7690" t="s">
        <v>138</v>
      </c>
      <c r="L7690" t="s">
        <v>21783</v>
      </c>
      <c r="M7690" t="s">
        <v>21784</v>
      </c>
      <c r="N7690">
        <v>0.35222222199999997</v>
      </c>
      <c r="O7690">
        <v>0</v>
      </c>
      <c r="P7690">
        <v>354</v>
      </c>
      <c r="Q7690">
        <v>0</v>
      </c>
      <c r="R7690">
        <v>25</v>
      </c>
      <c r="S7690">
        <v>4</v>
      </c>
      <c r="T7690">
        <v>69</v>
      </c>
      <c r="U7690">
        <v>0</v>
      </c>
      <c r="V7690">
        <v>0</v>
      </c>
      <c r="W7690">
        <v>0</v>
      </c>
      <c r="X7690">
        <v>23.699711497146911</v>
      </c>
      <c r="Y7690">
        <v>0</v>
      </c>
      <c r="Z7690">
        <v>8.9623091547766141</v>
      </c>
      <c r="AA7690">
        <v>4.4482424012982298</v>
      </c>
      <c r="AB7690">
        <v>13.467070820076351</v>
      </c>
      <c r="AC7690">
        <v>0</v>
      </c>
      <c r="AD7690">
        <v>0</v>
      </c>
      <c r="AE7690">
        <v>50.577333873298109</v>
      </c>
    </row>
    <row r="7691" spans="1:31" x14ac:dyDescent="0.25">
      <c r="A7691">
        <v>2353068</v>
      </c>
      <c r="B7691">
        <v>1</v>
      </c>
      <c r="C7691" t="s">
        <v>80</v>
      </c>
      <c r="D7691" t="s">
        <v>104</v>
      </c>
      <c r="E7691" t="s">
        <v>141</v>
      </c>
      <c r="F7691" t="s">
        <v>910</v>
      </c>
      <c r="G7691" t="s">
        <v>134</v>
      </c>
      <c r="H7691" t="s">
        <v>135</v>
      </c>
      <c r="I7691" t="s">
        <v>144</v>
      </c>
      <c r="J7691" t="s">
        <v>137</v>
      </c>
      <c r="K7691" t="s">
        <v>138</v>
      </c>
      <c r="L7691" t="s">
        <v>21785</v>
      </c>
      <c r="M7691" t="s">
        <v>21786</v>
      </c>
      <c r="N7691">
        <v>1.094166666</v>
      </c>
      <c r="O7691">
        <v>4</v>
      </c>
      <c r="P7691">
        <v>0</v>
      </c>
      <c r="Q7691">
        <v>3</v>
      </c>
      <c r="R7691">
        <v>0</v>
      </c>
      <c r="S7691">
        <v>8</v>
      </c>
      <c r="T7691">
        <v>0</v>
      </c>
      <c r="U7691">
        <v>0</v>
      </c>
      <c r="V7691">
        <v>0</v>
      </c>
      <c r="W7691">
        <v>1.0868851186796902</v>
      </c>
      <c r="X7691">
        <v>0</v>
      </c>
      <c r="Y7691">
        <v>0.63815941060907755</v>
      </c>
      <c r="Z7691">
        <v>0</v>
      </c>
      <c r="AA7691">
        <v>6.4387565465325398</v>
      </c>
      <c r="AB7691">
        <v>0</v>
      </c>
      <c r="AC7691">
        <v>0</v>
      </c>
      <c r="AD7691">
        <v>0</v>
      </c>
      <c r="AE7691">
        <v>8.1638010758213078</v>
      </c>
    </row>
    <row r="7692" spans="1:31" x14ac:dyDescent="0.25">
      <c r="A7692">
        <v>2353523</v>
      </c>
      <c r="B7692">
        <v>1</v>
      </c>
      <c r="C7692" t="s">
        <v>80</v>
      </c>
      <c r="D7692" t="s">
        <v>108</v>
      </c>
      <c r="E7692" t="s">
        <v>174</v>
      </c>
      <c r="F7692" t="s">
        <v>21668</v>
      </c>
      <c r="G7692" t="s">
        <v>176</v>
      </c>
      <c r="H7692" t="s">
        <v>154</v>
      </c>
      <c r="I7692" t="s">
        <v>144</v>
      </c>
      <c r="J7692" t="s">
        <v>137</v>
      </c>
      <c r="K7692" t="s">
        <v>138</v>
      </c>
      <c r="L7692" t="s">
        <v>21787</v>
      </c>
      <c r="M7692" t="s">
        <v>21788</v>
      </c>
      <c r="N7692">
        <v>1.0083333329999999</v>
      </c>
      <c r="O7692">
        <v>0</v>
      </c>
      <c r="P7692">
        <v>33</v>
      </c>
      <c r="Q7692">
        <v>0</v>
      </c>
      <c r="R7692">
        <v>6</v>
      </c>
      <c r="S7692">
        <v>0</v>
      </c>
      <c r="T7692">
        <v>4</v>
      </c>
      <c r="U7692">
        <v>0</v>
      </c>
      <c r="V7692">
        <v>0</v>
      </c>
      <c r="W7692">
        <v>0</v>
      </c>
      <c r="X7692">
        <v>7.7925611153315755</v>
      </c>
      <c r="Y7692">
        <v>0</v>
      </c>
      <c r="Z7692">
        <v>14.987404668939121</v>
      </c>
      <c r="AA7692">
        <v>0</v>
      </c>
      <c r="AB7692">
        <v>9.5166041501090799</v>
      </c>
      <c r="AC7692">
        <v>0</v>
      </c>
      <c r="AD7692">
        <v>0</v>
      </c>
      <c r="AE7692">
        <v>32.296569934379775</v>
      </c>
    </row>
    <row r="7693" spans="1:31" x14ac:dyDescent="0.25">
      <c r="A7693">
        <v>2353214</v>
      </c>
      <c r="B7693">
        <v>1</v>
      </c>
      <c r="C7693" t="s">
        <v>80</v>
      </c>
      <c r="D7693" t="s">
        <v>89</v>
      </c>
      <c r="E7693" t="s">
        <v>147</v>
      </c>
      <c r="F7693" t="s">
        <v>21789</v>
      </c>
      <c r="G7693" t="s">
        <v>269</v>
      </c>
      <c r="H7693" t="s">
        <v>135</v>
      </c>
      <c r="I7693" t="s">
        <v>144</v>
      </c>
      <c r="J7693" t="s">
        <v>137</v>
      </c>
      <c r="K7693" t="s">
        <v>209</v>
      </c>
      <c r="L7693" t="s">
        <v>21790</v>
      </c>
      <c r="M7693" t="s">
        <v>21791</v>
      </c>
      <c r="N7693">
        <v>4.7666666659999999</v>
      </c>
      <c r="O7693">
        <v>0</v>
      </c>
      <c r="P7693">
        <v>28</v>
      </c>
      <c r="Q7693">
        <v>0</v>
      </c>
      <c r="R7693">
        <v>1</v>
      </c>
      <c r="S7693">
        <v>0</v>
      </c>
      <c r="T7693">
        <v>116</v>
      </c>
      <c r="U7693">
        <v>0</v>
      </c>
      <c r="V7693">
        <v>0</v>
      </c>
      <c r="W7693">
        <v>0</v>
      </c>
      <c r="X7693">
        <v>138.2297976290597</v>
      </c>
      <c r="Y7693">
        <v>0</v>
      </c>
      <c r="Z7693">
        <v>0</v>
      </c>
      <c r="AA7693">
        <v>0</v>
      </c>
      <c r="AB7693">
        <v>581.61493699251582</v>
      </c>
      <c r="AC7693">
        <v>0</v>
      </c>
      <c r="AD7693">
        <v>0</v>
      </c>
      <c r="AE7693">
        <v>719.84473462157553</v>
      </c>
    </row>
    <row r="7694" spans="1:31" x14ac:dyDescent="0.25">
      <c r="A7694">
        <v>2353480</v>
      </c>
      <c r="B7694">
        <v>1</v>
      </c>
      <c r="C7694" t="s">
        <v>81</v>
      </c>
      <c r="D7694" t="s">
        <v>118</v>
      </c>
      <c r="E7694" t="s">
        <v>151</v>
      </c>
      <c r="F7694" t="s">
        <v>21792</v>
      </c>
      <c r="G7694" t="s">
        <v>153</v>
      </c>
      <c r="H7694" t="s">
        <v>154</v>
      </c>
      <c r="I7694" t="s">
        <v>144</v>
      </c>
      <c r="J7694" t="s">
        <v>137</v>
      </c>
      <c r="K7694" t="s">
        <v>138</v>
      </c>
      <c r="L7694" t="s">
        <v>21793</v>
      </c>
      <c r="M7694" t="s">
        <v>21794</v>
      </c>
      <c r="N7694">
        <v>1.791111111</v>
      </c>
      <c r="O7694">
        <v>0</v>
      </c>
      <c r="P7694">
        <v>60</v>
      </c>
      <c r="Q7694">
        <v>0</v>
      </c>
      <c r="R7694">
        <v>0</v>
      </c>
      <c r="S7694">
        <v>0</v>
      </c>
      <c r="T7694">
        <v>2</v>
      </c>
      <c r="U7694">
        <v>0</v>
      </c>
      <c r="V7694">
        <v>0</v>
      </c>
      <c r="W7694">
        <v>0</v>
      </c>
      <c r="X7694">
        <v>21.144598404220019</v>
      </c>
      <c r="Y7694">
        <v>0</v>
      </c>
      <c r="Z7694">
        <v>0</v>
      </c>
      <c r="AA7694">
        <v>0</v>
      </c>
      <c r="AB7694">
        <v>0.2626604311930083</v>
      </c>
      <c r="AC7694">
        <v>0</v>
      </c>
      <c r="AD7694">
        <v>0</v>
      </c>
      <c r="AE7694">
        <v>21.407258835413028</v>
      </c>
    </row>
    <row r="7695" spans="1:31" x14ac:dyDescent="0.25">
      <c r="A7695">
        <v>2353529</v>
      </c>
      <c r="B7695">
        <v>1</v>
      </c>
      <c r="C7695" t="s">
        <v>80</v>
      </c>
      <c r="D7695" t="s">
        <v>96</v>
      </c>
      <c r="E7695" t="s">
        <v>326</v>
      </c>
      <c r="F7695" t="s">
        <v>18655</v>
      </c>
      <c r="G7695" t="s">
        <v>153</v>
      </c>
      <c r="H7695" t="s">
        <v>154</v>
      </c>
      <c r="I7695" t="s">
        <v>144</v>
      </c>
      <c r="J7695" t="s">
        <v>137</v>
      </c>
      <c r="K7695" t="s">
        <v>138</v>
      </c>
      <c r="L7695" t="s">
        <v>21795</v>
      </c>
      <c r="M7695" t="s">
        <v>21796</v>
      </c>
      <c r="N7695">
        <v>3.659166666</v>
      </c>
      <c r="O7695">
        <v>0</v>
      </c>
      <c r="P7695">
        <v>16</v>
      </c>
      <c r="Q7695">
        <v>0</v>
      </c>
      <c r="R7695">
        <v>0</v>
      </c>
      <c r="S7695">
        <v>0</v>
      </c>
      <c r="T7695">
        <v>6</v>
      </c>
      <c r="U7695">
        <v>0</v>
      </c>
      <c r="V7695">
        <v>0</v>
      </c>
      <c r="W7695">
        <v>0</v>
      </c>
      <c r="X7695">
        <v>87.967128989573951</v>
      </c>
      <c r="Y7695">
        <v>0</v>
      </c>
      <c r="Z7695">
        <v>0</v>
      </c>
      <c r="AA7695">
        <v>0</v>
      </c>
      <c r="AB7695">
        <v>231.94879697118444</v>
      </c>
      <c r="AC7695">
        <v>0</v>
      </c>
      <c r="AD7695">
        <v>0</v>
      </c>
      <c r="AE7695">
        <v>319.91592596075839</v>
      </c>
    </row>
    <row r="7696" spans="1:31" x14ac:dyDescent="0.25">
      <c r="A7696">
        <v>2353400</v>
      </c>
      <c r="B7696">
        <v>1</v>
      </c>
      <c r="C7696" t="s">
        <v>80</v>
      </c>
      <c r="D7696" t="s">
        <v>104</v>
      </c>
      <c r="E7696" t="s">
        <v>174</v>
      </c>
      <c r="F7696" t="s">
        <v>21797</v>
      </c>
      <c r="G7696" t="s">
        <v>299</v>
      </c>
      <c r="H7696" t="s">
        <v>154</v>
      </c>
      <c r="I7696" t="s">
        <v>144</v>
      </c>
      <c r="J7696" t="s">
        <v>137</v>
      </c>
      <c r="K7696" t="s">
        <v>138</v>
      </c>
      <c r="L7696" t="s">
        <v>21798</v>
      </c>
      <c r="M7696" t="s">
        <v>21799</v>
      </c>
      <c r="N7696">
        <v>1.6191666659999999</v>
      </c>
      <c r="O7696">
        <v>0</v>
      </c>
      <c r="P7696">
        <v>2</v>
      </c>
      <c r="Q7696">
        <v>0</v>
      </c>
      <c r="R7696">
        <v>10</v>
      </c>
      <c r="S7696">
        <v>0</v>
      </c>
      <c r="T7696">
        <v>1</v>
      </c>
      <c r="U7696">
        <v>0</v>
      </c>
      <c r="V7696">
        <v>0</v>
      </c>
      <c r="W7696">
        <v>0</v>
      </c>
      <c r="X7696">
        <v>1.5557574451685623</v>
      </c>
      <c r="Y7696">
        <v>0</v>
      </c>
      <c r="Z7696">
        <v>30.498485917112241</v>
      </c>
      <c r="AA7696">
        <v>0</v>
      </c>
      <c r="AB7696">
        <v>1.22624623716875E-2</v>
      </c>
      <c r="AC7696">
        <v>0</v>
      </c>
      <c r="AD7696">
        <v>0</v>
      </c>
      <c r="AE7696">
        <v>32.066505824652488</v>
      </c>
    </row>
    <row r="7697" spans="1:31" x14ac:dyDescent="0.25">
      <c r="A7697">
        <v>2353151</v>
      </c>
      <c r="B7697">
        <v>1</v>
      </c>
      <c r="C7697" t="s">
        <v>80</v>
      </c>
      <c r="D7697" t="s">
        <v>99</v>
      </c>
      <c r="E7697" t="s">
        <v>132</v>
      </c>
      <c r="F7697" t="s">
        <v>21800</v>
      </c>
      <c r="G7697" t="s">
        <v>269</v>
      </c>
      <c r="H7697" t="s">
        <v>135</v>
      </c>
      <c r="I7697" t="s">
        <v>144</v>
      </c>
      <c r="J7697" t="s">
        <v>137</v>
      </c>
      <c r="K7697" t="s">
        <v>209</v>
      </c>
      <c r="L7697" t="s">
        <v>21801</v>
      </c>
      <c r="M7697" t="s">
        <v>21802</v>
      </c>
      <c r="N7697">
        <v>6.4608333330000001</v>
      </c>
      <c r="O7697">
        <v>0</v>
      </c>
      <c r="P7697">
        <v>0</v>
      </c>
      <c r="Q7697">
        <v>0</v>
      </c>
      <c r="R7697">
        <v>0</v>
      </c>
      <c r="S7697">
        <v>2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>
        <v>72.672640882182307</v>
      </c>
      <c r="AB7697">
        <v>0</v>
      </c>
      <c r="AC7697">
        <v>0</v>
      </c>
      <c r="AD7697">
        <v>0</v>
      </c>
      <c r="AE7697">
        <v>72.672640882182307</v>
      </c>
    </row>
    <row r="7698" spans="1:31" x14ac:dyDescent="0.25">
      <c r="A7698">
        <v>2353194</v>
      </c>
      <c r="B7698">
        <v>1</v>
      </c>
      <c r="C7698" t="s">
        <v>80</v>
      </c>
      <c r="D7698" t="s">
        <v>108</v>
      </c>
      <c r="E7698" t="s">
        <v>141</v>
      </c>
      <c r="F7698" t="s">
        <v>7428</v>
      </c>
      <c r="G7698" t="s">
        <v>134</v>
      </c>
      <c r="H7698" t="s">
        <v>135</v>
      </c>
      <c r="I7698" t="s">
        <v>144</v>
      </c>
      <c r="J7698" t="s">
        <v>137</v>
      </c>
      <c r="K7698" t="s">
        <v>138</v>
      </c>
      <c r="L7698" t="s">
        <v>21803</v>
      </c>
      <c r="M7698" t="s">
        <v>21804</v>
      </c>
      <c r="N7698">
        <v>0.87083333299999999</v>
      </c>
      <c r="O7698">
        <v>0</v>
      </c>
      <c r="P7698">
        <v>401</v>
      </c>
      <c r="Q7698">
        <v>2</v>
      </c>
      <c r="R7698">
        <v>133</v>
      </c>
      <c r="S7698">
        <v>2</v>
      </c>
      <c r="T7698">
        <v>123</v>
      </c>
      <c r="U7698">
        <v>0</v>
      </c>
      <c r="V7698">
        <v>0</v>
      </c>
      <c r="W7698">
        <v>0</v>
      </c>
      <c r="X7698">
        <v>101.05846893992246</v>
      </c>
      <c r="Y7698">
        <v>14.917764282666669</v>
      </c>
      <c r="Z7698">
        <v>515.56034987811177</v>
      </c>
      <c r="AA7698">
        <v>4.1394355468118338</v>
      </c>
      <c r="AB7698">
        <v>247.4898168389048</v>
      </c>
      <c r="AC7698">
        <v>0</v>
      </c>
      <c r="AD7698">
        <v>0</v>
      </c>
      <c r="AE7698">
        <v>883.16583548641756</v>
      </c>
    </row>
    <row r="7699" spans="1:31" x14ac:dyDescent="0.25">
      <c r="A7699">
        <v>2353443</v>
      </c>
      <c r="B7699">
        <v>1</v>
      </c>
      <c r="C7699" t="s">
        <v>81</v>
      </c>
      <c r="D7699" t="s">
        <v>123</v>
      </c>
      <c r="E7699" t="s">
        <v>174</v>
      </c>
      <c r="F7699" t="s">
        <v>20965</v>
      </c>
      <c r="G7699" t="s">
        <v>176</v>
      </c>
      <c r="H7699" t="s">
        <v>154</v>
      </c>
      <c r="I7699" t="s">
        <v>144</v>
      </c>
      <c r="J7699" t="s">
        <v>137</v>
      </c>
      <c r="K7699" t="s">
        <v>138</v>
      </c>
      <c r="L7699" t="s">
        <v>21805</v>
      </c>
      <c r="M7699" t="s">
        <v>21806</v>
      </c>
      <c r="N7699">
        <v>1.5647222220000001</v>
      </c>
      <c r="O7699">
        <v>0</v>
      </c>
      <c r="P7699">
        <v>763</v>
      </c>
      <c r="Q7699">
        <v>0</v>
      </c>
      <c r="R7699">
        <v>0</v>
      </c>
      <c r="S7699">
        <v>0</v>
      </c>
      <c r="T7699">
        <v>13</v>
      </c>
      <c r="U7699">
        <v>0</v>
      </c>
      <c r="V7699">
        <v>0</v>
      </c>
      <c r="W7699">
        <v>0</v>
      </c>
      <c r="X7699">
        <v>310.48688635624586</v>
      </c>
      <c r="Y7699">
        <v>0</v>
      </c>
      <c r="Z7699">
        <v>0</v>
      </c>
      <c r="AA7699">
        <v>0</v>
      </c>
      <c r="AB7699">
        <v>19.443451432926317</v>
      </c>
      <c r="AC7699">
        <v>0</v>
      </c>
      <c r="AD7699">
        <v>0</v>
      </c>
      <c r="AE7699">
        <v>329.9303377891722</v>
      </c>
    </row>
    <row r="7700" spans="1:31" x14ac:dyDescent="0.25">
      <c r="A7700">
        <v>2353045</v>
      </c>
      <c r="B7700">
        <v>1</v>
      </c>
      <c r="C7700" t="s">
        <v>80</v>
      </c>
      <c r="D7700" t="s">
        <v>106</v>
      </c>
      <c r="E7700" t="s">
        <v>132</v>
      </c>
      <c r="F7700" t="s">
        <v>9213</v>
      </c>
      <c r="G7700" t="s">
        <v>134</v>
      </c>
      <c r="H7700" t="s">
        <v>135</v>
      </c>
      <c r="I7700" t="s">
        <v>144</v>
      </c>
      <c r="J7700" t="s">
        <v>137</v>
      </c>
      <c r="K7700" t="s">
        <v>138</v>
      </c>
      <c r="L7700" t="s">
        <v>21807</v>
      </c>
      <c r="M7700" t="s">
        <v>21808</v>
      </c>
      <c r="N7700">
        <v>0.16916666599999999</v>
      </c>
      <c r="O7700">
        <v>0</v>
      </c>
      <c r="P7700">
        <v>4175</v>
      </c>
      <c r="Q7700">
        <v>0</v>
      </c>
      <c r="R7700">
        <v>13</v>
      </c>
      <c r="S7700">
        <v>2</v>
      </c>
      <c r="T7700">
        <v>298</v>
      </c>
      <c r="U7700">
        <v>1</v>
      </c>
      <c r="V7700">
        <v>2</v>
      </c>
      <c r="W7700">
        <v>0</v>
      </c>
      <c r="X7700">
        <v>129.87408461566088</v>
      </c>
      <c r="Y7700">
        <v>0</v>
      </c>
      <c r="Z7700">
        <v>4.5736751019272832</v>
      </c>
      <c r="AA7700">
        <v>137.6316495014411</v>
      </c>
      <c r="AB7700">
        <v>46.389601425687118</v>
      </c>
      <c r="AC7700">
        <v>3.4831347111338755</v>
      </c>
      <c r="AD7700">
        <v>2.8367729907942012</v>
      </c>
      <c r="AE7700">
        <v>324.78891834664444</v>
      </c>
    </row>
    <row r="7701" spans="1:31" x14ac:dyDescent="0.25">
      <c r="A7701">
        <v>2353586</v>
      </c>
      <c r="B7701">
        <v>1</v>
      </c>
      <c r="C7701" t="s">
        <v>81</v>
      </c>
      <c r="D7701" t="s">
        <v>127</v>
      </c>
      <c r="E7701" t="s">
        <v>157</v>
      </c>
      <c r="F7701" t="s">
        <v>21809</v>
      </c>
      <c r="G7701" t="s">
        <v>159</v>
      </c>
      <c r="H7701" t="s">
        <v>154</v>
      </c>
      <c r="I7701" t="s">
        <v>144</v>
      </c>
      <c r="J7701" t="s">
        <v>137</v>
      </c>
      <c r="K7701" t="s">
        <v>138</v>
      </c>
      <c r="L7701" t="s">
        <v>21810</v>
      </c>
      <c r="M7701" t="s">
        <v>21811</v>
      </c>
      <c r="N7701">
        <v>1.7925</v>
      </c>
      <c r="O7701">
        <v>0</v>
      </c>
      <c r="P7701">
        <v>11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5.3025550424136316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5.3025550424136316</v>
      </c>
    </row>
    <row r="7702" spans="1:31" x14ac:dyDescent="0.25">
      <c r="A7702">
        <v>2353294</v>
      </c>
      <c r="B7702">
        <v>1</v>
      </c>
      <c r="C7702" t="s">
        <v>80</v>
      </c>
      <c r="D7702" t="s">
        <v>110</v>
      </c>
      <c r="E7702" t="s">
        <v>132</v>
      </c>
      <c r="F7702" t="s">
        <v>21812</v>
      </c>
      <c r="G7702" t="s">
        <v>352</v>
      </c>
      <c r="H7702" t="s">
        <v>135</v>
      </c>
      <c r="I7702" t="s">
        <v>144</v>
      </c>
      <c r="J7702" t="s">
        <v>3</v>
      </c>
      <c r="K7702" t="s">
        <v>138</v>
      </c>
      <c r="L7702" t="s">
        <v>21813</v>
      </c>
      <c r="M7702" t="s">
        <v>21814</v>
      </c>
      <c r="N7702">
        <v>1.2555555549999999</v>
      </c>
      <c r="O7702">
        <v>0</v>
      </c>
      <c r="P7702">
        <v>1822</v>
      </c>
      <c r="Q7702">
        <v>0</v>
      </c>
      <c r="R7702">
        <v>0</v>
      </c>
      <c r="S7702">
        <v>0</v>
      </c>
      <c r="T7702">
        <v>99</v>
      </c>
      <c r="U7702">
        <v>0</v>
      </c>
      <c r="V7702">
        <v>0</v>
      </c>
      <c r="W7702">
        <v>0</v>
      </c>
      <c r="X7702">
        <v>814.89972460030094</v>
      </c>
      <c r="Y7702">
        <v>0</v>
      </c>
      <c r="Z7702">
        <v>0</v>
      </c>
      <c r="AA7702">
        <v>0</v>
      </c>
      <c r="AB7702">
        <v>228.82140832783662</v>
      </c>
      <c r="AC7702">
        <v>0</v>
      </c>
      <c r="AD7702">
        <v>0</v>
      </c>
      <c r="AE7702">
        <v>1043.7211329281376</v>
      </c>
    </row>
    <row r="7703" spans="1:31" x14ac:dyDescent="0.25">
      <c r="A7703">
        <v>2353274</v>
      </c>
      <c r="B7703">
        <v>1</v>
      </c>
      <c r="C7703" t="s">
        <v>80</v>
      </c>
      <c r="D7703" t="s">
        <v>105</v>
      </c>
      <c r="E7703" t="s">
        <v>326</v>
      </c>
      <c r="F7703" t="s">
        <v>21815</v>
      </c>
      <c r="G7703" t="s">
        <v>667</v>
      </c>
      <c r="H7703" t="s">
        <v>154</v>
      </c>
      <c r="I7703" t="s">
        <v>144</v>
      </c>
      <c r="J7703" t="s">
        <v>137</v>
      </c>
      <c r="K7703" t="s">
        <v>138</v>
      </c>
      <c r="L7703" t="s">
        <v>21816</v>
      </c>
      <c r="M7703" t="s">
        <v>21817</v>
      </c>
      <c r="N7703">
        <v>4.3475000000000001</v>
      </c>
      <c r="O7703">
        <v>0</v>
      </c>
      <c r="P7703">
        <v>84</v>
      </c>
      <c r="Q7703">
        <v>0</v>
      </c>
      <c r="R7703">
        <v>0</v>
      </c>
      <c r="S7703">
        <v>0</v>
      </c>
      <c r="T7703">
        <v>22</v>
      </c>
      <c r="U7703">
        <v>0</v>
      </c>
      <c r="V7703">
        <v>0</v>
      </c>
      <c r="W7703">
        <v>0</v>
      </c>
      <c r="X7703">
        <v>119.16263894054606</v>
      </c>
      <c r="Y7703">
        <v>0</v>
      </c>
      <c r="Z7703">
        <v>0</v>
      </c>
      <c r="AA7703">
        <v>0</v>
      </c>
      <c r="AB7703">
        <v>314.27508324527952</v>
      </c>
      <c r="AC7703">
        <v>0</v>
      </c>
      <c r="AD7703">
        <v>0</v>
      </c>
      <c r="AE7703">
        <v>433.43772218582558</v>
      </c>
    </row>
    <row r="7704" spans="1:31" x14ac:dyDescent="0.25">
      <c r="A7704">
        <v>2353251</v>
      </c>
      <c r="B7704">
        <v>1</v>
      </c>
      <c r="C7704" t="s">
        <v>80</v>
      </c>
      <c r="D7704" t="s">
        <v>99</v>
      </c>
      <c r="E7704" t="s">
        <v>174</v>
      </c>
      <c r="F7704" t="s">
        <v>21818</v>
      </c>
      <c r="G7704" t="s">
        <v>194</v>
      </c>
      <c r="H7704" t="s">
        <v>154</v>
      </c>
      <c r="I7704" t="s">
        <v>144</v>
      </c>
      <c r="J7704" t="s">
        <v>137</v>
      </c>
      <c r="K7704" t="s">
        <v>138</v>
      </c>
      <c r="L7704" t="s">
        <v>21819</v>
      </c>
      <c r="M7704" t="s">
        <v>21820</v>
      </c>
      <c r="N7704">
        <v>0.44027777699999998</v>
      </c>
      <c r="O7704">
        <v>0</v>
      </c>
      <c r="P7704">
        <v>213</v>
      </c>
      <c r="Q7704">
        <v>0</v>
      </c>
      <c r="R7704">
        <v>0</v>
      </c>
      <c r="S7704">
        <v>0</v>
      </c>
      <c r="T7704">
        <v>99</v>
      </c>
      <c r="U7704">
        <v>0</v>
      </c>
      <c r="V7704">
        <v>0</v>
      </c>
      <c r="W7704">
        <v>0</v>
      </c>
      <c r="X7704">
        <v>30.127423643416879</v>
      </c>
      <c r="Y7704">
        <v>0</v>
      </c>
      <c r="Z7704">
        <v>0</v>
      </c>
      <c r="AA7704">
        <v>0</v>
      </c>
      <c r="AB7704">
        <v>61.975900982174736</v>
      </c>
      <c r="AC7704">
        <v>0</v>
      </c>
      <c r="AD7704">
        <v>0</v>
      </c>
      <c r="AE7704">
        <v>92.103324625591611</v>
      </c>
    </row>
    <row r="7705" spans="1:31" x14ac:dyDescent="0.25">
      <c r="A7705">
        <v>2353111</v>
      </c>
      <c r="B7705">
        <v>1</v>
      </c>
      <c r="C7705" t="s">
        <v>80</v>
      </c>
      <c r="D7705" t="s">
        <v>93</v>
      </c>
      <c r="E7705" t="s">
        <v>132</v>
      </c>
      <c r="F7705" t="s">
        <v>21821</v>
      </c>
      <c r="G7705" t="s">
        <v>208</v>
      </c>
      <c r="H7705" t="s">
        <v>135</v>
      </c>
      <c r="I7705" t="s">
        <v>144</v>
      </c>
      <c r="J7705" t="s">
        <v>137</v>
      </c>
      <c r="K7705" t="s">
        <v>209</v>
      </c>
      <c r="L7705" t="s">
        <v>21822</v>
      </c>
      <c r="M7705" t="s">
        <v>21823</v>
      </c>
      <c r="N7705">
        <v>6.5844444439999998</v>
      </c>
      <c r="O7705">
        <v>0</v>
      </c>
      <c r="P7705">
        <v>46</v>
      </c>
      <c r="Q7705">
        <v>0</v>
      </c>
      <c r="R7705">
        <v>28</v>
      </c>
      <c r="S7705">
        <v>0</v>
      </c>
      <c r="T7705">
        <v>19</v>
      </c>
      <c r="U7705">
        <v>0</v>
      </c>
      <c r="V7705">
        <v>0</v>
      </c>
      <c r="W7705">
        <v>0</v>
      </c>
      <c r="X7705">
        <v>116.40819746737833</v>
      </c>
      <c r="Y7705">
        <v>0</v>
      </c>
      <c r="Z7705">
        <v>479.45106492601775</v>
      </c>
      <c r="AA7705">
        <v>0</v>
      </c>
      <c r="AB7705">
        <v>185.66084051236044</v>
      </c>
      <c r="AC7705">
        <v>0</v>
      </c>
      <c r="AD7705">
        <v>0</v>
      </c>
      <c r="AE7705">
        <v>781.52010290575652</v>
      </c>
    </row>
    <row r="7706" spans="1:31" x14ac:dyDescent="0.25">
      <c r="A7706">
        <v>2353314</v>
      </c>
      <c r="B7706">
        <v>1</v>
      </c>
      <c r="C7706" t="s">
        <v>81</v>
      </c>
      <c r="D7706" t="s">
        <v>128</v>
      </c>
      <c r="E7706" t="s">
        <v>240</v>
      </c>
      <c r="F7706" t="s">
        <v>21824</v>
      </c>
      <c r="G7706" t="s">
        <v>134</v>
      </c>
      <c r="H7706" t="s">
        <v>135</v>
      </c>
      <c r="I7706" t="s">
        <v>144</v>
      </c>
      <c r="J7706" t="s">
        <v>137</v>
      </c>
      <c r="K7706" t="s">
        <v>138</v>
      </c>
      <c r="L7706" t="s">
        <v>21825</v>
      </c>
      <c r="M7706" t="s">
        <v>21826</v>
      </c>
      <c r="N7706">
        <v>0.126135</v>
      </c>
      <c r="O7706">
        <v>6</v>
      </c>
      <c r="P7706">
        <v>1024</v>
      </c>
      <c r="Q7706">
        <v>7</v>
      </c>
      <c r="R7706">
        <v>26</v>
      </c>
      <c r="S7706">
        <v>36</v>
      </c>
      <c r="T7706">
        <v>101</v>
      </c>
      <c r="U7706">
        <v>5</v>
      </c>
      <c r="V7706">
        <v>0</v>
      </c>
      <c r="W7706">
        <v>0.32711440312363388</v>
      </c>
      <c r="X7706">
        <v>37.580234657233973</v>
      </c>
      <c r="Y7706">
        <v>3.996955566431653</v>
      </c>
      <c r="Z7706">
        <v>2.9410293307848909</v>
      </c>
      <c r="AA7706">
        <v>123.3867565995733</v>
      </c>
      <c r="AB7706">
        <v>23.529352201562684</v>
      </c>
      <c r="AC7706">
        <v>215.65097407961298</v>
      </c>
      <c r="AD7706">
        <v>0</v>
      </c>
      <c r="AE7706">
        <v>407.41241683832311</v>
      </c>
    </row>
    <row r="7707" spans="1:31" x14ac:dyDescent="0.25">
      <c r="A7707">
        <v>2353065</v>
      </c>
      <c r="B7707">
        <v>1</v>
      </c>
      <c r="C7707" t="s">
        <v>80</v>
      </c>
      <c r="D7707" t="s">
        <v>110</v>
      </c>
      <c r="E7707" t="s">
        <v>151</v>
      </c>
      <c r="F7707" t="s">
        <v>11956</v>
      </c>
      <c r="G7707" t="s">
        <v>410</v>
      </c>
      <c r="H7707" t="s">
        <v>154</v>
      </c>
      <c r="I7707" t="s">
        <v>144</v>
      </c>
      <c r="J7707" t="s">
        <v>137</v>
      </c>
      <c r="K7707" t="s">
        <v>138</v>
      </c>
      <c r="L7707" t="s">
        <v>21827</v>
      </c>
      <c r="M7707" t="s">
        <v>21828</v>
      </c>
      <c r="N7707">
        <v>1.186666666</v>
      </c>
      <c r="O7707">
        <v>0</v>
      </c>
      <c r="P7707">
        <v>1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0</v>
      </c>
    </row>
    <row r="7708" spans="1:31" x14ac:dyDescent="0.25">
      <c r="A7708">
        <v>2353128</v>
      </c>
      <c r="B7708">
        <v>1</v>
      </c>
      <c r="C7708" t="s">
        <v>81</v>
      </c>
      <c r="D7708" t="s">
        <v>112</v>
      </c>
      <c r="E7708" t="s">
        <v>132</v>
      </c>
      <c r="F7708" t="s">
        <v>611</v>
      </c>
      <c r="G7708" t="s">
        <v>134</v>
      </c>
      <c r="H7708" t="s">
        <v>135</v>
      </c>
      <c r="I7708" t="s">
        <v>144</v>
      </c>
      <c r="J7708" t="s">
        <v>137</v>
      </c>
      <c r="K7708" t="s">
        <v>138</v>
      </c>
      <c r="L7708" t="s">
        <v>21829</v>
      </c>
      <c r="M7708" t="s">
        <v>21830</v>
      </c>
      <c r="N7708">
        <v>0.12694444399999999</v>
      </c>
      <c r="O7708">
        <v>0</v>
      </c>
      <c r="P7708">
        <v>886</v>
      </c>
      <c r="Q7708">
        <v>3</v>
      </c>
      <c r="R7708">
        <v>73</v>
      </c>
      <c r="S7708">
        <v>7</v>
      </c>
      <c r="T7708">
        <v>31</v>
      </c>
      <c r="U7708">
        <v>0</v>
      </c>
      <c r="V7708">
        <v>0</v>
      </c>
      <c r="W7708">
        <v>0</v>
      </c>
      <c r="X7708">
        <v>13.586263047599656</v>
      </c>
      <c r="Y7708">
        <v>1.3212195430313141</v>
      </c>
      <c r="Z7708">
        <v>4.9086649322779605</v>
      </c>
      <c r="AA7708">
        <v>2.0629836229778205</v>
      </c>
      <c r="AB7708">
        <v>3.3542090012621903</v>
      </c>
      <c r="AC7708">
        <v>0</v>
      </c>
      <c r="AD7708">
        <v>0</v>
      </c>
      <c r="AE7708">
        <v>25.233340147148944</v>
      </c>
    </row>
    <row r="7709" spans="1:31" x14ac:dyDescent="0.25">
      <c r="A7709">
        <v>2353460</v>
      </c>
      <c r="B7709">
        <v>1</v>
      </c>
      <c r="C7709" t="s">
        <v>80</v>
      </c>
      <c r="D7709" t="s">
        <v>99</v>
      </c>
      <c r="E7709" t="s">
        <v>151</v>
      </c>
      <c r="F7709" t="s">
        <v>21831</v>
      </c>
      <c r="G7709" t="s">
        <v>410</v>
      </c>
      <c r="H7709" t="s">
        <v>154</v>
      </c>
      <c r="I7709" t="s">
        <v>144</v>
      </c>
      <c r="J7709" t="s">
        <v>137</v>
      </c>
      <c r="K7709" t="s">
        <v>138</v>
      </c>
      <c r="L7709" t="s">
        <v>21832</v>
      </c>
      <c r="M7709" t="s">
        <v>21833</v>
      </c>
      <c r="N7709">
        <v>0.85861111099999998</v>
      </c>
      <c r="O7709">
        <v>0</v>
      </c>
      <c r="P7709">
        <v>8</v>
      </c>
      <c r="Q7709">
        <v>0</v>
      </c>
      <c r="R7709">
        <v>0</v>
      </c>
      <c r="S7709">
        <v>0</v>
      </c>
      <c r="T7709">
        <v>3</v>
      </c>
      <c r="U7709">
        <v>0</v>
      </c>
      <c r="V7709">
        <v>0</v>
      </c>
      <c r="W7709">
        <v>0</v>
      </c>
      <c r="X7709">
        <v>1.6071823297406609</v>
      </c>
      <c r="Y7709">
        <v>0</v>
      </c>
      <c r="Z7709">
        <v>0</v>
      </c>
      <c r="AA7709">
        <v>0</v>
      </c>
      <c r="AB7709">
        <v>1.9443068287065943</v>
      </c>
      <c r="AC7709">
        <v>0</v>
      </c>
      <c r="AD7709">
        <v>0</v>
      </c>
      <c r="AE7709">
        <v>3.5514891584472554</v>
      </c>
    </row>
    <row r="7710" spans="1:31" x14ac:dyDescent="0.25">
      <c r="A7710">
        <v>2353071</v>
      </c>
      <c r="B7710">
        <v>1</v>
      </c>
      <c r="C7710" t="s">
        <v>80</v>
      </c>
      <c r="D7710" t="s">
        <v>92</v>
      </c>
      <c r="E7710" t="s">
        <v>326</v>
      </c>
      <c r="F7710" t="s">
        <v>21834</v>
      </c>
      <c r="G7710" t="s">
        <v>667</v>
      </c>
      <c r="H7710" t="s">
        <v>154</v>
      </c>
      <c r="I7710" t="s">
        <v>144</v>
      </c>
      <c r="J7710" t="s">
        <v>137</v>
      </c>
      <c r="K7710" t="s">
        <v>138</v>
      </c>
      <c r="L7710" t="s">
        <v>21835</v>
      </c>
      <c r="M7710" t="s">
        <v>21836</v>
      </c>
      <c r="N7710">
        <v>2.134166666</v>
      </c>
      <c r="O7710">
        <v>0</v>
      </c>
      <c r="P7710">
        <v>251</v>
      </c>
      <c r="Q7710">
        <v>0</v>
      </c>
      <c r="R7710">
        <v>5</v>
      </c>
      <c r="S7710">
        <v>0</v>
      </c>
      <c r="T7710">
        <v>8</v>
      </c>
      <c r="U7710">
        <v>0</v>
      </c>
      <c r="V7710">
        <v>0</v>
      </c>
      <c r="W7710">
        <v>0</v>
      </c>
      <c r="X7710">
        <v>150.01780772075568</v>
      </c>
      <c r="Y7710">
        <v>0</v>
      </c>
      <c r="Z7710">
        <v>0.73316093997233345</v>
      </c>
      <c r="AA7710">
        <v>0</v>
      </c>
      <c r="AB7710">
        <v>48.120871165990806</v>
      </c>
      <c r="AC7710">
        <v>0</v>
      </c>
      <c r="AD7710">
        <v>0</v>
      </c>
      <c r="AE7710">
        <v>198.87183982671883</v>
      </c>
    </row>
    <row r="7711" spans="1:31" x14ac:dyDescent="0.25">
      <c r="A7711">
        <v>2353566</v>
      </c>
      <c r="B7711">
        <v>1</v>
      </c>
      <c r="C7711" t="s">
        <v>80</v>
      </c>
      <c r="D7711" t="s">
        <v>93</v>
      </c>
      <c r="E7711" t="s">
        <v>151</v>
      </c>
      <c r="F7711" t="s">
        <v>1648</v>
      </c>
      <c r="G7711" t="s">
        <v>153</v>
      </c>
      <c r="H7711" t="s">
        <v>154</v>
      </c>
      <c r="I7711" t="s">
        <v>144</v>
      </c>
      <c r="J7711" t="s">
        <v>137</v>
      </c>
      <c r="K7711" t="s">
        <v>138</v>
      </c>
      <c r="L7711" t="s">
        <v>21837</v>
      </c>
      <c r="M7711" t="s">
        <v>21838</v>
      </c>
      <c r="N7711">
        <v>1.267222222</v>
      </c>
      <c r="O7711">
        <v>0</v>
      </c>
      <c r="P7711">
        <v>39</v>
      </c>
      <c r="Q7711">
        <v>0</v>
      </c>
      <c r="R7711">
        <v>4</v>
      </c>
      <c r="S7711">
        <v>0</v>
      </c>
      <c r="T7711">
        <v>1</v>
      </c>
      <c r="U7711">
        <v>0</v>
      </c>
      <c r="V7711">
        <v>0</v>
      </c>
      <c r="W7711">
        <v>0</v>
      </c>
      <c r="X7711">
        <v>8.5275219490244218</v>
      </c>
      <c r="Y7711">
        <v>0</v>
      </c>
      <c r="Z7711">
        <v>5.4495716580641016</v>
      </c>
      <c r="AA7711">
        <v>0</v>
      </c>
      <c r="AB7711">
        <v>0.28688107619578002</v>
      </c>
      <c r="AC7711">
        <v>0</v>
      </c>
      <c r="AD7711">
        <v>0</v>
      </c>
      <c r="AE7711">
        <v>14.263974683284303</v>
      </c>
    </row>
    <row r="7712" spans="1:31" x14ac:dyDescent="0.25">
      <c r="A7712">
        <v>2353191</v>
      </c>
      <c r="B7712">
        <v>1</v>
      </c>
      <c r="C7712" t="s">
        <v>80</v>
      </c>
      <c r="D7712" t="s">
        <v>92</v>
      </c>
      <c r="E7712" t="s">
        <v>157</v>
      </c>
      <c r="F7712" t="s">
        <v>21839</v>
      </c>
      <c r="G7712" t="s">
        <v>194</v>
      </c>
      <c r="H7712" t="s">
        <v>154</v>
      </c>
      <c r="I7712" t="s">
        <v>144</v>
      </c>
      <c r="J7712" t="s">
        <v>137</v>
      </c>
      <c r="K7712" t="s">
        <v>138</v>
      </c>
      <c r="L7712" t="s">
        <v>21840</v>
      </c>
      <c r="M7712" t="s">
        <v>21841</v>
      </c>
      <c r="N7712">
        <v>4.2591666659999996</v>
      </c>
      <c r="O7712">
        <v>0</v>
      </c>
      <c r="P7712">
        <v>1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0.61152334195541669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0.61152334195541669</v>
      </c>
    </row>
    <row r="7713" spans="1:31" x14ac:dyDescent="0.25">
      <c r="A7713">
        <v>2353168</v>
      </c>
      <c r="B7713">
        <v>1</v>
      </c>
      <c r="C7713" t="s">
        <v>80</v>
      </c>
      <c r="D7713" t="s">
        <v>83</v>
      </c>
      <c r="E7713" t="s">
        <v>151</v>
      </c>
      <c r="F7713" t="s">
        <v>21842</v>
      </c>
      <c r="G7713" t="s">
        <v>292</v>
      </c>
      <c r="H7713" t="s">
        <v>154</v>
      </c>
      <c r="I7713" t="s">
        <v>144</v>
      </c>
      <c r="J7713" t="s">
        <v>137</v>
      </c>
      <c r="K7713" t="s">
        <v>138</v>
      </c>
      <c r="L7713" t="s">
        <v>21843</v>
      </c>
      <c r="M7713" t="s">
        <v>21844</v>
      </c>
      <c r="N7713">
        <v>1.6872222219999999</v>
      </c>
      <c r="O7713">
        <v>0</v>
      </c>
      <c r="P7713">
        <v>317</v>
      </c>
      <c r="Q7713">
        <v>0</v>
      </c>
      <c r="R7713">
        <v>0</v>
      </c>
      <c r="S7713">
        <v>0</v>
      </c>
      <c r="T7713">
        <v>11</v>
      </c>
      <c r="U7713">
        <v>0</v>
      </c>
      <c r="V7713">
        <v>0</v>
      </c>
      <c r="W7713">
        <v>0</v>
      </c>
      <c r="X7713">
        <v>152.50201655823102</v>
      </c>
      <c r="Y7713">
        <v>0</v>
      </c>
      <c r="Z7713">
        <v>0</v>
      </c>
      <c r="AA7713">
        <v>0</v>
      </c>
      <c r="AB7713">
        <v>18.808172350031747</v>
      </c>
      <c r="AC7713">
        <v>0</v>
      </c>
      <c r="AD7713">
        <v>0</v>
      </c>
      <c r="AE7713">
        <v>171.31018890826277</v>
      </c>
    </row>
    <row r="7714" spans="1:31" x14ac:dyDescent="0.25">
      <c r="A7714">
        <v>2353360</v>
      </c>
      <c r="B7714">
        <v>1</v>
      </c>
      <c r="C7714" t="s">
        <v>80</v>
      </c>
      <c r="D7714" t="s">
        <v>88</v>
      </c>
      <c r="E7714" t="s">
        <v>157</v>
      </c>
      <c r="F7714" t="s">
        <v>20144</v>
      </c>
      <c r="G7714" t="s">
        <v>352</v>
      </c>
      <c r="H7714" t="s">
        <v>154</v>
      </c>
      <c r="I7714" t="s">
        <v>144</v>
      </c>
      <c r="J7714" t="s">
        <v>137</v>
      </c>
      <c r="K7714" t="s">
        <v>138</v>
      </c>
      <c r="L7714" t="s">
        <v>21845</v>
      </c>
      <c r="M7714" t="s">
        <v>21846</v>
      </c>
      <c r="N7714">
        <v>3.9827777769999999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1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>
        <v>0</v>
      </c>
      <c r="AB7714">
        <v>1944.9584667022107</v>
      </c>
      <c r="AC7714">
        <v>0</v>
      </c>
      <c r="AD7714">
        <v>0</v>
      </c>
      <c r="AE7714">
        <v>1944.9584667022107</v>
      </c>
    </row>
    <row r="7715" spans="1:31" x14ac:dyDescent="0.25">
      <c r="A7715">
        <v>2353211</v>
      </c>
      <c r="B7715">
        <v>1</v>
      </c>
      <c r="C7715" t="s">
        <v>81</v>
      </c>
      <c r="D7715" t="s">
        <v>122</v>
      </c>
      <c r="E7715" t="s">
        <v>132</v>
      </c>
      <c r="F7715" t="s">
        <v>228</v>
      </c>
      <c r="G7715" t="s">
        <v>134</v>
      </c>
      <c r="H7715" t="s">
        <v>135</v>
      </c>
      <c r="I7715" t="s">
        <v>144</v>
      </c>
      <c r="J7715" t="s">
        <v>137</v>
      </c>
      <c r="K7715" t="s">
        <v>138</v>
      </c>
      <c r="L7715" t="s">
        <v>21847</v>
      </c>
      <c r="M7715" t="s">
        <v>21848</v>
      </c>
      <c r="N7715">
        <v>0.46361111100000002</v>
      </c>
      <c r="O7715">
        <v>24</v>
      </c>
      <c r="P7715">
        <v>839</v>
      </c>
      <c r="Q7715">
        <v>69</v>
      </c>
      <c r="R7715">
        <v>36</v>
      </c>
      <c r="S7715">
        <v>23</v>
      </c>
      <c r="T7715">
        <v>54</v>
      </c>
      <c r="U7715">
        <v>0</v>
      </c>
      <c r="V7715">
        <v>2</v>
      </c>
      <c r="W7715">
        <v>3.5623146616032306</v>
      </c>
      <c r="X7715">
        <v>67.079517997817078</v>
      </c>
      <c r="Y7715">
        <v>33.995703138064904</v>
      </c>
      <c r="Z7715">
        <v>12.630609661028867</v>
      </c>
      <c r="AA7715">
        <v>46.790335336928273</v>
      </c>
      <c r="AB7715">
        <v>20.715998949382424</v>
      </c>
      <c r="AC7715">
        <v>0</v>
      </c>
      <c r="AD7715">
        <v>86.916764525026892</v>
      </c>
      <c r="AE7715">
        <v>271.69124426985167</v>
      </c>
    </row>
    <row r="7716" spans="1:31" x14ac:dyDescent="0.25">
      <c r="A7716">
        <v>2353377</v>
      </c>
      <c r="B7716">
        <v>1</v>
      </c>
      <c r="C7716" t="s">
        <v>80</v>
      </c>
      <c r="D7716" t="s">
        <v>101</v>
      </c>
      <c r="E7716" t="s">
        <v>141</v>
      </c>
      <c r="F7716" t="s">
        <v>1700</v>
      </c>
      <c r="G7716" t="s">
        <v>208</v>
      </c>
      <c r="H7716" t="s">
        <v>135</v>
      </c>
      <c r="I7716" t="s">
        <v>144</v>
      </c>
      <c r="J7716" t="s">
        <v>137</v>
      </c>
      <c r="K7716" t="s">
        <v>209</v>
      </c>
      <c r="L7716" t="s">
        <v>21849</v>
      </c>
      <c r="M7716" t="s">
        <v>21850</v>
      </c>
      <c r="N7716">
        <v>2.2658333329999998</v>
      </c>
      <c r="O7716">
        <v>14</v>
      </c>
      <c r="P7716">
        <v>3692</v>
      </c>
      <c r="Q7716">
        <v>11</v>
      </c>
      <c r="R7716">
        <v>110</v>
      </c>
      <c r="S7716">
        <v>34</v>
      </c>
      <c r="T7716">
        <v>427</v>
      </c>
      <c r="U7716">
        <v>4</v>
      </c>
      <c r="V7716">
        <v>1</v>
      </c>
      <c r="W7716">
        <v>24.394627124583359</v>
      </c>
      <c r="X7716">
        <v>2742.1771760280189</v>
      </c>
      <c r="Y7716">
        <v>126.76217286038991</v>
      </c>
      <c r="Z7716">
        <v>169.56945101640216</v>
      </c>
      <c r="AA7716">
        <v>289.07306070697859</v>
      </c>
      <c r="AB7716">
        <v>1678.2963474817382</v>
      </c>
      <c r="AC7716">
        <v>781.48106495846889</v>
      </c>
      <c r="AD7716">
        <v>1.95856774414535</v>
      </c>
      <c r="AE7716">
        <v>5813.7124679207254</v>
      </c>
    </row>
    <row r="7717" spans="1:31" x14ac:dyDescent="0.25">
      <c r="A7717">
        <v>2353403</v>
      </c>
      <c r="B7717">
        <v>1</v>
      </c>
      <c r="C7717" t="s">
        <v>80</v>
      </c>
      <c r="D7717" t="s">
        <v>96</v>
      </c>
      <c r="E7717" t="s">
        <v>157</v>
      </c>
      <c r="F7717" t="s">
        <v>21851</v>
      </c>
      <c r="G7717" t="s">
        <v>204</v>
      </c>
      <c r="H7717" t="s">
        <v>154</v>
      </c>
      <c r="I7717" t="s">
        <v>144</v>
      </c>
      <c r="J7717" t="s">
        <v>137</v>
      </c>
      <c r="K7717" t="s">
        <v>138</v>
      </c>
      <c r="L7717" t="s">
        <v>21852</v>
      </c>
      <c r="M7717" t="s">
        <v>21853</v>
      </c>
      <c r="N7717">
        <v>1.5263888880000001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1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>
        <v>0</v>
      </c>
      <c r="AB7717">
        <v>3.8299021050304978</v>
      </c>
      <c r="AC7717">
        <v>0</v>
      </c>
      <c r="AD7717">
        <v>0</v>
      </c>
      <c r="AE7717">
        <v>3.8299021050304978</v>
      </c>
    </row>
    <row r="7718" spans="1:31" x14ac:dyDescent="0.25">
      <c r="A7718">
        <v>2353234</v>
      </c>
      <c r="B7718">
        <v>1</v>
      </c>
      <c r="C7718" t="s">
        <v>80</v>
      </c>
      <c r="D7718" t="s">
        <v>84</v>
      </c>
      <c r="E7718" t="s">
        <v>157</v>
      </c>
      <c r="F7718" t="s">
        <v>1114</v>
      </c>
      <c r="G7718" t="s">
        <v>204</v>
      </c>
      <c r="H7718" t="s">
        <v>154</v>
      </c>
      <c r="I7718" t="s">
        <v>144</v>
      </c>
      <c r="J7718" t="s">
        <v>137</v>
      </c>
      <c r="K7718" t="s">
        <v>138</v>
      </c>
      <c r="L7718" t="s">
        <v>21854</v>
      </c>
      <c r="M7718" t="s">
        <v>21855</v>
      </c>
      <c r="N7718">
        <v>5.0916666660000001</v>
      </c>
      <c r="O7718">
        <v>0</v>
      </c>
      <c r="P7718">
        <v>1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1.4354284381549556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1.4354284381549556</v>
      </c>
    </row>
    <row r="7719" spans="1:31" x14ac:dyDescent="0.25">
      <c r="A7719">
        <v>2353397</v>
      </c>
      <c r="B7719">
        <v>1</v>
      </c>
      <c r="C7719" t="s">
        <v>80</v>
      </c>
      <c r="D7719" t="s">
        <v>83</v>
      </c>
      <c r="E7719" t="s">
        <v>157</v>
      </c>
      <c r="F7719" t="s">
        <v>21856</v>
      </c>
      <c r="G7719" t="s">
        <v>204</v>
      </c>
      <c r="H7719" t="s">
        <v>154</v>
      </c>
      <c r="I7719" t="s">
        <v>144</v>
      </c>
      <c r="J7719" t="s">
        <v>137</v>
      </c>
      <c r="K7719" t="s">
        <v>138</v>
      </c>
      <c r="L7719" t="s">
        <v>21857</v>
      </c>
      <c r="M7719" t="s">
        <v>21858</v>
      </c>
      <c r="N7719">
        <v>1.5036111109999999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2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>
        <v>2.6392815630421866</v>
      </c>
      <c r="AC7719">
        <v>0</v>
      </c>
      <c r="AD7719">
        <v>0</v>
      </c>
      <c r="AE7719">
        <v>2.6392815630421866</v>
      </c>
    </row>
    <row r="7720" spans="1:31" x14ac:dyDescent="0.25">
      <c r="A7720">
        <v>2353148</v>
      </c>
      <c r="B7720">
        <v>1</v>
      </c>
      <c r="C7720" t="s">
        <v>81</v>
      </c>
      <c r="D7720" t="s">
        <v>127</v>
      </c>
      <c r="E7720" t="s">
        <v>151</v>
      </c>
      <c r="F7720" t="s">
        <v>21859</v>
      </c>
      <c r="G7720" t="s">
        <v>153</v>
      </c>
      <c r="H7720" t="s">
        <v>154</v>
      </c>
      <c r="I7720" t="s">
        <v>144</v>
      </c>
      <c r="J7720" t="s">
        <v>137</v>
      </c>
      <c r="K7720" t="s">
        <v>138</v>
      </c>
      <c r="L7720" t="s">
        <v>21860</v>
      </c>
      <c r="M7720" t="s">
        <v>21861</v>
      </c>
      <c r="N7720">
        <v>2.8719444439999999</v>
      </c>
      <c r="O7720">
        <v>0</v>
      </c>
      <c r="P7720">
        <v>3</v>
      </c>
      <c r="Q7720">
        <v>0</v>
      </c>
      <c r="R7720">
        <v>0</v>
      </c>
      <c r="S7720">
        <v>0</v>
      </c>
      <c r="T7720">
        <v>6</v>
      </c>
      <c r="U7720">
        <v>0</v>
      </c>
      <c r="V7720">
        <v>0</v>
      </c>
      <c r="W7720">
        <v>0</v>
      </c>
      <c r="X7720">
        <v>2.9926692302872917</v>
      </c>
      <c r="Y7720">
        <v>0</v>
      </c>
      <c r="Z7720">
        <v>0</v>
      </c>
      <c r="AA7720">
        <v>0</v>
      </c>
      <c r="AB7720">
        <v>49.032549064729231</v>
      </c>
      <c r="AC7720">
        <v>0</v>
      </c>
      <c r="AD7720">
        <v>0</v>
      </c>
      <c r="AE7720">
        <v>52.025218295016522</v>
      </c>
    </row>
    <row r="7721" spans="1:31" x14ac:dyDescent="0.25">
      <c r="A7721">
        <v>2353048</v>
      </c>
      <c r="B7721">
        <v>1</v>
      </c>
      <c r="C7721" t="s">
        <v>81</v>
      </c>
      <c r="D7721" t="s">
        <v>123</v>
      </c>
      <c r="E7721" t="s">
        <v>174</v>
      </c>
      <c r="F7721" t="s">
        <v>21862</v>
      </c>
      <c r="G7721" t="s">
        <v>153</v>
      </c>
      <c r="H7721" t="s">
        <v>154</v>
      </c>
      <c r="I7721" t="s">
        <v>144</v>
      </c>
      <c r="J7721" t="s">
        <v>137</v>
      </c>
      <c r="K7721" t="s">
        <v>138</v>
      </c>
      <c r="L7721" t="s">
        <v>21863</v>
      </c>
      <c r="M7721" t="s">
        <v>21864</v>
      </c>
      <c r="N7721">
        <v>3.9997222219999999</v>
      </c>
      <c r="O7721">
        <v>0</v>
      </c>
      <c r="P7721">
        <v>0</v>
      </c>
      <c r="Q7721">
        <v>0</v>
      </c>
      <c r="R7721">
        <v>7</v>
      </c>
      <c r="S7721">
        <v>0</v>
      </c>
      <c r="T7721">
        <v>1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50.54221147541741</v>
      </c>
      <c r="AA7721">
        <v>0</v>
      </c>
      <c r="AB7721">
        <v>9.7497651549548064E-2</v>
      </c>
      <c r="AC7721">
        <v>0</v>
      </c>
      <c r="AD7721">
        <v>0</v>
      </c>
      <c r="AE7721">
        <v>50.639709126966956</v>
      </c>
    </row>
    <row r="7722" spans="1:31" x14ac:dyDescent="0.25">
      <c r="A7722">
        <v>2353589</v>
      </c>
      <c r="B7722">
        <v>1</v>
      </c>
      <c r="C7722" t="s">
        <v>81</v>
      </c>
      <c r="D7722" t="s">
        <v>119</v>
      </c>
      <c r="E7722" t="s">
        <v>147</v>
      </c>
      <c r="F7722" t="s">
        <v>21865</v>
      </c>
      <c r="G7722" t="s">
        <v>494</v>
      </c>
      <c r="H7722" t="s">
        <v>135</v>
      </c>
      <c r="I7722" t="s">
        <v>144</v>
      </c>
      <c r="J7722" t="s">
        <v>137</v>
      </c>
      <c r="K7722" t="s">
        <v>138</v>
      </c>
      <c r="L7722" t="s">
        <v>21866</v>
      </c>
      <c r="M7722" t="s">
        <v>21867</v>
      </c>
      <c r="N7722">
        <v>1.977777777</v>
      </c>
      <c r="O7722">
        <v>0</v>
      </c>
      <c r="P7722">
        <v>7</v>
      </c>
      <c r="Q7722">
        <v>0</v>
      </c>
      <c r="R7722">
        <v>0</v>
      </c>
      <c r="S7722">
        <v>0</v>
      </c>
      <c r="T7722">
        <v>1</v>
      </c>
      <c r="U7722">
        <v>0</v>
      </c>
      <c r="V7722">
        <v>0</v>
      </c>
      <c r="W7722">
        <v>0</v>
      </c>
      <c r="X7722">
        <v>2.8455583562909781</v>
      </c>
      <c r="Y7722">
        <v>0</v>
      </c>
      <c r="Z7722">
        <v>0</v>
      </c>
      <c r="AA7722">
        <v>0</v>
      </c>
      <c r="AB7722">
        <v>2.0476386960426668E-2</v>
      </c>
      <c r="AC7722">
        <v>0</v>
      </c>
      <c r="AD7722">
        <v>0</v>
      </c>
      <c r="AE7722">
        <v>2.8660347432514048</v>
      </c>
    </row>
    <row r="7723" spans="1:31" x14ac:dyDescent="0.25">
      <c r="A7723">
        <v>2353509</v>
      </c>
      <c r="B7723">
        <v>1</v>
      </c>
      <c r="C7723" t="s">
        <v>80</v>
      </c>
      <c r="D7723" t="s">
        <v>88</v>
      </c>
      <c r="E7723" t="s">
        <v>326</v>
      </c>
      <c r="F7723" t="s">
        <v>21868</v>
      </c>
      <c r="G7723" t="s">
        <v>352</v>
      </c>
      <c r="H7723" t="s">
        <v>154</v>
      </c>
      <c r="I7723" t="s">
        <v>144</v>
      </c>
      <c r="J7723" t="s">
        <v>137</v>
      </c>
      <c r="K7723" t="s">
        <v>138</v>
      </c>
      <c r="L7723" t="s">
        <v>21869</v>
      </c>
      <c r="M7723" t="s">
        <v>21870</v>
      </c>
      <c r="N7723">
        <v>1.108055555</v>
      </c>
      <c r="O7723">
        <v>0</v>
      </c>
      <c r="P7723">
        <v>29</v>
      </c>
      <c r="Q7723">
        <v>0</v>
      </c>
      <c r="R7723">
        <v>0</v>
      </c>
      <c r="S7723">
        <v>0</v>
      </c>
      <c r="T7723">
        <v>8</v>
      </c>
      <c r="U7723">
        <v>0</v>
      </c>
      <c r="V7723">
        <v>0</v>
      </c>
      <c r="W7723">
        <v>0</v>
      </c>
      <c r="X7723">
        <v>9.2038008703127119</v>
      </c>
      <c r="Y7723">
        <v>0</v>
      </c>
      <c r="Z7723">
        <v>0</v>
      </c>
      <c r="AA7723">
        <v>0</v>
      </c>
      <c r="AB7723">
        <v>29.856004854258931</v>
      </c>
      <c r="AC7723">
        <v>0</v>
      </c>
      <c r="AD7723">
        <v>0</v>
      </c>
      <c r="AE7723">
        <v>39.059805724571646</v>
      </c>
    </row>
    <row r="7724" spans="1:31" x14ac:dyDescent="0.25">
      <c r="A7724">
        <v>2353532</v>
      </c>
      <c r="B7724">
        <v>1</v>
      </c>
      <c r="C7724" t="s">
        <v>80</v>
      </c>
      <c r="D7724" t="s">
        <v>103</v>
      </c>
      <c r="E7724" t="s">
        <v>151</v>
      </c>
      <c r="F7724" t="s">
        <v>12285</v>
      </c>
      <c r="G7724" t="s">
        <v>153</v>
      </c>
      <c r="H7724" t="s">
        <v>154</v>
      </c>
      <c r="I7724" t="s">
        <v>144</v>
      </c>
      <c r="J7724" t="s">
        <v>137</v>
      </c>
      <c r="K7724" t="s">
        <v>138</v>
      </c>
      <c r="L7724" t="s">
        <v>21871</v>
      </c>
      <c r="M7724" t="s">
        <v>21872</v>
      </c>
      <c r="N7724">
        <v>1.0041666659999999</v>
      </c>
      <c r="O7724">
        <v>0</v>
      </c>
      <c r="P7724">
        <v>0</v>
      </c>
      <c r="Q7724">
        <v>0</v>
      </c>
      <c r="R7724">
        <v>2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0.78162346226644464</v>
      </c>
      <c r="AA7724">
        <v>0</v>
      </c>
      <c r="AB7724">
        <v>0</v>
      </c>
      <c r="AC7724">
        <v>0</v>
      </c>
      <c r="AD7724">
        <v>0</v>
      </c>
      <c r="AE7724">
        <v>0.78162346226644464</v>
      </c>
    </row>
    <row r="7725" spans="1:31" x14ac:dyDescent="0.25">
      <c r="A7725">
        <v>2353114</v>
      </c>
      <c r="B7725">
        <v>1</v>
      </c>
      <c r="C7725" t="s">
        <v>80</v>
      </c>
      <c r="D7725" t="s">
        <v>93</v>
      </c>
      <c r="E7725" t="s">
        <v>157</v>
      </c>
      <c r="F7725" t="s">
        <v>21873</v>
      </c>
      <c r="G7725" t="s">
        <v>159</v>
      </c>
      <c r="H7725" t="s">
        <v>154</v>
      </c>
      <c r="I7725" t="s">
        <v>144</v>
      </c>
      <c r="J7725" t="s">
        <v>137</v>
      </c>
      <c r="K7725" t="s">
        <v>138</v>
      </c>
      <c r="L7725" t="s">
        <v>21874</v>
      </c>
      <c r="M7725" t="s">
        <v>21875</v>
      </c>
      <c r="N7725">
        <v>3.968611111</v>
      </c>
      <c r="O7725">
        <v>0</v>
      </c>
      <c r="P7725">
        <v>0</v>
      </c>
      <c r="Q7725">
        <v>0</v>
      </c>
      <c r="R7725">
        <v>1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2.9247924904395557E-2</v>
      </c>
      <c r="AA7725">
        <v>0</v>
      </c>
      <c r="AB7725">
        <v>0</v>
      </c>
      <c r="AC7725">
        <v>0</v>
      </c>
      <c r="AD7725">
        <v>0</v>
      </c>
      <c r="AE7725">
        <v>2.9247924904395557E-2</v>
      </c>
    </row>
    <row r="7726" spans="1:31" x14ac:dyDescent="0.25">
      <c r="A7726">
        <v>2353469</v>
      </c>
      <c r="B7726">
        <v>1</v>
      </c>
      <c r="C7726" t="s">
        <v>80</v>
      </c>
      <c r="D7726" t="s">
        <v>110</v>
      </c>
      <c r="E7726" t="s">
        <v>147</v>
      </c>
      <c r="F7726" t="s">
        <v>3408</v>
      </c>
      <c r="G7726" t="s">
        <v>184</v>
      </c>
      <c r="H7726" t="s">
        <v>135</v>
      </c>
      <c r="I7726" t="s">
        <v>144</v>
      </c>
      <c r="J7726" t="s">
        <v>137</v>
      </c>
      <c r="K7726" t="s">
        <v>138</v>
      </c>
      <c r="L7726" t="s">
        <v>21876</v>
      </c>
      <c r="M7726" t="s">
        <v>21877</v>
      </c>
      <c r="N7726">
        <v>3.611388888</v>
      </c>
      <c r="O7726">
        <v>0</v>
      </c>
      <c r="P7726">
        <v>189</v>
      </c>
      <c r="Q7726">
        <v>0</v>
      </c>
      <c r="R7726">
        <v>2</v>
      </c>
      <c r="S7726">
        <v>0</v>
      </c>
      <c r="T7726">
        <v>16</v>
      </c>
      <c r="U7726">
        <v>0</v>
      </c>
      <c r="V7726">
        <v>0</v>
      </c>
      <c r="W7726">
        <v>0</v>
      </c>
      <c r="X7726">
        <v>280.80816842626257</v>
      </c>
      <c r="Y7726">
        <v>0</v>
      </c>
      <c r="Z7726">
        <v>5.2747614262575215</v>
      </c>
      <c r="AA7726">
        <v>0</v>
      </c>
      <c r="AB7726">
        <v>52.022580830464634</v>
      </c>
      <c r="AC7726">
        <v>0</v>
      </c>
      <c r="AD7726">
        <v>0</v>
      </c>
      <c r="AE7726">
        <v>338.10551068298469</v>
      </c>
    </row>
    <row r="7727" spans="1:31" x14ac:dyDescent="0.25">
      <c r="A7727">
        <v>2353409</v>
      </c>
      <c r="B7727">
        <v>1</v>
      </c>
      <c r="C7727" t="s">
        <v>80</v>
      </c>
      <c r="D7727" t="s">
        <v>92</v>
      </c>
      <c r="E7727" t="s">
        <v>132</v>
      </c>
      <c r="F7727" t="s">
        <v>21878</v>
      </c>
      <c r="G7727" t="s">
        <v>134</v>
      </c>
      <c r="H7727" t="s">
        <v>135</v>
      </c>
      <c r="I7727" t="s">
        <v>144</v>
      </c>
      <c r="J7727" t="s">
        <v>137</v>
      </c>
      <c r="K7727" t="s">
        <v>138</v>
      </c>
      <c r="L7727" t="s">
        <v>21879</v>
      </c>
      <c r="M7727" t="s">
        <v>21880</v>
      </c>
      <c r="N7727">
        <v>0.438611111</v>
      </c>
      <c r="O7727">
        <v>1</v>
      </c>
      <c r="P7727">
        <v>8579</v>
      </c>
      <c r="Q7727">
        <v>0</v>
      </c>
      <c r="R7727">
        <v>89</v>
      </c>
      <c r="S7727">
        <v>14</v>
      </c>
      <c r="T7727">
        <v>880</v>
      </c>
      <c r="U7727">
        <v>0</v>
      </c>
      <c r="V7727">
        <v>0</v>
      </c>
      <c r="W7727">
        <v>10.769597088361687</v>
      </c>
      <c r="X7727">
        <v>1267.0351152297817</v>
      </c>
      <c r="Y7727">
        <v>0</v>
      </c>
      <c r="Z7727">
        <v>10.142355912336944</v>
      </c>
      <c r="AA7727">
        <v>155.44958856057463</v>
      </c>
      <c r="AB7727">
        <v>700.46884242279384</v>
      </c>
      <c r="AC7727">
        <v>0</v>
      </c>
      <c r="AD7727">
        <v>0</v>
      </c>
      <c r="AE7727">
        <v>2143.865499213849</v>
      </c>
    </row>
    <row r="7728" spans="1:31" x14ac:dyDescent="0.25">
      <c r="A7728">
        <v>2353306</v>
      </c>
      <c r="B7728">
        <v>1</v>
      </c>
      <c r="C7728" t="s">
        <v>80</v>
      </c>
      <c r="D7728" t="s">
        <v>83</v>
      </c>
      <c r="E7728" t="s">
        <v>151</v>
      </c>
      <c r="F7728" t="s">
        <v>21881</v>
      </c>
      <c r="G7728" t="s">
        <v>153</v>
      </c>
      <c r="H7728" t="s">
        <v>154</v>
      </c>
      <c r="I7728" t="s">
        <v>144</v>
      </c>
      <c r="J7728" t="s">
        <v>137</v>
      </c>
      <c r="K7728" t="s">
        <v>138</v>
      </c>
      <c r="L7728" t="s">
        <v>21882</v>
      </c>
      <c r="M7728" t="s">
        <v>21883</v>
      </c>
      <c r="N7728">
        <v>0.56333333299999999</v>
      </c>
      <c r="O7728">
        <v>0</v>
      </c>
      <c r="P7728">
        <v>76</v>
      </c>
      <c r="Q7728">
        <v>0</v>
      </c>
      <c r="R7728">
        <v>0</v>
      </c>
      <c r="S7728">
        <v>0</v>
      </c>
      <c r="T7728">
        <v>7</v>
      </c>
      <c r="U7728">
        <v>0</v>
      </c>
      <c r="V7728">
        <v>0</v>
      </c>
      <c r="W7728">
        <v>0</v>
      </c>
      <c r="X7728">
        <v>14.902482769725376</v>
      </c>
      <c r="Y7728">
        <v>0</v>
      </c>
      <c r="Z7728">
        <v>0</v>
      </c>
      <c r="AA7728">
        <v>0</v>
      </c>
      <c r="AB7728">
        <v>1.93427411283392</v>
      </c>
      <c r="AC7728">
        <v>0</v>
      </c>
      <c r="AD7728">
        <v>0</v>
      </c>
      <c r="AE7728">
        <v>16.836756882559296</v>
      </c>
    </row>
    <row r="7729" spans="1:31" x14ac:dyDescent="0.25">
      <c r="A7729">
        <v>2353137</v>
      </c>
      <c r="B7729">
        <v>1</v>
      </c>
      <c r="C7729" t="s">
        <v>80</v>
      </c>
      <c r="D7729" t="s">
        <v>101</v>
      </c>
      <c r="E7729" t="s">
        <v>141</v>
      </c>
      <c r="F7729" t="s">
        <v>2461</v>
      </c>
      <c r="G7729" t="s">
        <v>208</v>
      </c>
      <c r="H7729" t="s">
        <v>135</v>
      </c>
      <c r="I7729" t="s">
        <v>144</v>
      </c>
      <c r="J7729" t="s">
        <v>137</v>
      </c>
      <c r="K7729" t="s">
        <v>209</v>
      </c>
      <c r="L7729" t="s">
        <v>21884</v>
      </c>
      <c r="M7729" t="s">
        <v>21885</v>
      </c>
      <c r="N7729">
        <v>6.5841666659999998</v>
      </c>
      <c r="O7729">
        <v>9</v>
      </c>
      <c r="P7729">
        <v>9</v>
      </c>
      <c r="Q7729">
        <v>9</v>
      </c>
      <c r="R7729">
        <v>2</v>
      </c>
      <c r="S7729">
        <v>8</v>
      </c>
      <c r="T7729">
        <v>1</v>
      </c>
      <c r="U7729">
        <v>0</v>
      </c>
      <c r="V7729">
        <v>0</v>
      </c>
      <c r="W7729">
        <v>35.766937737369645</v>
      </c>
      <c r="X7729">
        <v>7.4776767384926019</v>
      </c>
      <c r="Y7729">
        <v>1080.4068041399903</v>
      </c>
      <c r="Z7729">
        <v>38.206523234461798</v>
      </c>
      <c r="AA7729">
        <v>289.02265140775143</v>
      </c>
      <c r="AB7729">
        <v>2.2461303144118303</v>
      </c>
      <c r="AC7729">
        <v>0</v>
      </c>
      <c r="AD7729">
        <v>0</v>
      </c>
      <c r="AE7729">
        <v>1453.1267235724777</v>
      </c>
    </row>
    <row r="7730" spans="1:31" x14ac:dyDescent="0.25">
      <c r="A7730">
        <v>2353349</v>
      </c>
      <c r="B7730">
        <v>1</v>
      </c>
      <c r="C7730" t="s">
        <v>81</v>
      </c>
      <c r="D7730" t="s">
        <v>112</v>
      </c>
      <c r="E7730" t="s">
        <v>157</v>
      </c>
      <c r="F7730" t="s">
        <v>21886</v>
      </c>
      <c r="G7730" t="s">
        <v>279</v>
      </c>
      <c r="H7730" t="s">
        <v>154</v>
      </c>
      <c r="I7730" t="s">
        <v>144</v>
      </c>
      <c r="J7730" t="s">
        <v>137</v>
      </c>
      <c r="K7730" t="s">
        <v>138</v>
      </c>
      <c r="L7730" t="s">
        <v>21887</v>
      </c>
      <c r="M7730" t="s">
        <v>21888</v>
      </c>
      <c r="N7730">
        <v>0.41749999999999998</v>
      </c>
      <c r="O7730">
        <v>0</v>
      </c>
      <c r="P7730">
        <v>1</v>
      </c>
      <c r="Q7730">
        <v>0</v>
      </c>
      <c r="R7730">
        <v>0</v>
      </c>
      <c r="S7730">
        <v>0</v>
      </c>
      <c r="T7730">
        <v>3</v>
      </c>
      <c r="U7730">
        <v>0</v>
      </c>
      <c r="V7730">
        <v>0</v>
      </c>
      <c r="W7730">
        <v>0</v>
      </c>
      <c r="X7730">
        <v>8.9396001170827508E-2</v>
      </c>
      <c r="Y7730">
        <v>0</v>
      </c>
      <c r="Z7730">
        <v>0</v>
      </c>
      <c r="AA7730">
        <v>0</v>
      </c>
      <c r="AB7730">
        <v>1.12949706154111</v>
      </c>
      <c r="AC7730">
        <v>0</v>
      </c>
      <c r="AD7730">
        <v>0</v>
      </c>
      <c r="AE7730">
        <v>1.2188930627119374</v>
      </c>
    </row>
    <row r="7731" spans="1:31" x14ac:dyDescent="0.25">
      <c r="A7731">
        <v>2353200</v>
      </c>
      <c r="B7731">
        <v>1</v>
      </c>
      <c r="C7731" t="s">
        <v>80</v>
      </c>
      <c r="D7731" t="s">
        <v>83</v>
      </c>
      <c r="E7731" t="s">
        <v>147</v>
      </c>
      <c r="F7731" t="s">
        <v>21889</v>
      </c>
      <c r="G7731" t="s">
        <v>269</v>
      </c>
      <c r="H7731" t="s">
        <v>135</v>
      </c>
      <c r="I7731" t="s">
        <v>144</v>
      </c>
      <c r="J7731" t="s">
        <v>137</v>
      </c>
      <c r="K7731" t="s">
        <v>209</v>
      </c>
      <c r="L7731" t="s">
        <v>21890</v>
      </c>
      <c r="M7731" t="s">
        <v>21891</v>
      </c>
      <c r="N7731">
        <v>4.0269444439999997</v>
      </c>
      <c r="O7731">
        <v>0</v>
      </c>
      <c r="P7731">
        <v>241</v>
      </c>
      <c r="Q7731">
        <v>0</v>
      </c>
      <c r="R7731">
        <v>0</v>
      </c>
      <c r="S7731">
        <v>0</v>
      </c>
      <c r="T7731">
        <v>20</v>
      </c>
      <c r="U7731">
        <v>0</v>
      </c>
      <c r="V7731">
        <v>0</v>
      </c>
      <c r="W7731">
        <v>0</v>
      </c>
      <c r="X7731">
        <v>271.25673068120977</v>
      </c>
      <c r="Y7731">
        <v>0</v>
      </c>
      <c r="Z7731">
        <v>0</v>
      </c>
      <c r="AA7731">
        <v>0</v>
      </c>
      <c r="AB7731">
        <v>159.601126852433</v>
      </c>
      <c r="AC7731">
        <v>0</v>
      </c>
      <c r="AD7731">
        <v>0</v>
      </c>
      <c r="AE7731">
        <v>430.8578575336428</v>
      </c>
    </row>
    <row r="7732" spans="1:31" x14ac:dyDescent="0.25">
      <c r="A7732">
        <v>2353094</v>
      </c>
      <c r="B7732">
        <v>1</v>
      </c>
      <c r="C7732" t="s">
        <v>80</v>
      </c>
      <c r="D7732" t="s">
        <v>95</v>
      </c>
      <c r="E7732" t="s">
        <v>151</v>
      </c>
      <c r="F7732" t="s">
        <v>12737</v>
      </c>
      <c r="G7732" t="s">
        <v>194</v>
      </c>
      <c r="H7732" t="s">
        <v>154</v>
      </c>
      <c r="I7732" t="s">
        <v>144</v>
      </c>
      <c r="J7732" t="s">
        <v>137</v>
      </c>
      <c r="K7732" t="s">
        <v>138</v>
      </c>
      <c r="L7732" t="s">
        <v>21892</v>
      </c>
      <c r="M7732" t="s">
        <v>21893</v>
      </c>
      <c r="N7732">
        <v>1.889444444</v>
      </c>
      <c r="O7732">
        <v>0</v>
      </c>
      <c r="P7732">
        <v>123</v>
      </c>
      <c r="Q7732">
        <v>0</v>
      </c>
      <c r="R7732">
        <v>0</v>
      </c>
      <c r="S7732">
        <v>0</v>
      </c>
      <c r="T7732">
        <v>3</v>
      </c>
      <c r="U7732">
        <v>0</v>
      </c>
      <c r="V7732">
        <v>0</v>
      </c>
      <c r="W7732">
        <v>0</v>
      </c>
      <c r="X7732">
        <v>66.77552648194947</v>
      </c>
      <c r="Y7732">
        <v>0</v>
      </c>
      <c r="Z7732">
        <v>0</v>
      </c>
      <c r="AA7732">
        <v>0</v>
      </c>
      <c r="AB7732">
        <v>8.8826480236288727</v>
      </c>
      <c r="AC7732">
        <v>0</v>
      </c>
      <c r="AD7732">
        <v>0</v>
      </c>
      <c r="AE7732">
        <v>75.658174505578344</v>
      </c>
    </row>
    <row r="7733" spans="1:31" x14ac:dyDescent="0.25">
      <c r="A7733">
        <v>2353051</v>
      </c>
      <c r="B7733">
        <v>1</v>
      </c>
      <c r="C7733" t="s">
        <v>80</v>
      </c>
      <c r="D7733" t="s">
        <v>97</v>
      </c>
      <c r="E7733" t="s">
        <v>132</v>
      </c>
      <c r="F7733" t="s">
        <v>21894</v>
      </c>
      <c r="G7733" t="s">
        <v>134</v>
      </c>
      <c r="H7733" t="s">
        <v>135</v>
      </c>
      <c r="I7733" t="s">
        <v>144</v>
      </c>
      <c r="J7733" t="s">
        <v>137</v>
      </c>
      <c r="K7733" t="s">
        <v>138</v>
      </c>
      <c r="L7733" t="s">
        <v>21895</v>
      </c>
      <c r="M7733" t="s">
        <v>21896</v>
      </c>
      <c r="N7733">
        <v>0.36222222199999998</v>
      </c>
      <c r="O7733">
        <v>31</v>
      </c>
      <c r="P7733">
        <v>7059</v>
      </c>
      <c r="Q7733">
        <v>4</v>
      </c>
      <c r="R7733">
        <v>136</v>
      </c>
      <c r="S7733">
        <v>17</v>
      </c>
      <c r="T7733">
        <v>760</v>
      </c>
      <c r="U7733">
        <v>0</v>
      </c>
      <c r="V7733">
        <v>1</v>
      </c>
      <c r="W7733">
        <v>87.770458757847109</v>
      </c>
      <c r="X7733">
        <v>712.5196744210167</v>
      </c>
      <c r="Y7733">
        <v>1.7407578358906166</v>
      </c>
      <c r="Z7733">
        <v>25.251385964923234</v>
      </c>
      <c r="AA7733">
        <v>48.731839918768408</v>
      </c>
      <c r="AB7733">
        <v>213.52102889169467</v>
      </c>
      <c r="AC7733">
        <v>0</v>
      </c>
      <c r="AD7733">
        <v>1.7382252439742523</v>
      </c>
      <c r="AE7733">
        <v>1091.2733710341149</v>
      </c>
    </row>
    <row r="7734" spans="1:31" x14ac:dyDescent="0.25">
      <c r="A7734">
        <v>2353592</v>
      </c>
      <c r="B7734">
        <v>1</v>
      </c>
      <c r="C7734" t="s">
        <v>80</v>
      </c>
      <c r="D7734" t="s">
        <v>100</v>
      </c>
      <c r="E7734" t="s">
        <v>147</v>
      </c>
      <c r="F7734" t="s">
        <v>21897</v>
      </c>
      <c r="G7734" t="s">
        <v>134</v>
      </c>
      <c r="H7734" t="s">
        <v>135</v>
      </c>
      <c r="I7734" t="s">
        <v>144</v>
      </c>
      <c r="J7734" t="s">
        <v>137</v>
      </c>
      <c r="K7734" t="s">
        <v>138</v>
      </c>
      <c r="L7734" t="s">
        <v>21898</v>
      </c>
      <c r="M7734" t="s">
        <v>21899</v>
      </c>
      <c r="N7734">
        <v>1.0802777770000001</v>
      </c>
      <c r="O7734">
        <v>0</v>
      </c>
      <c r="P7734">
        <v>1978</v>
      </c>
      <c r="Q7734">
        <v>0</v>
      </c>
      <c r="R7734">
        <v>136</v>
      </c>
      <c r="S7734">
        <v>0</v>
      </c>
      <c r="T7734">
        <v>144</v>
      </c>
      <c r="U7734">
        <v>0</v>
      </c>
      <c r="V7734">
        <v>0</v>
      </c>
      <c r="W7734">
        <v>0</v>
      </c>
      <c r="X7734">
        <v>817.47390656683569</v>
      </c>
      <c r="Y7734">
        <v>0</v>
      </c>
      <c r="Z7734">
        <v>153.9454017358517</v>
      </c>
      <c r="AA7734">
        <v>0</v>
      </c>
      <c r="AB7734">
        <v>128.00024373883986</v>
      </c>
      <c r="AC7734">
        <v>0</v>
      </c>
      <c r="AD7734">
        <v>0</v>
      </c>
      <c r="AE7734">
        <v>1099.4195520415271</v>
      </c>
    </row>
    <row r="7735" spans="1:31" x14ac:dyDescent="0.25">
      <c r="A7735">
        <v>2353100</v>
      </c>
      <c r="B7735">
        <v>1</v>
      </c>
      <c r="C7735" t="s">
        <v>80</v>
      </c>
      <c r="D7735" t="s">
        <v>83</v>
      </c>
      <c r="E7735" t="s">
        <v>151</v>
      </c>
      <c r="F7735" t="s">
        <v>21900</v>
      </c>
      <c r="G7735" t="s">
        <v>331</v>
      </c>
      <c r="H7735" t="s">
        <v>154</v>
      </c>
      <c r="I7735" t="s">
        <v>144</v>
      </c>
      <c r="J7735" t="s">
        <v>137</v>
      </c>
      <c r="K7735" t="s">
        <v>138</v>
      </c>
      <c r="L7735" t="s">
        <v>21901</v>
      </c>
      <c r="M7735" t="s">
        <v>21902</v>
      </c>
      <c r="N7735">
        <v>2.9080555549999998</v>
      </c>
      <c r="O7735">
        <v>0</v>
      </c>
      <c r="P7735">
        <v>101</v>
      </c>
      <c r="Q7735">
        <v>0</v>
      </c>
      <c r="R7735">
        <v>0</v>
      </c>
      <c r="S7735">
        <v>0</v>
      </c>
      <c r="T7735">
        <v>1</v>
      </c>
      <c r="U7735">
        <v>0</v>
      </c>
      <c r="V7735">
        <v>0</v>
      </c>
      <c r="W7735">
        <v>0</v>
      </c>
      <c r="X7735">
        <v>85.901430083745538</v>
      </c>
      <c r="Y7735">
        <v>0</v>
      </c>
      <c r="Z7735">
        <v>0</v>
      </c>
      <c r="AA7735">
        <v>0</v>
      </c>
      <c r="AB7735">
        <v>11.423585410895116</v>
      </c>
      <c r="AC7735">
        <v>0</v>
      </c>
      <c r="AD7735">
        <v>0</v>
      </c>
      <c r="AE7735">
        <v>97.325015494640652</v>
      </c>
    </row>
    <row r="7736" spans="1:31" x14ac:dyDescent="0.25">
      <c r="A7736">
        <v>2353492</v>
      </c>
      <c r="B7736">
        <v>1</v>
      </c>
      <c r="C7736" t="s">
        <v>81</v>
      </c>
      <c r="D7736" t="s">
        <v>117</v>
      </c>
      <c r="E7736" t="s">
        <v>147</v>
      </c>
      <c r="F7736" t="s">
        <v>21903</v>
      </c>
      <c r="G7736" t="s">
        <v>184</v>
      </c>
      <c r="H7736" t="s">
        <v>135</v>
      </c>
      <c r="I7736" t="s">
        <v>144</v>
      </c>
      <c r="J7736" t="s">
        <v>137</v>
      </c>
      <c r="K7736" t="s">
        <v>138</v>
      </c>
      <c r="L7736" t="s">
        <v>21904</v>
      </c>
      <c r="M7736" t="s">
        <v>21905</v>
      </c>
      <c r="N7736">
        <v>2.5558333329999998</v>
      </c>
      <c r="O7736">
        <v>0</v>
      </c>
      <c r="P7736">
        <v>10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4.4987191176063135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4.4987191176063135</v>
      </c>
    </row>
    <row r="7737" spans="1:31" x14ac:dyDescent="0.25">
      <c r="A7737">
        <v>2353512</v>
      </c>
      <c r="B7737">
        <v>1</v>
      </c>
      <c r="C7737" t="s">
        <v>81</v>
      </c>
      <c r="D7737" t="s">
        <v>115</v>
      </c>
      <c r="E7737" t="s">
        <v>147</v>
      </c>
      <c r="F7737" t="s">
        <v>21906</v>
      </c>
      <c r="G7737" t="s">
        <v>184</v>
      </c>
      <c r="H7737" t="s">
        <v>135</v>
      </c>
      <c r="I7737" t="s">
        <v>144</v>
      </c>
      <c r="J7737" t="s">
        <v>137</v>
      </c>
      <c r="K7737" t="s">
        <v>138</v>
      </c>
      <c r="L7737" t="s">
        <v>21907</v>
      </c>
      <c r="M7737" t="s">
        <v>21908</v>
      </c>
      <c r="N7737">
        <v>3.1974999999999998</v>
      </c>
      <c r="O7737">
        <v>0</v>
      </c>
      <c r="P7737">
        <v>50</v>
      </c>
      <c r="Q7737">
        <v>0</v>
      </c>
      <c r="R7737">
        <v>1</v>
      </c>
      <c r="S7737">
        <v>0</v>
      </c>
      <c r="T7737">
        <v>2</v>
      </c>
      <c r="U7737">
        <v>0</v>
      </c>
      <c r="V7737">
        <v>0</v>
      </c>
      <c r="W7737">
        <v>0</v>
      </c>
      <c r="X7737">
        <v>37.757169299524875</v>
      </c>
      <c r="Y7737">
        <v>0</v>
      </c>
      <c r="Z7737">
        <v>0.60965112169965974</v>
      </c>
      <c r="AA7737">
        <v>0</v>
      </c>
      <c r="AB7737">
        <v>11.29366832517459</v>
      </c>
      <c r="AC7737">
        <v>0</v>
      </c>
      <c r="AD7737">
        <v>0</v>
      </c>
      <c r="AE7737">
        <v>49.660488746399125</v>
      </c>
    </row>
    <row r="7738" spans="1:31" x14ac:dyDescent="0.25">
      <c r="A7738">
        <v>2353180</v>
      </c>
      <c r="B7738">
        <v>1</v>
      </c>
      <c r="C7738" t="s">
        <v>80</v>
      </c>
      <c r="D7738" t="s">
        <v>96</v>
      </c>
      <c r="E7738" t="s">
        <v>157</v>
      </c>
      <c r="F7738" t="s">
        <v>21909</v>
      </c>
      <c r="G7738" t="s">
        <v>159</v>
      </c>
      <c r="H7738" t="s">
        <v>154</v>
      </c>
      <c r="I7738" t="s">
        <v>144</v>
      </c>
      <c r="J7738" t="s">
        <v>137</v>
      </c>
      <c r="K7738" t="s">
        <v>138</v>
      </c>
      <c r="L7738" t="s">
        <v>21910</v>
      </c>
      <c r="M7738" t="s">
        <v>21911</v>
      </c>
      <c r="N7738">
        <v>1.9766666660000001</v>
      </c>
      <c r="O7738">
        <v>0</v>
      </c>
      <c r="P7738">
        <v>1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  <c r="AE7738">
        <v>0</v>
      </c>
    </row>
    <row r="7739" spans="1:31" x14ac:dyDescent="0.25">
      <c r="A7739">
        <v>2353034</v>
      </c>
      <c r="B7739">
        <v>1</v>
      </c>
      <c r="C7739" t="s">
        <v>80</v>
      </c>
      <c r="D7739" t="s">
        <v>100</v>
      </c>
      <c r="E7739" t="s">
        <v>157</v>
      </c>
      <c r="F7739" t="s">
        <v>21912</v>
      </c>
      <c r="G7739" t="s">
        <v>159</v>
      </c>
      <c r="H7739" t="s">
        <v>154</v>
      </c>
      <c r="I7739" t="s">
        <v>144</v>
      </c>
      <c r="J7739" t="s">
        <v>137</v>
      </c>
      <c r="K7739" t="s">
        <v>138</v>
      </c>
      <c r="L7739" t="s">
        <v>21913</v>
      </c>
      <c r="M7739" t="s">
        <v>21914</v>
      </c>
      <c r="N7739">
        <v>0.91305555500000002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2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>
        <v>0</v>
      </c>
      <c r="AB7739">
        <v>1.5718014512029415</v>
      </c>
      <c r="AC7739">
        <v>0</v>
      </c>
      <c r="AD7739">
        <v>0</v>
      </c>
      <c r="AE7739">
        <v>1.5718014512029415</v>
      </c>
    </row>
    <row r="7740" spans="1:31" x14ac:dyDescent="0.25">
      <c r="A7740">
        <v>2353057</v>
      </c>
      <c r="B7740">
        <v>1</v>
      </c>
      <c r="C7740" t="s">
        <v>80</v>
      </c>
      <c r="D7740" t="s">
        <v>103</v>
      </c>
      <c r="E7740" t="s">
        <v>240</v>
      </c>
      <c r="F7740" t="s">
        <v>4727</v>
      </c>
      <c r="G7740" t="s">
        <v>3157</v>
      </c>
      <c r="H7740" t="s">
        <v>135</v>
      </c>
      <c r="I7740" t="s">
        <v>144</v>
      </c>
      <c r="J7740" t="s">
        <v>137</v>
      </c>
      <c r="K7740" t="s">
        <v>138</v>
      </c>
      <c r="L7740" t="s">
        <v>21915</v>
      </c>
      <c r="M7740" t="s">
        <v>21916</v>
      </c>
      <c r="N7740">
        <v>4.3244444440000001</v>
      </c>
      <c r="O7740">
        <v>0</v>
      </c>
      <c r="P7740">
        <v>7</v>
      </c>
      <c r="Q7740">
        <v>44</v>
      </c>
      <c r="R7740">
        <v>72</v>
      </c>
      <c r="S7740">
        <v>15</v>
      </c>
      <c r="T7740">
        <v>19</v>
      </c>
      <c r="U7740">
        <v>5</v>
      </c>
      <c r="V7740">
        <v>0</v>
      </c>
      <c r="W7740">
        <v>0</v>
      </c>
      <c r="X7740">
        <v>5.8530603586380074</v>
      </c>
      <c r="Y7740">
        <v>848.5143589222746</v>
      </c>
      <c r="Z7740">
        <v>1382.2993012068059</v>
      </c>
      <c r="AA7740">
        <v>1205.2339442369287</v>
      </c>
      <c r="AB7740">
        <v>368.65794358163657</v>
      </c>
      <c r="AC7740">
        <v>4210.7215041704339</v>
      </c>
      <c r="AD7740">
        <v>0</v>
      </c>
      <c r="AE7740">
        <v>8021.2801124767175</v>
      </c>
    </row>
    <row r="7741" spans="1:31" x14ac:dyDescent="0.25">
      <c r="A7741">
        <v>2353280</v>
      </c>
      <c r="B7741">
        <v>1</v>
      </c>
      <c r="C7741" t="s">
        <v>80</v>
      </c>
      <c r="D7741" t="s">
        <v>92</v>
      </c>
      <c r="E7741" t="s">
        <v>157</v>
      </c>
      <c r="F7741" t="s">
        <v>21917</v>
      </c>
      <c r="G7741" t="s">
        <v>194</v>
      </c>
      <c r="H7741" t="s">
        <v>154</v>
      </c>
      <c r="I7741" t="s">
        <v>144</v>
      </c>
      <c r="J7741" t="s">
        <v>137</v>
      </c>
      <c r="K7741" t="s">
        <v>138</v>
      </c>
      <c r="L7741" t="s">
        <v>21918</v>
      </c>
      <c r="M7741" t="s">
        <v>21919</v>
      </c>
      <c r="N7741">
        <v>0.65277777699999995</v>
      </c>
      <c r="O7741">
        <v>0</v>
      </c>
      <c r="P7741">
        <v>1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0</v>
      </c>
    </row>
    <row r="7742" spans="1:31" x14ac:dyDescent="0.25">
      <c r="A7742">
        <v>2353326</v>
      </c>
      <c r="B7742">
        <v>1</v>
      </c>
      <c r="C7742" t="s">
        <v>80</v>
      </c>
      <c r="D7742" t="s">
        <v>105</v>
      </c>
      <c r="E7742" t="s">
        <v>157</v>
      </c>
      <c r="F7742" t="s">
        <v>21920</v>
      </c>
      <c r="G7742" t="s">
        <v>204</v>
      </c>
      <c r="H7742" t="s">
        <v>154</v>
      </c>
      <c r="I7742" t="s">
        <v>144</v>
      </c>
      <c r="J7742" t="s">
        <v>137</v>
      </c>
      <c r="K7742" t="s">
        <v>138</v>
      </c>
      <c r="L7742" t="s">
        <v>21921</v>
      </c>
      <c r="M7742" t="s">
        <v>21922</v>
      </c>
      <c r="N7742">
        <v>4.1408333329999998</v>
      </c>
      <c r="O7742">
        <v>0</v>
      </c>
      <c r="P7742">
        <v>7</v>
      </c>
      <c r="Q7742">
        <v>0</v>
      </c>
      <c r="R7742">
        <v>0</v>
      </c>
      <c r="S7742">
        <v>0</v>
      </c>
      <c r="T7742">
        <v>1</v>
      </c>
      <c r="U7742">
        <v>0</v>
      </c>
      <c r="V7742">
        <v>0</v>
      </c>
      <c r="W7742">
        <v>0</v>
      </c>
      <c r="X7742">
        <v>5.979180986015364</v>
      </c>
      <c r="Y7742">
        <v>0</v>
      </c>
      <c r="Z7742">
        <v>0</v>
      </c>
      <c r="AA7742">
        <v>0</v>
      </c>
      <c r="AB7742">
        <v>3.1761694211228022</v>
      </c>
      <c r="AC7742">
        <v>0</v>
      </c>
      <c r="AD7742">
        <v>0</v>
      </c>
      <c r="AE7742">
        <v>9.1553504071381653</v>
      </c>
    </row>
    <row r="7743" spans="1:31" x14ac:dyDescent="0.25">
      <c r="A7743">
        <v>2353472</v>
      </c>
      <c r="B7743">
        <v>1</v>
      </c>
      <c r="C7743" t="s">
        <v>80</v>
      </c>
      <c r="D7743" t="s">
        <v>92</v>
      </c>
      <c r="E7743" t="s">
        <v>157</v>
      </c>
      <c r="F7743" t="s">
        <v>21923</v>
      </c>
      <c r="G7743" t="s">
        <v>159</v>
      </c>
      <c r="H7743" t="s">
        <v>154</v>
      </c>
      <c r="I7743" t="s">
        <v>144</v>
      </c>
      <c r="J7743" t="s">
        <v>137</v>
      </c>
      <c r="K7743" t="s">
        <v>138</v>
      </c>
      <c r="L7743" t="s">
        <v>21924</v>
      </c>
      <c r="M7743" t="s">
        <v>21925</v>
      </c>
      <c r="N7743">
        <v>2.3338888880000002</v>
      </c>
      <c r="O7743">
        <v>0</v>
      </c>
      <c r="P7743">
        <v>1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1.1258689361452112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E7743">
        <v>1.1258689361452112</v>
      </c>
    </row>
    <row r="7744" spans="1:31" x14ac:dyDescent="0.25">
      <c r="A7744">
        <v>2353117</v>
      </c>
      <c r="B7744">
        <v>1</v>
      </c>
      <c r="C7744" t="s">
        <v>80</v>
      </c>
      <c r="D7744" t="s">
        <v>96</v>
      </c>
      <c r="E7744" t="s">
        <v>132</v>
      </c>
      <c r="F7744" t="s">
        <v>21926</v>
      </c>
      <c r="G7744" t="s">
        <v>208</v>
      </c>
      <c r="H7744" t="s">
        <v>135</v>
      </c>
      <c r="I7744" t="s">
        <v>144</v>
      </c>
      <c r="J7744" t="s">
        <v>137</v>
      </c>
      <c r="K7744" t="s">
        <v>209</v>
      </c>
      <c r="L7744" t="s">
        <v>21927</v>
      </c>
      <c r="M7744" t="s">
        <v>21928</v>
      </c>
      <c r="N7744">
        <v>1.2366666660000001</v>
      </c>
      <c r="O7744">
        <v>3</v>
      </c>
      <c r="P7744">
        <v>1615</v>
      </c>
      <c r="Q7744">
        <v>0</v>
      </c>
      <c r="R7744">
        <v>1</v>
      </c>
      <c r="S7744">
        <v>4</v>
      </c>
      <c r="T7744">
        <v>99</v>
      </c>
      <c r="U7744">
        <v>0</v>
      </c>
      <c r="V7744">
        <v>0</v>
      </c>
      <c r="W7744">
        <v>142.6201422483087</v>
      </c>
      <c r="X7744">
        <v>692.10120118696079</v>
      </c>
      <c r="Y7744">
        <v>0</v>
      </c>
      <c r="Z7744">
        <v>3.2539616450984195</v>
      </c>
      <c r="AA7744">
        <v>212.85728455905701</v>
      </c>
      <c r="AB7744">
        <v>191.40316507108338</v>
      </c>
      <c r="AC7744">
        <v>0</v>
      </c>
      <c r="AD7744">
        <v>0</v>
      </c>
      <c r="AE7744">
        <v>1242.2357547105082</v>
      </c>
    </row>
    <row r="7745" spans="1:31" x14ac:dyDescent="0.25">
      <c r="A7745">
        <v>2353240</v>
      </c>
      <c r="B7745">
        <v>1</v>
      </c>
      <c r="C7745" t="s">
        <v>80</v>
      </c>
      <c r="D7745" t="s">
        <v>86</v>
      </c>
      <c r="E7745" t="s">
        <v>157</v>
      </c>
      <c r="F7745" t="s">
        <v>21929</v>
      </c>
      <c r="G7745" t="s">
        <v>204</v>
      </c>
      <c r="H7745" t="s">
        <v>154</v>
      </c>
      <c r="I7745" t="s">
        <v>144</v>
      </c>
      <c r="J7745" t="s">
        <v>137</v>
      </c>
      <c r="K7745" t="s">
        <v>138</v>
      </c>
      <c r="L7745" t="s">
        <v>21930</v>
      </c>
      <c r="M7745" t="s">
        <v>21931</v>
      </c>
      <c r="N7745">
        <v>1.5024999999999999</v>
      </c>
      <c r="O7745">
        <v>0</v>
      </c>
      <c r="P7745">
        <v>1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0.80264691896986906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0.80264691896986906</v>
      </c>
    </row>
    <row r="7746" spans="1:31" x14ac:dyDescent="0.25">
      <c r="A7746">
        <v>2353575</v>
      </c>
      <c r="B7746">
        <v>1</v>
      </c>
      <c r="C7746" t="s">
        <v>80</v>
      </c>
      <c r="D7746" t="s">
        <v>110</v>
      </c>
      <c r="E7746" t="s">
        <v>147</v>
      </c>
      <c r="F7746" t="s">
        <v>21932</v>
      </c>
      <c r="G7746" t="s">
        <v>184</v>
      </c>
      <c r="H7746" t="s">
        <v>135</v>
      </c>
      <c r="I7746" t="s">
        <v>144</v>
      </c>
      <c r="J7746" t="s">
        <v>137</v>
      </c>
      <c r="K7746" t="s">
        <v>138</v>
      </c>
      <c r="L7746" t="s">
        <v>21933</v>
      </c>
      <c r="M7746" t="s">
        <v>21934</v>
      </c>
      <c r="N7746">
        <v>0.41194444400000002</v>
      </c>
      <c r="O7746">
        <v>8</v>
      </c>
      <c r="P7746">
        <v>1784</v>
      </c>
      <c r="Q7746">
        <v>6</v>
      </c>
      <c r="R7746">
        <v>9</v>
      </c>
      <c r="S7746">
        <v>7</v>
      </c>
      <c r="T7746">
        <v>144</v>
      </c>
      <c r="U7746">
        <v>0</v>
      </c>
      <c r="V7746">
        <v>0</v>
      </c>
      <c r="W7746">
        <v>1.3364315414570997</v>
      </c>
      <c r="X7746">
        <v>257.20525303158399</v>
      </c>
      <c r="Y7746">
        <v>3.3871349532363197</v>
      </c>
      <c r="Z7746">
        <v>1.3235413551165913</v>
      </c>
      <c r="AA7746">
        <v>36.302689835230659</v>
      </c>
      <c r="AB7746">
        <v>49.39881418119576</v>
      </c>
      <c r="AC7746">
        <v>0</v>
      </c>
      <c r="AD7746">
        <v>0</v>
      </c>
      <c r="AE7746">
        <v>348.95386489782044</v>
      </c>
    </row>
    <row r="7747" spans="1:31" x14ac:dyDescent="0.25">
      <c r="A7747">
        <v>2353552</v>
      </c>
      <c r="B7747">
        <v>1</v>
      </c>
      <c r="C7747" t="s">
        <v>80</v>
      </c>
      <c r="D7747" t="s">
        <v>103</v>
      </c>
      <c r="E7747" t="s">
        <v>147</v>
      </c>
      <c r="F7747" t="s">
        <v>3590</v>
      </c>
      <c r="G7747" t="s">
        <v>184</v>
      </c>
      <c r="H7747" t="s">
        <v>135</v>
      </c>
      <c r="I7747" t="s">
        <v>144</v>
      </c>
      <c r="J7747" t="s">
        <v>137</v>
      </c>
      <c r="K7747" t="s">
        <v>138</v>
      </c>
      <c r="L7747" t="s">
        <v>21935</v>
      </c>
      <c r="M7747" t="s">
        <v>21936</v>
      </c>
      <c r="N7747">
        <v>3.2994444440000001</v>
      </c>
      <c r="O7747">
        <v>0</v>
      </c>
      <c r="P7747">
        <v>0</v>
      </c>
      <c r="Q7747">
        <v>0</v>
      </c>
      <c r="R7747">
        <v>14</v>
      </c>
      <c r="S7747">
        <v>0</v>
      </c>
      <c r="T7747">
        <v>4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126.76107263326573</v>
      </c>
      <c r="AA7747">
        <v>0</v>
      </c>
      <c r="AB7747">
        <v>18.2730951765929</v>
      </c>
      <c r="AC7747">
        <v>0</v>
      </c>
      <c r="AD7747">
        <v>0</v>
      </c>
      <c r="AE7747">
        <v>145.03416780985862</v>
      </c>
    </row>
    <row r="7748" spans="1:31" x14ac:dyDescent="0.25">
      <c r="A7748">
        <v>2353054</v>
      </c>
      <c r="B7748">
        <v>1</v>
      </c>
      <c r="C7748" t="s">
        <v>80</v>
      </c>
      <c r="D7748" t="s">
        <v>97</v>
      </c>
      <c r="E7748" t="s">
        <v>147</v>
      </c>
      <c r="F7748" t="s">
        <v>21937</v>
      </c>
      <c r="G7748" t="s">
        <v>134</v>
      </c>
      <c r="H7748" t="s">
        <v>135</v>
      </c>
      <c r="I7748" t="s">
        <v>144</v>
      </c>
      <c r="J7748" t="s">
        <v>137</v>
      </c>
      <c r="K7748" t="s">
        <v>138</v>
      </c>
      <c r="L7748" t="s">
        <v>21938</v>
      </c>
      <c r="M7748" t="s">
        <v>21939</v>
      </c>
      <c r="N7748">
        <v>0.45833333300000001</v>
      </c>
      <c r="O7748">
        <v>0</v>
      </c>
      <c r="P7748">
        <v>32</v>
      </c>
      <c r="Q7748">
        <v>0</v>
      </c>
      <c r="R7748">
        <v>29</v>
      </c>
      <c r="S7748">
        <v>0</v>
      </c>
      <c r="T7748">
        <v>5</v>
      </c>
      <c r="U7748">
        <v>0</v>
      </c>
      <c r="V7748">
        <v>0</v>
      </c>
      <c r="W7748">
        <v>0</v>
      </c>
      <c r="X7748">
        <v>3.4891072378636721</v>
      </c>
      <c r="Y7748">
        <v>0</v>
      </c>
      <c r="Z7748">
        <v>16.179531702946488</v>
      </c>
      <c r="AA7748">
        <v>0</v>
      </c>
      <c r="AB7748">
        <v>3.1117889213424919</v>
      </c>
      <c r="AC7748">
        <v>0</v>
      </c>
      <c r="AD7748">
        <v>0</v>
      </c>
      <c r="AE7748">
        <v>22.780427862152649</v>
      </c>
    </row>
    <row r="7749" spans="1:31" x14ac:dyDescent="0.25">
      <c r="A7749">
        <v>2353140</v>
      </c>
      <c r="B7749">
        <v>1</v>
      </c>
      <c r="C7749" t="s">
        <v>80</v>
      </c>
      <c r="D7749" t="s">
        <v>84</v>
      </c>
      <c r="E7749" t="s">
        <v>157</v>
      </c>
      <c r="F7749" t="s">
        <v>21940</v>
      </c>
      <c r="G7749" t="s">
        <v>352</v>
      </c>
      <c r="H7749" t="s">
        <v>154</v>
      </c>
      <c r="I7749" t="s">
        <v>144</v>
      </c>
      <c r="J7749" t="s">
        <v>3</v>
      </c>
      <c r="K7749" t="s">
        <v>138</v>
      </c>
      <c r="L7749" t="s">
        <v>21941</v>
      </c>
      <c r="M7749" t="s">
        <v>21942</v>
      </c>
      <c r="N7749">
        <v>8.0988888879999994</v>
      </c>
      <c r="O7749">
        <v>0</v>
      </c>
      <c r="P7749">
        <v>20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40.785669379705602</v>
      </c>
      <c r="Y7749">
        <v>0</v>
      </c>
      <c r="Z7749">
        <v>0</v>
      </c>
      <c r="AA7749">
        <v>0</v>
      </c>
      <c r="AB7749">
        <v>0</v>
      </c>
      <c r="AC7749">
        <v>0</v>
      </c>
      <c r="AD7749">
        <v>0</v>
      </c>
      <c r="AE7749">
        <v>40.785669379705602</v>
      </c>
    </row>
    <row r="7750" spans="1:31" x14ac:dyDescent="0.25">
      <c r="A7750">
        <v>2353106</v>
      </c>
      <c r="B7750">
        <v>1</v>
      </c>
      <c r="C7750" t="s">
        <v>81</v>
      </c>
      <c r="D7750" t="s">
        <v>112</v>
      </c>
      <c r="E7750" t="s">
        <v>132</v>
      </c>
      <c r="F7750" t="s">
        <v>3919</v>
      </c>
      <c r="G7750" t="s">
        <v>134</v>
      </c>
      <c r="H7750" t="s">
        <v>135</v>
      </c>
      <c r="I7750" t="s">
        <v>144</v>
      </c>
      <c r="J7750" t="s">
        <v>137</v>
      </c>
      <c r="K7750" t="s">
        <v>138</v>
      </c>
      <c r="L7750" t="s">
        <v>21943</v>
      </c>
      <c r="M7750" t="s">
        <v>21944</v>
      </c>
      <c r="N7750">
        <v>0.29472222199999998</v>
      </c>
      <c r="O7750">
        <v>0</v>
      </c>
      <c r="P7750">
        <v>535</v>
      </c>
      <c r="Q7750">
        <v>3</v>
      </c>
      <c r="R7750">
        <v>3</v>
      </c>
      <c r="S7750">
        <v>2</v>
      </c>
      <c r="T7750">
        <v>57</v>
      </c>
      <c r="U7750">
        <v>2</v>
      </c>
      <c r="V7750">
        <v>0</v>
      </c>
      <c r="W7750">
        <v>0</v>
      </c>
      <c r="X7750">
        <v>14.386762489186498</v>
      </c>
      <c r="Y7750">
        <v>5.7082343759732561</v>
      </c>
      <c r="Z7750">
        <v>0.81183133817951003</v>
      </c>
      <c r="AA7750">
        <v>1.54669306388478</v>
      </c>
      <c r="AB7750">
        <v>6.5357995652691292</v>
      </c>
      <c r="AC7750">
        <v>163.51354358116325</v>
      </c>
      <c r="AD7750">
        <v>0</v>
      </c>
      <c r="AE7750">
        <v>192.50286441365643</v>
      </c>
    </row>
    <row r="7751" spans="1:31" x14ac:dyDescent="0.25">
      <c r="A7751">
        <v>2353083</v>
      </c>
      <c r="B7751">
        <v>1</v>
      </c>
      <c r="C7751" t="s">
        <v>81</v>
      </c>
      <c r="D7751" t="s">
        <v>123</v>
      </c>
      <c r="E7751" t="s">
        <v>174</v>
      </c>
      <c r="F7751" t="s">
        <v>21945</v>
      </c>
      <c r="G7751" t="s">
        <v>410</v>
      </c>
      <c r="H7751" t="s">
        <v>154</v>
      </c>
      <c r="I7751" t="s">
        <v>144</v>
      </c>
      <c r="J7751" t="s">
        <v>137</v>
      </c>
      <c r="K7751" t="s">
        <v>138</v>
      </c>
      <c r="L7751" t="s">
        <v>21946</v>
      </c>
      <c r="M7751" t="s">
        <v>21947</v>
      </c>
      <c r="N7751">
        <v>3.170833333</v>
      </c>
      <c r="O7751">
        <v>0</v>
      </c>
      <c r="P7751">
        <v>3</v>
      </c>
      <c r="Q7751">
        <v>0</v>
      </c>
      <c r="R7751">
        <v>22</v>
      </c>
      <c r="S7751">
        <v>0</v>
      </c>
      <c r="T7751">
        <v>7</v>
      </c>
      <c r="U7751">
        <v>0</v>
      </c>
      <c r="V7751">
        <v>0</v>
      </c>
      <c r="W7751">
        <v>0</v>
      </c>
      <c r="X7751">
        <v>3.5364116049775194</v>
      </c>
      <c r="Y7751">
        <v>0</v>
      </c>
      <c r="Z7751">
        <v>55.945798348001588</v>
      </c>
      <c r="AA7751">
        <v>0</v>
      </c>
      <c r="AB7751">
        <v>46.940230674499489</v>
      </c>
      <c r="AC7751">
        <v>0</v>
      </c>
      <c r="AD7751">
        <v>0</v>
      </c>
      <c r="AE7751">
        <v>106.42244062747859</v>
      </c>
    </row>
    <row r="7752" spans="1:31" x14ac:dyDescent="0.25">
      <c r="A7752">
        <v>2353060</v>
      </c>
      <c r="B7752">
        <v>1</v>
      </c>
      <c r="C7752" t="s">
        <v>81</v>
      </c>
      <c r="D7752" t="s">
        <v>119</v>
      </c>
      <c r="E7752" t="s">
        <v>141</v>
      </c>
      <c r="F7752" t="s">
        <v>5883</v>
      </c>
      <c r="G7752" t="s">
        <v>134</v>
      </c>
      <c r="H7752" t="s">
        <v>135</v>
      </c>
      <c r="I7752" t="s">
        <v>136</v>
      </c>
      <c r="J7752" t="s">
        <v>137</v>
      </c>
      <c r="K7752" t="s">
        <v>138</v>
      </c>
      <c r="L7752" t="s">
        <v>21948</v>
      </c>
      <c r="M7752" t="s">
        <v>21949</v>
      </c>
      <c r="N7752">
        <v>6.1111109999999998E-3</v>
      </c>
      <c r="O7752">
        <v>0</v>
      </c>
      <c r="P7752">
        <v>1653</v>
      </c>
      <c r="Q7752">
        <v>107</v>
      </c>
      <c r="R7752">
        <v>382</v>
      </c>
      <c r="S7752">
        <v>13</v>
      </c>
      <c r="T7752">
        <v>95</v>
      </c>
      <c r="U7752">
        <v>0</v>
      </c>
      <c r="V7752">
        <v>0</v>
      </c>
      <c r="W7752">
        <v>0</v>
      </c>
      <c r="X7752">
        <v>1.2229817126107543</v>
      </c>
      <c r="Y7752">
        <v>5.7142674839961689</v>
      </c>
      <c r="Z7752">
        <v>12.410628076444954</v>
      </c>
      <c r="AA7752">
        <v>0.25073916661251339</v>
      </c>
      <c r="AB7752">
        <v>0.27981461870545343</v>
      </c>
      <c r="AC7752">
        <v>0</v>
      </c>
      <c r="AD7752">
        <v>0</v>
      </c>
      <c r="AE7752">
        <v>19.878431058369845</v>
      </c>
    </row>
    <row r="7753" spans="1:31" x14ac:dyDescent="0.25">
      <c r="A7753">
        <v>2353601</v>
      </c>
      <c r="B7753">
        <v>1</v>
      </c>
      <c r="C7753" t="s">
        <v>81</v>
      </c>
      <c r="D7753" t="s">
        <v>128</v>
      </c>
      <c r="E7753" t="s">
        <v>157</v>
      </c>
      <c r="F7753" t="s">
        <v>21950</v>
      </c>
      <c r="G7753" t="s">
        <v>159</v>
      </c>
      <c r="H7753" t="s">
        <v>154</v>
      </c>
      <c r="I7753" t="s">
        <v>144</v>
      </c>
      <c r="J7753" t="s">
        <v>137</v>
      </c>
      <c r="K7753" t="s">
        <v>138</v>
      </c>
      <c r="L7753" t="s">
        <v>21951</v>
      </c>
      <c r="M7753" t="s">
        <v>21952</v>
      </c>
      <c r="N7753">
        <v>1.8</v>
      </c>
      <c r="O7753">
        <v>0</v>
      </c>
      <c r="P7753">
        <v>7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3.7494211183597881</v>
      </c>
      <c r="Y7753">
        <v>0</v>
      </c>
      <c r="Z7753">
        <v>0</v>
      </c>
      <c r="AA7753">
        <v>0</v>
      </c>
      <c r="AB7753">
        <v>0</v>
      </c>
      <c r="AC7753">
        <v>0</v>
      </c>
      <c r="AD7753">
        <v>0</v>
      </c>
      <c r="AE7753">
        <v>3.7494211183597881</v>
      </c>
    </row>
    <row r="7754" spans="1:31" x14ac:dyDescent="0.25">
      <c r="A7754">
        <v>2353123</v>
      </c>
      <c r="B7754">
        <v>1</v>
      </c>
      <c r="C7754" t="s">
        <v>80</v>
      </c>
      <c r="D7754" t="s">
        <v>91</v>
      </c>
      <c r="E7754" t="s">
        <v>141</v>
      </c>
      <c r="F7754" t="s">
        <v>21953</v>
      </c>
      <c r="G7754" t="s">
        <v>208</v>
      </c>
      <c r="H7754" t="s">
        <v>135</v>
      </c>
      <c r="I7754" t="s">
        <v>144</v>
      </c>
      <c r="J7754" t="s">
        <v>137</v>
      </c>
      <c r="K7754" t="s">
        <v>209</v>
      </c>
      <c r="L7754" t="s">
        <v>21954</v>
      </c>
      <c r="M7754" t="s">
        <v>21955</v>
      </c>
      <c r="N7754">
        <v>7.494722222</v>
      </c>
      <c r="O7754">
        <v>0</v>
      </c>
      <c r="P7754">
        <v>345</v>
      </c>
      <c r="Q7754">
        <v>0</v>
      </c>
      <c r="R7754">
        <v>12</v>
      </c>
      <c r="S7754">
        <v>2</v>
      </c>
      <c r="T7754">
        <v>69</v>
      </c>
      <c r="U7754">
        <v>1</v>
      </c>
      <c r="V7754">
        <v>0</v>
      </c>
      <c r="W7754">
        <v>0</v>
      </c>
      <c r="X7754">
        <v>637.3783515103421</v>
      </c>
      <c r="Y7754">
        <v>0</v>
      </c>
      <c r="Z7754">
        <v>99.002456554164667</v>
      </c>
      <c r="AA7754">
        <v>121.27925431170557</v>
      </c>
      <c r="AB7754">
        <v>687.0899828004292</v>
      </c>
      <c r="AC7754">
        <v>94.133322388797637</v>
      </c>
      <c r="AD7754">
        <v>0</v>
      </c>
      <c r="AE7754">
        <v>1638.8833675654391</v>
      </c>
    </row>
    <row r="7755" spans="1:31" x14ac:dyDescent="0.25">
      <c r="A7755">
        <v>2353415</v>
      </c>
      <c r="B7755">
        <v>1</v>
      </c>
      <c r="C7755" t="s">
        <v>80</v>
      </c>
      <c r="D7755" t="s">
        <v>100</v>
      </c>
      <c r="E7755" t="s">
        <v>157</v>
      </c>
      <c r="F7755" t="s">
        <v>21560</v>
      </c>
      <c r="G7755" t="s">
        <v>194</v>
      </c>
      <c r="H7755" t="s">
        <v>154</v>
      </c>
      <c r="I7755" t="s">
        <v>144</v>
      </c>
      <c r="J7755" t="s">
        <v>137</v>
      </c>
      <c r="K7755" t="s">
        <v>138</v>
      </c>
      <c r="L7755" t="s">
        <v>21956</v>
      </c>
      <c r="M7755" t="s">
        <v>21957</v>
      </c>
      <c r="N7755">
        <v>2.5011111110000002</v>
      </c>
      <c r="O7755">
        <v>0</v>
      </c>
      <c r="P7755">
        <v>1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4.1977430612975954</v>
      </c>
      <c r="Y7755">
        <v>0</v>
      </c>
      <c r="Z7755">
        <v>0</v>
      </c>
      <c r="AA7755">
        <v>0</v>
      </c>
      <c r="AB7755">
        <v>0</v>
      </c>
      <c r="AC7755">
        <v>0</v>
      </c>
      <c r="AD7755">
        <v>0</v>
      </c>
      <c r="AE7755">
        <v>4.1977430612975954</v>
      </c>
    </row>
    <row r="7756" spans="1:31" x14ac:dyDescent="0.25">
      <c r="A7756">
        <v>2353269</v>
      </c>
      <c r="B7756">
        <v>1</v>
      </c>
      <c r="C7756" t="s">
        <v>80</v>
      </c>
      <c r="D7756" t="s">
        <v>108</v>
      </c>
      <c r="E7756" t="s">
        <v>157</v>
      </c>
      <c r="F7756" t="s">
        <v>21958</v>
      </c>
      <c r="G7756" t="s">
        <v>143</v>
      </c>
      <c r="H7756" t="s">
        <v>154</v>
      </c>
      <c r="I7756" t="s">
        <v>144</v>
      </c>
      <c r="J7756" t="s">
        <v>137</v>
      </c>
      <c r="K7756" t="s">
        <v>138</v>
      </c>
      <c r="L7756" t="s">
        <v>21959</v>
      </c>
      <c r="M7756" t="s">
        <v>21960</v>
      </c>
      <c r="N7756">
        <v>2.253333333</v>
      </c>
      <c r="O7756">
        <v>0</v>
      </c>
      <c r="P7756">
        <v>1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0.3343316834417156</v>
      </c>
      <c r="Y7756">
        <v>0</v>
      </c>
      <c r="Z7756">
        <v>0</v>
      </c>
      <c r="AA7756">
        <v>0</v>
      </c>
      <c r="AB7756">
        <v>0</v>
      </c>
      <c r="AC7756">
        <v>0</v>
      </c>
      <c r="AD7756">
        <v>0</v>
      </c>
      <c r="AE7756">
        <v>0.3343316834417156</v>
      </c>
    </row>
    <row r="7757" spans="1:31" x14ac:dyDescent="0.25">
      <c r="A7757">
        <v>2353143</v>
      </c>
      <c r="B7757">
        <v>1</v>
      </c>
      <c r="C7757" t="s">
        <v>80</v>
      </c>
      <c r="D7757" t="s">
        <v>88</v>
      </c>
      <c r="E7757" t="s">
        <v>151</v>
      </c>
      <c r="F7757" t="s">
        <v>21961</v>
      </c>
      <c r="G7757" t="s">
        <v>153</v>
      </c>
      <c r="H7757" t="s">
        <v>154</v>
      </c>
      <c r="I7757" t="s">
        <v>144</v>
      </c>
      <c r="J7757" t="s">
        <v>137</v>
      </c>
      <c r="K7757" t="s">
        <v>138</v>
      </c>
      <c r="L7757" t="s">
        <v>21962</v>
      </c>
      <c r="M7757" t="s">
        <v>21963</v>
      </c>
      <c r="N7757">
        <v>4.750277777</v>
      </c>
      <c r="O7757">
        <v>0</v>
      </c>
      <c r="P7757">
        <v>30</v>
      </c>
      <c r="Q7757">
        <v>0</v>
      </c>
      <c r="R7757">
        <v>0</v>
      </c>
      <c r="S7757">
        <v>0</v>
      </c>
      <c r="T7757">
        <v>11</v>
      </c>
      <c r="U7757">
        <v>0</v>
      </c>
      <c r="V7757">
        <v>0</v>
      </c>
      <c r="W7757">
        <v>0</v>
      </c>
      <c r="X7757">
        <v>55.264323495494189</v>
      </c>
      <c r="Y7757">
        <v>0</v>
      </c>
      <c r="Z7757">
        <v>0</v>
      </c>
      <c r="AA7757">
        <v>0</v>
      </c>
      <c r="AB7757">
        <v>116.69324649324089</v>
      </c>
      <c r="AC7757">
        <v>0</v>
      </c>
      <c r="AD7757">
        <v>0</v>
      </c>
      <c r="AE7757">
        <v>171.95756998873509</v>
      </c>
    </row>
    <row r="7758" spans="1:31" x14ac:dyDescent="0.25">
      <c r="A7758">
        <v>2353521</v>
      </c>
      <c r="B7758">
        <v>1</v>
      </c>
      <c r="C7758" t="s">
        <v>80</v>
      </c>
      <c r="D7758" t="s">
        <v>105</v>
      </c>
      <c r="E7758" t="s">
        <v>151</v>
      </c>
      <c r="F7758" t="s">
        <v>12759</v>
      </c>
      <c r="G7758" t="s">
        <v>153</v>
      </c>
      <c r="H7758" t="s">
        <v>154</v>
      </c>
      <c r="I7758" t="s">
        <v>144</v>
      </c>
      <c r="J7758" t="s">
        <v>137</v>
      </c>
      <c r="K7758" t="s">
        <v>138</v>
      </c>
      <c r="L7758" t="s">
        <v>21964</v>
      </c>
      <c r="M7758" t="s">
        <v>21965</v>
      </c>
      <c r="N7758">
        <v>0.81166666600000004</v>
      </c>
      <c r="O7758">
        <v>0</v>
      </c>
      <c r="P7758">
        <v>0</v>
      </c>
      <c r="Q7758">
        <v>0</v>
      </c>
      <c r="R7758">
        <v>15</v>
      </c>
      <c r="S7758">
        <v>0</v>
      </c>
      <c r="T7758">
        <v>1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25.342253966975722</v>
      </c>
      <c r="AA7758">
        <v>0</v>
      </c>
      <c r="AB7758">
        <v>0.35402798865852891</v>
      </c>
      <c r="AC7758">
        <v>0</v>
      </c>
      <c r="AD7758">
        <v>0</v>
      </c>
      <c r="AE7758">
        <v>25.696281955634252</v>
      </c>
    </row>
    <row r="7759" spans="1:31" x14ac:dyDescent="0.25">
      <c r="A7759">
        <v>2353378</v>
      </c>
      <c r="B7759">
        <v>1</v>
      </c>
      <c r="C7759" t="s">
        <v>81</v>
      </c>
      <c r="D7759" t="s">
        <v>112</v>
      </c>
      <c r="E7759" t="s">
        <v>151</v>
      </c>
      <c r="F7759" t="s">
        <v>21966</v>
      </c>
      <c r="G7759" t="s">
        <v>410</v>
      </c>
      <c r="H7759" t="s">
        <v>154</v>
      </c>
      <c r="I7759" t="s">
        <v>144</v>
      </c>
      <c r="J7759" t="s">
        <v>137</v>
      </c>
      <c r="K7759" t="s">
        <v>138</v>
      </c>
      <c r="L7759" t="s">
        <v>21967</v>
      </c>
      <c r="M7759" t="s">
        <v>21968</v>
      </c>
      <c r="N7759">
        <v>0.80166666600000003</v>
      </c>
      <c r="O7759">
        <v>0</v>
      </c>
      <c r="P7759">
        <v>111</v>
      </c>
      <c r="Q7759">
        <v>0</v>
      </c>
      <c r="R7759">
        <v>0</v>
      </c>
      <c r="S7759">
        <v>0</v>
      </c>
      <c r="T7759">
        <v>3</v>
      </c>
      <c r="U7759">
        <v>0</v>
      </c>
      <c r="V7759">
        <v>0</v>
      </c>
      <c r="W7759">
        <v>0</v>
      </c>
      <c r="X7759">
        <v>17.732689121970878</v>
      </c>
      <c r="Y7759">
        <v>0</v>
      </c>
      <c r="Z7759">
        <v>0</v>
      </c>
      <c r="AA7759">
        <v>0</v>
      </c>
      <c r="AB7759">
        <v>1.30019349375903</v>
      </c>
      <c r="AC7759">
        <v>0</v>
      </c>
      <c r="AD7759">
        <v>0</v>
      </c>
      <c r="AE7759">
        <v>19.032882615729907</v>
      </c>
    </row>
    <row r="7760" spans="1:31" x14ac:dyDescent="0.25">
      <c r="A7760">
        <v>2353455</v>
      </c>
      <c r="B7760">
        <v>1</v>
      </c>
      <c r="C7760" t="s">
        <v>81</v>
      </c>
      <c r="D7760" t="s">
        <v>128</v>
      </c>
      <c r="E7760" t="s">
        <v>147</v>
      </c>
      <c r="F7760" t="s">
        <v>21969</v>
      </c>
      <c r="G7760" t="s">
        <v>134</v>
      </c>
      <c r="H7760" t="s">
        <v>135</v>
      </c>
      <c r="I7760" t="s">
        <v>144</v>
      </c>
      <c r="J7760" t="s">
        <v>137</v>
      </c>
      <c r="K7760" t="s">
        <v>138</v>
      </c>
      <c r="L7760" t="s">
        <v>21970</v>
      </c>
      <c r="M7760" t="s">
        <v>21971</v>
      </c>
      <c r="N7760">
        <v>1.5061111110000001</v>
      </c>
      <c r="O7760">
        <v>0</v>
      </c>
      <c r="P7760">
        <v>271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105.79250029431267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105.79250029431267</v>
      </c>
    </row>
    <row r="7761" spans="1:31" x14ac:dyDescent="0.25">
      <c r="A7761">
        <v>2353478</v>
      </c>
      <c r="B7761">
        <v>1</v>
      </c>
      <c r="C7761" t="s">
        <v>80</v>
      </c>
      <c r="D7761" t="s">
        <v>85</v>
      </c>
      <c r="E7761" t="s">
        <v>151</v>
      </c>
      <c r="F7761" t="s">
        <v>21972</v>
      </c>
      <c r="G7761" t="s">
        <v>194</v>
      </c>
      <c r="H7761" t="s">
        <v>154</v>
      </c>
      <c r="I7761" t="s">
        <v>144</v>
      </c>
      <c r="J7761" t="s">
        <v>137</v>
      </c>
      <c r="K7761" t="s">
        <v>138</v>
      </c>
      <c r="L7761" t="s">
        <v>21973</v>
      </c>
      <c r="M7761" t="s">
        <v>21974</v>
      </c>
      <c r="N7761">
        <v>0.62583333299999999</v>
      </c>
      <c r="O7761">
        <v>0</v>
      </c>
      <c r="P7761">
        <v>218</v>
      </c>
      <c r="Q7761">
        <v>0</v>
      </c>
      <c r="R7761">
        <v>0</v>
      </c>
      <c r="S7761">
        <v>0</v>
      </c>
      <c r="T7761">
        <v>7</v>
      </c>
      <c r="U7761">
        <v>0</v>
      </c>
      <c r="V7761">
        <v>0</v>
      </c>
      <c r="W7761">
        <v>0</v>
      </c>
      <c r="X7761">
        <v>41.554580388160304</v>
      </c>
      <c r="Y7761">
        <v>0</v>
      </c>
      <c r="Z7761">
        <v>0</v>
      </c>
      <c r="AA7761">
        <v>0</v>
      </c>
      <c r="AB7761">
        <v>3.4190466720797668</v>
      </c>
      <c r="AC7761">
        <v>0</v>
      </c>
      <c r="AD7761">
        <v>0</v>
      </c>
      <c r="AE7761">
        <v>44.973627060240069</v>
      </c>
    </row>
    <row r="7762" spans="1:31" x14ac:dyDescent="0.25">
      <c r="A7762">
        <v>2353043</v>
      </c>
      <c r="B7762">
        <v>1</v>
      </c>
      <c r="C7762" t="s">
        <v>80</v>
      </c>
      <c r="D7762" t="s">
        <v>93</v>
      </c>
      <c r="E7762" t="s">
        <v>157</v>
      </c>
      <c r="F7762" t="s">
        <v>21975</v>
      </c>
      <c r="G7762" t="s">
        <v>159</v>
      </c>
      <c r="H7762" t="s">
        <v>154</v>
      </c>
      <c r="I7762" t="s">
        <v>144</v>
      </c>
      <c r="J7762" t="s">
        <v>137</v>
      </c>
      <c r="K7762" t="s">
        <v>138</v>
      </c>
      <c r="L7762" t="s">
        <v>21976</v>
      </c>
      <c r="M7762" t="s">
        <v>21977</v>
      </c>
      <c r="N7762">
        <v>1.8730555550000001</v>
      </c>
      <c r="O7762">
        <v>0</v>
      </c>
      <c r="P7762">
        <v>0</v>
      </c>
      <c r="Q7762">
        <v>0</v>
      </c>
      <c r="R7762">
        <v>2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16.100036274841145</v>
      </c>
      <c r="AA7762">
        <v>0</v>
      </c>
      <c r="AB7762">
        <v>0</v>
      </c>
      <c r="AC7762">
        <v>0</v>
      </c>
      <c r="AD7762">
        <v>0</v>
      </c>
      <c r="AE7762">
        <v>16.100036274841145</v>
      </c>
    </row>
    <row r="7763" spans="1:31" x14ac:dyDescent="0.25">
      <c r="A7763">
        <v>2353398</v>
      </c>
      <c r="B7763">
        <v>1</v>
      </c>
      <c r="C7763" t="s">
        <v>81</v>
      </c>
      <c r="D7763" t="s">
        <v>123</v>
      </c>
      <c r="E7763" t="s">
        <v>174</v>
      </c>
      <c r="F7763" t="s">
        <v>20965</v>
      </c>
      <c r="G7763" t="s">
        <v>176</v>
      </c>
      <c r="H7763" t="s">
        <v>154</v>
      </c>
      <c r="I7763" t="s">
        <v>144</v>
      </c>
      <c r="J7763" t="s">
        <v>137</v>
      </c>
      <c r="K7763" t="s">
        <v>138</v>
      </c>
      <c r="L7763" t="s">
        <v>21978</v>
      </c>
      <c r="M7763" t="s">
        <v>21979</v>
      </c>
      <c r="N7763">
        <v>0.76638888800000005</v>
      </c>
      <c r="O7763">
        <v>0</v>
      </c>
      <c r="P7763">
        <v>763</v>
      </c>
      <c r="Q7763">
        <v>0</v>
      </c>
      <c r="R7763">
        <v>0</v>
      </c>
      <c r="S7763">
        <v>0</v>
      </c>
      <c r="T7763">
        <v>13</v>
      </c>
      <c r="U7763">
        <v>0</v>
      </c>
      <c r="V7763">
        <v>0</v>
      </c>
      <c r="W7763">
        <v>0</v>
      </c>
      <c r="X7763">
        <v>156.29872797582087</v>
      </c>
      <c r="Y7763">
        <v>0</v>
      </c>
      <c r="Z7763">
        <v>0</v>
      </c>
      <c r="AA7763">
        <v>0</v>
      </c>
      <c r="AB7763">
        <v>11.010571796659828</v>
      </c>
      <c r="AC7763">
        <v>0</v>
      </c>
      <c r="AD7763">
        <v>0</v>
      </c>
      <c r="AE7763">
        <v>167.3092997724807</v>
      </c>
    </row>
    <row r="7764" spans="1:31" x14ac:dyDescent="0.25">
      <c r="A7764">
        <v>2353435</v>
      </c>
      <c r="B7764">
        <v>1</v>
      </c>
      <c r="C7764" t="s">
        <v>80</v>
      </c>
      <c r="D7764" t="s">
        <v>96</v>
      </c>
      <c r="E7764" t="s">
        <v>326</v>
      </c>
      <c r="F7764" t="s">
        <v>21980</v>
      </c>
      <c r="G7764" t="s">
        <v>667</v>
      </c>
      <c r="H7764" t="s">
        <v>154</v>
      </c>
      <c r="I7764" t="s">
        <v>144</v>
      </c>
      <c r="J7764" t="s">
        <v>137</v>
      </c>
      <c r="K7764" t="s">
        <v>138</v>
      </c>
      <c r="L7764" t="s">
        <v>21981</v>
      </c>
      <c r="M7764" t="s">
        <v>21982</v>
      </c>
      <c r="N7764">
        <v>2.5291666660000001</v>
      </c>
      <c r="O7764">
        <v>0</v>
      </c>
      <c r="P7764">
        <v>9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15.649095606250967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  <c r="AE7764">
        <v>15.649095606250967</v>
      </c>
    </row>
    <row r="7765" spans="1:31" x14ac:dyDescent="0.25">
      <c r="A7765">
        <v>2353581</v>
      </c>
      <c r="B7765">
        <v>1</v>
      </c>
      <c r="C7765" t="s">
        <v>81</v>
      </c>
      <c r="D7765" t="s">
        <v>123</v>
      </c>
      <c r="E7765" t="s">
        <v>326</v>
      </c>
      <c r="F7765" t="s">
        <v>2066</v>
      </c>
      <c r="G7765" t="s">
        <v>153</v>
      </c>
      <c r="H7765" t="s">
        <v>154</v>
      </c>
      <c r="I7765" t="s">
        <v>144</v>
      </c>
      <c r="J7765" t="s">
        <v>137</v>
      </c>
      <c r="K7765" t="s">
        <v>138</v>
      </c>
      <c r="L7765" t="s">
        <v>21983</v>
      </c>
      <c r="M7765" t="s">
        <v>21984</v>
      </c>
      <c r="N7765">
        <v>0.65361111100000002</v>
      </c>
      <c r="O7765">
        <v>0</v>
      </c>
      <c r="P7765">
        <v>19</v>
      </c>
      <c r="Q7765">
        <v>0</v>
      </c>
      <c r="R7765">
        <v>0</v>
      </c>
      <c r="S7765">
        <v>0</v>
      </c>
      <c r="T7765">
        <v>1</v>
      </c>
      <c r="U7765">
        <v>0</v>
      </c>
      <c r="V7765">
        <v>0</v>
      </c>
      <c r="W7765">
        <v>0</v>
      </c>
      <c r="X7765">
        <v>3.248511434472622</v>
      </c>
      <c r="Y7765">
        <v>0</v>
      </c>
      <c r="Z7765">
        <v>0</v>
      </c>
      <c r="AA7765">
        <v>0</v>
      </c>
      <c r="AB7765">
        <v>2.8172210589249999E-4</v>
      </c>
      <c r="AC7765">
        <v>0</v>
      </c>
      <c r="AD7765">
        <v>0</v>
      </c>
      <c r="AE7765">
        <v>3.2487931565785146</v>
      </c>
    </row>
    <row r="7766" spans="1:31" x14ac:dyDescent="0.25">
      <c r="A7766">
        <v>2353040</v>
      </c>
      <c r="B7766">
        <v>1</v>
      </c>
      <c r="C7766" t="s">
        <v>81</v>
      </c>
      <c r="D7766" t="s">
        <v>112</v>
      </c>
      <c r="E7766" t="s">
        <v>174</v>
      </c>
      <c r="F7766" t="s">
        <v>21985</v>
      </c>
      <c r="G7766" t="s">
        <v>176</v>
      </c>
      <c r="H7766" t="s">
        <v>154</v>
      </c>
      <c r="I7766" t="s">
        <v>144</v>
      </c>
      <c r="J7766" t="s">
        <v>137</v>
      </c>
      <c r="K7766" t="s">
        <v>138</v>
      </c>
      <c r="L7766" t="s">
        <v>21986</v>
      </c>
      <c r="M7766" t="s">
        <v>21987</v>
      </c>
      <c r="N7766">
        <v>0.67666666600000003</v>
      </c>
      <c r="O7766">
        <v>0</v>
      </c>
      <c r="P7766">
        <v>543</v>
      </c>
      <c r="Q7766">
        <v>0</v>
      </c>
      <c r="R7766">
        <v>3</v>
      </c>
      <c r="S7766">
        <v>0</v>
      </c>
      <c r="T7766">
        <v>68</v>
      </c>
      <c r="U7766">
        <v>0</v>
      </c>
      <c r="V7766">
        <v>0</v>
      </c>
      <c r="W7766">
        <v>0</v>
      </c>
      <c r="X7766">
        <v>68.580398854093247</v>
      </c>
      <c r="Y7766">
        <v>0</v>
      </c>
      <c r="Z7766">
        <v>0</v>
      </c>
      <c r="AA7766">
        <v>0</v>
      </c>
      <c r="AB7766">
        <v>20.688763417639201</v>
      </c>
      <c r="AC7766">
        <v>0</v>
      </c>
      <c r="AD7766">
        <v>0</v>
      </c>
      <c r="AE7766">
        <v>89.269162271732455</v>
      </c>
    </row>
    <row r="7767" spans="1:31" x14ac:dyDescent="0.25">
      <c r="A7767">
        <v>2353063</v>
      </c>
      <c r="B7767">
        <v>1</v>
      </c>
      <c r="C7767" t="s">
        <v>81</v>
      </c>
      <c r="D7767" t="s">
        <v>128</v>
      </c>
      <c r="E7767" t="s">
        <v>147</v>
      </c>
      <c r="F7767" t="s">
        <v>21988</v>
      </c>
      <c r="G7767" t="s">
        <v>184</v>
      </c>
      <c r="H7767" t="s">
        <v>135</v>
      </c>
      <c r="I7767" t="s">
        <v>144</v>
      </c>
      <c r="J7767" t="s">
        <v>137</v>
      </c>
      <c r="K7767" t="s">
        <v>138</v>
      </c>
      <c r="L7767" t="s">
        <v>21989</v>
      </c>
      <c r="M7767" t="s">
        <v>21990</v>
      </c>
      <c r="N7767">
        <v>2.9902777770000002</v>
      </c>
      <c r="O7767">
        <v>0</v>
      </c>
      <c r="P7767">
        <v>0</v>
      </c>
      <c r="Q7767">
        <v>2</v>
      </c>
      <c r="R7767">
        <v>0</v>
      </c>
      <c r="S7767">
        <v>4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58.397251287991672</v>
      </c>
      <c r="Z7767">
        <v>0</v>
      </c>
      <c r="AA7767">
        <v>112.99357135127501</v>
      </c>
      <c r="AB7767">
        <v>0</v>
      </c>
      <c r="AC7767">
        <v>0</v>
      </c>
      <c r="AD7767">
        <v>0</v>
      </c>
      <c r="AE7767">
        <v>171.39082263926667</v>
      </c>
    </row>
    <row r="7768" spans="1:31" x14ac:dyDescent="0.25">
      <c r="A7768">
        <v>2353086</v>
      </c>
      <c r="B7768">
        <v>1</v>
      </c>
      <c r="C7768" t="s">
        <v>80</v>
      </c>
      <c r="D7768" t="s">
        <v>104</v>
      </c>
      <c r="E7768" t="s">
        <v>132</v>
      </c>
      <c r="F7768" t="s">
        <v>15584</v>
      </c>
      <c r="G7768" t="s">
        <v>134</v>
      </c>
      <c r="H7768" t="s">
        <v>135</v>
      </c>
      <c r="I7768" t="s">
        <v>144</v>
      </c>
      <c r="J7768" t="s">
        <v>137</v>
      </c>
      <c r="K7768" t="s">
        <v>138</v>
      </c>
      <c r="L7768" t="s">
        <v>21991</v>
      </c>
      <c r="M7768" t="s">
        <v>21992</v>
      </c>
      <c r="N7768">
        <v>1.1419444439999999</v>
      </c>
      <c r="O7768">
        <v>0</v>
      </c>
      <c r="P7768">
        <v>0</v>
      </c>
      <c r="Q7768">
        <v>0</v>
      </c>
      <c r="R7768">
        <v>0</v>
      </c>
      <c r="S7768">
        <v>1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33.000369788307481</v>
      </c>
      <c r="AB7768">
        <v>0</v>
      </c>
      <c r="AC7768">
        <v>0</v>
      </c>
      <c r="AD7768">
        <v>0</v>
      </c>
      <c r="AE7768">
        <v>33.000369788307481</v>
      </c>
    </row>
    <row r="7769" spans="1:31" x14ac:dyDescent="0.25">
      <c r="A7769">
        <v>2353209</v>
      </c>
      <c r="B7769">
        <v>1</v>
      </c>
      <c r="C7769" t="s">
        <v>80</v>
      </c>
      <c r="D7769" t="s">
        <v>106</v>
      </c>
      <c r="E7769" t="s">
        <v>326</v>
      </c>
      <c r="F7769" t="s">
        <v>21993</v>
      </c>
      <c r="G7769" t="s">
        <v>153</v>
      </c>
      <c r="H7769" t="s">
        <v>154</v>
      </c>
      <c r="I7769" t="s">
        <v>144</v>
      </c>
      <c r="J7769" t="s">
        <v>137</v>
      </c>
      <c r="K7769" t="s">
        <v>138</v>
      </c>
      <c r="L7769" t="s">
        <v>21994</v>
      </c>
      <c r="M7769" t="s">
        <v>21995</v>
      </c>
      <c r="N7769">
        <v>0.67055555499999997</v>
      </c>
      <c r="O7769">
        <v>0</v>
      </c>
      <c r="P7769">
        <v>3</v>
      </c>
      <c r="Q7769">
        <v>0</v>
      </c>
      <c r="R7769">
        <v>0</v>
      </c>
      <c r="S7769">
        <v>0</v>
      </c>
      <c r="T7769">
        <v>56</v>
      </c>
      <c r="U7769">
        <v>0</v>
      </c>
      <c r="V7769">
        <v>0</v>
      </c>
      <c r="W7769">
        <v>0</v>
      </c>
      <c r="X7769">
        <v>0.411135058785917</v>
      </c>
      <c r="Y7769">
        <v>0</v>
      </c>
      <c r="Z7769">
        <v>0</v>
      </c>
      <c r="AA7769">
        <v>0</v>
      </c>
      <c r="AB7769">
        <v>54.439065871118828</v>
      </c>
      <c r="AC7769">
        <v>0</v>
      </c>
      <c r="AD7769">
        <v>0</v>
      </c>
      <c r="AE7769">
        <v>54.850200929904744</v>
      </c>
    </row>
    <row r="7770" spans="1:31" x14ac:dyDescent="0.25">
      <c r="A7770">
        <v>2353126</v>
      </c>
      <c r="B7770">
        <v>1</v>
      </c>
      <c r="C7770" t="s">
        <v>81</v>
      </c>
      <c r="D7770" t="s">
        <v>118</v>
      </c>
      <c r="E7770" t="s">
        <v>147</v>
      </c>
      <c r="F7770" t="s">
        <v>21996</v>
      </c>
      <c r="G7770" t="s">
        <v>208</v>
      </c>
      <c r="H7770" t="s">
        <v>135</v>
      </c>
      <c r="I7770" t="s">
        <v>144</v>
      </c>
      <c r="J7770" t="s">
        <v>137</v>
      </c>
      <c r="K7770" t="s">
        <v>209</v>
      </c>
      <c r="L7770" t="s">
        <v>21997</v>
      </c>
      <c r="M7770" t="s">
        <v>21998</v>
      </c>
      <c r="N7770">
        <v>7.8858333329999999</v>
      </c>
      <c r="O7770">
        <v>0</v>
      </c>
      <c r="P7770">
        <v>654</v>
      </c>
      <c r="Q7770">
        <v>0</v>
      </c>
      <c r="R7770">
        <v>26</v>
      </c>
      <c r="S7770">
        <v>0</v>
      </c>
      <c r="T7770">
        <v>75</v>
      </c>
      <c r="U7770">
        <v>0</v>
      </c>
      <c r="V7770">
        <v>1</v>
      </c>
      <c r="W7770">
        <v>0</v>
      </c>
      <c r="X7770">
        <v>1125.8839684672409</v>
      </c>
      <c r="Y7770">
        <v>0</v>
      </c>
      <c r="Z7770">
        <v>579.13622932914984</v>
      </c>
      <c r="AA7770">
        <v>0</v>
      </c>
      <c r="AB7770">
        <v>651.04790540568808</v>
      </c>
      <c r="AC7770">
        <v>0</v>
      </c>
      <c r="AD7770">
        <v>517.6267666376533</v>
      </c>
      <c r="AE7770">
        <v>2873.6948698397323</v>
      </c>
    </row>
    <row r="7771" spans="1:31" x14ac:dyDescent="0.25">
      <c r="A7771">
        <v>2353458</v>
      </c>
      <c r="B7771">
        <v>1</v>
      </c>
      <c r="C7771" t="s">
        <v>81</v>
      </c>
      <c r="D7771" t="s">
        <v>112</v>
      </c>
      <c r="E7771" t="s">
        <v>157</v>
      </c>
      <c r="F7771" t="s">
        <v>21999</v>
      </c>
      <c r="G7771" t="s">
        <v>159</v>
      </c>
      <c r="H7771" t="s">
        <v>154</v>
      </c>
      <c r="I7771" t="s">
        <v>144</v>
      </c>
      <c r="J7771" t="s">
        <v>137</v>
      </c>
      <c r="K7771" t="s">
        <v>138</v>
      </c>
      <c r="L7771" t="s">
        <v>22000</v>
      </c>
      <c r="M7771" t="s">
        <v>21974</v>
      </c>
      <c r="N7771">
        <v>1.054166666</v>
      </c>
      <c r="O7771">
        <v>0</v>
      </c>
      <c r="P7771">
        <v>1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0.45572865681788005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E7771">
        <v>0.45572865681788005</v>
      </c>
    </row>
    <row r="7772" spans="1:31" x14ac:dyDescent="0.25">
      <c r="A7772">
        <v>2353272</v>
      </c>
      <c r="B7772">
        <v>1</v>
      </c>
      <c r="C7772" t="s">
        <v>81</v>
      </c>
      <c r="D7772" t="s">
        <v>123</v>
      </c>
      <c r="E7772" t="s">
        <v>151</v>
      </c>
      <c r="F7772" t="s">
        <v>22001</v>
      </c>
      <c r="G7772" t="s">
        <v>410</v>
      </c>
      <c r="H7772" t="s">
        <v>154</v>
      </c>
      <c r="I7772" t="s">
        <v>144</v>
      </c>
      <c r="J7772" t="s">
        <v>137</v>
      </c>
      <c r="K7772" t="s">
        <v>138</v>
      </c>
      <c r="L7772" t="s">
        <v>22002</v>
      </c>
      <c r="M7772" t="s">
        <v>22003</v>
      </c>
      <c r="N7772">
        <v>2.1413888879999998</v>
      </c>
      <c r="O7772">
        <v>0</v>
      </c>
      <c r="P7772">
        <v>3</v>
      </c>
      <c r="Q7772">
        <v>0</v>
      </c>
      <c r="R7772">
        <v>5</v>
      </c>
      <c r="S7772">
        <v>0</v>
      </c>
      <c r="T7772">
        <v>4</v>
      </c>
      <c r="U7772">
        <v>0</v>
      </c>
      <c r="V7772">
        <v>0</v>
      </c>
      <c r="W7772">
        <v>0</v>
      </c>
      <c r="X7772">
        <v>5.3948437319660965</v>
      </c>
      <c r="Y7772">
        <v>0</v>
      </c>
      <c r="Z7772">
        <v>15.037333973049201</v>
      </c>
      <c r="AA7772">
        <v>0</v>
      </c>
      <c r="AB7772">
        <v>26.760634595249201</v>
      </c>
      <c r="AC7772">
        <v>0</v>
      </c>
      <c r="AD7772">
        <v>0</v>
      </c>
      <c r="AE7772">
        <v>47.192812300264499</v>
      </c>
    </row>
    <row r="7773" spans="1:31" x14ac:dyDescent="0.25">
      <c r="A7773">
        <v>2353564</v>
      </c>
      <c r="B7773">
        <v>1</v>
      </c>
      <c r="C7773" t="s">
        <v>80</v>
      </c>
      <c r="D7773" t="s">
        <v>109</v>
      </c>
      <c r="E7773" t="s">
        <v>151</v>
      </c>
      <c r="F7773" t="s">
        <v>22004</v>
      </c>
      <c r="G7773" t="s">
        <v>153</v>
      </c>
      <c r="H7773" t="s">
        <v>154</v>
      </c>
      <c r="I7773" t="s">
        <v>144</v>
      </c>
      <c r="J7773" t="s">
        <v>137</v>
      </c>
      <c r="K7773" t="s">
        <v>138</v>
      </c>
      <c r="L7773" t="s">
        <v>22005</v>
      </c>
      <c r="M7773" t="s">
        <v>22006</v>
      </c>
      <c r="N7773">
        <v>2.102222222</v>
      </c>
      <c r="O7773">
        <v>0</v>
      </c>
      <c r="P7773">
        <v>1</v>
      </c>
      <c r="Q7773">
        <v>0</v>
      </c>
      <c r="R7773">
        <v>1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1.0643638069045598</v>
      </c>
      <c r="Y7773">
        <v>0</v>
      </c>
      <c r="Z7773">
        <v>9.7210720532186684E-2</v>
      </c>
      <c r="AA7773">
        <v>0</v>
      </c>
      <c r="AB7773">
        <v>0</v>
      </c>
      <c r="AC7773">
        <v>0</v>
      </c>
      <c r="AD7773">
        <v>0</v>
      </c>
      <c r="AE7773">
        <v>1.1615745274367464</v>
      </c>
    </row>
    <row r="7774" spans="1:31" x14ac:dyDescent="0.25">
      <c r="A7774">
        <v>2353524</v>
      </c>
      <c r="B7774">
        <v>1</v>
      </c>
      <c r="C7774" t="s">
        <v>80</v>
      </c>
      <c r="D7774" t="s">
        <v>93</v>
      </c>
      <c r="E7774" t="s">
        <v>151</v>
      </c>
      <c r="F7774" t="s">
        <v>13055</v>
      </c>
      <c r="G7774" t="s">
        <v>153</v>
      </c>
      <c r="H7774" t="s">
        <v>154</v>
      </c>
      <c r="I7774" t="s">
        <v>144</v>
      </c>
      <c r="J7774" t="s">
        <v>137</v>
      </c>
      <c r="K7774" t="s">
        <v>138</v>
      </c>
      <c r="L7774" t="s">
        <v>22007</v>
      </c>
      <c r="M7774" t="s">
        <v>22008</v>
      </c>
      <c r="N7774">
        <v>0.78777777699999996</v>
      </c>
      <c r="O7774">
        <v>0</v>
      </c>
      <c r="P7774">
        <v>53</v>
      </c>
      <c r="Q7774">
        <v>0</v>
      </c>
      <c r="R7774">
        <v>3</v>
      </c>
      <c r="S7774">
        <v>0</v>
      </c>
      <c r="T7774">
        <v>17</v>
      </c>
      <c r="U7774">
        <v>0</v>
      </c>
      <c r="V7774">
        <v>0</v>
      </c>
      <c r="W7774">
        <v>0</v>
      </c>
      <c r="X7774">
        <v>12.362647326024165</v>
      </c>
      <c r="Y7774">
        <v>0</v>
      </c>
      <c r="Z7774">
        <v>10.438378816106558</v>
      </c>
      <c r="AA7774">
        <v>0</v>
      </c>
      <c r="AB7774">
        <v>17.649056320580009</v>
      </c>
      <c r="AC7774">
        <v>0</v>
      </c>
      <c r="AD7774">
        <v>0</v>
      </c>
      <c r="AE7774">
        <v>40.450082462710732</v>
      </c>
    </row>
    <row r="7775" spans="1:31" x14ac:dyDescent="0.25">
      <c r="A7775">
        <v>2353309</v>
      </c>
      <c r="B7775">
        <v>1</v>
      </c>
      <c r="C7775" t="s">
        <v>80</v>
      </c>
      <c r="D7775" t="s">
        <v>83</v>
      </c>
      <c r="E7775" t="s">
        <v>157</v>
      </c>
      <c r="F7775" t="s">
        <v>22009</v>
      </c>
      <c r="G7775" t="s">
        <v>279</v>
      </c>
      <c r="H7775" t="s">
        <v>154</v>
      </c>
      <c r="I7775" t="s">
        <v>144</v>
      </c>
      <c r="J7775" t="s">
        <v>137</v>
      </c>
      <c r="K7775" t="s">
        <v>138</v>
      </c>
      <c r="L7775" t="s">
        <v>22010</v>
      </c>
      <c r="M7775" t="s">
        <v>22011</v>
      </c>
      <c r="N7775">
        <v>5.2424999999999997</v>
      </c>
      <c r="O7775">
        <v>0</v>
      </c>
      <c r="P7775">
        <v>1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0.47129266685472837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0</v>
      </c>
      <c r="AE7775">
        <v>0.47129266685472837</v>
      </c>
    </row>
    <row r="7776" spans="1:31" x14ac:dyDescent="0.25">
      <c r="A7776">
        <v>2353166</v>
      </c>
      <c r="B7776">
        <v>1</v>
      </c>
      <c r="C7776" t="s">
        <v>80</v>
      </c>
      <c r="D7776" t="s">
        <v>83</v>
      </c>
      <c r="E7776" t="s">
        <v>151</v>
      </c>
      <c r="F7776" t="s">
        <v>18139</v>
      </c>
      <c r="G7776" t="s">
        <v>269</v>
      </c>
      <c r="H7776" t="s">
        <v>154</v>
      </c>
      <c r="I7776" t="s">
        <v>144</v>
      </c>
      <c r="J7776" t="s">
        <v>137</v>
      </c>
      <c r="K7776" t="s">
        <v>209</v>
      </c>
      <c r="L7776" t="s">
        <v>22012</v>
      </c>
      <c r="M7776" t="s">
        <v>22013</v>
      </c>
      <c r="N7776">
        <v>6.0833333329999997</v>
      </c>
      <c r="O7776">
        <v>0</v>
      </c>
      <c r="P7776">
        <v>110</v>
      </c>
      <c r="Q7776">
        <v>0</v>
      </c>
      <c r="R7776">
        <v>0</v>
      </c>
      <c r="S7776">
        <v>0</v>
      </c>
      <c r="T7776">
        <v>8</v>
      </c>
      <c r="U7776">
        <v>0</v>
      </c>
      <c r="V7776">
        <v>0</v>
      </c>
      <c r="W7776">
        <v>0</v>
      </c>
      <c r="X7776">
        <v>232.75155764939203</v>
      </c>
      <c r="Y7776">
        <v>0</v>
      </c>
      <c r="Z7776">
        <v>0</v>
      </c>
      <c r="AA7776">
        <v>0</v>
      </c>
      <c r="AB7776">
        <v>272.42832889002739</v>
      </c>
      <c r="AC7776">
        <v>0</v>
      </c>
      <c r="AD7776">
        <v>0</v>
      </c>
      <c r="AE7776">
        <v>505.17988653941939</v>
      </c>
    </row>
    <row r="7777" spans="1:31" x14ac:dyDescent="0.25">
      <c r="A7777">
        <v>2353332</v>
      </c>
      <c r="B7777">
        <v>1</v>
      </c>
      <c r="C7777" t="s">
        <v>80</v>
      </c>
      <c r="D7777" t="s">
        <v>85</v>
      </c>
      <c r="E7777" t="s">
        <v>157</v>
      </c>
      <c r="F7777" t="s">
        <v>22014</v>
      </c>
      <c r="G7777" t="s">
        <v>204</v>
      </c>
      <c r="H7777" t="s">
        <v>154</v>
      </c>
      <c r="I7777" t="s">
        <v>144</v>
      </c>
      <c r="J7777" t="s">
        <v>137</v>
      </c>
      <c r="K7777" t="s">
        <v>138</v>
      </c>
      <c r="L7777" t="s">
        <v>22015</v>
      </c>
      <c r="M7777" t="s">
        <v>22016</v>
      </c>
      <c r="N7777">
        <v>1.7250000000000001</v>
      </c>
      <c r="O7777">
        <v>0</v>
      </c>
      <c r="P7777">
        <v>6</v>
      </c>
      <c r="Q7777">
        <v>0</v>
      </c>
      <c r="R7777">
        <v>0</v>
      </c>
      <c r="S7777">
        <v>0</v>
      </c>
      <c r="T7777">
        <v>1</v>
      </c>
      <c r="U7777">
        <v>0</v>
      </c>
      <c r="V7777">
        <v>0</v>
      </c>
      <c r="W7777">
        <v>0</v>
      </c>
      <c r="X7777">
        <v>2.6233438014353556</v>
      </c>
      <c r="Y7777">
        <v>0</v>
      </c>
      <c r="Z7777">
        <v>0</v>
      </c>
      <c r="AA7777">
        <v>0</v>
      </c>
      <c r="AB7777">
        <v>0.52866740635683329</v>
      </c>
      <c r="AC7777">
        <v>0</v>
      </c>
      <c r="AD7777">
        <v>0</v>
      </c>
      <c r="AE7777">
        <v>3.1520112077921887</v>
      </c>
    </row>
    <row r="7778" spans="1:31" x14ac:dyDescent="0.25">
      <c r="A7778">
        <v>2353501</v>
      </c>
      <c r="B7778">
        <v>1</v>
      </c>
      <c r="C7778" t="s">
        <v>80</v>
      </c>
      <c r="D7778" t="s">
        <v>93</v>
      </c>
      <c r="E7778" t="s">
        <v>151</v>
      </c>
      <c r="F7778" t="s">
        <v>22017</v>
      </c>
      <c r="G7778" t="s">
        <v>292</v>
      </c>
      <c r="H7778" t="s">
        <v>154</v>
      </c>
      <c r="I7778" t="s">
        <v>144</v>
      </c>
      <c r="J7778" t="s">
        <v>137</v>
      </c>
      <c r="K7778" t="s">
        <v>138</v>
      </c>
      <c r="L7778" t="s">
        <v>22018</v>
      </c>
      <c r="M7778" t="s">
        <v>22019</v>
      </c>
      <c r="N7778">
        <v>5.4144444439999999</v>
      </c>
      <c r="O7778">
        <v>0</v>
      </c>
      <c r="P7778">
        <v>0</v>
      </c>
      <c r="Q7778">
        <v>0</v>
      </c>
      <c r="R7778">
        <v>3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46.554357333416789</v>
      </c>
      <c r="AA7778">
        <v>0</v>
      </c>
      <c r="AB7778">
        <v>0</v>
      </c>
      <c r="AC7778">
        <v>0</v>
      </c>
      <c r="AD7778">
        <v>0</v>
      </c>
      <c r="AE7778">
        <v>46.554357333416789</v>
      </c>
    </row>
    <row r="7779" spans="1:31" x14ac:dyDescent="0.25">
      <c r="A7779">
        <v>2353103</v>
      </c>
      <c r="B7779">
        <v>1</v>
      </c>
      <c r="C7779" t="s">
        <v>81</v>
      </c>
      <c r="D7779" t="s">
        <v>112</v>
      </c>
      <c r="E7779" t="s">
        <v>147</v>
      </c>
      <c r="F7779" t="s">
        <v>22020</v>
      </c>
      <c r="G7779" t="s">
        <v>134</v>
      </c>
      <c r="H7779" t="s">
        <v>135</v>
      </c>
      <c r="I7779" t="s">
        <v>144</v>
      </c>
      <c r="J7779" t="s">
        <v>137</v>
      </c>
      <c r="K7779" t="s">
        <v>138</v>
      </c>
      <c r="L7779" t="s">
        <v>22021</v>
      </c>
      <c r="M7779" t="s">
        <v>22022</v>
      </c>
      <c r="N7779">
        <v>0.79249999999999998</v>
      </c>
      <c r="O7779">
        <v>0</v>
      </c>
      <c r="P7779">
        <v>3430</v>
      </c>
      <c r="Q7779">
        <v>0</v>
      </c>
      <c r="R7779">
        <v>9</v>
      </c>
      <c r="S7779">
        <v>0</v>
      </c>
      <c r="T7779">
        <v>133</v>
      </c>
      <c r="U7779">
        <v>0</v>
      </c>
      <c r="V7779">
        <v>0</v>
      </c>
      <c r="W7779">
        <v>0</v>
      </c>
      <c r="X7779">
        <v>646.0638527486002</v>
      </c>
      <c r="Y7779">
        <v>0</v>
      </c>
      <c r="Z7779">
        <v>0.20803439424534001</v>
      </c>
      <c r="AA7779">
        <v>0</v>
      </c>
      <c r="AB7779">
        <v>214.22643028913501</v>
      </c>
      <c r="AC7779">
        <v>0</v>
      </c>
      <c r="AD7779">
        <v>0</v>
      </c>
      <c r="AE7779">
        <v>860.49831743198058</v>
      </c>
    </row>
    <row r="7780" spans="1:31" x14ac:dyDescent="0.25">
      <c r="A7780">
        <v>2353289</v>
      </c>
      <c r="B7780">
        <v>1</v>
      </c>
      <c r="C7780" t="s">
        <v>80</v>
      </c>
      <c r="D7780" t="s">
        <v>85</v>
      </c>
      <c r="E7780" t="s">
        <v>147</v>
      </c>
      <c r="F7780" t="s">
        <v>19251</v>
      </c>
      <c r="G7780" t="s">
        <v>134</v>
      </c>
      <c r="H7780" t="s">
        <v>135</v>
      </c>
      <c r="I7780" t="s">
        <v>144</v>
      </c>
      <c r="J7780" t="s">
        <v>137</v>
      </c>
      <c r="K7780" t="s">
        <v>138</v>
      </c>
      <c r="L7780" t="s">
        <v>22023</v>
      </c>
      <c r="M7780" t="s">
        <v>22024</v>
      </c>
      <c r="N7780">
        <v>0.17749999999999999</v>
      </c>
      <c r="O7780">
        <v>0</v>
      </c>
      <c r="P7780">
        <v>11292</v>
      </c>
      <c r="Q7780">
        <v>0</v>
      </c>
      <c r="R7780">
        <v>0</v>
      </c>
      <c r="S7780">
        <v>1</v>
      </c>
      <c r="T7780">
        <v>822</v>
      </c>
      <c r="U7780">
        <v>0</v>
      </c>
      <c r="V7780">
        <v>1</v>
      </c>
      <c r="W7780">
        <v>0</v>
      </c>
      <c r="X7780">
        <v>735.3420075050833</v>
      </c>
      <c r="Y7780">
        <v>0</v>
      </c>
      <c r="Z7780">
        <v>0</v>
      </c>
      <c r="AA7780">
        <v>0.42439034483055005</v>
      </c>
      <c r="AB7780">
        <v>232.40092678449287</v>
      </c>
      <c r="AC7780">
        <v>0</v>
      </c>
      <c r="AD7780">
        <v>5.6136881615433447</v>
      </c>
      <c r="AE7780">
        <v>973.78101279595001</v>
      </c>
    </row>
    <row r="7781" spans="1:31" x14ac:dyDescent="0.25">
      <c r="A7781">
        <v>2353395</v>
      </c>
      <c r="B7781">
        <v>1</v>
      </c>
      <c r="C7781" t="s">
        <v>80</v>
      </c>
      <c r="D7781" t="s">
        <v>110</v>
      </c>
      <c r="E7781" t="s">
        <v>132</v>
      </c>
      <c r="F7781" t="s">
        <v>22025</v>
      </c>
      <c r="G7781" t="s">
        <v>134</v>
      </c>
      <c r="H7781" t="s">
        <v>135</v>
      </c>
      <c r="I7781" t="s">
        <v>144</v>
      </c>
      <c r="J7781" t="s">
        <v>137</v>
      </c>
      <c r="K7781" t="s">
        <v>138</v>
      </c>
      <c r="L7781" t="s">
        <v>22026</v>
      </c>
      <c r="M7781" t="s">
        <v>22027</v>
      </c>
      <c r="N7781">
        <v>0.87611111100000005</v>
      </c>
      <c r="O7781">
        <v>0</v>
      </c>
      <c r="P7781">
        <v>3049</v>
      </c>
      <c r="Q7781">
        <v>0</v>
      </c>
      <c r="R7781">
        <v>0</v>
      </c>
      <c r="S7781">
        <v>0</v>
      </c>
      <c r="T7781">
        <v>143</v>
      </c>
      <c r="U7781">
        <v>0</v>
      </c>
      <c r="V7781">
        <v>1</v>
      </c>
      <c r="W7781">
        <v>0</v>
      </c>
      <c r="X7781">
        <v>1104.095418126295</v>
      </c>
      <c r="Y7781">
        <v>0</v>
      </c>
      <c r="Z7781">
        <v>0</v>
      </c>
      <c r="AA7781">
        <v>0</v>
      </c>
      <c r="AB7781">
        <v>285.18626474206366</v>
      </c>
      <c r="AC7781">
        <v>0</v>
      </c>
      <c r="AD7781">
        <v>28.71325942149349</v>
      </c>
      <c r="AE7781">
        <v>1417.9949422898521</v>
      </c>
    </row>
    <row r="7782" spans="1:31" x14ac:dyDescent="0.25">
      <c r="A7782">
        <v>2353246</v>
      </c>
      <c r="B7782">
        <v>1</v>
      </c>
      <c r="C7782" t="s">
        <v>80</v>
      </c>
      <c r="D7782" t="s">
        <v>90</v>
      </c>
      <c r="E7782" t="s">
        <v>151</v>
      </c>
      <c r="F7782" t="s">
        <v>22028</v>
      </c>
      <c r="G7782" t="s">
        <v>153</v>
      </c>
      <c r="H7782" t="s">
        <v>154</v>
      </c>
      <c r="I7782" t="s">
        <v>144</v>
      </c>
      <c r="J7782" t="s">
        <v>137</v>
      </c>
      <c r="K7782" t="s">
        <v>138</v>
      </c>
      <c r="L7782" t="s">
        <v>22029</v>
      </c>
      <c r="M7782" t="s">
        <v>22030</v>
      </c>
      <c r="N7782">
        <v>0.91916666599999997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53</v>
      </c>
      <c r="U7782">
        <v>0</v>
      </c>
      <c r="V7782">
        <v>3</v>
      </c>
      <c r="W7782">
        <v>0</v>
      </c>
      <c r="X7782">
        <v>0</v>
      </c>
      <c r="Y7782">
        <v>0</v>
      </c>
      <c r="Z7782">
        <v>0</v>
      </c>
      <c r="AA7782">
        <v>0</v>
      </c>
      <c r="AB7782">
        <v>47.391082985901718</v>
      </c>
      <c r="AC7782">
        <v>0</v>
      </c>
      <c r="AD7782">
        <v>39.193370889268472</v>
      </c>
      <c r="AE7782">
        <v>86.584453875170198</v>
      </c>
    </row>
    <row r="7783" spans="1:31" x14ac:dyDescent="0.25">
      <c r="A7783">
        <v>2353321</v>
      </c>
      <c r="B7783">
        <v>1</v>
      </c>
      <c r="C7783" t="s">
        <v>81</v>
      </c>
      <c r="D7783" t="s">
        <v>127</v>
      </c>
      <c r="E7783" t="s">
        <v>326</v>
      </c>
      <c r="F7783" t="s">
        <v>22031</v>
      </c>
      <c r="G7783" t="s">
        <v>153</v>
      </c>
      <c r="H7783" t="s">
        <v>154</v>
      </c>
      <c r="I7783" t="s">
        <v>144</v>
      </c>
      <c r="J7783" t="s">
        <v>137</v>
      </c>
      <c r="K7783" t="s">
        <v>138</v>
      </c>
      <c r="L7783" t="s">
        <v>22032</v>
      </c>
      <c r="M7783" t="s">
        <v>22033</v>
      </c>
      <c r="N7783">
        <v>1.6994444440000001</v>
      </c>
      <c r="O7783">
        <v>0</v>
      </c>
      <c r="P7783">
        <v>8</v>
      </c>
      <c r="Q7783">
        <v>0</v>
      </c>
      <c r="R7783">
        <v>0</v>
      </c>
      <c r="S7783">
        <v>0</v>
      </c>
      <c r="T7783">
        <v>2</v>
      </c>
      <c r="U7783">
        <v>0</v>
      </c>
      <c r="V7783">
        <v>0</v>
      </c>
      <c r="W7783">
        <v>0</v>
      </c>
      <c r="X7783">
        <v>1.7915313850071306</v>
      </c>
      <c r="Y7783">
        <v>0</v>
      </c>
      <c r="Z7783">
        <v>0</v>
      </c>
      <c r="AA7783">
        <v>0</v>
      </c>
      <c r="AB7783">
        <v>37.198156090530375</v>
      </c>
      <c r="AC7783">
        <v>0</v>
      </c>
      <c r="AD7783">
        <v>0</v>
      </c>
      <c r="AE7783">
        <v>38.989687475537508</v>
      </c>
    </row>
    <row r="7784" spans="1:31" x14ac:dyDescent="0.25">
      <c r="A7784">
        <v>2353129</v>
      </c>
      <c r="B7784">
        <v>1</v>
      </c>
      <c r="C7784" t="s">
        <v>80</v>
      </c>
      <c r="D7784" t="s">
        <v>95</v>
      </c>
      <c r="E7784" t="s">
        <v>240</v>
      </c>
      <c r="F7784" t="s">
        <v>8638</v>
      </c>
      <c r="G7784" t="s">
        <v>208</v>
      </c>
      <c r="H7784" t="s">
        <v>135</v>
      </c>
      <c r="I7784" t="s">
        <v>144</v>
      </c>
      <c r="J7784" t="s">
        <v>137</v>
      </c>
      <c r="K7784" t="s">
        <v>209</v>
      </c>
      <c r="L7784" t="s">
        <v>22034</v>
      </c>
      <c r="M7784" t="s">
        <v>22035</v>
      </c>
      <c r="N7784">
        <v>8.0941666659999996</v>
      </c>
      <c r="O7784">
        <v>32</v>
      </c>
      <c r="P7784">
        <v>711</v>
      </c>
      <c r="Q7784">
        <v>63</v>
      </c>
      <c r="R7784">
        <v>45</v>
      </c>
      <c r="S7784">
        <v>44</v>
      </c>
      <c r="T7784">
        <v>109</v>
      </c>
      <c r="U7784">
        <v>5</v>
      </c>
      <c r="V7784">
        <v>1</v>
      </c>
      <c r="W7784">
        <v>386.1680493230059</v>
      </c>
      <c r="X7784">
        <v>1585.2524235285543</v>
      </c>
      <c r="Y7784">
        <v>6241.2345468334133</v>
      </c>
      <c r="Z7784">
        <v>457.32723079775587</v>
      </c>
      <c r="AA7784">
        <v>2927.6159757694936</v>
      </c>
      <c r="AB7784">
        <v>1012.3744990208426</v>
      </c>
      <c r="AC7784">
        <v>6002.2683003522943</v>
      </c>
      <c r="AD7784">
        <v>12.981958054345284</v>
      </c>
      <c r="AE7784">
        <v>18625.222983679701</v>
      </c>
    </row>
    <row r="7785" spans="1:31" x14ac:dyDescent="0.25">
      <c r="A7785">
        <v>2353175</v>
      </c>
      <c r="B7785">
        <v>1</v>
      </c>
      <c r="C7785" t="s">
        <v>81</v>
      </c>
      <c r="D7785" t="s">
        <v>113</v>
      </c>
      <c r="E7785" t="s">
        <v>174</v>
      </c>
      <c r="F7785" t="s">
        <v>22036</v>
      </c>
      <c r="G7785" t="s">
        <v>208</v>
      </c>
      <c r="H7785" t="s">
        <v>154</v>
      </c>
      <c r="I7785" t="s">
        <v>144</v>
      </c>
      <c r="J7785" t="s">
        <v>137</v>
      </c>
      <c r="K7785" t="s">
        <v>209</v>
      </c>
      <c r="L7785" t="s">
        <v>22037</v>
      </c>
      <c r="M7785" t="s">
        <v>22038</v>
      </c>
      <c r="N7785">
        <v>0.653888888</v>
      </c>
      <c r="O7785">
        <v>0</v>
      </c>
      <c r="P7785">
        <v>530</v>
      </c>
      <c r="Q7785">
        <v>0</v>
      </c>
      <c r="R7785">
        <v>0</v>
      </c>
      <c r="S7785">
        <v>0</v>
      </c>
      <c r="T7785">
        <v>48</v>
      </c>
      <c r="U7785">
        <v>0</v>
      </c>
      <c r="V7785">
        <v>0</v>
      </c>
      <c r="W7785">
        <v>0</v>
      </c>
      <c r="X7785">
        <v>108.45458172019099</v>
      </c>
      <c r="Y7785">
        <v>0</v>
      </c>
      <c r="Z7785">
        <v>0</v>
      </c>
      <c r="AA7785">
        <v>0</v>
      </c>
      <c r="AB7785">
        <v>89.498070350919392</v>
      </c>
      <c r="AC7785">
        <v>0</v>
      </c>
      <c r="AD7785">
        <v>0</v>
      </c>
      <c r="AE7785">
        <v>197.95265207111038</v>
      </c>
    </row>
    <row r="7786" spans="1:31" x14ac:dyDescent="0.25">
      <c r="A7786">
        <v>2353467</v>
      </c>
      <c r="B7786">
        <v>1</v>
      </c>
      <c r="C7786" t="s">
        <v>80</v>
      </c>
      <c r="D7786" t="s">
        <v>104</v>
      </c>
      <c r="E7786" t="s">
        <v>151</v>
      </c>
      <c r="F7786" t="s">
        <v>22039</v>
      </c>
      <c r="G7786" t="s">
        <v>153</v>
      </c>
      <c r="H7786" t="s">
        <v>154</v>
      </c>
      <c r="I7786" t="s">
        <v>144</v>
      </c>
      <c r="J7786" t="s">
        <v>137</v>
      </c>
      <c r="K7786" t="s">
        <v>138</v>
      </c>
      <c r="L7786" t="s">
        <v>22040</v>
      </c>
      <c r="M7786" t="s">
        <v>22041</v>
      </c>
      <c r="N7786">
        <v>1.1994444440000001</v>
      </c>
      <c r="O7786">
        <v>0</v>
      </c>
      <c r="P7786">
        <v>1</v>
      </c>
      <c r="Q7786">
        <v>0</v>
      </c>
      <c r="R7786">
        <v>1</v>
      </c>
      <c r="S7786">
        <v>0</v>
      </c>
      <c r="T7786">
        <v>5</v>
      </c>
      <c r="U7786">
        <v>0</v>
      </c>
      <c r="V7786">
        <v>0</v>
      </c>
      <c r="W7786">
        <v>0</v>
      </c>
      <c r="X7786">
        <v>0.36114529754177782</v>
      </c>
      <c r="Y7786">
        <v>0</v>
      </c>
      <c r="Z7786">
        <v>0.10763246515252001</v>
      </c>
      <c r="AA7786">
        <v>0</v>
      </c>
      <c r="AB7786">
        <v>8.196077980290486</v>
      </c>
      <c r="AC7786">
        <v>0</v>
      </c>
      <c r="AD7786">
        <v>0</v>
      </c>
      <c r="AE7786">
        <v>8.6648557429847841</v>
      </c>
    </row>
    <row r="7787" spans="1:31" x14ac:dyDescent="0.25">
      <c r="A7787">
        <v>2353567</v>
      </c>
      <c r="B7787">
        <v>1</v>
      </c>
      <c r="C7787" t="s">
        <v>80</v>
      </c>
      <c r="D7787" t="s">
        <v>99</v>
      </c>
      <c r="E7787" t="s">
        <v>157</v>
      </c>
      <c r="F7787" t="s">
        <v>22042</v>
      </c>
      <c r="G7787" t="s">
        <v>159</v>
      </c>
      <c r="H7787" t="s">
        <v>154</v>
      </c>
      <c r="I7787" t="s">
        <v>144</v>
      </c>
      <c r="J7787" t="s">
        <v>137</v>
      </c>
      <c r="K7787" t="s">
        <v>138</v>
      </c>
      <c r="L7787" t="s">
        <v>22043</v>
      </c>
      <c r="M7787" t="s">
        <v>22044</v>
      </c>
      <c r="N7787">
        <v>1.5463888880000001</v>
      </c>
      <c r="O7787">
        <v>0</v>
      </c>
      <c r="P7787">
        <v>3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0.85309931991015253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0</v>
      </c>
      <c r="AE7787">
        <v>0.85309931991015253</v>
      </c>
    </row>
    <row r="7788" spans="1:31" x14ac:dyDescent="0.25">
      <c r="A7788">
        <v>2353072</v>
      </c>
      <c r="B7788">
        <v>1</v>
      </c>
      <c r="C7788" t="s">
        <v>81</v>
      </c>
      <c r="D7788" t="s">
        <v>117</v>
      </c>
      <c r="E7788" t="s">
        <v>132</v>
      </c>
      <c r="F7788" t="s">
        <v>12551</v>
      </c>
      <c r="G7788" t="s">
        <v>134</v>
      </c>
      <c r="H7788" t="s">
        <v>135</v>
      </c>
      <c r="I7788" t="s">
        <v>136</v>
      </c>
      <c r="J7788" t="s">
        <v>137</v>
      </c>
      <c r="K7788" t="s">
        <v>138</v>
      </c>
      <c r="L7788" t="s">
        <v>22045</v>
      </c>
      <c r="M7788" t="s">
        <v>22046</v>
      </c>
      <c r="N7788">
        <v>4.9166665999999998E-2</v>
      </c>
      <c r="O7788">
        <v>7</v>
      </c>
      <c r="P7788">
        <v>7781</v>
      </c>
      <c r="Q7788">
        <v>135</v>
      </c>
      <c r="R7788">
        <v>413</v>
      </c>
      <c r="S7788">
        <v>36</v>
      </c>
      <c r="T7788">
        <v>1685</v>
      </c>
      <c r="U7788">
        <v>9</v>
      </c>
      <c r="V7788">
        <v>16</v>
      </c>
      <c r="W7788">
        <v>0.17978680427572499</v>
      </c>
      <c r="X7788">
        <v>64.00915534172907</v>
      </c>
      <c r="Y7788">
        <v>47.37839945241597</v>
      </c>
      <c r="Z7788">
        <v>42.960507051359876</v>
      </c>
      <c r="AA7788">
        <v>10.26263782202035</v>
      </c>
      <c r="AB7788">
        <v>57.912103873161662</v>
      </c>
      <c r="AC7788">
        <v>38.109448488484965</v>
      </c>
      <c r="AD7788">
        <v>16.459022210674721</v>
      </c>
      <c r="AE7788">
        <v>277.27106104412235</v>
      </c>
    </row>
    <row r="7789" spans="1:31" x14ac:dyDescent="0.25">
      <c r="A7789">
        <v>2353613</v>
      </c>
      <c r="B7789">
        <v>1</v>
      </c>
      <c r="C7789" t="s">
        <v>80</v>
      </c>
      <c r="D7789" t="s">
        <v>90</v>
      </c>
      <c r="E7789" t="s">
        <v>157</v>
      </c>
      <c r="F7789" t="s">
        <v>22047</v>
      </c>
      <c r="G7789" t="s">
        <v>204</v>
      </c>
      <c r="H7789" t="s">
        <v>154</v>
      </c>
      <c r="I7789" t="s">
        <v>144</v>
      </c>
      <c r="J7789" t="s">
        <v>137</v>
      </c>
      <c r="K7789" t="s">
        <v>138</v>
      </c>
      <c r="L7789" t="s">
        <v>22048</v>
      </c>
      <c r="M7789" t="s">
        <v>22049</v>
      </c>
      <c r="N7789">
        <v>0.60722222199999998</v>
      </c>
      <c r="O7789">
        <v>0</v>
      </c>
      <c r="P7789">
        <v>2</v>
      </c>
      <c r="Q7789">
        <v>0</v>
      </c>
      <c r="R7789">
        <v>0</v>
      </c>
      <c r="S7789">
        <v>0</v>
      </c>
      <c r="T7789">
        <v>2</v>
      </c>
      <c r="U7789">
        <v>0</v>
      </c>
      <c r="V7789">
        <v>0</v>
      </c>
      <c r="W7789">
        <v>0</v>
      </c>
      <c r="X7789">
        <v>0.24397599338031284</v>
      </c>
      <c r="Y7789">
        <v>0</v>
      </c>
      <c r="Z7789">
        <v>0</v>
      </c>
      <c r="AA7789">
        <v>0</v>
      </c>
      <c r="AB7789">
        <v>2.0390762578551942</v>
      </c>
      <c r="AC7789">
        <v>0</v>
      </c>
      <c r="AD7789">
        <v>0</v>
      </c>
      <c r="AE7789">
        <v>2.2830522512355071</v>
      </c>
    </row>
    <row r="7790" spans="1:31" x14ac:dyDescent="0.25">
      <c r="A7790">
        <v>2353049</v>
      </c>
      <c r="B7790">
        <v>1</v>
      </c>
      <c r="C7790" t="s">
        <v>80</v>
      </c>
      <c r="D7790" t="s">
        <v>103</v>
      </c>
      <c r="E7790" t="s">
        <v>141</v>
      </c>
      <c r="F7790" t="s">
        <v>5184</v>
      </c>
      <c r="G7790" t="s">
        <v>134</v>
      </c>
      <c r="H7790" t="s">
        <v>135</v>
      </c>
      <c r="I7790" t="s">
        <v>144</v>
      </c>
      <c r="J7790" t="s">
        <v>137</v>
      </c>
      <c r="K7790" t="s">
        <v>138</v>
      </c>
      <c r="L7790" t="s">
        <v>22050</v>
      </c>
      <c r="M7790" t="s">
        <v>22051</v>
      </c>
      <c r="N7790">
        <v>1.089722222</v>
      </c>
      <c r="O7790">
        <v>0</v>
      </c>
      <c r="P7790">
        <v>538</v>
      </c>
      <c r="Q7790">
        <v>20</v>
      </c>
      <c r="R7790">
        <v>2</v>
      </c>
      <c r="S7790">
        <v>3</v>
      </c>
      <c r="T7790">
        <v>64</v>
      </c>
      <c r="U7790">
        <v>1</v>
      </c>
      <c r="V7790">
        <v>1</v>
      </c>
      <c r="W7790">
        <v>0</v>
      </c>
      <c r="X7790">
        <v>120.59702881950676</v>
      </c>
      <c r="Y7790">
        <v>198.90496475534849</v>
      </c>
      <c r="Z7790">
        <v>0.97200201771447448</v>
      </c>
      <c r="AA7790">
        <v>74.839173619101302</v>
      </c>
      <c r="AB7790">
        <v>31.961639392805136</v>
      </c>
      <c r="AC7790">
        <v>72.014760026377843</v>
      </c>
      <c r="AD7790">
        <v>37.766725980979857</v>
      </c>
      <c r="AE7790">
        <v>537.05629461183389</v>
      </c>
    </row>
    <row r="7791" spans="1:31" x14ac:dyDescent="0.25">
      <c r="A7791">
        <v>2353261</v>
      </c>
      <c r="B7791">
        <v>1</v>
      </c>
      <c r="C7791" t="s">
        <v>81</v>
      </c>
      <c r="D7791" t="s">
        <v>127</v>
      </c>
      <c r="E7791" t="s">
        <v>157</v>
      </c>
      <c r="F7791" t="s">
        <v>22052</v>
      </c>
      <c r="G7791" t="s">
        <v>204</v>
      </c>
      <c r="H7791" t="s">
        <v>154</v>
      </c>
      <c r="I7791" t="s">
        <v>144</v>
      </c>
      <c r="J7791" t="s">
        <v>137</v>
      </c>
      <c r="K7791" t="s">
        <v>138</v>
      </c>
      <c r="L7791" t="s">
        <v>22053</v>
      </c>
      <c r="M7791" t="s">
        <v>22054</v>
      </c>
      <c r="N7791">
        <v>1.2677777770000001</v>
      </c>
      <c r="O7791">
        <v>0</v>
      </c>
      <c r="P7791">
        <v>2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0.61130999761140337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E7791">
        <v>0.61130999761140337</v>
      </c>
    </row>
    <row r="7792" spans="1:31" x14ac:dyDescent="0.25">
      <c r="A7792">
        <v>2353212</v>
      </c>
      <c r="B7792">
        <v>1</v>
      </c>
      <c r="C7792" t="s">
        <v>80</v>
      </c>
      <c r="D7792" t="s">
        <v>84</v>
      </c>
      <c r="E7792" t="s">
        <v>157</v>
      </c>
      <c r="F7792" t="s">
        <v>22055</v>
      </c>
      <c r="G7792" t="s">
        <v>352</v>
      </c>
      <c r="H7792" t="s">
        <v>154</v>
      </c>
      <c r="I7792" t="s">
        <v>144</v>
      </c>
      <c r="J7792" t="s">
        <v>3</v>
      </c>
      <c r="K7792" t="s">
        <v>138</v>
      </c>
      <c r="L7792" t="s">
        <v>22056</v>
      </c>
      <c r="M7792" t="s">
        <v>22057</v>
      </c>
      <c r="N7792">
        <v>8.5763888880000003</v>
      </c>
      <c r="O7792">
        <v>0</v>
      </c>
      <c r="P7792">
        <v>17</v>
      </c>
      <c r="Q7792">
        <v>0</v>
      </c>
      <c r="R7792">
        <v>0</v>
      </c>
      <c r="S7792">
        <v>0</v>
      </c>
      <c r="T7792">
        <v>1</v>
      </c>
      <c r="U7792">
        <v>0</v>
      </c>
      <c r="V7792">
        <v>0</v>
      </c>
      <c r="W7792">
        <v>0</v>
      </c>
      <c r="X7792">
        <v>30.95387154826285</v>
      </c>
      <c r="Y7792">
        <v>0</v>
      </c>
      <c r="Z7792">
        <v>0</v>
      </c>
      <c r="AA7792">
        <v>0</v>
      </c>
      <c r="AB7792">
        <v>2.1424785002592834</v>
      </c>
      <c r="AC7792">
        <v>0</v>
      </c>
      <c r="AD7792">
        <v>0</v>
      </c>
      <c r="AE7792">
        <v>33.096350048522133</v>
      </c>
    </row>
    <row r="7793" spans="1:31" x14ac:dyDescent="0.25">
      <c r="A7793">
        <v>2353384</v>
      </c>
      <c r="B7793">
        <v>1</v>
      </c>
      <c r="C7793" t="s">
        <v>80</v>
      </c>
      <c r="D7793" t="s">
        <v>92</v>
      </c>
      <c r="E7793" t="s">
        <v>157</v>
      </c>
      <c r="F7793" t="s">
        <v>22058</v>
      </c>
      <c r="G7793" t="s">
        <v>204</v>
      </c>
      <c r="H7793" t="s">
        <v>154</v>
      </c>
      <c r="I7793" t="s">
        <v>144</v>
      </c>
      <c r="J7793" t="s">
        <v>137</v>
      </c>
      <c r="K7793" t="s">
        <v>138</v>
      </c>
      <c r="L7793" t="s">
        <v>22059</v>
      </c>
      <c r="M7793" t="s">
        <v>22060</v>
      </c>
      <c r="N7793">
        <v>1.403333333</v>
      </c>
      <c r="O7793">
        <v>0</v>
      </c>
      <c r="P7793">
        <v>0</v>
      </c>
      <c r="Q7793">
        <v>0</v>
      </c>
      <c r="R7793">
        <v>1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0.80264205860342974</v>
      </c>
      <c r="AA7793">
        <v>0</v>
      </c>
      <c r="AB7793">
        <v>0</v>
      </c>
      <c r="AC7793">
        <v>0</v>
      </c>
      <c r="AD7793">
        <v>0</v>
      </c>
      <c r="AE7793">
        <v>0.80264205860342974</v>
      </c>
    </row>
    <row r="7794" spans="1:31" x14ac:dyDescent="0.25">
      <c r="A7794">
        <v>2353504</v>
      </c>
      <c r="B7794">
        <v>1</v>
      </c>
      <c r="C7794" t="s">
        <v>81</v>
      </c>
      <c r="D7794" t="s">
        <v>127</v>
      </c>
      <c r="E7794" t="s">
        <v>157</v>
      </c>
      <c r="F7794" t="s">
        <v>22061</v>
      </c>
      <c r="G7794" t="s">
        <v>159</v>
      </c>
      <c r="H7794" t="s">
        <v>154</v>
      </c>
      <c r="I7794" t="s">
        <v>144</v>
      </c>
      <c r="J7794" t="s">
        <v>137</v>
      </c>
      <c r="K7794" t="s">
        <v>138</v>
      </c>
      <c r="L7794" t="s">
        <v>22062</v>
      </c>
      <c r="M7794" t="s">
        <v>22063</v>
      </c>
      <c r="N7794">
        <v>2.411944444</v>
      </c>
      <c r="O7794">
        <v>0</v>
      </c>
      <c r="P7794">
        <v>1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0.1529979245882086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E7794">
        <v>0.1529979245882086</v>
      </c>
    </row>
    <row r="7795" spans="1:31" x14ac:dyDescent="0.25">
      <c r="A7795">
        <v>2353404</v>
      </c>
      <c r="B7795">
        <v>1</v>
      </c>
      <c r="C7795" t="s">
        <v>80</v>
      </c>
      <c r="D7795" t="s">
        <v>82</v>
      </c>
      <c r="E7795" t="s">
        <v>157</v>
      </c>
      <c r="F7795" t="s">
        <v>9640</v>
      </c>
      <c r="G7795" t="s">
        <v>279</v>
      </c>
      <c r="H7795" t="s">
        <v>154</v>
      </c>
      <c r="I7795" t="s">
        <v>144</v>
      </c>
      <c r="J7795" t="s">
        <v>137</v>
      </c>
      <c r="K7795" t="s">
        <v>138</v>
      </c>
      <c r="L7795" t="s">
        <v>22064</v>
      </c>
      <c r="M7795" t="s">
        <v>22065</v>
      </c>
      <c r="N7795">
        <v>4.4530555549999997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33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35.281723712614941</v>
      </c>
      <c r="AC7795">
        <v>0</v>
      </c>
      <c r="AD7795">
        <v>0</v>
      </c>
      <c r="AE7795">
        <v>35.281723712614941</v>
      </c>
    </row>
    <row r="7796" spans="1:31" x14ac:dyDescent="0.25">
      <c r="A7796">
        <v>2353527</v>
      </c>
      <c r="B7796">
        <v>1</v>
      </c>
      <c r="C7796" t="s">
        <v>80</v>
      </c>
      <c r="D7796" t="s">
        <v>96</v>
      </c>
      <c r="E7796" t="s">
        <v>157</v>
      </c>
      <c r="F7796" t="s">
        <v>22066</v>
      </c>
      <c r="G7796" t="s">
        <v>204</v>
      </c>
      <c r="H7796" t="s">
        <v>154</v>
      </c>
      <c r="I7796" t="s">
        <v>144</v>
      </c>
      <c r="J7796" t="s">
        <v>137</v>
      </c>
      <c r="K7796" t="s">
        <v>138</v>
      </c>
      <c r="L7796" t="s">
        <v>22067</v>
      </c>
      <c r="M7796" t="s">
        <v>22068</v>
      </c>
      <c r="N7796">
        <v>4.153888888</v>
      </c>
      <c r="O7796">
        <v>0</v>
      </c>
      <c r="P7796">
        <v>1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1.2046195694950557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1.2046195694950557</v>
      </c>
    </row>
    <row r="7797" spans="1:31" x14ac:dyDescent="0.25">
      <c r="A7797">
        <v>2353447</v>
      </c>
      <c r="B7797">
        <v>1</v>
      </c>
      <c r="C7797" t="s">
        <v>80</v>
      </c>
      <c r="D7797" t="s">
        <v>108</v>
      </c>
      <c r="E7797" t="s">
        <v>174</v>
      </c>
      <c r="F7797" t="s">
        <v>22069</v>
      </c>
      <c r="G7797" t="s">
        <v>1532</v>
      </c>
      <c r="H7797" t="s">
        <v>154</v>
      </c>
      <c r="I7797" t="s">
        <v>144</v>
      </c>
      <c r="J7797" t="s">
        <v>137</v>
      </c>
      <c r="K7797" t="s">
        <v>138</v>
      </c>
      <c r="L7797" t="s">
        <v>22070</v>
      </c>
      <c r="M7797" t="s">
        <v>22071</v>
      </c>
      <c r="N7797">
        <v>1.0247222220000001</v>
      </c>
      <c r="O7797">
        <v>0</v>
      </c>
      <c r="P7797">
        <v>87</v>
      </c>
      <c r="Q7797">
        <v>0</v>
      </c>
      <c r="R7797">
        <v>10</v>
      </c>
      <c r="S7797">
        <v>0</v>
      </c>
      <c r="T7797">
        <v>9</v>
      </c>
      <c r="U7797">
        <v>0</v>
      </c>
      <c r="V7797">
        <v>0</v>
      </c>
      <c r="W7797">
        <v>0</v>
      </c>
      <c r="X7797">
        <v>18.576522193964667</v>
      </c>
      <c r="Y7797">
        <v>0</v>
      </c>
      <c r="Z7797">
        <v>1.4714347640470895</v>
      </c>
      <c r="AA7797">
        <v>0</v>
      </c>
      <c r="AB7797">
        <v>3.2887560622732206</v>
      </c>
      <c r="AC7797">
        <v>0</v>
      </c>
      <c r="AD7797">
        <v>0</v>
      </c>
      <c r="AE7797">
        <v>23.336713020284975</v>
      </c>
    </row>
    <row r="7798" spans="1:31" x14ac:dyDescent="0.25">
      <c r="A7798">
        <v>2353341</v>
      </c>
      <c r="B7798">
        <v>1</v>
      </c>
      <c r="C7798" t="s">
        <v>80</v>
      </c>
      <c r="D7798" t="s">
        <v>93</v>
      </c>
      <c r="E7798" t="s">
        <v>151</v>
      </c>
      <c r="F7798" t="s">
        <v>22072</v>
      </c>
      <c r="G7798" t="s">
        <v>391</v>
      </c>
      <c r="H7798" t="s">
        <v>154</v>
      </c>
      <c r="I7798" t="s">
        <v>144</v>
      </c>
      <c r="J7798" t="s">
        <v>137</v>
      </c>
      <c r="K7798" t="s">
        <v>138</v>
      </c>
      <c r="L7798" t="s">
        <v>22073</v>
      </c>
      <c r="M7798" t="s">
        <v>22074</v>
      </c>
      <c r="N7798">
        <v>6.9574999999999996</v>
      </c>
      <c r="O7798">
        <v>0</v>
      </c>
      <c r="P7798">
        <v>1</v>
      </c>
      <c r="Q7798">
        <v>0</v>
      </c>
      <c r="R7798">
        <v>1</v>
      </c>
      <c r="S7798">
        <v>0</v>
      </c>
      <c r="T7798">
        <v>60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1.5191207112166651</v>
      </c>
      <c r="AA7798">
        <v>0</v>
      </c>
      <c r="AB7798">
        <v>214.25175582118106</v>
      </c>
      <c r="AC7798">
        <v>0</v>
      </c>
      <c r="AD7798">
        <v>0</v>
      </c>
      <c r="AE7798">
        <v>215.77087653239772</v>
      </c>
    </row>
    <row r="7799" spans="1:31" x14ac:dyDescent="0.25">
      <c r="A7799">
        <v>2353590</v>
      </c>
      <c r="B7799">
        <v>1</v>
      </c>
      <c r="C7799" t="s">
        <v>81</v>
      </c>
      <c r="D7799" t="s">
        <v>123</v>
      </c>
      <c r="E7799" t="s">
        <v>174</v>
      </c>
      <c r="F7799" t="s">
        <v>22075</v>
      </c>
      <c r="G7799" t="s">
        <v>176</v>
      </c>
      <c r="H7799" t="s">
        <v>154</v>
      </c>
      <c r="I7799" t="s">
        <v>144</v>
      </c>
      <c r="J7799" t="s">
        <v>137</v>
      </c>
      <c r="K7799" t="s">
        <v>138</v>
      </c>
      <c r="L7799" t="s">
        <v>22076</v>
      </c>
      <c r="M7799" t="s">
        <v>22077</v>
      </c>
      <c r="N7799">
        <v>0.30527777699999997</v>
      </c>
      <c r="O7799">
        <v>0</v>
      </c>
      <c r="P7799">
        <v>109</v>
      </c>
      <c r="Q7799">
        <v>0</v>
      </c>
      <c r="R7799">
        <v>12</v>
      </c>
      <c r="S7799">
        <v>0</v>
      </c>
      <c r="T7799">
        <v>18</v>
      </c>
      <c r="U7799">
        <v>0</v>
      </c>
      <c r="V7799">
        <v>0</v>
      </c>
      <c r="W7799">
        <v>0</v>
      </c>
      <c r="X7799">
        <v>4.3194577011750708</v>
      </c>
      <c r="Y7799">
        <v>0</v>
      </c>
      <c r="Z7799">
        <v>2.9726331749242334</v>
      </c>
      <c r="AA7799">
        <v>0</v>
      </c>
      <c r="AB7799">
        <v>3.8280443668512856</v>
      </c>
      <c r="AC7799">
        <v>0</v>
      </c>
      <c r="AD7799">
        <v>0</v>
      </c>
      <c r="AE7799">
        <v>11.120135242950589</v>
      </c>
    </row>
    <row r="7800" spans="1:31" x14ac:dyDescent="0.25">
      <c r="A7800">
        <v>2353441</v>
      </c>
      <c r="B7800">
        <v>1</v>
      </c>
      <c r="C7800" t="s">
        <v>81</v>
      </c>
      <c r="D7800" t="s">
        <v>120</v>
      </c>
      <c r="E7800" t="s">
        <v>174</v>
      </c>
      <c r="F7800" t="s">
        <v>22078</v>
      </c>
      <c r="G7800" t="s">
        <v>194</v>
      </c>
      <c r="H7800" t="s">
        <v>154</v>
      </c>
      <c r="I7800" t="s">
        <v>144</v>
      </c>
      <c r="J7800" t="s">
        <v>137</v>
      </c>
      <c r="K7800" t="s">
        <v>138</v>
      </c>
      <c r="L7800" t="s">
        <v>22079</v>
      </c>
      <c r="M7800" t="s">
        <v>22080</v>
      </c>
      <c r="N7800">
        <v>2.448611111</v>
      </c>
      <c r="O7800">
        <v>0</v>
      </c>
      <c r="P7800">
        <v>81</v>
      </c>
      <c r="Q7800">
        <v>0</v>
      </c>
      <c r="R7800">
        <v>4</v>
      </c>
      <c r="S7800">
        <v>0</v>
      </c>
      <c r="T7800">
        <v>12</v>
      </c>
      <c r="U7800">
        <v>0</v>
      </c>
      <c r="V7800">
        <v>0</v>
      </c>
      <c r="W7800">
        <v>0</v>
      </c>
      <c r="X7800">
        <v>39.009854607946295</v>
      </c>
      <c r="Y7800">
        <v>0</v>
      </c>
      <c r="Z7800">
        <v>26.346325982905743</v>
      </c>
      <c r="AA7800">
        <v>0</v>
      </c>
      <c r="AB7800">
        <v>30.164244071278784</v>
      </c>
      <c r="AC7800">
        <v>0</v>
      </c>
      <c r="AD7800">
        <v>0</v>
      </c>
      <c r="AE7800">
        <v>95.520424662130822</v>
      </c>
    </row>
    <row r="7801" spans="1:31" x14ac:dyDescent="0.25">
      <c r="A7801">
        <v>2353464</v>
      </c>
      <c r="B7801">
        <v>1</v>
      </c>
      <c r="C7801" t="s">
        <v>81</v>
      </c>
      <c r="D7801" t="s">
        <v>122</v>
      </c>
      <c r="E7801" t="s">
        <v>174</v>
      </c>
      <c r="F7801" t="s">
        <v>22081</v>
      </c>
      <c r="G7801" t="s">
        <v>344</v>
      </c>
      <c r="H7801" t="s">
        <v>154</v>
      </c>
      <c r="I7801" t="s">
        <v>144</v>
      </c>
      <c r="J7801" t="s">
        <v>137</v>
      </c>
      <c r="K7801" t="s">
        <v>138</v>
      </c>
      <c r="L7801" t="s">
        <v>22082</v>
      </c>
      <c r="M7801" t="s">
        <v>22083</v>
      </c>
      <c r="N7801">
        <v>1.633611111</v>
      </c>
      <c r="O7801">
        <v>0</v>
      </c>
      <c r="P7801">
        <v>352</v>
      </c>
      <c r="Q7801">
        <v>0</v>
      </c>
      <c r="R7801">
        <v>0</v>
      </c>
      <c r="S7801">
        <v>0</v>
      </c>
      <c r="T7801">
        <v>39</v>
      </c>
      <c r="U7801">
        <v>0</v>
      </c>
      <c r="V7801">
        <v>1</v>
      </c>
      <c r="W7801">
        <v>0</v>
      </c>
      <c r="X7801">
        <v>126.95184371313485</v>
      </c>
      <c r="Y7801">
        <v>0</v>
      </c>
      <c r="Z7801">
        <v>0</v>
      </c>
      <c r="AA7801">
        <v>0</v>
      </c>
      <c r="AB7801">
        <v>43.807181399033787</v>
      </c>
      <c r="AC7801">
        <v>0</v>
      </c>
      <c r="AD7801">
        <v>11.909289612632703</v>
      </c>
      <c r="AE7801">
        <v>182.66831472480135</v>
      </c>
    </row>
    <row r="7802" spans="1:31" x14ac:dyDescent="0.25">
      <c r="A7802">
        <v>2353487</v>
      </c>
      <c r="B7802">
        <v>1</v>
      </c>
      <c r="C7802" t="s">
        <v>80</v>
      </c>
      <c r="D7802" t="s">
        <v>97</v>
      </c>
      <c r="E7802" t="s">
        <v>151</v>
      </c>
      <c r="F7802" t="s">
        <v>22084</v>
      </c>
      <c r="G7802" t="s">
        <v>153</v>
      </c>
      <c r="H7802" t="s">
        <v>154</v>
      </c>
      <c r="I7802" t="s">
        <v>144</v>
      </c>
      <c r="J7802" t="s">
        <v>137</v>
      </c>
      <c r="K7802" t="s">
        <v>138</v>
      </c>
      <c r="L7802" t="s">
        <v>22085</v>
      </c>
      <c r="M7802" t="s">
        <v>22086</v>
      </c>
      <c r="N7802">
        <v>1.118055555</v>
      </c>
      <c r="O7802">
        <v>0</v>
      </c>
      <c r="P7802">
        <v>36</v>
      </c>
      <c r="Q7802">
        <v>0</v>
      </c>
      <c r="R7802">
        <v>1</v>
      </c>
      <c r="S7802">
        <v>0</v>
      </c>
      <c r="T7802">
        <v>10</v>
      </c>
      <c r="U7802">
        <v>0</v>
      </c>
      <c r="V7802">
        <v>0</v>
      </c>
      <c r="W7802">
        <v>0</v>
      </c>
      <c r="X7802">
        <v>16.735158927575778</v>
      </c>
      <c r="Y7802">
        <v>0</v>
      </c>
      <c r="Z7802">
        <v>0.34894822656585001</v>
      </c>
      <c r="AA7802">
        <v>0</v>
      </c>
      <c r="AB7802">
        <v>7.1353441363520043</v>
      </c>
      <c r="AC7802">
        <v>0</v>
      </c>
      <c r="AD7802">
        <v>0</v>
      </c>
      <c r="AE7802">
        <v>24.21945129049363</v>
      </c>
    </row>
    <row r="7803" spans="1:31" x14ac:dyDescent="0.25">
      <c r="A7803">
        <v>2353255</v>
      </c>
      <c r="B7803">
        <v>1</v>
      </c>
      <c r="C7803" t="s">
        <v>80</v>
      </c>
      <c r="D7803" t="s">
        <v>92</v>
      </c>
      <c r="E7803" t="s">
        <v>157</v>
      </c>
      <c r="F7803" t="s">
        <v>22087</v>
      </c>
      <c r="G7803" t="s">
        <v>194</v>
      </c>
      <c r="H7803" t="s">
        <v>154</v>
      </c>
      <c r="I7803" t="s">
        <v>144</v>
      </c>
      <c r="J7803" t="s">
        <v>137</v>
      </c>
      <c r="K7803" t="s">
        <v>138</v>
      </c>
      <c r="L7803" t="s">
        <v>22088</v>
      </c>
      <c r="M7803" t="s">
        <v>22089</v>
      </c>
      <c r="N7803">
        <v>1.646111111</v>
      </c>
      <c r="O7803">
        <v>0</v>
      </c>
      <c r="P7803">
        <v>3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2.0290624372683936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2.0290624372683936</v>
      </c>
    </row>
    <row r="7804" spans="1:31" x14ac:dyDescent="0.25">
      <c r="A7804">
        <v>2353109</v>
      </c>
      <c r="B7804">
        <v>1</v>
      </c>
      <c r="C7804" t="s">
        <v>80</v>
      </c>
      <c r="D7804" t="s">
        <v>97</v>
      </c>
      <c r="E7804" t="s">
        <v>132</v>
      </c>
      <c r="F7804" t="s">
        <v>22090</v>
      </c>
      <c r="G7804" t="s">
        <v>269</v>
      </c>
      <c r="H7804" t="s">
        <v>135</v>
      </c>
      <c r="I7804" t="s">
        <v>144</v>
      </c>
      <c r="J7804" t="s">
        <v>137</v>
      </c>
      <c r="K7804" t="s">
        <v>209</v>
      </c>
      <c r="L7804" t="s">
        <v>22091</v>
      </c>
      <c r="M7804" t="s">
        <v>22092</v>
      </c>
      <c r="N7804">
        <v>0.60888888799999996</v>
      </c>
      <c r="O7804">
        <v>1</v>
      </c>
      <c r="P7804">
        <v>2923</v>
      </c>
      <c r="Q7804">
        <v>0</v>
      </c>
      <c r="R7804">
        <v>44</v>
      </c>
      <c r="S7804">
        <v>1</v>
      </c>
      <c r="T7804">
        <v>293</v>
      </c>
      <c r="U7804">
        <v>0</v>
      </c>
      <c r="V7804">
        <v>0</v>
      </c>
      <c r="W7804">
        <v>0.15160108491226668</v>
      </c>
      <c r="X7804">
        <v>500.15261665977738</v>
      </c>
      <c r="Y7804">
        <v>0</v>
      </c>
      <c r="Z7804">
        <v>12.088225966318239</v>
      </c>
      <c r="AA7804">
        <v>7.044621504528938</v>
      </c>
      <c r="AB7804">
        <v>272.00751513878225</v>
      </c>
      <c r="AC7804">
        <v>0</v>
      </c>
      <c r="AD7804">
        <v>0</v>
      </c>
      <c r="AE7804">
        <v>791.44458035431899</v>
      </c>
    </row>
    <row r="7805" spans="1:31" x14ac:dyDescent="0.25">
      <c r="A7805">
        <v>2353115</v>
      </c>
      <c r="B7805">
        <v>1</v>
      </c>
      <c r="C7805" t="s">
        <v>80</v>
      </c>
      <c r="D7805" t="s">
        <v>108</v>
      </c>
      <c r="E7805" t="s">
        <v>141</v>
      </c>
      <c r="F7805" t="s">
        <v>7534</v>
      </c>
      <c r="G7805" t="s">
        <v>208</v>
      </c>
      <c r="H7805" t="s">
        <v>135</v>
      </c>
      <c r="I7805" t="s">
        <v>144</v>
      </c>
      <c r="J7805" t="s">
        <v>137</v>
      </c>
      <c r="K7805" t="s">
        <v>209</v>
      </c>
      <c r="L7805" t="s">
        <v>22093</v>
      </c>
      <c r="M7805" t="s">
        <v>22094</v>
      </c>
      <c r="N7805">
        <v>8.3405555549999999</v>
      </c>
      <c r="O7805">
        <v>0</v>
      </c>
      <c r="P7805">
        <v>547</v>
      </c>
      <c r="Q7805">
        <v>0</v>
      </c>
      <c r="R7805">
        <v>82</v>
      </c>
      <c r="S7805">
        <v>1</v>
      </c>
      <c r="T7805">
        <v>83</v>
      </c>
      <c r="U7805">
        <v>0</v>
      </c>
      <c r="V7805">
        <v>0</v>
      </c>
      <c r="W7805">
        <v>0</v>
      </c>
      <c r="X7805">
        <v>802.2983582431973</v>
      </c>
      <c r="Y7805">
        <v>0</v>
      </c>
      <c r="Z7805">
        <v>318.45930266977757</v>
      </c>
      <c r="AA7805">
        <v>19.49310166869061</v>
      </c>
      <c r="AB7805">
        <v>590.14297560507657</v>
      </c>
      <c r="AC7805">
        <v>0</v>
      </c>
      <c r="AD7805">
        <v>0</v>
      </c>
      <c r="AE7805">
        <v>1730.393738186742</v>
      </c>
    </row>
    <row r="7806" spans="1:31" x14ac:dyDescent="0.25">
      <c r="A7806">
        <v>2353610</v>
      </c>
      <c r="B7806">
        <v>1</v>
      </c>
      <c r="C7806" t="s">
        <v>81</v>
      </c>
      <c r="D7806" t="s">
        <v>121</v>
      </c>
      <c r="E7806" t="s">
        <v>132</v>
      </c>
      <c r="F7806" t="s">
        <v>22095</v>
      </c>
      <c r="G7806" t="s">
        <v>134</v>
      </c>
      <c r="H7806" t="s">
        <v>135</v>
      </c>
      <c r="I7806" t="s">
        <v>144</v>
      </c>
      <c r="J7806" t="s">
        <v>137</v>
      </c>
      <c r="K7806" t="s">
        <v>138</v>
      </c>
      <c r="L7806" t="s">
        <v>22096</v>
      </c>
      <c r="M7806" t="s">
        <v>22097</v>
      </c>
      <c r="N7806">
        <v>1.1072222220000001</v>
      </c>
      <c r="O7806">
        <v>0</v>
      </c>
      <c r="P7806">
        <v>48</v>
      </c>
      <c r="Q7806">
        <v>0</v>
      </c>
      <c r="R7806">
        <v>76</v>
      </c>
      <c r="S7806">
        <v>2</v>
      </c>
      <c r="T7806">
        <v>9</v>
      </c>
      <c r="U7806">
        <v>0</v>
      </c>
      <c r="V7806">
        <v>0</v>
      </c>
      <c r="W7806">
        <v>0</v>
      </c>
      <c r="X7806">
        <v>11.83764389989188</v>
      </c>
      <c r="Y7806">
        <v>0</v>
      </c>
      <c r="Z7806">
        <v>56.743273310111107</v>
      </c>
      <c r="AA7806">
        <v>1.6999467203554202</v>
      </c>
      <c r="AB7806">
        <v>5.4090294292361403</v>
      </c>
      <c r="AC7806">
        <v>0</v>
      </c>
      <c r="AD7806">
        <v>0</v>
      </c>
      <c r="AE7806">
        <v>75.689893359594535</v>
      </c>
    </row>
    <row r="7807" spans="1:31" x14ac:dyDescent="0.25">
      <c r="A7807">
        <v>2353381</v>
      </c>
      <c r="B7807">
        <v>1</v>
      </c>
      <c r="C7807" t="s">
        <v>80</v>
      </c>
      <c r="D7807" t="s">
        <v>84</v>
      </c>
      <c r="E7807" t="s">
        <v>157</v>
      </c>
      <c r="F7807" t="s">
        <v>22098</v>
      </c>
      <c r="G7807" t="s">
        <v>159</v>
      </c>
      <c r="H7807" t="s">
        <v>154</v>
      </c>
      <c r="I7807" t="s">
        <v>144</v>
      </c>
      <c r="J7807" t="s">
        <v>137</v>
      </c>
      <c r="K7807" t="s">
        <v>138</v>
      </c>
      <c r="L7807" t="s">
        <v>22099</v>
      </c>
      <c r="M7807" t="s">
        <v>22100</v>
      </c>
      <c r="N7807">
        <v>1.797222222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1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>
        <v>0</v>
      </c>
      <c r="AB7807">
        <v>3.3157064227367266</v>
      </c>
      <c r="AC7807">
        <v>0</v>
      </c>
      <c r="AD7807">
        <v>0</v>
      </c>
      <c r="AE7807">
        <v>3.3157064227367266</v>
      </c>
    </row>
    <row r="7808" spans="1:31" x14ac:dyDescent="0.25">
      <c r="A7808">
        <v>2353215</v>
      </c>
      <c r="B7808">
        <v>1</v>
      </c>
      <c r="C7808" t="s">
        <v>80</v>
      </c>
      <c r="D7808" t="s">
        <v>107</v>
      </c>
      <c r="E7808" t="s">
        <v>157</v>
      </c>
      <c r="F7808" t="s">
        <v>22101</v>
      </c>
      <c r="G7808" t="s">
        <v>279</v>
      </c>
      <c r="H7808" t="s">
        <v>154</v>
      </c>
      <c r="I7808" t="s">
        <v>144</v>
      </c>
      <c r="J7808" t="s">
        <v>137</v>
      </c>
      <c r="K7808" t="s">
        <v>138</v>
      </c>
      <c r="L7808" t="s">
        <v>22102</v>
      </c>
      <c r="M7808" t="s">
        <v>22103</v>
      </c>
      <c r="N7808">
        <v>6.0669444439999998</v>
      </c>
      <c r="O7808">
        <v>0</v>
      </c>
      <c r="P7808">
        <v>12</v>
      </c>
      <c r="Q7808">
        <v>0</v>
      </c>
      <c r="R7808">
        <v>0</v>
      </c>
      <c r="S7808">
        <v>0</v>
      </c>
      <c r="T7808">
        <v>1</v>
      </c>
      <c r="U7808">
        <v>0</v>
      </c>
      <c r="V7808">
        <v>0</v>
      </c>
      <c r="W7808">
        <v>0</v>
      </c>
      <c r="X7808">
        <v>14.567732745859402</v>
      </c>
      <c r="Y7808">
        <v>0</v>
      </c>
      <c r="Z7808">
        <v>0</v>
      </c>
      <c r="AA7808">
        <v>0</v>
      </c>
      <c r="AB7808">
        <v>26.994710435836037</v>
      </c>
      <c r="AC7808">
        <v>0</v>
      </c>
      <c r="AD7808">
        <v>0</v>
      </c>
      <c r="AE7808">
        <v>41.562443181695443</v>
      </c>
    </row>
    <row r="7809" spans="1:31" x14ac:dyDescent="0.25">
      <c r="A7809">
        <v>2353593</v>
      </c>
      <c r="B7809">
        <v>1</v>
      </c>
      <c r="C7809" t="s">
        <v>80</v>
      </c>
      <c r="D7809" t="s">
        <v>103</v>
      </c>
      <c r="E7809" t="s">
        <v>132</v>
      </c>
      <c r="F7809" t="s">
        <v>3753</v>
      </c>
      <c r="G7809" t="s">
        <v>363</v>
      </c>
      <c r="H7809" t="s">
        <v>135</v>
      </c>
      <c r="I7809" t="s">
        <v>144</v>
      </c>
      <c r="J7809" t="s">
        <v>137</v>
      </c>
      <c r="K7809" t="s">
        <v>138</v>
      </c>
      <c r="L7809" t="s">
        <v>22104</v>
      </c>
      <c r="M7809" t="s">
        <v>22105</v>
      </c>
      <c r="N7809">
        <v>0.15333333299999999</v>
      </c>
      <c r="O7809">
        <v>1</v>
      </c>
      <c r="P7809">
        <v>287</v>
      </c>
      <c r="Q7809">
        <v>18</v>
      </c>
      <c r="R7809">
        <v>107</v>
      </c>
      <c r="S7809">
        <v>11</v>
      </c>
      <c r="T7809">
        <v>50</v>
      </c>
      <c r="U7809">
        <v>3</v>
      </c>
      <c r="V7809">
        <v>0</v>
      </c>
      <c r="W7809">
        <v>0.1392729246776</v>
      </c>
      <c r="X7809">
        <v>13.98326550337139</v>
      </c>
      <c r="Y7809">
        <v>63.62392746229461</v>
      </c>
      <c r="Z7809">
        <v>58.693541975288582</v>
      </c>
      <c r="AA7809">
        <v>78.793472564744675</v>
      </c>
      <c r="AB7809">
        <v>13.100435740378833</v>
      </c>
      <c r="AC7809">
        <v>3.4053026359696532</v>
      </c>
      <c r="AD7809">
        <v>0</v>
      </c>
      <c r="AE7809">
        <v>231.73921880672535</v>
      </c>
    </row>
    <row r="7810" spans="1:31" x14ac:dyDescent="0.25">
      <c r="A7810">
        <v>2353401</v>
      </c>
      <c r="B7810">
        <v>1</v>
      </c>
      <c r="C7810" t="s">
        <v>80</v>
      </c>
      <c r="D7810" t="s">
        <v>82</v>
      </c>
      <c r="E7810" t="s">
        <v>326</v>
      </c>
      <c r="F7810" t="s">
        <v>22106</v>
      </c>
      <c r="G7810" t="s">
        <v>344</v>
      </c>
      <c r="H7810" t="s">
        <v>154</v>
      </c>
      <c r="I7810" t="s">
        <v>144</v>
      </c>
      <c r="J7810" t="s">
        <v>137</v>
      </c>
      <c r="K7810" t="s">
        <v>138</v>
      </c>
      <c r="L7810" t="s">
        <v>22107</v>
      </c>
      <c r="M7810" t="s">
        <v>22108</v>
      </c>
      <c r="N7810">
        <v>4.733055555</v>
      </c>
      <c r="O7810">
        <v>0</v>
      </c>
      <c r="P7810">
        <v>59</v>
      </c>
      <c r="Q7810">
        <v>0</v>
      </c>
      <c r="R7810">
        <v>0</v>
      </c>
      <c r="S7810">
        <v>0</v>
      </c>
      <c r="T7810">
        <v>19</v>
      </c>
      <c r="U7810">
        <v>0</v>
      </c>
      <c r="V7810">
        <v>0</v>
      </c>
      <c r="W7810">
        <v>0</v>
      </c>
      <c r="X7810">
        <v>91.389267702095779</v>
      </c>
      <c r="Y7810">
        <v>0</v>
      </c>
      <c r="Z7810">
        <v>0</v>
      </c>
      <c r="AA7810">
        <v>0</v>
      </c>
      <c r="AB7810">
        <v>73.395186725310296</v>
      </c>
      <c r="AC7810">
        <v>0</v>
      </c>
      <c r="AD7810">
        <v>0</v>
      </c>
      <c r="AE7810">
        <v>164.78445442740608</v>
      </c>
    </row>
    <row r="7811" spans="1:31" x14ac:dyDescent="0.25">
      <c r="A7811">
        <v>2353573</v>
      </c>
      <c r="B7811">
        <v>1</v>
      </c>
      <c r="C7811" t="s">
        <v>81</v>
      </c>
      <c r="D7811" t="s">
        <v>123</v>
      </c>
      <c r="E7811" t="s">
        <v>151</v>
      </c>
      <c r="F7811" t="s">
        <v>22109</v>
      </c>
      <c r="G7811" t="s">
        <v>153</v>
      </c>
      <c r="H7811" t="s">
        <v>154</v>
      </c>
      <c r="I7811" t="s">
        <v>144</v>
      </c>
      <c r="J7811" t="s">
        <v>137</v>
      </c>
      <c r="K7811" t="s">
        <v>138</v>
      </c>
      <c r="L7811" t="s">
        <v>22110</v>
      </c>
      <c r="M7811" t="s">
        <v>22111</v>
      </c>
      <c r="N7811">
        <v>1.394722222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2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28.763898138888557</v>
      </c>
      <c r="AC7811">
        <v>0</v>
      </c>
      <c r="AD7811">
        <v>0</v>
      </c>
      <c r="AE7811">
        <v>28.763898138888557</v>
      </c>
    </row>
    <row r="7812" spans="1:31" x14ac:dyDescent="0.25">
      <c r="A7812">
        <v>2353338</v>
      </c>
      <c r="B7812">
        <v>1</v>
      </c>
      <c r="C7812" t="s">
        <v>80</v>
      </c>
      <c r="D7812" t="s">
        <v>97</v>
      </c>
      <c r="E7812" t="s">
        <v>151</v>
      </c>
      <c r="F7812" t="s">
        <v>22112</v>
      </c>
      <c r="G7812" t="s">
        <v>153</v>
      </c>
      <c r="H7812" t="s">
        <v>154</v>
      </c>
      <c r="I7812" t="s">
        <v>144</v>
      </c>
      <c r="J7812" t="s">
        <v>137</v>
      </c>
      <c r="K7812" t="s">
        <v>138</v>
      </c>
      <c r="L7812" t="s">
        <v>22113</v>
      </c>
      <c r="M7812" t="s">
        <v>22114</v>
      </c>
      <c r="N7812">
        <v>1.1563888879999999</v>
      </c>
      <c r="O7812">
        <v>0</v>
      </c>
      <c r="P7812">
        <v>2</v>
      </c>
      <c r="Q7812">
        <v>0</v>
      </c>
      <c r="R7812">
        <v>1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0.44484966927592384</v>
      </c>
      <c r="Y7812">
        <v>0</v>
      </c>
      <c r="Z7812">
        <v>0.12869873455954947</v>
      </c>
      <c r="AA7812">
        <v>0</v>
      </c>
      <c r="AB7812">
        <v>0</v>
      </c>
      <c r="AC7812">
        <v>0</v>
      </c>
      <c r="AD7812">
        <v>0</v>
      </c>
      <c r="AE7812">
        <v>0.57354840383547334</v>
      </c>
    </row>
    <row r="7813" spans="1:31" x14ac:dyDescent="0.25">
      <c r="A7813">
        <v>2353052</v>
      </c>
      <c r="B7813">
        <v>1</v>
      </c>
      <c r="C7813" t="s">
        <v>81</v>
      </c>
      <c r="D7813" t="s">
        <v>113</v>
      </c>
      <c r="E7813" t="s">
        <v>240</v>
      </c>
      <c r="F7813" t="s">
        <v>13484</v>
      </c>
      <c r="G7813" t="s">
        <v>134</v>
      </c>
      <c r="H7813" t="s">
        <v>135</v>
      </c>
      <c r="I7813" t="s">
        <v>144</v>
      </c>
      <c r="J7813" t="s">
        <v>137</v>
      </c>
      <c r="K7813" t="s">
        <v>138</v>
      </c>
      <c r="L7813" t="s">
        <v>22115</v>
      </c>
      <c r="M7813" t="s">
        <v>22116</v>
      </c>
      <c r="N7813">
        <v>0.258333333</v>
      </c>
      <c r="O7813">
        <v>23</v>
      </c>
      <c r="P7813">
        <v>3886</v>
      </c>
      <c r="Q7813">
        <v>282</v>
      </c>
      <c r="R7813">
        <v>1193</v>
      </c>
      <c r="S7813">
        <v>56</v>
      </c>
      <c r="T7813">
        <v>321</v>
      </c>
      <c r="U7813">
        <v>2</v>
      </c>
      <c r="V7813">
        <v>0</v>
      </c>
      <c r="W7813">
        <v>2.4953494548240003</v>
      </c>
      <c r="X7813">
        <v>165.39716595904758</v>
      </c>
      <c r="Y7813">
        <v>335.55987443701537</v>
      </c>
      <c r="Z7813">
        <v>925.20427901519315</v>
      </c>
      <c r="AA7813">
        <v>45.958454518164729</v>
      </c>
      <c r="AB7813">
        <v>55.613795549247897</v>
      </c>
      <c r="AC7813">
        <v>42.091359355958502</v>
      </c>
      <c r="AD7813">
        <v>0</v>
      </c>
      <c r="AE7813">
        <v>1572.3202782894512</v>
      </c>
    </row>
    <row r="7814" spans="1:31" x14ac:dyDescent="0.25">
      <c r="A7814">
        <v>2353046</v>
      </c>
      <c r="B7814">
        <v>1</v>
      </c>
      <c r="C7814" t="s">
        <v>81</v>
      </c>
      <c r="D7814" t="s">
        <v>127</v>
      </c>
      <c r="E7814" t="s">
        <v>157</v>
      </c>
      <c r="F7814" t="s">
        <v>22117</v>
      </c>
      <c r="G7814" t="s">
        <v>204</v>
      </c>
      <c r="H7814" t="s">
        <v>154</v>
      </c>
      <c r="I7814" t="s">
        <v>144</v>
      </c>
      <c r="J7814" t="s">
        <v>137</v>
      </c>
      <c r="K7814" t="s">
        <v>138</v>
      </c>
      <c r="L7814" t="s">
        <v>22118</v>
      </c>
      <c r="M7814" t="s">
        <v>22119</v>
      </c>
      <c r="N7814">
        <v>0.80972222199999999</v>
      </c>
      <c r="O7814">
        <v>0</v>
      </c>
      <c r="P7814">
        <v>6</v>
      </c>
      <c r="Q7814">
        <v>0</v>
      </c>
      <c r="R7814">
        <v>0</v>
      </c>
      <c r="S7814">
        <v>0</v>
      </c>
      <c r="T7814">
        <v>1</v>
      </c>
      <c r="U7814">
        <v>0</v>
      </c>
      <c r="V7814">
        <v>0</v>
      </c>
      <c r="W7814">
        <v>0</v>
      </c>
      <c r="X7814">
        <v>0.51497311919124333</v>
      </c>
      <c r="Y7814">
        <v>0</v>
      </c>
      <c r="Z7814">
        <v>0</v>
      </c>
      <c r="AA7814">
        <v>0</v>
      </c>
      <c r="AB7814">
        <v>0.2740712307699934</v>
      </c>
      <c r="AC7814">
        <v>0</v>
      </c>
      <c r="AD7814">
        <v>0</v>
      </c>
      <c r="AE7814">
        <v>0.78904434996123674</v>
      </c>
    </row>
    <row r="7815" spans="1:31" x14ac:dyDescent="0.25">
      <c r="A7815">
        <v>2353587</v>
      </c>
      <c r="B7815">
        <v>1</v>
      </c>
      <c r="C7815" t="s">
        <v>80</v>
      </c>
      <c r="D7815" t="s">
        <v>82</v>
      </c>
      <c r="E7815" t="s">
        <v>157</v>
      </c>
      <c r="F7815" t="s">
        <v>22120</v>
      </c>
      <c r="G7815" t="s">
        <v>204</v>
      </c>
      <c r="H7815" t="s">
        <v>154</v>
      </c>
      <c r="I7815" t="s">
        <v>144</v>
      </c>
      <c r="J7815" t="s">
        <v>137</v>
      </c>
      <c r="K7815" t="s">
        <v>138</v>
      </c>
      <c r="L7815" t="s">
        <v>22121</v>
      </c>
      <c r="M7815" t="s">
        <v>22122</v>
      </c>
      <c r="N7815">
        <v>0.85138888800000001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2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3.655999237863556</v>
      </c>
      <c r="AC7815">
        <v>0</v>
      </c>
      <c r="AD7815">
        <v>0</v>
      </c>
      <c r="AE7815">
        <v>3.655999237863556</v>
      </c>
    </row>
    <row r="7816" spans="1:31" x14ac:dyDescent="0.25">
      <c r="A7816">
        <v>2353344</v>
      </c>
      <c r="B7816">
        <v>1</v>
      </c>
      <c r="C7816" t="s">
        <v>81</v>
      </c>
      <c r="D7816" t="s">
        <v>128</v>
      </c>
      <c r="E7816" t="s">
        <v>151</v>
      </c>
      <c r="F7816" t="s">
        <v>22123</v>
      </c>
      <c r="G7816" t="s">
        <v>153</v>
      </c>
      <c r="H7816" t="s">
        <v>154</v>
      </c>
      <c r="I7816" t="s">
        <v>144</v>
      </c>
      <c r="J7816" t="s">
        <v>137</v>
      </c>
      <c r="K7816" t="s">
        <v>138</v>
      </c>
      <c r="L7816" t="s">
        <v>22124</v>
      </c>
      <c r="M7816" t="s">
        <v>22125</v>
      </c>
      <c r="N7816">
        <v>3.6605555550000002</v>
      </c>
      <c r="O7816">
        <v>0</v>
      </c>
      <c r="P7816">
        <v>2</v>
      </c>
      <c r="Q7816">
        <v>0</v>
      </c>
      <c r="R7816">
        <v>0</v>
      </c>
      <c r="S7816">
        <v>0</v>
      </c>
      <c r="T7816">
        <v>26</v>
      </c>
      <c r="U7816">
        <v>0</v>
      </c>
      <c r="V7816">
        <v>0</v>
      </c>
      <c r="W7816">
        <v>0</v>
      </c>
      <c r="X7816">
        <v>0.16585451685931418</v>
      </c>
      <c r="Y7816">
        <v>0</v>
      </c>
      <c r="Z7816">
        <v>0</v>
      </c>
      <c r="AA7816">
        <v>0</v>
      </c>
      <c r="AB7816">
        <v>313.1893769974011</v>
      </c>
      <c r="AC7816">
        <v>0</v>
      </c>
      <c r="AD7816">
        <v>0</v>
      </c>
      <c r="AE7816">
        <v>313.35523151426042</v>
      </c>
    </row>
    <row r="7817" spans="1:31" x14ac:dyDescent="0.25">
      <c r="A7817">
        <v>2353227</v>
      </c>
      <c r="B7817">
        <v>1</v>
      </c>
      <c r="C7817" t="s">
        <v>80</v>
      </c>
      <c r="D7817" t="s">
        <v>94</v>
      </c>
      <c r="E7817" t="s">
        <v>141</v>
      </c>
      <c r="F7817" t="s">
        <v>22126</v>
      </c>
      <c r="G7817" t="s">
        <v>134</v>
      </c>
      <c r="H7817" t="s">
        <v>135</v>
      </c>
      <c r="I7817" t="s">
        <v>144</v>
      </c>
      <c r="J7817" t="s">
        <v>137</v>
      </c>
      <c r="K7817" t="s">
        <v>138</v>
      </c>
      <c r="L7817" t="s">
        <v>22127</v>
      </c>
      <c r="M7817" t="s">
        <v>22128</v>
      </c>
      <c r="N7817">
        <v>0.82750000000000001</v>
      </c>
      <c r="O7817">
        <v>0</v>
      </c>
      <c r="P7817">
        <v>235</v>
      </c>
      <c r="Q7817">
        <v>0</v>
      </c>
      <c r="R7817">
        <v>17</v>
      </c>
      <c r="S7817">
        <v>6</v>
      </c>
      <c r="T7817">
        <v>35</v>
      </c>
      <c r="U7817">
        <v>1</v>
      </c>
      <c r="V7817">
        <v>0</v>
      </c>
      <c r="W7817">
        <v>0</v>
      </c>
      <c r="X7817">
        <v>30.106149470779673</v>
      </c>
      <c r="Y7817">
        <v>0</v>
      </c>
      <c r="Z7817">
        <v>24.424244659302058</v>
      </c>
      <c r="AA7817">
        <v>18.4964694629344</v>
      </c>
      <c r="AB7817">
        <v>30.89937748229066</v>
      </c>
      <c r="AC7817">
        <v>256.47018019439048</v>
      </c>
      <c r="AD7817">
        <v>0</v>
      </c>
      <c r="AE7817">
        <v>360.39642126969727</v>
      </c>
    </row>
    <row r="7818" spans="1:31" x14ac:dyDescent="0.25">
      <c r="A7818">
        <v>2353559</v>
      </c>
      <c r="B7818">
        <v>1</v>
      </c>
      <c r="C7818" t="s">
        <v>81</v>
      </c>
      <c r="D7818" t="s">
        <v>113</v>
      </c>
      <c r="E7818" t="s">
        <v>147</v>
      </c>
      <c r="F7818" t="s">
        <v>22129</v>
      </c>
      <c r="G7818" t="s">
        <v>134</v>
      </c>
      <c r="H7818" t="s">
        <v>135</v>
      </c>
      <c r="I7818" t="s">
        <v>144</v>
      </c>
      <c r="J7818" t="s">
        <v>137</v>
      </c>
      <c r="K7818" t="s">
        <v>138</v>
      </c>
      <c r="L7818" t="s">
        <v>22130</v>
      </c>
      <c r="M7818" t="s">
        <v>22131</v>
      </c>
      <c r="N7818">
        <v>0.65472222199999996</v>
      </c>
      <c r="O7818">
        <v>0</v>
      </c>
      <c r="P7818">
        <v>387</v>
      </c>
      <c r="Q7818">
        <v>1</v>
      </c>
      <c r="R7818">
        <v>26</v>
      </c>
      <c r="S7818">
        <v>1</v>
      </c>
      <c r="T7818">
        <v>16</v>
      </c>
      <c r="U7818">
        <v>1</v>
      </c>
      <c r="V7818">
        <v>0</v>
      </c>
      <c r="W7818">
        <v>0</v>
      </c>
      <c r="X7818">
        <v>36.847498145726775</v>
      </c>
      <c r="Y7818">
        <v>12.68684320341456</v>
      </c>
      <c r="Z7818">
        <v>12.514638693032456</v>
      </c>
      <c r="AA7818">
        <v>1.1701203978320693</v>
      </c>
      <c r="AB7818">
        <v>4.8114427545225693</v>
      </c>
      <c r="AC7818">
        <v>113.99708249270707</v>
      </c>
      <c r="AD7818">
        <v>0</v>
      </c>
      <c r="AE7818">
        <v>182.02762568723551</v>
      </c>
    </row>
    <row r="7819" spans="1:31" x14ac:dyDescent="0.25">
      <c r="A7819">
        <v>2353035</v>
      </c>
      <c r="B7819">
        <v>1</v>
      </c>
      <c r="C7819" t="s">
        <v>80</v>
      </c>
      <c r="D7819" t="s">
        <v>110</v>
      </c>
      <c r="E7819" t="s">
        <v>147</v>
      </c>
      <c r="F7819" t="s">
        <v>22132</v>
      </c>
      <c r="G7819" t="s">
        <v>184</v>
      </c>
      <c r="H7819" t="s">
        <v>135</v>
      </c>
      <c r="I7819" t="s">
        <v>144</v>
      </c>
      <c r="J7819" t="s">
        <v>137</v>
      </c>
      <c r="K7819" t="s">
        <v>138</v>
      </c>
      <c r="L7819" t="s">
        <v>22133</v>
      </c>
      <c r="M7819" t="s">
        <v>22134</v>
      </c>
      <c r="N7819">
        <v>2.5866666660000002</v>
      </c>
      <c r="O7819">
        <v>0</v>
      </c>
      <c r="P7819">
        <v>573</v>
      </c>
      <c r="Q7819">
        <v>0</v>
      </c>
      <c r="R7819">
        <v>0</v>
      </c>
      <c r="S7819">
        <v>0</v>
      </c>
      <c r="T7819">
        <v>32</v>
      </c>
      <c r="U7819">
        <v>0</v>
      </c>
      <c r="V7819">
        <v>0</v>
      </c>
      <c r="W7819">
        <v>0</v>
      </c>
      <c r="X7819">
        <v>472.88792503938987</v>
      </c>
      <c r="Y7819">
        <v>0</v>
      </c>
      <c r="Z7819">
        <v>0</v>
      </c>
      <c r="AA7819">
        <v>0</v>
      </c>
      <c r="AB7819">
        <v>44.839376631575078</v>
      </c>
      <c r="AC7819">
        <v>0</v>
      </c>
      <c r="AD7819">
        <v>0</v>
      </c>
      <c r="AE7819">
        <v>517.72730167096495</v>
      </c>
    </row>
    <row r="7820" spans="1:31" x14ac:dyDescent="0.25">
      <c r="A7820">
        <v>2353327</v>
      </c>
      <c r="B7820">
        <v>1</v>
      </c>
      <c r="C7820" t="s">
        <v>81</v>
      </c>
      <c r="D7820" t="s">
        <v>127</v>
      </c>
      <c r="E7820" t="s">
        <v>157</v>
      </c>
      <c r="F7820" t="s">
        <v>22117</v>
      </c>
      <c r="G7820" t="s">
        <v>279</v>
      </c>
      <c r="H7820" t="s">
        <v>154</v>
      </c>
      <c r="I7820" t="s">
        <v>144</v>
      </c>
      <c r="J7820" t="s">
        <v>137</v>
      </c>
      <c r="K7820" t="s">
        <v>138</v>
      </c>
      <c r="L7820" t="s">
        <v>22135</v>
      </c>
      <c r="M7820" t="s">
        <v>22136</v>
      </c>
      <c r="N7820">
        <v>2.9252777769999998</v>
      </c>
      <c r="O7820">
        <v>0</v>
      </c>
      <c r="P7820">
        <v>6</v>
      </c>
      <c r="Q7820">
        <v>0</v>
      </c>
      <c r="R7820">
        <v>0</v>
      </c>
      <c r="S7820">
        <v>0</v>
      </c>
      <c r="T7820">
        <v>1</v>
      </c>
      <c r="U7820">
        <v>0</v>
      </c>
      <c r="V7820">
        <v>0</v>
      </c>
      <c r="W7820">
        <v>0</v>
      </c>
      <c r="X7820">
        <v>2.7738287758560087</v>
      </c>
      <c r="Y7820">
        <v>0</v>
      </c>
      <c r="Z7820">
        <v>0</v>
      </c>
      <c r="AA7820">
        <v>0</v>
      </c>
      <c r="AB7820">
        <v>2.2695187934066805</v>
      </c>
      <c r="AC7820">
        <v>0</v>
      </c>
      <c r="AD7820">
        <v>0</v>
      </c>
      <c r="AE7820">
        <v>5.0433475692626892</v>
      </c>
    </row>
    <row r="7821" spans="1:31" x14ac:dyDescent="0.25">
      <c r="A7821">
        <v>2353267</v>
      </c>
      <c r="B7821">
        <v>1</v>
      </c>
      <c r="C7821" t="s">
        <v>80</v>
      </c>
      <c r="D7821" t="s">
        <v>107</v>
      </c>
      <c r="E7821" t="s">
        <v>147</v>
      </c>
      <c r="F7821" t="s">
        <v>22137</v>
      </c>
      <c r="G7821" t="s">
        <v>1768</v>
      </c>
      <c r="H7821" t="s">
        <v>135</v>
      </c>
      <c r="I7821" t="s">
        <v>144</v>
      </c>
      <c r="J7821" t="s">
        <v>137</v>
      </c>
      <c r="K7821" t="s">
        <v>138</v>
      </c>
      <c r="L7821" t="s">
        <v>22138</v>
      </c>
      <c r="M7821" t="s">
        <v>22139</v>
      </c>
      <c r="N7821">
        <v>1.6058333330000001</v>
      </c>
      <c r="O7821">
        <v>0</v>
      </c>
      <c r="P7821">
        <v>59</v>
      </c>
      <c r="Q7821">
        <v>0</v>
      </c>
      <c r="R7821">
        <v>9</v>
      </c>
      <c r="S7821">
        <v>0</v>
      </c>
      <c r="T7821">
        <v>30</v>
      </c>
      <c r="U7821">
        <v>0</v>
      </c>
      <c r="V7821">
        <v>0</v>
      </c>
      <c r="W7821">
        <v>0</v>
      </c>
      <c r="X7821">
        <v>30.582009033926944</v>
      </c>
      <c r="Y7821">
        <v>0</v>
      </c>
      <c r="Z7821">
        <v>10.311791548704742</v>
      </c>
      <c r="AA7821">
        <v>0</v>
      </c>
      <c r="AB7821">
        <v>121.1827603672814</v>
      </c>
      <c r="AC7821">
        <v>0</v>
      </c>
      <c r="AD7821">
        <v>0</v>
      </c>
      <c r="AE7821">
        <v>162.07656094991307</v>
      </c>
    </row>
    <row r="7822" spans="1:31" x14ac:dyDescent="0.25">
      <c r="A7822">
        <v>2353576</v>
      </c>
      <c r="B7822">
        <v>1</v>
      </c>
      <c r="C7822" t="s">
        <v>80</v>
      </c>
      <c r="D7822" t="s">
        <v>84</v>
      </c>
      <c r="E7822" t="s">
        <v>157</v>
      </c>
      <c r="F7822" t="s">
        <v>22140</v>
      </c>
      <c r="G7822" t="s">
        <v>159</v>
      </c>
      <c r="H7822" t="s">
        <v>154</v>
      </c>
      <c r="I7822" t="s">
        <v>144</v>
      </c>
      <c r="J7822" t="s">
        <v>137</v>
      </c>
      <c r="K7822" t="s">
        <v>138</v>
      </c>
      <c r="L7822" t="s">
        <v>22141</v>
      </c>
      <c r="M7822" t="s">
        <v>22142</v>
      </c>
      <c r="N7822">
        <v>2.5608333330000002</v>
      </c>
      <c r="O7822">
        <v>0</v>
      </c>
      <c r="P7822">
        <v>3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3.3562369933516822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3.3562369933516822</v>
      </c>
    </row>
    <row r="7823" spans="1:31" x14ac:dyDescent="0.25">
      <c r="A7823">
        <v>2353304</v>
      </c>
      <c r="B7823">
        <v>1</v>
      </c>
      <c r="C7823" t="s">
        <v>80</v>
      </c>
      <c r="D7823" t="s">
        <v>101</v>
      </c>
      <c r="E7823" t="s">
        <v>151</v>
      </c>
      <c r="F7823" t="s">
        <v>5829</v>
      </c>
      <c r="G7823" t="s">
        <v>194</v>
      </c>
      <c r="H7823" t="s">
        <v>154</v>
      </c>
      <c r="I7823" t="s">
        <v>144</v>
      </c>
      <c r="J7823" t="s">
        <v>137</v>
      </c>
      <c r="K7823" t="s">
        <v>138</v>
      </c>
      <c r="L7823" t="s">
        <v>22143</v>
      </c>
      <c r="M7823" t="s">
        <v>22144</v>
      </c>
      <c r="N7823">
        <v>3.1936111110000001</v>
      </c>
      <c r="O7823">
        <v>0</v>
      </c>
      <c r="P7823">
        <v>240</v>
      </c>
      <c r="Q7823">
        <v>0</v>
      </c>
      <c r="R7823">
        <v>0</v>
      </c>
      <c r="S7823">
        <v>0</v>
      </c>
      <c r="T7823">
        <v>3</v>
      </c>
      <c r="U7823">
        <v>0</v>
      </c>
      <c r="V7823">
        <v>0</v>
      </c>
      <c r="W7823">
        <v>0</v>
      </c>
      <c r="X7823">
        <v>261.9515810979359</v>
      </c>
      <c r="Y7823">
        <v>0</v>
      </c>
      <c r="Z7823">
        <v>0</v>
      </c>
      <c r="AA7823">
        <v>0</v>
      </c>
      <c r="AB7823">
        <v>21.570215753277232</v>
      </c>
      <c r="AC7823">
        <v>0</v>
      </c>
      <c r="AD7823">
        <v>0</v>
      </c>
      <c r="AE7823">
        <v>283.52179685121314</v>
      </c>
    </row>
    <row r="7824" spans="1:31" x14ac:dyDescent="0.25">
      <c r="A7824">
        <v>2353055</v>
      </c>
      <c r="B7824">
        <v>1</v>
      </c>
      <c r="C7824" t="s">
        <v>81</v>
      </c>
      <c r="D7824" t="s">
        <v>119</v>
      </c>
      <c r="E7824" t="s">
        <v>174</v>
      </c>
      <c r="F7824" t="s">
        <v>22145</v>
      </c>
      <c r="G7824" t="s">
        <v>176</v>
      </c>
      <c r="H7824" t="s">
        <v>154</v>
      </c>
      <c r="I7824" t="s">
        <v>144</v>
      </c>
      <c r="J7824" t="s">
        <v>137</v>
      </c>
      <c r="K7824" t="s">
        <v>138</v>
      </c>
      <c r="L7824" t="s">
        <v>22146</v>
      </c>
      <c r="M7824" t="s">
        <v>22147</v>
      </c>
      <c r="N7824">
        <v>0.91027777700000001</v>
      </c>
      <c r="O7824">
        <v>0</v>
      </c>
      <c r="P7824">
        <v>33</v>
      </c>
      <c r="Q7824">
        <v>0</v>
      </c>
      <c r="R7824">
        <v>7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4.6862626416673301</v>
      </c>
      <c r="Y7824">
        <v>0</v>
      </c>
      <c r="Z7824">
        <v>55.972316682991874</v>
      </c>
      <c r="AA7824">
        <v>0</v>
      </c>
      <c r="AB7824">
        <v>0</v>
      </c>
      <c r="AC7824">
        <v>0</v>
      </c>
      <c r="AD7824">
        <v>0</v>
      </c>
      <c r="AE7824">
        <v>60.6585793246592</v>
      </c>
    </row>
    <row r="7825" spans="1:31" x14ac:dyDescent="0.25">
      <c r="A7825">
        <v>2353433</v>
      </c>
      <c r="B7825">
        <v>1</v>
      </c>
      <c r="C7825" t="s">
        <v>81</v>
      </c>
      <c r="D7825" t="s">
        <v>120</v>
      </c>
      <c r="E7825" t="s">
        <v>174</v>
      </c>
      <c r="F7825" t="s">
        <v>11936</v>
      </c>
      <c r="G7825" t="s">
        <v>176</v>
      </c>
      <c r="H7825" t="s">
        <v>154</v>
      </c>
      <c r="I7825" t="s">
        <v>144</v>
      </c>
      <c r="J7825" t="s">
        <v>137</v>
      </c>
      <c r="K7825" t="s">
        <v>138</v>
      </c>
      <c r="L7825" t="s">
        <v>22148</v>
      </c>
      <c r="M7825" t="s">
        <v>22149</v>
      </c>
      <c r="N7825">
        <v>2.8769444439999998</v>
      </c>
      <c r="O7825">
        <v>0</v>
      </c>
      <c r="P7825">
        <v>0</v>
      </c>
      <c r="Q7825">
        <v>0</v>
      </c>
      <c r="R7825">
        <v>6</v>
      </c>
      <c r="S7825">
        <v>0</v>
      </c>
      <c r="T7825">
        <v>1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39.579691267699289</v>
      </c>
      <c r="AA7825">
        <v>0</v>
      </c>
      <c r="AB7825">
        <v>29.657949799866202</v>
      </c>
      <c r="AC7825">
        <v>0</v>
      </c>
      <c r="AD7825">
        <v>0</v>
      </c>
      <c r="AE7825">
        <v>69.237641067565491</v>
      </c>
    </row>
    <row r="7826" spans="1:31" x14ac:dyDescent="0.25">
      <c r="A7826">
        <v>2353496</v>
      </c>
      <c r="B7826">
        <v>1</v>
      </c>
      <c r="C7826" t="s">
        <v>81</v>
      </c>
      <c r="D7826" t="s">
        <v>122</v>
      </c>
      <c r="E7826" t="s">
        <v>147</v>
      </c>
      <c r="F7826" t="s">
        <v>22150</v>
      </c>
      <c r="G7826" t="s">
        <v>356</v>
      </c>
      <c r="H7826" t="s">
        <v>135</v>
      </c>
      <c r="I7826" t="s">
        <v>144</v>
      </c>
      <c r="J7826" t="s">
        <v>137</v>
      </c>
      <c r="K7826" t="s">
        <v>138</v>
      </c>
      <c r="L7826" t="s">
        <v>22151</v>
      </c>
      <c r="M7826" t="s">
        <v>22152</v>
      </c>
      <c r="N7826">
        <v>1.586944444</v>
      </c>
      <c r="O7826">
        <v>0</v>
      </c>
      <c r="P7826">
        <v>82</v>
      </c>
      <c r="Q7826">
        <v>12</v>
      </c>
      <c r="R7826">
        <v>0</v>
      </c>
      <c r="S7826">
        <v>0</v>
      </c>
      <c r="T7826">
        <v>3</v>
      </c>
      <c r="U7826">
        <v>0</v>
      </c>
      <c r="V7826">
        <v>0</v>
      </c>
      <c r="W7826">
        <v>0</v>
      </c>
      <c r="X7826">
        <v>18.702977577590449</v>
      </c>
      <c r="Y7826">
        <v>56.593449561900016</v>
      </c>
      <c r="Z7826">
        <v>0</v>
      </c>
      <c r="AA7826">
        <v>0</v>
      </c>
      <c r="AB7826">
        <v>0.45654211781831333</v>
      </c>
      <c r="AC7826">
        <v>0</v>
      </c>
      <c r="AD7826">
        <v>0</v>
      </c>
      <c r="AE7826">
        <v>75.752969257308777</v>
      </c>
    </row>
    <row r="7827" spans="1:31" x14ac:dyDescent="0.25">
      <c r="A7827">
        <v>2353141</v>
      </c>
      <c r="B7827">
        <v>1</v>
      </c>
      <c r="C7827" t="s">
        <v>81</v>
      </c>
      <c r="D7827" t="s">
        <v>116</v>
      </c>
      <c r="E7827" t="s">
        <v>132</v>
      </c>
      <c r="F7827" t="s">
        <v>22153</v>
      </c>
      <c r="G7827" t="s">
        <v>363</v>
      </c>
      <c r="H7827" t="s">
        <v>135</v>
      </c>
      <c r="I7827" t="s">
        <v>136</v>
      </c>
      <c r="J7827" t="s">
        <v>137</v>
      </c>
      <c r="K7827" t="s">
        <v>209</v>
      </c>
      <c r="L7827" t="s">
        <v>22154</v>
      </c>
      <c r="M7827" t="s">
        <v>22155</v>
      </c>
      <c r="N7827">
        <v>4.1666665999999998E-2</v>
      </c>
      <c r="O7827">
        <v>0</v>
      </c>
      <c r="P7827">
        <v>1447</v>
      </c>
      <c r="Q7827">
        <v>51</v>
      </c>
      <c r="R7827">
        <v>119</v>
      </c>
      <c r="S7827">
        <v>8</v>
      </c>
      <c r="T7827">
        <v>282</v>
      </c>
      <c r="U7827">
        <v>4</v>
      </c>
      <c r="V7827">
        <v>0</v>
      </c>
      <c r="W7827">
        <v>0</v>
      </c>
      <c r="X7827">
        <v>9.407761284464085</v>
      </c>
      <c r="Y7827">
        <v>20.663203746924495</v>
      </c>
      <c r="Z7827">
        <v>7.406778057856374</v>
      </c>
      <c r="AA7827">
        <v>0.90471727042741656</v>
      </c>
      <c r="AB7827">
        <v>5.047216801304371</v>
      </c>
      <c r="AC7827">
        <v>14.559958519008958</v>
      </c>
      <c r="AD7827">
        <v>0</v>
      </c>
      <c r="AE7827">
        <v>57.989635679985703</v>
      </c>
    </row>
    <row r="7828" spans="1:31" x14ac:dyDescent="0.25">
      <c r="A7828">
        <v>2353390</v>
      </c>
      <c r="B7828">
        <v>1</v>
      </c>
      <c r="C7828" t="s">
        <v>81</v>
      </c>
      <c r="D7828" t="s">
        <v>121</v>
      </c>
      <c r="E7828" t="s">
        <v>157</v>
      </c>
      <c r="F7828" t="s">
        <v>22156</v>
      </c>
      <c r="G7828" t="s">
        <v>279</v>
      </c>
      <c r="H7828" t="s">
        <v>154</v>
      </c>
      <c r="I7828" t="s">
        <v>144</v>
      </c>
      <c r="J7828" t="s">
        <v>137</v>
      </c>
      <c r="K7828" t="s">
        <v>138</v>
      </c>
      <c r="L7828" t="s">
        <v>22157</v>
      </c>
      <c r="M7828" t="s">
        <v>22158</v>
      </c>
      <c r="N7828">
        <v>2.6152777770000002</v>
      </c>
      <c r="O7828">
        <v>0</v>
      </c>
      <c r="P7828">
        <v>2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0.6916651458366222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0.6916651458366222</v>
      </c>
    </row>
    <row r="7829" spans="1:31" x14ac:dyDescent="0.25">
      <c r="A7829">
        <v>2353290</v>
      </c>
      <c r="B7829">
        <v>1</v>
      </c>
      <c r="C7829" t="s">
        <v>80</v>
      </c>
      <c r="D7829" t="s">
        <v>96</v>
      </c>
      <c r="E7829" t="s">
        <v>151</v>
      </c>
      <c r="F7829" t="s">
        <v>10856</v>
      </c>
      <c r="G7829" t="s">
        <v>391</v>
      </c>
      <c r="H7829" t="s">
        <v>154</v>
      </c>
      <c r="I7829" t="s">
        <v>144</v>
      </c>
      <c r="J7829" t="s">
        <v>137</v>
      </c>
      <c r="K7829" t="s">
        <v>138</v>
      </c>
      <c r="L7829" t="s">
        <v>22159</v>
      </c>
      <c r="M7829" t="s">
        <v>22160</v>
      </c>
      <c r="N7829">
        <v>2.38</v>
      </c>
      <c r="O7829">
        <v>0</v>
      </c>
      <c r="P7829">
        <v>11</v>
      </c>
      <c r="Q7829">
        <v>0</v>
      </c>
      <c r="R7829">
        <v>0</v>
      </c>
      <c r="S7829">
        <v>0</v>
      </c>
      <c r="T7829">
        <v>3</v>
      </c>
      <c r="U7829">
        <v>0</v>
      </c>
      <c r="V7829">
        <v>0</v>
      </c>
      <c r="W7829">
        <v>0</v>
      </c>
      <c r="X7829">
        <v>14.303396501417486</v>
      </c>
      <c r="Y7829">
        <v>0</v>
      </c>
      <c r="Z7829">
        <v>0</v>
      </c>
      <c r="AA7829">
        <v>0</v>
      </c>
      <c r="AB7829">
        <v>80.223311732003509</v>
      </c>
      <c r="AC7829">
        <v>0</v>
      </c>
      <c r="AD7829">
        <v>0</v>
      </c>
      <c r="AE7829">
        <v>94.52670823342099</v>
      </c>
    </row>
    <row r="7830" spans="1:31" x14ac:dyDescent="0.25">
      <c r="A7830">
        <v>2353098</v>
      </c>
      <c r="B7830">
        <v>1</v>
      </c>
      <c r="C7830" t="s">
        <v>81</v>
      </c>
      <c r="D7830" t="s">
        <v>113</v>
      </c>
      <c r="E7830" t="s">
        <v>174</v>
      </c>
      <c r="F7830" t="s">
        <v>22161</v>
      </c>
      <c r="G7830" t="s">
        <v>208</v>
      </c>
      <c r="H7830" t="s">
        <v>154</v>
      </c>
      <c r="I7830" t="s">
        <v>144</v>
      </c>
      <c r="J7830" t="s">
        <v>137</v>
      </c>
      <c r="K7830" t="s">
        <v>209</v>
      </c>
      <c r="L7830" t="s">
        <v>22162</v>
      </c>
      <c r="M7830" t="s">
        <v>22163</v>
      </c>
      <c r="N7830">
        <v>0.5625</v>
      </c>
      <c r="O7830">
        <v>0</v>
      </c>
      <c r="P7830">
        <v>115</v>
      </c>
      <c r="Q7830">
        <v>0</v>
      </c>
      <c r="R7830">
        <v>0</v>
      </c>
      <c r="S7830">
        <v>0</v>
      </c>
      <c r="T7830">
        <v>18</v>
      </c>
      <c r="U7830">
        <v>0</v>
      </c>
      <c r="V7830">
        <v>0</v>
      </c>
      <c r="W7830">
        <v>0</v>
      </c>
      <c r="X7830">
        <v>36.821993892961494</v>
      </c>
      <c r="Y7830">
        <v>0</v>
      </c>
      <c r="Z7830">
        <v>0</v>
      </c>
      <c r="AA7830">
        <v>0</v>
      </c>
      <c r="AB7830">
        <v>27.311922564156564</v>
      </c>
      <c r="AC7830">
        <v>0</v>
      </c>
      <c r="AD7830">
        <v>0</v>
      </c>
      <c r="AE7830">
        <v>64.133916457118062</v>
      </c>
    </row>
    <row r="7831" spans="1:31" x14ac:dyDescent="0.25">
      <c r="A7831">
        <v>2353061</v>
      </c>
      <c r="B7831">
        <v>1</v>
      </c>
      <c r="C7831" t="s">
        <v>80</v>
      </c>
      <c r="D7831" t="s">
        <v>108</v>
      </c>
      <c r="E7831" t="s">
        <v>174</v>
      </c>
      <c r="F7831" t="s">
        <v>21668</v>
      </c>
      <c r="G7831" t="s">
        <v>176</v>
      </c>
      <c r="H7831" t="s">
        <v>154</v>
      </c>
      <c r="I7831" t="s">
        <v>144</v>
      </c>
      <c r="J7831" t="s">
        <v>137</v>
      </c>
      <c r="K7831" t="s">
        <v>138</v>
      </c>
      <c r="L7831" t="s">
        <v>22164</v>
      </c>
      <c r="M7831" t="s">
        <v>22165</v>
      </c>
      <c r="N7831">
        <v>0.49333333299999999</v>
      </c>
      <c r="O7831">
        <v>0</v>
      </c>
      <c r="P7831">
        <v>33</v>
      </c>
      <c r="Q7831">
        <v>0</v>
      </c>
      <c r="R7831">
        <v>6</v>
      </c>
      <c r="S7831">
        <v>0</v>
      </c>
      <c r="T7831">
        <v>4</v>
      </c>
      <c r="U7831">
        <v>0</v>
      </c>
      <c r="V7831">
        <v>0</v>
      </c>
      <c r="W7831">
        <v>0</v>
      </c>
      <c r="X7831">
        <v>2.9381487063875209</v>
      </c>
      <c r="Y7831">
        <v>0</v>
      </c>
      <c r="Z7831">
        <v>6.8272292283439207</v>
      </c>
      <c r="AA7831">
        <v>0</v>
      </c>
      <c r="AB7831">
        <v>3.2629833888592796</v>
      </c>
      <c r="AC7831">
        <v>0</v>
      </c>
      <c r="AD7831">
        <v>0</v>
      </c>
      <c r="AE7831">
        <v>13.028361323590721</v>
      </c>
    </row>
    <row r="7832" spans="1:31" x14ac:dyDescent="0.25">
      <c r="A7832">
        <v>2353038</v>
      </c>
      <c r="B7832">
        <v>1</v>
      </c>
      <c r="C7832" t="s">
        <v>81</v>
      </c>
      <c r="D7832" t="s">
        <v>119</v>
      </c>
      <c r="E7832" t="s">
        <v>141</v>
      </c>
      <c r="F7832" t="s">
        <v>5883</v>
      </c>
      <c r="G7832" t="s">
        <v>134</v>
      </c>
      <c r="H7832" t="s">
        <v>135</v>
      </c>
      <c r="I7832" t="s">
        <v>136</v>
      </c>
      <c r="J7832" t="s">
        <v>137</v>
      </c>
      <c r="K7832" t="s">
        <v>138</v>
      </c>
      <c r="L7832" t="s">
        <v>22166</v>
      </c>
      <c r="M7832" t="s">
        <v>22167</v>
      </c>
      <c r="N7832">
        <v>7.4999999999999997E-3</v>
      </c>
      <c r="O7832">
        <v>0</v>
      </c>
      <c r="P7832">
        <v>1653</v>
      </c>
      <c r="Q7832">
        <v>107</v>
      </c>
      <c r="R7832">
        <v>382</v>
      </c>
      <c r="S7832">
        <v>13</v>
      </c>
      <c r="T7832">
        <v>95</v>
      </c>
      <c r="U7832">
        <v>0</v>
      </c>
      <c r="V7832">
        <v>0</v>
      </c>
      <c r="W7832">
        <v>0</v>
      </c>
      <c r="X7832">
        <v>1.607790991658639</v>
      </c>
      <c r="Y7832">
        <v>6.6809533254535758</v>
      </c>
      <c r="Z7832">
        <v>12.856699107350808</v>
      </c>
      <c r="AA7832">
        <v>0.28431686547616508</v>
      </c>
      <c r="AB7832">
        <v>0.29154039700485007</v>
      </c>
      <c r="AC7832">
        <v>0</v>
      </c>
      <c r="AD7832">
        <v>0</v>
      </c>
      <c r="AE7832">
        <v>21.721300686944041</v>
      </c>
    </row>
    <row r="7833" spans="1:31" x14ac:dyDescent="0.25">
      <c r="A7833">
        <v>2353347</v>
      </c>
      <c r="B7833">
        <v>1</v>
      </c>
      <c r="C7833" t="s">
        <v>80</v>
      </c>
      <c r="D7833" t="s">
        <v>96</v>
      </c>
      <c r="E7833" t="s">
        <v>132</v>
      </c>
      <c r="F7833" t="s">
        <v>7229</v>
      </c>
      <c r="G7833" t="s">
        <v>134</v>
      </c>
      <c r="H7833" t="s">
        <v>135</v>
      </c>
      <c r="I7833" t="s">
        <v>144</v>
      </c>
      <c r="J7833" t="s">
        <v>137</v>
      </c>
      <c r="K7833" t="s">
        <v>138</v>
      </c>
      <c r="L7833" t="s">
        <v>22168</v>
      </c>
      <c r="M7833" t="s">
        <v>22169</v>
      </c>
      <c r="N7833">
        <v>1.4311111110000001</v>
      </c>
      <c r="O7833">
        <v>0</v>
      </c>
      <c r="P7833">
        <v>488</v>
      </c>
      <c r="Q7833">
        <v>0</v>
      </c>
      <c r="R7833">
        <v>1</v>
      </c>
      <c r="S7833">
        <v>8</v>
      </c>
      <c r="T7833">
        <v>49</v>
      </c>
      <c r="U7833">
        <v>0</v>
      </c>
      <c r="V7833">
        <v>0</v>
      </c>
      <c r="W7833">
        <v>0</v>
      </c>
      <c r="X7833">
        <v>343.63266823785182</v>
      </c>
      <c r="Y7833">
        <v>0</v>
      </c>
      <c r="Z7833">
        <v>0.18987619190453334</v>
      </c>
      <c r="AA7833">
        <v>3656.2617245716146</v>
      </c>
      <c r="AB7833">
        <v>287.70862703901003</v>
      </c>
      <c r="AC7833">
        <v>0</v>
      </c>
      <c r="AD7833">
        <v>0</v>
      </c>
      <c r="AE7833">
        <v>4287.7928960403806</v>
      </c>
    </row>
    <row r="7834" spans="1:31" x14ac:dyDescent="0.25">
      <c r="A7834">
        <v>2353184</v>
      </c>
      <c r="B7834">
        <v>1</v>
      </c>
      <c r="C7834" t="s">
        <v>80</v>
      </c>
      <c r="D7834" t="s">
        <v>90</v>
      </c>
      <c r="E7834" t="s">
        <v>157</v>
      </c>
      <c r="F7834" t="s">
        <v>22170</v>
      </c>
      <c r="G7834" t="s">
        <v>279</v>
      </c>
      <c r="H7834" t="s">
        <v>154</v>
      </c>
      <c r="I7834" t="s">
        <v>144</v>
      </c>
      <c r="J7834" t="s">
        <v>137</v>
      </c>
      <c r="K7834" t="s">
        <v>138</v>
      </c>
      <c r="L7834" t="s">
        <v>22171</v>
      </c>
      <c r="M7834" t="s">
        <v>22172</v>
      </c>
      <c r="N7834">
        <v>5.3133333330000001</v>
      </c>
      <c r="O7834">
        <v>0</v>
      </c>
      <c r="P7834">
        <v>20</v>
      </c>
      <c r="Q7834">
        <v>0</v>
      </c>
      <c r="R7834">
        <v>0</v>
      </c>
      <c r="S7834">
        <v>0</v>
      </c>
      <c r="T7834">
        <v>2</v>
      </c>
      <c r="U7834">
        <v>0</v>
      </c>
      <c r="V7834">
        <v>0</v>
      </c>
      <c r="W7834">
        <v>0</v>
      </c>
      <c r="X7834">
        <v>51.35677832046909</v>
      </c>
      <c r="Y7834">
        <v>0</v>
      </c>
      <c r="Z7834">
        <v>0</v>
      </c>
      <c r="AA7834">
        <v>0</v>
      </c>
      <c r="AB7834">
        <v>17.293468851442583</v>
      </c>
      <c r="AC7834">
        <v>0</v>
      </c>
      <c r="AD7834">
        <v>0</v>
      </c>
      <c r="AE7834">
        <v>68.650247171911673</v>
      </c>
    </row>
    <row r="7835" spans="1:31" x14ac:dyDescent="0.25">
      <c r="A7835">
        <v>2353602</v>
      </c>
      <c r="B7835">
        <v>1</v>
      </c>
      <c r="C7835" t="s">
        <v>80</v>
      </c>
      <c r="D7835" t="s">
        <v>90</v>
      </c>
      <c r="E7835" t="s">
        <v>157</v>
      </c>
      <c r="F7835" t="s">
        <v>22173</v>
      </c>
      <c r="G7835" t="s">
        <v>159</v>
      </c>
      <c r="H7835" t="s">
        <v>154</v>
      </c>
      <c r="I7835" t="s">
        <v>144</v>
      </c>
      <c r="J7835" t="s">
        <v>137</v>
      </c>
      <c r="K7835" t="s">
        <v>138</v>
      </c>
      <c r="L7835" t="s">
        <v>22174</v>
      </c>
      <c r="M7835" t="s">
        <v>22175</v>
      </c>
      <c r="N7835">
        <v>1.3122222219999999</v>
      </c>
      <c r="O7835">
        <v>0</v>
      </c>
      <c r="P7835">
        <v>1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0.94022766040354666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v>0</v>
      </c>
      <c r="AE7835">
        <v>0.94022766040354666</v>
      </c>
    </row>
    <row r="7836" spans="1:31" x14ac:dyDescent="0.25">
      <c r="A7836">
        <v>2353470</v>
      </c>
      <c r="B7836">
        <v>1</v>
      </c>
      <c r="C7836" t="s">
        <v>80</v>
      </c>
      <c r="D7836" t="s">
        <v>100</v>
      </c>
      <c r="E7836" t="s">
        <v>151</v>
      </c>
      <c r="F7836" t="s">
        <v>22176</v>
      </c>
      <c r="G7836" t="s">
        <v>153</v>
      </c>
      <c r="H7836" t="s">
        <v>154</v>
      </c>
      <c r="I7836" t="s">
        <v>144</v>
      </c>
      <c r="J7836" t="s">
        <v>137</v>
      </c>
      <c r="K7836" t="s">
        <v>138</v>
      </c>
      <c r="L7836" t="s">
        <v>22177</v>
      </c>
      <c r="M7836" t="s">
        <v>22178</v>
      </c>
      <c r="N7836">
        <v>2.1316666660000001</v>
      </c>
      <c r="O7836">
        <v>0</v>
      </c>
      <c r="P7836">
        <v>37</v>
      </c>
      <c r="Q7836">
        <v>0</v>
      </c>
      <c r="R7836">
        <v>0</v>
      </c>
      <c r="S7836">
        <v>0</v>
      </c>
      <c r="T7836">
        <v>6</v>
      </c>
      <c r="U7836">
        <v>0</v>
      </c>
      <c r="V7836">
        <v>0</v>
      </c>
      <c r="W7836">
        <v>0</v>
      </c>
      <c r="X7836">
        <v>25.164309608829335</v>
      </c>
      <c r="Y7836">
        <v>0</v>
      </c>
      <c r="Z7836">
        <v>0</v>
      </c>
      <c r="AA7836">
        <v>0</v>
      </c>
      <c r="AB7836">
        <v>25.355609252692606</v>
      </c>
      <c r="AC7836">
        <v>0</v>
      </c>
      <c r="AD7836">
        <v>0</v>
      </c>
      <c r="AE7836">
        <v>50.519918861521944</v>
      </c>
    </row>
    <row r="7837" spans="1:31" x14ac:dyDescent="0.25">
      <c r="A7837">
        <v>2353410</v>
      </c>
      <c r="B7837">
        <v>1</v>
      </c>
      <c r="C7837" t="s">
        <v>80</v>
      </c>
      <c r="D7837" t="s">
        <v>104</v>
      </c>
      <c r="E7837" t="s">
        <v>132</v>
      </c>
      <c r="F7837" t="s">
        <v>22179</v>
      </c>
      <c r="G7837" t="s">
        <v>134</v>
      </c>
      <c r="H7837" t="s">
        <v>135</v>
      </c>
      <c r="I7837" t="s">
        <v>144</v>
      </c>
      <c r="J7837" t="s">
        <v>137</v>
      </c>
      <c r="K7837" t="s">
        <v>138</v>
      </c>
      <c r="L7837" t="s">
        <v>22180</v>
      </c>
      <c r="M7837" t="s">
        <v>22181</v>
      </c>
      <c r="N7837">
        <v>0.67222222200000004</v>
      </c>
      <c r="O7837">
        <v>1</v>
      </c>
      <c r="P7837">
        <v>719</v>
      </c>
      <c r="Q7837">
        <v>9</v>
      </c>
      <c r="R7837">
        <v>8</v>
      </c>
      <c r="S7837">
        <v>23</v>
      </c>
      <c r="T7837">
        <v>60</v>
      </c>
      <c r="U7837">
        <v>6</v>
      </c>
      <c r="V7837">
        <v>0</v>
      </c>
      <c r="W7837">
        <v>6.983277979755001E-2</v>
      </c>
      <c r="X7837">
        <v>141.12271686399299</v>
      </c>
      <c r="Y7837">
        <v>98.183930426772932</v>
      </c>
      <c r="Z7837">
        <v>2.7243875471633339</v>
      </c>
      <c r="AA7837">
        <v>222.93713316913997</v>
      </c>
      <c r="AB7837">
        <v>29.159686036812108</v>
      </c>
      <c r="AC7837">
        <v>533.2276411669859</v>
      </c>
      <c r="AD7837">
        <v>0</v>
      </c>
      <c r="AE7837">
        <v>1027.4253279906648</v>
      </c>
    </row>
    <row r="7838" spans="1:31" x14ac:dyDescent="0.25">
      <c r="A7838">
        <v>2353516</v>
      </c>
      <c r="B7838">
        <v>1</v>
      </c>
      <c r="C7838" t="s">
        <v>80</v>
      </c>
      <c r="D7838" t="s">
        <v>108</v>
      </c>
      <c r="E7838" t="s">
        <v>174</v>
      </c>
      <c r="F7838" t="s">
        <v>2458</v>
      </c>
      <c r="G7838" t="s">
        <v>176</v>
      </c>
      <c r="H7838" t="s">
        <v>154</v>
      </c>
      <c r="I7838" t="s">
        <v>144</v>
      </c>
      <c r="J7838" t="s">
        <v>137</v>
      </c>
      <c r="K7838" t="s">
        <v>138</v>
      </c>
      <c r="L7838" t="s">
        <v>22182</v>
      </c>
      <c r="M7838" t="s">
        <v>22183</v>
      </c>
      <c r="N7838">
        <v>0.69416666599999999</v>
      </c>
      <c r="O7838">
        <v>0</v>
      </c>
      <c r="P7838">
        <v>27</v>
      </c>
      <c r="Q7838">
        <v>0</v>
      </c>
      <c r="R7838">
        <v>24</v>
      </c>
      <c r="S7838">
        <v>0</v>
      </c>
      <c r="T7838">
        <v>7</v>
      </c>
      <c r="U7838">
        <v>0</v>
      </c>
      <c r="V7838">
        <v>0</v>
      </c>
      <c r="W7838">
        <v>0</v>
      </c>
      <c r="X7838">
        <v>4.4124430021357188</v>
      </c>
      <c r="Y7838">
        <v>0</v>
      </c>
      <c r="Z7838">
        <v>54.806249199441183</v>
      </c>
      <c r="AA7838">
        <v>0</v>
      </c>
      <c r="AB7838">
        <v>6.3768287967585362</v>
      </c>
      <c r="AC7838">
        <v>0</v>
      </c>
      <c r="AD7838">
        <v>0</v>
      </c>
      <c r="AE7838">
        <v>65.595520998335431</v>
      </c>
    </row>
    <row r="7839" spans="1:31" x14ac:dyDescent="0.25">
      <c r="A7839">
        <v>2353144</v>
      </c>
      <c r="B7839">
        <v>1</v>
      </c>
      <c r="C7839" t="s">
        <v>81</v>
      </c>
      <c r="D7839" t="s">
        <v>115</v>
      </c>
      <c r="E7839" t="s">
        <v>147</v>
      </c>
      <c r="F7839" t="s">
        <v>3734</v>
      </c>
      <c r="G7839" t="s">
        <v>184</v>
      </c>
      <c r="H7839" t="s">
        <v>135</v>
      </c>
      <c r="I7839" t="s">
        <v>144</v>
      </c>
      <c r="J7839" t="s">
        <v>137</v>
      </c>
      <c r="K7839" t="s">
        <v>138</v>
      </c>
      <c r="L7839" t="s">
        <v>22184</v>
      </c>
      <c r="M7839" t="s">
        <v>22185</v>
      </c>
      <c r="N7839">
        <v>2.6008333330000002</v>
      </c>
      <c r="O7839">
        <v>0</v>
      </c>
      <c r="P7839">
        <v>22</v>
      </c>
      <c r="Q7839">
        <v>2</v>
      </c>
      <c r="R7839">
        <v>14</v>
      </c>
      <c r="S7839">
        <v>0</v>
      </c>
      <c r="T7839">
        <v>3</v>
      </c>
      <c r="U7839">
        <v>0</v>
      </c>
      <c r="V7839">
        <v>0</v>
      </c>
      <c r="W7839">
        <v>0</v>
      </c>
      <c r="X7839">
        <v>6.3681372910425074</v>
      </c>
      <c r="Y7839">
        <v>96.616136529361654</v>
      </c>
      <c r="Z7839">
        <v>24.046650380142751</v>
      </c>
      <c r="AA7839">
        <v>0</v>
      </c>
      <c r="AB7839">
        <v>13.275386231271453</v>
      </c>
      <c r="AC7839">
        <v>0</v>
      </c>
      <c r="AD7839">
        <v>0</v>
      </c>
      <c r="AE7839">
        <v>140.30631043181836</v>
      </c>
    </row>
    <row r="7840" spans="1:31" x14ac:dyDescent="0.25">
      <c r="A7840">
        <v>2353473</v>
      </c>
      <c r="B7840">
        <v>1</v>
      </c>
      <c r="C7840" t="s">
        <v>80</v>
      </c>
      <c r="D7840" t="s">
        <v>101</v>
      </c>
      <c r="E7840" t="s">
        <v>147</v>
      </c>
      <c r="F7840" t="s">
        <v>22186</v>
      </c>
      <c r="G7840" t="s">
        <v>134</v>
      </c>
      <c r="H7840" t="s">
        <v>135</v>
      </c>
      <c r="I7840" t="s">
        <v>144</v>
      </c>
      <c r="J7840" t="s">
        <v>137</v>
      </c>
      <c r="K7840" t="s">
        <v>138</v>
      </c>
      <c r="L7840" t="s">
        <v>22187</v>
      </c>
      <c r="M7840" t="s">
        <v>22188</v>
      </c>
      <c r="N7840">
        <v>0.52305555500000001</v>
      </c>
      <c r="O7840">
        <v>0</v>
      </c>
      <c r="P7840">
        <v>698</v>
      </c>
      <c r="Q7840">
        <v>0</v>
      </c>
      <c r="R7840">
        <v>1</v>
      </c>
      <c r="S7840">
        <v>0</v>
      </c>
      <c r="T7840">
        <v>27</v>
      </c>
      <c r="U7840">
        <v>0</v>
      </c>
      <c r="V7840">
        <v>0</v>
      </c>
      <c r="W7840">
        <v>0</v>
      </c>
      <c r="X7840">
        <v>101.63020746088128</v>
      </c>
      <c r="Y7840">
        <v>0</v>
      </c>
      <c r="Z7840">
        <v>3.5254922056200001E-3</v>
      </c>
      <c r="AA7840">
        <v>0</v>
      </c>
      <c r="AB7840">
        <v>35.062803718357273</v>
      </c>
      <c r="AC7840">
        <v>0</v>
      </c>
      <c r="AD7840">
        <v>0</v>
      </c>
      <c r="AE7840">
        <v>136.69653667144416</v>
      </c>
    </row>
    <row r="7841" spans="1:31" x14ac:dyDescent="0.25">
      <c r="A7841">
        <v>2353138</v>
      </c>
      <c r="B7841">
        <v>1</v>
      </c>
      <c r="C7841" t="s">
        <v>80</v>
      </c>
      <c r="D7841" t="s">
        <v>107</v>
      </c>
      <c r="E7841" t="s">
        <v>132</v>
      </c>
      <c r="F7841" t="s">
        <v>7634</v>
      </c>
      <c r="G7841" t="s">
        <v>208</v>
      </c>
      <c r="H7841" t="s">
        <v>135</v>
      </c>
      <c r="I7841" t="s">
        <v>144</v>
      </c>
      <c r="J7841" t="s">
        <v>137</v>
      </c>
      <c r="K7841" t="s">
        <v>209</v>
      </c>
      <c r="L7841" t="s">
        <v>22189</v>
      </c>
      <c r="M7841" t="s">
        <v>22190</v>
      </c>
      <c r="N7841">
        <v>1.948055555</v>
      </c>
      <c r="O7841">
        <v>14</v>
      </c>
      <c r="P7841">
        <v>8715</v>
      </c>
      <c r="Q7841">
        <v>16</v>
      </c>
      <c r="R7841">
        <v>51</v>
      </c>
      <c r="S7841">
        <v>25</v>
      </c>
      <c r="T7841">
        <v>570</v>
      </c>
      <c r="U7841">
        <v>0</v>
      </c>
      <c r="V7841">
        <v>11</v>
      </c>
      <c r="W7841">
        <v>773.46175227504864</v>
      </c>
      <c r="X7841">
        <v>4523.3394610867745</v>
      </c>
      <c r="Y7841">
        <v>25.595151913449271</v>
      </c>
      <c r="Z7841">
        <v>59.874677630863133</v>
      </c>
      <c r="AA7841">
        <v>671.73625675492042</v>
      </c>
      <c r="AB7841">
        <v>2031.9377542485208</v>
      </c>
      <c r="AC7841">
        <v>0</v>
      </c>
      <c r="AD7841">
        <v>204.95974607603847</v>
      </c>
      <c r="AE7841">
        <v>8290.9047999856157</v>
      </c>
    </row>
    <row r="7842" spans="1:31" x14ac:dyDescent="0.25">
      <c r="A7842">
        <v>2353101</v>
      </c>
      <c r="B7842">
        <v>1</v>
      </c>
      <c r="C7842" t="s">
        <v>81</v>
      </c>
      <c r="D7842" t="s">
        <v>115</v>
      </c>
      <c r="E7842" t="s">
        <v>141</v>
      </c>
      <c r="F7842" t="s">
        <v>22191</v>
      </c>
      <c r="G7842" t="s">
        <v>208</v>
      </c>
      <c r="H7842" t="s">
        <v>135</v>
      </c>
      <c r="I7842" t="s">
        <v>144</v>
      </c>
      <c r="J7842" t="s">
        <v>137</v>
      </c>
      <c r="K7842" t="s">
        <v>209</v>
      </c>
      <c r="L7842" t="s">
        <v>22192</v>
      </c>
      <c r="M7842" t="s">
        <v>22193</v>
      </c>
      <c r="N7842">
        <v>7.9713888879999999</v>
      </c>
      <c r="O7842">
        <v>0</v>
      </c>
      <c r="P7842">
        <v>409</v>
      </c>
      <c r="Q7842">
        <v>2</v>
      </c>
      <c r="R7842">
        <v>18</v>
      </c>
      <c r="S7842">
        <v>1</v>
      </c>
      <c r="T7842">
        <v>25</v>
      </c>
      <c r="U7842">
        <v>0</v>
      </c>
      <c r="V7842">
        <v>0</v>
      </c>
      <c r="W7842">
        <v>0</v>
      </c>
      <c r="X7842">
        <v>341.64847011814584</v>
      </c>
      <c r="Y7842">
        <v>56.628216622839133</v>
      </c>
      <c r="Z7842">
        <v>111.73801977153136</v>
      </c>
      <c r="AA7842">
        <v>18.696695940814639</v>
      </c>
      <c r="AB7842">
        <v>86.970445803608129</v>
      </c>
      <c r="AC7842">
        <v>0</v>
      </c>
      <c r="AD7842">
        <v>0</v>
      </c>
      <c r="AE7842">
        <v>615.68184825693902</v>
      </c>
    </row>
    <row r="7843" spans="1:31" x14ac:dyDescent="0.25">
      <c r="A7843">
        <v>2353095</v>
      </c>
      <c r="B7843">
        <v>1</v>
      </c>
      <c r="C7843" t="s">
        <v>80</v>
      </c>
      <c r="D7843" t="s">
        <v>105</v>
      </c>
      <c r="E7843" t="s">
        <v>157</v>
      </c>
      <c r="F7843" t="s">
        <v>22194</v>
      </c>
      <c r="G7843" t="s">
        <v>279</v>
      </c>
      <c r="H7843" t="s">
        <v>154</v>
      </c>
      <c r="I7843" t="s">
        <v>144</v>
      </c>
      <c r="J7843" t="s">
        <v>137</v>
      </c>
      <c r="K7843" t="s">
        <v>138</v>
      </c>
      <c r="L7843" t="s">
        <v>22195</v>
      </c>
      <c r="M7843" t="s">
        <v>22196</v>
      </c>
      <c r="N7843">
        <v>9.6488888880000001</v>
      </c>
      <c r="O7843">
        <v>0</v>
      </c>
      <c r="P7843">
        <v>7</v>
      </c>
      <c r="Q7843">
        <v>0</v>
      </c>
      <c r="R7843">
        <v>0</v>
      </c>
      <c r="S7843">
        <v>0</v>
      </c>
      <c r="T7843">
        <v>3</v>
      </c>
      <c r="U7843">
        <v>0</v>
      </c>
      <c r="V7843">
        <v>0</v>
      </c>
      <c r="W7843">
        <v>0</v>
      </c>
      <c r="X7843">
        <v>18.00064346802403</v>
      </c>
      <c r="Y7843">
        <v>0</v>
      </c>
      <c r="Z7843">
        <v>0</v>
      </c>
      <c r="AA7843">
        <v>0</v>
      </c>
      <c r="AB7843">
        <v>63.955819505405877</v>
      </c>
      <c r="AC7843">
        <v>0</v>
      </c>
      <c r="AD7843">
        <v>0</v>
      </c>
      <c r="AE7843">
        <v>81.956462973429907</v>
      </c>
    </row>
    <row r="7844" spans="1:31" x14ac:dyDescent="0.25">
      <c r="A7844">
        <v>2353250</v>
      </c>
      <c r="B7844">
        <v>1</v>
      </c>
      <c r="C7844" t="s">
        <v>80</v>
      </c>
      <c r="D7844" t="s">
        <v>108</v>
      </c>
      <c r="E7844" t="s">
        <v>151</v>
      </c>
      <c r="F7844" t="s">
        <v>478</v>
      </c>
      <c r="G7844" t="s">
        <v>153</v>
      </c>
      <c r="H7844" t="s">
        <v>154</v>
      </c>
      <c r="I7844" t="s">
        <v>144</v>
      </c>
      <c r="J7844" t="s">
        <v>137</v>
      </c>
      <c r="K7844" t="s">
        <v>138</v>
      </c>
      <c r="L7844" t="s">
        <v>22197</v>
      </c>
      <c r="M7844" t="s">
        <v>22198</v>
      </c>
      <c r="N7844">
        <v>3.5788888879999998</v>
      </c>
      <c r="O7844">
        <v>0</v>
      </c>
      <c r="P7844">
        <v>1</v>
      </c>
      <c r="Q7844">
        <v>0</v>
      </c>
      <c r="R7844">
        <v>1</v>
      </c>
      <c r="S7844">
        <v>0</v>
      </c>
      <c r="T7844">
        <v>1</v>
      </c>
      <c r="U7844">
        <v>0</v>
      </c>
      <c r="V7844">
        <v>0</v>
      </c>
      <c r="W7844">
        <v>0</v>
      </c>
      <c r="X7844">
        <v>1.3825882132022858</v>
      </c>
      <c r="Y7844">
        <v>0</v>
      </c>
      <c r="Z7844">
        <v>0.87014185422848678</v>
      </c>
      <c r="AA7844">
        <v>0</v>
      </c>
      <c r="AB7844">
        <v>1.7462012804242908</v>
      </c>
      <c r="AC7844">
        <v>0</v>
      </c>
      <c r="AD7844">
        <v>0</v>
      </c>
      <c r="AE7844">
        <v>3.9989313478550637</v>
      </c>
    </row>
    <row r="7845" spans="1:31" x14ac:dyDescent="0.25">
      <c r="A7845">
        <v>2353582</v>
      </c>
      <c r="B7845">
        <v>1</v>
      </c>
      <c r="C7845" t="s">
        <v>81</v>
      </c>
      <c r="D7845" t="s">
        <v>118</v>
      </c>
      <c r="E7845" t="s">
        <v>157</v>
      </c>
      <c r="F7845" t="s">
        <v>22199</v>
      </c>
      <c r="G7845" t="s">
        <v>159</v>
      </c>
      <c r="H7845" t="s">
        <v>154</v>
      </c>
      <c r="I7845" t="s">
        <v>144</v>
      </c>
      <c r="J7845" t="s">
        <v>137</v>
      </c>
      <c r="K7845" t="s">
        <v>138</v>
      </c>
      <c r="L7845" t="s">
        <v>22200</v>
      </c>
      <c r="M7845" t="s">
        <v>22201</v>
      </c>
      <c r="N7845">
        <v>1.4330555549999999</v>
      </c>
      <c r="O7845">
        <v>0</v>
      </c>
      <c r="P7845">
        <v>3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0.52931280016273752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0</v>
      </c>
      <c r="AE7845">
        <v>0.52931280016273752</v>
      </c>
    </row>
    <row r="7846" spans="1:31" x14ac:dyDescent="0.25">
      <c r="A7846">
        <v>2353064</v>
      </c>
      <c r="B7846">
        <v>1</v>
      </c>
      <c r="C7846" t="s">
        <v>81</v>
      </c>
      <c r="D7846" t="s">
        <v>120</v>
      </c>
      <c r="E7846" t="s">
        <v>141</v>
      </c>
      <c r="F7846" t="s">
        <v>22202</v>
      </c>
      <c r="G7846" t="s">
        <v>134</v>
      </c>
      <c r="H7846" t="s">
        <v>135</v>
      </c>
      <c r="I7846" t="s">
        <v>144</v>
      </c>
      <c r="J7846" t="s">
        <v>137</v>
      </c>
      <c r="K7846" t="s">
        <v>138</v>
      </c>
      <c r="L7846" t="s">
        <v>22203</v>
      </c>
      <c r="M7846" t="s">
        <v>22204</v>
      </c>
      <c r="N7846">
        <v>0.71111111100000002</v>
      </c>
      <c r="O7846">
        <v>0</v>
      </c>
      <c r="P7846">
        <v>0</v>
      </c>
      <c r="Q7846">
        <v>91</v>
      </c>
      <c r="R7846">
        <v>0</v>
      </c>
      <c r="S7846">
        <v>12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260.82864728524675</v>
      </c>
      <c r="Z7846">
        <v>0</v>
      </c>
      <c r="AA7846">
        <v>28.986893368159539</v>
      </c>
      <c r="AB7846">
        <v>0</v>
      </c>
      <c r="AC7846">
        <v>0</v>
      </c>
      <c r="AD7846">
        <v>0</v>
      </c>
      <c r="AE7846">
        <v>289.81554065340629</v>
      </c>
    </row>
    <row r="7847" spans="1:31" x14ac:dyDescent="0.25">
      <c r="A7847">
        <v>2353087</v>
      </c>
      <c r="B7847">
        <v>1</v>
      </c>
      <c r="C7847" t="s">
        <v>81</v>
      </c>
      <c r="D7847" t="s">
        <v>118</v>
      </c>
      <c r="E7847" t="s">
        <v>147</v>
      </c>
      <c r="F7847" t="s">
        <v>22205</v>
      </c>
      <c r="G7847" t="s">
        <v>134</v>
      </c>
      <c r="H7847" t="s">
        <v>135</v>
      </c>
      <c r="I7847" t="s">
        <v>144</v>
      </c>
      <c r="J7847" t="s">
        <v>137</v>
      </c>
      <c r="K7847" t="s">
        <v>138</v>
      </c>
      <c r="L7847" t="s">
        <v>22206</v>
      </c>
      <c r="M7847" t="s">
        <v>22207</v>
      </c>
      <c r="N7847">
        <v>1.159166666</v>
      </c>
      <c r="O7847">
        <v>0</v>
      </c>
      <c r="P7847">
        <v>0</v>
      </c>
      <c r="Q7847">
        <v>0</v>
      </c>
      <c r="R7847">
        <v>0</v>
      </c>
      <c r="S7847">
        <v>17</v>
      </c>
      <c r="T7847">
        <v>6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65.38352260993409</v>
      </c>
      <c r="AB7847">
        <v>55.408863707351621</v>
      </c>
      <c r="AC7847">
        <v>0</v>
      </c>
      <c r="AD7847">
        <v>0</v>
      </c>
      <c r="AE7847">
        <v>120.79238631728572</v>
      </c>
    </row>
    <row r="7848" spans="1:31" x14ac:dyDescent="0.25">
      <c r="A7848">
        <v>2353110</v>
      </c>
      <c r="B7848">
        <v>1</v>
      </c>
      <c r="C7848" t="s">
        <v>81</v>
      </c>
      <c r="D7848" t="s">
        <v>127</v>
      </c>
      <c r="E7848" t="s">
        <v>141</v>
      </c>
      <c r="F7848" t="s">
        <v>22208</v>
      </c>
      <c r="G7848" t="s">
        <v>134</v>
      </c>
      <c r="H7848" t="s">
        <v>135</v>
      </c>
      <c r="I7848" t="s">
        <v>144</v>
      </c>
      <c r="J7848" t="s">
        <v>137</v>
      </c>
      <c r="K7848" t="s">
        <v>138</v>
      </c>
      <c r="L7848" t="s">
        <v>22209</v>
      </c>
      <c r="M7848" t="s">
        <v>22210</v>
      </c>
      <c r="N7848">
        <v>4.9711111109999999</v>
      </c>
      <c r="O7848">
        <v>0</v>
      </c>
      <c r="P7848">
        <v>0</v>
      </c>
      <c r="Q7848">
        <v>0</v>
      </c>
      <c r="R7848">
        <v>14</v>
      </c>
      <c r="S7848">
        <v>0</v>
      </c>
      <c r="T7848">
        <v>4</v>
      </c>
      <c r="U7848">
        <v>1</v>
      </c>
      <c r="V7848">
        <v>0</v>
      </c>
      <c r="W7848">
        <v>0</v>
      </c>
      <c r="X7848">
        <v>0</v>
      </c>
      <c r="Y7848">
        <v>0</v>
      </c>
      <c r="Z7848">
        <v>303.72147784178816</v>
      </c>
      <c r="AA7848">
        <v>0</v>
      </c>
      <c r="AB7848">
        <v>20.732016745311387</v>
      </c>
      <c r="AC7848">
        <v>717.87113555146084</v>
      </c>
      <c r="AD7848">
        <v>0</v>
      </c>
      <c r="AE7848">
        <v>1042.3246301385605</v>
      </c>
    </row>
    <row r="7849" spans="1:31" x14ac:dyDescent="0.25">
      <c r="A7849">
        <v>2353565</v>
      </c>
      <c r="B7849">
        <v>1</v>
      </c>
      <c r="C7849" t="s">
        <v>81</v>
      </c>
      <c r="D7849" t="s">
        <v>127</v>
      </c>
      <c r="E7849" t="s">
        <v>157</v>
      </c>
      <c r="F7849" t="s">
        <v>22211</v>
      </c>
      <c r="G7849" t="s">
        <v>159</v>
      </c>
      <c r="H7849" t="s">
        <v>154</v>
      </c>
      <c r="I7849" t="s">
        <v>144</v>
      </c>
      <c r="J7849" t="s">
        <v>137</v>
      </c>
      <c r="K7849" t="s">
        <v>138</v>
      </c>
      <c r="L7849" t="s">
        <v>22212</v>
      </c>
      <c r="M7849" t="s">
        <v>22213</v>
      </c>
      <c r="N7849">
        <v>1.6958333329999999</v>
      </c>
      <c r="O7849">
        <v>0</v>
      </c>
      <c r="P7849">
        <v>1</v>
      </c>
      <c r="Q7849">
        <v>0</v>
      </c>
      <c r="R7849">
        <v>0</v>
      </c>
      <c r="S7849">
        <v>0</v>
      </c>
      <c r="T7849">
        <v>1</v>
      </c>
      <c r="U7849">
        <v>0</v>
      </c>
      <c r="V7849">
        <v>0</v>
      </c>
      <c r="W7849">
        <v>0</v>
      </c>
      <c r="X7849">
        <v>0.29043220325132613</v>
      </c>
      <c r="Y7849">
        <v>0</v>
      </c>
      <c r="Z7849">
        <v>0</v>
      </c>
      <c r="AA7849">
        <v>0</v>
      </c>
      <c r="AB7849">
        <v>2.7281737368967089</v>
      </c>
      <c r="AC7849">
        <v>0</v>
      </c>
      <c r="AD7849">
        <v>0</v>
      </c>
      <c r="AE7849">
        <v>3.018605940148035</v>
      </c>
    </row>
    <row r="7850" spans="1:31" x14ac:dyDescent="0.25">
      <c r="A7850">
        <v>2353210</v>
      </c>
      <c r="B7850">
        <v>1</v>
      </c>
      <c r="C7850" t="s">
        <v>80</v>
      </c>
      <c r="D7850" t="s">
        <v>101</v>
      </c>
      <c r="E7850" t="s">
        <v>157</v>
      </c>
      <c r="F7850" t="s">
        <v>22214</v>
      </c>
      <c r="G7850" t="s">
        <v>352</v>
      </c>
      <c r="H7850" t="s">
        <v>154</v>
      </c>
      <c r="I7850" t="s">
        <v>144</v>
      </c>
      <c r="J7850" t="s">
        <v>137</v>
      </c>
      <c r="K7850" t="s">
        <v>138</v>
      </c>
      <c r="L7850" t="s">
        <v>22215</v>
      </c>
      <c r="M7850" t="s">
        <v>22216</v>
      </c>
      <c r="N7850">
        <v>3.8822222219999998</v>
      </c>
      <c r="O7850">
        <v>0</v>
      </c>
      <c r="P7850">
        <v>1</v>
      </c>
      <c r="Q7850">
        <v>0</v>
      </c>
      <c r="R7850">
        <v>0</v>
      </c>
      <c r="S7850">
        <v>0</v>
      </c>
      <c r="T7850">
        <v>1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>
        <v>0</v>
      </c>
      <c r="AB7850">
        <v>2.0787482628040581</v>
      </c>
      <c r="AC7850">
        <v>0</v>
      </c>
      <c r="AD7850">
        <v>0</v>
      </c>
      <c r="AE7850">
        <v>2.0787482628040581</v>
      </c>
    </row>
    <row r="7851" spans="1:31" x14ac:dyDescent="0.25">
      <c r="A7851">
        <v>2353519</v>
      </c>
      <c r="B7851">
        <v>1</v>
      </c>
      <c r="C7851" t="s">
        <v>81</v>
      </c>
      <c r="D7851" t="s">
        <v>122</v>
      </c>
      <c r="E7851" t="s">
        <v>157</v>
      </c>
      <c r="F7851" t="s">
        <v>22217</v>
      </c>
      <c r="G7851" t="s">
        <v>352</v>
      </c>
      <c r="H7851" t="s">
        <v>154</v>
      </c>
      <c r="I7851" t="s">
        <v>144</v>
      </c>
      <c r="J7851" t="s">
        <v>137</v>
      </c>
      <c r="K7851" t="s">
        <v>138</v>
      </c>
      <c r="L7851" t="s">
        <v>22218</v>
      </c>
      <c r="M7851" t="s">
        <v>22219</v>
      </c>
      <c r="N7851">
        <v>2.6547222220000002</v>
      </c>
      <c r="O7851">
        <v>0</v>
      </c>
      <c r="P7851">
        <v>1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0.49570276559423754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0.49570276559423754</v>
      </c>
    </row>
    <row r="7852" spans="1:31" x14ac:dyDescent="0.25">
      <c r="A7852">
        <v>2353127</v>
      </c>
      <c r="B7852">
        <v>1</v>
      </c>
      <c r="C7852" t="s">
        <v>80</v>
      </c>
      <c r="D7852" t="s">
        <v>103</v>
      </c>
      <c r="E7852" t="s">
        <v>240</v>
      </c>
      <c r="F7852" t="s">
        <v>22220</v>
      </c>
      <c r="G7852" t="s">
        <v>208</v>
      </c>
      <c r="H7852" t="s">
        <v>135</v>
      </c>
      <c r="I7852" t="s">
        <v>144</v>
      </c>
      <c r="J7852" t="s">
        <v>137</v>
      </c>
      <c r="K7852" t="s">
        <v>209</v>
      </c>
      <c r="L7852" t="s">
        <v>22221</v>
      </c>
      <c r="M7852" t="s">
        <v>22222</v>
      </c>
      <c r="N7852">
        <v>3.355</v>
      </c>
      <c r="O7852">
        <v>1</v>
      </c>
      <c r="P7852">
        <v>1587</v>
      </c>
      <c r="Q7852">
        <v>36</v>
      </c>
      <c r="R7852">
        <v>179</v>
      </c>
      <c r="S7852">
        <v>18</v>
      </c>
      <c r="T7852">
        <v>186</v>
      </c>
      <c r="U7852">
        <v>2</v>
      </c>
      <c r="V7852">
        <v>0</v>
      </c>
      <c r="W7852">
        <v>0.68948619728314009</v>
      </c>
      <c r="X7852">
        <v>1914.8809266184928</v>
      </c>
      <c r="Y7852">
        <v>1129.8026339933365</v>
      </c>
      <c r="Z7852">
        <v>2186.2631183687276</v>
      </c>
      <c r="AA7852">
        <v>492.04028154109074</v>
      </c>
      <c r="AB7852">
        <v>957.69437228835989</v>
      </c>
      <c r="AC7852">
        <v>449.55564273533537</v>
      </c>
      <c r="AD7852">
        <v>0</v>
      </c>
      <c r="AE7852">
        <v>7130.926461742627</v>
      </c>
    </row>
    <row r="7853" spans="1:31" x14ac:dyDescent="0.25">
      <c r="A7853">
        <v>2353167</v>
      </c>
      <c r="B7853">
        <v>1</v>
      </c>
      <c r="C7853" t="s">
        <v>81</v>
      </c>
      <c r="D7853" t="s">
        <v>122</v>
      </c>
      <c r="E7853" t="s">
        <v>157</v>
      </c>
      <c r="F7853" t="s">
        <v>22223</v>
      </c>
      <c r="G7853" t="s">
        <v>204</v>
      </c>
      <c r="H7853" t="s">
        <v>154</v>
      </c>
      <c r="I7853" t="s">
        <v>144</v>
      </c>
      <c r="J7853" t="s">
        <v>137</v>
      </c>
      <c r="K7853" t="s">
        <v>138</v>
      </c>
      <c r="L7853" t="s">
        <v>22224</v>
      </c>
      <c r="M7853" t="s">
        <v>22225</v>
      </c>
      <c r="N7853">
        <v>0.60083333299999997</v>
      </c>
      <c r="O7853">
        <v>0</v>
      </c>
      <c r="P7853">
        <v>2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0.18548893902417002</v>
      </c>
      <c r="Y7853">
        <v>0</v>
      </c>
      <c r="Z7853">
        <v>0</v>
      </c>
      <c r="AA7853">
        <v>0</v>
      </c>
      <c r="AB7853">
        <v>0</v>
      </c>
      <c r="AC7853">
        <v>0</v>
      </c>
      <c r="AD7853">
        <v>0</v>
      </c>
      <c r="AE7853">
        <v>0.18548893902417002</v>
      </c>
    </row>
    <row r="7854" spans="1:31" x14ac:dyDescent="0.25">
      <c r="A7854">
        <v>2353190</v>
      </c>
      <c r="B7854">
        <v>1</v>
      </c>
      <c r="C7854" t="s">
        <v>80</v>
      </c>
      <c r="D7854" t="s">
        <v>85</v>
      </c>
      <c r="E7854" t="s">
        <v>147</v>
      </c>
      <c r="F7854" t="s">
        <v>12545</v>
      </c>
      <c r="G7854" t="s">
        <v>813</v>
      </c>
      <c r="H7854" t="s">
        <v>135</v>
      </c>
      <c r="I7854" t="s">
        <v>144</v>
      </c>
      <c r="J7854" t="s">
        <v>137</v>
      </c>
      <c r="K7854" t="s">
        <v>138</v>
      </c>
      <c r="L7854" t="s">
        <v>22226</v>
      </c>
      <c r="M7854" t="s">
        <v>22227</v>
      </c>
      <c r="N7854">
        <v>0.76888888799999999</v>
      </c>
      <c r="O7854">
        <v>0</v>
      </c>
      <c r="P7854">
        <v>69</v>
      </c>
      <c r="Q7854">
        <v>0</v>
      </c>
      <c r="R7854">
        <v>0</v>
      </c>
      <c r="S7854">
        <v>0</v>
      </c>
      <c r="T7854">
        <v>24</v>
      </c>
      <c r="U7854">
        <v>0</v>
      </c>
      <c r="V7854">
        <v>0</v>
      </c>
      <c r="W7854">
        <v>0</v>
      </c>
      <c r="X7854">
        <v>29.262966859094711</v>
      </c>
      <c r="Y7854">
        <v>0</v>
      </c>
      <c r="Z7854">
        <v>0</v>
      </c>
      <c r="AA7854">
        <v>0</v>
      </c>
      <c r="AB7854">
        <v>73.847159147513977</v>
      </c>
      <c r="AC7854">
        <v>0</v>
      </c>
      <c r="AD7854">
        <v>0</v>
      </c>
      <c r="AE7854">
        <v>103.11012600660868</v>
      </c>
    </row>
    <row r="7855" spans="1:31" x14ac:dyDescent="0.25">
      <c r="A7855">
        <v>2353359</v>
      </c>
      <c r="B7855">
        <v>1</v>
      </c>
      <c r="C7855" t="s">
        <v>80</v>
      </c>
      <c r="D7855" t="s">
        <v>93</v>
      </c>
      <c r="E7855" t="s">
        <v>157</v>
      </c>
      <c r="F7855" t="s">
        <v>22228</v>
      </c>
      <c r="G7855" t="s">
        <v>159</v>
      </c>
      <c r="H7855" t="s">
        <v>154</v>
      </c>
      <c r="I7855" t="s">
        <v>144</v>
      </c>
      <c r="J7855" t="s">
        <v>137</v>
      </c>
      <c r="K7855" t="s">
        <v>138</v>
      </c>
      <c r="L7855" t="s">
        <v>22229</v>
      </c>
      <c r="M7855" t="s">
        <v>22230</v>
      </c>
      <c r="N7855">
        <v>1.882222222</v>
      </c>
      <c r="O7855">
        <v>0</v>
      </c>
      <c r="P7855">
        <v>0</v>
      </c>
      <c r="Q7855">
        <v>0</v>
      </c>
      <c r="R7855">
        <v>1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15.514057500271356</v>
      </c>
      <c r="AA7855">
        <v>0</v>
      </c>
      <c r="AB7855">
        <v>0</v>
      </c>
      <c r="AC7855">
        <v>0</v>
      </c>
      <c r="AD7855">
        <v>0</v>
      </c>
      <c r="AE7855">
        <v>15.514057500271356</v>
      </c>
    </row>
    <row r="7856" spans="1:31" x14ac:dyDescent="0.25">
      <c r="A7856">
        <v>2353545</v>
      </c>
      <c r="B7856">
        <v>1</v>
      </c>
      <c r="C7856" t="s">
        <v>80</v>
      </c>
      <c r="D7856" t="s">
        <v>105</v>
      </c>
      <c r="E7856" t="s">
        <v>151</v>
      </c>
      <c r="F7856" t="s">
        <v>22231</v>
      </c>
      <c r="G7856" t="s">
        <v>153</v>
      </c>
      <c r="H7856" t="s">
        <v>154</v>
      </c>
      <c r="I7856" t="s">
        <v>144</v>
      </c>
      <c r="J7856" t="s">
        <v>137</v>
      </c>
      <c r="K7856" t="s">
        <v>138</v>
      </c>
      <c r="L7856" t="s">
        <v>22232</v>
      </c>
      <c r="M7856" t="s">
        <v>22233</v>
      </c>
      <c r="N7856">
        <v>1.433333333</v>
      </c>
      <c r="O7856">
        <v>0</v>
      </c>
      <c r="P7856">
        <v>36</v>
      </c>
      <c r="Q7856">
        <v>0</v>
      </c>
      <c r="R7856">
        <v>0</v>
      </c>
      <c r="S7856">
        <v>0</v>
      </c>
      <c r="T7856">
        <v>8</v>
      </c>
      <c r="U7856">
        <v>0</v>
      </c>
      <c r="V7856">
        <v>0</v>
      </c>
      <c r="W7856">
        <v>0</v>
      </c>
      <c r="X7856">
        <v>16.379652887285037</v>
      </c>
      <c r="Y7856">
        <v>0</v>
      </c>
      <c r="Z7856">
        <v>0</v>
      </c>
      <c r="AA7856">
        <v>0</v>
      </c>
      <c r="AB7856">
        <v>4.2667884215523584</v>
      </c>
      <c r="AC7856">
        <v>0</v>
      </c>
      <c r="AD7856">
        <v>0</v>
      </c>
      <c r="AE7856">
        <v>20.646441308837396</v>
      </c>
    </row>
    <row r="7857" spans="1:31" x14ac:dyDescent="0.25">
      <c r="A7857">
        <v>2353353</v>
      </c>
      <c r="B7857">
        <v>1</v>
      </c>
      <c r="C7857" t="s">
        <v>80</v>
      </c>
      <c r="D7857" t="s">
        <v>96</v>
      </c>
      <c r="E7857" t="s">
        <v>174</v>
      </c>
      <c r="F7857" t="s">
        <v>22234</v>
      </c>
      <c r="G7857" t="s">
        <v>344</v>
      </c>
      <c r="H7857" t="s">
        <v>154</v>
      </c>
      <c r="I7857" t="s">
        <v>144</v>
      </c>
      <c r="J7857" t="s">
        <v>137</v>
      </c>
      <c r="K7857" t="s">
        <v>138</v>
      </c>
      <c r="L7857" t="s">
        <v>22235</v>
      </c>
      <c r="M7857" t="s">
        <v>22236</v>
      </c>
      <c r="N7857">
        <v>2.4636111110000001</v>
      </c>
      <c r="O7857">
        <v>0</v>
      </c>
      <c r="P7857">
        <v>280</v>
      </c>
      <c r="Q7857">
        <v>0</v>
      </c>
      <c r="R7857">
        <v>1</v>
      </c>
      <c r="S7857">
        <v>0</v>
      </c>
      <c r="T7857">
        <v>104</v>
      </c>
      <c r="U7857">
        <v>0</v>
      </c>
      <c r="V7857">
        <v>0</v>
      </c>
      <c r="W7857">
        <v>0</v>
      </c>
      <c r="X7857">
        <v>632.18945473166923</v>
      </c>
      <c r="Y7857">
        <v>0</v>
      </c>
      <c r="Z7857">
        <v>0.11347028401975612</v>
      </c>
      <c r="AA7857">
        <v>0</v>
      </c>
      <c r="AB7857">
        <v>1638.8248364746348</v>
      </c>
      <c r="AC7857">
        <v>0</v>
      </c>
      <c r="AD7857">
        <v>0</v>
      </c>
      <c r="AE7857">
        <v>2271.1277614903238</v>
      </c>
    </row>
    <row r="7858" spans="1:31" x14ac:dyDescent="0.25">
      <c r="A7858">
        <v>2353482</v>
      </c>
      <c r="B7858">
        <v>1</v>
      </c>
      <c r="C7858" t="s">
        <v>80</v>
      </c>
      <c r="D7858" t="s">
        <v>87</v>
      </c>
      <c r="E7858" t="s">
        <v>157</v>
      </c>
      <c r="F7858" t="s">
        <v>21757</v>
      </c>
      <c r="G7858" t="s">
        <v>204</v>
      </c>
      <c r="H7858" t="s">
        <v>154</v>
      </c>
      <c r="I7858" t="s">
        <v>144</v>
      </c>
      <c r="J7858" t="s">
        <v>137</v>
      </c>
      <c r="K7858" t="s">
        <v>138</v>
      </c>
      <c r="L7858" t="s">
        <v>22237</v>
      </c>
      <c r="M7858" t="s">
        <v>22238</v>
      </c>
      <c r="N7858">
        <v>1.1477777769999999</v>
      </c>
      <c r="O7858">
        <v>0</v>
      </c>
      <c r="P7858">
        <v>10</v>
      </c>
      <c r="Q7858">
        <v>0</v>
      </c>
      <c r="R7858">
        <v>0</v>
      </c>
      <c r="S7858">
        <v>0</v>
      </c>
      <c r="T7858">
        <v>2</v>
      </c>
      <c r="U7858">
        <v>0</v>
      </c>
      <c r="V7858">
        <v>0</v>
      </c>
      <c r="W7858">
        <v>0</v>
      </c>
      <c r="X7858">
        <v>4.6172609451153344</v>
      </c>
      <c r="Y7858">
        <v>0</v>
      </c>
      <c r="Z7858">
        <v>0</v>
      </c>
      <c r="AA7858">
        <v>0</v>
      </c>
      <c r="AB7858">
        <v>3.2830625279290717</v>
      </c>
      <c r="AC7858">
        <v>0</v>
      </c>
      <c r="AD7858">
        <v>0</v>
      </c>
      <c r="AE7858">
        <v>7.9003234730444056</v>
      </c>
    </row>
    <row r="7859" spans="1:31" x14ac:dyDescent="0.25">
      <c r="A7859">
        <v>2353339</v>
      </c>
      <c r="B7859">
        <v>1</v>
      </c>
      <c r="C7859" t="s">
        <v>80</v>
      </c>
      <c r="D7859" t="s">
        <v>96</v>
      </c>
      <c r="E7859" t="s">
        <v>132</v>
      </c>
      <c r="F7859" t="s">
        <v>22239</v>
      </c>
      <c r="G7859" t="s">
        <v>134</v>
      </c>
      <c r="H7859" t="s">
        <v>135</v>
      </c>
      <c r="I7859" t="s">
        <v>144</v>
      </c>
      <c r="J7859" t="s">
        <v>137</v>
      </c>
      <c r="K7859" t="s">
        <v>138</v>
      </c>
      <c r="L7859" t="s">
        <v>22240</v>
      </c>
      <c r="M7859" t="s">
        <v>22241</v>
      </c>
      <c r="N7859">
        <v>0.20250000000000001</v>
      </c>
      <c r="O7859">
        <v>0</v>
      </c>
      <c r="P7859">
        <v>488</v>
      </c>
      <c r="Q7859">
        <v>0</v>
      </c>
      <c r="R7859">
        <v>1</v>
      </c>
      <c r="S7859">
        <v>8</v>
      </c>
      <c r="T7859">
        <v>49</v>
      </c>
      <c r="U7859">
        <v>0</v>
      </c>
      <c r="V7859">
        <v>0</v>
      </c>
      <c r="W7859">
        <v>0</v>
      </c>
      <c r="X7859">
        <v>49.458075675083045</v>
      </c>
      <c r="Y7859">
        <v>0</v>
      </c>
      <c r="Z7859">
        <v>2.7025046259412502E-2</v>
      </c>
      <c r="AA7859">
        <v>529.95046634801054</v>
      </c>
      <c r="AB7859">
        <v>41.820946424477107</v>
      </c>
      <c r="AC7859">
        <v>0</v>
      </c>
      <c r="AD7859">
        <v>0</v>
      </c>
      <c r="AE7859">
        <v>621.25651349383008</v>
      </c>
    </row>
    <row r="7860" spans="1:31" x14ac:dyDescent="0.25">
      <c r="A7860">
        <v>2353396</v>
      </c>
      <c r="B7860">
        <v>1</v>
      </c>
      <c r="C7860" t="s">
        <v>80</v>
      </c>
      <c r="D7860" t="s">
        <v>93</v>
      </c>
      <c r="E7860" t="s">
        <v>157</v>
      </c>
      <c r="F7860" t="s">
        <v>22242</v>
      </c>
      <c r="G7860" t="s">
        <v>159</v>
      </c>
      <c r="H7860" t="s">
        <v>154</v>
      </c>
      <c r="I7860" t="s">
        <v>144</v>
      </c>
      <c r="J7860" t="s">
        <v>137</v>
      </c>
      <c r="K7860" t="s">
        <v>138</v>
      </c>
      <c r="L7860" t="s">
        <v>22243</v>
      </c>
      <c r="M7860" t="s">
        <v>22244</v>
      </c>
      <c r="N7860">
        <v>2.8319444439999999</v>
      </c>
      <c r="O7860">
        <v>0</v>
      </c>
      <c r="P7860">
        <v>1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0.92471974628107345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0.92471974628107345</v>
      </c>
    </row>
    <row r="7861" spans="1:31" x14ac:dyDescent="0.25">
      <c r="A7861">
        <v>2353296</v>
      </c>
      <c r="B7861">
        <v>1</v>
      </c>
      <c r="C7861" t="s">
        <v>80</v>
      </c>
      <c r="D7861" t="s">
        <v>104</v>
      </c>
      <c r="E7861" t="s">
        <v>132</v>
      </c>
      <c r="F7861" t="s">
        <v>7834</v>
      </c>
      <c r="G7861" t="s">
        <v>134</v>
      </c>
      <c r="H7861" t="s">
        <v>135</v>
      </c>
      <c r="I7861" t="s">
        <v>144</v>
      </c>
      <c r="J7861" t="s">
        <v>137</v>
      </c>
      <c r="K7861" t="s">
        <v>138</v>
      </c>
      <c r="L7861" t="s">
        <v>22245</v>
      </c>
      <c r="M7861" t="s">
        <v>22246</v>
      </c>
      <c r="N7861">
        <v>0.775277777</v>
      </c>
      <c r="O7861">
        <v>2</v>
      </c>
      <c r="P7861">
        <v>1146</v>
      </c>
      <c r="Q7861">
        <v>5</v>
      </c>
      <c r="R7861">
        <v>17</v>
      </c>
      <c r="S7861">
        <v>0</v>
      </c>
      <c r="T7861">
        <v>59</v>
      </c>
      <c r="U7861">
        <v>1</v>
      </c>
      <c r="V7861">
        <v>0</v>
      </c>
      <c r="W7861">
        <v>0.44411998204219161</v>
      </c>
      <c r="X7861">
        <v>242.08976591383598</v>
      </c>
      <c r="Y7861">
        <v>1.3477483032087099</v>
      </c>
      <c r="Z7861">
        <v>7.3619954423469744</v>
      </c>
      <c r="AA7861">
        <v>0</v>
      </c>
      <c r="AB7861">
        <v>47.432358495776285</v>
      </c>
      <c r="AC7861">
        <v>117.52410841254058</v>
      </c>
      <c r="AD7861">
        <v>0</v>
      </c>
      <c r="AE7861">
        <v>416.2000965497507</v>
      </c>
    </row>
    <row r="7862" spans="1:31" x14ac:dyDescent="0.25">
      <c r="A7862">
        <v>2353047</v>
      </c>
      <c r="B7862">
        <v>1</v>
      </c>
      <c r="C7862" t="s">
        <v>80</v>
      </c>
      <c r="D7862" t="s">
        <v>110</v>
      </c>
      <c r="E7862" t="s">
        <v>151</v>
      </c>
      <c r="F7862" t="s">
        <v>22247</v>
      </c>
      <c r="G7862" t="s">
        <v>153</v>
      </c>
      <c r="H7862" t="s">
        <v>154</v>
      </c>
      <c r="I7862" t="s">
        <v>144</v>
      </c>
      <c r="J7862" t="s">
        <v>137</v>
      </c>
      <c r="K7862" t="s">
        <v>138</v>
      </c>
      <c r="L7862" t="s">
        <v>22248</v>
      </c>
      <c r="M7862" t="s">
        <v>22249</v>
      </c>
      <c r="N7862">
        <v>2.983055555</v>
      </c>
      <c r="O7862">
        <v>0</v>
      </c>
      <c r="P7862">
        <v>103</v>
      </c>
      <c r="Q7862">
        <v>0</v>
      </c>
      <c r="R7862">
        <v>0</v>
      </c>
      <c r="S7862">
        <v>0</v>
      </c>
      <c r="T7862">
        <v>6</v>
      </c>
      <c r="U7862">
        <v>0</v>
      </c>
      <c r="V7862">
        <v>0</v>
      </c>
      <c r="W7862">
        <v>0</v>
      </c>
      <c r="X7862">
        <v>86.163467418457373</v>
      </c>
      <c r="Y7862">
        <v>0</v>
      </c>
      <c r="Z7862">
        <v>0</v>
      </c>
      <c r="AA7862">
        <v>0</v>
      </c>
      <c r="AB7862">
        <v>13.80566365950685</v>
      </c>
      <c r="AC7862">
        <v>0</v>
      </c>
      <c r="AD7862">
        <v>0</v>
      </c>
      <c r="AE7862">
        <v>99.969131077964221</v>
      </c>
    </row>
    <row r="7863" spans="1:31" x14ac:dyDescent="0.25">
      <c r="A7863">
        <v>2353588</v>
      </c>
      <c r="B7863">
        <v>1</v>
      </c>
      <c r="C7863" t="s">
        <v>80</v>
      </c>
      <c r="D7863" t="s">
        <v>100</v>
      </c>
      <c r="E7863" t="s">
        <v>132</v>
      </c>
      <c r="F7863" t="s">
        <v>22250</v>
      </c>
      <c r="G7863" t="s">
        <v>134</v>
      </c>
      <c r="H7863" t="s">
        <v>135</v>
      </c>
      <c r="I7863" t="s">
        <v>144</v>
      </c>
      <c r="J7863" t="s">
        <v>137</v>
      </c>
      <c r="K7863" t="s">
        <v>138</v>
      </c>
      <c r="L7863" t="s">
        <v>22251</v>
      </c>
      <c r="M7863" t="s">
        <v>22252</v>
      </c>
      <c r="N7863">
        <v>0.36388888800000002</v>
      </c>
      <c r="O7863">
        <v>0</v>
      </c>
      <c r="P7863">
        <v>2133</v>
      </c>
      <c r="Q7863">
        <v>0</v>
      </c>
      <c r="R7863">
        <v>136</v>
      </c>
      <c r="S7863">
        <v>0</v>
      </c>
      <c r="T7863">
        <v>157</v>
      </c>
      <c r="U7863">
        <v>0</v>
      </c>
      <c r="V7863">
        <v>0</v>
      </c>
      <c r="W7863">
        <v>0</v>
      </c>
      <c r="X7863">
        <v>297.99080281647775</v>
      </c>
      <c r="Y7863">
        <v>0</v>
      </c>
      <c r="Z7863">
        <v>53.059908031095837</v>
      </c>
      <c r="AA7863">
        <v>0</v>
      </c>
      <c r="AB7863">
        <v>48.397140502841864</v>
      </c>
      <c r="AC7863">
        <v>0</v>
      </c>
      <c r="AD7863">
        <v>0</v>
      </c>
      <c r="AE7863">
        <v>399.44785135041548</v>
      </c>
    </row>
    <row r="7864" spans="1:31" x14ac:dyDescent="0.25">
      <c r="A7864">
        <v>2353130</v>
      </c>
      <c r="B7864">
        <v>1</v>
      </c>
      <c r="C7864" t="s">
        <v>81</v>
      </c>
      <c r="D7864" t="s">
        <v>123</v>
      </c>
      <c r="E7864" t="s">
        <v>147</v>
      </c>
      <c r="F7864" t="s">
        <v>22253</v>
      </c>
      <c r="G7864" t="s">
        <v>208</v>
      </c>
      <c r="H7864" t="s">
        <v>135</v>
      </c>
      <c r="I7864" t="s">
        <v>144</v>
      </c>
      <c r="J7864" t="s">
        <v>137</v>
      </c>
      <c r="K7864" t="s">
        <v>209</v>
      </c>
      <c r="L7864" t="s">
        <v>22254</v>
      </c>
      <c r="M7864" t="s">
        <v>22255</v>
      </c>
      <c r="N7864">
        <v>4.4169444440000003</v>
      </c>
      <c r="O7864">
        <v>0</v>
      </c>
      <c r="P7864">
        <v>8157</v>
      </c>
      <c r="Q7864">
        <v>0</v>
      </c>
      <c r="R7864">
        <v>1</v>
      </c>
      <c r="S7864">
        <v>4</v>
      </c>
      <c r="T7864">
        <v>1431</v>
      </c>
      <c r="U7864">
        <v>0</v>
      </c>
      <c r="V7864">
        <v>4</v>
      </c>
      <c r="W7864">
        <v>0</v>
      </c>
      <c r="X7864">
        <v>8948.8643551227433</v>
      </c>
      <c r="Y7864">
        <v>0</v>
      </c>
      <c r="Z7864">
        <v>32.341452719255173</v>
      </c>
      <c r="AA7864">
        <v>312.96403429875619</v>
      </c>
      <c r="AB7864">
        <v>6946.1201575571868</v>
      </c>
      <c r="AC7864">
        <v>0</v>
      </c>
      <c r="AD7864">
        <v>322.7851874614957</v>
      </c>
      <c r="AE7864">
        <v>16563.075187159437</v>
      </c>
    </row>
    <row r="7865" spans="1:31" x14ac:dyDescent="0.25">
      <c r="A7865">
        <v>2353084</v>
      </c>
      <c r="B7865">
        <v>1</v>
      </c>
      <c r="C7865" t="s">
        <v>80</v>
      </c>
      <c r="D7865" t="s">
        <v>89</v>
      </c>
      <c r="E7865" t="s">
        <v>141</v>
      </c>
      <c r="F7865" t="s">
        <v>11401</v>
      </c>
      <c r="G7865" t="s">
        <v>432</v>
      </c>
      <c r="H7865" t="s">
        <v>135</v>
      </c>
      <c r="I7865" t="s">
        <v>144</v>
      </c>
      <c r="J7865" t="s">
        <v>137</v>
      </c>
      <c r="K7865" t="s">
        <v>138</v>
      </c>
      <c r="L7865" t="s">
        <v>22256</v>
      </c>
      <c r="M7865" t="s">
        <v>22257</v>
      </c>
      <c r="N7865">
        <v>0.94277777699999998</v>
      </c>
      <c r="O7865">
        <v>0</v>
      </c>
      <c r="P7865">
        <v>186</v>
      </c>
      <c r="Q7865">
        <v>0</v>
      </c>
      <c r="R7865">
        <v>5</v>
      </c>
      <c r="S7865">
        <v>0</v>
      </c>
      <c r="T7865">
        <v>2</v>
      </c>
      <c r="U7865">
        <v>0</v>
      </c>
      <c r="V7865">
        <v>0</v>
      </c>
      <c r="W7865">
        <v>0</v>
      </c>
      <c r="X7865">
        <v>61.710334209153146</v>
      </c>
      <c r="Y7865">
        <v>0</v>
      </c>
      <c r="Z7865">
        <v>2.1236251671320203</v>
      </c>
      <c r="AA7865">
        <v>0</v>
      </c>
      <c r="AB7865">
        <v>2.1430215611286001</v>
      </c>
      <c r="AC7865">
        <v>0</v>
      </c>
      <c r="AD7865">
        <v>0</v>
      </c>
      <c r="AE7865">
        <v>65.976980937413771</v>
      </c>
    </row>
    <row r="7866" spans="1:31" x14ac:dyDescent="0.25">
      <c r="A7866">
        <v>2353207</v>
      </c>
      <c r="B7866">
        <v>1</v>
      </c>
      <c r="C7866" t="s">
        <v>80</v>
      </c>
      <c r="D7866" t="s">
        <v>93</v>
      </c>
      <c r="E7866" t="s">
        <v>132</v>
      </c>
      <c r="F7866" t="s">
        <v>22258</v>
      </c>
      <c r="G7866" t="s">
        <v>134</v>
      </c>
      <c r="H7866" t="s">
        <v>135</v>
      </c>
      <c r="I7866" t="s">
        <v>144</v>
      </c>
      <c r="J7866" t="s">
        <v>137</v>
      </c>
      <c r="K7866" t="s">
        <v>138</v>
      </c>
      <c r="L7866" t="s">
        <v>22259</v>
      </c>
      <c r="M7866" t="s">
        <v>22260</v>
      </c>
      <c r="N7866">
        <v>2.5280555549999999</v>
      </c>
      <c r="O7866">
        <v>0</v>
      </c>
      <c r="P7866">
        <v>0</v>
      </c>
      <c r="Q7866">
        <v>6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516.92457590243123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516.92457590243123</v>
      </c>
    </row>
    <row r="7867" spans="1:31" x14ac:dyDescent="0.25">
      <c r="A7867">
        <v>2353067</v>
      </c>
      <c r="B7867">
        <v>1</v>
      </c>
      <c r="C7867" t="s">
        <v>80</v>
      </c>
      <c r="D7867" t="s">
        <v>89</v>
      </c>
      <c r="E7867" t="s">
        <v>147</v>
      </c>
      <c r="F7867" t="s">
        <v>21717</v>
      </c>
      <c r="G7867" t="s">
        <v>184</v>
      </c>
      <c r="H7867" t="s">
        <v>135</v>
      </c>
      <c r="I7867" t="s">
        <v>144</v>
      </c>
      <c r="J7867" t="s">
        <v>137</v>
      </c>
      <c r="K7867" t="s">
        <v>138</v>
      </c>
      <c r="L7867" t="s">
        <v>22261</v>
      </c>
      <c r="M7867" t="s">
        <v>22262</v>
      </c>
      <c r="N7867">
        <v>1.573611111</v>
      </c>
      <c r="O7867">
        <v>0</v>
      </c>
      <c r="P7867">
        <v>163</v>
      </c>
      <c r="Q7867">
        <v>0</v>
      </c>
      <c r="R7867">
        <v>5</v>
      </c>
      <c r="S7867">
        <v>0</v>
      </c>
      <c r="T7867">
        <v>2</v>
      </c>
      <c r="U7867">
        <v>0</v>
      </c>
      <c r="V7867">
        <v>0</v>
      </c>
      <c r="W7867">
        <v>0</v>
      </c>
      <c r="X7867">
        <v>83.05911769486633</v>
      </c>
      <c r="Y7867">
        <v>0</v>
      </c>
      <c r="Z7867">
        <v>3.4744381461164751</v>
      </c>
      <c r="AA7867">
        <v>0</v>
      </c>
      <c r="AB7867">
        <v>3.0886105389411003</v>
      </c>
      <c r="AC7867">
        <v>0</v>
      </c>
      <c r="AD7867">
        <v>0</v>
      </c>
      <c r="AE7867">
        <v>89.622166379923897</v>
      </c>
    </row>
    <row r="7868" spans="1:31" x14ac:dyDescent="0.25">
      <c r="A7868">
        <v>2353170</v>
      </c>
      <c r="B7868">
        <v>1</v>
      </c>
      <c r="C7868" t="s">
        <v>80</v>
      </c>
      <c r="D7868" t="s">
        <v>110</v>
      </c>
      <c r="E7868" t="s">
        <v>157</v>
      </c>
      <c r="F7868" t="s">
        <v>22263</v>
      </c>
      <c r="G7868" t="s">
        <v>204</v>
      </c>
      <c r="H7868" t="s">
        <v>154</v>
      </c>
      <c r="I7868" t="s">
        <v>144</v>
      </c>
      <c r="J7868" t="s">
        <v>137</v>
      </c>
      <c r="K7868" t="s">
        <v>138</v>
      </c>
      <c r="L7868" t="s">
        <v>22264</v>
      </c>
      <c r="M7868" t="s">
        <v>22265</v>
      </c>
      <c r="N7868">
        <v>2.0691666660000001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4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1.6577537566796872</v>
      </c>
      <c r="AC7868">
        <v>0</v>
      </c>
      <c r="AD7868">
        <v>0</v>
      </c>
      <c r="AE7868">
        <v>1.6577537566796872</v>
      </c>
    </row>
    <row r="7869" spans="1:31" x14ac:dyDescent="0.25">
      <c r="A7869">
        <v>2353522</v>
      </c>
      <c r="B7869">
        <v>1</v>
      </c>
      <c r="C7869" t="s">
        <v>80</v>
      </c>
      <c r="D7869" t="s">
        <v>96</v>
      </c>
      <c r="E7869" t="s">
        <v>157</v>
      </c>
      <c r="F7869" t="s">
        <v>21851</v>
      </c>
      <c r="G7869" t="s">
        <v>279</v>
      </c>
      <c r="H7869" t="s">
        <v>154</v>
      </c>
      <c r="I7869" t="s">
        <v>144</v>
      </c>
      <c r="J7869" t="s">
        <v>137</v>
      </c>
      <c r="K7869" t="s">
        <v>138</v>
      </c>
      <c r="L7869" t="s">
        <v>22266</v>
      </c>
      <c r="M7869" t="s">
        <v>22267</v>
      </c>
      <c r="N7869">
        <v>1.0833333329999999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1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>
        <v>2.0308246587175556</v>
      </c>
      <c r="AC7869">
        <v>0</v>
      </c>
      <c r="AD7869">
        <v>0</v>
      </c>
      <c r="AE7869">
        <v>2.0308246587175556</v>
      </c>
    </row>
    <row r="7870" spans="1:31" x14ac:dyDescent="0.25">
      <c r="A7870">
        <v>2353336</v>
      </c>
      <c r="B7870">
        <v>1</v>
      </c>
      <c r="C7870" t="s">
        <v>80</v>
      </c>
      <c r="D7870" t="s">
        <v>105</v>
      </c>
      <c r="E7870" t="s">
        <v>141</v>
      </c>
      <c r="F7870" t="s">
        <v>22268</v>
      </c>
      <c r="G7870" t="s">
        <v>134</v>
      </c>
      <c r="H7870" t="s">
        <v>135</v>
      </c>
      <c r="I7870" t="s">
        <v>144</v>
      </c>
      <c r="J7870" t="s">
        <v>137</v>
      </c>
      <c r="K7870" t="s">
        <v>138</v>
      </c>
      <c r="L7870" t="s">
        <v>22269</v>
      </c>
      <c r="M7870" t="s">
        <v>22270</v>
      </c>
      <c r="N7870">
        <v>0.55500000000000005</v>
      </c>
      <c r="O7870">
        <v>0</v>
      </c>
      <c r="P7870">
        <v>339</v>
      </c>
      <c r="Q7870">
        <v>0</v>
      </c>
      <c r="R7870">
        <v>0</v>
      </c>
      <c r="S7870">
        <v>0</v>
      </c>
      <c r="T7870">
        <v>1</v>
      </c>
      <c r="U7870">
        <v>0</v>
      </c>
      <c r="V7870">
        <v>0</v>
      </c>
      <c r="W7870">
        <v>0</v>
      </c>
      <c r="X7870">
        <v>72.411171592401331</v>
      </c>
      <c r="Y7870">
        <v>0</v>
      </c>
      <c r="Z7870">
        <v>0</v>
      </c>
      <c r="AA7870">
        <v>0</v>
      </c>
      <c r="AB7870">
        <v>9.0723448759200007E-2</v>
      </c>
      <c r="AC7870">
        <v>0</v>
      </c>
      <c r="AD7870">
        <v>0</v>
      </c>
      <c r="AE7870">
        <v>72.501895041160537</v>
      </c>
    </row>
    <row r="7871" spans="1:31" x14ac:dyDescent="0.25">
      <c r="A7871">
        <v>2353213</v>
      </c>
      <c r="B7871">
        <v>1</v>
      </c>
      <c r="C7871" t="s">
        <v>81</v>
      </c>
      <c r="D7871" t="s">
        <v>128</v>
      </c>
      <c r="E7871" t="s">
        <v>326</v>
      </c>
      <c r="F7871" t="s">
        <v>22271</v>
      </c>
      <c r="G7871" t="s">
        <v>153</v>
      </c>
      <c r="H7871" t="s">
        <v>154</v>
      </c>
      <c r="I7871" t="s">
        <v>144</v>
      </c>
      <c r="J7871" t="s">
        <v>137</v>
      </c>
      <c r="K7871" t="s">
        <v>138</v>
      </c>
      <c r="L7871" t="s">
        <v>22272</v>
      </c>
      <c r="M7871" t="s">
        <v>22273</v>
      </c>
      <c r="N7871">
        <v>1.6088888880000001</v>
      </c>
      <c r="O7871">
        <v>0</v>
      </c>
      <c r="P7871">
        <v>204</v>
      </c>
      <c r="Q7871">
        <v>0</v>
      </c>
      <c r="R7871">
        <v>5</v>
      </c>
      <c r="S7871">
        <v>0</v>
      </c>
      <c r="T7871">
        <v>9</v>
      </c>
      <c r="U7871">
        <v>0</v>
      </c>
      <c r="V7871">
        <v>0</v>
      </c>
      <c r="W7871">
        <v>0</v>
      </c>
      <c r="X7871">
        <v>94.095468398741772</v>
      </c>
      <c r="Y7871">
        <v>0</v>
      </c>
      <c r="Z7871">
        <v>0.68326359871517672</v>
      </c>
      <c r="AA7871">
        <v>0</v>
      </c>
      <c r="AB7871">
        <v>40.030139674248318</v>
      </c>
      <c r="AC7871">
        <v>0</v>
      </c>
      <c r="AD7871">
        <v>0</v>
      </c>
      <c r="AE7871">
        <v>134.80887167170528</v>
      </c>
    </row>
    <row r="7872" spans="1:31" x14ac:dyDescent="0.25">
      <c r="A7872">
        <v>2353479</v>
      </c>
      <c r="B7872">
        <v>1</v>
      </c>
      <c r="C7872" t="s">
        <v>80</v>
      </c>
      <c r="D7872" t="s">
        <v>97</v>
      </c>
      <c r="E7872" t="s">
        <v>147</v>
      </c>
      <c r="F7872" t="s">
        <v>22274</v>
      </c>
      <c r="G7872" t="s">
        <v>184</v>
      </c>
      <c r="H7872" t="s">
        <v>135</v>
      </c>
      <c r="I7872" t="s">
        <v>144</v>
      </c>
      <c r="J7872" t="s">
        <v>137</v>
      </c>
      <c r="K7872" t="s">
        <v>138</v>
      </c>
      <c r="L7872" t="s">
        <v>22275</v>
      </c>
      <c r="M7872" t="s">
        <v>22276</v>
      </c>
      <c r="N7872">
        <v>1.447777777</v>
      </c>
      <c r="O7872">
        <v>0</v>
      </c>
      <c r="P7872">
        <v>58</v>
      </c>
      <c r="Q7872">
        <v>0</v>
      </c>
      <c r="R7872">
        <v>9</v>
      </c>
      <c r="S7872">
        <v>0</v>
      </c>
      <c r="T7872">
        <v>16</v>
      </c>
      <c r="U7872">
        <v>0</v>
      </c>
      <c r="V7872">
        <v>0</v>
      </c>
      <c r="W7872">
        <v>0</v>
      </c>
      <c r="X7872">
        <v>23.015325968202525</v>
      </c>
      <c r="Y7872">
        <v>0</v>
      </c>
      <c r="Z7872">
        <v>12.683265910656376</v>
      </c>
      <c r="AA7872">
        <v>0</v>
      </c>
      <c r="AB7872">
        <v>43.267359841751933</v>
      </c>
      <c r="AC7872">
        <v>0</v>
      </c>
      <c r="AD7872">
        <v>0</v>
      </c>
      <c r="AE7872">
        <v>78.965951720610832</v>
      </c>
    </row>
    <row r="7873" spans="1:31" x14ac:dyDescent="0.25">
      <c r="A7873">
        <v>2353379</v>
      </c>
      <c r="B7873">
        <v>1</v>
      </c>
      <c r="C7873" t="s">
        <v>80</v>
      </c>
      <c r="D7873" t="s">
        <v>100</v>
      </c>
      <c r="E7873" t="s">
        <v>151</v>
      </c>
      <c r="F7873" t="s">
        <v>22277</v>
      </c>
      <c r="G7873" t="s">
        <v>153</v>
      </c>
      <c r="H7873" t="s">
        <v>154</v>
      </c>
      <c r="I7873" t="s">
        <v>144</v>
      </c>
      <c r="J7873" t="s">
        <v>137</v>
      </c>
      <c r="K7873" t="s">
        <v>138</v>
      </c>
      <c r="L7873" t="s">
        <v>22278</v>
      </c>
      <c r="M7873" t="s">
        <v>22279</v>
      </c>
      <c r="N7873">
        <v>4.8086111110000003</v>
      </c>
      <c r="O7873">
        <v>0</v>
      </c>
      <c r="P7873">
        <v>272</v>
      </c>
      <c r="Q7873">
        <v>0</v>
      </c>
      <c r="R7873">
        <v>0</v>
      </c>
      <c r="S7873">
        <v>0</v>
      </c>
      <c r="T7873">
        <v>9</v>
      </c>
      <c r="U7873">
        <v>0</v>
      </c>
      <c r="V7873">
        <v>0</v>
      </c>
      <c r="W7873">
        <v>0</v>
      </c>
      <c r="X7873">
        <v>393.08200517222991</v>
      </c>
      <c r="Y7873">
        <v>0</v>
      </c>
      <c r="Z7873">
        <v>0</v>
      </c>
      <c r="AA7873">
        <v>0</v>
      </c>
      <c r="AB7873">
        <v>32.54863050402269</v>
      </c>
      <c r="AC7873">
        <v>0</v>
      </c>
      <c r="AD7873">
        <v>0</v>
      </c>
      <c r="AE7873">
        <v>425.63063567625261</v>
      </c>
    </row>
    <row r="7874" spans="1:31" x14ac:dyDescent="0.25">
      <c r="A7874">
        <v>2353399</v>
      </c>
      <c r="B7874">
        <v>1</v>
      </c>
      <c r="C7874" t="s">
        <v>81</v>
      </c>
      <c r="D7874" t="s">
        <v>113</v>
      </c>
      <c r="E7874" t="s">
        <v>132</v>
      </c>
      <c r="F7874" t="s">
        <v>2527</v>
      </c>
      <c r="G7874" t="s">
        <v>134</v>
      </c>
      <c r="H7874" t="s">
        <v>135</v>
      </c>
      <c r="I7874" t="s">
        <v>136</v>
      </c>
      <c r="J7874" t="s">
        <v>137</v>
      </c>
      <c r="K7874" t="s">
        <v>138</v>
      </c>
      <c r="L7874" t="s">
        <v>22280</v>
      </c>
      <c r="M7874" t="s">
        <v>22281</v>
      </c>
      <c r="N7874">
        <v>1.7500000000000002E-2</v>
      </c>
      <c r="O7874">
        <v>0</v>
      </c>
      <c r="P7874">
        <v>1286</v>
      </c>
      <c r="Q7874">
        <v>2</v>
      </c>
      <c r="R7874">
        <v>421</v>
      </c>
      <c r="S7874">
        <v>5</v>
      </c>
      <c r="T7874">
        <v>74</v>
      </c>
      <c r="U7874">
        <v>0</v>
      </c>
      <c r="V7874">
        <v>2</v>
      </c>
      <c r="W7874">
        <v>0</v>
      </c>
      <c r="X7874">
        <v>3.8892316542812249</v>
      </c>
      <c r="Y7874">
        <v>1.4193828213285002</v>
      </c>
      <c r="Z7874">
        <v>5.8817790203216154</v>
      </c>
      <c r="AA7874">
        <v>0.19947791701379503</v>
      </c>
      <c r="AB7874">
        <v>1.2788938907532728</v>
      </c>
      <c r="AC7874">
        <v>0</v>
      </c>
      <c r="AD7874">
        <v>2.9828762495896002</v>
      </c>
      <c r="AE7874">
        <v>15.651641553288007</v>
      </c>
    </row>
    <row r="7875" spans="1:31" x14ac:dyDescent="0.25">
      <c r="A7875">
        <v>2353542</v>
      </c>
      <c r="B7875">
        <v>1</v>
      </c>
      <c r="C7875" t="s">
        <v>80</v>
      </c>
      <c r="D7875" t="s">
        <v>104</v>
      </c>
      <c r="E7875" t="s">
        <v>174</v>
      </c>
      <c r="F7875" t="s">
        <v>22282</v>
      </c>
      <c r="G7875" t="s">
        <v>176</v>
      </c>
      <c r="H7875" t="s">
        <v>154</v>
      </c>
      <c r="I7875" t="s">
        <v>144</v>
      </c>
      <c r="J7875" t="s">
        <v>137</v>
      </c>
      <c r="K7875" t="s">
        <v>138</v>
      </c>
      <c r="L7875" t="s">
        <v>22283</v>
      </c>
      <c r="M7875" t="s">
        <v>22284</v>
      </c>
      <c r="N7875">
        <v>1.7188888879999999</v>
      </c>
      <c r="O7875">
        <v>0</v>
      </c>
      <c r="P7875">
        <v>3</v>
      </c>
      <c r="Q7875">
        <v>0</v>
      </c>
      <c r="R7875">
        <v>3</v>
      </c>
      <c r="S7875">
        <v>0</v>
      </c>
      <c r="T7875">
        <v>3</v>
      </c>
      <c r="U7875">
        <v>0</v>
      </c>
      <c r="V7875">
        <v>0</v>
      </c>
      <c r="W7875">
        <v>0</v>
      </c>
      <c r="X7875">
        <v>8.1054508872259845</v>
      </c>
      <c r="Y7875">
        <v>0</v>
      </c>
      <c r="Z7875">
        <v>7.1158106800209211</v>
      </c>
      <c r="AA7875">
        <v>0</v>
      </c>
      <c r="AB7875">
        <v>11.320949818674382</v>
      </c>
      <c r="AC7875">
        <v>0</v>
      </c>
      <c r="AD7875">
        <v>0</v>
      </c>
      <c r="AE7875">
        <v>26.542211385921288</v>
      </c>
    </row>
    <row r="7876" spans="1:31" x14ac:dyDescent="0.25">
      <c r="A7876">
        <v>2353044</v>
      </c>
      <c r="B7876">
        <v>1</v>
      </c>
      <c r="C7876" t="s">
        <v>81</v>
      </c>
      <c r="D7876" t="s">
        <v>128</v>
      </c>
      <c r="E7876" t="s">
        <v>174</v>
      </c>
      <c r="F7876" t="s">
        <v>21648</v>
      </c>
      <c r="G7876" t="s">
        <v>176</v>
      </c>
      <c r="H7876" t="s">
        <v>154</v>
      </c>
      <c r="I7876" t="s">
        <v>144</v>
      </c>
      <c r="J7876" t="s">
        <v>137</v>
      </c>
      <c r="K7876" t="s">
        <v>138</v>
      </c>
      <c r="L7876" t="s">
        <v>22285</v>
      </c>
      <c r="M7876" t="s">
        <v>22286</v>
      </c>
      <c r="N7876">
        <v>0.89944444400000001</v>
      </c>
      <c r="O7876">
        <v>0</v>
      </c>
      <c r="P7876">
        <v>146</v>
      </c>
      <c r="Q7876">
        <v>0</v>
      </c>
      <c r="R7876">
        <v>1</v>
      </c>
      <c r="S7876">
        <v>0</v>
      </c>
      <c r="T7876">
        <v>17</v>
      </c>
      <c r="U7876">
        <v>0</v>
      </c>
      <c r="V7876">
        <v>0</v>
      </c>
      <c r="W7876">
        <v>0</v>
      </c>
      <c r="X7876">
        <v>30.534826674920723</v>
      </c>
      <c r="Y7876">
        <v>0</v>
      </c>
      <c r="Z7876">
        <v>0.15434987417018836</v>
      </c>
      <c r="AA7876">
        <v>0</v>
      </c>
      <c r="AB7876">
        <v>7.874639378996946</v>
      </c>
      <c r="AC7876">
        <v>0</v>
      </c>
      <c r="AD7876">
        <v>0</v>
      </c>
      <c r="AE7876">
        <v>38.563815928087855</v>
      </c>
    </row>
    <row r="7877" spans="1:31" x14ac:dyDescent="0.25">
      <c r="A7877">
        <v>2353187</v>
      </c>
      <c r="B7877">
        <v>1</v>
      </c>
      <c r="C7877" t="s">
        <v>80</v>
      </c>
      <c r="D7877" t="s">
        <v>93</v>
      </c>
      <c r="E7877" t="s">
        <v>157</v>
      </c>
      <c r="F7877" t="s">
        <v>22287</v>
      </c>
      <c r="G7877" t="s">
        <v>159</v>
      </c>
      <c r="H7877" t="s">
        <v>154</v>
      </c>
      <c r="I7877" t="s">
        <v>144</v>
      </c>
      <c r="J7877" t="s">
        <v>137</v>
      </c>
      <c r="K7877" t="s">
        <v>138</v>
      </c>
      <c r="L7877" t="s">
        <v>22288</v>
      </c>
      <c r="M7877" t="s">
        <v>22289</v>
      </c>
      <c r="N7877">
        <v>4.0261111109999996</v>
      </c>
      <c r="O7877">
        <v>0</v>
      </c>
      <c r="P7877">
        <v>0</v>
      </c>
      <c r="Q7877">
        <v>0</v>
      </c>
      <c r="R7877">
        <v>1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1.4264264779946668E-2</v>
      </c>
      <c r="AA7877">
        <v>0</v>
      </c>
      <c r="AB7877">
        <v>0</v>
      </c>
      <c r="AC7877">
        <v>0</v>
      </c>
      <c r="AD7877">
        <v>0</v>
      </c>
      <c r="AE7877">
        <v>1.4264264779946668E-2</v>
      </c>
    </row>
    <row r="7878" spans="1:31" x14ac:dyDescent="0.25">
      <c r="A7878">
        <v>2353485</v>
      </c>
      <c r="B7878">
        <v>1</v>
      </c>
      <c r="C7878" t="s">
        <v>81</v>
      </c>
      <c r="D7878" t="s">
        <v>121</v>
      </c>
      <c r="E7878" t="s">
        <v>147</v>
      </c>
      <c r="F7878" t="s">
        <v>3549</v>
      </c>
      <c r="G7878" t="s">
        <v>134</v>
      </c>
      <c r="H7878" t="s">
        <v>135</v>
      </c>
      <c r="I7878" t="s">
        <v>136</v>
      </c>
      <c r="J7878" t="s">
        <v>137</v>
      </c>
      <c r="K7878" t="s">
        <v>138</v>
      </c>
      <c r="L7878" t="s">
        <v>22290</v>
      </c>
      <c r="M7878" t="s">
        <v>22291</v>
      </c>
      <c r="N7878">
        <v>1.8888888E-2</v>
      </c>
      <c r="O7878">
        <v>0</v>
      </c>
      <c r="P7878">
        <v>515</v>
      </c>
      <c r="Q7878">
        <v>0</v>
      </c>
      <c r="R7878">
        <v>13</v>
      </c>
      <c r="S7878">
        <v>4</v>
      </c>
      <c r="T7878">
        <v>17</v>
      </c>
      <c r="U7878">
        <v>0</v>
      </c>
      <c r="V7878">
        <v>0</v>
      </c>
      <c r="W7878">
        <v>0</v>
      </c>
      <c r="X7878">
        <v>1.6440651748144628</v>
      </c>
      <c r="Y7878">
        <v>0</v>
      </c>
      <c r="Z7878">
        <v>0.2162182389228989</v>
      </c>
      <c r="AA7878">
        <v>0.39740261242827335</v>
      </c>
      <c r="AB7878">
        <v>0.11954297489032889</v>
      </c>
      <c r="AC7878">
        <v>0</v>
      </c>
      <c r="AD7878">
        <v>0</v>
      </c>
      <c r="AE7878">
        <v>2.377229001055964</v>
      </c>
    </row>
    <row r="7879" spans="1:31" x14ac:dyDescent="0.25">
      <c r="A7879">
        <v>2353585</v>
      </c>
      <c r="B7879">
        <v>1</v>
      </c>
      <c r="C7879" t="s">
        <v>80</v>
      </c>
      <c r="D7879" t="s">
        <v>109</v>
      </c>
      <c r="E7879" t="s">
        <v>151</v>
      </c>
      <c r="F7879" t="s">
        <v>22292</v>
      </c>
      <c r="G7879" t="s">
        <v>153</v>
      </c>
      <c r="H7879" t="s">
        <v>154</v>
      </c>
      <c r="I7879" t="s">
        <v>144</v>
      </c>
      <c r="J7879" t="s">
        <v>137</v>
      </c>
      <c r="K7879" t="s">
        <v>138</v>
      </c>
      <c r="L7879" t="s">
        <v>22293</v>
      </c>
      <c r="M7879" t="s">
        <v>22294</v>
      </c>
      <c r="N7879">
        <v>1.4375</v>
      </c>
      <c r="O7879">
        <v>0</v>
      </c>
      <c r="P7879">
        <v>1</v>
      </c>
      <c r="Q7879">
        <v>0</v>
      </c>
      <c r="R7879">
        <v>0</v>
      </c>
      <c r="S7879">
        <v>0</v>
      </c>
      <c r="T7879">
        <v>1</v>
      </c>
      <c r="U7879">
        <v>0</v>
      </c>
      <c r="V7879">
        <v>0</v>
      </c>
      <c r="W7879">
        <v>0</v>
      </c>
      <c r="X7879">
        <v>0.6077908518525561</v>
      </c>
      <c r="Y7879">
        <v>0</v>
      </c>
      <c r="Z7879">
        <v>0</v>
      </c>
      <c r="AA7879">
        <v>0</v>
      </c>
      <c r="AB7879">
        <v>0.4049360250282667</v>
      </c>
      <c r="AC7879">
        <v>0</v>
      </c>
      <c r="AD7879">
        <v>0</v>
      </c>
      <c r="AE7879">
        <v>1.0127268768808229</v>
      </c>
    </row>
    <row r="7880" spans="1:31" x14ac:dyDescent="0.25">
      <c r="A7880">
        <v>2353442</v>
      </c>
      <c r="B7880">
        <v>1</v>
      </c>
      <c r="C7880" t="s">
        <v>80</v>
      </c>
      <c r="D7880" t="s">
        <v>108</v>
      </c>
      <c r="E7880" t="s">
        <v>151</v>
      </c>
      <c r="F7880" t="s">
        <v>22295</v>
      </c>
      <c r="G7880" t="s">
        <v>153</v>
      </c>
      <c r="H7880" t="s">
        <v>154</v>
      </c>
      <c r="I7880" t="s">
        <v>144</v>
      </c>
      <c r="J7880" t="s">
        <v>137</v>
      </c>
      <c r="K7880" t="s">
        <v>138</v>
      </c>
      <c r="L7880" t="s">
        <v>22296</v>
      </c>
      <c r="M7880" t="s">
        <v>22297</v>
      </c>
      <c r="N7880">
        <v>1.7180555550000001</v>
      </c>
      <c r="O7880">
        <v>0</v>
      </c>
      <c r="P7880">
        <v>20</v>
      </c>
      <c r="Q7880">
        <v>0</v>
      </c>
      <c r="R7880">
        <v>5</v>
      </c>
      <c r="S7880">
        <v>0</v>
      </c>
      <c r="T7880">
        <v>4</v>
      </c>
      <c r="U7880">
        <v>0</v>
      </c>
      <c r="V7880">
        <v>0</v>
      </c>
      <c r="W7880">
        <v>0</v>
      </c>
      <c r="X7880">
        <v>7.449652526852848</v>
      </c>
      <c r="Y7880">
        <v>0</v>
      </c>
      <c r="Z7880">
        <v>0.34555729029192223</v>
      </c>
      <c r="AA7880">
        <v>0</v>
      </c>
      <c r="AB7880">
        <v>0.75237478948062519</v>
      </c>
      <c r="AC7880">
        <v>0</v>
      </c>
      <c r="AD7880">
        <v>0</v>
      </c>
      <c r="AE7880">
        <v>8.5475846066253958</v>
      </c>
    </row>
    <row r="7881" spans="1:31" x14ac:dyDescent="0.25">
      <c r="A7881">
        <v>2353488</v>
      </c>
      <c r="B7881">
        <v>1</v>
      </c>
      <c r="C7881" t="s">
        <v>80</v>
      </c>
      <c r="D7881" t="s">
        <v>97</v>
      </c>
      <c r="E7881" t="s">
        <v>141</v>
      </c>
      <c r="F7881" t="s">
        <v>8364</v>
      </c>
      <c r="G7881" t="s">
        <v>134</v>
      </c>
      <c r="H7881" t="s">
        <v>135</v>
      </c>
      <c r="I7881" t="s">
        <v>144</v>
      </c>
      <c r="J7881" t="s">
        <v>137</v>
      </c>
      <c r="K7881" t="s">
        <v>138</v>
      </c>
      <c r="L7881" t="s">
        <v>22298</v>
      </c>
      <c r="M7881" t="s">
        <v>22299</v>
      </c>
      <c r="N7881">
        <v>1.776944444</v>
      </c>
      <c r="O7881">
        <v>12</v>
      </c>
      <c r="P7881">
        <v>671</v>
      </c>
      <c r="Q7881">
        <v>8</v>
      </c>
      <c r="R7881">
        <v>98</v>
      </c>
      <c r="S7881">
        <v>13</v>
      </c>
      <c r="T7881">
        <v>126</v>
      </c>
      <c r="U7881">
        <v>2</v>
      </c>
      <c r="V7881">
        <v>1</v>
      </c>
      <c r="W7881">
        <v>23.08134603718301</v>
      </c>
      <c r="X7881">
        <v>400.43006314058675</v>
      </c>
      <c r="Y7881">
        <v>26.53474220137776</v>
      </c>
      <c r="Z7881">
        <v>122.19449424318414</v>
      </c>
      <c r="AA7881">
        <v>75.266918665171673</v>
      </c>
      <c r="AB7881">
        <v>225.8119169890748</v>
      </c>
      <c r="AC7881">
        <v>319.95073151164775</v>
      </c>
      <c r="AD7881">
        <v>17.784913380396258</v>
      </c>
      <c r="AE7881">
        <v>1211.0551261686223</v>
      </c>
    </row>
    <row r="7882" spans="1:31" x14ac:dyDescent="0.25">
      <c r="A7882">
        <v>2353511</v>
      </c>
      <c r="B7882">
        <v>1</v>
      </c>
      <c r="C7882" t="s">
        <v>81</v>
      </c>
      <c r="D7882" t="s">
        <v>128</v>
      </c>
      <c r="E7882" t="s">
        <v>174</v>
      </c>
      <c r="F7882" t="s">
        <v>22300</v>
      </c>
      <c r="G7882" t="s">
        <v>176</v>
      </c>
      <c r="H7882" t="s">
        <v>154</v>
      </c>
      <c r="I7882" t="s">
        <v>144</v>
      </c>
      <c r="J7882" t="s">
        <v>137</v>
      </c>
      <c r="K7882" t="s">
        <v>138</v>
      </c>
      <c r="L7882" t="s">
        <v>22301</v>
      </c>
      <c r="M7882" t="s">
        <v>22302</v>
      </c>
      <c r="N7882">
        <v>1.4624999999999999</v>
      </c>
      <c r="O7882">
        <v>0</v>
      </c>
      <c r="P7882">
        <v>307</v>
      </c>
      <c r="Q7882">
        <v>0</v>
      </c>
      <c r="R7882">
        <v>3</v>
      </c>
      <c r="S7882">
        <v>0</v>
      </c>
      <c r="T7882">
        <v>22</v>
      </c>
      <c r="U7882">
        <v>0</v>
      </c>
      <c r="V7882">
        <v>0</v>
      </c>
      <c r="W7882">
        <v>0</v>
      </c>
      <c r="X7882">
        <v>108.50339705907746</v>
      </c>
      <c r="Y7882">
        <v>0</v>
      </c>
      <c r="Z7882">
        <v>6.1111940076723767</v>
      </c>
      <c r="AA7882">
        <v>0</v>
      </c>
      <c r="AB7882">
        <v>21.122779720124605</v>
      </c>
      <c r="AC7882">
        <v>0</v>
      </c>
      <c r="AD7882">
        <v>0</v>
      </c>
      <c r="AE7882">
        <v>135.73737078687444</v>
      </c>
    </row>
    <row r="7883" spans="1:31" x14ac:dyDescent="0.25">
      <c r="A7883">
        <v>2353534</v>
      </c>
      <c r="B7883">
        <v>1</v>
      </c>
      <c r="C7883" t="s">
        <v>81</v>
      </c>
      <c r="D7883" t="s">
        <v>113</v>
      </c>
      <c r="E7883" t="s">
        <v>151</v>
      </c>
      <c r="F7883" t="s">
        <v>22303</v>
      </c>
      <c r="G7883" t="s">
        <v>194</v>
      </c>
      <c r="H7883" t="s">
        <v>154</v>
      </c>
      <c r="I7883" t="s">
        <v>144</v>
      </c>
      <c r="J7883" t="s">
        <v>137</v>
      </c>
      <c r="K7883" t="s">
        <v>138</v>
      </c>
      <c r="L7883" t="s">
        <v>22304</v>
      </c>
      <c r="M7883" t="s">
        <v>22305</v>
      </c>
      <c r="N7883">
        <v>0.94666666600000005</v>
      </c>
      <c r="O7883">
        <v>0</v>
      </c>
      <c r="P7883">
        <v>25</v>
      </c>
      <c r="Q7883">
        <v>0</v>
      </c>
      <c r="R7883">
        <v>0</v>
      </c>
      <c r="S7883">
        <v>0</v>
      </c>
      <c r="T7883">
        <v>17</v>
      </c>
      <c r="U7883">
        <v>0</v>
      </c>
      <c r="V7883">
        <v>0</v>
      </c>
      <c r="W7883">
        <v>0</v>
      </c>
      <c r="X7883">
        <v>9.1303318832159839</v>
      </c>
      <c r="Y7883">
        <v>0</v>
      </c>
      <c r="Z7883">
        <v>0</v>
      </c>
      <c r="AA7883">
        <v>0</v>
      </c>
      <c r="AB7883">
        <v>10.115040635356452</v>
      </c>
      <c r="AC7883">
        <v>0</v>
      </c>
      <c r="AD7883">
        <v>0</v>
      </c>
      <c r="AE7883">
        <v>19.245372518572438</v>
      </c>
    </row>
    <row r="7884" spans="1:31" x14ac:dyDescent="0.25">
      <c r="A7884">
        <v>2353325</v>
      </c>
      <c r="B7884">
        <v>1</v>
      </c>
      <c r="C7884" t="s">
        <v>80</v>
      </c>
      <c r="D7884" t="s">
        <v>103</v>
      </c>
      <c r="E7884" t="s">
        <v>141</v>
      </c>
      <c r="F7884" t="s">
        <v>22306</v>
      </c>
      <c r="G7884" t="s">
        <v>208</v>
      </c>
      <c r="H7884" t="s">
        <v>135</v>
      </c>
      <c r="I7884" t="s">
        <v>144</v>
      </c>
      <c r="J7884" t="s">
        <v>137</v>
      </c>
      <c r="K7884" t="s">
        <v>209</v>
      </c>
      <c r="L7884" t="s">
        <v>22307</v>
      </c>
      <c r="M7884" t="s">
        <v>22308</v>
      </c>
      <c r="N7884">
        <v>3.5611111110000002</v>
      </c>
      <c r="O7884">
        <v>21</v>
      </c>
      <c r="P7884">
        <v>2579</v>
      </c>
      <c r="Q7884">
        <v>33</v>
      </c>
      <c r="R7884">
        <v>192</v>
      </c>
      <c r="S7884">
        <v>56</v>
      </c>
      <c r="T7884">
        <v>700</v>
      </c>
      <c r="U7884">
        <v>7</v>
      </c>
      <c r="V7884">
        <v>1</v>
      </c>
      <c r="W7884">
        <v>68.867582210569225</v>
      </c>
      <c r="X7884">
        <v>1987.8419889125441</v>
      </c>
      <c r="Y7884">
        <v>534.86643766902762</v>
      </c>
      <c r="Z7884">
        <v>371.85678113962678</v>
      </c>
      <c r="AA7884">
        <v>1230.938938319071</v>
      </c>
      <c r="AB7884">
        <v>2125.8341079934798</v>
      </c>
      <c r="AC7884">
        <v>1765.953739646076</v>
      </c>
      <c r="AD7884">
        <v>77.778242208528326</v>
      </c>
      <c r="AE7884">
        <v>8163.9378180989233</v>
      </c>
    </row>
    <row r="7885" spans="1:31" x14ac:dyDescent="0.25">
      <c r="A7885">
        <v>2353302</v>
      </c>
      <c r="B7885">
        <v>1</v>
      </c>
      <c r="C7885" t="s">
        <v>80</v>
      </c>
      <c r="D7885" t="s">
        <v>105</v>
      </c>
      <c r="E7885" t="s">
        <v>147</v>
      </c>
      <c r="F7885" t="s">
        <v>22309</v>
      </c>
      <c r="G7885" t="s">
        <v>184</v>
      </c>
      <c r="H7885" t="s">
        <v>135</v>
      </c>
      <c r="I7885" t="s">
        <v>144</v>
      </c>
      <c r="J7885" t="s">
        <v>137</v>
      </c>
      <c r="K7885" t="s">
        <v>138</v>
      </c>
      <c r="L7885" t="s">
        <v>22310</v>
      </c>
      <c r="M7885" t="s">
        <v>22311</v>
      </c>
      <c r="N7885">
        <v>5.4175000000000004</v>
      </c>
      <c r="O7885">
        <v>3</v>
      </c>
      <c r="P7885">
        <v>0</v>
      </c>
      <c r="Q7885">
        <v>1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8.3136643976771669</v>
      </c>
      <c r="X7885">
        <v>0</v>
      </c>
      <c r="Y7885">
        <v>3.1660442024640001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11.479708600141167</v>
      </c>
    </row>
    <row r="7886" spans="1:31" x14ac:dyDescent="0.25">
      <c r="A7886">
        <v>2353033</v>
      </c>
      <c r="B7886">
        <v>1</v>
      </c>
      <c r="C7886" t="s">
        <v>80</v>
      </c>
      <c r="D7886" t="s">
        <v>110</v>
      </c>
      <c r="E7886" t="s">
        <v>157</v>
      </c>
      <c r="F7886" t="s">
        <v>11994</v>
      </c>
      <c r="G7886" t="s">
        <v>204</v>
      </c>
      <c r="H7886" t="s">
        <v>154</v>
      </c>
      <c r="I7886" t="s">
        <v>144</v>
      </c>
      <c r="J7886" t="s">
        <v>137</v>
      </c>
      <c r="K7886" t="s">
        <v>138</v>
      </c>
      <c r="L7886" t="s">
        <v>22312</v>
      </c>
      <c r="M7886" t="s">
        <v>22313</v>
      </c>
      <c r="N7886">
        <v>0.99</v>
      </c>
      <c r="O7886">
        <v>0</v>
      </c>
      <c r="P7886">
        <v>5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1.652375309976394</v>
      </c>
      <c r="Y7886">
        <v>0</v>
      </c>
      <c r="Z7886">
        <v>0</v>
      </c>
      <c r="AA7886">
        <v>0</v>
      </c>
      <c r="AB7886">
        <v>0</v>
      </c>
      <c r="AC7886">
        <v>0</v>
      </c>
      <c r="AD7886">
        <v>0</v>
      </c>
      <c r="AE7886">
        <v>1.652375309976394</v>
      </c>
    </row>
    <row r="7887" spans="1:31" x14ac:dyDescent="0.25">
      <c r="A7887">
        <v>2353173</v>
      </c>
      <c r="B7887">
        <v>1</v>
      </c>
      <c r="C7887" t="s">
        <v>80</v>
      </c>
      <c r="D7887" t="s">
        <v>91</v>
      </c>
      <c r="E7887" t="s">
        <v>132</v>
      </c>
      <c r="F7887" t="s">
        <v>2287</v>
      </c>
      <c r="G7887" t="s">
        <v>134</v>
      </c>
      <c r="H7887" t="s">
        <v>135</v>
      </c>
      <c r="I7887" t="s">
        <v>144</v>
      </c>
      <c r="J7887" t="s">
        <v>137</v>
      </c>
      <c r="K7887" t="s">
        <v>138</v>
      </c>
      <c r="L7887" t="s">
        <v>22314</v>
      </c>
      <c r="M7887" t="s">
        <v>22315</v>
      </c>
      <c r="N7887">
        <v>0.14111111100000001</v>
      </c>
      <c r="O7887">
        <v>1</v>
      </c>
      <c r="P7887">
        <v>41</v>
      </c>
      <c r="Q7887">
        <v>21</v>
      </c>
      <c r="R7887">
        <v>274</v>
      </c>
      <c r="S7887">
        <v>11</v>
      </c>
      <c r="T7887">
        <v>67</v>
      </c>
      <c r="U7887">
        <v>3</v>
      </c>
      <c r="V7887">
        <v>0</v>
      </c>
      <c r="W7887">
        <v>0.3064493089155545</v>
      </c>
      <c r="X7887">
        <v>3.314890135406142</v>
      </c>
      <c r="Y7887">
        <v>18.677295315793973</v>
      </c>
      <c r="Z7887">
        <v>76.872346575091072</v>
      </c>
      <c r="AA7887">
        <v>26.072035845418466</v>
      </c>
      <c r="AB7887">
        <v>19.845881124019712</v>
      </c>
      <c r="AC7887">
        <v>1.4385385009662379</v>
      </c>
      <c r="AD7887">
        <v>0</v>
      </c>
      <c r="AE7887">
        <v>146.52743680561116</v>
      </c>
    </row>
    <row r="7888" spans="1:31" x14ac:dyDescent="0.25">
      <c r="A7888">
        <v>2353116</v>
      </c>
      <c r="B7888">
        <v>1</v>
      </c>
      <c r="C7888" t="s">
        <v>81</v>
      </c>
      <c r="D7888" t="s">
        <v>116</v>
      </c>
      <c r="E7888" t="s">
        <v>132</v>
      </c>
      <c r="F7888" t="s">
        <v>22316</v>
      </c>
      <c r="G7888" t="s">
        <v>363</v>
      </c>
      <c r="H7888" t="s">
        <v>135</v>
      </c>
      <c r="I7888" t="s">
        <v>136</v>
      </c>
      <c r="J7888" t="s">
        <v>137</v>
      </c>
      <c r="K7888" t="s">
        <v>209</v>
      </c>
      <c r="L7888" t="s">
        <v>22317</v>
      </c>
      <c r="M7888" t="s">
        <v>22318</v>
      </c>
      <c r="N7888">
        <v>2.9722222E-2</v>
      </c>
      <c r="O7888">
        <v>6</v>
      </c>
      <c r="P7888">
        <v>1425</v>
      </c>
      <c r="Q7888">
        <v>138</v>
      </c>
      <c r="R7888">
        <v>242</v>
      </c>
      <c r="S7888">
        <v>34</v>
      </c>
      <c r="T7888">
        <v>134</v>
      </c>
      <c r="U7888">
        <v>2</v>
      </c>
      <c r="V7888">
        <v>0</v>
      </c>
      <c r="W7888">
        <v>1.1514650669709168E-2</v>
      </c>
      <c r="X7888">
        <v>7.7581840929903496</v>
      </c>
      <c r="Y7888">
        <v>25.699087460316047</v>
      </c>
      <c r="Z7888">
        <v>5.3275706121641306</v>
      </c>
      <c r="AA7888">
        <v>6.8356548007021152</v>
      </c>
      <c r="AB7888">
        <v>1.9912726643938923</v>
      </c>
      <c r="AC7888">
        <v>8.8770727960338061</v>
      </c>
      <c r="AD7888">
        <v>0</v>
      </c>
      <c r="AE7888">
        <v>56.500357077270053</v>
      </c>
    </row>
    <row r="7889" spans="1:31" x14ac:dyDescent="0.25">
      <c r="A7889">
        <v>2353219</v>
      </c>
      <c r="B7889">
        <v>1</v>
      </c>
      <c r="C7889" t="s">
        <v>80</v>
      </c>
      <c r="D7889" t="s">
        <v>105</v>
      </c>
      <c r="E7889" t="s">
        <v>141</v>
      </c>
      <c r="F7889" t="s">
        <v>22319</v>
      </c>
      <c r="G7889" t="s">
        <v>134</v>
      </c>
      <c r="H7889" t="s">
        <v>135</v>
      </c>
      <c r="I7889" t="s">
        <v>144</v>
      </c>
      <c r="J7889" t="s">
        <v>137</v>
      </c>
      <c r="K7889" t="s">
        <v>138</v>
      </c>
      <c r="L7889" t="s">
        <v>21947</v>
      </c>
      <c r="M7889" t="s">
        <v>22320</v>
      </c>
      <c r="N7889">
        <v>2.4838888880000001</v>
      </c>
      <c r="O7889">
        <v>0</v>
      </c>
      <c r="P7889">
        <v>339</v>
      </c>
      <c r="Q7889">
        <v>0</v>
      </c>
      <c r="R7889">
        <v>0</v>
      </c>
      <c r="S7889">
        <v>11</v>
      </c>
      <c r="T7889">
        <v>109</v>
      </c>
      <c r="U7889">
        <v>10</v>
      </c>
      <c r="V7889">
        <v>31</v>
      </c>
      <c r="W7889">
        <v>0</v>
      </c>
      <c r="X7889">
        <v>315.33454822903076</v>
      </c>
      <c r="Y7889">
        <v>0</v>
      </c>
      <c r="Z7889">
        <v>0</v>
      </c>
      <c r="AA7889">
        <v>216.03906577199646</v>
      </c>
      <c r="AB7889">
        <v>803.39058759006207</v>
      </c>
      <c r="AC7889">
        <v>4015.8123713330865</v>
      </c>
      <c r="AD7889">
        <v>4121.5998910594735</v>
      </c>
      <c r="AE7889">
        <v>9472.1764639836492</v>
      </c>
    </row>
    <row r="7890" spans="1:31" x14ac:dyDescent="0.25">
      <c r="A7890">
        <v>2353239</v>
      </c>
      <c r="B7890">
        <v>1</v>
      </c>
      <c r="C7890" t="s">
        <v>80</v>
      </c>
      <c r="D7890" t="s">
        <v>99</v>
      </c>
      <c r="E7890" t="s">
        <v>151</v>
      </c>
      <c r="F7890" t="s">
        <v>22321</v>
      </c>
      <c r="G7890" t="s">
        <v>208</v>
      </c>
      <c r="H7890" t="s">
        <v>154</v>
      </c>
      <c r="I7890" t="s">
        <v>144</v>
      </c>
      <c r="J7890" t="s">
        <v>137</v>
      </c>
      <c r="K7890" t="s">
        <v>209</v>
      </c>
      <c r="L7890" t="s">
        <v>22322</v>
      </c>
      <c r="M7890" t="s">
        <v>22323</v>
      </c>
      <c r="N7890">
        <v>0.59694444400000002</v>
      </c>
      <c r="O7890">
        <v>0</v>
      </c>
      <c r="P7890">
        <v>86</v>
      </c>
      <c r="Q7890">
        <v>0</v>
      </c>
      <c r="R7890">
        <v>0</v>
      </c>
      <c r="S7890">
        <v>0</v>
      </c>
      <c r="T7890">
        <v>1</v>
      </c>
      <c r="U7890">
        <v>0</v>
      </c>
      <c r="V7890">
        <v>0</v>
      </c>
      <c r="W7890">
        <v>0</v>
      </c>
      <c r="X7890">
        <v>13.166245749686777</v>
      </c>
      <c r="Y7890">
        <v>0</v>
      </c>
      <c r="Z7890">
        <v>0</v>
      </c>
      <c r="AA7890">
        <v>0</v>
      </c>
      <c r="AB7890">
        <v>0.20519338395912809</v>
      </c>
      <c r="AC7890">
        <v>0</v>
      </c>
      <c r="AD7890">
        <v>0</v>
      </c>
      <c r="AE7890">
        <v>13.371439133645906</v>
      </c>
    </row>
    <row r="7891" spans="1:31" x14ac:dyDescent="0.25">
      <c r="A7891">
        <v>2353382</v>
      </c>
      <c r="B7891">
        <v>1</v>
      </c>
      <c r="C7891" t="s">
        <v>81</v>
      </c>
      <c r="D7891" t="s">
        <v>120</v>
      </c>
      <c r="E7891" t="s">
        <v>141</v>
      </c>
      <c r="F7891" t="s">
        <v>22324</v>
      </c>
      <c r="G7891" t="s">
        <v>134</v>
      </c>
      <c r="H7891" t="s">
        <v>135</v>
      </c>
      <c r="I7891" t="s">
        <v>144</v>
      </c>
      <c r="J7891" t="s">
        <v>137</v>
      </c>
      <c r="K7891" t="s">
        <v>138</v>
      </c>
      <c r="L7891" t="s">
        <v>22325</v>
      </c>
      <c r="M7891" t="s">
        <v>22326</v>
      </c>
      <c r="N7891">
        <v>0.64861111100000002</v>
      </c>
      <c r="O7891">
        <v>0</v>
      </c>
      <c r="P7891">
        <v>322</v>
      </c>
      <c r="Q7891">
        <v>15</v>
      </c>
      <c r="R7891">
        <v>7</v>
      </c>
      <c r="S7891">
        <v>0</v>
      </c>
      <c r="T7891">
        <v>47</v>
      </c>
      <c r="U7891">
        <v>0</v>
      </c>
      <c r="V7891">
        <v>0</v>
      </c>
      <c r="W7891">
        <v>0</v>
      </c>
      <c r="X7891">
        <v>49.94297686696104</v>
      </c>
      <c r="Y7891">
        <v>110.16646509336739</v>
      </c>
      <c r="Z7891">
        <v>1.6071406226365001</v>
      </c>
      <c r="AA7891">
        <v>0</v>
      </c>
      <c r="AB7891">
        <v>21.410373387887862</v>
      </c>
      <c r="AC7891">
        <v>0</v>
      </c>
      <c r="AD7891">
        <v>0</v>
      </c>
      <c r="AE7891">
        <v>183.1269559708528</v>
      </c>
    </row>
    <row r="7892" spans="1:31" x14ac:dyDescent="0.25">
      <c r="A7892">
        <v>2353216</v>
      </c>
      <c r="B7892">
        <v>1</v>
      </c>
      <c r="C7892" t="s">
        <v>80</v>
      </c>
      <c r="D7892" t="s">
        <v>83</v>
      </c>
      <c r="E7892" t="s">
        <v>157</v>
      </c>
      <c r="F7892" t="s">
        <v>22327</v>
      </c>
      <c r="G7892" t="s">
        <v>204</v>
      </c>
      <c r="H7892" t="s">
        <v>154</v>
      </c>
      <c r="I7892" t="s">
        <v>144</v>
      </c>
      <c r="J7892" t="s">
        <v>137</v>
      </c>
      <c r="K7892" t="s">
        <v>138</v>
      </c>
      <c r="L7892" t="s">
        <v>22328</v>
      </c>
      <c r="M7892" t="s">
        <v>22329</v>
      </c>
      <c r="N7892">
        <v>0.950555555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3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>
        <v>0</v>
      </c>
      <c r="AB7892">
        <v>7.5642873358538107</v>
      </c>
      <c r="AC7892">
        <v>0</v>
      </c>
      <c r="AD7892">
        <v>0</v>
      </c>
      <c r="AE7892">
        <v>7.5642873358538107</v>
      </c>
    </row>
    <row r="7893" spans="1:31" x14ac:dyDescent="0.25">
      <c r="A7893">
        <v>2353402</v>
      </c>
      <c r="B7893">
        <v>1</v>
      </c>
      <c r="C7893" t="s">
        <v>81</v>
      </c>
      <c r="D7893" t="s">
        <v>123</v>
      </c>
      <c r="E7893" t="s">
        <v>132</v>
      </c>
      <c r="F7893" t="s">
        <v>22330</v>
      </c>
      <c r="G7893" t="s">
        <v>134</v>
      </c>
      <c r="H7893" t="s">
        <v>135</v>
      </c>
      <c r="I7893" t="s">
        <v>136</v>
      </c>
      <c r="J7893" t="s">
        <v>137</v>
      </c>
      <c r="K7893" t="s">
        <v>138</v>
      </c>
      <c r="L7893" t="s">
        <v>22331</v>
      </c>
      <c r="M7893" t="s">
        <v>22332</v>
      </c>
      <c r="N7893">
        <v>2.1666666000000001E-2</v>
      </c>
      <c r="O7893">
        <v>0</v>
      </c>
      <c r="P7893">
        <v>1318</v>
      </c>
      <c r="Q7893">
        <v>30</v>
      </c>
      <c r="R7893">
        <v>259</v>
      </c>
      <c r="S7893">
        <v>9</v>
      </c>
      <c r="T7893">
        <v>159</v>
      </c>
      <c r="U7893">
        <v>0</v>
      </c>
      <c r="V7893">
        <v>1</v>
      </c>
      <c r="W7893">
        <v>0</v>
      </c>
      <c r="X7893">
        <v>4.3367538198178535</v>
      </c>
      <c r="Y7893">
        <v>0.71850766584826686</v>
      </c>
      <c r="Z7893">
        <v>4.5238406924127288</v>
      </c>
      <c r="AA7893">
        <v>0.70213405830383824</v>
      </c>
      <c r="AB7893">
        <v>2.3734354133332056</v>
      </c>
      <c r="AC7893">
        <v>0</v>
      </c>
      <c r="AD7893">
        <v>3.6930848804442666</v>
      </c>
      <c r="AE7893">
        <v>16.347756530160158</v>
      </c>
    </row>
    <row r="7894" spans="1:31" x14ac:dyDescent="0.25">
      <c r="A7894">
        <v>2353451</v>
      </c>
      <c r="B7894">
        <v>1</v>
      </c>
      <c r="C7894" t="s">
        <v>81</v>
      </c>
      <c r="D7894" t="s">
        <v>116</v>
      </c>
      <c r="E7894" t="s">
        <v>157</v>
      </c>
      <c r="F7894" t="s">
        <v>22333</v>
      </c>
      <c r="G7894" t="s">
        <v>159</v>
      </c>
      <c r="H7894" t="s">
        <v>154</v>
      </c>
      <c r="I7894" t="s">
        <v>144</v>
      </c>
      <c r="J7894" t="s">
        <v>137</v>
      </c>
      <c r="K7894" t="s">
        <v>138</v>
      </c>
      <c r="L7894" t="s">
        <v>22334</v>
      </c>
      <c r="M7894" t="s">
        <v>22335</v>
      </c>
      <c r="N7894">
        <v>2.3711111109999998</v>
      </c>
      <c r="O7894">
        <v>0</v>
      </c>
      <c r="P7894">
        <v>1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  <c r="AE7894">
        <v>0</v>
      </c>
    </row>
    <row r="7895" spans="1:31" x14ac:dyDescent="0.25">
      <c r="A7895">
        <v>2353531</v>
      </c>
      <c r="B7895">
        <v>1</v>
      </c>
      <c r="C7895" t="s">
        <v>81</v>
      </c>
      <c r="D7895" t="s">
        <v>121</v>
      </c>
      <c r="E7895" t="s">
        <v>174</v>
      </c>
      <c r="F7895" t="s">
        <v>13095</v>
      </c>
      <c r="G7895" t="s">
        <v>176</v>
      </c>
      <c r="H7895" t="s">
        <v>154</v>
      </c>
      <c r="I7895" t="s">
        <v>144</v>
      </c>
      <c r="J7895" t="s">
        <v>137</v>
      </c>
      <c r="K7895" t="s">
        <v>138</v>
      </c>
      <c r="L7895" t="s">
        <v>22336</v>
      </c>
      <c r="M7895" t="s">
        <v>22337</v>
      </c>
      <c r="N7895">
        <v>0.94499999999999995</v>
      </c>
      <c r="O7895">
        <v>0</v>
      </c>
      <c r="P7895">
        <v>7</v>
      </c>
      <c r="Q7895">
        <v>0</v>
      </c>
      <c r="R7895">
        <v>21</v>
      </c>
      <c r="S7895">
        <v>0</v>
      </c>
      <c r="T7895">
        <v>1</v>
      </c>
      <c r="U7895">
        <v>0</v>
      </c>
      <c r="V7895">
        <v>0</v>
      </c>
      <c r="W7895">
        <v>0</v>
      </c>
      <c r="X7895">
        <v>1.3773094825440144</v>
      </c>
      <c r="Y7895">
        <v>0</v>
      </c>
      <c r="Z7895">
        <v>13.555254498666219</v>
      </c>
      <c r="AA7895">
        <v>0</v>
      </c>
      <c r="AB7895">
        <v>0.3212519097361311</v>
      </c>
      <c r="AC7895">
        <v>0</v>
      </c>
      <c r="AD7895">
        <v>0</v>
      </c>
      <c r="AE7895">
        <v>15.253815890946365</v>
      </c>
    </row>
    <row r="7896" spans="1:31" x14ac:dyDescent="0.25">
      <c r="A7896">
        <v>2353090</v>
      </c>
      <c r="B7896">
        <v>1</v>
      </c>
      <c r="C7896" t="s">
        <v>80</v>
      </c>
      <c r="D7896" t="s">
        <v>93</v>
      </c>
      <c r="E7896" t="s">
        <v>132</v>
      </c>
      <c r="F7896" t="s">
        <v>9568</v>
      </c>
      <c r="G7896" t="s">
        <v>134</v>
      </c>
      <c r="H7896" t="s">
        <v>135</v>
      </c>
      <c r="I7896" t="s">
        <v>144</v>
      </c>
      <c r="J7896" t="s">
        <v>137</v>
      </c>
      <c r="K7896" t="s">
        <v>138</v>
      </c>
      <c r="L7896" t="s">
        <v>22338</v>
      </c>
      <c r="M7896" t="s">
        <v>22339</v>
      </c>
      <c r="N7896">
        <v>0.1575</v>
      </c>
      <c r="O7896">
        <v>3</v>
      </c>
      <c r="P7896">
        <v>260</v>
      </c>
      <c r="Q7896">
        <v>40</v>
      </c>
      <c r="R7896">
        <v>31</v>
      </c>
      <c r="S7896">
        <v>6</v>
      </c>
      <c r="T7896">
        <v>35</v>
      </c>
      <c r="U7896">
        <v>0</v>
      </c>
      <c r="V7896">
        <v>0</v>
      </c>
      <c r="W7896">
        <v>0.44258742999386991</v>
      </c>
      <c r="X7896">
        <v>9.9723908659531286</v>
      </c>
      <c r="Y7896">
        <v>36.528278832410081</v>
      </c>
      <c r="Z7896">
        <v>21.036555344487375</v>
      </c>
      <c r="AA7896">
        <v>5.7531995798413487</v>
      </c>
      <c r="AB7896">
        <v>6.2016811595447621</v>
      </c>
      <c r="AC7896">
        <v>0</v>
      </c>
      <c r="AD7896">
        <v>0</v>
      </c>
      <c r="AE7896">
        <v>79.93469321223057</v>
      </c>
    </row>
    <row r="7897" spans="1:31" x14ac:dyDescent="0.25">
      <c r="A7897">
        <v>2353053</v>
      </c>
      <c r="B7897">
        <v>1</v>
      </c>
      <c r="C7897" t="s">
        <v>80</v>
      </c>
      <c r="D7897" t="s">
        <v>100</v>
      </c>
      <c r="E7897" t="s">
        <v>141</v>
      </c>
      <c r="F7897" t="s">
        <v>3570</v>
      </c>
      <c r="G7897" t="s">
        <v>134</v>
      </c>
      <c r="H7897" t="s">
        <v>135</v>
      </c>
      <c r="I7897" t="s">
        <v>144</v>
      </c>
      <c r="J7897" t="s">
        <v>137</v>
      </c>
      <c r="K7897" t="s">
        <v>138</v>
      </c>
      <c r="L7897" t="s">
        <v>22340</v>
      </c>
      <c r="M7897" t="s">
        <v>22341</v>
      </c>
      <c r="N7897">
        <v>0.53027777700000001</v>
      </c>
      <c r="O7897">
        <v>4</v>
      </c>
      <c r="P7897">
        <v>154</v>
      </c>
      <c r="Q7897">
        <v>6</v>
      </c>
      <c r="R7897">
        <v>60</v>
      </c>
      <c r="S7897">
        <v>13</v>
      </c>
      <c r="T7897">
        <v>62</v>
      </c>
      <c r="U7897">
        <v>2</v>
      </c>
      <c r="V7897">
        <v>1</v>
      </c>
      <c r="W7897">
        <v>1.4396895395932621</v>
      </c>
      <c r="X7897">
        <v>19.382624674742363</v>
      </c>
      <c r="Y7897">
        <v>32.899550261993937</v>
      </c>
      <c r="Z7897">
        <v>31.835352822599333</v>
      </c>
      <c r="AA7897">
        <v>40.721641928222319</v>
      </c>
      <c r="AB7897">
        <v>16.584443676873459</v>
      </c>
      <c r="AC7897">
        <v>40.381570213423885</v>
      </c>
      <c r="AD7897">
        <v>2.7854603603885848</v>
      </c>
      <c r="AE7897">
        <v>186.03033347783713</v>
      </c>
    </row>
    <row r="7898" spans="1:31" x14ac:dyDescent="0.25">
      <c r="A7898">
        <v>2353139</v>
      </c>
      <c r="B7898">
        <v>1</v>
      </c>
      <c r="C7898" t="s">
        <v>80</v>
      </c>
      <c r="D7898" t="s">
        <v>82</v>
      </c>
      <c r="E7898" t="s">
        <v>157</v>
      </c>
      <c r="F7898" t="s">
        <v>22342</v>
      </c>
      <c r="G7898" t="s">
        <v>279</v>
      </c>
      <c r="H7898" t="s">
        <v>154</v>
      </c>
      <c r="I7898" t="s">
        <v>144</v>
      </c>
      <c r="J7898" t="s">
        <v>137</v>
      </c>
      <c r="K7898" t="s">
        <v>138</v>
      </c>
      <c r="L7898" t="s">
        <v>22343</v>
      </c>
      <c r="M7898" t="s">
        <v>22344</v>
      </c>
      <c r="N7898">
        <v>1.5686111110000001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2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5.3447035021489864</v>
      </c>
      <c r="AC7898">
        <v>0</v>
      </c>
      <c r="AD7898">
        <v>0</v>
      </c>
      <c r="AE7898">
        <v>5.3447035021489864</v>
      </c>
    </row>
    <row r="7899" spans="1:31" x14ac:dyDescent="0.25">
      <c r="A7899">
        <v>2353196</v>
      </c>
      <c r="B7899">
        <v>1</v>
      </c>
      <c r="C7899" t="s">
        <v>80</v>
      </c>
      <c r="D7899" t="s">
        <v>82</v>
      </c>
      <c r="E7899" t="s">
        <v>157</v>
      </c>
      <c r="F7899" t="s">
        <v>22345</v>
      </c>
      <c r="G7899" t="s">
        <v>159</v>
      </c>
      <c r="H7899" t="s">
        <v>154</v>
      </c>
      <c r="I7899" t="s">
        <v>144</v>
      </c>
      <c r="J7899" t="s">
        <v>137</v>
      </c>
      <c r="K7899" t="s">
        <v>138</v>
      </c>
      <c r="L7899" t="s">
        <v>22346</v>
      </c>
      <c r="M7899" t="s">
        <v>22347</v>
      </c>
      <c r="N7899">
        <v>2.906111111</v>
      </c>
      <c r="O7899">
        <v>0</v>
      </c>
      <c r="P7899">
        <v>3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2.1853925980047344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2.1853925980047344</v>
      </c>
    </row>
    <row r="7900" spans="1:31" x14ac:dyDescent="0.25">
      <c r="A7900">
        <v>2353096</v>
      </c>
      <c r="B7900">
        <v>1</v>
      </c>
      <c r="C7900" t="s">
        <v>81</v>
      </c>
      <c r="D7900" t="s">
        <v>120</v>
      </c>
      <c r="E7900" t="s">
        <v>132</v>
      </c>
      <c r="F7900" t="s">
        <v>8713</v>
      </c>
      <c r="G7900" t="s">
        <v>208</v>
      </c>
      <c r="H7900" t="s">
        <v>135</v>
      </c>
      <c r="I7900" t="s">
        <v>144</v>
      </c>
      <c r="J7900" t="s">
        <v>137</v>
      </c>
      <c r="K7900" t="s">
        <v>209</v>
      </c>
      <c r="L7900" t="s">
        <v>22348</v>
      </c>
      <c r="M7900" t="s">
        <v>22349</v>
      </c>
      <c r="N7900">
        <v>0.77944444400000001</v>
      </c>
      <c r="O7900">
        <v>0</v>
      </c>
      <c r="P7900">
        <v>346</v>
      </c>
      <c r="Q7900">
        <v>108</v>
      </c>
      <c r="R7900">
        <v>43</v>
      </c>
      <c r="S7900">
        <v>12</v>
      </c>
      <c r="T7900">
        <v>55</v>
      </c>
      <c r="U7900">
        <v>4</v>
      </c>
      <c r="V7900">
        <v>0</v>
      </c>
      <c r="W7900">
        <v>0</v>
      </c>
      <c r="X7900">
        <v>55.772595854870723</v>
      </c>
      <c r="Y7900">
        <v>1090.4860177803196</v>
      </c>
      <c r="Z7900">
        <v>231.98835675402853</v>
      </c>
      <c r="AA7900">
        <v>32.390755096442838</v>
      </c>
      <c r="AB7900">
        <v>38.562954069646366</v>
      </c>
      <c r="AC7900">
        <v>344.83141317379074</v>
      </c>
      <c r="AD7900">
        <v>0</v>
      </c>
      <c r="AE7900">
        <v>1794.0320927290988</v>
      </c>
    </row>
    <row r="7901" spans="1:31" x14ac:dyDescent="0.25">
      <c r="A7901">
        <v>2353153</v>
      </c>
      <c r="B7901">
        <v>1</v>
      </c>
      <c r="C7901" t="s">
        <v>80</v>
      </c>
      <c r="D7901" t="s">
        <v>100</v>
      </c>
      <c r="E7901" t="s">
        <v>174</v>
      </c>
      <c r="F7901" t="s">
        <v>22350</v>
      </c>
      <c r="G7901" t="s">
        <v>153</v>
      </c>
      <c r="H7901" t="s">
        <v>154</v>
      </c>
      <c r="I7901" t="s">
        <v>144</v>
      </c>
      <c r="J7901" t="s">
        <v>137</v>
      </c>
      <c r="K7901" t="s">
        <v>138</v>
      </c>
      <c r="L7901" t="s">
        <v>22351</v>
      </c>
      <c r="M7901" t="s">
        <v>22352</v>
      </c>
      <c r="N7901">
        <v>1.4794444440000001</v>
      </c>
      <c r="O7901">
        <v>0</v>
      </c>
      <c r="P7901">
        <v>0</v>
      </c>
      <c r="Q7901">
        <v>0</v>
      </c>
      <c r="R7901">
        <v>12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116.02223759877251</v>
      </c>
      <c r="AA7901">
        <v>0</v>
      </c>
      <c r="AB7901">
        <v>0</v>
      </c>
      <c r="AC7901">
        <v>0</v>
      </c>
      <c r="AD7901">
        <v>0</v>
      </c>
      <c r="AE7901">
        <v>116.02223759877251</v>
      </c>
    </row>
    <row r="7902" spans="1:31" x14ac:dyDescent="0.25">
      <c r="A7902">
        <v>2353136</v>
      </c>
      <c r="B7902">
        <v>1</v>
      </c>
      <c r="C7902" t="s">
        <v>81</v>
      </c>
      <c r="D7902" t="s">
        <v>128</v>
      </c>
      <c r="E7902" t="s">
        <v>151</v>
      </c>
      <c r="F7902" t="s">
        <v>1129</v>
      </c>
      <c r="G7902" t="s">
        <v>153</v>
      </c>
      <c r="H7902" t="s">
        <v>154</v>
      </c>
      <c r="I7902" t="s">
        <v>144</v>
      </c>
      <c r="J7902" t="s">
        <v>137</v>
      </c>
      <c r="K7902" t="s">
        <v>138</v>
      </c>
      <c r="L7902" t="s">
        <v>22353</v>
      </c>
      <c r="M7902" t="s">
        <v>22354</v>
      </c>
      <c r="N7902">
        <v>2.0277777769999998</v>
      </c>
      <c r="O7902">
        <v>0</v>
      </c>
      <c r="P7902">
        <v>18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10.670764029785888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0</v>
      </c>
      <c r="AE7902">
        <v>10.670764029785888</v>
      </c>
    </row>
    <row r="7903" spans="1:31" x14ac:dyDescent="0.25">
      <c r="A7903">
        <v>2353222</v>
      </c>
      <c r="B7903">
        <v>1</v>
      </c>
      <c r="C7903" t="s">
        <v>80</v>
      </c>
      <c r="D7903" t="s">
        <v>93</v>
      </c>
      <c r="E7903" t="s">
        <v>147</v>
      </c>
      <c r="F7903" t="s">
        <v>22355</v>
      </c>
      <c r="G7903" t="s">
        <v>184</v>
      </c>
      <c r="H7903" t="s">
        <v>135</v>
      </c>
      <c r="I7903" t="s">
        <v>144</v>
      </c>
      <c r="J7903" t="s">
        <v>137</v>
      </c>
      <c r="K7903" t="s">
        <v>138</v>
      </c>
      <c r="L7903" t="s">
        <v>22356</v>
      </c>
      <c r="M7903" t="s">
        <v>22357</v>
      </c>
      <c r="N7903">
        <v>3.5302777769999998</v>
      </c>
      <c r="O7903">
        <v>0</v>
      </c>
      <c r="P7903">
        <v>0</v>
      </c>
      <c r="Q7903">
        <v>0</v>
      </c>
      <c r="R7903">
        <v>9</v>
      </c>
      <c r="S7903">
        <v>0</v>
      </c>
      <c r="T7903">
        <v>3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32.627754346856648</v>
      </c>
      <c r="AA7903">
        <v>0</v>
      </c>
      <c r="AB7903">
        <v>59.085258074656792</v>
      </c>
      <c r="AC7903">
        <v>0</v>
      </c>
      <c r="AD7903">
        <v>0</v>
      </c>
      <c r="AE7903">
        <v>91.71301242151344</v>
      </c>
    </row>
    <row r="7904" spans="1:31" x14ac:dyDescent="0.25">
      <c r="A7904">
        <v>2353113</v>
      </c>
      <c r="B7904">
        <v>1</v>
      </c>
      <c r="C7904" t="s">
        <v>81</v>
      </c>
      <c r="D7904" t="s">
        <v>113</v>
      </c>
      <c r="E7904" t="s">
        <v>141</v>
      </c>
      <c r="F7904" t="s">
        <v>22358</v>
      </c>
      <c r="G7904" t="s">
        <v>208</v>
      </c>
      <c r="H7904" t="s">
        <v>135</v>
      </c>
      <c r="I7904" t="s">
        <v>144</v>
      </c>
      <c r="J7904" t="s">
        <v>137</v>
      </c>
      <c r="K7904" t="s">
        <v>209</v>
      </c>
      <c r="L7904" t="s">
        <v>22359</v>
      </c>
      <c r="M7904" t="s">
        <v>22360</v>
      </c>
      <c r="N7904">
        <v>0.48305555500000003</v>
      </c>
      <c r="O7904">
        <v>0</v>
      </c>
      <c r="P7904">
        <v>729</v>
      </c>
      <c r="Q7904">
        <v>0</v>
      </c>
      <c r="R7904">
        <v>92</v>
      </c>
      <c r="S7904">
        <v>0</v>
      </c>
      <c r="T7904">
        <v>74</v>
      </c>
      <c r="U7904">
        <v>0</v>
      </c>
      <c r="V7904">
        <v>0</v>
      </c>
      <c r="W7904">
        <v>0</v>
      </c>
      <c r="X7904">
        <v>63.26592545179701</v>
      </c>
      <c r="Y7904">
        <v>0</v>
      </c>
      <c r="Z7904">
        <v>78.100118021013913</v>
      </c>
      <c r="AA7904">
        <v>0</v>
      </c>
      <c r="AB7904">
        <v>34.623284813912328</v>
      </c>
      <c r="AC7904">
        <v>0</v>
      </c>
      <c r="AD7904">
        <v>0</v>
      </c>
      <c r="AE7904">
        <v>175.98932828672326</v>
      </c>
    </row>
    <row r="7905" spans="1:31" x14ac:dyDescent="0.25">
      <c r="A7905">
        <v>2353508</v>
      </c>
      <c r="B7905">
        <v>1</v>
      </c>
      <c r="C7905" t="s">
        <v>81</v>
      </c>
      <c r="D7905" t="s">
        <v>115</v>
      </c>
      <c r="E7905" t="s">
        <v>174</v>
      </c>
      <c r="F7905" t="s">
        <v>20957</v>
      </c>
      <c r="G7905" t="s">
        <v>176</v>
      </c>
      <c r="H7905" t="s">
        <v>154</v>
      </c>
      <c r="I7905" t="s">
        <v>144</v>
      </c>
      <c r="J7905" t="s">
        <v>137</v>
      </c>
      <c r="K7905" t="s">
        <v>138</v>
      </c>
      <c r="L7905" t="s">
        <v>22361</v>
      </c>
      <c r="M7905" t="s">
        <v>22362</v>
      </c>
      <c r="N7905">
        <v>1.7705555550000001</v>
      </c>
      <c r="O7905">
        <v>0</v>
      </c>
      <c r="P7905">
        <v>29</v>
      </c>
      <c r="Q7905">
        <v>0</v>
      </c>
      <c r="R7905">
        <v>2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1.830930234513432</v>
      </c>
      <c r="Y7905">
        <v>0</v>
      </c>
      <c r="Z7905">
        <v>1.1598336804768001</v>
      </c>
      <c r="AA7905">
        <v>0</v>
      </c>
      <c r="AB7905">
        <v>0</v>
      </c>
      <c r="AC7905">
        <v>0</v>
      </c>
      <c r="AD7905">
        <v>0</v>
      </c>
      <c r="AE7905">
        <v>2.9907639149902323</v>
      </c>
    </row>
    <row r="7906" spans="1:31" x14ac:dyDescent="0.25">
      <c r="A7906">
        <v>2353368</v>
      </c>
      <c r="B7906">
        <v>1</v>
      </c>
      <c r="C7906" t="s">
        <v>80</v>
      </c>
      <c r="D7906" t="s">
        <v>93</v>
      </c>
      <c r="E7906" t="s">
        <v>132</v>
      </c>
      <c r="F7906" t="s">
        <v>3811</v>
      </c>
      <c r="G7906" t="s">
        <v>134</v>
      </c>
      <c r="H7906" t="s">
        <v>135</v>
      </c>
      <c r="I7906" t="s">
        <v>144</v>
      </c>
      <c r="J7906" t="s">
        <v>137</v>
      </c>
      <c r="K7906" t="s">
        <v>138</v>
      </c>
      <c r="L7906" t="s">
        <v>22363</v>
      </c>
      <c r="M7906" t="s">
        <v>22364</v>
      </c>
      <c r="N7906">
        <v>0.14722222200000001</v>
      </c>
      <c r="O7906">
        <v>0</v>
      </c>
      <c r="P7906">
        <v>423</v>
      </c>
      <c r="Q7906">
        <v>48</v>
      </c>
      <c r="R7906">
        <v>344</v>
      </c>
      <c r="S7906">
        <v>13</v>
      </c>
      <c r="T7906">
        <v>235</v>
      </c>
      <c r="U7906">
        <v>0</v>
      </c>
      <c r="V7906">
        <v>1</v>
      </c>
      <c r="W7906">
        <v>0</v>
      </c>
      <c r="X7906">
        <v>21.122755260721277</v>
      </c>
      <c r="Y7906">
        <v>28.799778789902472</v>
      </c>
      <c r="Z7906">
        <v>130.47155866388869</v>
      </c>
      <c r="AA7906">
        <v>19.728513040211421</v>
      </c>
      <c r="AB7906">
        <v>94.476663217845172</v>
      </c>
      <c r="AC7906">
        <v>0</v>
      </c>
      <c r="AD7906">
        <v>25.101809988042781</v>
      </c>
      <c r="AE7906">
        <v>319.70107896061182</v>
      </c>
    </row>
    <row r="7907" spans="1:31" x14ac:dyDescent="0.25">
      <c r="A7907">
        <v>2353405</v>
      </c>
      <c r="B7907">
        <v>1</v>
      </c>
      <c r="C7907" t="s">
        <v>81</v>
      </c>
      <c r="D7907" t="s">
        <v>121</v>
      </c>
      <c r="E7907" t="s">
        <v>151</v>
      </c>
      <c r="F7907" t="s">
        <v>22365</v>
      </c>
      <c r="G7907" t="s">
        <v>153</v>
      </c>
      <c r="H7907" t="s">
        <v>154</v>
      </c>
      <c r="I7907" t="s">
        <v>144</v>
      </c>
      <c r="J7907" t="s">
        <v>137</v>
      </c>
      <c r="K7907" t="s">
        <v>138</v>
      </c>
      <c r="L7907" t="s">
        <v>22366</v>
      </c>
      <c r="M7907" t="s">
        <v>22367</v>
      </c>
      <c r="N7907">
        <v>1.225833333</v>
      </c>
      <c r="O7907">
        <v>0</v>
      </c>
      <c r="P7907">
        <v>9</v>
      </c>
      <c r="Q7907">
        <v>0</v>
      </c>
      <c r="R7907">
        <v>1</v>
      </c>
      <c r="S7907">
        <v>0</v>
      </c>
      <c r="T7907">
        <v>2</v>
      </c>
      <c r="U7907">
        <v>0</v>
      </c>
      <c r="V7907">
        <v>0</v>
      </c>
      <c r="W7907">
        <v>0</v>
      </c>
      <c r="X7907">
        <v>1.87456982120131</v>
      </c>
      <c r="Y7907">
        <v>0</v>
      </c>
      <c r="Z7907">
        <v>0.90986019942439011</v>
      </c>
      <c r="AA7907">
        <v>0</v>
      </c>
      <c r="AB7907">
        <v>0.17290061192133666</v>
      </c>
      <c r="AC7907">
        <v>0</v>
      </c>
      <c r="AD7907">
        <v>0</v>
      </c>
      <c r="AE7907">
        <v>2.9573306325470368</v>
      </c>
    </row>
    <row r="7908" spans="1:31" x14ac:dyDescent="0.25">
      <c r="A7908">
        <v>2353050</v>
      </c>
      <c r="B7908">
        <v>1</v>
      </c>
      <c r="C7908" t="s">
        <v>80</v>
      </c>
      <c r="D7908" t="s">
        <v>92</v>
      </c>
      <c r="E7908" t="s">
        <v>132</v>
      </c>
      <c r="F7908" t="s">
        <v>4418</v>
      </c>
      <c r="G7908" t="s">
        <v>134</v>
      </c>
      <c r="H7908" t="s">
        <v>135</v>
      </c>
      <c r="I7908" t="s">
        <v>144</v>
      </c>
      <c r="J7908" t="s">
        <v>137</v>
      </c>
      <c r="K7908" t="s">
        <v>138</v>
      </c>
      <c r="L7908" t="s">
        <v>22368</v>
      </c>
      <c r="M7908" t="s">
        <v>22369</v>
      </c>
      <c r="N7908">
        <v>0.109444444</v>
      </c>
      <c r="O7908">
        <v>0</v>
      </c>
      <c r="P7908">
        <v>39</v>
      </c>
      <c r="Q7908">
        <v>0</v>
      </c>
      <c r="R7908">
        <v>1</v>
      </c>
      <c r="S7908">
        <v>0</v>
      </c>
      <c r="T7908">
        <v>19</v>
      </c>
      <c r="U7908">
        <v>0</v>
      </c>
      <c r="V7908">
        <v>0</v>
      </c>
      <c r="W7908">
        <v>0</v>
      </c>
      <c r="X7908">
        <v>3.68915580487432</v>
      </c>
      <c r="Y7908">
        <v>0</v>
      </c>
      <c r="Z7908">
        <v>0.27053912714176664</v>
      </c>
      <c r="AA7908">
        <v>0</v>
      </c>
      <c r="AB7908">
        <v>1.9025619024328606</v>
      </c>
      <c r="AC7908">
        <v>0</v>
      </c>
      <c r="AD7908">
        <v>0</v>
      </c>
      <c r="AE7908">
        <v>5.8622568344489476</v>
      </c>
    </row>
    <row r="7909" spans="1:31" x14ac:dyDescent="0.25">
      <c r="A7909">
        <v>2353262</v>
      </c>
      <c r="B7909">
        <v>1</v>
      </c>
      <c r="C7909" t="s">
        <v>80</v>
      </c>
      <c r="D7909" t="s">
        <v>89</v>
      </c>
      <c r="E7909" t="s">
        <v>157</v>
      </c>
      <c r="F7909" t="s">
        <v>22370</v>
      </c>
      <c r="G7909" t="s">
        <v>204</v>
      </c>
      <c r="H7909" t="s">
        <v>154</v>
      </c>
      <c r="I7909" t="s">
        <v>144</v>
      </c>
      <c r="J7909" t="s">
        <v>137</v>
      </c>
      <c r="K7909" t="s">
        <v>138</v>
      </c>
      <c r="L7909" t="s">
        <v>22371</v>
      </c>
      <c r="M7909" t="s">
        <v>22079</v>
      </c>
      <c r="N7909">
        <v>4.5180555550000001</v>
      </c>
      <c r="O7909">
        <v>0</v>
      </c>
      <c r="P7909">
        <v>1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0.3290530631688301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0</v>
      </c>
      <c r="AE7909">
        <v>0.3290530631688301</v>
      </c>
    </row>
    <row r="7910" spans="1:31" x14ac:dyDescent="0.25">
      <c r="A7910">
        <v>2353528</v>
      </c>
      <c r="B7910">
        <v>1</v>
      </c>
      <c r="C7910" t="s">
        <v>81</v>
      </c>
      <c r="D7910" t="s">
        <v>122</v>
      </c>
      <c r="E7910" t="s">
        <v>157</v>
      </c>
      <c r="F7910" t="s">
        <v>22372</v>
      </c>
      <c r="G7910" t="s">
        <v>159</v>
      </c>
      <c r="H7910" t="s">
        <v>154</v>
      </c>
      <c r="I7910" t="s">
        <v>144</v>
      </c>
      <c r="J7910" t="s">
        <v>137</v>
      </c>
      <c r="K7910" t="s">
        <v>138</v>
      </c>
      <c r="L7910" t="s">
        <v>22373</v>
      </c>
      <c r="M7910" t="s">
        <v>22374</v>
      </c>
      <c r="N7910">
        <v>1.749166666</v>
      </c>
      <c r="O7910">
        <v>0</v>
      </c>
      <c r="P7910">
        <v>2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5.4154698323194451E-3</v>
      </c>
      <c r="Y7910">
        <v>0</v>
      </c>
      <c r="Z7910">
        <v>0</v>
      </c>
      <c r="AA7910">
        <v>0</v>
      </c>
      <c r="AB7910">
        <v>0</v>
      </c>
      <c r="AC7910">
        <v>0</v>
      </c>
      <c r="AD7910">
        <v>0</v>
      </c>
      <c r="AE7910">
        <v>5.4154698323194451E-3</v>
      </c>
    </row>
    <row r="7911" spans="1:31" x14ac:dyDescent="0.25">
      <c r="A7911">
        <v>2353199</v>
      </c>
      <c r="B7911">
        <v>1</v>
      </c>
      <c r="C7911" t="s">
        <v>80</v>
      </c>
      <c r="D7911" t="s">
        <v>109</v>
      </c>
      <c r="E7911" t="s">
        <v>151</v>
      </c>
      <c r="F7911" t="s">
        <v>15810</v>
      </c>
      <c r="G7911" t="s">
        <v>153</v>
      </c>
      <c r="H7911" t="s">
        <v>154</v>
      </c>
      <c r="I7911" t="s">
        <v>144</v>
      </c>
      <c r="J7911" t="s">
        <v>137</v>
      </c>
      <c r="K7911" t="s">
        <v>138</v>
      </c>
      <c r="L7911" t="s">
        <v>22375</v>
      </c>
      <c r="M7911" t="s">
        <v>22376</v>
      </c>
      <c r="N7911">
        <v>0.33750000000000002</v>
      </c>
      <c r="O7911">
        <v>0</v>
      </c>
      <c r="P7911">
        <v>0</v>
      </c>
      <c r="Q7911">
        <v>0</v>
      </c>
      <c r="R7911">
        <v>6</v>
      </c>
      <c r="S7911">
        <v>0</v>
      </c>
      <c r="T7911">
        <v>2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7.3713434919075</v>
      </c>
      <c r="AA7911">
        <v>0</v>
      </c>
      <c r="AB7911">
        <v>0.732029154111</v>
      </c>
      <c r="AC7911">
        <v>0</v>
      </c>
      <c r="AD7911">
        <v>0</v>
      </c>
      <c r="AE7911">
        <v>8.1033726460184994</v>
      </c>
    </row>
    <row r="7912" spans="1:31" x14ac:dyDescent="0.25">
      <c r="A7912">
        <v>2353093</v>
      </c>
      <c r="B7912">
        <v>1</v>
      </c>
      <c r="C7912" t="s">
        <v>80</v>
      </c>
      <c r="D7912" t="s">
        <v>82</v>
      </c>
      <c r="E7912" t="s">
        <v>326</v>
      </c>
      <c r="F7912" t="s">
        <v>22377</v>
      </c>
      <c r="G7912" t="s">
        <v>352</v>
      </c>
      <c r="H7912" t="s">
        <v>154</v>
      </c>
      <c r="I7912" t="s">
        <v>144</v>
      </c>
      <c r="J7912" t="s">
        <v>137</v>
      </c>
      <c r="K7912" t="s">
        <v>138</v>
      </c>
      <c r="L7912" t="s">
        <v>22378</v>
      </c>
      <c r="M7912" t="s">
        <v>22379</v>
      </c>
      <c r="N7912">
        <v>2.2147222219999998</v>
      </c>
      <c r="O7912">
        <v>0</v>
      </c>
      <c r="P7912">
        <v>1</v>
      </c>
      <c r="Q7912">
        <v>0</v>
      </c>
      <c r="R7912">
        <v>0</v>
      </c>
      <c r="S7912">
        <v>0</v>
      </c>
      <c r="T7912">
        <v>3</v>
      </c>
      <c r="U7912">
        <v>0</v>
      </c>
      <c r="V7912">
        <v>0</v>
      </c>
      <c r="W7912">
        <v>0</v>
      </c>
      <c r="X7912">
        <v>0.5020516885484354</v>
      </c>
      <c r="Y7912">
        <v>0</v>
      </c>
      <c r="Z7912">
        <v>0</v>
      </c>
      <c r="AA7912">
        <v>0</v>
      </c>
      <c r="AB7912">
        <v>3.5753960850483808</v>
      </c>
      <c r="AC7912">
        <v>0</v>
      </c>
      <c r="AD7912">
        <v>0</v>
      </c>
      <c r="AE7912">
        <v>4.0774477735968162</v>
      </c>
    </row>
    <row r="7913" spans="1:31" x14ac:dyDescent="0.25">
      <c r="A7913">
        <v>2354104</v>
      </c>
      <c r="B7913">
        <v>1</v>
      </c>
      <c r="C7913" t="s">
        <v>80</v>
      </c>
      <c r="D7913" t="s">
        <v>103</v>
      </c>
      <c r="E7913" t="s">
        <v>132</v>
      </c>
      <c r="F7913" t="s">
        <v>22380</v>
      </c>
      <c r="G7913" t="s">
        <v>432</v>
      </c>
      <c r="H7913" t="s">
        <v>135</v>
      </c>
      <c r="I7913" t="s">
        <v>144</v>
      </c>
      <c r="J7913" t="s">
        <v>137</v>
      </c>
      <c r="K7913" t="s">
        <v>138</v>
      </c>
      <c r="L7913" t="s">
        <v>22381</v>
      </c>
      <c r="M7913" t="s">
        <v>22382</v>
      </c>
      <c r="N7913">
        <v>0.276388888</v>
      </c>
      <c r="O7913">
        <v>0</v>
      </c>
      <c r="P7913">
        <v>88</v>
      </c>
      <c r="Q7913">
        <v>15</v>
      </c>
      <c r="R7913">
        <v>37</v>
      </c>
      <c r="S7913">
        <v>3</v>
      </c>
      <c r="T7913">
        <v>12</v>
      </c>
      <c r="U7913">
        <v>0</v>
      </c>
      <c r="V7913">
        <v>0</v>
      </c>
      <c r="W7913">
        <v>0</v>
      </c>
      <c r="X7913">
        <v>10.290048180181406</v>
      </c>
      <c r="Y7913">
        <v>14.10437755202766</v>
      </c>
      <c r="Z7913">
        <v>44.354847113756499</v>
      </c>
      <c r="AA7913">
        <v>1.1032415637509585</v>
      </c>
      <c r="AB7913">
        <v>4.4886771087270079</v>
      </c>
      <c r="AC7913">
        <v>0</v>
      </c>
      <c r="AD7913">
        <v>0</v>
      </c>
      <c r="AE7913">
        <v>74.341191518443523</v>
      </c>
    </row>
    <row r="7914" spans="1:31" x14ac:dyDescent="0.25">
      <c r="A7914">
        <v>2353749</v>
      </c>
      <c r="B7914">
        <v>1</v>
      </c>
      <c r="C7914" t="s">
        <v>80</v>
      </c>
      <c r="D7914" t="s">
        <v>110</v>
      </c>
      <c r="E7914" t="s">
        <v>157</v>
      </c>
      <c r="F7914" t="s">
        <v>22383</v>
      </c>
      <c r="G7914" t="s">
        <v>159</v>
      </c>
      <c r="H7914" t="s">
        <v>154</v>
      </c>
      <c r="I7914" t="s">
        <v>144</v>
      </c>
      <c r="J7914" t="s">
        <v>137</v>
      </c>
      <c r="K7914" t="s">
        <v>138</v>
      </c>
      <c r="L7914" t="s">
        <v>22384</v>
      </c>
      <c r="M7914" t="s">
        <v>22385</v>
      </c>
      <c r="N7914">
        <v>1.282777777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1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0</v>
      </c>
      <c r="AB7914">
        <v>0.16882244868639668</v>
      </c>
      <c r="AC7914">
        <v>0</v>
      </c>
      <c r="AD7914">
        <v>0</v>
      </c>
      <c r="AE7914">
        <v>0.16882244868639668</v>
      </c>
    </row>
    <row r="7915" spans="1:31" x14ac:dyDescent="0.25">
      <c r="A7915">
        <v>2354098</v>
      </c>
      <c r="B7915">
        <v>1</v>
      </c>
      <c r="C7915" t="s">
        <v>81</v>
      </c>
      <c r="D7915" t="s">
        <v>127</v>
      </c>
      <c r="E7915" t="s">
        <v>147</v>
      </c>
      <c r="F7915" t="s">
        <v>22386</v>
      </c>
      <c r="G7915" t="s">
        <v>184</v>
      </c>
      <c r="H7915" t="s">
        <v>135</v>
      </c>
      <c r="I7915" t="s">
        <v>144</v>
      </c>
      <c r="J7915" t="s">
        <v>137</v>
      </c>
      <c r="K7915" t="s">
        <v>138</v>
      </c>
      <c r="L7915" t="s">
        <v>22387</v>
      </c>
      <c r="M7915" t="s">
        <v>22388</v>
      </c>
      <c r="N7915">
        <v>4.8847222219999997</v>
      </c>
      <c r="O7915">
        <v>0</v>
      </c>
      <c r="P7915">
        <v>0</v>
      </c>
      <c r="Q7915">
        <v>4</v>
      </c>
      <c r="R7915">
        <v>13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147.47979391768297</v>
      </c>
      <c r="Z7915">
        <v>763.08834241091415</v>
      </c>
      <c r="AA7915">
        <v>0</v>
      </c>
      <c r="AB7915">
        <v>0</v>
      </c>
      <c r="AC7915">
        <v>0</v>
      </c>
      <c r="AD7915">
        <v>0</v>
      </c>
      <c r="AE7915">
        <v>910.56813632859712</v>
      </c>
    </row>
    <row r="7916" spans="1:31" x14ac:dyDescent="0.25">
      <c r="A7916">
        <v>2353998</v>
      </c>
      <c r="B7916">
        <v>1</v>
      </c>
      <c r="C7916" t="s">
        <v>81</v>
      </c>
      <c r="D7916" t="s">
        <v>113</v>
      </c>
      <c r="E7916" t="s">
        <v>157</v>
      </c>
      <c r="F7916" t="s">
        <v>22389</v>
      </c>
      <c r="G7916" t="s">
        <v>159</v>
      </c>
      <c r="H7916" t="s">
        <v>154</v>
      </c>
      <c r="I7916" t="s">
        <v>144</v>
      </c>
      <c r="J7916" t="s">
        <v>137</v>
      </c>
      <c r="K7916" t="s">
        <v>138</v>
      </c>
      <c r="L7916" t="s">
        <v>22390</v>
      </c>
      <c r="M7916" t="s">
        <v>22391</v>
      </c>
      <c r="N7916">
        <v>3.060277777</v>
      </c>
      <c r="O7916">
        <v>0</v>
      </c>
      <c r="P7916">
        <v>1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0.97779600477708761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0.97779600477708761</v>
      </c>
    </row>
    <row r="7917" spans="1:31" x14ac:dyDescent="0.25">
      <c r="A7917">
        <v>2353666</v>
      </c>
      <c r="B7917">
        <v>1</v>
      </c>
      <c r="C7917" t="s">
        <v>81</v>
      </c>
      <c r="D7917" t="s">
        <v>117</v>
      </c>
      <c r="E7917" t="s">
        <v>147</v>
      </c>
      <c r="F7917" t="s">
        <v>22392</v>
      </c>
      <c r="G7917" t="s">
        <v>184</v>
      </c>
      <c r="H7917" t="s">
        <v>135</v>
      </c>
      <c r="I7917" t="s">
        <v>144</v>
      </c>
      <c r="J7917" t="s">
        <v>137</v>
      </c>
      <c r="K7917" t="s">
        <v>138</v>
      </c>
      <c r="L7917" t="s">
        <v>22393</v>
      </c>
      <c r="M7917" t="s">
        <v>22394</v>
      </c>
      <c r="N7917">
        <v>5.7491666659999998</v>
      </c>
      <c r="O7917">
        <v>0</v>
      </c>
      <c r="P7917">
        <v>0</v>
      </c>
      <c r="Q7917">
        <v>3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37.571455277848081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37.571455277848081</v>
      </c>
    </row>
    <row r="7918" spans="1:31" x14ac:dyDescent="0.25">
      <c r="A7918">
        <v>2353806</v>
      </c>
      <c r="B7918">
        <v>1</v>
      </c>
      <c r="C7918" t="s">
        <v>81</v>
      </c>
      <c r="D7918" t="s">
        <v>119</v>
      </c>
      <c r="E7918" t="s">
        <v>147</v>
      </c>
      <c r="F7918" t="s">
        <v>22395</v>
      </c>
      <c r="G7918" t="s">
        <v>1768</v>
      </c>
      <c r="H7918" t="s">
        <v>135</v>
      </c>
      <c r="I7918" t="s">
        <v>144</v>
      </c>
      <c r="J7918" t="s">
        <v>137</v>
      </c>
      <c r="K7918" t="s">
        <v>138</v>
      </c>
      <c r="L7918" t="s">
        <v>22396</v>
      </c>
      <c r="M7918" t="s">
        <v>22397</v>
      </c>
      <c r="N7918">
        <v>1.773055555</v>
      </c>
      <c r="O7918">
        <v>0</v>
      </c>
      <c r="P7918">
        <v>38</v>
      </c>
      <c r="Q7918">
        <v>0</v>
      </c>
      <c r="R7918">
        <v>5</v>
      </c>
      <c r="S7918">
        <v>0</v>
      </c>
      <c r="T7918">
        <v>1</v>
      </c>
      <c r="U7918">
        <v>0</v>
      </c>
      <c r="V7918">
        <v>0</v>
      </c>
      <c r="W7918">
        <v>0</v>
      </c>
      <c r="X7918">
        <v>5.4490935240637759</v>
      </c>
      <c r="Y7918">
        <v>0</v>
      </c>
      <c r="Z7918">
        <v>13.714983499610796</v>
      </c>
      <c r="AA7918">
        <v>0</v>
      </c>
      <c r="AB7918">
        <v>3.6272195018811111</v>
      </c>
      <c r="AC7918">
        <v>0</v>
      </c>
      <c r="AD7918">
        <v>0</v>
      </c>
      <c r="AE7918">
        <v>22.791296525555683</v>
      </c>
    </row>
    <row r="7919" spans="1:31" x14ac:dyDescent="0.25">
      <c r="A7919">
        <v>2353829</v>
      </c>
      <c r="B7919">
        <v>1</v>
      </c>
      <c r="C7919" t="s">
        <v>80</v>
      </c>
      <c r="D7919" t="s">
        <v>104</v>
      </c>
      <c r="E7919" t="s">
        <v>157</v>
      </c>
      <c r="F7919" t="s">
        <v>22398</v>
      </c>
      <c r="G7919" t="s">
        <v>159</v>
      </c>
      <c r="H7919" t="s">
        <v>154</v>
      </c>
      <c r="I7919" t="s">
        <v>144</v>
      </c>
      <c r="J7919" t="s">
        <v>137</v>
      </c>
      <c r="K7919" t="s">
        <v>138</v>
      </c>
      <c r="L7919" t="s">
        <v>22399</v>
      </c>
      <c r="M7919" t="s">
        <v>22400</v>
      </c>
      <c r="N7919">
        <v>4.9688888880000004</v>
      </c>
      <c r="O7919">
        <v>0</v>
      </c>
      <c r="P7919">
        <v>1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1.2404126541733724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1.2404126541733724</v>
      </c>
    </row>
    <row r="7920" spans="1:31" x14ac:dyDescent="0.25">
      <c r="A7920">
        <v>2354041</v>
      </c>
      <c r="B7920">
        <v>1</v>
      </c>
      <c r="C7920" t="s">
        <v>80</v>
      </c>
      <c r="D7920" t="s">
        <v>97</v>
      </c>
      <c r="E7920" t="s">
        <v>132</v>
      </c>
      <c r="F7920" t="s">
        <v>6010</v>
      </c>
      <c r="G7920" t="s">
        <v>2880</v>
      </c>
      <c r="H7920" t="s">
        <v>135</v>
      </c>
      <c r="I7920" t="s">
        <v>144</v>
      </c>
      <c r="J7920" t="s">
        <v>137</v>
      </c>
      <c r="K7920" t="s">
        <v>138</v>
      </c>
      <c r="L7920" t="s">
        <v>22401</v>
      </c>
      <c r="M7920" t="s">
        <v>22402</v>
      </c>
      <c r="N7920">
        <v>1.4836111110000001</v>
      </c>
      <c r="O7920">
        <v>1</v>
      </c>
      <c r="P7920">
        <v>270</v>
      </c>
      <c r="Q7920">
        <v>2</v>
      </c>
      <c r="R7920">
        <v>12</v>
      </c>
      <c r="S7920">
        <v>7</v>
      </c>
      <c r="T7920">
        <v>27</v>
      </c>
      <c r="U7920">
        <v>0</v>
      </c>
      <c r="V7920">
        <v>0</v>
      </c>
      <c r="W7920">
        <v>5.3660447294787863</v>
      </c>
      <c r="X7920">
        <v>118.56504581846363</v>
      </c>
      <c r="Y7920">
        <v>4.3576089549997956</v>
      </c>
      <c r="Z7920">
        <v>7.0510175990267703</v>
      </c>
      <c r="AA7920">
        <v>128.5920305656575</v>
      </c>
      <c r="AB7920">
        <v>26.259155398807792</v>
      </c>
      <c r="AC7920">
        <v>0</v>
      </c>
      <c r="AD7920">
        <v>0</v>
      </c>
      <c r="AE7920">
        <v>290.19090306643432</v>
      </c>
    </row>
    <row r="7921" spans="1:31" x14ac:dyDescent="0.25">
      <c r="A7921">
        <v>2353729</v>
      </c>
      <c r="B7921">
        <v>1</v>
      </c>
      <c r="C7921" t="s">
        <v>80</v>
      </c>
      <c r="D7921" t="s">
        <v>104</v>
      </c>
      <c r="E7921" t="s">
        <v>147</v>
      </c>
      <c r="F7921" t="s">
        <v>892</v>
      </c>
      <c r="G7921" t="s">
        <v>269</v>
      </c>
      <c r="H7921" t="s">
        <v>135</v>
      </c>
      <c r="I7921" t="s">
        <v>144</v>
      </c>
      <c r="J7921" t="s">
        <v>137</v>
      </c>
      <c r="K7921" t="s">
        <v>209</v>
      </c>
      <c r="L7921" t="s">
        <v>22403</v>
      </c>
      <c r="M7921" t="s">
        <v>22404</v>
      </c>
      <c r="N7921">
        <v>2.4525000000000001</v>
      </c>
      <c r="O7921">
        <v>21</v>
      </c>
      <c r="P7921">
        <v>173</v>
      </c>
      <c r="Q7921">
        <v>43</v>
      </c>
      <c r="R7921">
        <v>91</v>
      </c>
      <c r="S7921">
        <v>24</v>
      </c>
      <c r="T7921">
        <v>64</v>
      </c>
      <c r="U7921">
        <v>2</v>
      </c>
      <c r="V7921">
        <v>1</v>
      </c>
      <c r="W7921">
        <v>58.408838079880667</v>
      </c>
      <c r="X7921">
        <v>168.94083899012105</v>
      </c>
      <c r="Y7921">
        <v>136.77319857562051</v>
      </c>
      <c r="Z7921">
        <v>145.65830561788493</v>
      </c>
      <c r="AA7921">
        <v>509.36947011663301</v>
      </c>
      <c r="AB7921">
        <v>117.00704636698231</v>
      </c>
      <c r="AC7921">
        <v>32.116475291759102</v>
      </c>
      <c r="AD7921">
        <v>7.9828591495948018</v>
      </c>
      <c r="AE7921">
        <v>1176.2570321884764</v>
      </c>
    </row>
    <row r="7922" spans="1:31" x14ac:dyDescent="0.25">
      <c r="A7922">
        <v>2353792</v>
      </c>
      <c r="B7922">
        <v>1</v>
      </c>
      <c r="C7922" t="s">
        <v>81</v>
      </c>
      <c r="D7922" t="s">
        <v>116</v>
      </c>
      <c r="E7922" t="s">
        <v>151</v>
      </c>
      <c r="F7922" t="s">
        <v>22405</v>
      </c>
      <c r="G7922" t="s">
        <v>153</v>
      </c>
      <c r="H7922" t="s">
        <v>154</v>
      </c>
      <c r="I7922" t="s">
        <v>144</v>
      </c>
      <c r="J7922" t="s">
        <v>137</v>
      </c>
      <c r="K7922" t="s">
        <v>138</v>
      </c>
      <c r="L7922" t="s">
        <v>22406</v>
      </c>
      <c r="M7922" t="s">
        <v>22407</v>
      </c>
      <c r="N7922">
        <v>2.9088888879999999</v>
      </c>
      <c r="O7922">
        <v>0</v>
      </c>
      <c r="P7922">
        <v>3</v>
      </c>
      <c r="Q7922">
        <v>0</v>
      </c>
      <c r="R7922">
        <v>21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2.1879950969566515</v>
      </c>
      <c r="Y7922">
        <v>0</v>
      </c>
      <c r="Z7922">
        <v>51.594085081939646</v>
      </c>
      <c r="AA7922">
        <v>0</v>
      </c>
      <c r="AB7922">
        <v>0</v>
      </c>
      <c r="AC7922">
        <v>0</v>
      </c>
      <c r="AD7922">
        <v>0</v>
      </c>
      <c r="AE7922">
        <v>53.782080178896294</v>
      </c>
    </row>
    <row r="7923" spans="1:31" x14ac:dyDescent="0.25">
      <c r="A7923">
        <v>2353935</v>
      </c>
      <c r="B7923">
        <v>1</v>
      </c>
      <c r="C7923" t="s">
        <v>81</v>
      </c>
      <c r="D7923" t="s">
        <v>119</v>
      </c>
      <c r="E7923" t="s">
        <v>174</v>
      </c>
      <c r="F7923" t="s">
        <v>22408</v>
      </c>
      <c r="G7923" t="s">
        <v>176</v>
      </c>
      <c r="H7923" t="s">
        <v>154</v>
      </c>
      <c r="I7923" t="s">
        <v>144</v>
      </c>
      <c r="J7923" t="s">
        <v>137</v>
      </c>
      <c r="K7923" t="s">
        <v>138</v>
      </c>
      <c r="L7923" t="s">
        <v>22409</v>
      </c>
      <c r="M7923" t="s">
        <v>22410</v>
      </c>
      <c r="N7923">
        <v>1.6544444439999999</v>
      </c>
      <c r="O7923">
        <v>0</v>
      </c>
      <c r="P7923">
        <v>86</v>
      </c>
      <c r="Q7923">
        <v>0</v>
      </c>
      <c r="R7923">
        <v>6</v>
      </c>
      <c r="S7923">
        <v>0</v>
      </c>
      <c r="T7923">
        <v>3</v>
      </c>
      <c r="U7923">
        <v>0</v>
      </c>
      <c r="V7923">
        <v>0</v>
      </c>
      <c r="W7923">
        <v>0</v>
      </c>
      <c r="X7923">
        <v>19.791083145960169</v>
      </c>
      <c r="Y7923">
        <v>0</v>
      </c>
      <c r="Z7923">
        <v>12.715139080657853</v>
      </c>
      <c r="AA7923">
        <v>0</v>
      </c>
      <c r="AB7923">
        <v>1.90949794595648</v>
      </c>
      <c r="AC7923">
        <v>0</v>
      </c>
      <c r="AD7923">
        <v>0</v>
      </c>
      <c r="AE7923">
        <v>34.415720172574503</v>
      </c>
    </row>
    <row r="7924" spans="1:31" x14ac:dyDescent="0.25">
      <c r="A7924">
        <v>2354078</v>
      </c>
      <c r="B7924">
        <v>1</v>
      </c>
      <c r="C7924" t="s">
        <v>80</v>
      </c>
      <c r="D7924" t="s">
        <v>100</v>
      </c>
      <c r="E7924" t="s">
        <v>157</v>
      </c>
      <c r="F7924" t="s">
        <v>22411</v>
      </c>
      <c r="G7924" t="s">
        <v>159</v>
      </c>
      <c r="H7924" t="s">
        <v>154</v>
      </c>
      <c r="I7924" t="s">
        <v>144</v>
      </c>
      <c r="J7924" t="s">
        <v>137</v>
      </c>
      <c r="K7924" t="s">
        <v>138</v>
      </c>
      <c r="L7924" t="s">
        <v>22412</v>
      </c>
      <c r="M7924" t="s">
        <v>22413</v>
      </c>
      <c r="N7924">
        <v>1.6416666660000001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1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9.8609679124064336</v>
      </c>
      <c r="AC7924">
        <v>0</v>
      </c>
      <c r="AD7924">
        <v>0</v>
      </c>
      <c r="AE7924">
        <v>9.8609679124064336</v>
      </c>
    </row>
    <row r="7925" spans="1:31" x14ac:dyDescent="0.25">
      <c r="A7925">
        <v>2353769</v>
      </c>
      <c r="B7925">
        <v>1</v>
      </c>
      <c r="C7925" t="s">
        <v>80</v>
      </c>
      <c r="D7925" t="s">
        <v>93</v>
      </c>
      <c r="E7925" t="s">
        <v>157</v>
      </c>
      <c r="F7925" t="s">
        <v>22414</v>
      </c>
      <c r="G7925" t="s">
        <v>204</v>
      </c>
      <c r="H7925" t="s">
        <v>154</v>
      </c>
      <c r="I7925" t="s">
        <v>144</v>
      </c>
      <c r="J7925" t="s">
        <v>137</v>
      </c>
      <c r="K7925" t="s">
        <v>138</v>
      </c>
      <c r="L7925" t="s">
        <v>22415</v>
      </c>
      <c r="M7925" t="s">
        <v>22416</v>
      </c>
      <c r="N7925">
        <v>6.9541666659999999</v>
      </c>
      <c r="O7925">
        <v>0</v>
      </c>
      <c r="P7925">
        <v>7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12.738112054276279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12.738112054276279</v>
      </c>
    </row>
    <row r="7926" spans="1:31" x14ac:dyDescent="0.25">
      <c r="A7926">
        <v>2353746</v>
      </c>
      <c r="B7926">
        <v>1</v>
      </c>
      <c r="C7926" t="s">
        <v>80</v>
      </c>
      <c r="D7926" t="s">
        <v>84</v>
      </c>
      <c r="E7926" t="s">
        <v>147</v>
      </c>
      <c r="F7926" t="s">
        <v>6399</v>
      </c>
      <c r="G7926" t="s">
        <v>208</v>
      </c>
      <c r="H7926" t="s">
        <v>135</v>
      </c>
      <c r="I7926" t="s">
        <v>144</v>
      </c>
      <c r="J7926" t="s">
        <v>137</v>
      </c>
      <c r="K7926" t="s">
        <v>209</v>
      </c>
      <c r="L7926" t="s">
        <v>22417</v>
      </c>
      <c r="M7926" t="s">
        <v>22418</v>
      </c>
      <c r="N7926">
        <v>0.66083333300000002</v>
      </c>
      <c r="O7926">
        <v>1</v>
      </c>
      <c r="P7926">
        <v>860</v>
      </c>
      <c r="Q7926">
        <v>2</v>
      </c>
      <c r="R7926">
        <v>41</v>
      </c>
      <c r="S7926">
        <v>3</v>
      </c>
      <c r="T7926">
        <v>101</v>
      </c>
      <c r="U7926">
        <v>0</v>
      </c>
      <c r="V7926">
        <v>0</v>
      </c>
      <c r="W7926">
        <v>0.18432345283105001</v>
      </c>
      <c r="X7926">
        <v>100.32923827697911</v>
      </c>
      <c r="Y7926">
        <v>0.44158479540961504</v>
      </c>
      <c r="Z7926">
        <v>23.239263328054662</v>
      </c>
      <c r="AA7926">
        <v>3.965503324884617</v>
      </c>
      <c r="AB7926">
        <v>71.930302028974396</v>
      </c>
      <c r="AC7926">
        <v>0</v>
      </c>
      <c r="AD7926">
        <v>0</v>
      </c>
      <c r="AE7926">
        <v>200.09021520713344</v>
      </c>
    </row>
    <row r="7927" spans="1:31" x14ac:dyDescent="0.25">
      <c r="A7927">
        <v>2353869</v>
      </c>
      <c r="B7927">
        <v>1</v>
      </c>
      <c r="C7927" t="s">
        <v>80</v>
      </c>
      <c r="D7927" t="s">
        <v>100</v>
      </c>
      <c r="E7927" t="s">
        <v>157</v>
      </c>
      <c r="F7927" t="s">
        <v>22419</v>
      </c>
      <c r="G7927" t="s">
        <v>352</v>
      </c>
      <c r="H7927" t="s">
        <v>154</v>
      </c>
      <c r="I7927" t="s">
        <v>144</v>
      </c>
      <c r="J7927" t="s">
        <v>137</v>
      </c>
      <c r="K7927" t="s">
        <v>138</v>
      </c>
      <c r="L7927" t="s">
        <v>22420</v>
      </c>
      <c r="M7927" t="s">
        <v>22421</v>
      </c>
      <c r="N7927">
        <v>1.4811111109999999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1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>
        <v>0</v>
      </c>
      <c r="AB7927">
        <v>3.9367102177052922</v>
      </c>
      <c r="AC7927">
        <v>0</v>
      </c>
      <c r="AD7927">
        <v>0</v>
      </c>
      <c r="AE7927">
        <v>3.9367102177052922</v>
      </c>
    </row>
    <row r="7928" spans="1:31" x14ac:dyDescent="0.25">
      <c r="A7928">
        <v>2354015</v>
      </c>
      <c r="B7928">
        <v>1</v>
      </c>
      <c r="C7928" t="s">
        <v>80</v>
      </c>
      <c r="D7928" t="s">
        <v>83</v>
      </c>
      <c r="E7928" t="s">
        <v>151</v>
      </c>
      <c r="F7928" t="s">
        <v>22422</v>
      </c>
      <c r="G7928" t="s">
        <v>410</v>
      </c>
      <c r="H7928" t="s">
        <v>154</v>
      </c>
      <c r="I7928" t="s">
        <v>144</v>
      </c>
      <c r="J7928" t="s">
        <v>137</v>
      </c>
      <c r="K7928" t="s">
        <v>138</v>
      </c>
      <c r="L7928" t="s">
        <v>22423</v>
      </c>
      <c r="M7928" t="s">
        <v>22424</v>
      </c>
      <c r="N7928">
        <v>1.0022222220000001</v>
      </c>
      <c r="O7928">
        <v>0</v>
      </c>
      <c r="P7928">
        <v>124</v>
      </c>
      <c r="Q7928">
        <v>0</v>
      </c>
      <c r="R7928">
        <v>0</v>
      </c>
      <c r="S7928">
        <v>0</v>
      </c>
      <c r="T7928">
        <v>14</v>
      </c>
      <c r="U7928">
        <v>0</v>
      </c>
      <c r="V7928">
        <v>0</v>
      </c>
      <c r="W7928">
        <v>0</v>
      </c>
      <c r="X7928">
        <v>38.303587073154397</v>
      </c>
      <c r="Y7928">
        <v>0</v>
      </c>
      <c r="Z7928">
        <v>0</v>
      </c>
      <c r="AA7928">
        <v>0</v>
      </c>
      <c r="AB7928">
        <v>20.50986277179922</v>
      </c>
      <c r="AC7928">
        <v>0</v>
      </c>
      <c r="AD7928">
        <v>0</v>
      </c>
      <c r="AE7928">
        <v>58.813449844953617</v>
      </c>
    </row>
    <row r="7929" spans="1:31" x14ac:dyDescent="0.25">
      <c r="A7929">
        <v>2353660</v>
      </c>
      <c r="B7929">
        <v>1</v>
      </c>
      <c r="C7929" t="s">
        <v>81</v>
      </c>
      <c r="D7929" t="s">
        <v>128</v>
      </c>
      <c r="E7929" t="s">
        <v>132</v>
      </c>
      <c r="F7929" t="s">
        <v>18704</v>
      </c>
      <c r="G7929" t="s">
        <v>134</v>
      </c>
      <c r="H7929" t="s">
        <v>135</v>
      </c>
      <c r="I7929" t="s">
        <v>144</v>
      </c>
      <c r="J7929" t="s">
        <v>137</v>
      </c>
      <c r="K7929" t="s">
        <v>138</v>
      </c>
      <c r="L7929" t="s">
        <v>22425</v>
      </c>
      <c r="M7929" t="s">
        <v>22426</v>
      </c>
      <c r="N7929">
        <v>0.141944444</v>
      </c>
      <c r="O7929">
        <v>11</v>
      </c>
      <c r="P7929">
        <v>93</v>
      </c>
      <c r="Q7929">
        <v>35</v>
      </c>
      <c r="R7929">
        <v>15</v>
      </c>
      <c r="S7929">
        <v>4</v>
      </c>
      <c r="T7929">
        <v>9</v>
      </c>
      <c r="U7929">
        <v>0</v>
      </c>
      <c r="V7929">
        <v>0</v>
      </c>
      <c r="W7929">
        <v>0.47906457417171117</v>
      </c>
      <c r="X7929">
        <v>1.7789635297315607</v>
      </c>
      <c r="Y7929">
        <v>4.153134027346594</v>
      </c>
      <c r="Z7929">
        <v>2.2876090928132555</v>
      </c>
      <c r="AA7929">
        <v>0.72369662237583288</v>
      </c>
      <c r="AB7929">
        <v>0.44779925094288614</v>
      </c>
      <c r="AC7929">
        <v>0</v>
      </c>
      <c r="AD7929">
        <v>0</v>
      </c>
      <c r="AE7929">
        <v>9.8702670973818396</v>
      </c>
    </row>
    <row r="7930" spans="1:31" x14ac:dyDescent="0.25">
      <c r="A7930">
        <v>2353955</v>
      </c>
      <c r="B7930">
        <v>1</v>
      </c>
      <c r="C7930" t="s">
        <v>81</v>
      </c>
      <c r="D7930" t="s">
        <v>127</v>
      </c>
      <c r="E7930" t="s">
        <v>157</v>
      </c>
      <c r="F7930" t="s">
        <v>22427</v>
      </c>
      <c r="G7930" t="s">
        <v>204</v>
      </c>
      <c r="H7930" t="s">
        <v>154</v>
      </c>
      <c r="I7930" t="s">
        <v>144</v>
      </c>
      <c r="J7930" t="s">
        <v>137</v>
      </c>
      <c r="K7930" t="s">
        <v>138</v>
      </c>
      <c r="L7930" t="s">
        <v>22428</v>
      </c>
      <c r="M7930" t="s">
        <v>22429</v>
      </c>
      <c r="N7930">
        <v>1.4230555549999999</v>
      </c>
      <c r="O7930">
        <v>0</v>
      </c>
      <c r="P7930">
        <v>7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2.7099870054190798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2.7099870054190798</v>
      </c>
    </row>
    <row r="7931" spans="1:31" x14ac:dyDescent="0.25">
      <c r="A7931">
        <v>2353706</v>
      </c>
      <c r="B7931">
        <v>1</v>
      </c>
      <c r="C7931" t="s">
        <v>80</v>
      </c>
      <c r="D7931" t="s">
        <v>111</v>
      </c>
      <c r="E7931" t="s">
        <v>157</v>
      </c>
      <c r="F7931" t="s">
        <v>22430</v>
      </c>
      <c r="G7931" t="s">
        <v>204</v>
      </c>
      <c r="H7931" t="s">
        <v>154</v>
      </c>
      <c r="I7931" t="s">
        <v>144</v>
      </c>
      <c r="J7931" t="s">
        <v>137</v>
      </c>
      <c r="K7931" t="s">
        <v>138</v>
      </c>
      <c r="L7931" t="s">
        <v>22431</v>
      </c>
      <c r="M7931" t="s">
        <v>22432</v>
      </c>
      <c r="N7931">
        <v>3.3513888879999998</v>
      </c>
      <c r="O7931">
        <v>0</v>
      </c>
      <c r="P7931">
        <v>5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8.3203248478199292</v>
      </c>
      <c r="Y7931">
        <v>0</v>
      </c>
      <c r="Z7931">
        <v>0</v>
      </c>
      <c r="AA7931">
        <v>0</v>
      </c>
      <c r="AB7931">
        <v>0</v>
      </c>
      <c r="AC7931">
        <v>0</v>
      </c>
      <c r="AD7931">
        <v>0</v>
      </c>
      <c r="AE7931">
        <v>8.3203248478199292</v>
      </c>
    </row>
    <row r="7932" spans="1:31" x14ac:dyDescent="0.25">
      <c r="A7932">
        <v>2354101</v>
      </c>
      <c r="B7932">
        <v>1</v>
      </c>
      <c r="C7932" t="s">
        <v>80</v>
      </c>
      <c r="D7932" t="s">
        <v>103</v>
      </c>
      <c r="E7932" t="s">
        <v>157</v>
      </c>
      <c r="F7932" t="s">
        <v>22433</v>
      </c>
      <c r="G7932" t="s">
        <v>159</v>
      </c>
      <c r="H7932" t="s">
        <v>154</v>
      </c>
      <c r="I7932" t="s">
        <v>144</v>
      </c>
      <c r="J7932" t="s">
        <v>137</v>
      </c>
      <c r="K7932" t="s">
        <v>138</v>
      </c>
      <c r="L7932" t="s">
        <v>22434</v>
      </c>
      <c r="M7932" t="s">
        <v>22435</v>
      </c>
      <c r="N7932">
        <v>1.9086111109999999</v>
      </c>
      <c r="O7932">
        <v>0</v>
      </c>
      <c r="P7932">
        <v>1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0.23026436911887749</v>
      </c>
      <c r="Y7932">
        <v>0</v>
      </c>
      <c r="Z7932">
        <v>0</v>
      </c>
      <c r="AA7932">
        <v>0</v>
      </c>
      <c r="AB7932">
        <v>0</v>
      </c>
      <c r="AC7932">
        <v>0</v>
      </c>
      <c r="AD7932">
        <v>0</v>
      </c>
      <c r="AE7932">
        <v>0.23026436911887749</v>
      </c>
    </row>
    <row r="7933" spans="1:31" x14ac:dyDescent="0.25">
      <c r="A7933">
        <v>2353809</v>
      </c>
      <c r="B7933">
        <v>1</v>
      </c>
      <c r="C7933" t="s">
        <v>81</v>
      </c>
      <c r="D7933" t="s">
        <v>128</v>
      </c>
      <c r="E7933" t="s">
        <v>141</v>
      </c>
      <c r="F7933" t="s">
        <v>1740</v>
      </c>
      <c r="G7933" t="s">
        <v>134</v>
      </c>
      <c r="H7933" t="s">
        <v>135</v>
      </c>
      <c r="I7933" t="s">
        <v>144</v>
      </c>
      <c r="J7933" t="s">
        <v>137</v>
      </c>
      <c r="K7933" t="s">
        <v>138</v>
      </c>
      <c r="L7933" t="s">
        <v>22436</v>
      </c>
      <c r="M7933" t="s">
        <v>22437</v>
      </c>
      <c r="N7933">
        <v>0.10305555499999999</v>
      </c>
      <c r="O7933">
        <v>1</v>
      </c>
      <c r="P7933">
        <v>586</v>
      </c>
      <c r="Q7933">
        <v>4</v>
      </c>
      <c r="R7933">
        <v>3</v>
      </c>
      <c r="S7933">
        <v>9</v>
      </c>
      <c r="T7933">
        <v>48</v>
      </c>
      <c r="U7933">
        <v>0</v>
      </c>
      <c r="V7933">
        <v>0</v>
      </c>
      <c r="W7933">
        <v>2.6834976606666668E-2</v>
      </c>
      <c r="X7933">
        <v>6.5184741418310104</v>
      </c>
      <c r="Y7933">
        <v>3.2503297008664145</v>
      </c>
      <c r="Z7933">
        <v>4.7792713650126668E-2</v>
      </c>
      <c r="AA7933">
        <v>6.4890599699452247</v>
      </c>
      <c r="AB7933">
        <v>2.7667168577588761</v>
      </c>
      <c r="AC7933">
        <v>0</v>
      </c>
      <c r="AD7933">
        <v>0</v>
      </c>
      <c r="AE7933">
        <v>19.09920836065832</v>
      </c>
    </row>
    <row r="7934" spans="1:31" x14ac:dyDescent="0.25">
      <c r="A7934">
        <v>2353832</v>
      </c>
      <c r="B7934">
        <v>1</v>
      </c>
      <c r="C7934" t="s">
        <v>80</v>
      </c>
      <c r="D7934" t="s">
        <v>104</v>
      </c>
      <c r="E7934" t="s">
        <v>132</v>
      </c>
      <c r="F7934" t="s">
        <v>15584</v>
      </c>
      <c r="G7934" t="s">
        <v>134</v>
      </c>
      <c r="H7934" t="s">
        <v>135</v>
      </c>
      <c r="I7934" t="s">
        <v>144</v>
      </c>
      <c r="J7934" t="s">
        <v>137</v>
      </c>
      <c r="K7934" t="s">
        <v>138</v>
      </c>
      <c r="L7934" t="s">
        <v>22438</v>
      </c>
      <c r="M7934" t="s">
        <v>22439</v>
      </c>
      <c r="N7934">
        <v>2.3797222219999998</v>
      </c>
      <c r="O7934">
        <v>0</v>
      </c>
      <c r="P7934">
        <v>0</v>
      </c>
      <c r="Q7934">
        <v>0</v>
      </c>
      <c r="R7934">
        <v>0</v>
      </c>
      <c r="S7934">
        <v>1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>
        <v>63.891926677658873</v>
      </c>
      <c r="AB7934">
        <v>0</v>
      </c>
      <c r="AC7934">
        <v>0</v>
      </c>
      <c r="AD7934">
        <v>0</v>
      </c>
      <c r="AE7934">
        <v>63.891926677658873</v>
      </c>
    </row>
    <row r="7935" spans="1:31" x14ac:dyDescent="0.25">
      <c r="A7935">
        <v>2353975</v>
      </c>
      <c r="B7935">
        <v>1</v>
      </c>
      <c r="C7935" t="s">
        <v>80</v>
      </c>
      <c r="D7935" t="s">
        <v>104</v>
      </c>
      <c r="E7935" t="s">
        <v>147</v>
      </c>
      <c r="F7935" t="s">
        <v>22440</v>
      </c>
      <c r="G7935" t="s">
        <v>813</v>
      </c>
      <c r="H7935" t="s">
        <v>135</v>
      </c>
      <c r="I7935" t="s">
        <v>144</v>
      </c>
      <c r="J7935" t="s">
        <v>137</v>
      </c>
      <c r="K7935" t="s">
        <v>138</v>
      </c>
      <c r="L7935" t="s">
        <v>22441</v>
      </c>
      <c r="M7935" t="s">
        <v>22442</v>
      </c>
      <c r="N7935">
        <v>2.2863888879999998</v>
      </c>
      <c r="O7935">
        <v>0</v>
      </c>
      <c r="P7935">
        <v>356</v>
      </c>
      <c r="Q7935">
        <v>0</v>
      </c>
      <c r="R7935">
        <v>2</v>
      </c>
      <c r="S7935">
        <v>0</v>
      </c>
      <c r="T7935">
        <v>30</v>
      </c>
      <c r="U7935">
        <v>0</v>
      </c>
      <c r="V7935">
        <v>0</v>
      </c>
      <c r="W7935">
        <v>0</v>
      </c>
      <c r="X7935">
        <v>212.19083449194159</v>
      </c>
      <c r="Y7935">
        <v>0</v>
      </c>
      <c r="Z7935">
        <v>4.1628117627180954</v>
      </c>
      <c r="AA7935">
        <v>0</v>
      </c>
      <c r="AB7935">
        <v>75.61272361944647</v>
      </c>
      <c r="AC7935">
        <v>0</v>
      </c>
      <c r="AD7935">
        <v>0</v>
      </c>
      <c r="AE7935">
        <v>291.96636987410614</v>
      </c>
    </row>
    <row r="7936" spans="1:31" x14ac:dyDescent="0.25">
      <c r="A7936">
        <v>2353620</v>
      </c>
      <c r="B7936">
        <v>1</v>
      </c>
      <c r="C7936" t="s">
        <v>80</v>
      </c>
      <c r="D7936" t="s">
        <v>100</v>
      </c>
      <c r="E7936" t="s">
        <v>157</v>
      </c>
      <c r="F7936" t="s">
        <v>22443</v>
      </c>
      <c r="G7936" t="s">
        <v>159</v>
      </c>
      <c r="H7936" t="s">
        <v>154</v>
      </c>
      <c r="I7936" t="s">
        <v>144</v>
      </c>
      <c r="J7936" t="s">
        <v>137</v>
      </c>
      <c r="K7936" t="s">
        <v>138</v>
      </c>
      <c r="L7936" t="s">
        <v>22444</v>
      </c>
      <c r="M7936" t="s">
        <v>22445</v>
      </c>
      <c r="N7936">
        <v>0.54555555499999997</v>
      </c>
      <c r="O7936">
        <v>0</v>
      </c>
      <c r="P7936">
        <v>2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0.18343698174152892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  <c r="AE7936">
        <v>0.18343698174152892</v>
      </c>
    </row>
    <row r="7937" spans="1:31" x14ac:dyDescent="0.25">
      <c r="A7937">
        <v>2354018</v>
      </c>
      <c r="B7937">
        <v>1</v>
      </c>
      <c r="C7937" t="s">
        <v>81</v>
      </c>
      <c r="D7937" t="s">
        <v>120</v>
      </c>
      <c r="E7937" t="s">
        <v>132</v>
      </c>
      <c r="F7937" t="s">
        <v>22446</v>
      </c>
      <c r="G7937" t="s">
        <v>134</v>
      </c>
      <c r="H7937" t="s">
        <v>135</v>
      </c>
      <c r="I7937" t="s">
        <v>144</v>
      </c>
      <c r="J7937" t="s">
        <v>137</v>
      </c>
      <c r="K7937" t="s">
        <v>138</v>
      </c>
      <c r="L7937" t="s">
        <v>22447</v>
      </c>
      <c r="M7937" t="s">
        <v>22448</v>
      </c>
      <c r="N7937">
        <v>0.112777777</v>
      </c>
      <c r="O7937">
        <v>3</v>
      </c>
      <c r="P7937">
        <v>357</v>
      </c>
      <c r="Q7937">
        <v>254</v>
      </c>
      <c r="R7937">
        <v>77</v>
      </c>
      <c r="S7937">
        <v>33</v>
      </c>
      <c r="T7937">
        <v>56</v>
      </c>
      <c r="U7937">
        <v>5</v>
      </c>
      <c r="V7937">
        <v>0</v>
      </c>
      <c r="W7937">
        <v>3.8004748447596657</v>
      </c>
      <c r="X7937">
        <v>8.0564044090431057</v>
      </c>
      <c r="Y7937">
        <v>387.11249371675638</v>
      </c>
      <c r="Z7937">
        <v>54.826768901869357</v>
      </c>
      <c r="AA7937">
        <v>11.026103838503939</v>
      </c>
      <c r="AB7937">
        <v>5.2986334866702176</v>
      </c>
      <c r="AC7937">
        <v>38.587367441170059</v>
      </c>
      <c r="AD7937">
        <v>0</v>
      </c>
      <c r="AE7937">
        <v>508.70824663877272</v>
      </c>
    </row>
    <row r="7938" spans="1:31" x14ac:dyDescent="0.25">
      <c r="A7938">
        <v>2353875</v>
      </c>
      <c r="B7938">
        <v>1</v>
      </c>
      <c r="C7938" t="s">
        <v>80</v>
      </c>
      <c r="D7938" t="s">
        <v>110</v>
      </c>
      <c r="E7938" t="s">
        <v>157</v>
      </c>
      <c r="F7938" t="s">
        <v>22449</v>
      </c>
      <c r="G7938" t="s">
        <v>279</v>
      </c>
      <c r="H7938" t="s">
        <v>154</v>
      </c>
      <c r="I7938" t="s">
        <v>144</v>
      </c>
      <c r="J7938" t="s">
        <v>137</v>
      </c>
      <c r="K7938" t="s">
        <v>138</v>
      </c>
      <c r="L7938" t="s">
        <v>22450</v>
      </c>
      <c r="M7938" t="s">
        <v>22451</v>
      </c>
      <c r="N7938">
        <v>1.6627777770000001</v>
      </c>
      <c r="O7938">
        <v>0</v>
      </c>
      <c r="P7938">
        <v>4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2.0677765321229082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  <c r="AE7938">
        <v>2.0677765321229082</v>
      </c>
    </row>
    <row r="7939" spans="1:31" x14ac:dyDescent="0.25">
      <c r="A7939">
        <v>2353995</v>
      </c>
      <c r="B7939">
        <v>1</v>
      </c>
      <c r="C7939" t="s">
        <v>80</v>
      </c>
      <c r="D7939" t="s">
        <v>92</v>
      </c>
      <c r="E7939" t="s">
        <v>157</v>
      </c>
      <c r="F7939" t="s">
        <v>22452</v>
      </c>
      <c r="G7939" t="s">
        <v>204</v>
      </c>
      <c r="H7939" t="s">
        <v>154</v>
      </c>
      <c r="I7939" t="s">
        <v>144</v>
      </c>
      <c r="J7939" t="s">
        <v>137</v>
      </c>
      <c r="K7939" t="s">
        <v>138</v>
      </c>
      <c r="L7939" t="s">
        <v>22453</v>
      </c>
      <c r="M7939" t="s">
        <v>22454</v>
      </c>
      <c r="N7939">
        <v>0.80083333300000004</v>
      </c>
      <c r="O7939">
        <v>0</v>
      </c>
      <c r="P7939">
        <v>0</v>
      </c>
      <c r="Q7939">
        <v>0</v>
      </c>
      <c r="R7939">
        <v>0</v>
      </c>
      <c r="S7939">
        <v>1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1.4126802288037446</v>
      </c>
      <c r="AB7939">
        <v>0</v>
      </c>
      <c r="AC7939">
        <v>0</v>
      </c>
      <c r="AD7939">
        <v>0</v>
      </c>
      <c r="AE7939">
        <v>1.4126802288037446</v>
      </c>
    </row>
    <row r="7940" spans="1:31" x14ac:dyDescent="0.25">
      <c r="A7940">
        <v>2353826</v>
      </c>
      <c r="B7940">
        <v>1</v>
      </c>
      <c r="C7940" t="s">
        <v>80</v>
      </c>
      <c r="D7940" t="s">
        <v>104</v>
      </c>
      <c r="E7940" t="s">
        <v>132</v>
      </c>
      <c r="F7940" t="s">
        <v>22455</v>
      </c>
      <c r="G7940" t="s">
        <v>134</v>
      </c>
      <c r="H7940" t="s">
        <v>135</v>
      </c>
      <c r="I7940" t="s">
        <v>144</v>
      </c>
      <c r="J7940" t="s">
        <v>137</v>
      </c>
      <c r="K7940" t="s">
        <v>138</v>
      </c>
      <c r="L7940" t="s">
        <v>22456</v>
      </c>
      <c r="M7940" t="s">
        <v>22457</v>
      </c>
      <c r="N7940">
        <v>1.004444444</v>
      </c>
      <c r="O7940">
        <v>0</v>
      </c>
      <c r="P7940">
        <v>9</v>
      </c>
      <c r="Q7940">
        <v>0</v>
      </c>
      <c r="R7940">
        <v>9</v>
      </c>
      <c r="S7940">
        <v>3</v>
      </c>
      <c r="T7940">
        <v>21</v>
      </c>
      <c r="U7940">
        <v>5</v>
      </c>
      <c r="V7940">
        <v>0</v>
      </c>
      <c r="W7940">
        <v>0</v>
      </c>
      <c r="X7940">
        <v>0.75985785478980006</v>
      </c>
      <c r="Y7940">
        <v>0</v>
      </c>
      <c r="Z7940">
        <v>3.0862205764415922</v>
      </c>
      <c r="AA7940">
        <v>9.2595895094616179</v>
      </c>
      <c r="AB7940">
        <v>13.609085767873159</v>
      </c>
      <c r="AC7940">
        <v>650.65517371754049</v>
      </c>
      <c r="AD7940">
        <v>0</v>
      </c>
      <c r="AE7940">
        <v>677.36992742610664</v>
      </c>
    </row>
    <row r="7941" spans="1:31" x14ac:dyDescent="0.25">
      <c r="A7941">
        <v>2354038</v>
      </c>
      <c r="B7941">
        <v>1</v>
      </c>
      <c r="C7941" t="s">
        <v>80</v>
      </c>
      <c r="D7941" t="s">
        <v>99</v>
      </c>
      <c r="E7941" t="s">
        <v>151</v>
      </c>
      <c r="F7941" t="s">
        <v>22458</v>
      </c>
      <c r="G7941" t="s">
        <v>153</v>
      </c>
      <c r="H7941" t="s">
        <v>154</v>
      </c>
      <c r="I7941" t="s">
        <v>144</v>
      </c>
      <c r="J7941" t="s">
        <v>137</v>
      </c>
      <c r="K7941" t="s">
        <v>138</v>
      </c>
      <c r="L7941" t="s">
        <v>22459</v>
      </c>
      <c r="M7941" t="s">
        <v>22460</v>
      </c>
      <c r="N7941">
        <v>1.3525</v>
      </c>
      <c r="O7941">
        <v>0</v>
      </c>
      <c r="P7941">
        <v>44</v>
      </c>
      <c r="Q7941">
        <v>0</v>
      </c>
      <c r="R7941">
        <v>0</v>
      </c>
      <c r="S7941">
        <v>0</v>
      </c>
      <c r="T7941">
        <v>1</v>
      </c>
      <c r="U7941">
        <v>0</v>
      </c>
      <c r="V7941">
        <v>0</v>
      </c>
      <c r="W7941">
        <v>0</v>
      </c>
      <c r="X7941">
        <v>15.930166506175034</v>
      </c>
      <c r="Y7941">
        <v>0</v>
      </c>
      <c r="Z7941">
        <v>0</v>
      </c>
      <c r="AA7941">
        <v>0</v>
      </c>
      <c r="AB7941">
        <v>0.15723429307521836</v>
      </c>
      <c r="AC7941">
        <v>0</v>
      </c>
      <c r="AD7941">
        <v>0</v>
      </c>
      <c r="AE7941">
        <v>16.087400799250254</v>
      </c>
    </row>
    <row r="7942" spans="1:31" x14ac:dyDescent="0.25">
      <c r="A7942">
        <v>2353640</v>
      </c>
      <c r="B7942">
        <v>1</v>
      </c>
      <c r="C7942" t="s">
        <v>81</v>
      </c>
      <c r="D7942" t="s">
        <v>123</v>
      </c>
      <c r="E7942" t="s">
        <v>147</v>
      </c>
      <c r="F7942" t="s">
        <v>5027</v>
      </c>
      <c r="G7942" t="s">
        <v>134</v>
      </c>
      <c r="H7942" t="s">
        <v>135</v>
      </c>
      <c r="I7942" t="s">
        <v>144</v>
      </c>
      <c r="J7942" t="s">
        <v>137</v>
      </c>
      <c r="K7942" t="s">
        <v>138</v>
      </c>
      <c r="L7942" t="s">
        <v>22461</v>
      </c>
      <c r="M7942" t="s">
        <v>22462</v>
      </c>
      <c r="N7942">
        <v>1.882777777</v>
      </c>
      <c r="O7942">
        <v>9</v>
      </c>
      <c r="P7942">
        <v>12</v>
      </c>
      <c r="Q7942">
        <v>198</v>
      </c>
      <c r="R7942">
        <v>143</v>
      </c>
      <c r="S7942">
        <v>49</v>
      </c>
      <c r="T7942">
        <v>23</v>
      </c>
      <c r="U7942">
        <v>0</v>
      </c>
      <c r="V7942">
        <v>0</v>
      </c>
      <c r="W7942">
        <v>19.607985836761383</v>
      </c>
      <c r="X7942">
        <v>18.095615277995702</v>
      </c>
      <c r="Y7942">
        <v>665.36983052977018</v>
      </c>
      <c r="Z7942">
        <v>544.93412242265038</v>
      </c>
      <c r="AA7942">
        <v>100.63731466295</v>
      </c>
      <c r="AB7942">
        <v>36.634674295174953</v>
      </c>
      <c r="AC7942">
        <v>0</v>
      </c>
      <c r="AD7942">
        <v>0</v>
      </c>
      <c r="AE7942">
        <v>1385.2795430253029</v>
      </c>
    </row>
    <row r="7943" spans="1:31" x14ac:dyDescent="0.25">
      <c r="A7943">
        <v>2353772</v>
      </c>
      <c r="B7943">
        <v>1</v>
      </c>
      <c r="C7943" t="s">
        <v>80</v>
      </c>
      <c r="D7943" t="s">
        <v>97</v>
      </c>
      <c r="E7943" t="s">
        <v>157</v>
      </c>
      <c r="F7943" t="s">
        <v>22463</v>
      </c>
      <c r="G7943" t="s">
        <v>159</v>
      </c>
      <c r="H7943" t="s">
        <v>154</v>
      </c>
      <c r="I7943" t="s">
        <v>144</v>
      </c>
      <c r="J7943" t="s">
        <v>137</v>
      </c>
      <c r="K7943" t="s">
        <v>138</v>
      </c>
      <c r="L7943" t="s">
        <v>22464</v>
      </c>
      <c r="M7943" t="s">
        <v>22465</v>
      </c>
      <c r="N7943">
        <v>3.432222222</v>
      </c>
      <c r="O7943">
        <v>0</v>
      </c>
      <c r="P7943">
        <v>1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1.4976794369662887</v>
      </c>
      <c r="Y7943">
        <v>0</v>
      </c>
      <c r="Z7943">
        <v>0</v>
      </c>
      <c r="AA7943">
        <v>0</v>
      </c>
      <c r="AB7943">
        <v>0</v>
      </c>
      <c r="AC7943">
        <v>0</v>
      </c>
      <c r="AD7943">
        <v>0</v>
      </c>
      <c r="AE7943">
        <v>1.4976794369662887</v>
      </c>
    </row>
    <row r="7944" spans="1:31" x14ac:dyDescent="0.25">
      <c r="A7944">
        <v>2353987</v>
      </c>
      <c r="B7944">
        <v>1</v>
      </c>
      <c r="C7944" t="s">
        <v>80</v>
      </c>
      <c r="D7944" t="s">
        <v>103</v>
      </c>
      <c r="E7944" t="s">
        <v>132</v>
      </c>
      <c r="F7944" t="s">
        <v>3753</v>
      </c>
      <c r="G7944" t="s">
        <v>134</v>
      </c>
      <c r="H7944" t="s">
        <v>135</v>
      </c>
      <c r="I7944" t="s">
        <v>144</v>
      </c>
      <c r="J7944" t="s">
        <v>137</v>
      </c>
      <c r="K7944" t="s">
        <v>138</v>
      </c>
      <c r="L7944" t="s">
        <v>22466</v>
      </c>
      <c r="M7944" t="s">
        <v>22467</v>
      </c>
      <c r="N7944">
        <v>0.44638888799999998</v>
      </c>
      <c r="O7944">
        <v>1</v>
      </c>
      <c r="P7944">
        <v>287</v>
      </c>
      <c r="Q7944">
        <v>18</v>
      </c>
      <c r="R7944">
        <v>107</v>
      </c>
      <c r="S7944">
        <v>11</v>
      </c>
      <c r="T7944">
        <v>50</v>
      </c>
      <c r="U7944">
        <v>3</v>
      </c>
      <c r="V7944">
        <v>0</v>
      </c>
      <c r="W7944">
        <v>0.39767400737123559</v>
      </c>
      <c r="X7944">
        <v>36.947148984724187</v>
      </c>
      <c r="Y7944">
        <v>203.08211072959983</v>
      </c>
      <c r="Z7944">
        <v>192.90251867003636</v>
      </c>
      <c r="AA7944">
        <v>248.39182336030552</v>
      </c>
      <c r="AB7944">
        <v>48.591709285046292</v>
      </c>
      <c r="AC7944">
        <v>8.052231078828461</v>
      </c>
      <c r="AD7944">
        <v>0</v>
      </c>
      <c r="AE7944">
        <v>738.36521611591184</v>
      </c>
    </row>
    <row r="7945" spans="1:31" x14ac:dyDescent="0.25">
      <c r="A7945">
        <v>2353841</v>
      </c>
      <c r="B7945">
        <v>1</v>
      </c>
      <c r="C7945" t="s">
        <v>81</v>
      </c>
      <c r="D7945" t="s">
        <v>117</v>
      </c>
      <c r="E7945" t="s">
        <v>147</v>
      </c>
      <c r="F7945" t="s">
        <v>22468</v>
      </c>
      <c r="G7945" t="s">
        <v>3157</v>
      </c>
      <c r="H7945" t="s">
        <v>135</v>
      </c>
      <c r="I7945" t="s">
        <v>144</v>
      </c>
      <c r="J7945" t="s">
        <v>137</v>
      </c>
      <c r="K7945" t="s">
        <v>138</v>
      </c>
      <c r="L7945" t="s">
        <v>22469</v>
      </c>
      <c r="M7945" t="s">
        <v>22470</v>
      </c>
      <c r="N7945">
        <v>1.2666666660000001</v>
      </c>
      <c r="O7945">
        <v>0</v>
      </c>
      <c r="P7945">
        <v>47</v>
      </c>
      <c r="Q7945">
        <v>0</v>
      </c>
      <c r="R7945">
        <v>2</v>
      </c>
      <c r="S7945">
        <v>0</v>
      </c>
      <c r="T7945">
        <v>1</v>
      </c>
      <c r="U7945">
        <v>0</v>
      </c>
      <c r="V7945">
        <v>0</v>
      </c>
      <c r="W7945">
        <v>0</v>
      </c>
      <c r="X7945">
        <v>10.960834301884981</v>
      </c>
      <c r="Y7945">
        <v>0</v>
      </c>
      <c r="Z7945">
        <v>0.23747315096363336</v>
      </c>
      <c r="AA7945">
        <v>0</v>
      </c>
      <c r="AB7945">
        <v>2.6020237164322335</v>
      </c>
      <c r="AC7945">
        <v>0</v>
      </c>
      <c r="AD7945">
        <v>0</v>
      </c>
      <c r="AE7945">
        <v>13.800331169280849</v>
      </c>
    </row>
    <row r="7946" spans="1:31" x14ac:dyDescent="0.25">
      <c r="A7946">
        <v>2353941</v>
      </c>
      <c r="B7946">
        <v>1</v>
      </c>
      <c r="C7946" t="s">
        <v>80</v>
      </c>
      <c r="D7946" t="s">
        <v>93</v>
      </c>
      <c r="E7946" t="s">
        <v>132</v>
      </c>
      <c r="F7946" t="s">
        <v>1334</v>
      </c>
      <c r="G7946" t="s">
        <v>134</v>
      </c>
      <c r="H7946" t="s">
        <v>135</v>
      </c>
      <c r="I7946" t="s">
        <v>136</v>
      </c>
      <c r="J7946" t="s">
        <v>137</v>
      </c>
      <c r="K7946" t="s">
        <v>138</v>
      </c>
      <c r="L7946" t="s">
        <v>22471</v>
      </c>
      <c r="M7946" t="s">
        <v>22472</v>
      </c>
      <c r="N7946">
        <v>2.9722222E-2</v>
      </c>
      <c r="O7946">
        <v>1</v>
      </c>
      <c r="P7946">
        <v>806</v>
      </c>
      <c r="Q7946">
        <v>12</v>
      </c>
      <c r="R7946">
        <v>11</v>
      </c>
      <c r="S7946">
        <v>3</v>
      </c>
      <c r="T7946">
        <v>135</v>
      </c>
      <c r="U7946">
        <v>1</v>
      </c>
      <c r="V7946">
        <v>0</v>
      </c>
      <c r="W7946">
        <v>0.10100410923675335</v>
      </c>
      <c r="X7946">
        <v>4.5832257069599232</v>
      </c>
      <c r="Y7946">
        <v>2.8252271901867583</v>
      </c>
      <c r="Z7946">
        <v>0.40199473077579168</v>
      </c>
      <c r="AA7946">
        <v>0.10210315170661138</v>
      </c>
      <c r="AB7946">
        <v>3.6868936250961672</v>
      </c>
      <c r="AC7946">
        <v>2.9152708718668308</v>
      </c>
      <c r="AD7946">
        <v>0</v>
      </c>
      <c r="AE7946">
        <v>14.615719385828836</v>
      </c>
    </row>
    <row r="7947" spans="1:31" x14ac:dyDescent="0.25">
      <c r="A7947">
        <v>2353649</v>
      </c>
      <c r="B7947">
        <v>1</v>
      </c>
      <c r="C7947" t="s">
        <v>80</v>
      </c>
      <c r="D7947" t="s">
        <v>103</v>
      </c>
      <c r="E7947" t="s">
        <v>141</v>
      </c>
      <c r="F7947" t="s">
        <v>19071</v>
      </c>
      <c r="G7947" t="s">
        <v>134</v>
      </c>
      <c r="H7947" t="s">
        <v>135</v>
      </c>
      <c r="I7947" t="s">
        <v>144</v>
      </c>
      <c r="J7947" t="s">
        <v>137</v>
      </c>
      <c r="K7947" t="s">
        <v>138</v>
      </c>
      <c r="L7947" t="s">
        <v>22473</v>
      </c>
      <c r="M7947" t="s">
        <v>22474</v>
      </c>
      <c r="N7947">
        <v>1.030277777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1</v>
      </c>
      <c r="V7947">
        <v>0</v>
      </c>
      <c r="W7947">
        <v>0</v>
      </c>
      <c r="X7947">
        <v>0</v>
      </c>
      <c r="Y7947">
        <v>0</v>
      </c>
      <c r="Z7947">
        <v>0</v>
      </c>
      <c r="AA7947">
        <v>0</v>
      </c>
      <c r="AB7947">
        <v>0</v>
      </c>
      <c r="AC7947">
        <v>499.21543692315129</v>
      </c>
      <c r="AD7947">
        <v>0</v>
      </c>
      <c r="AE7947">
        <v>499.21543692315129</v>
      </c>
    </row>
    <row r="7948" spans="1:31" x14ac:dyDescent="0.25">
      <c r="A7948">
        <v>2353672</v>
      </c>
      <c r="B7948">
        <v>1</v>
      </c>
      <c r="C7948" t="s">
        <v>80</v>
      </c>
      <c r="D7948" t="s">
        <v>109</v>
      </c>
      <c r="E7948" t="s">
        <v>151</v>
      </c>
      <c r="F7948" t="s">
        <v>22475</v>
      </c>
      <c r="G7948" t="s">
        <v>410</v>
      </c>
      <c r="H7948" t="s">
        <v>154</v>
      </c>
      <c r="I7948" t="s">
        <v>144</v>
      </c>
      <c r="J7948" t="s">
        <v>137</v>
      </c>
      <c r="K7948" t="s">
        <v>138</v>
      </c>
      <c r="L7948" t="s">
        <v>22476</v>
      </c>
      <c r="M7948" t="s">
        <v>22477</v>
      </c>
      <c r="N7948">
        <v>2.5313888879999999</v>
      </c>
      <c r="O7948">
        <v>0</v>
      </c>
      <c r="P7948">
        <v>33</v>
      </c>
      <c r="Q7948">
        <v>0</v>
      </c>
      <c r="R7948">
        <v>1</v>
      </c>
      <c r="S7948">
        <v>0</v>
      </c>
      <c r="T7948">
        <v>7</v>
      </c>
      <c r="U7948">
        <v>0</v>
      </c>
      <c r="V7948">
        <v>0</v>
      </c>
      <c r="W7948">
        <v>0</v>
      </c>
      <c r="X7948">
        <v>32.23547686796617</v>
      </c>
      <c r="Y7948">
        <v>0</v>
      </c>
      <c r="Z7948">
        <v>13.520892129615614</v>
      </c>
      <c r="AA7948">
        <v>0</v>
      </c>
      <c r="AB7948">
        <v>13.25502626523048</v>
      </c>
      <c r="AC7948">
        <v>0</v>
      </c>
      <c r="AD7948">
        <v>0</v>
      </c>
      <c r="AE7948">
        <v>59.011395262812272</v>
      </c>
    </row>
    <row r="7949" spans="1:31" x14ac:dyDescent="0.25">
      <c r="A7949">
        <v>2353755</v>
      </c>
      <c r="B7949">
        <v>1</v>
      </c>
      <c r="C7949" t="s">
        <v>81</v>
      </c>
      <c r="D7949" t="s">
        <v>126</v>
      </c>
      <c r="E7949" t="s">
        <v>147</v>
      </c>
      <c r="F7949" t="s">
        <v>19565</v>
      </c>
      <c r="G7949" t="s">
        <v>184</v>
      </c>
      <c r="H7949" t="s">
        <v>135</v>
      </c>
      <c r="I7949" t="s">
        <v>144</v>
      </c>
      <c r="J7949" t="s">
        <v>137</v>
      </c>
      <c r="K7949" t="s">
        <v>138</v>
      </c>
      <c r="L7949" t="s">
        <v>22478</v>
      </c>
      <c r="M7949" t="s">
        <v>22479</v>
      </c>
      <c r="N7949">
        <v>0.85694444400000003</v>
      </c>
      <c r="O7949">
        <v>0</v>
      </c>
      <c r="P7949">
        <v>157</v>
      </c>
      <c r="Q7949">
        <v>1</v>
      </c>
      <c r="R7949">
        <v>18</v>
      </c>
      <c r="S7949">
        <v>2</v>
      </c>
      <c r="T7949">
        <v>14</v>
      </c>
      <c r="U7949">
        <v>0</v>
      </c>
      <c r="V7949">
        <v>0</v>
      </c>
      <c r="W7949">
        <v>0</v>
      </c>
      <c r="X7949">
        <v>12.228390511809106</v>
      </c>
      <c r="Y7949">
        <v>4.0526688876567922</v>
      </c>
      <c r="Z7949">
        <v>3.6410342968955276</v>
      </c>
      <c r="AA7949">
        <v>6.3990750653025188</v>
      </c>
      <c r="AB7949">
        <v>9.3643254630705961</v>
      </c>
      <c r="AC7949">
        <v>0</v>
      </c>
      <c r="AD7949">
        <v>0</v>
      </c>
      <c r="AE7949">
        <v>35.685494224734541</v>
      </c>
    </row>
    <row r="7950" spans="1:31" x14ac:dyDescent="0.25">
      <c r="A7950">
        <v>2353709</v>
      </c>
      <c r="B7950">
        <v>1</v>
      </c>
      <c r="C7950" t="s">
        <v>80</v>
      </c>
      <c r="D7950" t="s">
        <v>98</v>
      </c>
      <c r="E7950" t="s">
        <v>141</v>
      </c>
      <c r="F7950" t="s">
        <v>22480</v>
      </c>
      <c r="G7950" t="s">
        <v>208</v>
      </c>
      <c r="H7950" t="s">
        <v>135</v>
      </c>
      <c r="I7950" t="s">
        <v>144</v>
      </c>
      <c r="J7950" t="s">
        <v>137</v>
      </c>
      <c r="K7950" t="s">
        <v>209</v>
      </c>
      <c r="L7950" t="s">
        <v>22481</v>
      </c>
      <c r="M7950" t="s">
        <v>22482</v>
      </c>
      <c r="N7950">
        <v>8.5294444439999992</v>
      </c>
      <c r="O7950">
        <v>0</v>
      </c>
      <c r="P7950">
        <v>295</v>
      </c>
      <c r="Q7950">
        <v>0</v>
      </c>
      <c r="R7950">
        <v>91</v>
      </c>
      <c r="S7950">
        <v>2</v>
      </c>
      <c r="T7950">
        <v>71</v>
      </c>
      <c r="U7950">
        <v>0</v>
      </c>
      <c r="V7950">
        <v>0</v>
      </c>
      <c r="W7950">
        <v>0</v>
      </c>
      <c r="X7950">
        <v>648.7974550981063</v>
      </c>
      <c r="Y7950">
        <v>0</v>
      </c>
      <c r="Z7950">
        <v>1943.5500042193346</v>
      </c>
      <c r="AA7950">
        <v>103.08579568116066</v>
      </c>
      <c r="AB7950">
        <v>877.45032592393409</v>
      </c>
      <c r="AC7950">
        <v>0</v>
      </c>
      <c r="AD7950">
        <v>0</v>
      </c>
      <c r="AE7950">
        <v>3572.8835809225357</v>
      </c>
    </row>
    <row r="7951" spans="1:31" x14ac:dyDescent="0.25">
      <c r="A7951">
        <v>2354021</v>
      </c>
      <c r="B7951">
        <v>1</v>
      </c>
      <c r="C7951" t="s">
        <v>80</v>
      </c>
      <c r="D7951" t="s">
        <v>83</v>
      </c>
      <c r="E7951" t="s">
        <v>157</v>
      </c>
      <c r="F7951" t="s">
        <v>22483</v>
      </c>
      <c r="G7951" t="s">
        <v>204</v>
      </c>
      <c r="H7951" t="s">
        <v>154</v>
      </c>
      <c r="I7951" t="s">
        <v>144</v>
      </c>
      <c r="J7951" t="s">
        <v>137</v>
      </c>
      <c r="K7951" t="s">
        <v>138</v>
      </c>
      <c r="L7951" t="s">
        <v>22484</v>
      </c>
      <c r="M7951" t="s">
        <v>22485</v>
      </c>
      <c r="N7951">
        <v>1.8474999999999999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5</v>
      </c>
      <c r="U7951">
        <v>0</v>
      </c>
      <c r="V7951">
        <v>1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13.246717840751014</v>
      </c>
      <c r="AC7951">
        <v>0</v>
      </c>
      <c r="AD7951">
        <v>2.95683827903063</v>
      </c>
      <c r="AE7951">
        <v>16.203556119781645</v>
      </c>
    </row>
    <row r="7952" spans="1:31" x14ac:dyDescent="0.25">
      <c r="A7952">
        <v>2353878</v>
      </c>
      <c r="B7952">
        <v>1</v>
      </c>
      <c r="C7952" t="s">
        <v>80</v>
      </c>
      <c r="D7952" t="s">
        <v>84</v>
      </c>
      <c r="E7952" t="s">
        <v>157</v>
      </c>
      <c r="F7952" t="s">
        <v>22486</v>
      </c>
      <c r="G7952" t="s">
        <v>159</v>
      </c>
      <c r="H7952" t="s">
        <v>154</v>
      </c>
      <c r="I7952" t="s">
        <v>144</v>
      </c>
      <c r="J7952" t="s">
        <v>137</v>
      </c>
      <c r="K7952" t="s">
        <v>138</v>
      </c>
      <c r="L7952" t="s">
        <v>22487</v>
      </c>
      <c r="M7952" t="s">
        <v>22488</v>
      </c>
      <c r="N7952">
        <v>1.886666666</v>
      </c>
      <c r="O7952">
        <v>0</v>
      </c>
      <c r="P7952">
        <v>3</v>
      </c>
      <c r="Q7952">
        <v>0</v>
      </c>
      <c r="R7952">
        <v>0</v>
      </c>
      <c r="S7952">
        <v>0</v>
      </c>
      <c r="T7952">
        <v>1</v>
      </c>
      <c r="U7952">
        <v>0</v>
      </c>
      <c r="V7952">
        <v>0</v>
      </c>
      <c r="W7952">
        <v>0</v>
      </c>
      <c r="X7952">
        <v>1.1188749035629875</v>
      </c>
      <c r="Y7952">
        <v>0</v>
      </c>
      <c r="Z7952">
        <v>0</v>
      </c>
      <c r="AA7952">
        <v>0</v>
      </c>
      <c r="AB7952">
        <v>0.91772485057753506</v>
      </c>
      <c r="AC7952">
        <v>0</v>
      </c>
      <c r="AD7952">
        <v>0</v>
      </c>
      <c r="AE7952">
        <v>2.0365997541405223</v>
      </c>
    </row>
    <row r="7953" spans="1:31" x14ac:dyDescent="0.25">
      <c r="A7953">
        <v>2354047</v>
      </c>
      <c r="B7953">
        <v>1</v>
      </c>
      <c r="C7953" t="s">
        <v>80</v>
      </c>
      <c r="D7953" t="s">
        <v>105</v>
      </c>
      <c r="E7953" t="s">
        <v>141</v>
      </c>
      <c r="F7953" t="s">
        <v>22489</v>
      </c>
      <c r="G7953" t="s">
        <v>3157</v>
      </c>
      <c r="H7953" t="s">
        <v>135</v>
      </c>
      <c r="I7953" t="s">
        <v>144</v>
      </c>
      <c r="J7953" t="s">
        <v>137</v>
      </c>
      <c r="K7953" t="s">
        <v>138</v>
      </c>
      <c r="L7953" t="s">
        <v>22490</v>
      </c>
      <c r="M7953" t="s">
        <v>22491</v>
      </c>
      <c r="N7953">
        <v>3.1580555549999998</v>
      </c>
      <c r="O7953">
        <v>1</v>
      </c>
      <c r="P7953">
        <v>881</v>
      </c>
      <c r="Q7953">
        <v>4</v>
      </c>
      <c r="R7953">
        <v>36</v>
      </c>
      <c r="S7953">
        <v>16</v>
      </c>
      <c r="T7953">
        <v>72</v>
      </c>
      <c r="U7953">
        <v>3</v>
      </c>
      <c r="V7953">
        <v>0</v>
      </c>
      <c r="W7953">
        <v>2.9085013984075059</v>
      </c>
      <c r="X7953">
        <v>608.7934143633413</v>
      </c>
      <c r="Y7953">
        <v>22.887770613800249</v>
      </c>
      <c r="Z7953">
        <v>103.12248238231014</v>
      </c>
      <c r="AA7953">
        <v>215.12831128692275</v>
      </c>
      <c r="AB7953">
        <v>128.1785410449113</v>
      </c>
      <c r="AC7953">
        <v>852.47661826347314</v>
      </c>
      <c r="AD7953">
        <v>0</v>
      </c>
      <c r="AE7953">
        <v>1933.4956393531666</v>
      </c>
    </row>
    <row r="7954" spans="1:31" x14ac:dyDescent="0.25">
      <c r="A7954">
        <v>2354090</v>
      </c>
      <c r="B7954">
        <v>1</v>
      </c>
      <c r="C7954" t="s">
        <v>80</v>
      </c>
      <c r="D7954" t="s">
        <v>104</v>
      </c>
      <c r="E7954" t="s">
        <v>132</v>
      </c>
      <c r="F7954" t="s">
        <v>13028</v>
      </c>
      <c r="G7954" t="s">
        <v>134</v>
      </c>
      <c r="H7954" t="s">
        <v>135</v>
      </c>
      <c r="I7954" t="s">
        <v>144</v>
      </c>
      <c r="J7954" t="s">
        <v>137</v>
      </c>
      <c r="K7954" t="s">
        <v>138</v>
      </c>
      <c r="L7954" t="s">
        <v>22492</v>
      </c>
      <c r="M7954" t="s">
        <v>22493</v>
      </c>
      <c r="N7954">
        <v>0.71555555500000001</v>
      </c>
      <c r="O7954">
        <v>0</v>
      </c>
      <c r="P7954">
        <v>0</v>
      </c>
      <c r="Q7954">
        <v>0</v>
      </c>
      <c r="R7954">
        <v>0</v>
      </c>
      <c r="S7954">
        <v>2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>
        <v>146.24141872267074</v>
      </c>
      <c r="AB7954">
        <v>0</v>
      </c>
      <c r="AC7954">
        <v>0</v>
      </c>
      <c r="AD7954">
        <v>0</v>
      </c>
      <c r="AE7954">
        <v>146.24141872267074</v>
      </c>
    </row>
    <row r="7955" spans="1:31" x14ac:dyDescent="0.25">
      <c r="A7955">
        <v>2353898</v>
      </c>
      <c r="B7955">
        <v>1</v>
      </c>
      <c r="C7955" t="s">
        <v>80</v>
      </c>
      <c r="D7955" t="s">
        <v>95</v>
      </c>
      <c r="E7955" t="s">
        <v>132</v>
      </c>
      <c r="F7955" t="s">
        <v>803</v>
      </c>
      <c r="G7955" t="s">
        <v>134</v>
      </c>
      <c r="H7955" t="s">
        <v>135</v>
      </c>
      <c r="I7955" t="s">
        <v>144</v>
      </c>
      <c r="J7955" t="s">
        <v>137</v>
      </c>
      <c r="K7955" t="s">
        <v>138</v>
      </c>
      <c r="L7955" t="s">
        <v>22494</v>
      </c>
      <c r="M7955" t="s">
        <v>22495</v>
      </c>
      <c r="N7955">
        <v>0.22055555499999999</v>
      </c>
      <c r="O7955">
        <v>5</v>
      </c>
      <c r="P7955">
        <v>707</v>
      </c>
      <c r="Q7955">
        <v>26</v>
      </c>
      <c r="R7955">
        <v>8</v>
      </c>
      <c r="S7955">
        <v>29</v>
      </c>
      <c r="T7955">
        <v>41</v>
      </c>
      <c r="U7955">
        <v>0</v>
      </c>
      <c r="V7955">
        <v>0</v>
      </c>
      <c r="W7955">
        <v>1.2170103032374784</v>
      </c>
      <c r="X7955">
        <v>36.893023047239708</v>
      </c>
      <c r="Y7955">
        <v>28.199533702467562</v>
      </c>
      <c r="Z7955">
        <v>1.1304848725701595</v>
      </c>
      <c r="AA7955">
        <v>49.569591016459526</v>
      </c>
      <c r="AB7955">
        <v>7.7692804830608626</v>
      </c>
      <c r="AC7955">
        <v>0</v>
      </c>
      <c r="AD7955">
        <v>0</v>
      </c>
      <c r="AE7955">
        <v>124.7789234250353</v>
      </c>
    </row>
    <row r="7956" spans="1:31" x14ac:dyDescent="0.25">
      <c r="A7956">
        <v>2354070</v>
      </c>
      <c r="B7956">
        <v>1</v>
      </c>
      <c r="C7956" t="s">
        <v>81</v>
      </c>
      <c r="D7956" t="s">
        <v>128</v>
      </c>
      <c r="E7956" t="s">
        <v>326</v>
      </c>
      <c r="F7956" t="s">
        <v>22496</v>
      </c>
      <c r="G7956" t="s">
        <v>667</v>
      </c>
      <c r="H7956" t="s">
        <v>154</v>
      </c>
      <c r="I7956" t="s">
        <v>144</v>
      </c>
      <c r="J7956" t="s">
        <v>137</v>
      </c>
      <c r="K7956" t="s">
        <v>138</v>
      </c>
      <c r="L7956" t="s">
        <v>22497</v>
      </c>
      <c r="M7956" t="s">
        <v>22498</v>
      </c>
      <c r="N7956">
        <v>1.2075</v>
      </c>
      <c r="O7956">
        <v>0</v>
      </c>
      <c r="P7956">
        <v>169</v>
      </c>
      <c r="Q7956">
        <v>0</v>
      </c>
      <c r="R7956">
        <v>0</v>
      </c>
      <c r="S7956">
        <v>0</v>
      </c>
      <c r="T7956">
        <v>32</v>
      </c>
      <c r="U7956">
        <v>0</v>
      </c>
      <c r="V7956">
        <v>0</v>
      </c>
      <c r="W7956">
        <v>0</v>
      </c>
      <c r="X7956">
        <v>46.183380482412382</v>
      </c>
      <c r="Y7956">
        <v>0</v>
      </c>
      <c r="Z7956">
        <v>0</v>
      </c>
      <c r="AA7956">
        <v>0</v>
      </c>
      <c r="AB7956">
        <v>31.589663105683659</v>
      </c>
      <c r="AC7956">
        <v>0</v>
      </c>
      <c r="AD7956">
        <v>0</v>
      </c>
      <c r="AE7956">
        <v>77.773043588096044</v>
      </c>
    </row>
    <row r="7957" spans="1:31" x14ac:dyDescent="0.25">
      <c r="A7957">
        <v>2353921</v>
      </c>
      <c r="B7957">
        <v>1</v>
      </c>
      <c r="C7957" t="s">
        <v>80</v>
      </c>
      <c r="D7957" t="s">
        <v>93</v>
      </c>
      <c r="E7957" t="s">
        <v>174</v>
      </c>
      <c r="F7957" t="s">
        <v>22499</v>
      </c>
      <c r="G7957" t="s">
        <v>176</v>
      </c>
      <c r="H7957" t="s">
        <v>154</v>
      </c>
      <c r="I7957" t="s">
        <v>144</v>
      </c>
      <c r="J7957" t="s">
        <v>137</v>
      </c>
      <c r="K7957" t="s">
        <v>138</v>
      </c>
      <c r="L7957" t="s">
        <v>22500</v>
      </c>
      <c r="M7957" t="s">
        <v>22501</v>
      </c>
      <c r="N7957">
        <v>2.784166666</v>
      </c>
      <c r="O7957">
        <v>0</v>
      </c>
      <c r="P7957">
        <v>1</v>
      </c>
      <c r="Q7957">
        <v>0</v>
      </c>
      <c r="R7957">
        <v>20</v>
      </c>
      <c r="S7957">
        <v>0</v>
      </c>
      <c r="T7957">
        <v>11</v>
      </c>
      <c r="U7957">
        <v>0</v>
      </c>
      <c r="V7957">
        <v>0</v>
      </c>
      <c r="W7957">
        <v>0</v>
      </c>
      <c r="X7957">
        <v>1.0069406254202165</v>
      </c>
      <c r="Y7957">
        <v>0</v>
      </c>
      <c r="Z7957">
        <v>207.16229384896747</v>
      </c>
      <c r="AA7957">
        <v>0</v>
      </c>
      <c r="AB7957">
        <v>86.537047662480632</v>
      </c>
      <c r="AC7957">
        <v>0</v>
      </c>
      <c r="AD7957">
        <v>0</v>
      </c>
      <c r="AE7957">
        <v>294.70628213686831</v>
      </c>
    </row>
    <row r="7958" spans="1:31" x14ac:dyDescent="0.25">
      <c r="A7958">
        <v>2353778</v>
      </c>
      <c r="B7958">
        <v>1</v>
      </c>
      <c r="C7958" t="s">
        <v>80</v>
      </c>
      <c r="D7958" t="s">
        <v>89</v>
      </c>
      <c r="E7958" t="s">
        <v>326</v>
      </c>
      <c r="F7958" t="s">
        <v>22502</v>
      </c>
      <c r="G7958" t="s">
        <v>391</v>
      </c>
      <c r="H7958" t="s">
        <v>154</v>
      </c>
      <c r="I7958" t="s">
        <v>144</v>
      </c>
      <c r="J7958" t="s">
        <v>137</v>
      </c>
      <c r="K7958" t="s">
        <v>138</v>
      </c>
      <c r="L7958" t="s">
        <v>1321</v>
      </c>
      <c r="M7958" t="s">
        <v>22503</v>
      </c>
      <c r="N7958">
        <v>4.8691666659999999</v>
      </c>
      <c r="O7958">
        <v>0</v>
      </c>
      <c r="P7958">
        <v>17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47.139568824519877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0</v>
      </c>
      <c r="AE7958">
        <v>47.139568824519877</v>
      </c>
    </row>
    <row r="7959" spans="1:31" x14ac:dyDescent="0.25">
      <c r="A7959">
        <v>2353692</v>
      </c>
      <c r="B7959">
        <v>1</v>
      </c>
      <c r="C7959" t="s">
        <v>80</v>
      </c>
      <c r="D7959" t="s">
        <v>108</v>
      </c>
      <c r="E7959" t="s">
        <v>141</v>
      </c>
      <c r="F7959" t="s">
        <v>13160</v>
      </c>
      <c r="G7959" t="s">
        <v>208</v>
      </c>
      <c r="H7959" t="s">
        <v>135</v>
      </c>
      <c r="I7959" t="s">
        <v>144</v>
      </c>
      <c r="J7959" t="s">
        <v>137</v>
      </c>
      <c r="K7959" t="s">
        <v>209</v>
      </c>
      <c r="L7959" t="s">
        <v>22504</v>
      </c>
      <c r="M7959" t="s">
        <v>22505</v>
      </c>
      <c r="N7959">
        <v>8.2550000000000008</v>
      </c>
      <c r="O7959">
        <v>0</v>
      </c>
      <c r="P7959">
        <v>810</v>
      </c>
      <c r="Q7959">
        <v>5</v>
      </c>
      <c r="R7959">
        <v>98</v>
      </c>
      <c r="S7959">
        <v>2</v>
      </c>
      <c r="T7959">
        <v>150</v>
      </c>
      <c r="U7959">
        <v>1</v>
      </c>
      <c r="V7959">
        <v>0</v>
      </c>
      <c r="W7959">
        <v>0</v>
      </c>
      <c r="X7959">
        <v>1570.7576143384115</v>
      </c>
      <c r="Y7959">
        <v>303.43062395232198</v>
      </c>
      <c r="Z7959">
        <v>1100.9524976240862</v>
      </c>
      <c r="AA7959">
        <v>167.38392786909017</v>
      </c>
      <c r="AB7959">
        <v>1230.8519290785846</v>
      </c>
      <c r="AC7959">
        <v>263.14459966730664</v>
      </c>
      <c r="AD7959">
        <v>0</v>
      </c>
      <c r="AE7959">
        <v>4636.5211925298008</v>
      </c>
    </row>
    <row r="7960" spans="1:31" x14ac:dyDescent="0.25">
      <c r="A7960">
        <v>2354084</v>
      </c>
      <c r="B7960">
        <v>1</v>
      </c>
      <c r="C7960" t="s">
        <v>81</v>
      </c>
      <c r="D7960" t="s">
        <v>118</v>
      </c>
      <c r="E7960" t="s">
        <v>174</v>
      </c>
      <c r="F7960" t="s">
        <v>22506</v>
      </c>
      <c r="G7960" t="s">
        <v>176</v>
      </c>
      <c r="H7960" t="s">
        <v>154</v>
      </c>
      <c r="I7960" t="s">
        <v>144</v>
      </c>
      <c r="J7960" t="s">
        <v>137</v>
      </c>
      <c r="K7960" t="s">
        <v>138</v>
      </c>
      <c r="L7960" t="s">
        <v>22507</v>
      </c>
      <c r="M7960" t="s">
        <v>22508</v>
      </c>
      <c r="N7960">
        <v>2.2863888879999998</v>
      </c>
      <c r="O7960">
        <v>0</v>
      </c>
      <c r="P7960">
        <v>47</v>
      </c>
      <c r="Q7960">
        <v>0</v>
      </c>
      <c r="R7960">
        <v>0</v>
      </c>
      <c r="S7960">
        <v>0</v>
      </c>
      <c r="T7960">
        <v>2</v>
      </c>
      <c r="U7960">
        <v>0</v>
      </c>
      <c r="V7960">
        <v>0</v>
      </c>
      <c r="W7960">
        <v>0</v>
      </c>
      <c r="X7960">
        <v>17.916034150225553</v>
      </c>
      <c r="Y7960">
        <v>0</v>
      </c>
      <c r="Z7960">
        <v>0</v>
      </c>
      <c r="AA7960">
        <v>0</v>
      </c>
      <c r="AB7960">
        <v>1.3203104686369014</v>
      </c>
      <c r="AC7960">
        <v>0</v>
      </c>
      <c r="AD7960">
        <v>0</v>
      </c>
      <c r="AE7960">
        <v>19.236344618862454</v>
      </c>
    </row>
    <row r="7961" spans="1:31" x14ac:dyDescent="0.25">
      <c r="A7961">
        <v>2353735</v>
      </c>
      <c r="B7961">
        <v>1</v>
      </c>
      <c r="C7961" t="s">
        <v>80</v>
      </c>
      <c r="D7961" t="s">
        <v>89</v>
      </c>
      <c r="E7961" t="s">
        <v>326</v>
      </c>
      <c r="F7961" t="s">
        <v>22509</v>
      </c>
      <c r="G7961" t="s">
        <v>391</v>
      </c>
      <c r="H7961" t="s">
        <v>154</v>
      </c>
      <c r="I7961" t="s">
        <v>144</v>
      </c>
      <c r="J7961" t="s">
        <v>137</v>
      </c>
      <c r="K7961" t="s">
        <v>138</v>
      </c>
      <c r="L7961" t="s">
        <v>22510</v>
      </c>
      <c r="M7961" t="s">
        <v>22511</v>
      </c>
      <c r="N7961">
        <v>1.2111111109999999</v>
      </c>
      <c r="O7961">
        <v>0</v>
      </c>
      <c r="P7961">
        <v>68</v>
      </c>
      <c r="Q7961">
        <v>0</v>
      </c>
      <c r="R7961">
        <v>6</v>
      </c>
      <c r="S7961">
        <v>0</v>
      </c>
      <c r="T7961">
        <v>2</v>
      </c>
      <c r="U7961">
        <v>0</v>
      </c>
      <c r="V7961">
        <v>0</v>
      </c>
      <c r="W7961">
        <v>0</v>
      </c>
      <c r="X7961">
        <v>50.490924218847553</v>
      </c>
      <c r="Y7961">
        <v>0</v>
      </c>
      <c r="Z7961">
        <v>5.584413473275478</v>
      </c>
      <c r="AA7961">
        <v>0</v>
      </c>
      <c r="AB7961">
        <v>1.5236994689671333</v>
      </c>
      <c r="AC7961">
        <v>0</v>
      </c>
      <c r="AD7961">
        <v>0</v>
      </c>
      <c r="AE7961">
        <v>57.599037161090159</v>
      </c>
    </row>
    <row r="7962" spans="1:31" x14ac:dyDescent="0.25">
      <c r="A7962">
        <v>2353961</v>
      </c>
      <c r="B7962">
        <v>1</v>
      </c>
      <c r="C7962" t="s">
        <v>80</v>
      </c>
      <c r="D7962" t="s">
        <v>100</v>
      </c>
      <c r="E7962" t="s">
        <v>151</v>
      </c>
      <c r="F7962" t="s">
        <v>22512</v>
      </c>
      <c r="G7962" t="s">
        <v>153</v>
      </c>
      <c r="H7962" t="s">
        <v>154</v>
      </c>
      <c r="I7962" t="s">
        <v>144</v>
      </c>
      <c r="J7962" t="s">
        <v>137</v>
      </c>
      <c r="K7962" t="s">
        <v>138</v>
      </c>
      <c r="L7962" t="s">
        <v>22513</v>
      </c>
      <c r="M7962" t="s">
        <v>22514</v>
      </c>
      <c r="N7962">
        <v>1.374166666</v>
      </c>
      <c r="O7962">
        <v>0</v>
      </c>
      <c r="P7962">
        <v>19</v>
      </c>
      <c r="Q7962">
        <v>0</v>
      </c>
      <c r="R7962">
        <v>2</v>
      </c>
      <c r="S7962">
        <v>0</v>
      </c>
      <c r="T7962">
        <v>6</v>
      </c>
      <c r="U7962">
        <v>0</v>
      </c>
      <c r="V7962">
        <v>1</v>
      </c>
      <c r="W7962">
        <v>0</v>
      </c>
      <c r="X7962">
        <v>6.7204726004405719</v>
      </c>
      <c r="Y7962">
        <v>0</v>
      </c>
      <c r="Z7962">
        <v>0.55378269368604005</v>
      </c>
      <c r="AA7962">
        <v>0</v>
      </c>
      <c r="AB7962">
        <v>8.1883379273413883</v>
      </c>
      <c r="AC7962">
        <v>0</v>
      </c>
      <c r="AD7962">
        <v>5.0044635616849504</v>
      </c>
      <c r="AE7962">
        <v>20.467056783152952</v>
      </c>
    </row>
    <row r="7963" spans="1:31" x14ac:dyDescent="0.25">
      <c r="A7963">
        <v>2353752</v>
      </c>
      <c r="B7963">
        <v>1</v>
      </c>
      <c r="C7963" t="s">
        <v>81</v>
      </c>
      <c r="D7963" t="s">
        <v>128</v>
      </c>
      <c r="E7963" t="s">
        <v>151</v>
      </c>
      <c r="F7963" t="s">
        <v>22515</v>
      </c>
      <c r="G7963" t="s">
        <v>153</v>
      </c>
      <c r="H7963" t="s">
        <v>154</v>
      </c>
      <c r="I7963" t="s">
        <v>144</v>
      </c>
      <c r="J7963" t="s">
        <v>137</v>
      </c>
      <c r="K7963" t="s">
        <v>138</v>
      </c>
      <c r="L7963" t="s">
        <v>22516</v>
      </c>
      <c r="M7963" t="s">
        <v>22517</v>
      </c>
      <c r="N7963">
        <v>0.50277777700000004</v>
      </c>
      <c r="O7963">
        <v>0</v>
      </c>
      <c r="P7963">
        <v>54</v>
      </c>
      <c r="Q7963">
        <v>0</v>
      </c>
      <c r="R7963">
        <v>0</v>
      </c>
      <c r="S7963">
        <v>0</v>
      </c>
      <c r="T7963">
        <v>7</v>
      </c>
      <c r="U7963">
        <v>0</v>
      </c>
      <c r="V7963">
        <v>0</v>
      </c>
      <c r="W7963">
        <v>0</v>
      </c>
      <c r="X7963">
        <v>5.9813629718703929</v>
      </c>
      <c r="Y7963">
        <v>0</v>
      </c>
      <c r="Z7963">
        <v>0</v>
      </c>
      <c r="AA7963">
        <v>0</v>
      </c>
      <c r="AB7963">
        <v>4.1260906851567336</v>
      </c>
      <c r="AC7963">
        <v>0</v>
      </c>
      <c r="AD7963">
        <v>0</v>
      </c>
      <c r="AE7963">
        <v>10.107453657027126</v>
      </c>
    </row>
    <row r="7964" spans="1:31" x14ac:dyDescent="0.25">
      <c r="A7964">
        <v>2353675</v>
      </c>
      <c r="B7964">
        <v>1</v>
      </c>
      <c r="C7964" t="s">
        <v>80</v>
      </c>
      <c r="D7964" t="s">
        <v>83</v>
      </c>
      <c r="E7964" t="s">
        <v>157</v>
      </c>
      <c r="F7964" t="s">
        <v>22518</v>
      </c>
      <c r="G7964" t="s">
        <v>159</v>
      </c>
      <c r="H7964" t="s">
        <v>154</v>
      </c>
      <c r="I7964" t="s">
        <v>144</v>
      </c>
      <c r="J7964" t="s">
        <v>137</v>
      </c>
      <c r="K7964" t="s">
        <v>138</v>
      </c>
      <c r="L7964" t="s">
        <v>22519</v>
      </c>
      <c r="M7964" t="s">
        <v>22520</v>
      </c>
      <c r="N7964">
        <v>1.4302777769999999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1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>
        <v>0</v>
      </c>
      <c r="AB7964">
        <v>0.22793182630829886</v>
      </c>
      <c r="AC7964">
        <v>0</v>
      </c>
      <c r="AD7964">
        <v>0</v>
      </c>
      <c r="AE7964">
        <v>0.22793182630829886</v>
      </c>
    </row>
    <row r="7965" spans="1:31" x14ac:dyDescent="0.25">
      <c r="A7965">
        <v>2353815</v>
      </c>
      <c r="B7965">
        <v>1</v>
      </c>
      <c r="C7965" t="s">
        <v>80</v>
      </c>
      <c r="D7965" t="s">
        <v>104</v>
      </c>
      <c r="E7965" t="s">
        <v>157</v>
      </c>
      <c r="F7965" t="s">
        <v>22521</v>
      </c>
      <c r="G7965" t="s">
        <v>159</v>
      </c>
      <c r="H7965" t="s">
        <v>154</v>
      </c>
      <c r="I7965" t="s">
        <v>144</v>
      </c>
      <c r="J7965" t="s">
        <v>137</v>
      </c>
      <c r="K7965" t="s">
        <v>138</v>
      </c>
      <c r="L7965" t="s">
        <v>22522</v>
      </c>
      <c r="M7965" t="s">
        <v>22523</v>
      </c>
      <c r="N7965">
        <v>5.8705555550000001</v>
      </c>
      <c r="O7965">
        <v>0</v>
      </c>
      <c r="P7965">
        <v>6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8.7175553945518995</v>
      </c>
      <c r="Y7965">
        <v>0</v>
      </c>
      <c r="Z7965">
        <v>0</v>
      </c>
      <c r="AA7965">
        <v>0</v>
      </c>
      <c r="AB7965">
        <v>0</v>
      </c>
      <c r="AC7965">
        <v>0</v>
      </c>
      <c r="AD7965">
        <v>0</v>
      </c>
      <c r="AE7965">
        <v>8.7175553945518995</v>
      </c>
    </row>
    <row r="7966" spans="1:31" x14ac:dyDescent="0.25">
      <c r="A7966">
        <v>2354001</v>
      </c>
      <c r="B7966">
        <v>1</v>
      </c>
      <c r="C7966" t="s">
        <v>81</v>
      </c>
      <c r="D7966" t="s">
        <v>119</v>
      </c>
      <c r="E7966" t="s">
        <v>174</v>
      </c>
      <c r="F7966" t="s">
        <v>22524</v>
      </c>
      <c r="G7966" t="s">
        <v>176</v>
      </c>
      <c r="H7966" t="s">
        <v>154</v>
      </c>
      <c r="I7966" t="s">
        <v>144</v>
      </c>
      <c r="J7966" t="s">
        <v>137</v>
      </c>
      <c r="K7966" t="s">
        <v>138</v>
      </c>
      <c r="L7966" t="s">
        <v>22525</v>
      </c>
      <c r="M7966" t="s">
        <v>22526</v>
      </c>
      <c r="N7966">
        <v>0.81861111099999995</v>
      </c>
      <c r="O7966">
        <v>0</v>
      </c>
      <c r="P7966">
        <v>29</v>
      </c>
      <c r="Q7966">
        <v>0</v>
      </c>
      <c r="R7966">
        <v>23</v>
      </c>
      <c r="S7966">
        <v>0</v>
      </c>
      <c r="T7966">
        <v>1</v>
      </c>
      <c r="U7966">
        <v>0</v>
      </c>
      <c r="V7966">
        <v>0</v>
      </c>
      <c r="W7966">
        <v>0</v>
      </c>
      <c r="X7966">
        <v>4.4578054257187505</v>
      </c>
      <c r="Y7966">
        <v>0</v>
      </c>
      <c r="Z7966">
        <v>32.234293125648364</v>
      </c>
      <c r="AA7966">
        <v>0</v>
      </c>
      <c r="AB7966">
        <v>1.5246554405097945</v>
      </c>
      <c r="AC7966">
        <v>0</v>
      </c>
      <c r="AD7966">
        <v>0</v>
      </c>
      <c r="AE7966">
        <v>38.216753991876914</v>
      </c>
    </row>
    <row r="7967" spans="1:31" x14ac:dyDescent="0.25">
      <c r="A7967">
        <v>2353715</v>
      </c>
      <c r="B7967">
        <v>1</v>
      </c>
      <c r="C7967" t="s">
        <v>80</v>
      </c>
      <c r="D7967" t="s">
        <v>83</v>
      </c>
      <c r="E7967" t="s">
        <v>147</v>
      </c>
      <c r="F7967" t="s">
        <v>22527</v>
      </c>
      <c r="G7967" t="s">
        <v>208</v>
      </c>
      <c r="H7967" t="s">
        <v>135</v>
      </c>
      <c r="I7967" t="s">
        <v>144</v>
      </c>
      <c r="J7967" t="s">
        <v>137</v>
      </c>
      <c r="K7967" t="s">
        <v>209</v>
      </c>
      <c r="L7967" t="s">
        <v>22528</v>
      </c>
      <c r="M7967" t="s">
        <v>22529</v>
      </c>
      <c r="N7967">
        <v>1.0227777769999999</v>
      </c>
      <c r="O7967">
        <v>0</v>
      </c>
      <c r="P7967">
        <v>3333</v>
      </c>
      <c r="Q7967">
        <v>0</v>
      </c>
      <c r="R7967">
        <v>0</v>
      </c>
      <c r="S7967">
        <v>0</v>
      </c>
      <c r="T7967">
        <v>610</v>
      </c>
      <c r="U7967">
        <v>0</v>
      </c>
      <c r="V7967">
        <v>5</v>
      </c>
      <c r="W7967">
        <v>0</v>
      </c>
      <c r="X7967">
        <v>956.86126586683804</v>
      </c>
      <c r="Y7967">
        <v>0</v>
      </c>
      <c r="Z7967">
        <v>0</v>
      </c>
      <c r="AA7967">
        <v>0</v>
      </c>
      <c r="AB7967">
        <v>578.29441022759738</v>
      </c>
      <c r="AC7967">
        <v>0</v>
      </c>
      <c r="AD7967">
        <v>51.503888346370559</v>
      </c>
      <c r="AE7967">
        <v>1586.659564440806</v>
      </c>
    </row>
    <row r="7968" spans="1:31" x14ac:dyDescent="0.25">
      <c r="A7968">
        <v>2353758</v>
      </c>
      <c r="B7968">
        <v>1</v>
      </c>
      <c r="C7968" t="s">
        <v>81</v>
      </c>
      <c r="D7968" t="s">
        <v>128</v>
      </c>
      <c r="E7968" t="s">
        <v>174</v>
      </c>
      <c r="F7968" t="s">
        <v>22530</v>
      </c>
      <c r="G7968" t="s">
        <v>208</v>
      </c>
      <c r="H7968" t="s">
        <v>154</v>
      </c>
      <c r="I7968" t="s">
        <v>144</v>
      </c>
      <c r="J7968" t="s">
        <v>137</v>
      </c>
      <c r="K7968" t="s">
        <v>209</v>
      </c>
      <c r="L7968" t="s">
        <v>22531</v>
      </c>
      <c r="M7968" t="s">
        <v>22532</v>
      </c>
      <c r="N7968">
        <v>0.31888888799999998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1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0</v>
      </c>
      <c r="AC7968">
        <v>0</v>
      </c>
      <c r="AD7968">
        <v>20.868406333939234</v>
      </c>
      <c r="AE7968">
        <v>20.868406333939234</v>
      </c>
    </row>
    <row r="7969" spans="1:31" x14ac:dyDescent="0.25">
      <c r="A7969">
        <v>2353712</v>
      </c>
      <c r="B7969">
        <v>1</v>
      </c>
      <c r="C7969" t="s">
        <v>80</v>
      </c>
      <c r="D7969" t="s">
        <v>100</v>
      </c>
      <c r="E7969" t="s">
        <v>132</v>
      </c>
      <c r="F7969" t="s">
        <v>22533</v>
      </c>
      <c r="G7969" t="s">
        <v>134</v>
      </c>
      <c r="H7969" t="s">
        <v>135</v>
      </c>
      <c r="I7969" t="s">
        <v>144</v>
      </c>
      <c r="J7969" t="s">
        <v>137</v>
      </c>
      <c r="K7969" t="s">
        <v>138</v>
      </c>
      <c r="L7969" t="s">
        <v>22534</v>
      </c>
      <c r="M7969" t="s">
        <v>22535</v>
      </c>
      <c r="N7969">
        <v>0.269166666</v>
      </c>
      <c r="O7969">
        <v>1</v>
      </c>
      <c r="P7969">
        <v>19</v>
      </c>
      <c r="Q7969">
        <v>1</v>
      </c>
      <c r="R7969">
        <v>30</v>
      </c>
      <c r="S7969">
        <v>4</v>
      </c>
      <c r="T7969">
        <v>6</v>
      </c>
      <c r="U7969">
        <v>1</v>
      </c>
      <c r="V7969">
        <v>0</v>
      </c>
      <c r="W7969">
        <v>9.5985883607486944</v>
      </c>
      <c r="X7969">
        <v>1.9319550441089783</v>
      </c>
      <c r="Y7969">
        <v>0.98433085620368499</v>
      </c>
      <c r="Z7969">
        <v>11.789765349072873</v>
      </c>
      <c r="AA7969">
        <v>4.6703013862401006</v>
      </c>
      <c r="AB7969">
        <v>0.52860713491282674</v>
      </c>
      <c r="AC7969">
        <v>61.5763584207088</v>
      </c>
      <c r="AD7969">
        <v>0</v>
      </c>
      <c r="AE7969">
        <v>91.079906551995961</v>
      </c>
    </row>
    <row r="7970" spans="1:31" x14ac:dyDescent="0.25">
      <c r="A7970">
        <v>2354007</v>
      </c>
      <c r="B7970">
        <v>1</v>
      </c>
      <c r="C7970" t="s">
        <v>80</v>
      </c>
      <c r="D7970" t="s">
        <v>105</v>
      </c>
      <c r="E7970" t="s">
        <v>141</v>
      </c>
      <c r="F7970" t="s">
        <v>22536</v>
      </c>
      <c r="G7970" t="s">
        <v>134</v>
      </c>
      <c r="H7970" t="s">
        <v>135</v>
      </c>
      <c r="I7970" t="s">
        <v>144</v>
      </c>
      <c r="J7970" t="s">
        <v>137</v>
      </c>
      <c r="K7970" t="s">
        <v>138</v>
      </c>
      <c r="L7970" t="s">
        <v>22537</v>
      </c>
      <c r="M7970" t="s">
        <v>22538</v>
      </c>
      <c r="N7970">
        <v>0.50166666599999998</v>
      </c>
      <c r="O7970">
        <v>1</v>
      </c>
      <c r="P7970">
        <v>881</v>
      </c>
      <c r="Q7970">
        <v>4</v>
      </c>
      <c r="R7970">
        <v>36</v>
      </c>
      <c r="S7970">
        <v>16</v>
      </c>
      <c r="T7970">
        <v>72</v>
      </c>
      <c r="U7970">
        <v>3</v>
      </c>
      <c r="V7970">
        <v>0</v>
      </c>
      <c r="W7970">
        <v>0.45812823479856757</v>
      </c>
      <c r="X7970">
        <v>95.224141623660799</v>
      </c>
      <c r="Y7970">
        <v>4.0107358718444877</v>
      </c>
      <c r="Z7970">
        <v>17.667178089457522</v>
      </c>
      <c r="AA7970">
        <v>37.887754707503603</v>
      </c>
      <c r="AB7970">
        <v>25.533098088854075</v>
      </c>
      <c r="AC7970">
        <v>147.18685166530389</v>
      </c>
      <c r="AD7970">
        <v>0</v>
      </c>
      <c r="AE7970">
        <v>327.96788828142292</v>
      </c>
    </row>
    <row r="7971" spans="1:31" x14ac:dyDescent="0.25">
      <c r="A7971">
        <v>2353689</v>
      </c>
      <c r="B7971">
        <v>1</v>
      </c>
      <c r="C7971" t="s">
        <v>80</v>
      </c>
      <c r="D7971" t="s">
        <v>84</v>
      </c>
      <c r="E7971" t="s">
        <v>157</v>
      </c>
      <c r="F7971" t="s">
        <v>22539</v>
      </c>
      <c r="G7971" t="s">
        <v>204</v>
      </c>
      <c r="H7971" t="s">
        <v>154</v>
      </c>
      <c r="I7971" t="s">
        <v>144</v>
      </c>
      <c r="J7971" t="s">
        <v>137</v>
      </c>
      <c r="K7971" t="s">
        <v>138</v>
      </c>
      <c r="L7971" t="s">
        <v>22540</v>
      </c>
      <c r="M7971" t="s">
        <v>22541</v>
      </c>
      <c r="N7971">
        <v>2.8138888880000001</v>
      </c>
      <c r="O7971">
        <v>0</v>
      </c>
      <c r="P7971">
        <v>3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2.2275438127067999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0</v>
      </c>
      <c r="AE7971">
        <v>2.2275438127067999</v>
      </c>
    </row>
    <row r="7972" spans="1:31" x14ac:dyDescent="0.25">
      <c r="A7972">
        <v>2354024</v>
      </c>
      <c r="B7972">
        <v>1</v>
      </c>
      <c r="C7972" t="s">
        <v>80</v>
      </c>
      <c r="D7972" t="s">
        <v>86</v>
      </c>
      <c r="E7972" t="s">
        <v>151</v>
      </c>
      <c r="F7972" t="s">
        <v>22542</v>
      </c>
      <c r="G7972" t="s">
        <v>194</v>
      </c>
      <c r="H7972" t="s">
        <v>154</v>
      </c>
      <c r="I7972" t="s">
        <v>144</v>
      </c>
      <c r="J7972" t="s">
        <v>137</v>
      </c>
      <c r="K7972" t="s">
        <v>138</v>
      </c>
      <c r="L7972" t="s">
        <v>22543</v>
      </c>
      <c r="M7972" t="s">
        <v>22544</v>
      </c>
      <c r="N7972">
        <v>0.74805555499999998</v>
      </c>
      <c r="O7972">
        <v>0</v>
      </c>
      <c r="P7972">
        <v>98</v>
      </c>
      <c r="Q7972">
        <v>0</v>
      </c>
      <c r="R7972">
        <v>0</v>
      </c>
      <c r="S7972">
        <v>0</v>
      </c>
      <c r="T7972">
        <v>7</v>
      </c>
      <c r="U7972">
        <v>0</v>
      </c>
      <c r="V7972">
        <v>0</v>
      </c>
      <c r="W7972">
        <v>0</v>
      </c>
      <c r="X7972">
        <v>20.896575771154772</v>
      </c>
      <c r="Y7972">
        <v>0</v>
      </c>
      <c r="Z7972">
        <v>0</v>
      </c>
      <c r="AA7972">
        <v>0</v>
      </c>
      <c r="AB7972">
        <v>8.7434486892888632</v>
      </c>
      <c r="AC7972">
        <v>0</v>
      </c>
      <c r="AD7972">
        <v>0</v>
      </c>
      <c r="AE7972">
        <v>29.640024460443634</v>
      </c>
    </row>
    <row r="7973" spans="1:31" x14ac:dyDescent="0.25">
      <c r="A7973">
        <v>2353924</v>
      </c>
      <c r="B7973">
        <v>1</v>
      </c>
      <c r="C7973" t="s">
        <v>80</v>
      </c>
      <c r="D7973" t="s">
        <v>100</v>
      </c>
      <c r="E7973" t="s">
        <v>157</v>
      </c>
      <c r="F7973" t="s">
        <v>22545</v>
      </c>
      <c r="G7973" t="s">
        <v>159</v>
      </c>
      <c r="H7973" t="s">
        <v>154</v>
      </c>
      <c r="I7973" t="s">
        <v>144</v>
      </c>
      <c r="J7973" t="s">
        <v>137</v>
      </c>
      <c r="K7973" t="s">
        <v>138</v>
      </c>
      <c r="L7973" t="s">
        <v>22546</v>
      </c>
      <c r="M7973" t="s">
        <v>22547</v>
      </c>
      <c r="N7973">
        <v>1.7155555549999999</v>
      </c>
      <c r="O7973">
        <v>0</v>
      </c>
      <c r="P7973">
        <v>3</v>
      </c>
      <c r="Q7973">
        <v>0</v>
      </c>
      <c r="R7973">
        <v>0</v>
      </c>
      <c r="S7973">
        <v>0</v>
      </c>
      <c r="T7973">
        <v>1</v>
      </c>
      <c r="U7973">
        <v>0</v>
      </c>
      <c r="V7973">
        <v>0</v>
      </c>
      <c r="W7973">
        <v>0</v>
      </c>
      <c r="X7973">
        <v>0.79965757894309086</v>
      </c>
      <c r="Y7973">
        <v>0</v>
      </c>
      <c r="Z7973">
        <v>0</v>
      </c>
      <c r="AA7973">
        <v>0</v>
      </c>
      <c r="AB7973">
        <v>0.11791152442230139</v>
      </c>
      <c r="AC7973">
        <v>0</v>
      </c>
      <c r="AD7973">
        <v>0</v>
      </c>
      <c r="AE7973">
        <v>0.91756910336539221</v>
      </c>
    </row>
    <row r="7974" spans="1:31" x14ac:dyDescent="0.25">
      <c r="A7974">
        <v>2354067</v>
      </c>
      <c r="B7974">
        <v>1</v>
      </c>
      <c r="C7974" t="s">
        <v>81</v>
      </c>
      <c r="D7974" t="s">
        <v>127</v>
      </c>
      <c r="E7974" t="s">
        <v>157</v>
      </c>
      <c r="F7974" t="s">
        <v>22548</v>
      </c>
      <c r="G7974" t="s">
        <v>159</v>
      </c>
      <c r="H7974" t="s">
        <v>154</v>
      </c>
      <c r="I7974" t="s">
        <v>144</v>
      </c>
      <c r="J7974" t="s">
        <v>137</v>
      </c>
      <c r="K7974" t="s">
        <v>138</v>
      </c>
      <c r="L7974" t="s">
        <v>22549</v>
      </c>
      <c r="M7974" t="s">
        <v>22550</v>
      </c>
      <c r="N7974">
        <v>3.383611111</v>
      </c>
      <c r="O7974">
        <v>0</v>
      </c>
      <c r="P7974">
        <v>1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1.1529600268661668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0</v>
      </c>
      <c r="AE7974">
        <v>1.1529600268661668</v>
      </c>
    </row>
    <row r="7975" spans="1:31" x14ac:dyDescent="0.25">
      <c r="A7975">
        <v>2353695</v>
      </c>
      <c r="B7975">
        <v>1</v>
      </c>
      <c r="C7975" t="s">
        <v>80</v>
      </c>
      <c r="D7975" t="s">
        <v>101</v>
      </c>
      <c r="E7975" t="s">
        <v>151</v>
      </c>
      <c r="F7975" t="s">
        <v>1248</v>
      </c>
      <c r="G7975" t="s">
        <v>194</v>
      </c>
      <c r="H7975" t="s">
        <v>154</v>
      </c>
      <c r="I7975" t="s">
        <v>144</v>
      </c>
      <c r="J7975" t="s">
        <v>137</v>
      </c>
      <c r="K7975" t="s">
        <v>138</v>
      </c>
      <c r="L7975" t="s">
        <v>22551</v>
      </c>
      <c r="M7975" t="s">
        <v>22552</v>
      </c>
      <c r="N7975">
        <v>1.5547222220000001</v>
      </c>
      <c r="O7975">
        <v>0</v>
      </c>
      <c r="P7975">
        <v>20</v>
      </c>
      <c r="Q7975">
        <v>0</v>
      </c>
      <c r="R7975">
        <v>0</v>
      </c>
      <c r="S7975">
        <v>0</v>
      </c>
      <c r="T7975">
        <v>2</v>
      </c>
      <c r="U7975">
        <v>0</v>
      </c>
      <c r="V7975">
        <v>0</v>
      </c>
      <c r="W7975">
        <v>0</v>
      </c>
      <c r="X7975">
        <v>14.382659840235462</v>
      </c>
      <c r="Y7975">
        <v>0</v>
      </c>
      <c r="Z7975">
        <v>0</v>
      </c>
      <c r="AA7975">
        <v>0</v>
      </c>
      <c r="AB7975">
        <v>0.13032347057311333</v>
      </c>
      <c r="AC7975">
        <v>0</v>
      </c>
      <c r="AD7975">
        <v>0</v>
      </c>
      <c r="AE7975">
        <v>14.512983310808576</v>
      </c>
    </row>
    <row r="7976" spans="1:31" x14ac:dyDescent="0.25">
      <c r="A7976">
        <v>2353944</v>
      </c>
      <c r="B7976">
        <v>1</v>
      </c>
      <c r="C7976" t="s">
        <v>81</v>
      </c>
      <c r="D7976" t="s">
        <v>126</v>
      </c>
      <c r="E7976" t="s">
        <v>157</v>
      </c>
      <c r="F7976" t="s">
        <v>22553</v>
      </c>
      <c r="G7976" t="s">
        <v>204</v>
      </c>
      <c r="H7976" t="s">
        <v>154</v>
      </c>
      <c r="I7976" t="s">
        <v>144</v>
      </c>
      <c r="J7976" t="s">
        <v>137</v>
      </c>
      <c r="K7976" t="s">
        <v>138</v>
      </c>
      <c r="L7976" t="s">
        <v>22554</v>
      </c>
      <c r="M7976" t="s">
        <v>22555</v>
      </c>
      <c r="N7976">
        <v>0.51527777699999999</v>
      </c>
      <c r="O7976">
        <v>0</v>
      </c>
      <c r="P7976">
        <v>1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0.1379788765069889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0.1379788765069889</v>
      </c>
    </row>
    <row r="7977" spans="1:31" x14ac:dyDescent="0.25">
      <c r="A7977">
        <v>2353838</v>
      </c>
      <c r="B7977">
        <v>1</v>
      </c>
      <c r="C7977" t="s">
        <v>81</v>
      </c>
      <c r="D7977" t="s">
        <v>117</v>
      </c>
      <c r="E7977" t="s">
        <v>147</v>
      </c>
      <c r="F7977" t="s">
        <v>22556</v>
      </c>
      <c r="G7977" t="s">
        <v>3157</v>
      </c>
      <c r="H7977" t="s">
        <v>135</v>
      </c>
      <c r="I7977" t="s">
        <v>144</v>
      </c>
      <c r="J7977" t="s">
        <v>137</v>
      </c>
      <c r="K7977" t="s">
        <v>138</v>
      </c>
      <c r="L7977" t="s">
        <v>22557</v>
      </c>
      <c r="M7977" t="s">
        <v>22558</v>
      </c>
      <c r="N7977">
        <v>1.8844444440000001</v>
      </c>
      <c r="O7977">
        <v>0</v>
      </c>
      <c r="P7977">
        <v>33</v>
      </c>
      <c r="Q7977">
        <v>0</v>
      </c>
      <c r="R7977">
        <v>5</v>
      </c>
      <c r="S7977">
        <v>0</v>
      </c>
      <c r="T7977">
        <v>3</v>
      </c>
      <c r="U7977">
        <v>0</v>
      </c>
      <c r="V7977">
        <v>0</v>
      </c>
      <c r="W7977">
        <v>0</v>
      </c>
      <c r="X7977">
        <v>10.939945653918375</v>
      </c>
      <c r="Y7977">
        <v>0</v>
      </c>
      <c r="Z7977">
        <v>8.6143725985963737</v>
      </c>
      <c r="AA7977">
        <v>0</v>
      </c>
      <c r="AB7977">
        <v>6.2327409728276635</v>
      </c>
      <c r="AC7977">
        <v>0</v>
      </c>
      <c r="AD7977">
        <v>0</v>
      </c>
      <c r="AE7977">
        <v>25.787059225342411</v>
      </c>
    </row>
    <row r="7978" spans="1:31" x14ac:dyDescent="0.25">
      <c r="A7978">
        <v>2353732</v>
      </c>
      <c r="B7978">
        <v>1</v>
      </c>
      <c r="C7978" t="s">
        <v>80</v>
      </c>
      <c r="D7978" t="s">
        <v>83</v>
      </c>
      <c r="E7978" t="s">
        <v>151</v>
      </c>
      <c r="F7978" t="s">
        <v>22559</v>
      </c>
      <c r="G7978" t="s">
        <v>269</v>
      </c>
      <c r="H7978" t="s">
        <v>154</v>
      </c>
      <c r="I7978" t="s">
        <v>144</v>
      </c>
      <c r="J7978" t="s">
        <v>137</v>
      </c>
      <c r="K7978" t="s">
        <v>209</v>
      </c>
      <c r="L7978" t="s">
        <v>22560</v>
      </c>
      <c r="M7978" t="s">
        <v>22561</v>
      </c>
      <c r="N7978">
        <v>2.3174999999999999</v>
      </c>
      <c r="O7978">
        <v>0</v>
      </c>
      <c r="P7978">
        <v>47</v>
      </c>
      <c r="Q7978">
        <v>0</v>
      </c>
      <c r="R7978">
        <v>0</v>
      </c>
      <c r="S7978">
        <v>0</v>
      </c>
      <c r="T7978">
        <v>26</v>
      </c>
      <c r="U7978">
        <v>0</v>
      </c>
      <c r="V7978">
        <v>0</v>
      </c>
      <c r="W7978">
        <v>0</v>
      </c>
      <c r="X7978">
        <v>32.218761916117401</v>
      </c>
      <c r="Y7978">
        <v>0</v>
      </c>
      <c r="Z7978">
        <v>0</v>
      </c>
      <c r="AA7978">
        <v>0</v>
      </c>
      <c r="AB7978">
        <v>108.30868303542739</v>
      </c>
      <c r="AC7978">
        <v>0</v>
      </c>
      <c r="AD7978">
        <v>0</v>
      </c>
      <c r="AE7978">
        <v>140.52744495154479</v>
      </c>
    </row>
    <row r="7979" spans="1:31" x14ac:dyDescent="0.25">
      <c r="A7979">
        <v>2354087</v>
      </c>
      <c r="B7979">
        <v>1</v>
      </c>
      <c r="C7979" t="s">
        <v>81</v>
      </c>
      <c r="D7979" t="s">
        <v>128</v>
      </c>
      <c r="E7979" t="s">
        <v>132</v>
      </c>
      <c r="F7979" t="s">
        <v>22562</v>
      </c>
      <c r="G7979" t="s">
        <v>1416</v>
      </c>
      <c r="H7979" t="s">
        <v>135</v>
      </c>
      <c r="I7979" t="s">
        <v>144</v>
      </c>
      <c r="J7979" t="s">
        <v>137</v>
      </c>
      <c r="K7979" t="s">
        <v>138</v>
      </c>
      <c r="L7979" t="s">
        <v>22563</v>
      </c>
      <c r="M7979" t="s">
        <v>22564</v>
      </c>
      <c r="N7979">
        <v>6.6072222219999999</v>
      </c>
      <c r="O7979">
        <v>0</v>
      </c>
      <c r="P7979">
        <v>0</v>
      </c>
      <c r="Q7979">
        <v>0</v>
      </c>
      <c r="R7979">
        <v>0</v>
      </c>
      <c r="S7979">
        <v>99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1059.4885308752403</v>
      </c>
      <c r="AB7979">
        <v>0</v>
      </c>
      <c r="AC7979">
        <v>0</v>
      </c>
      <c r="AD7979">
        <v>0</v>
      </c>
      <c r="AE7979">
        <v>1059.4885308752403</v>
      </c>
    </row>
    <row r="7980" spans="1:31" x14ac:dyDescent="0.25">
      <c r="A7980">
        <v>2354033</v>
      </c>
      <c r="B7980">
        <v>1</v>
      </c>
      <c r="C7980" t="s">
        <v>81</v>
      </c>
      <c r="D7980" t="s">
        <v>128</v>
      </c>
      <c r="E7980" t="s">
        <v>132</v>
      </c>
      <c r="F7980" t="s">
        <v>9307</v>
      </c>
      <c r="G7980" t="s">
        <v>134</v>
      </c>
      <c r="H7980" t="s">
        <v>135</v>
      </c>
      <c r="I7980" t="s">
        <v>144</v>
      </c>
      <c r="J7980" t="s">
        <v>137</v>
      </c>
      <c r="K7980" t="s">
        <v>138</v>
      </c>
      <c r="L7980" t="s">
        <v>22565</v>
      </c>
      <c r="M7980" t="s">
        <v>22566</v>
      </c>
      <c r="N7980">
        <v>3.3208333329999999</v>
      </c>
      <c r="O7980">
        <v>0</v>
      </c>
      <c r="P7980">
        <v>8</v>
      </c>
      <c r="Q7980">
        <v>0</v>
      </c>
      <c r="R7980">
        <v>0</v>
      </c>
      <c r="S7980">
        <v>0</v>
      </c>
      <c r="T7980">
        <v>0</v>
      </c>
      <c r="U7980">
        <v>1</v>
      </c>
      <c r="V7980">
        <v>0</v>
      </c>
      <c r="W7980">
        <v>0</v>
      </c>
      <c r="X7980">
        <v>7.5951825989954953</v>
      </c>
      <c r="Y7980">
        <v>0</v>
      </c>
      <c r="Z7980">
        <v>0</v>
      </c>
      <c r="AA7980">
        <v>0</v>
      </c>
      <c r="AB7980">
        <v>0</v>
      </c>
      <c r="AC7980">
        <v>68.751592840353283</v>
      </c>
      <c r="AD7980">
        <v>0</v>
      </c>
      <c r="AE7980">
        <v>76.346775439348775</v>
      </c>
    </row>
    <row r="7981" spans="1:31" x14ac:dyDescent="0.25">
      <c r="A7981">
        <v>2353678</v>
      </c>
      <c r="B7981">
        <v>1</v>
      </c>
      <c r="C7981" t="s">
        <v>81</v>
      </c>
      <c r="D7981" t="s">
        <v>127</v>
      </c>
      <c r="E7981" t="s">
        <v>141</v>
      </c>
      <c r="F7981" t="s">
        <v>22567</v>
      </c>
      <c r="G7981" t="s">
        <v>208</v>
      </c>
      <c r="H7981" t="s">
        <v>135</v>
      </c>
      <c r="I7981" t="s">
        <v>144</v>
      </c>
      <c r="J7981" t="s">
        <v>137</v>
      </c>
      <c r="K7981" t="s">
        <v>209</v>
      </c>
      <c r="L7981" t="s">
        <v>22568</v>
      </c>
      <c r="M7981" t="s">
        <v>22569</v>
      </c>
      <c r="N7981">
        <v>2.3830555549999999</v>
      </c>
      <c r="O7981">
        <v>7</v>
      </c>
      <c r="P7981">
        <v>144</v>
      </c>
      <c r="Q7981">
        <v>194</v>
      </c>
      <c r="R7981">
        <v>206</v>
      </c>
      <c r="S7981">
        <v>12</v>
      </c>
      <c r="T7981">
        <v>28</v>
      </c>
      <c r="U7981">
        <v>0</v>
      </c>
      <c r="V7981">
        <v>0</v>
      </c>
      <c r="W7981">
        <v>10.418629750931725</v>
      </c>
      <c r="X7981">
        <v>90.875912171877815</v>
      </c>
      <c r="Y7981">
        <v>1476.3937189382777</v>
      </c>
      <c r="Z7981">
        <v>1973.1493094864259</v>
      </c>
      <c r="AA7981">
        <v>75.915084739405586</v>
      </c>
      <c r="AB7981">
        <v>58.854349417050905</v>
      </c>
      <c r="AC7981">
        <v>0</v>
      </c>
      <c r="AD7981">
        <v>0</v>
      </c>
      <c r="AE7981">
        <v>3685.6070045039696</v>
      </c>
    </row>
    <row r="7982" spans="1:31" x14ac:dyDescent="0.25">
      <c r="A7982">
        <v>2353655</v>
      </c>
      <c r="B7982">
        <v>1</v>
      </c>
      <c r="C7982" t="s">
        <v>81</v>
      </c>
      <c r="D7982" t="s">
        <v>120</v>
      </c>
      <c r="E7982" t="s">
        <v>141</v>
      </c>
      <c r="F7982" t="s">
        <v>4566</v>
      </c>
      <c r="G7982" t="s">
        <v>134</v>
      </c>
      <c r="H7982" t="s">
        <v>135</v>
      </c>
      <c r="I7982" t="s">
        <v>144</v>
      </c>
      <c r="J7982" t="s">
        <v>137</v>
      </c>
      <c r="K7982" t="s">
        <v>138</v>
      </c>
      <c r="L7982" t="s">
        <v>22570</v>
      </c>
      <c r="M7982" t="s">
        <v>22571</v>
      </c>
      <c r="N7982">
        <v>1.2383333329999999</v>
      </c>
      <c r="O7982">
        <v>1</v>
      </c>
      <c r="P7982">
        <v>398</v>
      </c>
      <c r="Q7982">
        <v>30</v>
      </c>
      <c r="R7982">
        <v>20</v>
      </c>
      <c r="S7982">
        <v>1</v>
      </c>
      <c r="T7982">
        <v>40</v>
      </c>
      <c r="U7982">
        <v>0</v>
      </c>
      <c r="V7982">
        <v>0</v>
      </c>
      <c r="W7982">
        <v>0.11889558480846779</v>
      </c>
      <c r="X7982">
        <v>77.135002940039158</v>
      </c>
      <c r="Y7982">
        <v>154.99641785260889</v>
      </c>
      <c r="Z7982">
        <v>19.612159013245005</v>
      </c>
      <c r="AA7982">
        <v>3.1649086139254079</v>
      </c>
      <c r="AB7982">
        <v>20.119347173001408</v>
      </c>
      <c r="AC7982">
        <v>0</v>
      </c>
      <c r="AD7982">
        <v>0</v>
      </c>
      <c r="AE7982">
        <v>275.14673117762828</v>
      </c>
    </row>
    <row r="7983" spans="1:31" x14ac:dyDescent="0.25">
      <c r="A7983">
        <v>2353870</v>
      </c>
      <c r="B7983">
        <v>1</v>
      </c>
      <c r="C7983" t="s">
        <v>80</v>
      </c>
      <c r="D7983" t="s">
        <v>87</v>
      </c>
      <c r="E7983" t="s">
        <v>157</v>
      </c>
      <c r="F7983" t="s">
        <v>22572</v>
      </c>
      <c r="G7983" t="s">
        <v>159</v>
      </c>
      <c r="H7983" t="s">
        <v>154</v>
      </c>
      <c r="I7983" t="s">
        <v>144</v>
      </c>
      <c r="J7983" t="s">
        <v>137</v>
      </c>
      <c r="K7983" t="s">
        <v>138</v>
      </c>
      <c r="L7983" t="s">
        <v>22573</v>
      </c>
      <c r="M7983" t="s">
        <v>22574</v>
      </c>
      <c r="N7983">
        <v>3.2747222219999998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1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>
        <v>0</v>
      </c>
      <c r="AB7983">
        <v>23.443423821408899</v>
      </c>
      <c r="AC7983">
        <v>0</v>
      </c>
      <c r="AD7983">
        <v>0</v>
      </c>
      <c r="AE7983">
        <v>23.443423821408899</v>
      </c>
    </row>
    <row r="7984" spans="1:31" x14ac:dyDescent="0.25">
      <c r="A7984">
        <v>2353724</v>
      </c>
      <c r="B7984">
        <v>1</v>
      </c>
      <c r="C7984" t="s">
        <v>80</v>
      </c>
      <c r="D7984" t="s">
        <v>93</v>
      </c>
      <c r="E7984" t="s">
        <v>132</v>
      </c>
      <c r="F7984" t="s">
        <v>22575</v>
      </c>
      <c r="G7984" t="s">
        <v>208</v>
      </c>
      <c r="H7984" t="s">
        <v>135</v>
      </c>
      <c r="I7984" t="s">
        <v>144</v>
      </c>
      <c r="J7984" t="s">
        <v>137</v>
      </c>
      <c r="K7984" t="s">
        <v>209</v>
      </c>
      <c r="L7984" t="s">
        <v>22576</v>
      </c>
      <c r="M7984" t="s">
        <v>22577</v>
      </c>
      <c r="N7984">
        <v>2.6333333329999999</v>
      </c>
      <c r="O7984">
        <v>0</v>
      </c>
      <c r="P7984">
        <v>4</v>
      </c>
      <c r="Q7984">
        <v>3</v>
      </c>
      <c r="R7984">
        <v>225</v>
      </c>
      <c r="S7984">
        <v>8</v>
      </c>
      <c r="T7984">
        <v>48</v>
      </c>
      <c r="U7984">
        <v>1</v>
      </c>
      <c r="V7984">
        <v>0</v>
      </c>
      <c r="W7984">
        <v>0</v>
      </c>
      <c r="X7984">
        <v>3.0815129749720267</v>
      </c>
      <c r="Y7984">
        <v>24.801974068723577</v>
      </c>
      <c r="Z7984">
        <v>307.39198872815967</v>
      </c>
      <c r="AA7984">
        <v>44.832736962890088</v>
      </c>
      <c r="AB7984">
        <v>114.00373089246578</v>
      </c>
      <c r="AC7984">
        <v>333.6919365969494</v>
      </c>
      <c r="AD7984">
        <v>0</v>
      </c>
      <c r="AE7984">
        <v>827.80388022416059</v>
      </c>
    </row>
    <row r="7985" spans="1:31" x14ac:dyDescent="0.25">
      <c r="A7985">
        <v>2353801</v>
      </c>
      <c r="B7985">
        <v>1</v>
      </c>
      <c r="C7985" t="s">
        <v>80</v>
      </c>
      <c r="D7985" t="s">
        <v>93</v>
      </c>
      <c r="E7985" t="s">
        <v>147</v>
      </c>
      <c r="F7985" t="s">
        <v>22578</v>
      </c>
      <c r="G7985" t="s">
        <v>494</v>
      </c>
      <c r="H7985" t="s">
        <v>135</v>
      </c>
      <c r="I7985" t="s">
        <v>144</v>
      </c>
      <c r="J7985" t="s">
        <v>137</v>
      </c>
      <c r="K7985" t="s">
        <v>138</v>
      </c>
      <c r="L7985" t="s">
        <v>22579</v>
      </c>
      <c r="M7985" t="s">
        <v>22580</v>
      </c>
      <c r="N7985">
        <v>3.3177777769999999</v>
      </c>
      <c r="O7985">
        <v>0</v>
      </c>
      <c r="P7985">
        <v>204</v>
      </c>
      <c r="Q7985">
        <v>0</v>
      </c>
      <c r="R7985">
        <v>1</v>
      </c>
      <c r="S7985">
        <v>0</v>
      </c>
      <c r="T7985">
        <v>26</v>
      </c>
      <c r="U7985">
        <v>0</v>
      </c>
      <c r="V7985">
        <v>0</v>
      </c>
      <c r="W7985">
        <v>0</v>
      </c>
      <c r="X7985">
        <v>122.7303731514039</v>
      </c>
      <c r="Y7985">
        <v>0</v>
      </c>
      <c r="Z7985">
        <v>0.97497002454610004</v>
      </c>
      <c r="AA7985">
        <v>0</v>
      </c>
      <c r="AB7985">
        <v>82.874921785943712</v>
      </c>
      <c r="AC7985">
        <v>0</v>
      </c>
      <c r="AD7985">
        <v>0</v>
      </c>
      <c r="AE7985">
        <v>206.5802649618937</v>
      </c>
    </row>
    <row r="7986" spans="1:31" x14ac:dyDescent="0.25">
      <c r="A7986">
        <v>2353718</v>
      </c>
      <c r="B7986">
        <v>1</v>
      </c>
      <c r="C7986" t="s">
        <v>80</v>
      </c>
      <c r="D7986" t="s">
        <v>83</v>
      </c>
      <c r="E7986" t="s">
        <v>174</v>
      </c>
      <c r="F7986" t="s">
        <v>22581</v>
      </c>
      <c r="G7986" t="s">
        <v>208</v>
      </c>
      <c r="H7986" t="s">
        <v>154</v>
      </c>
      <c r="I7986" t="s">
        <v>144</v>
      </c>
      <c r="J7986" t="s">
        <v>137</v>
      </c>
      <c r="K7986" t="s">
        <v>209</v>
      </c>
      <c r="L7986" t="s">
        <v>22582</v>
      </c>
      <c r="M7986" t="s">
        <v>22583</v>
      </c>
      <c r="N7986">
        <v>0.69916666599999999</v>
      </c>
      <c r="O7986">
        <v>0</v>
      </c>
      <c r="P7986">
        <v>231</v>
      </c>
      <c r="Q7986">
        <v>0</v>
      </c>
      <c r="R7986">
        <v>0</v>
      </c>
      <c r="S7986">
        <v>0</v>
      </c>
      <c r="T7986">
        <v>10</v>
      </c>
      <c r="U7986">
        <v>0</v>
      </c>
      <c r="V7986">
        <v>0</v>
      </c>
      <c r="W7986">
        <v>0</v>
      </c>
      <c r="X7986">
        <v>37.867003666391227</v>
      </c>
      <c r="Y7986">
        <v>0</v>
      </c>
      <c r="Z7986">
        <v>0</v>
      </c>
      <c r="AA7986">
        <v>0</v>
      </c>
      <c r="AB7986">
        <v>6.1948597587217851</v>
      </c>
      <c r="AC7986">
        <v>0</v>
      </c>
      <c r="AD7986">
        <v>0</v>
      </c>
      <c r="AE7986">
        <v>44.06186342511301</v>
      </c>
    </row>
    <row r="7987" spans="1:31" x14ac:dyDescent="0.25">
      <c r="A7987">
        <v>2354050</v>
      </c>
      <c r="B7987">
        <v>1</v>
      </c>
      <c r="C7987" t="s">
        <v>81</v>
      </c>
      <c r="D7987" t="s">
        <v>128</v>
      </c>
      <c r="E7987" t="s">
        <v>151</v>
      </c>
      <c r="F7987" t="s">
        <v>22584</v>
      </c>
      <c r="G7987" t="s">
        <v>153</v>
      </c>
      <c r="H7987" t="s">
        <v>154</v>
      </c>
      <c r="I7987" t="s">
        <v>144</v>
      </c>
      <c r="J7987" t="s">
        <v>137</v>
      </c>
      <c r="K7987" t="s">
        <v>138</v>
      </c>
      <c r="L7987" t="s">
        <v>22585</v>
      </c>
      <c r="M7987" t="s">
        <v>22586</v>
      </c>
      <c r="N7987">
        <v>5.5522222220000002</v>
      </c>
      <c r="O7987">
        <v>0</v>
      </c>
      <c r="P7987">
        <v>93</v>
      </c>
      <c r="Q7987">
        <v>0</v>
      </c>
      <c r="R7987">
        <v>0</v>
      </c>
      <c r="S7987">
        <v>0</v>
      </c>
      <c r="T7987">
        <v>27</v>
      </c>
      <c r="U7987">
        <v>0</v>
      </c>
      <c r="V7987">
        <v>0</v>
      </c>
      <c r="W7987">
        <v>0</v>
      </c>
      <c r="X7987">
        <v>60.984247875116964</v>
      </c>
      <c r="Y7987">
        <v>0</v>
      </c>
      <c r="Z7987">
        <v>0</v>
      </c>
      <c r="AA7987">
        <v>0</v>
      </c>
      <c r="AB7987">
        <v>21.782515173147932</v>
      </c>
      <c r="AC7987">
        <v>0</v>
      </c>
      <c r="AD7987">
        <v>0</v>
      </c>
      <c r="AE7987">
        <v>82.766763048264892</v>
      </c>
    </row>
    <row r="7988" spans="1:31" x14ac:dyDescent="0.25">
      <c r="A7988">
        <v>2353764</v>
      </c>
      <c r="B7988">
        <v>1</v>
      </c>
      <c r="C7988" t="s">
        <v>80</v>
      </c>
      <c r="D7988" t="s">
        <v>108</v>
      </c>
      <c r="E7988" t="s">
        <v>141</v>
      </c>
      <c r="F7988" t="s">
        <v>11080</v>
      </c>
      <c r="G7988" t="s">
        <v>134</v>
      </c>
      <c r="H7988" t="s">
        <v>135</v>
      </c>
      <c r="I7988" t="s">
        <v>144</v>
      </c>
      <c r="J7988" t="s">
        <v>137</v>
      </c>
      <c r="K7988" t="s">
        <v>138</v>
      </c>
      <c r="L7988" t="s">
        <v>22587</v>
      </c>
      <c r="M7988" t="s">
        <v>22588</v>
      </c>
      <c r="N7988">
        <v>0.78805555500000002</v>
      </c>
      <c r="O7988">
        <v>0</v>
      </c>
      <c r="P7988">
        <v>684</v>
      </c>
      <c r="Q7988">
        <v>0</v>
      </c>
      <c r="R7988">
        <v>102</v>
      </c>
      <c r="S7988">
        <v>3</v>
      </c>
      <c r="T7988">
        <v>116</v>
      </c>
      <c r="U7988">
        <v>0</v>
      </c>
      <c r="V7988">
        <v>0</v>
      </c>
      <c r="W7988">
        <v>0</v>
      </c>
      <c r="X7988">
        <v>82.469801558067786</v>
      </c>
      <c r="Y7988">
        <v>0</v>
      </c>
      <c r="Z7988">
        <v>52.512731908480454</v>
      </c>
      <c r="AA7988">
        <v>3.3871882813210656</v>
      </c>
      <c r="AB7988">
        <v>49.570452451949336</v>
      </c>
      <c r="AC7988">
        <v>0</v>
      </c>
      <c r="AD7988">
        <v>0</v>
      </c>
      <c r="AE7988">
        <v>187.94017419981864</v>
      </c>
    </row>
    <row r="7989" spans="1:31" x14ac:dyDescent="0.25">
      <c r="A7989">
        <v>2353661</v>
      </c>
      <c r="B7989">
        <v>1</v>
      </c>
      <c r="C7989" t="s">
        <v>80</v>
      </c>
      <c r="D7989" t="s">
        <v>93</v>
      </c>
      <c r="E7989" t="s">
        <v>151</v>
      </c>
      <c r="F7989" t="s">
        <v>22589</v>
      </c>
      <c r="G7989" t="s">
        <v>153</v>
      </c>
      <c r="H7989" t="s">
        <v>154</v>
      </c>
      <c r="I7989" t="s">
        <v>144</v>
      </c>
      <c r="J7989" t="s">
        <v>137</v>
      </c>
      <c r="K7989" t="s">
        <v>138</v>
      </c>
      <c r="L7989" t="s">
        <v>22590</v>
      </c>
      <c r="M7989" t="s">
        <v>22591</v>
      </c>
      <c r="N7989">
        <v>4.3833333330000004</v>
      </c>
      <c r="O7989">
        <v>0</v>
      </c>
      <c r="P7989">
        <v>130</v>
      </c>
      <c r="Q7989">
        <v>0</v>
      </c>
      <c r="R7989">
        <v>0</v>
      </c>
      <c r="S7989">
        <v>0</v>
      </c>
      <c r="T7989">
        <v>8</v>
      </c>
      <c r="U7989">
        <v>0</v>
      </c>
      <c r="V7989">
        <v>0</v>
      </c>
      <c r="W7989">
        <v>0</v>
      </c>
      <c r="X7989">
        <v>145.4081031806586</v>
      </c>
      <c r="Y7989">
        <v>0</v>
      </c>
      <c r="Z7989">
        <v>0</v>
      </c>
      <c r="AA7989">
        <v>0</v>
      </c>
      <c r="AB7989">
        <v>35.009177572802123</v>
      </c>
      <c r="AC7989">
        <v>0</v>
      </c>
      <c r="AD7989">
        <v>0</v>
      </c>
      <c r="AE7989">
        <v>180.41728075346072</v>
      </c>
    </row>
    <row r="7990" spans="1:31" x14ac:dyDescent="0.25">
      <c r="A7990">
        <v>2353784</v>
      </c>
      <c r="B7990">
        <v>1</v>
      </c>
      <c r="C7990" t="s">
        <v>80</v>
      </c>
      <c r="D7990" t="s">
        <v>107</v>
      </c>
      <c r="E7990" t="s">
        <v>141</v>
      </c>
      <c r="F7990" t="s">
        <v>9447</v>
      </c>
      <c r="G7990" t="s">
        <v>208</v>
      </c>
      <c r="H7990" t="s">
        <v>135</v>
      </c>
      <c r="I7990" t="s">
        <v>144</v>
      </c>
      <c r="J7990" t="s">
        <v>137</v>
      </c>
      <c r="K7990" t="s">
        <v>209</v>
      </c>
      <c r="L7990" t="s">
        <v>22592</v>
      </c>
      <c r="M7990" t="s">
        <v>22593</v>
      </c>
      <c r="N7990">
        <v>1.509166666</v>
      </c>
      <c r="O7990">
        <v>9</v>
      </c>
      <c r="P7990">
        <v>1280</v>
      </c>
      <c r="Q7990">
        <v>23</v>
      </c>
      <c r="R7990">
        <v>57</v>
      </c>
      <c r="S7990">
        <v>9</v>
      </c>
      <c r="T7990">
        <v>112</v>
      </c>
      <c r="U7990">
        <v>1</v>
      </c>
      <c r="V7990">
        <v>0</v>
      </c>
      <c r="W7990">
        <v>13.112711122995476</v>
      </c>
      <c r="X7990">
        <v>377.31160243183126</v>
      </c>
      <c r="Y7990">
        <v>134.43480275967656</v>
      </c>
      <c r="Z7990">
        <v>27.343326428032803</v>
      </c>
      <c r="AA7990">
        <v>44.997769103684007</v>
      </c>
      <c r="AB7990">
        <v>169.9050038261465</v>
      </c>
      <c r="AC7990">
        <v>157.85198715634976</v>
      </c>
      <c r="AD7990">
        <v>0</v>
      </c>
      <c r="AE7990">
        <v>924.95720282871639</v>
      </c>
    </row>
    <row r="7991" spans="1:31" x14ac:dyDescent="0.25">
      <c r="A7991">
        <v>2353641</v>
      </c>
      <c r="B7991">
        <v>1</v>
      </c>
      <c r="C7991" t="s">
        <v>80</v>
      </c>
      <c r="D7991" t="s">
        <v>106</v>
      </c>
      <c r="E7991" t="s">
        <v>174</v>
      </c>
      <c r="F7991" t="s">
        <v>7295</v>
      </c>
      <c r="G7991" t="s">
        <v>176</v>
      </c>
      <c r="H7991" t="s">
        <v>154</v>
      </c>
      <c r="I7991" t="s">
        <v>144</v>
      </c>
      <c r="J7991" t="s">
        <v>137</v>
      </c>
      <c r="K7991" t="s">
        <v>138</v>
      </c>
      <c r="L7991" t="s">
        <v>22594</v>
      </c>
      <c r="M7991" t="s">
        <v>22595</v>
      </c>
      <c r="N7991">
        <v>1.092777777</v>
      </c>
      <c r="O7991">
        <v>0</v>
      </c>
      <c r="P7991">
        <v>0</v>
      </c>
      <c r="Q7991">
        <v>0</v>
      </c>
      <c r="R7991">
        <v>19</v>
      </c>
      <c r="S7991">
        <v>0</v>
      </c>
      <c r="T7991">
        <v>2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67.296731601902934</v>
      </c>
      <c r="AA7991">
        <v>0</v>
      </c>
      <c r="AB7991">
        <v>11.436382592678896</v>
      </c>
      <c r="AC7991">
        <v>0</v>
      </c>
      <c r="AD7991">
        <v>0</v>
      </c>
      <c r="AE7991">
        <v>78.73311419458183</v>
      </c>
    </row>
    <row r="7992" spans="1:31" x14ac:dyDescent="0.25">
      <c r="A7992">
        <v>2353904</v>
      </c>
      <c r="B7992">
        <v>1</v>
      </c>
      <c r="C7992" t="s">
        <v>80</v>
      </c>
      <c r="D7992" t="s">
        <v>97</v>
      </c>
      <c r="E7992" t="s">
        <v>157</v>
      </c>
      <c r="F7992" t="s">
        <v>22596</v>
      </c>
      <c r="G7992" t="s">
        <v>279</v>
      </c>
      <c r="H7992" t="s">
        <v>154</v>
      </c>
      <c r="I7992" t="s">
        <v>144</v>
      </c>
      <c r="J7992" t="s">
        <v>137</v>
      </c>
      <c r="K7992" t="s">
        <v>138</v>
      </c>
      <c r="L7992" t="s">
        <v>22597</v>
      </c>
      <c r="M7992" t="s">
        <v>22598</v>
      </c>
      <c r="N7992">
        <v>2.0983333329999998</v>
      </c>
      <c r="O7992">
        <v>0</v>
      </c>
      <c r="P7992">
        <v>1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0.56873367151126675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0</v>
      </c>
      <c r="AE7992">
        <v>0.56873367151126675</v>
      </c>
    </row>
    <row r="7993" spans="1:31" x14ac:dyDescent="0.25">
      <c r="A7993">
        <v>2353927</v>
      </c>
      <c r="B7993">
        <v>1</v>
      </c>
      <c r="C7993" t="s">
        <v>81</v>
      </c>
      <c r="D7993" t="s">
        <v>127</v>
      </c>
      <c r="E7993" t="s">
        <v>147</v>
      </c>
      <c r="F7993" t="s">
        <v>22599</v>
      </c>
      <c r="G7993" t="s">
        <v>184</v>
      </c>
      <c r="H7993" t="s">
        <v>135</v>
      </c>
      <c r="I7993" t="s">
        <v>144</v>
      </c>
      <c r="J7993" t="s">
        <v>137</v>
      </c>
      <c r="K7993" t="s">
        <v>138</v>
      </c>
      <c r="L7993" t="s">
        <v>22600</v>
      </c>
      <c r="M7993" t="s">
        <v>22601</v>
      </c>
      <c r="N7993">
        <v>4.5816666660000003</v>
      </c>
      <c r="O7993">
        <v>0</v>
      </c>
      <c r="P7993">
        <v>0</v>
      </c>
      <c r="Q7993">
        <v>0</v>
      </c>
      <c r="R7993">
        <v>8</v>
      </c>
      <c r="S7993">
        <v>0</v>
      </c>
      <c r="T7993">
        <v>1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45.051152477978739</v>
      </c>
      <c r="AA7993">
        <v>0</v>
      </c>
      <c r="AB7993">
        <v>8.6792713306307565</v>
      </c>
      <c r="AC7993">
        <v>0</v>
      </c>
      <c r="AD7993">
        <v>0</v>
      </c>
      <c r="AE7993">
        <v>53.730423808609494</v>
      </c>
    </row>
    <row r="7994" spans="1:31" x14ac:dyDescent="0.25">
      <c r="A7994">
        <v>2353970</v>
      </c>
      <c r="B7994">
        <v>1</v>
      </c>
      <c r="C7994" t="s">
        <v>80</v>
      </c>
      <c r="D7994" t="s">
        <v>95</v>
      </c>
      <c r="E7994" t="s">
        <v>147</v>
      </c>
      <c r="F7994" t="s">
        <v>22602</v>
      </c>
      <c r="G7994" t="s">
        <v>134</v>
      </c>
      <c r="H7994" t="s">
        <v>135</v>
      </c>
      <c r="I7994" t="s">
        <v>144</v>
      </c>
      <c r="J7994" t="s">
        <v>137</v>
      </c>
      <c r="K7994" t="s">
        <v>138</v>
      </c>
      <c r="L7994" t="s">
        <v>22603</v>
      </c>
      <c r="M7994" t="s">
        <v>22604</v>
      </c>
      <c r="N7994">
        <v>0.88166666599999999</v>
      </c>
      <c r="O7994">
        <v>0</v>
      </c>
      <c r="P7994">
        <v>64</v>
      </c>
      <c r="Q7994">
        <v>0</v>
      </c>
      <c r="R7994">
        <v>0</v>
      </c>
      <c r="S7994">
        <v>1</v>
      </c>
      <c r="T7994">
        <v>4</v>
      </c>
      <c r="U7994">
        <v>0</v>
      </c>
      <c r="V7994">
        <v>0</v>
      </c>
      <c r="W7994">
        <v>0</v>
      </c>
      <c r="X7994">
        <v>12.71006793574902</v>
      </c>
      <c r="Y7994">
        <v>0</v>
      </c>
      <c r="Z7994">
        <v>0</v>
      </c>
      <c r="AA7994">
        <v>1.5735274998829556</v>
      </c>
      <c r="AB7994">
        <v>0.41018451175573334</v>
      </c>
      <c r="AC7994">
        <v>0</v>
      </c>
      <c r="AD7994">
        <v>0</v>
      </c>
      <c r="AE7994">
        <v>14.693779947387709</v>
      </c>
    </row>
    <row r="7995" spans="1:31" x14ac:dyDescent="0.25">
      <c r="A7995">
        <v>2353635</v>
      </c>
      <c r="B7995">
        <v>1</v>
      </c>
      <c r="C7995" t="s">
        <v>80</v>
      </c>
      <c r="D7995" t="s">
        <v>97</v>
      </c>
      <c r="E7995" t="s">
        <v>240</v>
      </c>
      <c r="F7995" t="s">
        <v>22605</v>
      </c>
      <c r="G7995" t="s">
        <v>134</v>
      </c>
      <c r="H7995" t="s">
        <v>135</v>
      </c>
      <c r="I7995" t="s">
        <v>144</v>
      </c>
      <c r="J7995" t="s">
        <v>137</v>
      </c>
      <c r="K7995" t="s">
        <v>138</v>
      </c>
      <c r="L7995" t="s">
        <v>1368</v>
      </c>
      <c r="M7995" t="s">
        <v>22606</v>
      </c>
      <c r="N7995">
        <v>0.13500000000000001</v>
      </c>
      <c r="O7995">
        <v>22</v>
      </c>
      <c r="P7995">
        <v>245</v>
      </c>
      <c r="Q7995">
        <v>0</v>
      </c>
      <c r="R7995">
        <v>50</v>
      </c>
      <c r="S7995">
        <v>5</v>
      </c>
      <c r="T7995">
        <v>35</v>
      </c>
      <c r="U7995">
        <v>0</v>
      </c>
      <c r="V7995">
        <v>0</v>
      </c>
      <c r="W7995">
        <v>19.937801326130327</v>
      </c>
      <c r="X7995">
        <v>44.03168433189974</v>
      </c>
      <c r="Y7995">
        <v>0</v>
      </c>
      <c r="Z7995">
        <v>5.4163441694370587</v>
      </c>
      <c r="AA7995">
        <v>9.5579981644760093</v>
      </c>
      <c r="AB7995">
        <v>4.3480812046459061</v>
      </c>
      <c r="AC7995">
        <v>0</v>
      </c>
      <c r="AD7995">
        <v>0</v>
      </c>
      <c r="AE7995">
        <v>83.291909196589032</v>
      </c>
    </row>
    <row r="7996" spans="1:31" x14ac:dyDescent="0.25">
      <c r="A7996">
        <v>2353741</v>
      </c>
      <c r="B7996">
        <v>1</v>
      </c>
      <c r="C7996" t="s">
        <v>81</v>
      </c>
      <c r="D7996" t="s">
        <v>112</v>
      </c>
      <c r="E7996" t="s">
        <v>132</v>
      </c>
      <c r="F7996" t="s">
        <v>22607</v>
      </c>
      <c r="G7996" t="s">
        <v>134</v>
      </c>
      <c r="H7996" t="s">
        <v>135</v>
      </c>
      <c r="I7996" t="s">
        <v>136</v>
      </c>
      <c r="J7996" t="s">
        <v>137</v>
      </c>
      <c r="K7996" t="s">
        <v>138</v>
      </c>
      <c r="L7996" t="s">
        <v>22608</v>
      </c>
      <c r="M7996" t="s">
        <v>22609</v>
      </c>
      <c r="N7996">
        <v>1.0277777E-2</v>
      </c>
      <c r="O7996">
        <v>0</v>
      </c>
      <c r="P7996">
        <v>1115</v>
      </c>
      <c r="Q7996">
        <v>56</v>
      </c>
      <c r="R7996">
        <v>86</v>
      </c>
      <c r="S7996">
        <v>9</v>
      </c>
      <c r="T7996">
        <v>147</v>
      </c>
      <c r="U7996">
        <v>1</v>
      </c>
      <c r="V7996">
        <v>0</v>
      </c>
      <c r="W7996">
        <v>0</v>
      </c>
      <c r="X7996">
        <v>2.4102574483204657</v>
      </c>
      <c r="Y7996">
        <v>9.1985519491504526</v>
      </c>
      <c r="Z7996">
        <v>13.099562117482142</v>
      </c>
      <c r="AA7996">
        <v>0.66873891512067107</v>
      </c>
      <c r="AB7996">
        <v>0.70702598516975368</v>
      </c>
      <c r="AC7996">
        <v>3.2927713702845002E-2</v>
      </c>
      <c r="AD7996">
        <v>0</v>
      </c>
      <c r="AE7996">
        <v>26.117064128946325</v>
      </c>
    </row>
    <row r="7997" spans="1:31" x14ac:dyDescent="0.25">
      <c r="A7997">
        <v>2353990</v>
      </c>
      <c r="B7997">
        <v>1</v>
      </c>
      <c r="C7997" t="s">
        <v>81</v>
      </c>
      <c r="D7997" t="s">
        <v>118</v>
      </c>
      <c r="E7997" t="s">
        <v>174</v>
      </c>
      <c r="F7997" t="s">
        <v>17970</v>
      </c>
      <c r="G7997" t="s">
        <v>176</v>
      </c>
      <c r="H7997" t="s">
        <v>154</v>
      </c>
      <c r="I7997" t="s">
        <v>144</v>
      </c>
      <c r="J7997" t="s">
        <v>137</v>
      </c>
      <c r="K7997" t="s">
        <v>138</v>
      </c>
      <c r="L7997" t="s">
        <v>22610</v>
      </c>
      <c r="M7997" t="s">
        <v>22611</v>
      </c>
      <c r="N7997">
        <v>1.608333333</v>
      </c>
      <c r="O7997">
        <v>0</v>
      </c>
      <c r="P7997">
        <v>0</v>
      </c>
      <c r="Q7997">
        <v>0</v>
      </c>
      <c r="R7997">
        <v>6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73.043304377500874</v>
      </c>
      <c r="AA7997">
        <v>0</v>
      </c>
      <c r="AB7997">
        <v>0</v>
      </c>
      <c r="AC7997">
        <v>0</v>
      </c>
      <c r="AD7997">
        <v>0</v>
      </c>
      <c r="AE7997">
        <v>73.043304377500874</v>
      </c>
    </row>
    <row r="7998" spans="1:31" x14ac:dyDescent="0.25">
      <c r="A7998">
        <v>2353884</v>
      </c>
      <c r="B7998">
        <v>1</v>
      </c>
      <c r="C7998" t="s">
        <v>81</v>
      </c>
      <c r="D7998" t="s">
        <v>124</v>
      </c>
      <c r="E7998" t="s">
        <v>147</v>
      </c>
      <c r="F7998" t="s">
        <v>22612</v>
      </c>
      <c r="G7998" t="s">
        <v>208</v>
      </c>
      <c r="H7998" t="s">
        <v>135</v>
      </c>
      <c r="I7998" t="s">
        <v>144</v>
      </c>
      <c r="J7998" t="s">
        <v>137</v>
      </c>
      <c r="K7998" t="s">
        <v>209</v>
      </c>
      <c r="L7998" t="s">
        <v>22613</v>
      </c>
      <c r="M7998" t="s">
        <v>22614</v>
      </c>
      <c r="N7998">
        <v>1.047222222</v>
      </c>
      <c r="O7998">
        <v>0</v>
      </c>
      <c r="P7998">
        <v>364</v>
      </c>
      <c r="Q7998">
        <v>0</v>
      </c>
      <c r="R7998">
        <v>0</v>
      </c>
      <c r="S7998">
        <v>0</v>
      </c>
      <c r="T7998">
        <v>173</v>
      </c>
      <c r="U7998">
        <v>0</v>
      </c>
      <c r="V7998">
        <v>0</v>
      </c>
      <c r="W7998">
        <v>0</v>
      </c>
      <c r="X7998">
        <v>88.753714140465334</v>
      </c>
      <c r="Y7998">
        <v>0</v>
      </c>
      <c r="Z7998">
        <v>0</v>
      </c>
      <c r="AA7998">
        <v>0</v>
      </c>
      <c r="AB7998">
        <v>171.49528929492354</v>
      </c>
      <c r="AC7998">
        <v>0</v>
      </c>
      <c r="AD7998">
        <v>0</v>
      </c>
      <c r="AE7998">
        <v>260.24900343538889</v>
      </c>
    </row>
    <row r="7999" spans="1:31" x14ac:dyDescent="0.25">
      <c r="A7999">
        <v>2353844</v>
      </c>
      <c r="B7999">
        <v>1</v>
      </c>
      <c r="C7999" t="s">
        <v>80</v>
      </c>
      <c r="D7999" t="s">
        <v>98</v>
      </c>
      <c r="E7999" t="s">
        <v>174</v>
      </c>
      <c r="F7999" t="s">
        <v>22615</v>
      </c>
      <c r="G7999" t="s">
        <v>176</v>
      </c>
      <c r="H7999" t="s">
        <v>154</v>
      </c>
      <c r="I7999" t="s">
        <v>144</v>
      </c>
      <c r="J7999" t="s">
        <v>137</v>
      </c>
      <c r="K7999" t="s">
        <v>138</v>
      </c>
      <c r="L7999" t="s">
        <v>22616</v>
      </c>
      <c r="M7999" t="s">
        <v>22617</v>
      </c>
      <c r="N7999">
        <v>4.2308333329999996</v>
      </c>
      <c r="O7999">
        <v>0</v>
      </c>
      <c r="P7999">
        <v>0</v>
      </c>
      <c r="Q7999">
        <v>0</v>
      </c>
      <c r="R7999">
        <v>7</v>
      </c>
      <c r="S7999">
        <v>0</v>
      </c>
      <c r="T7999">
        <v>6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68.182815736822576</v>
      </c>
      <c r="AA7999">
        <v>0</v>
      </c>
      <c r="AB7999">
        <v>111.62392617323681</v>
      </c>
      <c r="AC7999">
        <v>0</v>
      </c>
      <c r="AD7999">
        <v>0</v>
      </c>
      <c r="AE7999">
        <v>179.80674191005937</v>
      </c>
    </row>
    <row r="8000" spans="1:31" x14ac:dyDescent="0.25">
      <c r="A8000">
        <v>2353698</v>
      </c>
      <c r="B8000">
        <v>1</v>
      </c>
      <c r="C8000" t="s">
        <v>80</v>
      </c>
      <c r="D8000" t="s">
        <v>100</v>
      </c>
      <c r="E8000" t="s">
        <v>132</v>
      </c>
      <c r="F8000" t="s">
        <v>22618</v>
      </c>
      <c r="G8000" t="s">
        <v>134</v>
      </c>
      <c r="H8000" t="s">
        <v>135</v>
      </c>
      <c r="I8000" t="s">
        <v>144</v>
      </c>
      <c r="J8000" t="s">
        <v>137</v>
      </c>
      <c r="K8000" t="s">
        <v>138</v>
      </c>
      <c r="L8000" t="s">
        <v>22619</v>
      </c>
      <c r="M8000" t="s">
        <v>22620</v>
      </c>
      <c r="N8000">
        <v>0.1</v>
      </c>
      <c r="O8000">
        <v>0</v>
      </c>
      <c r="P8000">
        <v>2731</v>
      </c>
      <c r="Q8000">
        <v>0</v>
      </c>
      <c r="R8000">
        <v>16</v>
      </c>
      <c r="S8000">
        <v>2</v>
      </c>
      <c r="T8000">
        <v>239</v>
      </c>
      <c r="U8000">
        <v>0</v>
      </c>
      <c r="V8000">
        <v>0</v>
      </c>
      <c r="W8000">
        <v>0</v>
      </c>
      <c r="X8000">
        <v>55.03803068565125</v>
      </c>
      <c r="Y8000">
        <v>0</v>
      </c>
      <c r="Z8000">
        <v>2.1337496800631999</v>
      </c>
      <c r="AA8000">
        <v>3.1041283722722004</v>
      </c>
      <c r="AB8000">
        <v>31.570101037580599</v>
      </c>
      <c r="AC8000">
        <v>0</v>
      </c>
      <c r="AD8000">
        <v>0</v>
      </c>
      <c r="AE8000">
        <v>91.846009775567239</v>
      </c>
    </row>
    <row r="8001" spans="1:31" x14ac:dyDescent="0.25">
      <c r="A8001">
        <v>2353721</v>
      </c>
      <c r="B8001">
        <v>1</v>
      </c>
      <c r="C8001" t="s">
        <v>80</v>
      </c>
      <c r="D8001" t="s">
        <v>90</v>
      </c>
      <c r="E8001" t="s">
        <v>174</v>
      </c>
      <c r="F8001" t="s">
        <v>12205</v>
      </c>
      <c r="G8001" t="s">
        <v>269</v>
      </c>
      <c r="H8001" t="s">
        <v>154</v>
      </c>
      <c r="I8001" t="s">
        <v>144</v>
      </c>
      <c r="J8001" t="s">
        <v>137</v>
      </c>
      <c r="K8001" t="s">
        <v>209</v>
      </c>
      <c r="L8001" t="s">
        <v>22621</v>
      </c>
      <c r="M8001" t="s">
        <v>22622</v>
      </c>
      <c r="N8001">
        <v>5.313055555</v>
      </c>
      <c r="O8001">
        <v>0</v>
      </c>
      <c r="P8001">
        <v>405</v>
      </c>
      <c r="Q8001">
        <v>0</v>
      </c>
      <c r="R8001">
        <v>0</v>
      </c>
      <c r="S8001">
        <v>0</v>
      </c>
      <c r="T8001">
        <v>56</v>
      </c>
      <c r="U8001">
        <v>0</v>
      </c>
      <c r="V8001">
        <v>0</v>
      </c>
      <c r="W8001">
        <v>0</v>
      </c>
      <c r="X8001">
        <v>808.29731153793682</v>
      </c>
      <c r="Y8001">
        <v>0</v>
      </c>
      <c r="Z8001">
        <v>0</v>
      </c>
      <c r="AA8001">
        <v>0</v>
      </c>
      <c r="AB8001">
        <v>220.65715184063063</v>
      </c>
      <c r="AC8001">
        <v>0</v>
      </c>
      <c r="AD8001">
        <v>0</v>
      </c>
      <c r="AE8001">
        <v>1028.9544633785674</v>
      </c>
    </row>
    <row r="8002" spans="1:31" x14ac:dyDescent="0.25">
      <c r="A8002">
        <v>2353658</v>
      </c>
      <c r="B8002">
        <v>1</v>
      </c>
      <c r="C8002" t="s">
        <v>80</v>
      </c>
      <c r="D8002" t="s">
        <v>85</v>
      </c>
      <c r="E8002" t="s">
        <v>157</v>
      </c>
      <c r="F8002" t="s">
        <v>22623</v>
      </c>
      <c r="G8002" t="s">
        <v>159</v>
      </c>
      <c r="H8002" t="s">
        <v>154</v>
      </c>
      <c r="I8002" t="s">
        <v>144</v>
      </c>
      <c r="J8002" t="s">
        <v>137</v>
      </c>
      <c r="K8002" t="s">
        <v>138</v>
      </c>
      <c r="L8002" t="s">
        <v>22624</v>
      </c>
      <c r="M8002" t="s">
        <v>22625</v>
      </c>
      <c r="N8002">
        <v>0.85499999999999998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2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1.2641860639246028</v>
      </c>
      <c r="AC8002">
        <v>0</v>
      </c>
      <c r="AD8002">
        <v>0</v>
      </c>
      <c r="AE8002">
        <v>1.2641860639246028</v>
      </c>
    </row>
    <row r="8003" spans="1:31" x14ac:dyDescent="0.25">
      <c r="A8003">
        <v>2353804</v>
      </c>
      <c r="B8003">
        <v>1</v>
      </c>
      <c r="C8003" t="s">
        <v>80</v>
      </c>
      <c r="D8003" t="s">
        <v>83</v>
      </c>
      <c r="E8003" t="s">
        <v>174</v>
      </c>
      <c r="F8003" t="s">
        <v>22626</v>
      </c>
      <c r="G8003" t="s">
        <v>208</v>
      </c>
      <c r="H8003" t="s">
        <v>154</v>
      </c>
      <c r="I8003" t="s">
        <v>144</v>
      </c>
      <c r="J8003" t="s">
        <v>137</v>
      </c>
      <c r="K8003" t="s">
        <v>209</v>
      </c>
      <c r="L8003" t="s">
        <v>22627</v>
      </c>
      <c r="M8003" t="s">
        <v>22628</v>
      </c>
      <c r="N8003">
        <v>1.5449999999999999</v>
      </c>
      <c r="O8003">
        <v>0</v>
      </c>
      <c r="P8003">
        <v>762</v>
      </c>
      <c r="Q8003">
        <v>0</v>
      </c>
      <c r="R8003">
        <v>0</v>
      </c>
      <c r="S8003">
        <v>0</v>
      </c>
      <c r="T8003">
        <v>9</v>
      </c>
      <c r="U8003">
        <v>0</v>
      </c>
      <c r="V8003">
        <v>0</v>
      </c>
      <c r="W8003">
        <v>0</v>
      </c>
      <c r="X8003">
        <v>325.9444846766346</v>
      </c>
      <c r="Y8003">
        <v>0</v>
      </c>
      <c r="Z8003">
        <v>0</v>
      </c>
      <c r="AA8003">
        <v>0</v>
      </c>
      <c r="AB8003">
        <v>32.725916488349085</v>
      </c>
      <c r="AC8003">
        <v>0</v>
      </c>
      <c r="AD8003">
        <v>0</v>
      </c>
      <c r="AE8003">
        <v>358.67040116498367</v>
      </c>
    </row>
    <row r="8004" spans="1:31" x14ac:dyDescent="0.25">
      <c r="A8004">
        <v>2354099</v>
      </c>
      <c r="B8004">
        <v>1</v>
      </c>
      <c r="C8004" t="s">
        <v>81</v>
      </c>
      <c r="D8004" t="s">
        <v>112</v>
      </c>
      <c r="E8004" t="s">
        <v>151</v>
      </c>
      <c r="F8004" t="s">
        <v>22629</v>
      </c>
      <c r="G8004" t="s">
        <v>153</v>
      </c>
      <c r="H8004" t="s">
        <v>154</v>
      </c>
      <c r="I8004" t="s">
        <v>144</v>
      </c>
      <c r="J8004" t="s">
        <v>137</v>
      </c>
      <c r="K8004" t="s">
        <v>138</v>
      </c>
      <c r="L8004" t="s">
        <v>22630</v>
      </c>
      <c r="M8004" t="s">
        <v>22631</v>
      </c>
      <c r="N8004">
        <v>2.5825</v>
      </c>
      <c r="O8004">
        <v>0</v>
      </c>
      <c r="P8004">
        <v>14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2.7335134603453781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2.7335134603453781</v>
      </c>
    </row>
    <row r="8005" spans="1:31" x14ac:dyDescent="0.25">
      <c r="A8005">
        <v>2354053</v>
      </c>
      <c r="B8005">
        <v>1</v>
      </c>
      <c r="C8005" t="s">
        <v>80</v>
      </c>
      <c r="D8005" t="s">
        <v>107</v>
      </c>
      <c r="E8005" t="s">
        <v>157</v>
      </c>
      <c r="F8005" t="s">
        <v>22632</v>
      </c>
      <c r="G8005" t="s">
        <v>279</v>
      </c>
      <c r="H8005" t="s">
        <v>154</v>
      </c>
      <c r="I8005" t="s">
        <v>144</v>
      </c>
      <c r="J8005" t="s">
        <v>137</v>
      </c>
      <c r="K8005" t="s">
        <v>138</v>
      </c>
      <c r="L8005" t="s">
        <v>22633</v>
      </c>
      <c r="M8005" t="s">
        <v>22634</v>
      </c>
      <c r="N8005">
        <v>2.170833333</v>
      </c>
      <c r="O8005">
        <v>0</v>
      </c>
      <c r="P8005">
        <v>1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0.25821843251576393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0.25821843251576393</v>
      </c>
    </row>
    <row r="8006" spans="1:31" x14ac:dyDescent="0.25">
      <c r="A8006">
        <v>2353973</v>
      </c>
      <c r="B8006">
        <v>1</v>
      </c>
      <c r="C8006" t="s">
        <v>81</v>
      </c>
      <c r="D8006" t="s">
        <v>119</v>
      </c>
      <c r="E8006" t="s">
        <v>141</v>
      </c>
      <c r="F8006" t="s">
        <v>22635</v>
      </c>
      <c r="G8006" t="s">
        <v>134</v>
      </c>
      <c r="H8006" t="s">
        <v>135</v>
      </c>
      <c r="I8006" t="s">
        <v>136</v>
      </c>
      <c r="J8006" t="s">
        <v>137</v>
      </c>
      <c r="K8006" t="s">
        <v>138</v>
      </c>
      <c r="L8006" t="s">
        <v>22636</v>
      </c>
      <c r="M8006" t="s">
        <v>22637</v>
      </c>
      <c r="N8006">
        <v>8.3333330000000001E-3</v>
      </c>
      <c r="O8006">
        <v>1</v>
      </c>
      <c r="P8006">
        <v>1364</v>
      </c>
      <c r="Q8006">
        <v>134</v>
      </c>
      <c r="R8006">
        <v>246</v>
      </c>
      <c r="S8006">
        <v>6</v>
      </c>
      <c r="T8006">
        <v>97</v>
      </c>
      <c r="U8006">
        <v>0</v>
      </c>
      <c r="V8006">
        <v>0</v>
      </c>
      <c r="W8006">
        <v>1.8998802065250001E-3</v>
      </c>
      <c r="X8006">
        <v>1.5781840102474907</v>
      </c>
      <c r="Y8006">
        <v>4.2839883730887509</v>
      </c>
      <c r="Z8006">
        <v>4.8114284231036715</v>
      </c>
      <c r="AA8006">
        <v>8.3722664144166667E-2</v>
      </c>
      <c r="AB8006">
        <v>0.56599573278210014</v>
      </c>
      <c r="AC8006">
        <v>0</v>
      </c>
      <c r="AD8006">
        <v>0</v>
      </c>
      <c r="AE8006">
        <v>11.325219083572705</v>
      </c>
    </row>
    <row r="8007" spans="1:31" x14ac:dyDescent="0.25">
      <c r="A8007">
        <v>2353807</v>
      </c>
      <c r="B8007">
        <v>1</v>
      </c>
      <c r="C8007" t="s">
        <v>81</v>
      </c>
      <c r="D8007" t="s">
        <v>128</v>
      </c>
      <c r="E8007" t="s">
        <v>326</v>
      </c>
      <c r="F8007" t="s">
        <v>22638</v>
      </c>
      <c r="G8007" t="s">
        <v>391</v>
      </c>
      <c r="H8007" t="s">
        <v>154</v>
      </c>
      <c r="I8007" t="s">
        <v>144</v>
      </c>
      <c r="J8007" t="s">
        <v>137</v>
      </c>
      <c r="K8007" t="s">
        <v>138</v>
      </c>
      <c r="L8007" t="s">
        <v>22639</v>
      </c>
      <c r="M8007" t="s">
        <v>22640</v>
      </c>
      <c r="N8007">
        <v>8.5822222220000004</v>
      </c>
      <c r="O8007">
        <v>0</v>
      </c>
      <c r="P8007">
        <v>20</v>
      </c>
      <c r="Q8007">
        <v>0</v>
      </c>
      <c r="R8007">
        <v>0</v>
      </c>
      <c r="S8007">
        <v>0</v>
      </c>
      <c r="T8007">
        <v>2</v>
      </c>
      <c r="U8007">
        <v>0</v>
      </c>
      <c r="V8007">
        <v>0</v>
      </c>
      <c r="W8007">
        <v>0</v>
      </c>
      <c r="X8007">
        <v>28.143329618273189</v>
      </c>
      <c r="Y8007">
        <v>0</v>
      </c>
      <c r="Z8007">
        <v>0</v>
      </c>
      <c r="AA8007">
        <v>0</v>
      </c>
      <c r="AB8007">
        <v>19.126807122080873</v>
      </c>
      <c r="AC8007">
        <v>0</v>
      </c>
      <c r="AD8007">
        <v>0</v>
      </c>
      <c r="AE8007">
        <v>47.270136740354062</v>
      </c>
    </row>
    <row r="8008" spans="1:31" x14ac:dyDescent="0.25">
      <c r="A8008">
        <v>2353744</v>
      </c>
      <c r="B8008">
        <v>1</v>
      </c>
      <c r="C8008" t="s">
        <v>81</v>
      </c>
      <c r="D8008" t="s">
        <v>117</v>
      </c>
      <c r="E8008" t="s">
        <v>132</v>
      </c>
      <c r="F8008" t="s">
        <v>22641</v>
      </c>
      <c r="G8008" t="s">
        <v>208</v>
      </c>
      <c r="H8008" t="s">
        <v>135</v>
      </c>
      <c r="I8008" t="s">
        <v>144</v>
      </c>
      <c r="J8008" t="s">
        <v>137</v>
      </c>
      <c r="K8008" t="s">
        <v>209</v>
      </c>
      <c r="L8008" t="s">
        <v>22642</v>
      </c>
      <c r="M8008" t="s">
        <v>22643</v>
      </c>
      <c r="N8008">
        <v>2.0066666660000001</v>
      </c>
      <c r="O8008">
        <v>1</v>
      </c>
      <c r="P8008">
        <v>2402</v>
      </c>
      <c r="Q8008">
        <v>38</v>
      </c>
      <c r="R8008">
        <v>83</v>
      </c>
      <c r="S8008">
        <v>18</v>
      </c>
      <c r="T8008">
        <v>232</v>
      </c>
      <c r="U8008">
        <v>8</v>
      </c>
      <c r="V8008">
        <v>1</v>
      </c>
      <c r="W8008">
        <v>0.57522606124377784</v>
      </c>
      <c r="X8008">
        <v>608.52301625078906</v>
      </c>
      <c r="Y8008">
        <v>801.02874707610079</v>
      </c>
      <c r="Z8008">
        <v>157.27977149977309</v>
      </c>
      <c r="AA8008">
        <v>177.39584643458448</v>
      </c>
      <c r="AB8008">
        <v>269.90090233329386</v>
      </c>
      <c r="AC8008">
        <v>1143.883265930712</v>
      </c>
      <c r="AD8008">
        <v>6.4083972130106108</v>
      </c>
      <c r="AE8008">
        <v>3164.9951727995071</v>
      </c>
    </row>
    <row r="8009" spans="1:31" x14ac:dyDescent="0.25">
      <c r="A8009">
        <v>2354030</v>
      </c>
      <c r="B8009">
        <v>1</v>
      </c>
      <c r="C8009" t="s">
        <v>80</v>
      </c>
      <c r="D8009" t="s">
        <v>101</v>
      </c>
      <c r="E8009" t="s">
        <v>151</v>
      </c>
      <c r="F8009" t="s">
        <v>15551</v>
      </c>
      <c r="G8009" t="s">
        <v>331</v>
      </c>
      <c r="H8009" t="s">
        <v>154</v>
      </c>
      <c r="I8009" t="s">
        <v>144</v>
      </c>
      <c r="J8009" t="s">
        <v>137</v>
      </c>
      <c r="K8009" t="s">
        <v>138</v>
      </c>
      <c r="L8009" t="s">
        <v>22644</v>
      </c>
      <c r="M8009" t="s">
        <v>22645</v>
      </c>
      <c r="N8009">
        <v>0.84777777700000001</v>
      </c>
      <c r="O8009">
        <v>0</v>
      </c>
      <c r="P8009">
        <v>31</v>
      </c>
      <c r="Q8009">
        <v>0</v>
      </c>
      <c r="R8009">
        <v>7</v>
      </c>
      <c r="S8009">
        <v>0</v>
      </c>
      <c r="T8009">
        <v>5</v>
      </c>
      <c r="U8009">
        <v>0</v>
      </c>
      <c r="V8009">
        <v>0</v>
      </c>
      <c r="W8009">
        <v>0</v>
      </c>
      <c r="X8009">
        <v>7.6445057335860591</v>
      </c>
      <c r="Y8009">
        <v>0</v>
      </c>
      <c r="Z8009">
        <v>3.0922274506765399</v>
      </c>
      <c r="AA8009">
        <v>0</v>
      </c>
      <c r="AB8009">
        <v>4.1431342559854336</v>
      </c>
      <c r="AC8009">
        <v>0</v>
      </c>
      <c r="AD8009">
        <v>0</v>
      </c>
      <c r="AE8009">
        <v>14.879867440248033</v>
      </c>
    </row>
    <row r="8010" spans="1:31" x14ac:dyDescent="0.25">
      <c r="A8010">
        <v>2354036</v>
      </c>
      <c r="B8010">
        <v>1</v>
      </c>
      <c r="C8010" t="s">
        <v>81</v>
      </c>
      <c r="D8010" t="s">
        <v>118</v>
      </c>
      <c r="E8010" t="s">
        <v>147</v>
      </c>
      <c r="F8010" t="s">
        <v>22646</v>
      </c>
      <c r="G8010" t="s">
        <v>184</v>
      </c>
      <c r="H8010" t="s">
        <v>135</v>
      </c>
      <c r="I8010" t="s">
        <v>144</v>
      </c>
      <c r="J8010" t="s">
        <v>137</v>
      </c>
      <c r="K8010" t="s">
        <v>138</v>
      </c>
      <c r="L8010" t="s">
        <v>22647</v>
      </c>
      <c r="M8010" t="s">
        <v>22648</v>
      </c>
      <c r="N8010">
        <v>1.2175</v>
      </c>
      <c r="O8010">
        <v>1</v>
      </c>
      <c r="P8010">
        <v>0</v>
      </c>
      <c r="Q8010">
        <v>31</v>
      </c>
      <c r="R8010">
        <v>4</v>
      </c>
      <c r="S8010">
        <v>10</v>
      </c>
      <c r="T8010">
        <v>0</v>
      </c>
      <c r="U8010">
        <v>0</v>
      </c>
      <c r="V8010">
        <v>0</v>
      </c>
      <c r="W8010">
        <v>1.4801766318364724</v>
      </c>
      <c r="X8010">
        <v>0</v>
      </c>
      <c r="Y8010">
        <v>199.44127971340333</v>
      </c>
      <c r="Z8010">
        <v>6.8410455996082185</v>
      </c>
      <c r="AA8010">
        <v>46.703669841397449</v>
      </c>
      <c r="AB8010">
        <v>0</v>
      </c>
      <c r="AC8010">
        <v>0</v>
      </c>
      <c r="AD8010">
        <v>0</v>
      </c>
      <c r="AE8010">
        <v>254.46617178624547</v>
      </c>
    </row>
    <row r="8011" spans="1:31" x14ac:dyDescent="0.25">
      <c r="A8011">
        <v>2353930</v>
      </c>
      <c r="B8011">
        <v>1</v>
      </c>
      <c r="C8011" t="s">
        <v>80</v>
      </c>
      <c r="D8011" t="s">
        <v>99</v>
      </c>
      <c r="E8011" t="s">
        <v>157</v>
      </c>
      <c r="F8011" t="s">
        <v>22649</v>
      </c>
      <c r="G8011" t="s">
        <v>279</v>
      </c>
      <c r="H8011" t="s">
        <v>154</v>
      </c>
      <c r="I8011" t="s">
        <v>144</v>
      </c>
      <c r="J8011" t="s">
        <v>137</v>
      </c>
      <c r="K8011" t="s">
        <v>138</v>
      </c>
      <c r="L8011" t="s">
        <v>22650</v>
      </c>
      <c r="M8011" t="s">
        <v>22651</v>
      </c>
      <c r="N8011">
        <v>1.3988888880000001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2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5.5492036289106679</v>
      </c>
      <c r="AC8011">
        <v>0</v>
      </c>
      <c r="AD8011">
        <v>0</v>
      </c>
      <c r="AE8011">
        <v>5.5492036289106679</v>
      </c>
    </row>
    <row r="8012" spans="1:31" x14ac:dyDescent="0.25">
      <c r="A8012">
        <v>2353738</v>
      </c>
      <c r="B8012">
        <v>1</v>
      </c>
      <c r="C8012" t="s">
        <v>80</v>
      </c>
      <c r="D8012" t="s">
        <v>92</v>
      </c>
      <c r="E8012" t="s">
        <v>326</v>
      </c>
      <c r="F8012" t="s">
        <v>22652</v>
      </c>
      <c r="G8012" t="s">
        <v>269</v>
      </c>
      <c r="H8012" t="s">
        <v>154</v>
      </c>
      <c r="I8012" t="s">
        <v>144</v>
      </c>
      <c r="J8012" t="s">
        <v>137</v>
      </c>
      <c r="K8012" t="s">
        <v>209</v>
      </c>
      <c r="L8012" t="s">
        <v>22653</v>
      </c>
      <c r="M8012" t="s">
        <v>22654</v>
      </c>
      <c r="N8012">
        <v>6.4613888880000001</v>
      </c>
      <c r="O8012">
        <v>0</v>
      </c>
      <c r="P8012">
        <v>4</v>
      </c>
      <c r="Q8012">
        <v>0</v>
      </c>
      <c r="R8012">
        <v>0</v>
      </c>
      <c r="S8012">
        <v>0</v>
      </c>
      <c r="T8012">
        <v>2</v>
      </c>
      <c r="U8012">
        <v>0</v>
      </c>
      <c r="V8012">
        <v>0</v>
      </c>
      <c r="W8012">
        <v>0</v>
      </c>
      <c r="X8012">
        <v>5.5702675607782712</v>
      </c>
      <c r="Y8012">
        <v>0</v>
      </c>
      <c r="Z8012">
        <v>0</v>
      </c>
      <c r="AA8012">
        <v>0</v>
      </c>
      <c r="AB8012">
        <v>17.00886003471825</v>
      </c>
      <c r="AC8012">
        <v>0</v>
      </c>
      <c r="AD8012">
        <v>0</v>
      </c>
      <c r="AE8012">
        <v>22.579127595496523</v>
      </c>
    </row>
    <row r="8013" spans="1:31" x14ac:dyDescent="0.25">
      <c r="A8013">
        <v>2353638</v>
      </c>
      <c r="B8013">
        <v>1</v>
      </c>
      <c r="C8013" t="s">
        <v>80</v>
      </c>
      <c r="D8013" t="s">
        <v>97</v>
      </c>
      <c r="E8013" t="s">
        <v>132</v>
      </c>
      <c r="F8013" t="s">
        <v>22655</v>
      </c>
      <c r="G8013" t="s">
        <v>134</v>
      </c>
      <c r="H8013" t="s">
        <v>135</v>
      </c>
      <c r="I8013" t="s">
        <v>144</v>
      </c>
      <c r="J8013" t="s">
        <v>137</v>
      </c>
      <c r="K8013" t="s">
        <v>138</v>
      </c>
      <c r="L8013" t="s">
        <v>22656</v>
      </c>
      <c r="M8013" t="s">
        <v>22657</v>
      </c>
      <c r="N8013">
        <v>0.79694444399999997</v>
      </c>
      <c r="O8013">
        <v>6</v>
      </c>
      <c r="P8013">
        <v>907</v>
      </c>
      <c r="Q8013">
        <v>14</v>
      </c>
      <c r="R8013">
        <v>422</v>
      </c>
      <c r="S8013">
        <v>18</v>
      </c>
      <c r="T8013">
        <v>246</v>
      </c>
      <c r="U8013">
        <v>3</v>
      </c>
      <c r="V8013">
        <v>1</v>
      </c>
      <c r="W8013">
        <v>35.970030162124523</v>
      </c>
      <c r="X8013">
        <v>260.73877450907537</v>
      </c>
      <c r="Y8013">
        <v>57.464279789924426</v>
      </c>
      <c r="Z8013">
        <v>229.31583204110913</v>
      </c>
      <c r="AA8013">
        <v>143.54098996689461</v>
      </c>
      <c r="AB8013">
        <v>151.89276069272677</v>
      </c>
      <c r="AC8013">
        <v>64.480428806684529</v>
      </c>
      <c r="AD8013">
        <v>2.379334049290132</v>
      </c>
      <c r="AE8013">
        <v>945.7824300178296</v>
      </c>
    </row>
    <row r="8014" spans="1:31" x14ac:dyDescent="0.25">
      <c r="A8014">
        <v>2353916</v>
      </c>
      <c r="B8014">
        <v>1</v>
      </c>
      <c r="C8014" t="s">
        <v>81</v>
      </c>
      <c r="D8014" t="s">
        <v>128</v>
      </c>
      <c r="E8014" t="s">
        <v>157</v>
      </c>
      <c r="F8014" t="s">
        <v>22658</v>
      </c>
      <c r="G8014" t="s">
        <v>159</v>
      </c>
      <c r="H8014" t="s">
        <v>154</v>
      </c>
      <c r="I8014" t="s">
        <v>144</v>
      </c>
      <c r="J8014" t="s">
        <v>137</v>
      </c>
      <c r="K8014" t="s">
        <v>138</v>
      </c>
      <c r="L8014" t="s">
        <v>22659</v>
      </c>
      <c r="M8014" t="s">
        <v>22660</v>
      </c>
      <c r="N8014">
        <v>1.9713888879999999</v>
      </c>
      <c r="O8014">
        <v>0</v>
      </c>
      <c r="P8014">
        <v>4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1.321385598132492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1.321385598132492</v>
      </c>
    </row>
    <row r="8015" spans="1:31" x14ac:dyDescent="0.25">
      <c r="A8015">
        <v>2353939</v>
      </c>
      <c r="B8015">
        <v>1</v>
      </c>
      <c r="C8015" t="s">
        <v>80</v>
      </c>
      <c r="D8015" t="s">
        <v>84</v>
      </c>
      <c r="E8015" t="s">
        <v>157</v>
      </c>
      <c r="F8015" t="s">
        <v>22661</v>
      </c>
      <c r="G8015" t="s">
        <v>204</v>
      </c>
      <c r="H8015" t="s">
        <v>154</v>
      </c>
      <c r="I8015" t="s">
        <v>144</v>
      </c>
      <c r="J8015" t="s">
        <v>137</v>
      </c>
      <c r="K8015" t="s">
        <v>138</v>
      </c>
      <c r="L8015" t="s">
        <v>22662</v>
      </c>
      <c r="M8015" t="s">
        <v>22663</v>
      </c>
      <c r="N8015">
        <v>0.68055555499999998</v>
      </c>
      <c r="O8015">
        <v>0</v>
      </c>
      <c r="P8015">
        <v>18</v>
      </c>
      <c r="Q8015">
        <v>0</v>
      </c>
      <c r="R8015">
        <v>0</v>
      </c>
      <c r="S8015">
        <v>0</v>
      </c>
      <c r="T8015">
        <v>2</v>
      </c>
      <c r="U8015">
        <v>0</v>
      </c>
      <c r="V8015">
        <v>0</v>
      </c>
      <c r="W8015">
        <v>0</v>
      </c>
      <c r="X8015">
        <v>4.4111117003774085</v>
      </c>
      <c r="Y8015">
        <v>0</v>
      </c>
      <c r="Z8015">
        <v>0</v>
      </c>
      <c r="AA8015">
        <v>0</v>
      </c>
      <c r="AB8015">
        <v>0.97329239374370891</v>
      </c>
      <c r="AC8015">
        <v>0</v>
      </c>
      <c r="AD8015">
        <v>0</v>
      </c>
      <c r="AE8015">
        <v>5.3844040941211171</v>
      </c>
    </row>
    <row r="8016" spans="1:31" x14ac:dyDescent="0.25">
      <c r="A8016">
        <v>2353793</v>
      </c>
      <c r="B8016">
        <v>1</v>
      </c>
      <c r="C8016" t="s">
        <v>80</v>
      </c>
      <c r="D8016" t="s">
        <v>93</v>
      </c>
      <c r="E8016" t="s">
        <v>151</v>
      </c>
      <c r="F8016" t="s">
        <v>22664</v>
      </c>
      <c r="G8016" t="s">
        <v>153</v>
      </c>
      <c r="H8016" t="s">
        <v>154</v>
      </c>
      <c r="I8016" t="s">
        <v>144</v>
      </c>
      <c r="J8016" t="s">
        <v>137</v>
      </c>
      <c r="K8016" t="s">
        <v>138</v>
      </c>
      <c r="L8016" t="s">
        <v>22665</v>
      </c>
      <c r="M8016" t="s">
        <v>22666</v>
      </c>
      <c r="N8016">
        <v>1.8588888880000001</v>
      </c>
      <c r="O8016">
        <v>0</v>
      </c>
      <c r="P8016">
        <v>0</v>
      </c>
      <c r="Q8016">
        <v>0</v>
      </c>
      <c r="R8016">
        <v>10</v>
      </c>
      <c r="S8016">
        <v>0</v>
      </c>
      <c r="T8016">
        <v>3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59.474481093784952</v>
      </c>
      <c r="AA8016">
        <v>0</v>
      </c>
      <c r="AB8016">
        <v>24.171245380467091</v>
      </c>
      <c r="AC8016">
        <v>0</v>
      </c>
      <c r="AD8016">
        <v>0</v>
      </c>
      <c r="AE8016">
        <v>83.645726474252044</v>
      </c>
    </row>
    <row r="8017" spans="1:31" x14ac:dyDescent="0.25">
      <c r="A8017">
        <v>2353707</v>
      </c>
      <c r="B8017">
        <v>1</v>
      </c>
      <c r="C8017" t="s">
        <v>81</v>
      </c>
      <c r="D8017" t="s">
        <v>128</v>
      </c>
      <c r="E8017" t="s">
        <v>147</v>
      </c>
      <c r="F8017" t="s">
        <v>22667</v>
      </c>
      <c r="G8017" t="s">
        <v>208</v>
      </c>
      <c r="H8017" t="s">
        <v>135</v>
      </c>
      <c r="I8017" t="s">
        <v>144</v>
      </c>
      <c r="J8017" t="s">
        <v>137</v>
      </c>
      <c r="K8017" t="s">
        <v>209</v>
      </c>
      <c r="L8017" t="s">
        <v>22668</v>
      </c>
      <c r="M8017" t="s">
        <v>22669</v>
      </c>
      <c r="N8017">
        <v>1.335555555</v>
      </c>
      <c r="O8017">
        <v>0</v>
      </c>
      <c r="P8017">
        <v>286</v>
      </c>
      <c r="Q8017">
        <v>0</v>
      </c>
      <c r="R8017">
        <v>0</v>
      </c>
      <c r="S8017">
        <v>0</v>
      </c>
      <c r="T8017">
        <v>8</v>
      </c>
      <c r="U8017">
        <v>0</v>
      </c>
      <c r="V8017">
        <v>0</v>
      </c>
      <c r="W8017">
        <v>0</v>
      </c>
      <c r="X8017">
        <v>93.092449888835191</v>
      </c>
      <c r="Y8017">
        <v>0</v>
      </c>
      <c r="Z8017">
        <v>0</v>
      </c>
      <c r="AA8017">
        <v>0</v>
      </c>
      <c r="AB8017">
        <v>8.938110606889456</v>
      </c>
      <c r="AC8017">
        <v>0</v>
      </c>
      <c r="AD8017">
        <v>0</v>
      </c>
      <c r="AE8017">
        <v>102.03056049572464</v>
      </c>
    </row>
    <row r="8018" spans="1:31" x14ac:dyDescent="0.25">
      <c r="A8018">
        <v>2353753</v>
      </c>
      <c r="B8018">
        <v>1</v>
      </c>
      <c r="C8018" t="s">
        <v>81</v>
      </c>
      <c r="D8018" t="s">
        <v>127</v>
      </c>
      <c r="E8018" t="s">
        <v>147</v>
      </c>
      <c r="F8018" t="s">
        <v>22670</v>
      </c>
      <c r="G8018" t="s">
        <v>184</v>
      </c>
      <c r="H8018" t="s">
        <v>135</v>
      </c>
      <c r="I8018" t="s">
        <v>144</v>
      </c>
      <c r="J8018" t="s">
        <v>137</v>
      </c>
      <c r="K8018" t="s">
        <v>138</v>
      </c>
      <c r="L8018" t="s">
        <v>22671</v>
      </c>
      <c r="M8018" t="s">
        <v>22672</v>
      </c>
      <c r="N8018">
        <v>7.5377777769999996</v>
      </c>
      <c r="O8018">
        <v>2</v>
      </c>
      <c r="P8018">
        <v>3</v>
      </c>
      <c r="Q8018">
        <v>62</v>
      </c>
      <c r="R8018">
        <v>39</v>
      </c>
      <c r="S8018">
        <v>7</v>
      </c>
      <c r="T8018">
        <v>3</v>
      </c>
      <c r="U8018">
        <v>0</v>
      </c>
      <c r="V8018">
        <v>0</v>
      </c>
      <c r="W8018">
        <v>20.194885224241816</v>
      </c>
      <c r="X8018">
        <v>14.846934637179555</v>
      </c>
      <c r="Y8018">
        <v>3537.3190792402038</v>
      </c>
      <c r="Z8018">
        <v>3773.3934236406431</v>
      </c>
      <c r="AA8018">
        <v>529.60861271346982</v>
      </c>
      <c r="AB8018">
        <v>126.30759465360079</v>
      </c>
      <c r="AC8018">
        <v>0</v>
      </c>
      <c r="AD8018">
        <v>0</v>
      </c>
      <c r="AE8018">
        <v>8001.6705301093389</v>
      </c>
    </row>
    <row r="8019" spans="1:31" x14ac:dyDescent="0.25">
      <c r="A8019">
        <v>2354002</v>
      </c>
      <c r="B8019">
        <v>1</v>
      </c>
      <c r="C8019" t="s">
        <v>80</v>
      </c>
      <c r="D8019" t="s">
        <v>105</v>
      </c>
      <c r="E8019" t="s">
        <v>151</v>
      </c>
      <c r="F8019" t="s">
        <v>22673</v>
      </c>
      <c r="G8019" t="s">
        <v>153</v>
      </c>
      <c r="H8019" t="s">
        <v>154</v>
      </c>
      <c r="I8019" t="s">
        <v>144</v>
      </c>
      <c r="J8019" t="s">
        <v>137</v>
      </c>
      <c r="K8019" t="s">
        <v>138</v>
      </c>
      <c r="L8019" t="s">
        <v>22674</v>
      </c>
      <c r="M8019" t="s">
        <v>22675</v>
      </c>
      <c r="N8019">
        <v>1.8916666660000001</v>
      </c>
      <c r="O8019">
        <v>0</v>
      </c>
      <c r="P8019">
        <v>190</v>
      </c>
      <c r="Q8019">
        <v>0</v>
      </c>
      <c r="R8019">
        <v>0</v>
      </c>
      <c r="S8019">
        <v>0</v>
      </c>
      <c r="T8019">
        <v>19</v>
      </c>
      <c r="U8019">
        <v>0</v>
      </c>
      <c r="V8019">
        <v>0</v>
      </c>
      <c r="W8019">
        <v>0</v>
      </c>
      <c r="X8019">
        <v>94.642975392988276</v>
      </c>
      <c r="Y8019">
        <v>0</v>
      </c>
      <c r="Z8019">
        <v>0</v>
      </c>
      <c r="AA8019">
        <v>0</v>
      </c>
      <c r="AB8019">
        <v>35.29731672506373</v>
      </c>
      <c r="AC8019">
        <v>0</v>
      </c>
      <c r="AD8019">
        <v>0</v>
      </c>
      <c r="AE8019">
        <v>129.94029211805201</v>
      </c>
    </row>
    <row r="8020" spans="1:31" x14ac:dyDescent="0.25">
      <c r="A8020">
        <v>2354102</v>
      </c>
      <c r="B8020">
        <v>1</v>
      </c>
      <c r="C8020" t="s">
        <v>80</v>
      </c>
      <c r="D8020" t="s">
        <v>109</v>
      </c>
      <c r="E8020" t="s">
        <v>141</v>
      </c>
      <c r="F8020" t="s">
        <v>22676</v>
      </c>
      <c r="G8020" t="s">
        <v>134</v>
      </c>
      <c r="H8020" t="s">
        <v>135</v>
      </c>
      <c r="I8020" t="s">
        <v>144</v>
      </c>
      <c r="J8020" t="s">
        <v>137</v>
      </c>
      <c r="K8020" t="s">
        <v>138</v>
      </c>
      <c r="L8020" t="s">
        <v>22677</v>
      </c>
      <c r="M8020" t="s">
        <v>22678</v>
      </c>
      <c r="N8020">
        <v>2.0297222220000002</v>
      </c>
      <c r="O8020">
        <v>0</v>
      </c>
      <c r="P8020">
        <v>475</v>
      </c>
      <c r="Q8020">
        <v>2</v>
      </c>
      <c r="R8020">
        <v>19</v>
      </c>
      <c r="S8020">
        <v>2</v>
      </c>
      <c r="T8020">
        <v>78</v>
      </c>
      <c r="U8020">
        <v>0</v>
      </c>
      <c r="V8020">
        <v>0</v>
      </c>
      <c r="W8020">
        <v>0</v>
      </c>
      <c r="X8020">
        <v>113.07242927474987</v>
      </c>
      <c r="Y8020">
        <v>3.8713090217968196</v>
      </c>
      <c r="Z8020">
        <v>1.7042053441754954</v>
      </c>
      <c r="AA8020">
        <v>5.3674090040869666</v>
      </c>
      <c r="AB8020">
        <v>29.946479387875495</v>
      </c>
      <c r="AC8020">
        <v>0</v>
      </c>
      <c r="AD8020">
        <v>0</v>
      </c>
      <c r="AE8020">
        <v>153.96183203268464</v>
      </c>
    </row>
    <row r="8021" spans="1:31" x14ac:dyDescent="0.25">
      <c r="A8021">
        <v>2353690</v>
      </c>
      <c r="B8021">
        <v>1</v>
      </c>
      <c r="C8021" t="s">
        <v>81</v>
      </c>
      <c r="D8021" t="s">
        <v>113</v>
      </c>
      <c r="E8021" t="s">
        <v>141</v>
      </c>
      <c r="F8021" t="s">
        <v>12152</v>
      </c>
      <c r="G8021" t="s">
        <v>363</v>
      </c>
      <c r="H8021" t="s">
        <v>135</v>
      </c>
      <c r="I8021" t="s">
        <v>144</v>
      </c>
      <c r="J8021" t="s">
        <v>137</v>
      </c>
      <c r="K8021" t="s">
        <v>138</v>
      </c>
      <c r="L8021" t="s">
        <v>22679</v>
      </c>
      <c r="M8021" t="s">
        <v>22680</v>
      </c>
      <c r="N8021">
        <v>2.1872222219999999</v>
      </c>
      <c r="O8021">
        <v>0</v>
      </c>
      <c r="P8021">
        <v>3</v>
      </c>
      <c r="Q8021">
        <v>29</v>
      </c>
      <c r="R8021">
        <v>78</v>
      </c>
      <c r="S8021">
        <v>0</v>
      </c>
      <c r="T8021">
        <v>3</v>
      </c>
      <c r="U8021">
        <v>0</v>
      </c>
      <c r="V8021">
        <v>0</v>
      </c>
      <c r="W8021">
        <v>0</v>
      </c>
      <c r="X8021">
        <v>1.9158731999748448</v>
      </c>
      <c r="Y8021">
        <v>472.81764810838132</v>
      </c>
      <c r="Z8021">
        <v>678.01750759339427</v>
      </c>
      <c r="AA8021">
        <v>0</v>
      </c>
      <c r="AB8021">
        <v>12.392304441967859</v>
      </c>
      <c r="AC8021">
        <v>0</v>
      </c>
      <c r="AD8021">
        <v>0</v>
      </c>
      <c r="AE8021">
        <v>1165.1433333437183</v>
      </c>
    </row>
    <row r="8022" spans="1:31" x14ac:dyDescent="0.25">
      <c r="A8022">
        <v>2353853</v>
      </c>
      <c r="B8022">
        <v>1</v>
      </c>
      <c r="C8022" t="s">
        <v>81</v>
      </c>
      <c r="D8022" t="s">
        <v>112</v>
      </c>
      <c r="E8022" t="s">
        <v>141</v>
      </c>
      <c r="F8022" t="s">
        <v>22681</v>
      </c>
      <c r="G8022" t="s">
        <v>134</v>
      </c>
      <c r="H8022" t="s">
        <v>135</v>
      </c>
      <c r="I8022" t="s">
        <v>144</v>
      </c>
      <c r="J8022" t="s">
        <v>137</v>
      </c>
      <c r="K8022" t="s">
        <v>138</v>
      </c>
      <c r="L8022" t="s">
        <v>22682</v>
      </c>
      <c r="M8022" t="s">
        <v>22683</v>
      </c>
      <c r="N8022">
        <v>1.579722222</v>
      </c>
      <c r="O8022">
        <v>0</v>
      </c>
      <c r="P8022">
        <v>1019</v>
      </c>
      <c r="Q8022">
        <v>2</v>
      </c>
      <c r="R8022">
        <v>11</v>
      </c>
      <c r="S8022">
        <v>4</v>
      </c>
      <c r="T8022">
        <v>54</v>
      </c>
      <c r="U8022">
        <v>0</v>
      </c>
      <c r="V8022">
        <v>1</v>
      </c>
      <c r="W8022">
        <v>0</v>
      </c>
      <c r="X8022">
        <v>156.02842213439538</v>
      </c>
      <c r="Y8022">
        <v>0.54273630791682659</v>
      </c>
      <c r="Z8022">
        <v>15.664524326363937</v>
      </c>
      <c r="AA8022">
        <v>195.34057603042862</v>
      </c>
      <c r="AB8022">
        <v>37.423931352587402</v>
      </c>
      <c r="AC8022">
        <v>0</v>
      </c>
      <c r="AD8022">
        <v>13.063488730432011</v>
      </c>
      <c r="AE8022">
        <v>418.06367888212424</v>
      </c>
    </row>
    <row r="8023" spans="1:31" x14ac:dyDescent="0.25">
      <c r="A8023">
        <v>2353976</v>
      </c>
      <c r="B8023">
        <v>1</v>
      </c>
      <c r="C8023" t="s">
        <v>80</v>
      </c>
      <c r="D8023" t="s">
        <v>103</v>
      </c>
      <c r="E8023" t="s">
        <v>157</v>
      </c>
      <c r="F8023" t="s">
        <v>22684</v>
      </c>
      <c r="G8023" t="s">
        <v>352</v>
      </c>
      <c r="H8023" t="s">
        <v>154</v>
      </c>
      <c r="I8023" t="s">
        <v>144</v>
      </c>
      <c r="J8023" t="s">
        <v>137</v>
      </c>
      <c r="K8023" t="s">
        <v>138</v>
      </c>
      <c r="L8023" t="s">
        <v>22685</v>
      </c>
      <c r="M8023" t="s">
        <v>22686</v>
      </c>
      <c r="N8023">
        <v>1.551111111</v>
      </c>
      <c r="O8023">
        <v>0</v>
      </c>
      <c r="P8023">
        <v>3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1.2288724559239335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0</v>
      </c>
      <c r="AE8023">
        <v>1.2288724559239335</v>
      </c>
    </row>
    <row r="8024" spans="1:31" x14ac:dyDescent="0.25">
      <c r="A8024">
        <v>2354039</v>
      </c>
      <c r="B8024">
        <v>1</v>
      </c>
      <c r="C8024" t="s">
        <v>80</v>
      </c>
      <c r="D8024" t="s">
        <v>84</v>
      </c>
      <c r="E8024" t="s">
        <v>151</v>
      </c>
      <c r="F8024" t="s">
        <v>22687</v>
      </c>
      <c r="G8024" t="s">
        <v>153</v>
      </c>
      <c r="H8024" t="s">
        <v>154</v>
      </c>
      <c r="I8024" t="s">
        <v>144</v>
      </c>
      <c r="J8024" t="s">
        <v>137</v>
      </c>
      <c r="K8024" t="s">
        <v>138</v>
      </c>
      <c r="L8024" t="s">
        <v>22688</v>
      </c>
      <c r="M8024" t="s">
        <v>22689</v>
      </c>
      <c r="N8024">
        <v>2.4816666660000002</v>
      </c>
      <c r="O8024">
        <v>0</v>
      </c>
      <c r="P8024">
        <v>12</v>
      </c>
      <c r="Q8024">
        <v>0</v>
      </c>
      <c r="R8024">
        <v>19</v>
      </c>
      <c r="S8024">
        <v>0</v>
      </c>
      <c r="T8024">
        <v>6</v>
      </c>
      <c r="U8024">
        <v>0</v>
      </c>
      <c r="V8024">
        <v>0</v>
      </c>
      <c r="W8024">
        <v>0</v>
      </c>
      <c r="X8024">
        <v>5.6833306589766295</v>
      </c>
      <c r="Y8024">
        <v>0</v>
      </c>
      <c r="Z8024">
        <v>32.312313133330981</v>
      </c>
      <c r="AA8024">
        <v>0</v>
      </c>
      <c r="AB8024">
        <v>13.799034688645865</v>
      </c>
      <c r="AC8024">
        <v>0</v>
      </c>
      <c r="AD8024">
        <v>0</v>
      </c>
      <c r="AE8024">
        <v>51.794678480953479</v>
      </c>
    </row>
    <row r="8025" spans="1:31" x14ac:dyDescent="0.25">
      <c r="A8025">
        <v>2353684</v>
      </c>
      <c r="B8025">
        <v>1</v>
      </c>
      <c r="C8025" t="s">
        <v>80</v>
      </c>
      <c r="D8025" t="s">
        <v>100</v>
      </c>
      <c r="E8025" t="s">
        <v>157</v>
      </c>
      <c r="F8025" t="s">
        <v>22690</v>
      </c>
      <c r="G8025" t="s">
        <v>159</v>
      </c>
      <c r="H8025" t="s">
        <v>154</v>
      </c>
      <c r="I8025" t="s">
        <v>144</v>
      </c>
      <c r="J8025" t="s">
        <v>137</v>
      </c>
      <c r="K8025" t="s">
        <v>138</v>
      </c>
      <c r="L8025" t="s">
        <v>22691</v>
      </c>
      <c r="M8025" t="s">
        <v>22692</v>
      </c>
      <c r="N8025">
        <v>1.7427777769999999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1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>
        <v>0</v>
      </c>
      <c r="AB8025">
        <v>3.2357273293843556</v>
      </c>
      <c r="AC8025">
        <v>0</v>
      </c>
      <c r="AD8025">
        <v>0</v>
      </c>
      <c r="AE8025">
        <v>3.2357273293843556</v>
      </c>
    </row>
    <row r="8026" spans="1:31" x14ac:dyDescent="0.25">
      <c r="A8026">
        <v>2353933</v>
      </c>
      <c r="B8026">
        <v>1</v>
      </c>
      <c r="C8026" t="s">
        <v>80</v>
      </c>
      <c r="D8026" t="s">
        <v>82</v>
      </c>
      <c r="E8026" t="s">
        <v>157</v>
      </c>
      <c r="F8026" t="s">
        <v>22693</v>
      </c>
      <c r="G8026" t="s">
        <v>159</v>
      </c>
      <c r="H8026" t="s">
        <v>154</v>
      </c>
      <c r="I8026" t="s">
        <v>144</v>
      </c>
      <c r="J8026" t="s">
        <v>137</v>
      </c>
      <c r="K8026" t="s">
        <v>138</v>
      </c>
      <c r="L8026" t="s">
        <v>22694</v>
      </c>
      <c r="M8026" t="s">
        <v>22695</v>
      </c>
      <c r="N8026">
        <v>1.3244444440000001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1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0.6873416535848289</v>
      </c>
      <c r="AC8026">
        <v>0</v>
      </c>
      <c r="AD8026">
        <v>0</v>
      </c>
      <c r="AE8026">
        <v>0.6873416535848289</v>
      </c>
    </row>
    <row r="8027" spans="1:31" x14ac:dyDescent="0.25">
      <c r="A8027">
        <v>2353913</v>
      </c>
      <c r="B8027">
        <v>1</v>
      </c>
      <c r="C8027" t="s">
        <v>81</v>
      </c>
      <c r="D8027" t="s">
        <v>123</v>
      </c>
      <c r="E8027" t="s">
        <v>151</v>
      </c>
      <c r="F8027" t="s">
        <v>738</v>
      </c>
      <c r="G8027" t="s">
        <v>153</v>
      </c>
      <c r="H8027" t="s">
        <v>154</v>
      </c>
      <c r="I8027" t="s">
        <v>144</v>
      </c>
      <c r="J8027" t="s">
        <v>137</v>
      </c>
      <c r="K8027" t="s">
        <v>138</v>
      </c>
      <c r="L8027" t="s">
        <v>22696</v>
      </c>
      <c r="M8027" t="s">
        <v>22697</v>
      </c>
      <c r="N8027">
        <v>4.9383333330000001</v>
      </c>
      <c r="O8027">
        <v>0</v>
      </c>
      <c r="P8027">
        <v>265</v>
      </c>
      <c r="Q8027">
        <v>0</v>
      </c>
      <c r="R8027">
        <v>0</v>
      </c>
      <c r="S8027">
        <v>0</v>
      </c>
      <c r="T8027">
        <v>11</v>
      </c>
      <c r="U8027">
        <v>0</v>
      </c>
      <c r="V8027">
        <v>0</v>
      </c>
      <c r="W8027">
        <v>0</v>
      </c>
      <c r="X8027">
        <v>273.5530702923437</v>
      </c>
      <c r="Y8027">
        <v>0</v>
      </c>
      <c r="Z8027">
        <v>0</v>
      </c>
      <c r="AA8027">
        <v>0</v>
      </c>
      <c r="AB8027">
        <v>25.036554946598315</v>
      </c>
      <c r="AC8027">
        <v>0</v>
      </c>
      <c r="AD8027">
        <v>0</v>
      </c>
      <c r="AE8027">
        <v>298.58962523894201</v>
      </c>
    </row>
    <row r="8028" spans="1:31" x14ac:dyDescent="0.25">
      <c r="A8028">
        <v>2353704</v>
      </c>
      <c r="B8028">
        <v>1</v>
      </c>
      <c r="C8028" t="s">
        <v>81</v>
      </c>
      <c r="D8028" t="s">
        <v>118</v>
      </c>
      <c r="E8028" t="s">
        <v>147</v>
      </c>
      <c r="F8028" t="s">
        <v>22698</v>
      </c>
      <c r="G8028" t="s">
        <v>208</v>
      </c>
      <c r="H8028" t="s">
        <v>135</v>
      </c>
      <c r="I8028" t="s">
        <v>144</v>
      </c>
      <c r="J8028" t="s">
        <v>137</v>
      </c>
      <c r="K8028" t="s">
        <v>209</v>
      </c>
      <c r="L8028" t="s">
        <v>22699</v>
      </c>
      <c r="M8028" t="s">
        <v>22700</v>
      </c>
      <c r="N8028">
        <v>4.193888888</v>
      </c>
      <c r="O8028">
        <v>0</v>
      </c>
      <c r="P8028">
        <v>674</v>
      </c>
      <c r="Q8028">
        <v>0</v>
      </c>
      <c r="R8028">
        <v>2</v>
      </c>
      <c r="S8028">
        <v>4</v>
      </c>
      <c r="T8028">
        <v>54</v>
      </c>
      <c r="U8028">
        <v>0</v>
      </c>
      <c r="V8028">
        <v>0</v>
      </c>
      <c r="W8028">
        <v>0</v>
      </c>
      <c r="X8028">
        <v>606.49284174520085</v>
      </c>
      <c r="Y8028">
        <v>0</v>
      </c>
      <c r="Z8028">
        <v>44.713091122084322</v>
      </c>
      <c r="AA8028">
        <v>142.15528675830649</v>
      </c>
      <c r="AB8028">
        <v>325.61023481935445</v>
      </c>
      <c r="AC8028">
        <v>0</v>
      </c>
      <c r="AD8028">
        <v>0</v>
      </c>
      <c r="AE8028">
        <v>1118.9714544449462</v>
      </c>
    </row>
    <row r="8029" spans="1:31" x14ac:dyDescent="0.25">
      <c r="A8029">
        <v>2353627</v>
      </c>
      <c r="B8029">
        <v>1</v>
      </c>
      <c r="C8029" t="s">
        <v>80</v>
      </c>
      <c r="D8029" t="s">
        <v>110</v>
      </c>
      <c r="E8029" t="s">
        <v>157</v>
      </c>
      <c r="F8029" t="s">
        <v>11994</v>
      </c>
      <c r="G8029" t="s">
        <v>204</v>
      </c>
      <c r="H8029" t="s">
        <v>154</v>
      </c>
      <c r="I8029" t="s">
        <v>144</v>
      </c>
      <c r="J8029" t="s">
        <v>137</v>
      </c>
      <c r="K8029" t="s">
        <v>138</v>
      </c>
      <c r="L8029" t="s">
        <v>22701</v>
      </c>
      <c r="M8029" t="s">
        <v>22702</v>
      </c>
      <c r="N8029">
        <v>0.90333333299999996</v>
      </c>
      <c r="O8029">
        <v>0</v>
      </c>
      <c r="P8029">
        <v>5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1.3579087181049436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E8029">
        <v>1.3579087181049436</v>
      </c>
    </row>
    <row r="8030" spans="1:31" x14ac:dyDescent="0.25">
      <c r="A8030">
        <v>2353919</v>
      </c>
      <c r="B8030">
        <v>1</v>
      </c>
      <c r="C8030" t="s">
        <v>80</v>
      </c>
      <c r="D8030" t="s">
        <v>84</v>
      </c>
      <c r="E8030" t="s">
        <v>157</v>
      </c>
      <c r="F8030" t="s">
        <v>22703</v>
      </c>
      <c r="G8030" t="s">
        <v>159</v>
      </c>
      <c r="H8030" t="s">
        <v>154</v>
      </c>
      <c r="I8030" t="s">
        <v>144</v>
      </c>
      <c r="J8030" t="s">
        <v>137</v>
      </c>
      <c r="K8030" t="s">
        <v>138</v>
      </c>
      <c r="L8030" t="s">
        <v>22704</v>
      </c>
      <c r="M8030" t="s">
        <v>22705</v>
      </c>
      <c r="N8030">
        <v>2.3597222219999998</v>
      </c>
      <c r="O8030">
        <v>0</v>
      </c>
      <c r="P8030">
        <v>4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2.5795918113303564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E8030">
        <v>2.5795918113303564</v>
      </c>
    </row>
    <row r="8031" spans="1:31" x14ac:dyDescent="0.25">
      <c r="A8031">
        <v>2353896</v>
      </c>
      <c r="B8031">
        <v>1</v>
      </c>
      <c r="C8031" t="s">
        <v>80</v>
      </c>
      <c r="D8031" t="s">
        <v>88</v>
      </c>
      <c r="E8031" t="s">
        <v>157</v>
      </c>
      <c r="F8031" t="s">
        <v>18544</v>
      </c>
      <c r="G8031" t="s">
        <v>204</v>
      </c>
      <c r="H8031" t="s">
        <v>154</v>
      </c>
      <c r="I8031" t="s">
        <v>144</v>
      </c>
      <c r="J8031" t="s">
        <v>137</v>
      </c>
      <c r="K8031" t="s">
        <v>138</v>
      </c>
      <c r="L8031" t="s">
        <v>22706</v>
      </c>
      <c r="M8031" t="s">
        <v>22707</v>
      </c>
      <c r="N8031">
        <v>1.323055555</v>
      </c>
      <c r="O8031">
        <v>0</v>
      </c>
      <c r="P8031">
        <v>2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0.1183120691420889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  <c r="AE8031">
        <v>0.1183120691420889</v>
      </c>
    </row>
    <row r="8032" spans="1:31" x14ac:dyDescent="0.25">
      <c r="A8032">
        <v>2353813</v>
      </c>
      <c r="B8032">
        <v>1</v>
      </c>
      <c r="C8032" t="s">
        <v>81</v>
      </c>
      <c r="D8032" t="s">
        <v>123</v>
      </c>
      <c r="E8032" t="s">
        <v>151</v>
      </c>
      <c r="F8032" t="s">
        <v>22708</v>
      </c>
      <c r="G8032" t="s">
        <v>219</v>
      </c>
      <c r="H8032" t="s">
        <v>154</v>
      </c>
      <c r="I8032" t="s">
        <v>144</v>
      </c>
      <c r="J8032" t="s">
        <v>137</v>
      </c>
      <c r="K8032" t="s">
        <v>138</v>
      </c>
      <c r="L8032" t="s">
        <v>22709</v>
      </c>
      <c r="M8032" t="s">
        <v>22710</v>
      </c>
      <c r="N8032">
        <v>3.5016666660000002</v>
      </c>
      <c r="O8032">
        <v>0</v>
      </c>
      <c r="P8032">
        <v>21</v>
      </c>
      <c r="Q8032">
        <v>0</v>
      </c>
      <c r="R8032">
        <v>0</v>
      </c>
      <c r="S8032">
        <v>0</v>
      </c>
      <c r="T8032">
        <v>11</v>
      </c>
      <c r="U8032">
        <v>0</v>
      </c>
      <c r="V8032">
        <v>0</v>
      </c>
      <c r="W8032">
        <v>0</v>
      </c>
      <c r="X8032">
        <v>17.9427968423092</v>
      </c>
      <c r="Y8032">
        <v>0</v>
      </c>
      <c r="Z8032">
        <v>0</v>
      </c>
      <c r="AA8032">
        <v>0</v>
      </c>
      <c r="AB8032">
        <v>31.505742420394956</v>
      </c>
      <c r="AC8032">
        <v>0</v>
      </c>
      <c r="AD8032">
        <v>0</v>
      </c>
      <c r="AE8032">
        <v>49.448539262704159</v>
      </c>
    </row>
    <row r="8033" spans="1:31" x14ac:dyDescent="0.25">
      <c r="A8033">
        <v>2353850</v>
      </c>
      <c r="B8033">
        <v>1</v>
      </c>
      <c r="C8033" t="s">
        <v>80</v>
      </c>
      <c r="D8033" t="s">
        <v>83</v>
      </c>
      <c r="E8033" t="s">
        <v>147</v>
      </c>
      <c r="F8033" t="s">
        <v>22711</v>
      </c>
      <c r="G8033" t="s">
        <v>184</v>
      </c>
      <c r="H8033" t="s">
        <v>135</v>
      </c>
      <c r="I8033" t="s">
        <v>144</v>
      </c>
      <c r="J8033" t="s">
        <v>137</v>
      </c>
      <c r="K8033" t="s">
        <v>138</v>
      </c>
      <c r="L8033" t="s">
        <v>22712</v>
      </c>
      <c r="M8033" t="s">
        <v>22713</v>
      </c>
      <c r="N8033">
        <v>2.6097222219999998</v>
      </c>
      <c r="O8033">
        <v>0</v>
      </c>
      <c r="P8033">
        <v>20</v>
      </c>
      <c r="Q8033">
        <v>0</v>
      </c>
      <c r="R8033">
        <v>2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10.767290871461686</v>
      </c>
      <c r="Y8033">
        <v>0</v>
      </c>
      <c r="Z8033">
        <v>8.0654524029480701</v>
      </c>
      <c r="AA8033">
        <v>0</v>
      </c>
      <c r="AB8033">
        <v>0</v>
      </c>
      <c r="AC8033">
        <v>0</v>
      </c>
      <c r="AD8033">
        <v>0</v>
      </c>
      <c r="AE8033">
        <v>18.832743274409758</v>
      </c>
    </row>
    <row r="8034" spans="1:31" x14ac:dyDescent="0.25">
      <c r="A8034">
        <v>2353767</v>
      </c>
      <c r="B8034">
        <v>1</v>
      </c>
      <c r="C8034" t="s">
        <v>81</v>
      </c>
      <c r="D8034" t="s">
        <v>128</v>
      </c>
      <c r="E8034" t="s">
        <v>151</v>
      </c>
      <c r="F8034" t="s">
        <v>9399</v>
      </c>
      <c r="G8034" t="s">
        <v>292</v>
      </c>
      <c r="H8034" t="s">
        <v>154</v>
      </c>
      <c r="I8034" t="s">
        <v>144</v>
      </c>
      <c r="J8034" t="s">
        <v>137</v>
      </c>
      <c r="K8034" t="s">
        <v>138</v>
      </c>
      <c r="L8034" t="s">
        <v>22714</v>
      </c>
      <c r="M8034" t="s">
        <v>22715</v>
      </c>
      <c r="N8034">
        <v>2.0294444440000001</v>
      </c>
      <c r="O8034">
        <v>0</v>
      </c>
      <c r="P8034">
        <v>4</v>
      </c>
      <c r="Q8034">
        <v>0</v>
      </c>
      <c r="R8034">
        <v>6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1.5276665704385404</v>
      </c>
      <c r="Y8034">
        <v>0</v>
      </c>
      <c r="Z8034">
        <v>12.222424142864893</v>
      </c>
      <c r="AA8034">
        <v>0</v>
      </c>
      <c r="AB8034">
        <v>0</v>
      </c>
      <c r="AC8034">
        <v>0</v>
      </c>
      <c r="AD8034">
        <v>0</v>
      </c>
      <c r="AE8034">
        <v>13.750090713303434</v>
      </c>
    </row>
    <row r="8035" spans="1:31" x14ac:dyDescent="0.25">
      <c r="A8035">
        <v>2353710</v>
      </c>
      <c r="B8035">
        <v>1</v>
      </c>
      <c r="C8035" t="s">
        <v>80</v>
      </c>
      <c r="D8035" t="s">
        <v>94</v>
      </c>
      <c r="E8035" t="s">
        <v>132</v>
      </c>
      <c r="F8035" t="s">
        <v>22716</v>
      </c>
      <c r="G8035" t="s">
        <v>208</v>
      </c>
      <c r="H8035" t="s">
        <v>135</v>
      </c>
      <c r="I8035" t="s">
        <v>144</v>
      </c>
      <c r="J8035" t="s">
        <v>137</v>
      </c>
      <c r="K8035" t="s">
        <v>209</v>
      </c>
      <c r="L8035" t="s">
        <v>22717</v>
      </c>
      <c r="M8035" t="s">
        <v>22718</v>
      </c>
      <c r="N8035">
        <v>8.6911111109999997</v>
      </c>
      <c r="O8035">
        <v>0</v>
      </c>
      <c r="P8035">
        <v>916</v>
      </c>
      <c r="Q8035">
        <v>33</v>
      </c>
      <c r="R8035">
        <v>31</v>
      </c>
      <c r="S8035">
        <v>10</v>
      </c>
      <c r="T8035">
        <v>167</v>
      </c>
      <c r="U8035">
        <v>1</v>
      </c>
      <c r="V8035">
        <v>0</v>
      </c>
      <c r="W8035">
        <v>0</v>
      </c>
      <c r="X8035">
        <v>1171.961172789582</v>
      </c>
      <c r="Y8035">
        <v>868.62846963741492</v>
      </c>
      <c r="Z8035">
        <v>255.79676502615632</v>
      </c>
      <c r="AA8035">
        <v>398.2560561346088</v>
      </c>
      <c r="AB8035">
        <v>690.37046007904144</v>
      </c>
      <c r="AC8035">
        <v>366.04259544666132</v>
      </c>
      <c r="AD8035">
        <v>0</v>
      </c>
      <c r="AE8035">
        <v>3751.0555191134649</v>
      </c>
    </row>
    <row r="8036" spans="1:31" x14ac:dyDescent="0.25">
      <c r="A8036">
        <v>2353959</v>
      </c>
      <c r="B8036">
        <v>1</v>
      </c>
      <c r="C8036" t="s">
        <v>80</v>
      </c>
      <c r="D8036" t="s">
        <v>83</v>
      </c>
      <c r="E8036" t="s">
        <v>174</v>
      </c>
      <c r="F8036" t="s">
        <v>22719</v>
      </c>
      <c r="G8036" t="s">
        <v>176</v>
      </c>
      <c r="H8036" t="s">
        <v>154</v>
      </c>
      <c r="I8036" t="s">
        <v>144</v>
      </c>
      <c r="J8036" t="s">
        <v>137</v>
      </c>
      <c r="K8036" t="s">
        <v>138</v>
      </c>
      <c r="L8036" t="s">
        <v>22720</v>
      </c>
      <c r="M8036" t="s">
        <v>22721</v>
      </c>
      <c r="N8036">
        <v>1.9555555549999999</v>
      </c>
      <c r="O8036">
        <v>0</v>
      </c>
      <c r="P8036">
        <v>623</v>
      </c>
      <c r="Q8036">
        <v>0</v>
      </c>
      <c r="R8036">
        <v>0</v>
      </c>
      <c r="S8036">
        <v>0</v>
      </c>
      <c r="T8036">
        <v>37</v>
      </c>
      <c r="U8036">
        <v>0</v>
      </c>
      <c r="V8036">
        <v>0</v>
      </c>
      <c r="W8036">
        <v>0</v>
      </c>
      <c r="X8036">
        <v>331.16402756067606</v>
      </c>
      <c r="Y8036">
        <v>0</v>
      </c>
      <c r="Z8036">
        <v>0</v>
      </c>
      <c r="AA8036">
        <v>0</v>
      </c>
      <c r="AB8036">
        <v>93.660158178938588</v>
      </c>
      <c r="AC8036">
        <v>0</v>
      </c>
      <c r="AD8036">
        <v>0</v>
      </c>
      <c r="AE8036">
        <v>424.82418573961468</v>
      </c>
    </row>
    <row r="8037" spans="1:31" x14ac:dyDescent="0.25">
      <c r="A8037">
        <v>2353856</v>
      </c>
      <c r="B8037">
        <v>1</v>
      </c>
      <c r="C8037" t="s">
        <v>80</v>
      </c>
      <c r="D8037" t="s">
        <v>98</v>
      </c>
      <c r="E8037" t="s">
        <v>147</v>
      </c>
      <c r="F8037" t="s">
        <v>22722</v>
      </c>
      <c r="G8037" t="s">
        <v>352</v>
      </c>
      <c r="H8037" t="s">
        <v>135</v>
      </c>
      <c r="I8037" t="s">
        <v>144</v>
      </c>
      <c r="J8037" t="s">
        <v>3</v>
      </c>
      <c r="K8037" t="s">
        <v>138</v>
      </c>
      <c r="L8037" t="s">
        <v>22723</v>
      </c>
      <c r="M8037" t="s">
        <v>22724</v>
      </c>
      <c r="N8037">
        <v>7.9213888880000001</v>
      </c>
      <c r="O8037">
        <v>0</v>
      </c>
      <c r="P8037">
        <v>189</v>
      </c>
      <c r="Q8037">
        <v>0</v>
      </c>
      <c r="R8037">
        <v>0</v>
      </c>
      <c r="S8037">
        <v>0</v>
      </c>
      <c r="T8037">
        <v>14</v>
      </c>
      <c r="U8037">
        <v>0</v>
      </c>
      <c r="V8037">
        <v>0</v>
      </c>
      <c r="W8037">
        <v>0</v>
      </c>
      <c r="X8037">
        <v>155.93655627109541</v>
      </c>
      <c r="Y8037">
        <v>0</v>
      </c>
      <c r="Z8037">
        <v>0</v>
      </c>
      <c r="AA8037">
        <v>0</v>
      </c>
      <c r="AB8037">
        <v>34.390701796669447</v>
      </c>
      <c r="AC8037">
        <v>0</v>
      </c>
      <c r="AD8037">
        <v>0</v>
      </c>
      <c r="AE8037">
        <v>190.32725806776486</v>
      </c>
    </row>
    <row r="8038" spans="1:31" x14ac:dyDescent="0.25">
      <c r="A8038">
        <v>2353667</v>
      </c>
      <c r="B8038">
        <v>1</v>
      </c>
      <c r="C8038" t="s">
        <v>80</v>
      </c>
      <c r="D8038" t="s">
        <v>88</v>
      </c>
      <c r="E8038" t="s">
        <v>326</v>
      </c>
      <c r="F8038" t="s">
        <v>22725</v>
      </c>
      <c r="G8038" t="s">
        <v>4053</v>
      </c>
      <c r="H8038" t="s">
        <v>154</v>
      </c>
      <c r="I8038" t="s">
        <v>144</v>
      </c>
      <c r="J8038" t="s">
        <v>137</v>
      </c>
      <c r="K8038" t="s">
        <v>138</v>
      </c>
      <c r="L8038" t="s">
        <v>22726</v>
      </c>
      <c r="M8038" t="s">
        <v>22727</v>
      </c>
      <c r="N8038">
        <v>5.5494444439999997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32</v>
      </c>
      <c r="U8038">
        <v>0</v>
      </c>
      <c r="V8038">
        <v>1</v>
      </c>
      <c r="W8038">
        <v>0</v>
      </c>
      <c r="X8038">
        <v>0</v>
      </c>
      <c r="Y8038">
        <v>0</v>
      </c>
      <c r="Z8038">
        <v>0</v>
      </c>
      <c r="AA8038">
        <v>0</v>
      </c>
      <c r="AB8038">
        <v>192.02026927707888</v>
      </c>
      <c r="AC8038">
        <v>0</v>
      </c>
      <c r="AD8038">
        <v>444.64092768662664</v>
      </c>
      <c r="AE8038">
        <v>636.66119696370549</v>
      </c>
    </row>
    <row r="8039" spans="1:31" x14ac:dyDescent="0.25">
      <c r="A8039">
        <v>2353644</v>
      </c>
      <c r="B8039">
        <v>1</v>
      </c>
      <c r="C8039" t="s">
        <v>80</v>
      </c>
      <c r="D8039" t="s">
        <v>104</v>
      </c>
      <c r="E8039" t="s">
        <v>141</v>
      </c>
      <c r="F8039" t="s">
        <v>22728</v>
      </c>
      <c r="G8039" t="s">
        <v>134</v>
      </c>
      <c r="H8039" t="s">
        <v>135</v>
      </c>
      <c r="I8039" t="s">
        <v>144</v>
      </c>
      <c r="J8039" t="s">
        <v>137</v>
      </c>
      <c r="K8039" t="s">
        <v>138</v>
      </c>
      <c r="L8039" t="s">
        <v>22729</v>
      </c>
      <c r="M8039" t="s">
        <v>22730</v>
      </c>
      <c r="N8039">
        <v>0.75527777699999998</v>
      </c>
      <c r="O8039">
        <v>2</v>
      </c>
      <c r="P8039">
        <v>818</v>
      </c>
      <c r="Q8039">
        <v>13</v>
      </c>
      <c r="R8039">
        <v>84</v>
      </c>
      <c r="S8039">
        <v>6</v>
      </c>
      <c r="T8039">
        <v>192</v>
      </c>
      <c r="U8039">
        <v>2</v>
      </c>
      <c r="V8039">
        <v>0</v>
      </c>
      <c r="W8039">
        <v>0.33329016597010497</v>
      </c>
      <c r="X8039">
        <v>110.642929798162</v>
      </c>
      <c r="Y8039">
        <v>11.179521167674443</v>
      </c>
      <c r="Z8039">
        <v>32.79019337465261</v>
      </c>
      <c r="AA8039">
        <v>3.2351983822035804</v>
      </c>
      <c r="AB8039">
        <v>53.905733008263617</v>
      </c>
      <c r="AC8039">
        <v>15.908162009376689</v>
      </c>
      <c r="AD8039">
        <v>0</v>
      </c>
      <c r="AE8039">
        <v>227.99502790630302</v>
      </c>
    </row>
    <row r="8040" spans="1:31" x14ac:dyDescent="0.25">
      <c r="A8040">
        <v>2354085</v>
      </c>
      <c r="B8040">
        <v>1</v>
      </c>
      <c r="C8040" t="s">
        <v>80</v>
      </c>
      <c r="D8040" t="s">
        <v>96</v>
      </c>
      <c r="E8040" t="s">
        <v>141</v>
      </c>
      <c r="F8040" t="s">
        <v>8327</v>
      </c>
      <c r="G8040" t="s">
        <v>1209</v>
      </c>
      <c r="H8040" t="s">
        <v>135</v>
      </c>
      <c r="I8040" t="s">
        <v>144</v>
      </c>
      <c r="J8040" t="s">
        <v>137</v>
      </c>
      <c r="K8040" t="s">
        <v>138</v>
      </c>
      <c r="L8040" t="s">
        <v>22731</v>
      </c>
      <c r="M8040" t="s">
        <v>22732</v>
      </c>
      <c r="N8040">
        <v>1.641388888</v>
      </c>
      <c r="O8040">
        <v>1</v>
      </c>
      <c r="P8040">
        <v>1144</v>
      </c>
      <c r="Q8040">
        <v>0</v>
      </c>
      <c r="R8040">
        <v>15</v>
      </c>
      <c r="S8040">
        <v>3</v>
      </c>
      <c r="T8040">
        <v>124</v>
      </c>
      <c r="U8040">
        <v>0</v>
      </c>
      <c r="V8040">
        <v>0</v>
      </c>
      <c r="W8040">
        <v>4.4262645970674344</v>
      </c>
      <c r="X8040">
        <v>660.98644328985733</v>
      </c>
      <c r="Y8040">
        <v>0</v>
      </c>
      <c r="Z8040">
        <v>14.98659968447866</v>
      </c>
      <c r="AA8040">
        <v>30.444975597624865</v>
      </c>
      <c r="AB8040">
        <v>154.58726520375708</v>
      </c>
      <c r="AC8040">
        <v>0</v>
      </c>
      <c r="AD8040">
        <v>0</v>
      </c>
      <c r="AE8040">
        <v>865.4315483727853</v>
      </c>
    </row>
    <row r="8041" spans="1:31" x14ac:dyDescent="0.25">
      <c r="A8041">
        <v>2353936</v>
      </c>
      <c r="B8041">
        <v>1</v>
      </c>
      <c r="C8041" t="s">
        <v>80</v>
      </c>
      <c r="D8041" t="s">
        <v>92</v>
      </c>
      <c r="E8041" t="s">
        <v>157</v>
      </c>
      <c r="F8041" t="s">
        <v>22733</v>
      </c>
      <c r="G8041" t="s">
        <v>279</v>
      </c>
      <c r="H8041" t="s">
        <v>154</v>
      </c>
      <c r="I8041" t="s">
        <v>144</v>
      </c>
      <c r="J8041" t="s">
        <v>137</v>
      </c>
      <c r="K8041" t="s">
        <v>138</v>
      </c>
      <c r="L8041" t="s">
        <v>22734</v>
      </c>
      <c r="M8041" t="s">
        <v>22735</v>
      </c>
      <c r="N8041">
        <v>2.4258333329999999</v>
      </c>
      <c r="O8041">
        <v>0</v>
      </c>
      <c r="P8041">
        <v>1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10.919739449156587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10.919739449156587</v>
      </c>
    </row>
    <row r="8042" spans="1:31" x14ac:dyDescent="0.25">
      <c r="A8042">
        <v>2354079</v>
      </c>
      <c r="B8042">
        <v>1</v>
      </c>
      <c r="C8042" t="s">
        <v>80</v>
      </c>
      <c r="D8042" t="s">
        <v>99</v>
      </c>
      <c r="E8042" t="s">
        <v>132</v>
      </c>
      <c r="F8042" t="s">
        <v>22736</v>
      </c>
      <c r="G8042" t="s">
        <v>134</v>
      </c>
      <c r="H8042" t="s">
        <v>135</v>
      </c>
      <c r="I8042" t="s">
        <v>144</v>
      </c>
      <c r="J8042" t="s">
        <v>137</v>
      </c>
      <c r="K8042" t="s">
        <v>138</v>
      </c>
      <c r="L8042" t="s">
        <v>22737</v>
      </c>
      <c r="M8042" t="s">
        <v>22738</v>
      </c>
      <c r="N8042">
        <v>0.33361111100000002</v>
      </c>
      <c r="O8042">
        <v>4</v>
      </c>
      <c r="P8042">
        <v>868</v>
      </c>
      <c r="Q8042">
        <v>1</v>
      </c>
      <c r="R8042">
        <v>37</v>
      </c>
      <c r="S8042">
        <v>2</v>
      </c>
      <c r="T8042">
        <v>84</v>
      </c>
      <c r="U8042">
        <v>0</v>
      </c>
      <c r="V8042">
        <v>1</v>
      </c>
      <c r="W8042">
        <v>16.698834524178331</v>
      </c>
      <c r="X8042">
        <v>79.355419783914229</v>
      </c>
      <c r="Y8042">
        <v>0.11728999189217915</v>
      </c>
      <c r="Z8042">
        <v>1.9558556480740412</v>
      </c>
      <c r="AA8042">
        <v>1.0936232714118834</v>
      </c>
      <c r="AB8042">
        <v>27.029009951115899</v>
      </c>
      <c r="AC8042">
        <v>0</v>
      </c>
      <c r="AD8042">
        <v>0.42295263977435832</v>
      </c>
      <c r="AE8042">
        <v>126.67298581036091</v>
      </c>
    </row>
    <row r="8043" spans="1:31" x14ac:dyDescent="0.25">
      <c r="A8043">
        <v>2353836</v>
      </c>
      <c r="B8043">
        <v>1</v>
      </c>
      <c r="C8043" t="s">
        <v>80</v>
      </c>
      <c r="D8043" t="s">
        <v>88</v>
      </c>
      <c r="E8043" t="s">
        <v>147</v>
      </c>
      <c r="F8043" t="s">
        <v>22739</v>
      </c>
      <c r="G8043" t="s">
        <v>208</v>
      </c>
      <c r="H8043" t="s">
        <v>135</v>
      </c>
      <c r="I8043" t="s">
        <v>144</v>
      </c>
      <c r="J8043" t="s">
        <v>137</v>
      </c>
      <c r="K8043" t="s">
        <v>209</v>
      </c>
      <c r="L8043" t="s">
        <v>22740</v>
      </c>
      <c r="M8043" t="s">
        <v>22741</v>
      </c>
      <c r="N8043">
        <v>1.051666666</v>
      </c>
      <c r="O8043">
        <v>0</v>
      </c>
      <c r="P8043">
        <v>501</v>
      </c>
      <c r="Q8043">
        <v>0</v>
      </c>
      <c r="R8043">
        <v>0</v>
      </c>
      <c r="S8043">
        <v>2</v>
      </c>
      <c r="T8043">
        <v>22</v>
      </c>
      <c r="U8043">
        <v>0</v>
      </c>
      <c r="V8043">
        <v>0</v>
      </c>
      <c r="W8043">
        <v>0</v>
      </c>
      <c r="X8043">
        <v>140.07958582009471</v>
      </c>
      <c r="Y8043">
        <v>0</v>
      </c>
      <c r="Z8043">
        <v>0</v>
      </c>
      <c r="AA8043">
        <v>3.9968100961379895</v>
      </c>
      <c r="AB8043">
        <v>23.242420865139813</v>
      </c>
      <c r="AC8043">
        <v>0</v>
      </c>
      <c r="AD8043">
        <v>0</v>
      </c>
      <c r="AE8043">
        <v>167.3188167813725</v>
      </c>
    </row>
    <row r="8044" spans="1:31" x14ac:dyDescent="0.25">
      <c r="A8044">
        <v>2353687</v>
      </c>
      <c r="B8044">
        <v>1</v>
      </c>
      <c r="C8044" t="s">
        <v>81</v>
      </c>
      <c r="D8044" t="s">
        <v>113</v>
      </c>
      <c r="E8044" t="s">
        <v>147</v>
      </c>
      <c r="F8044" t="s">
        <v>12405</v>
      </c>
      <c r="G8044" t="s">
        <v>1768</v>
      </c>
      <c r="H8044" t="s">
        <v>135</v>
      </c>
      <c r="I8044" t="s">
        <v>144</v>
      </c>
      <c r="J8044" t="s">
        <v>137</v>
      </c>
      <c r="K8044" t="s">
        <v>138</v>
      </c>
      <c r="L8044" t="s">
        <v>22742</v>
      </c>
      <c r="M8044" t="s">
        <v>22743</v>
      </c>
      <c r="N8044">
        <v>2.7744444439999998</v>
      </c>
      <c r="O8044">
        <v>0</v>
      </c>
      <c r="P8044">
        <v>0</v>
      </c>
      <c r="Q8044">
        <v>0</v>
      </c>
      <c r="R8044">
        <v>9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217.81766894031139</v>
      </c>
      <c r="AA8044">
        <v>0</v>
      </c>
      <c r="AB8044">
        <v>0</v>
      </c>
      <c r="AC8044">
        <v>0</v>
      </c>
      <c r="AD8044">
        <v>0</v>
      </c>
      <c r="AE8044">
        <v>217.81766894031139</v>
      </c>
    </row>
    <row r="8045" spans="1:31" x14ac:dyDescent="0.25">
      <c r="A8045">
        <v>2353962</v>
      </c>
      <c r="B8045">
        <v>1</v>
      </c>
      <c r="C8045" t="s">
        <v>81</v>
      </c>
      <c r="D8045" t="s">
        <v>120</v>
      </c>
      <c r="E8045" t="s">
        <v>141</v>
      </c>
      <c r="F8045" t="s">
        <v>7249</v>
      </c>
      <c r="G8045" t="s">
        <v>134</v>
      </c>
      <c r="H8045" t="s">
        <v>135</v>
      </c>
      <c r="I8045" t="s">
        <v>144</v>
      </c>
      <c r="J8045" t="s">
        <v>137</v>
      </c>
      <c r="K8045" t="s">
        <v>138</v>
      </c>
      <c r="L8045" t="s">
        <v>22744</v>
      </c>
      <c r="M8045" t="s">
        <v>22745</v>
      </c>
      <c r="N8045">
        <v>0.92444444400000003</v>
      </c>
      <c r="O8045">
        <v>0</v>
      </c>
      <c r="P8045">
        <v>11</v>
      </c>
      <c r="Q8045">
        <v>8</v>
      </c>
      <c r="R8045">
        <v>27</v>
      </c>
      <c r="S8045">
        <v>1</v>
      </c>
      <c r="T8045">
        <v>0</v>
      </c>
      <c r="U8045">
        <v>0</v>
      </c>
      <c r="V8045">
        <v>0</v>
      </c>
      <c r="W8045">
        <v>0</v>
      </c>
      <c r="X8045">
        <v>2.1919049317041162</v>
      </c>
      <c r="Y8045">
        <v>24.616370663635227</v>
      </c>
      <c r="Z8045">
        <v>136.62539788722486</v>
      </c>
      <c r="AA8045">
        <v>1.653918121219661</v>
      </c>
      <c r="AB8045">
        <v>0</v>
      </c>
      <c r="AC8045">
        <v>0</v>
      </c>
      <c r="AD8045">
        <v>0</v>
      </c>
      <c r="AE8045">
        <v>165.08759160378389</v>
      </c>
    </row>
    <row r="8046" spans="1:31" x14ac:dyDescent="0.25">
      <c r="A8046">
        <v>2353653</v>
      </c>
      <c r="B8046">
        <v>1</v>
      </c>
      <c r="C8046" t="s">
        <v>81</v>
      </c>
      <c r="D8046" t="s">
        <v>113</v>
      </c>
      <c r="E8046" t="s">
        <v>147</v>
      </c>
      <c r="F8046" t="s">
        <v>22746</v>
      </c>
      <c r="G8046" t="s">
        <v>134</v>
      </c>
      <c r="H8046" t="s">
        <v>135</v>
      </c>
      <c r="I8046" t="s">
        <v>144</v>
      </c>
      <c r="J8046" t="s">
        <v>137</v>
      </c>
      <c r="K8046" t="s">
        <v>138</v>
      </c>
      <c r="L8046" t="s">
        <v>22747</v>
      </c>
      <c r="M8046" t="s">
        <v>22748</v>
      </c>
      <c r="N8046">
        <v>0.95527777700000005</v>
      </c>
      <c r="O8046">
        <v>0</v>
      </c>
      <c r="P8046">
        <v>482</v>
      </c>
      <c r="Q8046">
        <v>0</v>
      </c>
      <c r="R8046">
        <v>32</v>
      </c>
      <c r="S8046">
        <v>4</v>
      </c>
      <c r="T8046">
        <v>46</v>
      </c>
      <c r="U8046">
        <v>2</v>
      </c>
      <c r="V8046">
        <v>0</v>
      </c>
      <c r="W8046">
        <v>0</v>
      </c>
      <c r="X8046">
        <v>99.343566029459311</v>
      </c>
      <c r="Y8046">
        <v>0</v>
      </c>
      <c r="Z8046">
        <v>31.755013049373982</v>
      </c>
      <c r="AA8046">
        <v>21.21719155923628</v>
      </c>
      <c r="AB8046">
        <v>52.971666879352959</v>
      </c>
      <c r="AC8046">
        <v>113.50539423283702</v>
      </c>
      <c r="AD8046">
        <v>0</v>
      </c>
      <c r="AE8046">
        <v>318.79283175025955</v>
      </c>
    </row>
    <row r="8047" spans="1:31" x14ac:dyDescent="0.25">
      <c r="A8047">
        <v>2353799</v>
      </c>
      <c r="B8047">
        <v>1</v>
      </c>
      <c r="C8047" t="s">
        <v>81</v>
      </c>
      <c r="D8047" t="s">
        <v>128</v>
      </c>
      <c r="E8047" t="s">
        <v>174</v>
      </c>
      <c r="F8047" t="s">
        <v>22749</v>
      </c>
      <c r="G8047" t="s">
        <v>208</v>
      </c>
      <c r="H8047" t="s">
        <v>154</v>
      </c>
      <c r="I8047" t="s">
        <v>144</v>
      </c>
      <c r="J8047" t="s">
        <v>137</v>
      </c>
      <c r="K8047" t="s">
        <v>209</v>
      </c>
      <c r="L8047" t="s">
        <v>22750</v>
      </c>
      <c r="M8047" t="s">
        <v>22751</v>
      </c>
      <c r="N8047">
        <v>1.021111111</v>
      </c>
      <c r="O8047">
        <v>0</v>
      </c>
      <c r="P8047">
        <v>312</v>
      </c>
      <c r="Q8047">
        <v>0</v>
      </c>
      <c r="R8047">
        <v>0</v>
      </c>
      <c r="S8047">
        <v>0</v>
      </c>
      <c r="T8047">
        <v>1</v>
      </c>
      <c r="U8047">
        <v>0</v>
      </c>
      <c r="V8047">
        <v>0</v>
      </c>
      <c r="W8047">
        <v>0</v>
      </c>
      <c r="X8047">
        <v>124.01075418998775</v>
      </c>
      <c r="Y8047">
        <v>0</v>
      </c>
      <c r="Z8047">
        <v>0</v>
      </c>
      <c r="AA8047">
        <v>0</v>
      </c>
      <c r="AB8047">
        <v>9.0139464218802791E-3</v>
      </c>
      <c r="AC8047">
        <v>0</v>
      </c>
      <c r="AD8047">
        <v>0</v>
      </c>
      <c r="AE8047">
        <v>124.01976813640962</v>
      </c>
    </row>
    <row r="8048" spans="1:31" x14ac:dyDescent="0.25">
      <c r="A8048">
        <v>2353968</v>
      </c>
      <c r="B8048">
        <v>1</v>
      </c>
      <c r="C8048" t="s">
        <v>80</v>
      </c>
      <c r="D8048" t="s">
        <v>105</v>
      </c>
      <c r="E8048" t="s">
        <v>141</v>
      </c>
      <c r="F8048" t="s">
        <v>2557</v>
      </c>
      <c r="G8048" t="s">
        <v>134</v>
      </c>
      <c r="H8048" t="s">
        <v>135</v>
      </c>
      <c r="I8048" t="s">
        <v>144</v>
      </c>
      <c r="J8048" t="s">
        <v>137</v>
      </c>
      <c r="K8048" t="s">
        <v>138</v>
      </c>
      <c r="L8048" t="s">
        <v>22752</v>
      </c>
      <c r="M8048" t="s">
        <v>22753</v>
      </c>
      <c r="N8048">
        <v>0.60694444400000003</v>
      </c>
      <c r="O8048">
        <v>5</v>
      </c>
      <c r="P8048">
        <v>670</v>
      </c>
      <c r="Q8048">
        <v>13</v>
      </c>
      <c r="R8048">
        <v>88</v>
      </c>
      <c r="S8048">
        <v>8</v>
      </c>
      <c r="T8048">
        <v>75</v>
      </c>
      <c r="U8048">
        <v>0</v>
      </c>
      <c r="V8048">
        <v>0</v>
      </c>
      <c r="W8048">
        <v>1.2079014946618334</v>
      </c>
      <c r="X8048">
        <v>74.825502672989685</v>
      </c>
      <c r="Y8048">
        <v>18.099102736479168</v>
      </c>
      <c r="Z8048">
        <v>19.010910591217318</v>
      </c>
      <c r="AA8048">
        <v>4.8007515030785086</v>
      </c>
      <c r="AB8048">
        <v>37.493731523145769</v>
      </c>
      <c r="AC8048">
        <v>0</v>
      </c>
      <c r="AD8048">
        <v>0</v>
      </c>
      <c r="AE8048">
        <v>155.43790052157232</v>
      </c>
    </row>
    <row r="8049" spans="1:31" x14ac:dyDescent="0.25">
      <c r="A8049">
        <v>2353862</v>
      </c>
      <c r="B8049">
        <v>1</v>
      </c>
      <c r="C8049" t="s">
        <v>81</v>
      </c>
      <c r="D8049" t="s">
        <v>123</v>
      </c>
      <c r="E8049" t="s">
        <v>151</v>
      </c>
      <c r="F8049" t="s">
        <v>22754</v>
      </c>
      <c r="G8049" t="s">
        <v>352</v>
      </c>
      <c r="H8049" t="s">
        <v>154</v>
      </c>
      <c r="I8049" t="s">
        <v>144</v>
      </c>
      <c r="J8049" t="s">
        <v>137</v>
      </c>
      <c r="K8049" t="s">
        <v>138</v>
      </c>
      <c r="L8049" t="s">
        <v>22755</v>
      </c>
      <c r="M8049" t="s">
        <v>22756</v>
      </c>
      <c r="N8049">
        <v>4.3416666660000001</v>
      </c>
      <c r="O8049">
        <v>0</v>
      </c>
      <c r="P8049">
        <v>3</v>
      </c>
      <c r="Q8049">
        <v>0</v>
      </c>
      <c r="R8049">
        <v>19</v>
      </c>
      <c r="S8049">
        <v>0</v>
      </c>
      <c r="T8049">
        <v>5</v>
      </c>
      <c r="U8049">
        <v>0</v>
      </c>
      <c r="V8049">
        <v>0</v>
      </c>
      <c r="W8049">
        <v>0</v>
      </c>
      <c r="X8049">
        <v>1.9739942259394196</v>
      </c>
      <c r="Y8049">
        <v>0</v>
      </c>
      <c r="Z8049">
        <v>45.586710347815178</v>
      </c>
      <c r="AA8049">
        <v>0</v>
      </c>
      <c r="AB8049">
        <v>12.003479621314003</v>
      </c>
      <c r="AC8049">
        <v>0</v>
      </c>
      <c r="AD8049">
        <v>0</v>
      </c>
      <c r="AE8049">
        <v>59.564184195068606</v>
      </c>
    </row>
    <row r="8050" spans="1:31" x14ac:dyDescent="0.25">
      <c r="A8050">
        <v>2353670</v>
      </c>
      <c r="B8050">
        <v>1</v>
      </c>
      <c r="C8050" t="s">
        <v>80</v>
      </c>
      <c r="D8050" t="s">
        <v>109</v>
      </c>
      <c r="E8050" t="s">
        <v>151</v>
      </c>
      <c r="F8050" t="s">
        <v>22757</v>
      </c>
      <c r="G8050" t="s">
        <v>153</v>
      </c>
      <c r="H8050" t="s">
        <v>154</v>
      </c>
      <c r="I8050" t="s">
        <v>144</v>
      </c>
      <c r="J8050" t="s">
        <v>137</v>
      </c>
      <c r="K8050" t="s">
        <v>138</v>
      </c>
      <c r="L8050" t="s">
        <v>22758</v>
      </c>
      <c r="M8050" t="s">
        <v>22759</v>
      </c>
      <c r="N8050">
        <v>1.8730555550000001</v>
      </c>
      <c r="O8050">
        <v>0</v>
      </c>
      <c r="P8050">
        <v>30</v>
      </c>
      <c r="Q8050">
        <v>0</v>
      </c>
      <c r="R8050">
        <v>2</v>
      </c>
      <c r="S8050">
        <v>0</v>
      </c>
      <c r="T8050">
        <v>3</v>
      </c>
      <c r="U8050">
        <v>0</v>
      </c>
      <c r="V8050">
        <v>0</v>
      </c>
      <c r="W8050">
        <v>0</v>
      </c>
      <c r="X8050">
        <v>8.9367951168637134</v>
      </c>
      <c r="Y8050">
        <v>0</v>
      </c>
      <c r="Z8050">
        <v>3.5618305262967658</v>
      </c>
      <c r="AA8050">
        <v>0</v>
      </c>
      <c r="AB8050">
        <v>0.11447299687076165</v>
      </c>
      <c r="AC8050">
        <v>0</v>
      </c>
      <c r="AD8050">
        <v>0</v>
      </c>
      <c r="AE8050">
        <v>12.613098640031241</v>
      </c>
    </row>
    <row r="8051" spans="1:31" x14ac:dyDescent="0.25">
      <c r="A8051">
        <v>2353716</v>
      </c>
      <c r="B8051">
        <v>1</v>
      </c>
      <c r="C8051" t="s">
        <v>80</v>
      </c>
      <c r="D8051" t="s">
        <v>83</v>
      </c>
      <c r="E8051" t="s">
        <v>326</v>
      </c>
      <c r="F8051" t="s">
        <v>22760</v>
      </c>
      <c r="G8051" t="s">
        <v>352</v>
      </c>
      <c r="H8051" t="s">
        <v>154</v>
      </c>
      <c r="I8051" t="s">
        <v>144</v>
      </c>
      <c r="J8051" t="s">
        <v>3</v>
      </c>
      <c r="K8051" t="s">
        <v>138</v>
      </c>
      <c r="L8051" t="s">
        <v>22761</v>
      </c>
      <c r="M8051" t="s">
        <v>22762</v>
      </c>
      <c r="N8051">
        <v>4.676666666</v>
      </c>
      <c r="O8051">
        <v>0</v>
      </c>
      <c r="P8051">
        <v>226</v>
      </c>
      <c r="Q8051">
        <v>0</v>
      </c>
      <c r="R8051">
        <v>0</v>
      </c>
      <c r="S8051">
        <v>0</v>
      </c>
      <c r="T8051">
        <v>13</v>
      </c>
      <c r="U8051">
        <v>0</v>
      </c>
      <c r="V8051">
        <v>0</v>
      </c>
      <c r="W8051">
        <v>0</v>
      </c>
      <c r="X8051">
        <v>272.43676876635868</v>
      </c>
      <c r="Y8051">
        <v>0</v>
      </c>
      <c r="Z8051">
        <v>0</v>
      </c>
      <c r="AA8051">
        <v>0</v>
      </c>
      <c r="AB8051">
        <v>82.936619924236808</v>
      </c>
      <c r="AC8051">
        <v>0</v>
      </c>
      <c r="AD8051">
        <v>0</v>
      </c>
      <c r="AE8051">
        <v>355.3733886905955</v>
      </c>
    </row>
    <row r="8052" spans="1:31" x14ac:dyDescent="0.25">
      <c r="A8052">
        <v>2353759</v>
      </c>
      <c r="B8052">
        <v>1</v>
      </c>
      <c r="C8052" t="s">
        <v>80</v>
      </c>
      <c r="D8052" t="s">
        <v>83</v>
      </c>
      <c r="E8052" t="s">
        <v>147</v>
      </c>
      <c r="F8052" t="s">
        <v>22763</v>
      </c>
      <c r="G8052" t="s">
        <v>134</v>
      </c>
      <c r="H8052" t="s">
        <v>135</v>
      </c>
      <c r="I8052" t="s">
        <v>144</v>
      </c>
      <c r="J8052" t="s">
        <v>137</v>
      </c>
      <c r="K8052" t="s">
        <v>138</v>
      </c>
      <c r="L8052" t="s">
        <v>22764</v>
      </c>
      <c r="M8052" t="s">
        <v>22765</v>
      </c>
      <c r="N8052">
        <v>0.33555555500000001</v>
      </c>
      <c r="O8052">
        <v>0</v>
      </c>
      <c r="P8052">
        <v>1464</v>
      </c>
      <c r="Q8052">
        <v>0</v>
      </c>
      <c r="R8052">
        <v>0</v>
      </c>
      <c r="S8052">
        <v>9</v>
      </c>
      <c r="T8052">
        <v>178</v>
      </c>
      <c r="U8052">
        <v>11</v>
      </c>
      <c r="V8052">
        <v>0</v>
      </c>
      <c r="W8052">
        <v>0</v>
      </c>
      <c r="X8052">
        <v>130.382422012739</v>
      </c>
      <c r="Y8052">
        <v>0</v>
      </c>
      <c r="Z8052">
        <v>0</v>
      </c>
      <c r="AA8052">
        <v>96.538645428120276</v>
      </c>
      <c r="AB8052">
        <v>52.816361756292025</v>
      </c>
      <c r="AC8052">
        <v>261.75879096592314</v>
      </c>
      <c r="AD8052">
        <v>0</v>
      </c>
      <c r="AE8052">
        <v>541.49622016307444</v>
      </c>
    </row>
    <row r="8053" spans="1:31" x14ac:dyDescent="0.25">
      <c r="A8053">
        <v>2354008</v>
      </c>
      <c r="B8053">
        <v>1</v>
      </c>
      <c r="C8053" t="s">
        <v>80</v>
      </c>
      <c r="D8053" t="s">
        <v>93</v>
      </c>
      <c r="E8053" t="s">
        <v>174</v>
      </c>
      <c r="F8053" t="s">
        <v>1451</v>
      </c>
      <c r="G8053" t="s">
        <v>176</v>
      </c>
      <c r="H8053" t="s">
        <v>154</v>
      </c>
      <c r="I8053" t="s">
        <v>144</v>
      </c>
      <c r="J8053" t="s">
        <v>137</v>
      </c>
      <c r="K8053" t="s">
        <v>138</v>
      </c>
      <c r="L8053" t="s">
        <v>22766</v>
      </c>
      <c r="M8053" t="s">
        <v>22611</v>
      </c>
      <c r="N8053">
        <v>1.186388888</v>
      </c>
      <c r="O8053">
        <v>0</v>
      </c>
      <c r="P8053">
        <v>29</v>
      </c>
      <c r="Q8053">
        <v>0</v>
      </c>
      <c r="R8053">
        <v>16</v>
      </c>
      <c r="S8053">
        <v>0</v>
      </c>
      <c r="T8053">
        <v>18</v>
      </c>
      <c r="U8053">
        <v>0</v>
      </c>
      <c r="V8053">
        <v>0</v>
      </c>
      <c r="W8053">
        <v>0</v>
      </c>
      <c r="X8053">
        <v>26.935107960505338</v>
      </c>
      <c r="Y8053">
        <v>0</v>
      </c>
      <c r="Z8053">
        <v>101.03046334730919</v>
      </c>
      <c r="AA8053">
        <v>0</v>
      </c>
      <c r="AB8053">
        <v>26.470938530410486</v>
      </c>
      <c r="AC8053">
        <v>0</v>
      </c>
      <c r="AD8053">
        <v>0</v>
      </c>
      <c r="AE8053">
        <v>154.43650983822502</v>
      </c>
    </row>
    <row r="8054" spans="1:31" x14ac:dyDescent="0.25">
      <c r="A8054">
        <v>2354045</v>
      </c>
      <c r="B8054">
        <v>1</v>
      </c>
      <c r="C8054" t="s">
        <v>80</v>
      </c>
      <c r="D8054" t="s">
        <v>103</v>
      </c>
      <c r="E8054" t="s">
        <v>132</v>
      </c>
      <c r="F8054" t="s">
        <v>3753</v>
      </c>
      <c r="G8054" t="s">
        <v>134</v>
      </c>
      <c r="H8054" t="s">
        <v>135</v>
      </c>
      <c r="I8054" t="s">
        <v>144</v>
      </c>
      <c r="J8054" t="s">
        <v>137</v>
      </c>
      <c r="K8054" t="s">
        <v>138</v>
      </c>
      <c r="L8054" t="s">
        <v>22767</v>
      </c>
      <c r="M8054" t="s">
        <v>22768</v>
      </c>
      <c r="N8054">
        <v>0.96166666599999995</v>
      </c>
      <c r="O8054">
        <v>1</v>
      </c>
      <c r="P8054">
        <v>287</v>
      </c>
      <c r="Q8054">
        <v>18</v>
      </c>
      <c r="R8054">
        <v>107</v>
      </c>
      <c r="S8054">
        <v>11</v>
      </c>
      <c r="T8054">
        <v>50</v>
      </c>
      <c r="U8054">
        <v>3</v>
      </c>
      <c r="V8054">
        <v>0</v>
      </c>
      <c r="W8054">
        <v>0.89694515195408053</v>
      </c>
      <c r="X8054">
        <v>81.462413692203057</v>
      </c>
      <c r="Y8054">
        <v>416.08364067296424</v>
      </c>
      <c r="Z8054">
        <v>400.00207664169926</v>
      </c>
      <c r="AA8054">
        <v>512.7778741086679</v>
      </c>
      <c r="AB8054">
        <v>93.404138424707796</v>
      </c>
      <c r="AC8054">
        <v>16.045379302185648</v>
      </c>
      <c r="AD8054">
        <v>0</v>
      </c>
      <c r="AE8054">
        <v>1520.672467994382</v>
      </c>
    </row>
    <row r="8055" spans="1:31" x14ac:dyDescent="0.25">
      <c r="A8055">
        <v>2353925</v>
      </c>
      <c r="B8055">
        <v>1</v>
      </c>
      <c r="C8055" t="s">
        <v>80</v>
      </c>
      <c r="D8055" t="s">
        <v>83</v>
      </c>
      <c r="E8055" t="s">
        <v>141</v>
      </c>
      <c r="F8055" t="s">
        <v>2787</v>
      </c>
      <c r="G8055" t="s">
        <v>134</v>
      </c>
      <c r="H8055" t="s">
        <v>135</v>
      </c>
      <c r="I8055" t="s">
        <v>144</v>
      </c>
      <c r="J8055" t="s">
        <v>137</v>
      </c>
      <c r="K8055" t="s">
        <v>138</v>
      </c>
      <c r="L8055" t="s">
        <v>22769</v>
      </c>
      <c r="M8055" t="s">
        <v>22770</v>
      </c>
      <c r="N8055">
        <v>0.158611111</v>
      </c>
      <c r="O8055">
        <v>9</v>
      </c>
      <c r="P8055">
        <v>651</v>
      </c>
      <c r="Q8055">
        <v>14</v>
      </c>
      <c r="R8055">
        <v>41</v>
      </c>
      <c r="S8055">
        <v>28</v>
      </c>
      <c r="T8055">
        <v>50</v>
      </c>
      <c r="U8055">
        <v>1</v>
      </c>
      <c r="V8055">
        <v>0</v>
      </c>
      <c r="W8055">
        <v>2.4385981751951937</v>
      </c>
      <c r="X8055">
        <v>25.94816988539133</v>
      </c>
      <c r="Y8055">
        <v>4.7439869500021272</v>
      </c>
      <c r="Z8055">
        <v>3.2776534759972198</v>
      </c>
      <c r="AA8055">
        <v>52.25207122337406</v>
      </c>
      <c r="AB8055">
        <v>8.4618828919750726</v>
      </c>
      <c r="AC8055">
        <v>3.7123800308941397</v>
      </c>
      <c r="AD8055">
        <v>0</v>
      </c>
      <c r="AE8055">
        <v>100.83474263282915</v>
      </c>
    </row>
    <row r="8056" spans="1:31" x14ac:dyDescent="0.25">
      <c r="A8056">
        <v>2353945</v>
      </c>
      <c r="B8056">
        <v>1</v>
      </c>
      <c r="C8056" t="s">
        <v>81</v>
      </c>
      <c r="D8056" t="s">
        <v>114</v>
      </c>
      <c r="E8056" t="s">
        <v>147</v>
      </c>
      <c r="F8056" t="s">
        <v>15557</v>
      </c>
      <c r="G8056" t="s">
        <v>184</v>
      </c>
      <c r="H8056" t="s">
        <v>135</v>
      </c>
      <c r="I8056" t="s">
        <v>144</v>
      </c>
      <c r="J8056" t="s">
        <v>137</v>
      </c>
      <c r="K8056" t="s">
        <v>138</v>
      </c>
      <c r="L8056" t="s">
        <v>22771</v>
      </c>
      <c r="M8056" t="s">
        <v>22772</v>
      </c>
      <c r="N8056">
        <v>0.93805555500000004</v>
      </c>
      <c r="O8056">
        <v>0</v>
      </c>
      <c r="P8056">
        <v>312</v>
      </c>
      <c r="Q8056">
        <v>0</v>
      </c>
      <c r="R8056">
        <v>3</v>
      </c>
      <c r="S8056">
        <v>2</v>
      </c>
      <c r="T8056">
        <v>22</v>
      </c>
      <c r="U8056">
        <v>0</v>
      </c>
      <c r="V8056">
        <v>0</v>
      </c>
      <c r="W8056">
        <v>0</v>
      </c>
      <c r="X8056">
        <v>37.798456008738206</v>
      </c>
      <c r="Y8056">
        <v>0</v>
      </c>
      <c r="Z8056">
        <v>5.9097907000283334E-2</v>
      </c>
      <c r="AA8056">
        <v>4.9776120240675814</v>
      </c>
      <c r="AB8056">
        <v>7.8428101819128528</v>
      </c>
      <c r="AC8056">
        <v>0</v>
      </c>
      <c r="AD8056">
        <v>0</v>
      </c>
      <c r="AE8056">
        <v>50.677976121718928</v>
      </c>
    </row>
    <row r="8057" spans="1:31" x14ac:dyDescent="0.25">
      <c r="A8057">
        <v>2353633</v>
      </c>
      <c r="B8057">
        <v>1</v>
      </c>
      <c r="C8057" t="s">
        <v>80</v>
      </c>
      <c r="D8057" t="s">
        <v>92</v>
      </c>
      <c r="E8057" t="s">
        <v>326</v>
      </c>
      <c r="F8057" t="s">
        <v>22773</v>
      </c>
      <c r="G8057" t="s">
        <v>391</v>
      </c>
      <c r="H8057" t="s">
        <v>154</v>
      </c>
      <c r="I8057" t="s">
        <v>144</v>
      </c>
      <c r="J8057" t="s">
        <v>137</v>
      </c>
      <c r="K8057" t="s">
        <v>138</v>
      </c>
      <c r="L8057" t="s">
        <v>22774</v>
      </c>
      <c r="M8057" t="s">
        <v>22775</v>
      </c>
      <c r="N8057">
        <v>2.4536111109999998</v>
      </c>
      <c r="O8057">
        <v>0</v>
      </c>
      <c r="P8057">
        <v>26</v>
      </c>
      <c r="Q8057">
        <v>0</v>
      </c>
      <c r="R8057">
        <v>0</v>
      </c>
      <c r="S8057">
        <v>0</v>
      </c>
      <c r="T8057">
        <v>8</v>
      </c>
      <c r="U8057">
        <v>0</v>
      </c>
      <c r="V8057">
        <v>0</v>
      </c>
      <c r="W8057">
        <v>0</v>
      </c>
      <c r="X8057">
        <v>29.022471525286175</v>
      </c>
      <c r="Y8057">
        <v>0</v>
      </c>
      <c r="Z8057">
        <v>0</v>
      </c>
      <c r="AA8057">
        <v>0</v>
      </c>
      <c r="AB8057">
        <v>29.415360328153128</v>
      </c>
      <c r="AC8057">
        <v>0</v>
      </c>
      <c r="AD8057">
        <v>0</v>
      </c>
      <c r="AE8057">
        <v>58.437831853439306</v>
      </c>
    </row>
    <row r="8058" spans="1:31" x14ac:dyDescent="0.25">
      <c r="A8058">
        <v>2353882</v>
      </c>
      <c r="B8058">
        <v>1</v>
      </c>
      <c r="C8058" t="s">
        <v>80</v>
      </c>
      <c r="D8058" t="s">
        <v>108</v>
      </c>
      <c r="E8058" t="s">
        <v>151</v>
      </c>
      <c r="F8058" t="s">
        <v>22776</v>
      </c>
      <c r="G8058" t="s">
        <v>153</v>
      </c>
      <c r="H8058" t="s">
        <v>154</v>
      </c>
      <c r="I8058" t="s">
        <v>144</v>
      </c>
      <c r="J8058" t="s">
        <v>137</v>
      </c>
      <c r="K8058" t="s">
        <v>138</v>
      </c>
      <c r="L8058" t="s">
        <v>22777</v>
      </c>
      <c r="M8058" t="s">
        <v>22778</v>
      </c>
      <c r="N8058">
        <v>1.758611111</v>
      </c>
      <c r="O8058">
        <v>0</v>
      </c>
      <c r="P8058">
        <v>1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0.2693417302723875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0.2693417302723875</v>
      </c>
    </row>
    <row r="8059" spans="1:31" x14ac:dyDescent="0.25">
      <c r="A8059">
        <v>2353733</v>
      </c>
      <c r="B8059">
        <v>1</v>
      </c>
      <c r="C8059" t="s">
        <v>80</v>
      </c>
      <c r="D8059" t="s">
        <v>99</v>
      </c>
      <c r="E8059" t="s">
        <v>151</v>
      </c>
      <c r="F8059" t="s">
        <v>22779</v>
      </c>
      <c r="G8059" t="s">
        <v>208</v>
      </c>
      <c r="H8059" t="s">
        <v>154</v>
      </c>
      <c r="I8059" t="s">
        <v>144</v>
      </c>
      <c r="J8059" t="s">
        <v>137</v>
      </c>
      <c r="K8059" t="s">
        <v>209</v>
      </c>
      <c r="L8059" t="s">
        <v>22780</v>
      </c>
      <c r="M8059" t="s">
        <v>22781</v>
      </c>
      <c r="N8059">
        <v>0.68916666599999998</v>
      </c>
      <c r="O8059">
        <v>0</v>
      </c>
      <c r="P8059">
        <v>70</v>
      </c>
      <c r="Q8059">
        <v>0</v>
      </c>
      <c r="R8059">
        <v>1</v>
      </c>
      <c r="S8059">
        <v>0</v>
      </c>
      <c r="T8059">
        <v>15</v>
      </c>
      <c r="U8059">
        <v>0</v>
      </c>
      <c r="V8059">
        <v>0</v>
      </c>
      <c r="W8059">
        <v>0</v>
      </c>
      <c r="X8059">
        <v>11.434150804604878</v>
      </c>
      <c r="Y8059">
        <v>0</v>
      </c>
      <c r="Z8059">
        <v>7.4779081558625005E-2</v>
      </c>
      <c r="AA8059">
        <v>0</v>
      </c>
      <c r="AB8059">
        <v>11.440249689607409</v>
      </c>
      <c r="AC8059">
        <v>0</v>
      </c>
      <c r="AD8059">
        <v>0</v>
      </c>
      <c r="AE8059">
        <v>22.949179575770913</v>
      </c>
    </row>
    <row r="8060" spans="1:31" x14ac:dyDescent="0.25">
      <c r="A8060">
        <v>2354031</v>
      </c>
      <c r="B8060">
        <v>1</v>
      </c>
      <c r="C8060" t="s">
        <v>80</v>
      </c>
      <c r="D8060" t="s">
        <v>96</v>
      </c>
      <c r="E8060" t="s">
        <v>157</v>
      </c>
      <c r="F8060" t="s">
        <v>22782</v>
      </c>
      <c r="G8060" t="s">
        <v>159</v>
      </c>
      <c r="H8060" t="s">
        <v>154</v>
      </c>
      <c r="I8060" t="s">
        <v>144</v>
      </c>
      <c r="J8060" t="s">
        <v>137</v>
      </c>
      <c r="K8060" t="s">
        <v>138</v>
      </c>
      <c r="L8060" t="s">
        <v>22783</v>
      </c>
      <c r="M8060" t="s">
        <v>22784</v>
      </c>
      <c r="N8060">
        <v>5.9822222219999999</v>
      </c>
      <c r="O8060">
        <v>0</v>
      </c>
      <c r="P8060">
        <v>1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23.069122876659804</v>
      </c>
      <c r="Y8060">
        <v>0</v>
      </c>
      <c r="Z8060">
        <v>0</v>
      </c>
      <c r="AA8060">
        <v>0</v>
      </c>
      <c r="AB8060">
        <v>0</v>
      </c>
      <c r="AC8060">
        <v>0</v>
      </c>
      <c r="AD8060">
        <v>0</v>
      </c>
      <c r="AE8060">
        <v>23.069122876659804</v>
      </c>
    </row>
    <row r="8061" spans="1:31" x14ac:dyDescent="0.25">
      <c r="A8061">
        <v>2353819</v>
      </c>
      <c r="B8061">
        <v>1</v>
      </c>
      <c r="C8061" t="s">
        <v>81</v>
      </c>
      <c r="D8061" t="s">
        <v>118</v>
      </c>
      <c r="E8061" t="s">
        <v>147</v>
      </c>
      <c r="F8061" t="s">
        <v>22785</v>
      </c>
      <c r="G8061" t="s">
        <v>494</v>
      </c>
      <c r="H8061" t="s">
        <v>135</v>
      </c>
      <c r="I8061" t="s">
        <v>144</v>
      </c>
      <c r="J8061" t="s">
        <v>137</v>
      </c>
      <c r="K8061" t="s">
        <v>138</v>
      </c>
      <c r="L8061" t="s">
        <v>22786</v>
      </c>
      <c r="M8061" t="s">
        <v>22787</v>
      </c>
      <c r="N8061">
        <v>5.9427777769999999</v>
      </c>
      <c r="O8061">
        <v>0</v>
      </c>
      <c r="P8061">
        <v>0</v>
      </c>
      <c r="Q8061">
        <v>9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173.9236559177503</v>
      </c>
      <c r="Z8061">
        <v>0</v>
      </c>
      <c r="AA8061">
        <v>0</v>
      </c>
      <c r="AB8061">
        <v>0</v>
      </c>
      <c r="AC8061">
        <v>0</v>
      </c>
      <c r="AD8061">
        <v>0</v>
      </c>
      <c r="AE8061">
        <v>173.9236559177503</v>
      </c>
    </row>
    <row r="8062" spans="1:31" x14ac:dyDescent="0.25">
      <c r="A8062">
        <v>2353656</v>
      </c>
      <c r="B8062">
        <v>1</v>
      </c>
      <c r="C8062" t="s">
        <v>80</v>
      </c>
      <c r="D8062" t="s">
        <v>97</v>
      </c>
      <c r="E8062" t="s">
        <v>147</v>
      </c>
      <c r="F8062" t="s">
        <v>1601</v>
      </c>
      <c r="G8062" t="s">
        <v>3157</v>
      </c>
      <c r="H8062" t="s">
        <v>135</v>
      </c>
      <c r="I8062" t="s">
        <v>144</v>
      </c>
      <c r="J8062" t="s">
        <v>137</v>
      </c>
      <c r="K8062" t="s">
        <v>138</v>
      </c>
      <c r="L8062" t="s">
        <v>22788</v>
      </c>
      <c r="M8062" t="s">
        <v>22789</v>
      </c>
      <c r="N8062">
        <v>2.6691666660000002</v>
      </c>
      <c r="O8062">
        <v>0</v>
      </c>
      <c r="P8062">
        <v>75</v>
      </c>
      <c r="Q8062">
        <v>0</v>
      </c>
      <c r="R8062">
        <v>8</v>
      </c>
      <c r="S8062">
        <v>0</v>
      </c>
      <c r="T8062">
        <v>18</v>
      </c>
      <c r="U8062">
        <v>0</v>
      </c>
      <c r="V8062">
        <v>0</v>
      </c>
      <c r="W8062">
        <v>0</v>
      </c>
      <c r="X8062">
        <v>59.02975943050194</v>
      </c>
      <c r="Y8062">
        <v>0</v>
      </c>
      <c r="Z8062">
        <v>5.7060495409688938</v>
      </c>
      <c r="AA8062">
        <v>0</v>
      </c>
      <c r="AB8062">
        <v>44.466293651089302</v>
      </c>
      <c r="AC8062">
        <v>0</v>
      </c>
      <c r="AD8062">
        <v>0</v>
      </c>
      <c r="AE8062">
        <v>109.20210262256013</v>
      </c>
    </row>
    <row r="8063" spans="1:31" x14ac:dyDescent="0.25">
      <c r="A8063">
        <v>2353673</v>
      </c>
      <c r="B8063">
        <v>1</v>
      </c>
      <c r="C8063" t="s">
        <v>80</v>
      </c>
      <c r="D8063" t="s">
        <v>105</v>
      </c>
      <c r="E8063" t="s">
        <v>174</v>
      </c>
      <c r="F8063" t="s">
        <v>12467</v>
      </c>
      <c r="G8063" t="s">
        <v>344</v>
      </c>
      <c r="H8063" t="s">
        <v>154</v>
      </c>
      <c r="I8063" t="s">
        <v>144</v>
      </c>
      <c r="J8063" t="s">
        <v>137</v>
      </c>
      <c r="K8063" t="s">
        <v>138</v>
      </c>
      <c r="L8063" t="s">
        <v>22790</v>
      </c>
      <c r="M8063" t="s">
        <v>22791</v>
      </c>
      <c r="N8063">
        <v>1.0038888880000001</v>
      </c>
      <c r="O8063">
        <v>0</v>
      </c>
      <c r="P8063">
        <v>99</v>
      </c>
      <c r="Q8063">
        <v>0</v>
      </c>
      <c r="R8063">
        <v>4</v>
      </c>
      <c r="S8063">
        <v>0</v>
      </c>
      <c r="T8063">
        <v>16</v>
      </c>
      <c r="U8063">
        <v>0</v>
      </c>
      <c r="V8063">
        <v>0</v>
      </c>
      <c r="W8063">
        <v>0</v>
      </c>
      <c r="X8063">
        <v>22.556164253822534</v>
      </c>
      <c r="Y8063">
        <v>0</v>
      </c>
      <c r="Z8063">
        <v>1.3824789893892273</v>
      </c>
      <c r="AA8063">
        <v>0</v>
      </c>
      <c r="AB8063">
        <v>15.29941182893438</v>
      </c>
      <c r="AC8063">
        <v>0</v>
      </c>
      <c r="AD8063">
        <v>0</v>
      </c>
      <c r="AE8063">
        <v>39.238055072146139</v>
      </c>
    </row>
    <row r="8064" spans="1:31" x14ac:dyDescent="0.25">
      <c r="A8064">
        <v>2353650</v>
      </c>
      <c r="B8064">
        <v>1</v>
      </c>
      <c r="C8064" t="s">
        <v>80</v>
      </c>
      <c r="D8064" t="s">
        <v>108</v>
      </c>
      <c r="E8064" t="s">
        <v>151</v>
      </c>
      <c r="F8064" t="s">
        <v>22792</v>
      </c>
      <c r="G8064" t="s">
        <v>153</v>
      </c>
      <c r="H8064" t="s">
        <v>154</v>
      </c>
      <c r="I8064" t="s">
        <v>144</v>
      </c>
      <c r="J8064" t="s">
        <v>137</v>
      </c>
      <c r="K8064" t="s">
        <v>138</v>
      </c>
      <c r="L8064" t="s">
        <v>22793</v>
      </c>
      <c r="M8064" t="s">
        <v>22794</v>
      </c>
      <c r="N8064">
        <v>1.7413888879999999</v>
      </c>
      <c r="O8064">
        <v>0</v>
      </c>
      <c r="P8064">
        <v>12</v>
      </c>
      <c r="Q8064">
        <v>0</v>
      </c>
      <c r="R8064">
        <v>4</v>
      </c>
      <c r="S8064">
        <v>0</v>
      </c>
      <c r="T8064">
        <v>2</v>
      </c>
      <c r="U8064">
        <v>0</v>
      </c>
      <c r="V8064">
        <v>0</v>
      </c>
      <c r="W8064">
        <v>0</v>
      </c>
      <c r="X8064">
        <v>5.4905073722192981</v>
      </c>
      <c r="Y8064">
        <v>0</v>
      </c>
      <c r="Z8064">
        <v>7.1947544773271437</v>
      </c>
      <c r="AA8064">
        <v>0</v>
      </c>
      <c r="AB8064">
        <v>1.4935495339231613</v>
      </c>
      <c r="AC8064">
        <v>0</v>
      </c>
      <c r="AD8064">
        <v>0</v>
      </c>
      <c r="AE8064">
        <v>14.178811383469604</v>
      </c>
    </row>
    <row r="8065" spans="1:31" x14ac:dyDescent="0.25">
      <c r="A8065">
        <v>2354051</v>
      </c>
      <c r="B8065">
        <v>1</v>
      </c>
      <c r="C8065" t="s">
        <v>80</v>
      </c>
      <c r="D8065" t="s">
        <v>96</v>
      </c>
      <c r="E8065" t="s">
        <v>141</v>
      </c>
      <c r="F8065" t="s">
        <v>6274</v>
      </c>
      <c r="G8065" t="s">
        <v>1209</v>
      </c>
      <c r="H8065" t="s">
        <v>135</v>
      </c>
      <c r="I8065" t="s">
        <v>144</v>
      </c>
      <c r="J8065" t="s">
        <v>137</v>
      </c>
      <c r="K8065" t="s">
        <v>138</v>
      </c>
      <c r="L8065" t="s">
        <v>22795</v>
      </c>
      <c r="M8065" t="s">
        <v>22796</v>
      </c>
      <c r="N8065">
        <v>3.1788888879999999</v>
      </c>
      <c r="O8065">
        <v>2</v>
      </c>
      <c r="P8065">
        <v>121</v>
      </c>
      <c r="Q8065">
        <v>1</v>
      </c>
      <c r="R8065">
        <v>182</v>
      </c>
      <c r="S8065">
        <v>1</v>
      </c>
      <c r="T8065">
        <v>42</v>
      </c>
      <c r="U8065">
        <v>0</v>
      </c>
      <c r="V8065">
        <v>0</v>
      </c>
      <c r="W8065">
        <v>178.91050941049127</v>
      </c>
      <c r="X8065">
        <v>244.41351275706432</v>
      </c>
      <c r="Y8065">
        <v>4.0887485220743001</v>
      </c>
      <c r="Z8065">
        <v>604.15000407926982</v>
      </c>
      <c r="AA8065">
        <v>68.716198513455168</v>
      </c>
      <c r="AB8065">
        <v>335.59783864212818</v>
      </c>
      <c r="AC8065">
        <v>0</v>
      </c>
      <c r="AD8065">
        <v>0</v>
      </c>
      <c r="AE8065">
        <v>1435.876811924483</v>
      </c>
    </row>
    <row r="8066" spans="1:31" x14ac:dyDescent="0.25">
      <c r="A8066">
        <v>2353756</v>
      </c>
      <c r="B8066">
        <v>1</v>
      </c>
      <c r="C8066" t="s">
        <v>81</v>
      </c>
      <c r="D8066" t="s">
        <v>128</v>
      </c>
      <c r="E8066" t="s">
        <v>157</v>
      </c>
      <c r="F8066" t="s">
        <v>22797</v>
      </c>
      <c r="G8066" t="s">
        <v>352</v>
      </c>
      <c r="H8066" t="s">
        <v>154</v>
      </c>
      <c r="I8066" t="s">
        <v>144</v>
      </c>
      <c r="J8066" t="s">
        <v>3</v>
      </c>
      <c r="K8066" t="s">
        <v>138</v>
      </c>
      <c r="L8066" t="s">
        <v>22798</v>
      </c>
      <c r="M8066" t="s">
        <v>22799</v>
      </c>
      <c r="N8066">
        <v>2.9527777770000001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1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11.382163880514973</v>
      </c>
      <c r="AC8066">
        <v>0</v>
      </c>
      <c r="AD8066">
        <v>0</v>
      </c>
      <c r="AE8066">
        <v>11.382163880514973</v>
      </c>
    </row>
    <row r="8067" spans="1:31" x14ac:dyDescent="0.25">
      <c r="A8067">
        <v>2353905</v>
      </c>
      <c r="B8067">
        <v>1</v>
      </c>
      <c r="C8067" t="s">
        <v>81</v>
      </c>
      <c r="D8067" t="s">
        <v>124</v>
      </c>
      <c r="E8067" t="s">
        <v>157</v>
      </c>
      <c r="F8067" t="s">
        <v>22800</v>
      </c>
      <c r="G8067" t="s">
        <v>159</v>
      </c>
      <c r="H8067" t="s">
        <v>154</v>
      </c>
      <c r="I8067" t="s">
        <v>144</v>
      </c>
      <c r="J8067" t="s">
        <v>137</v>
      </c>
      <c r="K8067" t="s">
        <v>138</v>
      </c>
      <c r="L8067" t="s">
        <v>22801</v>
      </c>
      <c r="M8067" t="s">
        <v>22802</v>
      </c>
      <c r="N8067">
        <v>0.47222222200000002</v>
      </c>
      <c r="O8067">
        <v>0</v>
      </c>
      <c r="P8067">
        <v>3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0.27931864506902776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E8067">
        <v>0.27931864506902776</v>
      </c>
    </row>
    <row r="8068" spans="1:31" x14ac:dyDescent="0.25">
      <c r="A8068">
        <v>2353859</v>
      </c>
      <c r="B8068">
        <v>1</v>
      </c>
      <c r="C8068" t="s">
        <v>81</v>
      </c>
      <c r="D8068" t="s">
        <v>118</v>
      </c>
      <c r="E8068" t="s">
        <v>141</v>
      </c>
      <c r="F8068" t="s">
        <v>22803</v>
      </c>
      <c r="G8068" t="s">
        <v>208</v>
      </c>
      <c r="H8068" t="s">
        <v>135</v>
      </c>
      <c r="I8068" t="s">
        <v>144</v>
      </c>
      <c r="J8068" t="s">
        <v>137</v>
      </c>
      <c r="K8068" t="s">
        <v>209</v>
      </c>
      <c r="L8068" t="s">
        <v>22804</v>
      </c>
      <c r="M8068" t="s">
        <v>22805</v>
      </c>
      <c r="N8068">
        <v>3.7749999999999999</v>
      </c>
      <c r="O8068">
        <v>3</v>
      </c>
      <c r="P8068">
        <v>395</v>
      </c>
      <c r="Q8068">
        <v>138</v>
      </c>
      <c r="R8068">
        <v>251</v>
      </c>
      <c r="S8068">
        <v>21</v>
      </c>
      <c r="T8068">
        <v>52</v>
      </c>
      <c r="U8068">
        <v>2</v>
      </c>
      <c r="V8068">
        <v>0</v>
      </c>
      <c r="W8068">
        <v>3.5657873487973006</v>
      </c>
      <c r="X8068">
        <v>268.13662472455513</v>
      </c>
      <c r="Y8068">
        <v>3293.4240462023099</v>
      </c>
      <c r="Z8068">
        <v>4561.4074731658184</v>
      </c>
      <c r="AA8068">
        <v>356.31689092311683</v>
      </c>
      <c r="AB8068">
        <v>322.56346253921765</v>
      </c>
      <c r="AC8068">
        <v>622.43208308816691</v>
      </c>
      <c r="AD8068">
        <v>0</v>
      </c>
      <c r="AE8068">
        <v>9427.8463679919805</v>
      </c>
    </row>
    <row r="8069" spans="1:31" x14ac:dyDescent="0.25">
      <c r="A8069">
        <v>2353879</v>
      </c>
      <c r="B8069">
        <v>1</v>
      </c>
      <c r="C8069" t="s">
        <v>81</v>
      </c>
      <c r="D8069" t="s">
        <v>126</v>
      </c>
      <c r="E8069" t="s">
        <v>151</v>
      </c>
      <c r="F8069" t="s">
        <v>22806</v>
      </c>
      <c r="G8069" t="s">
        <v>153</v>
      </c>
      <c r="H8069" t="s">
        <v>154</v>
      </c>
      <c r="I8069" t="s">
        <v>144</v>
      </c>
      <c r="J8069" t="s">
        <v>137</v>
      </c>
      <c r="K8069" t="s">
        <v>138</v>
      </c>
      <c r="L8069" t="s">
        <v>22807</v>
      </c>
      <c r="M8069" t="s">
        <v>22808</v>
      </c>
      <c r="N8069">
        <v>1.723333333</v>
      </c>
      <c r="O8069">
        <v>0</v>
      </c>
      <c r="P8069">
        <v>5</v>
      </c>
      <c r="Q8069">
        <v>0</v>
      </c>
      <c r="R8069">
        <v>0</v>
      </c>
      <c r="S8069">
        <v>0</v>
      </c>
      <c r="T8069">
        <v>1</v>
      </c>
      <c r="U8069">
        <v>0</v>
      </c>
      <c r="V8069">
        <v>0</v>
      </c>
      <c r="W8069">
        <v>0</v>
      </c>
      <c r="X8069">
        <v>1.403635683574125</v>
      </c>
      <c r="Y8069">
        <v>0</v>
      </c>
      <c r="Z8069">
        <v>0</v>
      </c>
      <c r="AA8069">
        <v>0</v>
      </c>
      <c r="AB8069">
        <v>2.6856946468280518</v>
      </c>
      <c r="AC8069">
        <v>0</v>
      </c>
      <c r="AD8069">
        <v>0</v>
      </c>
      <c r="AE8069">
        <v>4.0893303304021771</v>
      </c>
    </row>
    <row r="8070" spans="1:31" x14ac:dyDescent="0.25">
      <c r="A8070">
        <v>2353948</v>
      </c>
      <c r="B8070">
        <v>1</v>
      </c>
      <c r="C8070" t="s">
        <v>80</v>
      </c>
      <c r="D8070" t="s">
        <v>106</v>
      </c>
      <c r="E8070" t="s">
        <v>132</v>
      </c>
      <c r="F8070" t="s">
        <v>1283</v>
      </c>
      <c r="G8070" t="s">
        <v>363</v>
      </c>
      <c r="H8070" t="s">
        <v>135</v>
      </c>
      <c r="I8070" t="s">
        <v>144</v>
      </c>
      <c r="J8070" t="s">
        <v>137</v>
      </c>
      <c r="K8070" t="s">
        <v>138</v>
      </c>
      <c r="L8070" t="s">
        <v>22809</v>
      </c>
      <c r="M8070" t="s">
        <v>22810</v>
      </c>
      <c r="N8070">
        <v>0.32666666599999999</v>
      </c>
      <c r="O8070">
        <v>2</v>
      </c>
      <c r="P8070">
        <v>0</v>
      </c>
      <c r="Q8070">
        <v>24</v>
      </c>
      <c r="R8070">
        <v>199</v>
      </c>
      <c r="S8070">
        <v>14</v>
      </c>
      <c r="T8070">
        <v>54</v>
      </c>
      <c r="U8070">
        <v>0</v>
      </c>
      <c r="V8070">
        <v>0</v>
      </c>
      <c r="W8070">
        <v>0.46280360238966001</v>
      </c>
      <c r="X8070">
        <v>0</v>
      </c>
      <c r="Y8070">
        <v>67.249649821130703</v>
      </c>
      <c r="Z8070">
        <v>418.98229732977705</v>
      </c>
      <c r="AA8070">
        <v>39.657891307488995</v>
      </c>
      <c r="AB8070">
        <v>84.531309323852724</v>
      </c>
      <c r="AC8070">
        <v>0</v>
      </c>
      <c r="AD8070">
        <v>0</v>
      </c>
      <c r="AE8070">
        <v>610.88395138463909</v>
      </c>
    </row>
    <row r="8071" spans="1:31" x14ac:dyDescent="0.25">
      <c r="A8071">
        <v>2354071</v>
      </c>
      <c r="B8071">
        <v>1</v>
      </c>
      <c r="C8071" t="s">
        <v>81</v>
      </c>
      <c r="D8071" t="s">
        <v>113</v>
      </c>
      <c r="E8071" t="s">
        <v>174</v>
      </c>
      <c r="F8071" t="s">
        <v>22811</v>
      </c>
      <c r="G8071" t="s">
        <v>176</v>
      </c>
      <c r="H8071" t="s">
        <v>154</v>
      </c>
      <c r="I8071" t="s">
        <v>144</v>
      </c>
      <c r="J8071" t="s">
        <v>137</v>
      </c>
      <c r="K8071" t="s">
        <v>138</v>
      </c>
      <c r="L8071" t="s">
        <v>22812</v>
      </c>
      <c r="M8071" t="s">
        <v>22813</v>
      </c>
      <c r="N8071">
        <v>0.36222222199999998</v>
      </c>
      <c r="O8071">
        <v>0</v>
      </c>
      <c r="P8071">
        <v>113</v>
      </c>
      <c r="Q8071">
        <v>0</v>
      </c>
      <c r="R8071">
        <v>5</v>
      </c>
      <c r="S8071">
        <v>0</v>
      </c>
      <c r="T8071">
        <v>3</v>
      </c>
      <c r="U8071">
        <v>0</v>
      </c>
      <c r="V8071">
        <v>0</v>
      </c>
      <c r="W8071">
        <v>0</v>
      </c>
      <c r="X8071">
        <v>8.20192372818458</v>
      </c>
      <c r="Y8071">
        <v>0</v>
      </c>
      <c r="Z8071">
        <v>0.46140775963398217</v>
      </c>
      <c r="AA8071">
        <v>0</v>
      </c>
      <c r="AB8071">
        <v>1.3848887202745956</v>
      </c>
      <c r="AC8071">
        <v>0</v>
      </c>
      <c r="AD8071">
        <v>0</v>
      </c>
      <c r="AE8071">
        <v>10.048220208093158</v>
      </c>
    </row>
    <row r="8072" spans="1:31" x14ac:dyDescent="0.25">
      <c r="A8072">
        <v>2353885</v>
      </c>
      <c r="B8072">
        <v>1</v>
      </c>
      <c r="C8072" t="s">
        <v>80</v>
      </c>
      <c r="D8072" t="s">
        <v>92</v>
      </c>
      <c r="E8072" t="s">
        <v>157</v>
      </c>
      <c r="F8072" t="s">
        <v>22814</v>
      </c>
      <c r="G8072" t="s">
        <v>352</v>
      </c>
      <c r="H8072" t="s">
        <v>154</v>
      </c>
      <c r="I8072" t="s">
        <v>144</v>
      </c>
      <c r="J8072" t="s">
        <v>137</v>
      </c>
      <c r="K8072" t="s">
        <v>138</v>
      </c>
      <c r="L8072" t="s">
        <v>22815</v>
      </c>
      <c r="M8072" t="s">
        <v>22816</v>
      </c>
      <c r="N8072">
        <v>2.8338888880000002</v>
      </c>
      <c r="O8072">
        <v>0</v>
      </c>
      <c r="P8072">
        <v>1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0.78650960214770227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  <c r="AE8072">
        <v>0.78650960214770227</v>
      </c>
    </row>
    <row r="8073" spans="1:31" x14ac:dyDescent="0.25">
      <c r="A8073">
        <v>2354028</v>
      </c>
      <c r="B8073">
        <v>1</v>
      </c>
      <c r="C8073" t="s">
        <v>80</v>
      </c>
      <c r="D8073" t="s">
        <v>93</v>
      </c>
      <c r="E8073" t="s">
        <v>151</v>
      </c>
      <c r="F8073" t="s">
        <v>22817</v>
      </c>
      <c r="G8073" t="s">
        <v>153</v>
      </c>
      <c r="H8073" t="s">
        <v>154</v>
      </c>
      <c r="I8073" t="s">
        <v>144</v>
      </c>
      <c r="J8073" t="s">
        <v>137</v>
      </c>
      <c r="K8073" t="s">
        <v>138</v>
      </c>
      <c r="L8073" t="s">
        <v>22818</v>
      </c>
      <c r="M8073" t="s">
        <v>22819</v>
      </c>
      <c r="N8073">
        <v>1.4650000000000001</v>
      </c>
      <c r="O8073">
        <v>0</v>
      </c>
      <c r="P8073">
        <v>3</v>
      </c>
      <c r="Q8073">
        <v>0</v>
      </c>
      <c r="R8073">
        <v>1</v>
      </c>
      <c r="S8073">
        <v>0</v>
      </c>
      <c r="T8073">
        <v>2</v>
      </c>
      <c r="U8073">
        <v>0</v>
      </c>
      <c r="V8073">
        <v>0</v>
      </c>
      <c r="W8073">
        <v>0</v>
      </c>
      <c r="X8073">
        <v>0.77995589164053336</v>
      </c>
      <c r="Y8073">
        <v>0</v>
      </c>
      <c r="Z8073">
        <v>80.446860043243561</v>
      </c>
      <c r="AA8073">
        <v>0</v>
      </c>
      <c r="AB8073">
        <v>25.0289400609871</v>
      </c>
      <c r="AC8073">
        <v>0</v>
      </c>
      <c r="AD8073">
        <v>0</v>
      </c>
      <c r="AE8073">
        <v>106.2557559958712</v>
      </c>
    </row>
    <row r="8074" spans="1:31" x14ac:dyDescent="0.25">
      <c r="A8074">
        <v>2353693</v>
      </c>
      <c r="B8074">
        <v>1</v>
      </c>
      <c r="C8074" t="s">
        <v>81</v>
      </c>
      <c r="D8074" t="s">
        <v>119</v>
      </c>
      <c r="E8074" t="s">
        <v>151</v>
      </c>
      <c r="F8074" t="s">
        <v>22820</v>
      </c>
      <c r="G8074" t="s">
        <v>153</v>
      </c>
      <c r="H8074" t="s">
        <v>154</v>
      </c>
      <c r="I8074" t="s">
        <v>144</v>
      </c>
      <c r="J8074" t="s">
        <v>137</v>
      </c>
      <c r="K8074" t="s">
        <v>138</v>
      </c>
      <c r="L8074" t="s">
        <v>22821</v>
      </c>
      <c r="M8074" t="s">
        <v>22822</v>
      </c>
      <c r="N8074">
        <v>6.6830555550000001</v>
      </c>
      <c r="O8074">
        <v>0</v>
      </c>
      <c r="P8074">
        <v>1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0</v>
      </c>
    </row>
    <row r="8075" spans="1:31" x14ac:dyDescent="0.25">
      <c r="A8075">
        <v>2353891</v>
      </c>
      <c r="B8075">
        <v>1</v>
      </c>
      <c r="C8075" t="s">
        <v>80</v>
      </c>
      <c r="D8075" t="s">
        <v>105</v>
      </c>
      <c r="E8075" t="s">
        <v>132</v>
      </c>
      <c r="F8075" t="s">
        <v>17305</v>
      </c>
      <c r="G8075" t="s">
        <v>134</v>
      </c>
      <c r="H8075" t="s">
        <v>135</v>
      </c>
      <c r="I8075" t="s">
        <v>144</v>
      </c>
      <c r="J8075" t="s">
        <v>137</v>
      </c>
      <c r="K8075" t="s">
        <v>138</v>
      </c>
      <c r="L8075" t="s">
        <v>22823</v>
      </c>
      <c r="M8075" t="s">
        <v>22824</v>
      </c>
      <c r="N8075">
        <v>1.119722222</v>
      </c>
      <c r="O8075">
        <v>1</v>
      </c>
      <c r="P8075">
        <v>297</v>
      </c>
      <c r="Q8075">
        <v>2</v>
      </c>
      <c r="R8075">
        <v>18</v>
      </c>
      <c r="S8075">
        <v>15</v>
      </c>
      <c r="T8075">
        <v>63</v>
      </c>
      <c r="U8075">
        <v>4</v>
      </c>
      <c r="V8075">
        <v>0</v>
      </c>
      <c r="W8075">
        <v>0.33874155197275002</v>
      </c>
      <c r="X8075">
        <v>80.979622083551448</v>
      </c>
      <c r="Y8075">
        <v>2.8845971456337796</v>
      </c>
      <c r="Z8075">
        <v>12.630002371616637</v>
      </c>
      <c r="AA8075">
        <v>159.31654962341605</v>
      </c>
      <c r="AB8075">
        <v>89.282235916084304</v>
      </c>
      <c r="AC8075">
        <v>29.582806328099899</v>
      </c>
      <c r="AD8075">
        <v>0</v>
      </c>
      <c r="AE8075">
        <v>375.01455502037481</v>
      </c>
    </row>
    <row r="8076" spans="1:31" x14ac:dyDescent="0.25">
      <c r="A8076">
        <v>2353745</v>
      </c>
      <c r="B8076">
        <v>1</v>
      </c>
      <c r="C8076" t="s">
        <v>80</v>
      </c>
      <c r="D8076" t="s">
        <v>106</v>
      </c>
      <c r="E8076" t="s">
        <v>157</v>
      </c>
      <c r="F8076" t="s">
        <v>22825</v>
      </c>
      <c r="G8076" t="s">
        <v>279</v>
      </c>
      <c r="H8076" t="s">
        <v>154</v>
      </c>
      <c r="I8076" t="s">
        <v>144</v>
      </c>
      <c r="J8076" t="s">
        <v>137</v>
      </c>
      <c r="K8076" t="s">
        <v>138</v>
      </c>
      <c r="L8076" t="s">
        <v>22826</v>
      </c>
      <c r="M8076" t="s">
        <v>22827</v>
      </c>
      <c r="N8076">
        <v>4.6030555550000001</v>
      </c>
      <c r="O8076">
        <v>0</v>
      </c>
      <c r="P8076">
        <v>1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1.231873105880372</v>
      </c>
      <c r="Y8076">
        <v>0</v>
      </c>
      <c r="Z8076">
        <v>0</v>
      </c>
      <c r="AA8076">
        <v>0</v>
      </c>
      <c r="AB8076">
        <v>0</v>
      </c>
      <c r="AC8076">
        <v>0</v>
      </c>
      <c r="AD8076">
        <v>0</v>
      </c>
      <c r="AE8076">
        <v>1.231873105880372</v>
      </c>
    </row>
    <row r="8077" spans="1:31" x14ac:dyDescent="0.25">
      <c r="A8077">
        <v>2353699</v>
      </c>
      <c r="B8077">
        <v>1</v>
      </c>
      <c r="C8077" t="s">
        <v>80</v>
      </c>
      <c r="D8077" t="s">
        <v>105</v>
      </c>
      <c r="E8077" t="s">
        <v>147</v>
      </c>
      <c r="F8077" t="s">
        <v>22828</v>
      </c>
      <c r="G8077" t="s">
        <v>208</v>
      </c>
      <c r="H8077" t="s">
        <v>135</v>
      </c>
      <c r="I8077" t="s">
        <v>144</v>
      </c>
      <c r="J8077" t="s">
        <v>137</v>
      </c>
      <c r="K8077" t="s">
        <v>209</v>
      </c>
      <c r="L8077" t="s">
        <v>22829</v>
      </c>
      <c r="M8077" t="s">
        <v>22830</v>
      </c>
      <c r="N8077">
        <v>1.478888888</v>
      </c>
      <c r="O8077">
        <v>0</v>
      </c>
      <c r="P8077">
        <v>357</v>
      </c>
      <c r="Q8077">
        <v>0</v>
      </c>
      <c r="R8077">
        <v>0</v>
      </c>
      <c r="S8077">
        <v>0</v>
      </c>
      <c r="T8077">
        <v>42</v>
      </c>
      <c r="U8077">
        <v>0</v>
      </c>
      <c r="V8077">
        <v>0</v>
      </c>
      <c r="W8077">
        <v>0</v>
      </c>
      <c r="X8077">
        <v>168.04507639516191</v>
      </c>
      <c r="Y8077">
        <v>0</v>
      </c>
      <c r="Z8077">
        <v>0</v>
      </c>
      <c r="AA8077">
        <v>0</v>
      </c>
      <c r="AB8077">
        <v>29.327230578816675</v>
      </c>
      <c r="AC8077">
        <v>0</v>
      </c>
      <c r="AD8077">
        <v>0</v>
      </c>
      <c r="AE8077">
        <v>197.3723069739786</v>
      </c>
    </row>
    <row r="8078" spans="1:31" x14ac:dyDescent="0.25">
      <c r="A8078">
        <v>2353659</v>
      </c>
      <c r="B8078">
        <v>1</v>
      </c>
      <c r="C8078" t="s">
        <v>80</v>
      </c>
      <c r="D8078" t="s">
        <v>97</v>
      </c>
      <c r="E8078" t="s">
        <v>151</v>
      </c>
      <c r="F8078" t="s">
        <v>22831</v>
      </c>
      <c r="G8078" t="s">
        <v>153</v>
      </c>
      <c r="H8078" t="s">
        <v>154</v>
      </c>
      <c r="I8078" t="s">
        <v>144</v>
      </c>
      <c r="J8078" t="s">
        <v>137</v>
      </c>
      <c r="K8078" t="s">
        <v>138</v>
      </c>
      <c r="L8078" t="s">
        <v>22832</v>
      </c>
      <c r="M8078" t="s">
        <v>22833</v>
      </c>
      <c r="N8078">
        <v>2.9613888880000001</v>
      </c>
      <c r="O8078">
        <v>0</v>
      </c>
      <c r="P8078">
        <v>189</v>
      </c>
      <c r="Q8078">
        <v>0</v>
      </c>
      <c r="R8078">
        <v>8</v>
      </c>
      <c r="S8078">
        <v>0</v>
      </c>
      <c r="T8078">
        <v>16</v>
      </c>
      <c r="U8078">
        <v>0</v>
      </c>
      <c r="V8078">
        <v>0</v>
      </c>
      <c r="W8078">
        <v>0</v>
      </c>
      <c r="X8078">
        <v>155.4375057758345</v>
      </c>
      <c r="Y8078">
        <v>0</v>
      </c>
      <c r="Z8078">
        <v>6.8367916793156569</v>
      </c>
      <c r="AA8078">
        <v>0</v>
      </c>
      <c r="AB8078">
        <v>51.837370474315662</v>
      </c>
      <c r="AC8078">
        <v>0</v>
      </c>
      <c r="AD8078">
        <v>0</v>
      </c>
      <c r="AE8078">
        <v>214.11166792946582</v>
      </c>
    </row>
    <row r="8079" spans="1:31" x14ac:dyDescent="0.25">
      <c r="A8079">
        <v>2353768</v>
      </c>
      <c r="B8079">
        <v>1</v>
      </c>
      <c r="C8079" t="s">
        <v>80</v>
      </c>
      <c r="D8079" t="s">
        <v>85</v>
      </c>
      <c r="E8079" t="s">
        <v>326</v>
      </c>
      <c r="F8079" t="s">
        <v>22834</v>
      </c>
      <c r="G8079" t="s">
        <v>667</v>
      </c>
      <c r="H8079" t="s">
        <v>154</v>
      </c>
      <c r="I8079" t="s">
        <v>144</v>
      </c>
      <c r="J8079" t="s">
        <v>137</v>
      </c>
      <c r="K8079" t="s">
        <v>138</v>
      </c>
      <c r="L8079" t="s">
        <v>22835</v>
      </c>
      <c r="M8079" t="s">
        <v>22836</v>
      </c>
      <c r="N8079">
        <v>5.5433333329999996</v>
      </c>
      <c r="O8079">
        <v>0</v>
      </c>
      <c r="P8079">
        <v>128</v>
      </c>
      <c r="Q8079">
        <v>0</v>
      </c>
      <c r="R8079">
        <v>0</v>
      </c>
      <c r="S8079">
        <v>0</v>
      </c>
      <c r="T8079">
        <v>10</v>
      </c>
      <c r="U8079">
        <v>0</v>
      </c>
      <c r="V8079">
        <v>0</v>
      </c>
      <c r="W8079">
        <v>0</v>
      </c>
      <c r="X8079">
        <v>171.06717659295052</v>
      </c>
      <c r="Y8079">
        <v>0</v>
      </c>
      <c r="Z8079">
        <v>0</v>
      </c>
      <c r="AA8079">
        <v>0</v>
      </c>
      <c r="AB8079">
        <v>20.067964132531927</v>
      </c>
      <c r="AC8079">
        <v>0</v>
      </c>
      <c r="AD8079">
        <v>0</v>
      </c>
      <c r="AE8079">
        <v>191.13514072548244</v>
      </c>
    </row>
    <row r="8080" spans="1:31" x14ac:dyDescent="0.25">
      <c r="A8080">
        <v>2354100</v>
      </c>
      <c r="B8080">
        <v>1</v>
      </c>
      <c r="C8080" t="s">
        <v>80</v>
      </c>
      <c r="D8080" t="s">
        <v>99</v>
      </c>
      <c r="E8080" t="s">
        <v>151</v>
      </c>
      <c r="F8080" t="s">
        <v>22837</v>
      </c>
      <c r="G8080" t="s">
        <v>153</v>
      </c>
      <c r="H8080" t="s">
        <v>154</v>
      </c>
      <c r="I8080" t="s">
        <v>144</v>
      </c>
      <c r="J8080" t="s">
        <v>137</v>
      </c>
      <c r="K8080" t="s">
        <v>138</v>
      </c>
      <c r="L8080" t="s">
        <v>22838</v>
      </c>
      <c r="M8080" t="s">
        <v>22839</v>
      </c>
      <c r="N8080">
        <v>1.436111111</v>
      </c>
      <c r="O8080">
        <v>0</v>
      </c>
      <c r="P8080">
        <v>23</v>
      </c>
      <c r="Q8080">
        <v>0</v>
      </c>
      <c r="R8080">
        <v>6</v>
      </c>
      <c r="S8080">
        <v>0</v>
      </c>
      <c r="T8080">
        <v>6</v>
      </c>
      <c r="U8080">
        <v>0</v>
      </c>
      <c r="V8080">
        <v>0</v>
      </c>
      <c r="W8080">
        <v>0</v>
      </c>
      <c r="X8080">
        <v>8.9983744811848965</v>
      </c>
      <c r="Y8080">
        <v>0</v>
      </c>
      <c r="Z8080">
        <v>1.0650997022491635</v>
      </c>
      <c r="AA8080">
        <v>0</v>
      </c>
      <c r="AB8080">
        <v>8.6685835097537911</v>
      </c>
      <c r="AC8080">
        <v>0</v>
      </c>
      <c r="AD8080">
        <v>0</v>
      </c>
      <c r="AE8080">
        <v>18.732057693187851</v>
      </c>
    </row>
    <row r="8081" spans="1:31" x14ac:dyDescent="0.25">
      <c r="A8081">
        <v>2354014</v>
      </c>
      <c r="B8081">
        <v>1</v>
      </c>
      <c r="C8081" t="s">
        <v>81</v>
      </c>
      <c r="D8081" t="s">
        <v>123</v>
      </c>
      <c r="E8081" t="s">
        <v>174</v>
      </c>
      <c r="F8081" t="s">
        <v>22840</v>
      </c>
      <c r="G8081" t="s">
        <v>176</v>
      </c>
      <c r="H8081" t="s">
        <v>154</v>
      </c>
      <c r="I8081" t="s">
        <v>144</v>
      </c>
      <c r="J8081" t="s">
        <v>137</v>
      </c>
      <c r="K8081" t="s">
        <v>138</v>
      </c>
      <c r="L8081" t="s">
        <v>22841</v>
      </c>
      <c r="M8081" t="s">
        <v>22842</v>
      </c>
      <c r="N8081">
        <v>1.4272222219999999</v>
      </c>
      <c r="O8081">
        <v>0</v>
      </c>
      <c r="P8081">
        <v>88</v>
      </c>
      <c r="Q8081">
        <v>0</v>
      </c>
      <c r="R8081">
        <v>11</v>
      </c>
      <c r="S8081">
        <v>0</v>
      </c>
      <c r="T8081">
        <v>14</v>
      </c>
      <c r="U8081">
        <v>0</v>
      </c>
      <c r="V8081">
        <v>0</v>
      </c>
      <c r="W8081">
        <v>0</v>
      </c>
      <c r="X8081">
        <v>23.877646707589211</v>
      </c>
      <c r="Y8081">
        <v>0</v>
      </c>
      <c r="Z8081">
        <v>22.702371011365326</v>
      </c>
      <c r="AA8081">
        <v>0</v>
      </c>
      <c r="AB8081">
        <v>25.088468485261302</v>
      </c>
      <c r="AC8081">
        <v>0</v>
      </c>
      <c r="AD8081">
        <v>0</v>
      </c>
      <c r="AE8081">
        <v>71.668486204215839</v>
      </c>
    </row>
    <row r="8082" spans="1:31" x14ac:dyDescent="0.25">
      <c r="A8082">
        <v>2353851</v>
      </c>
      <c r="B8082">
        <v>1</v>
      </c>
      <c r="C8082" t="s">
        <v>80</v>
      </c>
      <c r="D8082" t="s">
        <v>104</v>
      </c>
      <c r="E8082" t="s">
        <v>147</v>
      </c>
      <c r="F8082" t="s">
        <v>22843</v>
      </c>
      <c r="G8082" t="s">
        <v>134</v>
      </c>
      <c r="H8082" t="s">
        <v>135</v>
      </c>
      <c r="I8082" t="s">
        <v>144</v>
      </c>
      <c r="J8082" t="s">
        <v>137</v>
      </c>
      <c r="K8082" t="s">
        <v>138</v>
      </c>
      <c r="L8082" t="s">
        <v>22844</v>
      </c>
      <c r="M8082" t="s">
        <v>22845</v>
      </c>
      <c r="N8082">
        <v>0.52583333300000001</v>
      </c>
      <c r="O8082">
        <v>0</v>
      </c>
      <c r="P8082">
        <v>0</v>
      </c>
      <c r="Q8082">
        <v>0</v>
      </c>
      <c r="R8082">
        <v>0</v>
      </c>
      <c r="S8082">
        <v>2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>
        <v>9.888705201517638</v>
      </c>
      <c r="AB8082">
        <v>0</v>
      </c>
      <c r="AC8082">
        <v>0</v>
      </c>
      <c r="AD8082">
        <v>0</v>
      </c>
      <c r="AE8082">
        <v>9.888705201517638</v>
      </c>
    </row>
    <row r="8083" spans="1:31" x14ac:dyDescent="0.25">
      <c r="A8083">
        <v>2353705</v>
      </c>
      <c r="B8083">
        <v>1</v>
      </c>
      <c r="C8083" t="s">
        <v>80</v>
      </c>
      <c r="D8083" t="s">
        <v>103</v>
      </c>
      <c r="E8083" t="s">
        <v>132</v>
      </c>
      <c r="F8083" t="s">
        <v>22846</v>
      </c>
      <c r="G8083" t="s">
        <v>208</v>
      </c>
      <c r="H8083" t="s">
        <v>135</v>
      </c>
      <c r="I8083" t="s">
        <v>144</v>
      </c>
      <c r="J8083" t="s">
        <v>137</v>
      </c>
      <c r="K8083" t="s">
        <v>209</v>
      </c>
      <c r="L8083" t="s">
        <v>22847</v>
      </c>
      <c r="M8083" t="s">
        <v>22848</v>
      </c>
      <c r="N8083">
        <v>3.8283333329999998</v>
      </c>
      <c r="O8083">
        <v>0</v>
      </c>
      <c r="P8083">
        <v>4454</v>
      </c>
      <c r="Q8083">
        <v>0</v>
      </c>
      <c r="R8083">
        <v>35</v>
      </c>
      <c r="S8083">
        <v>1</v>
      </c>
      <c r="T8083">
        <v>581</v>
      </c>
      <c r="U8083">
        <v>0</v>
      </c>
      <c r="V8083">
        <v>1</v>
      </c>
      <c r="W8083">
        <v>0</v>
      </c>
      <c r="X8083">
        <v>3963.7118401930147</v>
      </c>
      <c r="Y8083">
        <v>0</v>
      </c>
      <c r="Z8083">
        <v>421.16012211811176</v>
      </c>
      <c r="AA8083">
        <v>661.75340818325719</v>
      </c>
      <c r="AB8083">
        <v>2724.499123962617</v>
      </c>
      <c r="AC8083">
        <v>0</v>
      </c>
      <c r="AD8083">
        <v>442.17887403689298</v>
      </c>
      <c r="AE8083">
        <v>8213.3033684938946</v>
      </c>
    </row>
    <row r="8084" spans="1:31" x14ac:dyDescent="0.25">
      <c r="A8084">
        <v>2354060</v>
      </c>
      <c r="B8084">
        <v>1</v>
      </c>
      <c r="C8084" t="s">
        <v>80</v>
      </c>
      <c r="D8084" t="s">
        <v>105</v>
      </c>
      <c r="E8084" t="s">
        <v>147</v>
      </c>
      <c r="F8084" t="s">
        <v>15131</v>
      </c>
      <c r="G8084" t="s">
        <v>184</v>
      </c>
      <c r="H8084" t="s">
        <v>135</v>
      </c>
      <c r="I8084" t="s">
        <v>144</v>
      </c>
      <c r="J8084" t="s">
        <v>137</v>
      </c>
      <c r="K8084" t="s">
        <v>138</v>
      </c>
      <c r="L8084" t="s">
        <v>22849</v>
      </c>
      <c r="M8084" t="s">
        <v>22850</v>
      </c>
      <c r="N8084">
        <v>6.284444444</v>
      </c>
      <c r="O8084">
        <v>0</v>
      </c>
      <c r="P8084">
        <v>2</v>
      </c>
      <c r="Q8084">
        <v>0</v>
      </c>
      <c r="R8084">
        <v>2</v>
      </c>
      <c r="S8084">
        <v>0</v>
      </c>
      <c r="T8084">
        <v>1</v>
      </c>
      <c r="U8084">
        <v>0</v>
      </c>
      <c r="V8084">
        <v>0</v>
      </c>
      <c r="W8084">
        <v>0</v>
      </c>
      <c r="X8084">
        <v>7.9968353062754929</v>
      </c>
      <c r="Y8084">
        <v>0</v>
      </c>
      <c r="Z8084">
        <v>3.1492418414167824</v>
      </c>
      <c r="AA8084">
        <v>0</v>
      </c>
      <c r="AB8084">
        <v>2.0490001426703515</v>
      </c>
      <c r="AC8084">
        <v>0</v>
      </c>
      <c r="AD8084">
        <v>0</v>
      </c>
      <c r="AE8084">
        <v>13.195077290362626</v>
      </c>
    </row>
    <row r="8085" spans="1:31" x14ac:dyDescent="0.25">
      <c r="A8085">
        <v>2354054</v>
      </c>
      <c r="B8085">
        <v>1</v>
      </c>
      <c r="C8085" t="s">
        <v>80</v>
      </c>
      <c r="D8085" t="s">
        <v>96</v>
      </c>
      <c r="E8085" t="s">
        <v>147</v>
      </c>
      <c r="F8085" t="s">
        <v>22851</v>
      </c>
      <c r="G8085" t="s">
        <v>184</v>
      </c>
      <c r="H8085" t="s">
        <v>135</v>
      </c>
      <c r="I8085" t="s">
        <v>144</v>
      </c>
      <c r="J8085" t="s">
        <v>137</v>
      </c>
      <c r="K8085" t="s">
        <v>138</v>
      </c>
      <c r="L8085" t="s">
        <v>22852</v>
      </c>
      <c r="M8085" t="s">
        <v>22853</v>
      </c>
      <c r="N8085">
        <v>1.6288888880000001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4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>
        <v>0</v>
      </c>
      <c r="AB8085">
        <v>121.91963494527326</v>
      </c>
      <c r="AC8085">
        <v>0</v>
      </c>
      <c r="AD8085">
        <v>0</v>
      </c>
      <c r="AE8085">
        <v>121.91963494527326</v>
      </c>
    </row>
    <row r="8086" spans="1:31" x14ac:dyDescent="0.25">
      <c r="A8086">
        <v>2353908</v>
      </c>
      <c r="B8086">
        <v>1</v>
      </c>
      <c r="C8086" t="s">
        <v>80</v>
      </c>
      <c r="D8086" t="s">
        <v>104</v>
      </c>
      <c r="E8086" t="s">
        <v>132</v>
      </c>
      <c r="F8086" t="s">
        <v>8029</v>
      </c>
      <c r="G8086" t="s">
        <v>134</v>
      </c>
      <c r="H8086" t="s">
        <v>135</v>
      </c>
      <c r="I8086" t="s">
        <v>144</v>
      </c>
      <c r="J8086" t="s">
        <v>137</v>
      </c>
      <c r="K8086" t="s">
        <v>138</v>
      </c>
      <c r="L8086" t="s">
        <v>22854</v>
      </c>
      <c r="M8086" t="s">
        <v>22855</v>
      </c>
      <c r="N8086">
        <v>0.29055555500000002</v>
      </c>
      <c r="O8086">
        <v>3</v>
      </c>
      <c r="P8086">
        <v>1031</v>
      </c>
      <c r="Q8086">
        <v>25</v>
      </c>
      <c r="R8086">
        <v>51</v>
      </c>
      <c r="S8086">
        <v>15</v>
      </c>
      <c r="T8086">
        <v>238</v>
      </c>
      <c r="U8086">
        <v>3</v>
      </c>
      <c r="V8086">
        <v>0</v>
      </c>
      <c r="W8086">
        <v>0.54518557937432011</v>
      </c>
      <c r="X8086">
        <v>95.900280224464581</v>
      </c>
      <c r="Y8086">
        <v>72.576172638989206</v>
      </c>
      <c r="Z8086">
        <v>29.222329685501837</v>
      </c>
      <c r="AA8086">
        <v>46.644438249929777</v>
      </c>
      <c r="AB8086">
        <v>72.097876193350629</v>
      </c>
      <c r="AC8086">
        <v>111.38357846386587</v>
      </c>
      <c r="AD8086">
        <v>0</v>
      </c>
      <c r="AE8086">
        <v>428.36986103547622</v>
      </c>
    </row>
    <row r="8087" spans="1:31" x14ac:dyDescent="0.25">
      <c r="A8087">
        <v>2353974</v>
      </c>
      <c r="B8087">
        <v>1</v>
      </c>
      <c r="C8087" t="s">
        <v>80</v>
      </c>
      <c r="D8087" t="s">
        <v>92</v>
      </c>
      <c r="E8087" t="s">
        <v>151</v>
      </c>
      <c r="F8087" t="s">
        <v>22856</v>
      </c>
      <c r="G8087" t="s">
        <v>1532</v>
      </c>
      <c r="H8087" t="s">
        <v>154</v>
      </c>
      <c r="I8087" t="s">
        <v>144</v>
      </c>
      <c r="J8087" t="s">
        <v>137</v>
      </c>
      <c r="K8087" t="s">
        <v>138</v>
      </c>
      <c r="L8087" t="s">
        <v>22857</v>
      </c>
      <c r="M8087" t="s">
        <v>22858</v>
      </c>
      <c r="N8087">
        <v>3.0777777770000001</v>
      </c>
      <c r="O8087">
        <v>0</v>
      </c>
      <c r="P8087">
        <v>29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17.066663709731614</v>
      </c>
      <c r="Y8087">
        <v>0</v>
      </c>
      <c r="Z8087">
        <v>0</v>
      </c>
      <c r="AA8087">
        <v>0</v>
      </c>
      <c r="AB8087">
        <v>0</v>
      </c>
      <c r="AC8087">
        <v>0</v>
      </c>
      <c r="AD8087">
        <v>0</v>
      </c>
      <c r="AE8087">
        <v>17.066663709731614</v>
      </c>
    </row>
    <row r="8088" spans="1:31" x14ac:dyDescent="0.25">
      <c r="A8088">
        <v>2353808</v>
      </c>
      <c r="B8088">
        <v>1</v>
      </c>
      <c r="C8088" t="s">
        <v>81</v>
      </c>
      <c r="D8088" t="s">
        <v>127</v>
      </c>
      <c r="E8088" t="s">
        <v>147</v>
      </c>
      <c r="F8088" t="s">
        <v>22859</v>
      </c>
      <c r="G8088" t="s">
        <v>184</v>
      </c>
      <c r="H8088" t="s">
        <v>135</v>
      </c>
      <c r="I8088" t="s">
        <v>144</v>
      </c>
      <c r="J8088" t="s">
        <v>137</v>
      </c>
      <c r="K8088" t="s">
        <v>138</v>
      </c>
      <c r="L8088" t="s">
        <v>22860</v>
      </c>
      <c r="M8088" t="s">
        <v>1330</v>
      </c>
      <c r="N8088">
        <v>7.3594444440000002</v>
      </c>
      <c r="O8088">
        <v>0</v>
      </c>
      <c r="P8088">
        <v>0</v>
      </c>
      <c r="Q8088">
        <v>0</v>
      </c>
      <c r="R8088">
        <v>9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388.34622796056817</v>
      </c>
      <c r="AA8088">
        <v>0</v>
      </c>
      <c r="AB8088">
        <v>0</v>
      </c>
      <c r="AC8088">
        <v>0</v>
      </c>
      <c r="AD8088">
        <v>0</v>
      </c>
      <c r="AE8088">
        <v>388.34622796056817</v>
      </c>
    </row>
    <row r="8089" spans="1:31" x14ac:dyDescent="0.25">
      <c r="A8089">
        <v>2353831</v>
      </c>
      <c r="B8089">
        <v>1</v>
      </c>
      <c r="C8089" t="s">
        <v>80</v>
      </c>
      <c r="D8089" t="s">
        <v>98</v>
      </c>
      <c r="E8089" t="s">
        <v>141</v>
      </c>
      <c r="F8089" t="s">
        <v>11485</v>
      </c>
      <c r="G8089" t="s">
        <v>134</v>
      </c>
      <c r="H8089" t="s">
        <v>135</v>
      </c>
      <c r="I8089" t="s">
        <v>144</v>
      </c>
      <c r="J8089" t="s">
        <v>137</v>
      </c>
      <c r="K8089" t="s">
        <v>138</v>
      </c>
      <c r="L8089" t="s">
        <v>22861</v>
      </c>
      <c r="M8089" t="s">
        <v>22723</v>
      </c>
      <c r="N8089">
        <v>0.61111111100000004</v>
      </c>
      <c r="O8089">
        <v>0</v>
      </c>
      <c r="P8089">
        <v>1154</v>
      </c>
      <c r="Q8089">
        <v>2</v>
      </c>
      <c r="R8089">
        <v>132</v>
      </c>
      <c r="S8089">
        <v>7</v>
      </c>
      <c r="T8089">
        <v>285</v>
      </c>
      <c r="U8089">
        <v>0</v>
      </c>
      <c r="V8089">
        <v>0</v>
      </c>
      <c r="W8089">
        <v>0</v>
      </c>
      <c r="X8089">
        <v>104.90975065149563</v>
      </c>
      <c r="Y8089">
        <v>2.0471181908320006</v>
      </c>
      <c r="Z8089">
        <v>31.693718877800219</v>
      </c>
      <c r="AA8089">
        <v>79.935022827254841</v>
      </c>
      <c r="AB8089">
        <v>105.90630941998198</v>
      </c>
      <c r="AC8089">
        <v>0</v>
      </c>
      <c r="AD8089">
        <v>0</v>
      </c>
      <c r="AE8089">
        <v>324.49191996736465</v>
      </c>
    </row>
    <row r="8090" spans="1:31" x14ac:dyDescent="0.25">
      <c r="A8090">
        <v>2354017</v>
      </c>
      <c r="B8090">
        <v>1</v>
      </c>
      <c r="C8090" t="s">
        <v>81</v>
      </c>
      <c r="D8090" t="s">
        <v>123</v>
      </c>
      <c r="E8090" t="s">
        <v>157</v>
      </c>
      <c r="F8090" t="s">
        <v>22862</v>
      </c>
      <c r="G8090" t="s">
        <v>204</v>
      </c>
      <c r="H8090" t="s">
        <v>154</v>
      </c>
      <c r="I8090" t="s">
        <v>144</v>
      </c>
      <c r="J8090" t="s">
        <v>137</v>
      </c>
      <c r="K8090" t="s">
        <v>138</v>
      </c>
      <c r="L8090" t="s">
        <v>22863</v>
      </c>
      <c r="M8090" t="s">
        <v>22864</v>
      </c>
      <c r="N8090">
        <v>1.3663888879999999</v>
      </c>
      <c r="O8090">
        <v>0</v>
      </c>
      <c r="P8090">
        <v>9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2.5592808978801571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2.5592808978801571</v>
      </c>
    </row>
    <row r="8091" spans="1:31" x14ac:dyDescent="0.25">
      <c r="A8091">
        <v>2353825</v>
      </c>
      <c r="B8091">
        <v>1</v>
      </c>
      <c r="C8091" t="s">
        <v>81</v>
      </c>
      <c r="D8091" t="s">
        <v>123</v>
      </c>
      <c r="E8091" t="s">
        <v>141</v>
      </c>
      <c r="F8091" t="s">
        <v>22865</v>
      </c>
      <c r="G8091" t="s">
        <v>134</v>
      </c>
      <c r="H8091" t="s">
        <v>135</v>
      </c>
      <c r="I8091" t="s">
        <v>144</v>
      </c>
      <c r="J8091" t="s">
        <v>137</v>
      </c>
      <c r="K8091" t="s">
        <v>138</v>
      </c>
      <c r="L8091" t="s">
        <v>22866</v>
      </c>
      <c r="M8091" t="s">
        <v>22867</v>
      </c>
      <c r="N8091">
        <v>0.50277777700000004</v>
      </c>
      <c r="O8091">
        <v>0</v>
      </c>
      <c r="P8091">
        <v>4374</v>
      </c>
      <c r="Q8091">
        <v>0</v>
      </c>
      <c r="R8091">
        <v>59</v>
      </c>
      <c r="S8091">
        <v>4</v>
      </c>
      <c r="T8091">
        <v>349</v>
      </c>
      <c r="U8091">
        <v>0</v>
      </c>
      <c r="V8091">
        <v>3</v>
      </c>
      <c r="W8091">
        <v>0</v>
      </c>
      <c r="X8091">
        <v>501.91572168171803</v>
      </c>
      <c r="Y8091">
        <v>0</v>
      </c>
      <c r="Z8091">
        <v>28.84703926254549</v>
      </c>
      <c r="AA8091">
        <v>0.79613127805919159</v>
      </c>
      <c r="AB8091">
        <v>182.09896446763508</v>
      </c>
      <c r="AC8091">
        <v>0</v>
      </c>
      <c r="AD8091">
        <v>10.315747038120252</v>
      </c>
      <c r="AE8091">
        <v>723.97360372807793</v>
      </c>
    </row>
    <row r="8092" spans="1:31" x14ac:dyDescent="0.25">
      <c r="A8092">
        <v>2353682</v>
      </c>
      <c r="B8092">
        <v>1</v>
      </c>
      <c r="C8092" t="s">
        <v>80</v>
      </c>
      <c r="D8092" t="s">
        <v>110</v>
      </c>
      <c r="E8092" t="s">
        <v>174</v>
      </c>
      <c r="F8092" t="s">
        <v>3429</v>
      </c>
      <c r="G8092" t="s">
        <v>208</v>
      </c>
      <c r="H8092" t="s">
        <v>154</v>
      </c>
      <c r="I8092" t="s">
        <v>144</v>
      </c>
      <c r="J8092" t="s">
        <v>137</v>
      </c>
      <c r="K8092" t="s">
        <v>209</v>
      </c>
      <c r="L8092" t="s">
        <v>22868</v>
      </c>
      <c r="M8092" t="s">
        <v>22869</v>
      </c>
      <c r="N8092">
        <v>0.19</v>
      </c>
      <c r="O8092">
        <v>0</v>
      </c>
      <c r="P8092">
        <v>581</v>
      </c>
      <c r="Q8092">
        <v>0</v>
      </c>
      <c r="R8092">
        <v>0</v>
      </c>
      <c r="S8092">
        <v>0</v>
      </c>
      <c r="T8092">
        <v>56</v>
      </c>
      <c r="U8092">
        <v>0</v>
      </c>
      <c r="V8092">
        <v>0</v>
      </c>
      <c r="W8092">
        <v>0</v>
      </c>
      <c r="X8092">
        <v>28.48681442029789</v>
      </c>
      <c r="Y8092">
        <v>0</v>
      </c>
      <c r="Z8092">
        <v>0</v>
      </c>
      <c r="AA8092">
        <v>0</v>
      </c>
      <c r="AB8092">
        <v>7.2302557251641604</v>
      </c>
      <c r="AC8092">
        <v>0</v>
      </c>
      <c r="AD8092">
        <v>0</v>
      </c>
      <c r="AE8092">
        <v>35.717070145462053</v>
      </c>
    </row>
    <row r="8093" spans="1:31" x14ac:dyDescent="0.25">
      <c r="A8093">
        <v>2354037</v>
      </c>
      <c r="B8093">
        <v>1</v>
      </c>
      <c r="C8093" t="s">
        <v>80</v>
      </c>
      <c r="D8093" t="s">
        <v>96</v>
      </c>
      <c r="E8093" t="s">
        <v>151</v>
      </c>
      <c r="F8093" t="s">
        <v>22870</v>
      </c>
      <c r="G8093" t="s">
        <v>153</v>
      </c>
      <c r="H8093" t="s">
        <v>154</v>
      </c>
      <c r="I8093" t="s">
        <v>144</v>
      </c>
      <c r="J8093" t="s">
        <v>137</v>
      </c>
      <c r="K8093" t="s">
        <v>138</v>
      </c>
      <c r="L8093" t="s">
        <v>22871</v>
      </c>
      <c r="M8093" t="s">
        <v>22872</v>
      </c>
      <c r="N8093">
        <v>1.8374999999999999</v>
      </c>
      <c r="O8093">
        <v>0</v>
      </c>
      <c r="P8093">
        <v>112</v>
      </c>
      <c r="Q8093">
        <v>0</v>
      </c>
      <c r="R8093">
        <v>0</v>
      </c>
      <c r="S8093">
        <v>0</v>
      </c>
      <c r="T8093">
        <v>28</v>
      </c>
      <c r="U8093">
        <v>0</v>
      </c>
      <c r="V8093">
        <v>0</v>
      </c>
      <c r="W8093">
        <v>0</v>
      </c>
      <c r="X8093">
        <v>109.60016757984455</v>
      </c>
      <c r="Y8093">
        <v>0</v>
      </c>
      <c r="Z8093">
        <v>0</v>
      </c>
      <c r="AA8093">
        <v>0</v>
      </c>
      <c r="AB8093">
        <v>196.42984250047994</v>
      </c>
      <c r="AC8093">
        <v>0</v>
      </c>
      <c r="AD8093">
        <v>0</v>
      </c>
      <c r="AE8093">
        <v>306.03001008032447</v>
      </c>
    </row>
    <row r="8094" spans="1:31" x14ac:dyDescent="0.25">
      <c r="A8094">
        <v>2354074</v>
      </c>
      <c r="B8094">
        <v>1</v>
      </c>
      <c r="C8094" t="s">
        <v>81</v>
      </c>
      <c r="D8094" t="s">
        <v>122</v>
      </c>
      <c r="E8094" t="s">
        <v>174</v>
      </c>
      <c r="F8094" t="s">
        <v>22873</v>
      </c>
      <c r="G8094" t="s">
        <v>299</v>
      </c>
      <c r="H8094" t="s">
        <v>154</v>
      </c>
      <c r="I8094" t="s">
        <v>144</v>
      </c>
      <c r="J8094" t="s">
        <v>137</v>
      </c>
      <c r="K8094" t="s">
        <v>138</v>
      </c>
      <c r="L8094" t="s">
        <v>22874</v>
      </c>
      <c r="M8094" t="s">
        <v>22875</v>
      </c>
      <c r="N8094">
        <v>0.68305555500000004</v>
      </c>
      <c r="O8094">
        <v>0</v>
      </c>
      <c r="P8094">
        <v>291</v>
      </c>
      <c r="Q8094">
        <v>0</v>
      </c>
      <c r="R8094">
        <v>6</v>
      </c>
      <c r="S8094">
        <v>0</v>
      </c>
      <c r="T8094">
        <v>30</v>
      </c>
      <c r="U8094">
        <v>0</v>
      </c>
      <c r="V8094">
        <v>0</v>
      </c>
      <c r="W8094">
        <v>0</v>
      </c>
      <c r="X8094">
        <v>39.512086394444303</v>
      </c>
      <c r="Y8094">
        <v>0</v>
      </c>
      <c r="Z8094">
        <v>2.6055275911230118</v>
      </c>
      <c r="AA8094">
        <v>0</v>
      </c>
      <c r="AB8094">
        <v>14.288894390139914</v>
      </c>
      <c r="AC8094">
        <v>0</v>
      </c>
      <c r="AD8094">
        <v>0</v>
      </c>
      <c r="AE8094">
        <v>56.406508375707233</v>
      </c>
    </row>
    <row r="8095" spans="1:31" x14ac:dyDescent="0.25">
      <c r="A8095">
        <v>2353888</v>
      </c>
      <c r="B8095">
        <v>1</v>
      </c>
      <c r="C8095" t="s">
        <v>80</v>
      </c>
      <c r="D8095" t="s">
        <v>106</v>
      </c>
      <c r="E8095" t="s">
        <v>147</v>
      </c>
      <c r="F8095" t="s">
        <v>22876</v>
      </c>
      <c r="G8095" t="s">
        <v>363</v>
      </c>
      <c r="H8095" t="s">
        <v>135</v>
      </c>
      <c r="I8095" t="s">
        <v>144</v>
      </c>
      <c r="J8095" t="s">
        <v>137</v>
      </c>
      <c r="K8095" t="s">
        <v>138</v>
      </c>
      <c r="L8095" t="s">
        <v>22877</v>
      </c>
      <c r="M8095" t="s">
        <v>22878</v>
      </c>
      <c r="N8095">
        <v>0.61666666599999997</v>
      </c>
      <c r="O8095">
        <v>0</v>
      </c>
      <c r="P8095">
        <v>2019</v>
      </c>
      <c r="Q8095">
        <v>0</v>
      </c>
      <c r="R8095">
        <v>0</v>
      </c>
      <c r="S8095">
        <v>0</v>
      </c>
      <c r="T8095">
        <v>139</v>
      </c>
      <c r="U8095">
        <v>0</v>
      </c>
      <c r="V8095">
        <v>1</v>
      </c>
      <c r="W8095">
        <v>0</v>
      </c>
      <c r="X8095">
        <v>262.06786899023632</v>
      </c>
      <c r="Y8095">
        <v>0</v>
      </c>
      <c r="Z8095">
        <v>0</v>
      </c>
      <c r="AA8095">
        <v>0</v>
      </c>
      <c r="AB8095">
        <v>127.25968762764253</v>
      </c>
      <c r="AC8095">
        <v>0</v>
      </c>
      <c r="AD8095">
        <v>3.6669019869503674</v>
      </c>
      <c r="AE8095">
        <v>392.99445860482922</v>
      </c>
    </row>
    <row r="8096" spans="1:31" x14ac:dyDescent="0.25">
      <c r="A8096">
        <v>2353639</v>
      </c>
      <c r="B8096">
        <v>1</v>
      </c>
      <c r="C8096" t="s">
        <v>81</v>
      </c>
      <c r="D8096" t="s">
        <v>128</v>
      </c>
      <c r="E8096" t="s">
        <v>151</v>
      </c>
      <c r="F8096" t="s">
        <v>22879</v>
      </c>
      <c r="G8096" t="s">
        <v>153</v>
      </c>
      <c r="H8096" t="s">
        <v>154</v>
      </c>
      <c r="I8096" t="s">
        <v>144</v>
      </c>
      <c r="J8096" t="s">
        <v>137</v>
      </c>
      <c r="K8096" t="s">
        <v>138</v>
      </c>
      <c r="L8096" t="s">
        <v>22880</v>
      </c>
      <c r="M8096" t="s">
        <v>22881</v>
      </c>
      <c r="N8096">
        <v>4.1438888880000002</v>
      </c>
      <c r="O8096">
        <v>0</v>
      </c>
      <c r="P8096">
        <v>319</v>
      </c>
      <c r="Q8096">
        <v>0</v>
      </c>
      <c r="R8096">
        <v>0</v>
      </c>
      <c r="S8096">
        <v>0</v>
      </c>
      <c r="T8096">
        <v>44</v>
      </c>
      <c r="U8096">
        <v>0</v>
      </c>
      <c r="V8096">
        <v>0</v>
      </c>
      <c r="W8096">
        <v>0</v>
      </c>
      <c r="X8096">
        <v>222.37145554814694</v>
      </c>
      <c r="Y8096">
        <v>0</v>
      </c>
      <c r="Z8096">
        <v>0</v>
      </c>
      <c r="AA8096">
        <v>0</v>
      </c>
      <c r="AB8096">
        <v>112.4606880327472</v>
      </c>
      <c r="AC8096">
        <v>0</v>
      </c>
      <c r="AD8096">
        <v>0</v>
      </c>
      <c r="AE8096">
        <v>334.83214358089413</v>
      </c>
    </row>
    <row r="8097" spans="1:31" x14ac:dyDescent="0.25">
      <c r="A8097">
        <v>2353788</v>
      </c>
      <c r="B8097">
        <v>1</v>
      </c>
      <c r="C8097" t="s">
        <v>80</v>
      </c>
      <c r="D8097" t="s">
        <v>110</v>
      </c>
      <c r="E8097" t="s">
        <v>174</v>
      </c>
      <c r="F8097" t="s">
        <v>22882</v>
      </c>
      <c r="G8097" t="s">
        <v>208</v>
      </c>
      <c r="H8097" t="s">
        <v>154</v>
      </c>
      <c r="I8097" t="s">
        <v>144</v>
      </c>
      <c r="J8097" t="s">
        <v>137</v>
      </c>
      <c r="K8097" t="s">
        <v>209</v>
      </c>
      <c r="L8097" t="s">
        <v>22883</v>
      </c>
      <c r="M8097" t="s">
        <v>22884</v>
      </c>
      <c r="N8097">
        <v>0.68805555500000004</v>
      </c>
      <c r="O8097">
        <v>0</v>
      </c>
      <c r="P8097">
        <v>147</v>
      </c>
      <c r="Q8097">
        <v>0</v>
      </c>
      <c r="R8097">
        <v>0</v>
      </c>
      <c r="S8097">
        <v>0</v>
      </c>
      <c r="T8097">
        <v>7</v>
      </c>
      <c r="U8097">
        <v>0</v>
      </c>
      <c r="V8097">
        <v>0</v>
      </c>
      <c r="W8097">
        <v>0</v>
      </c>
      <c r="X8097">
        <v>28.259036304924265</v>
      </c>
      <c r="Y8097">
        <v>0</v>
      </c>
      <c r="Z8097">
        <v>0</v>
      </c>
      <c r="AA8097">
        <v>0</v>
      </c>
      <c r="AB8097">
        <v>7.2642416156574274</v>
      </c>
      <c r="AC8097">
        <v>0</v>
      </c>
      <c r="AD8097">
        <v>0</v>
      </c>
      <c r="AE8097">
        <v>35.523277920581691</v>
      </c>
    </row>
    <row r="8098" spans="1:31" x14ac:dyDescent="0.25">
      <c r="A8098">
        <v>2353931</v>
      </c>
      <c r="B8098">
        <v>1</v>
      </c>
      <c r="C8098" t="s">
        <v>80</v>
      </c>
      <c r="D8098" t="s">
        <v>83</v>
      </c>
      <c r="E8098" t="s">
        <v>147</v>
      </c>
      <c r="F8098" t="s">
        <v>19780</v>
      </c>
      <c r="G8098" t="s">
        <v>134</v>
      </c>
      <c r="H8098" t="s">
        <v>135</v>
      </c>
      <c r="I8098" t="s">
        <v>144</v>
      </c>
      <c r="J8098" t="s">
        <v>137</v>
      </c>
      <c r="K8098" t="s">
        <v>138</v>
      </c>
      <c r="L8098" t="s">
        <v>22885</v>
      </c>
      <c r="M8098" t="s">
        <v>22886</v>
      </c>
      <c r="N8098">
        <v>0.49666666599999998</v>
      </c>
      <c r="O8098">
        <v>0</v>
      </c>
      <c r="P8098">
        <v>164</v>
      </c>
      <c r="Q8098">
        <v>0</v>
      </c>
      <c r="R8098">
        <v>0</v>
      </c>
      <c r="S8098">
        <v>4</v>
      </c>
      <c r="T8098">
        <v>51</v>
      </c>
      <c r="U8098">
        <v>1</v>
      </c>
      <c r="V8098">
        <v>1</v>
      </c>
      <c r="W8098">
        <v>0</v>
      </c>
      <c r="X8098">
        <v>32.589398978760833</v>
      </c>
      <c r="Y8098">
        <v>0</v>
      </c>
      <c r="Z8098">
        <v>0</v>
      </c>
      <c r="AA8098">
        <v>3.7190483904681333</v>
      </c>
      <c r="AB8098">
        <v>22.512722408608425</v>
      </c>
      <c r="AC8098">
        <v>46.054111990816637</v>
      </c>
      <c r="AD8098">
        <v>8.4430296306315</v>
      </c>
      <c r="AE8098">
        <v>113.31831139928552</v>
      </c>
    </row>
    <row r="8099" spans="1:31" x14ac:dyDescent="0.25">
      <c r="A8099">
        <v>2354080</v>
      </c>
      <c r="B8099">
        <v>1</v>
      </c>
      <c r="C8099" t="s">
        <v>80</v>
      </c>
      <c r="D8099" t="s">
        <v>96</v>
      </c>
      <c r="E8099" t="s">
        <v>147</v>
      </c>
      <c r="F8099" t="s">
        <v>22887</v>
      </c>
      <c r="G8099" t="s">
        <v>432</v>
      </c>
      <c r="H8099" t="s">
        <v>135</v>
      </c>
      <c r="I8099" t="s">
        <v>144</v>
      </c>
      <c r="J8099" t="s">
        <v>137</v>
      </c>
      <c r="K8099" t="s">
        <v>138</v>
      </c>
      <c r="L8099" t="s">
        <v>22888</v>
      </c>
      <c r="M8099" t="s">
        <v>22889</v>
      </c>
      <c r="N8099">
        <v>0.69027777700000004</v>
      </c>
      <c r="O8099">
        <v>1</v>
      </c>
      <c r="P8099">
        <v>0</v>
      </c>
      <c r="Q8099">
        <v>1</v>
      </c>
      <c r="R8099">
        <v>0</v>
      </c>
      <c r="S8099">
        <v>2</v>
      </c>
      <c r="T8099">
        <v>5</v>
      </c>
      <c r="U8099">
        <v>0</v>
      </c>
      <c r="V8099">
        <v>0</v>
      </c>
      <c r="W8099">
        <v>18.231007845483795</v>
      </c>
      <c r="X8099">
        <v>0</v>
      </c>
      <c r="Y8099">
        <v>6.710079550047757</v>
      </c>
      <c r="Z8099">
        <v>0</v>
      </c>
      <c r="AA8099">
        <v>73.6251661383168</v>
      </c>
      <c r="AB8099">
        <v>82.786089982103377</v>
      </c>
      <c r="AC8099">
        <v>0</v>
      </c>
      <c r="AD8099">
        <v>0</v>
      </c>
      <c r="AE8099">
        <v>181.35234351595173</v>
      </c>
    </row>
    <row r="8100" spans="1:31" x14ac:dyDescent="0.25">
      <c r="A8100">
        <v>2353725</v>
      </c>
      <c r="B8100">
        <v>1</v>
      </c>
      <c r="C8100" t="s">
        <v>81</v>
      </c>
      <c r="D8100" t="s">
        <v>116</v>
      </c>
      <c r="E8100" t="s">
        <v>141</v>
      </c>
      <c r="F8100" t="s">
        <v>20962</v>
      </c>
      <c r="G8100" t="s">
        <v>269</v>
      </c>
      <c r="H8100" t="s">
        <v>135</v>
      </c>
      <c r="I8100" t="s">
        <v>144</v>
      </c>
      <c r="J8100" t="s">
        <v>137</v>
      </c>
      <c r="K8100" t="s">
        <v>209</v>
      </c>
      <c r="L8100" t="s">
        <v>22890</v>
      </c>
      <c r="M8100" t="s">
        <v>22891</v>
      </c>
      <c r="N8100">
        <v>7.4813888879999997</v>
      </c>
      <c r="O8100">
        <v>2</v>
      </c>
      <c r="P8100">
        <v>399</v>
      </c>
      <c r="Q8100">
        <v>6</v>
      </c>
      <c r="R8100">
        <v>0</v>
      </c>
      <c r="S8100">
        <v>2</v>
      </c>
      <c r="T8100">
        <v>17</v>
      </c>
      <c r="U8100">
        <v>0</v>
      </c>
      <c r="V8100">
        <v>0</v>
      </c>
      <c r="W8100">
        <v>9.0209955129508792</v>
      </c>
      <c r="X8100">
        <v>317.11668737558136</v>
      </c>
      <c r="Y8100">
        <v>978.17176948482347</v>
      </c>
      <c r="Z8100">
        <v>0</v>
      </c>
      <c r="AA8100">
        <v>24.437530864437957</v>
      </c>
      <c r="AB8100">
        <v>97.283591504452858</v>
      </c>
      <c r="AC8100">
        <v>0</v>
      </c>
      <c r="AD8100">
        <v>0</v>
      </c>
      <c r="AE8100">
        <v>1426.0305747422467</v>
      </c>
    </row>
    <row r="8101" spans="1:31" x14ac:dyDescent="0.25">
      <c r="A8101">
        <v>2353702</v>
      </c>
      <c r="B8101">
        <v>1</v>
      </c>
      <c r="C8101" t="s">
        <v>80</v>
      </c>
      <c r="D8101" t="s">
        <v>95</v>
      </c>
      <c r="E8101" t="s">
        <v>141</v>
      </c>
      <c r="F8101" t="s">
        <v>22892</v>
      </c>
      <c r="G8101" t="s">
        <v>208</v>
      </c>
      <c r="H8101" t="s">
        <v>135</v>
      </c>
      <c r="I8101" t="s">
        <v>144</v>
      </c>
      <c r="J8101" t="s">
        <v>137</v>
      </c>
      <c r="K8101" t="s">
        <v>209</v>
      </c>
      <c r="L8101" t="s">
        <v>22893</v>
      </c>
      <c r="M8101" t="s">
        <v>22894</v>
      </c>
      <c r="N8101">
        <v>1.1375</v>
      </c>
      <c r="O8101">
        <v>0</v>
      </c>
      <c r="P8101">
        <v>0</v>
      </c>
      <c r="Q8101">
        <v>0</v>
      </c>
      <c r="R8101">
        <v>0</v>
      </c>
      <c r="S8101">
        <v>7</v>
      </c>
      <c r="T8101">
        <v>0</v>
      </c>
      <c r="U8101">
        <v>1</v>
      </c>
      <c r="V8101">
        <v>0</v>
      </c>
      <c r="W8101">
        <v>0</v>
      </c>
      <c r="X8101">
        <v>0</v>
      </c>
      <c r="Y8101">
        <v>0</v>
      </c>
      <c r="Z8101">
        <v>0</v>
      </c>
      <c r="AA8101">
        <v>21.427011116479385</v>
      </c>
      <c r="AB8101">
        <v>0</v>
      </c>
      <c r="AC8101">
        <v>74.116824974914863</v>
      </c>
      <c r="AD8101">
        <v>0</v>
      </c>
      <c r="AE8101">
        <v>95.54383609139424</v>
      </c>
    </row>
    <row r="8102" spans="1:31" x14ac:dyDescent="0.25">
      <c r="A8102">
        <v>2354034</v>
      </c>
      <c r="B8102">
        <v>1</v>
      </c>
      <c r="C8102" t="s">
        <v>80</v>
      </c>
      <c r="D8102" t="s">
        <v>90</v>
      </c>
      <c r="E8102" t="s">
        <v>157</v>
      </c>
      <c r="F8102" t="s">
        <v>22895</v>
      </c>
      <c r="G8102" t="s">
        <v>204</v>
      </c>
      <c r="H8102" t="s">
        <v>154</v>
      </c>
      <c r="I8102" t="s">
        <v>144</v>
      </c>
      <c r="J8102" t="s">
        <v>137</v>
      </c>
      <c r="K8102" t="s">
        <v>138</v>
      </c>
      <c r="L8102" t="s">
        <v>22896</v>
      </c>
      <c r="M8102" t="s">
        <v>22897</v>
      </c>
      <c r="N8102">
        <v>1.3361111109999999</v>
      </c>
      <c r="O8102">
        <v>0</v>
      </c>
      <c r="P8102">
        <v>2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0.43157344715080559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  <c r="AE8102">
        <v>0.43157344715080559</v>
      </c>
    </row>
    <row r="8103" spans="1:31" x14ac:dyDescent="0.25">
      <c r="A8103">
        <v>2353679</v>
      </c>
      <c r="B8103">
        <v>1</v>
      </c>
      <c r="C8103" t="s">
        <v>80</v>
      </c>
      <c r="D8103" t="s">
        <v>87</v>
      </c>
      <c r="E8103" t="s">
        <v>326</v>
      </c>
      <c r="F8103" t="s">
        <v>22898</v>
      </c>
      <c r="G8103" t="s">
        <v>194</v>
      </c>
      <c r="H8103" t="s">
        <v>154</v>
      </c>
      <c r="I8103" t="s">
        <v>144</v>
      </c>
      <c r="J8103" t="s">
        <v>137</v>
      </c>
      <c r="K8103" t="s">
        <v>138</v>
      </c>
      <c r="L8103" t="s">
        <v>22899</v>
      </c>
      <c r="M8103" t="s">
        <v>22900</v>
      </c>
      <c r="N8103">
        <v>3.3291666659999999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1</v>
      </c>
      <c r="W8103">
        <v>0</v>
      </c>
      <c r="X8103">
        <v>0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118.91358799624319</v>
      </c>
      <c r="AE8103">
        <v>118.91358799624319</v>
      </c>
    </row>
    <row r="8104" spans="1:31" x14ac:dyDescent="0.25">
      <c r="A8104">
        <v>2354011</v>
      </c>
      <c r="B8104">
        <v>1</v>
      </c>
      <c r="C8104" t="s">
        <v>81</v>
      </c>
      <c r="D8104" t="s">
        <v>116</v>
      </c>
      <c r="E8104" t="s">
        <v>151</v>
      </c>
      <c r="F8104" t="s">
        <v>22901</v>
      </c>
      <c r="G8104" t="s">
        <v>153</v>
      </c>
      <c r="H8104" t="s">
        <v>154</v>
      </c>
      <c r="I8104" t="s">
        <v>144</v>
      </c>
      <c r="J8104" t="s">
        <v>137</v>
      </c>
      <c r="K8104" t="s">
        <v>138</v>
      </c>
      <c r="L8104" t="s">
        <v>22902</v>
      </c>
      <c r="M8104" t="s">
        <v>22903</v>
      </c>
      <c r="N8104">
        <v>2.4011111110000001</v>
      </c>
      <c r="O8104">
        <v>0</v>
      </c>
      <c r="P8104">
        <v>5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1.3149738415024399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  <c r="AE8104">
        <v>1.3149738415024399</v>
      </c>
    </row>
    <row r="8105" spans="1:31" x14ac:dyDescent="0.25">
      <c r="A8105">
        <v>2353865</v>
      </c>
      <c r="B8105">
        <v>1</v>
      </c>
      <c r="C8105" t="s">
        <v>81</v>
      </c>
      <c r="D8105" t="s">
        <v>128</v>
      </c>
      <c r="E8105" t="s">
        <v>157</v>
      </c>
      <c r="F8105" t="s">
        <v>22904</v>
      </c>
      <c r="G8105" t="s">
        <v>352</v>
      </c>
      <c r="H8105" t="s">
        <v>154</v>
      </c>
      <c r="I8105" t="s">
        <v>144</v>
      </c>
      <c r="J8105" t="s">
        <v>3</v>
      </c>
      <c r="K8105" t="s">
        <v>138</v>
      </c>
      <c r="L8105" t="s">
        <v>22905</v>
      </c>
      <c r="M8105" t="s">
        <v>22906</v>
      </c>
      <c r="N8105">
        <v>3.2977777769999999</v>
      </c>
      <c r="O8105">
        <v>0</v>
      </c>
      <c r="P8105">
        <v>9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8.9177923269190966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8.9177923269190966</v>
      </c>
    </row>
    <row r="8106" spans="1:31" x14ac:dyDescent="0.25">
      <c r="A8106">
        <v>2353848</v>
      </c>
      <c r="B8106">
        <v>1</v>
      </c>
      <c r="C8106" t="s">
        <v>80</v>
      </c>
      <c r="D8106" t="s">
        <v>82</v>
      </c>
      <c r="E8106" t="s">
        <v>157</v>
      </c>
      <c r="F8106" t="s">
        <v>22907</v>
      </c>
      <c r="G8106" t="s">
        <v>159</v>
      </c>
      <c r="H8106" t="s">
        <v>154</v>
      </c>
      <c r="I8106" t="s">
        <v>144</v>
      </c>
      <c r="J8106" t="s">
        <v>137</v>
      </c>
      <c r="K8106" t="s">
        <v>138</v>
      </c>
      <c r="L8106" t="s">
        <v>22908</v>
      </c>
      <c r="M8106" t="s">
        <v>22909</v>
      </c>
      <c r="N8106">
        <v>2.554166666</v>
      </c>
      <c r="O8106">
        <v>0</v>
      </c>
      <c r="P8106">
        <v>1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>
        <v>0</v>
      </c>
      <c r="AB8106">
        <v>0</v>
      </c>
      <c r="AC8106">
        <v>0</v>
      </c>
      <c r="AD8106">
        <v>0</v>
      </c>
      <c r="AE8106">
        <v>0</v>
      </c>
    </row>
    <row r="8107" spans="1:31" x14ac:dyDescent="0.25">
      <c r="A8107">
        <v>2353765</v>
      </c>
      <c r="B8107">
        <v>1</v>
      </c>
      <c r="C8107" t="s">
        <v>80</v>
      </c>
      <c r="D8107" t="s">
        <v>85</v>
      </c>
      <c r="E8107" t="s">
        <v>147</v>
      </c>
      <c r="F8107" t="s">
        <v>12545</v>
      </c>
      <c r="G8107" t="s">
        <v>813</v>
      </c>
      <c r="H8107" t="s">
        <v>135</v>
      </c>
      <c r="I8107" t="s">
        <v>144</v>
      </c>
      <c r="J8107" t="s">
        <v>137</v>
      </c>
      <c r="K8107" t="s">
        <v>138</v>
      </c>
      <c r="L8107" t="s">
        <v>22910</v>
      </c>
      <c r="M8107" t="s">
        <v>22911</v>
      </c>
      <c r="N8107">
        <v>3.6541666660000001</v>
      </c>
      <c r="O8107">
        <v>0</v>
      </c>
      <c r="P8107">
        <v>69</v>
      </c>
      <c r="Q8107">
        <v>0</v>
      </c>
      <c r="R8107">
        <v>0</v>
      </c>
      <c r="S8107">
        <v>0</v>
      </c>
      <c r="T8107">
        <v>24</v>
      </c>
      <c r="U8107">
        <v>0</v>
      </c>
      <c r="V8107">
        <v>0</v>
      </c>
      <c r="W8107">
        <v>0</v>
      </c>
      <c r="X8107">
        <v>121.85034643013083</v>
      </c>
      <c r="Y8107">
        <v>0</v>
      </c>
      <c r="Z8107">
        <v>0</v>
      </c>
      <c r="AA8107">
        <v>0</v>
      </c>
      <c r="AB8107">
        <v>281.39163475174774</v>
      </c>
      <c r="AC8107">
        <v>0</v>
      </c>
      <c r="AD8107">
        <v>0</v>
      </c>
      <c r="AE8107">
        <v>403.2419811818786</v>
      </c>
    </row>
    <row r="8108" spans="1:31" x14ac:dyDescent="0.25">
      <c r="A8108">
        <v>2353911</v>
      </c>
      <c r="B8108">
        <v>1</v>
      </c>
      <c r="C8108" t="s">
        <v>80</v>
      </c>
      <c r="D8108" t="s">
        <v>96</v>
      </c>
      <c r="E8108" t="s">
        <v>326</v>
      </c>
      <c r="F8108" t="s">
        <v>3417</v>
      </c>
      <c r="G8108" t="s">
        <v>391</v>
      </c>
      <c r="H8108" t="s">
        <v>154</v>
      </c>
      <c r="I8108" t="s">
        <v>144</v>
      </c>
      <c r="J8108" t="s">
        <v>137</v>
      </c>
      <c r="K8108" t="s">
        <v>138</v>
      </c>
      <c r="L8108" t="s">
        <v>22912</v>
      </c>
      <c r="M8108" t="s">
        <v>22913</v>
      </c>
      <c r="N8108">
        <v>5.0958333329999999</v>
      </c>
      <c r="O8108">
        <v>0</v>
      </c>
      <c r="P8108">
        <v>2</v>
      </c>
      <c r="Q8108">
        <v>0</v>
      </c>
      <c r="R8108">
        <v>0</v>
      </c>
      <c r="S8108">
        <v>0</v>
      </c>
      <c r="T8108">
        <v>5</v>
      </c>
      <c r="U8108">
        <v>0</v>
      </c>
      <c r="V8108">
        <v>0</v>
      </c>
      <c r="W8108">
        <v>0</v>
      </c>
      <c r="X8108">
        <v>16.699036610792884</v>
      </c>
      <c r="Y8108">
        <v>0</v>
      </c>
      <c r="Z8108">
        <v>0</v>
      </c>
      <c r="AA8108">
        <v>0</v>
      </c>
      <c r="AB8108">
        <v>61.347819542804878</v>
      </c>
      <c r="AC8108">
        <v>0</v>
      </c>
      <c r="AD8108">
        <v>0</v>
      </c>
      <c r="AE8108">
        <v>78.046856153597759</v>
      </c>
    </row>
    <row r="8109" spans="1:31" x14ac:dyDescent="0.25">
      <c r="A8109">
        <v>2353616</v>
      </c>
      <c r="B8109">
        <v>1</v>
      </c>
      <c r="C8109" t="s">
        <v>80</v>
      </c>
      <c r="D8109" t="s">
        <v>93</v>
      </c>
      <c r="E8109" t="s">
        <v>132</v>
      </c>
      <c r="F8109" t="s">
        <v>3811</v>
      </c>
      <c r="G8109" t="s">
        <v>363</v>
      </c>
      <c r="H8109" t="s">
        <v>135</v>
      </c>
      <c r="I8109" t="s">
        <v>144</v>
      </c>
      <c r="J8109" t="s">
        <v>137</v>
      </c>
      <c r="K8109" t="s">
        <v>138</v>
      </c>
      <c r="L8109" t="s">
        <v>22914</v>
      </c>
      <c r="M8109" t="s">
        <v>22915</v>
      </c>
      <c r="N8109">
        <v>0.17722222200000001</v>
      </c>
      <c r="O8109">
        <v>0</v>
      </c>
      <c r="P8109">
        <v>423</v>
      </c>
      <c r="Q8109">
        <v>35</v>
      </c>
      <c r="R8109">
        <v>344</v>
      </c>
      <c r="S8109">
        <v>11</v>
      </c>
      <c r="T8109">
        <v>235</v>
      </c>
      <c r="U8109">
        <v>0</v>
      </c>
      <c r="V8109">
        <v>1</v>
      </c>
      <c r="W8109">
        <v>0</v>
      </c>
      <c r="X8109">
        <v>20.522105674026974</v>
      </c>
      <c r="Y8109">
        <v>25.770690934802207</v>
      </c>
      <c r="Z8109">
        <v>134.37956474609675</v>
      </c>
      <c r="AA8109">
        <v>13.463494448584948</v>
      </c>
      <c r="AB8109">
        <v>52.173951185870393</v>
      </c>
      <c r="AC8109">
        <v>0</v>
      </c>
      <c r="AD8109">
        <v>10.224713333703489</v>
      </c>
      <c r="AE8109">
        <v>256.53452032308479</v>
      </c>
    </row>
    <row r="8110" spans="1:31" x14ac:dyDescent="0.25">
      <c r="A8110">
        <v>2353642</v>
      </c>
      <c r="B8110">
        <v>1</v>
      </c>
      <c r="C8110" t="s">
        <v>80</v>
      </c>
      <c r="D8110" t="s">
        <v>83</v>
      </c>
      <c r="E8110" t="s">
        <v>151</v>
      </c>
      <c r="F8110" t="s">
        <v>22916</v>
      </c>
      <c r="G8110" t="s">
        <v>1274</v>
      </c>
      <c r="H8110" t="s">
        <v>154</v>
      </c>
      <c r="I8110" t="s">
        <v>144</v>
      </c>
      <c r="J8110" t="s">
        <v>3</v>
      </c>
      <c r="K8110" t="s">
        <v>138</v>
      </c>
      <c r="L8110" t="s">
        <v>22917</v>
      </c>
      <c r="M8110" t="s">
        <v>22918</v>
      </c>
      <c r="N8110">
        <v>6.2486111109999998</v>
      </c>
      <c r="O8110">
        <v>0</v>
      </c>
      <c r="P8110">
        <v>174</v>
      </c>
      <c r="Q8110">
        <v>0</v>
      </c>
      <c r="R8110">
        <v>0</v>
      </c>
      <c r="S8110">
        <v>0</v>
      </c>
      <c r="T8110">
        <v>4</v>
      </c>
      <c r="U8110">
        <v>0</v>
      </c>
      <c r="V8110">
        <v>0</v>
      </c>
      <c r="W8110">
        <v>0</v>
      </c>
      <c r="X8110">
        <v>209.70603371792294</v>
      </c>
      <c r="Y8110">
        <v>0</v>
      </c>
      <c r="Z8110">
        <v>0</v>
      </c>
      <c r="AA8110">
        <v>0</v>
      </c>
      <c r="AB8110">
        <v>8.363577052835355</v>
      </c>
      <c r="AC8110">
        <v>0</v>
      </c>
      <c r="AD8110">
        <v>0</v>
      </c>
      <c r="AE8110">
        <v>218.06961077075829</v>
      </c>
    </row>
    <row r="8111" spans="1:31" x14ac:dyDescent="0.25">
      <c r="A8111">
        <v>2353997</v>
      </c>
      <c r="B8111">
        <v>1</v>
      </c>
      <c r="C8111" t="s">
        <v>80</v>
      </c>
      <c r="D8111" t="s">
        <v>85</v>
      </c>
      <c r="E8111" t="s">
        <v>157</v>
      </c>
      <c r="F8111" t="s">
        <v>22919</v>
      </c>
      <c r="G8111" t="s">
        <v>204</v>
      </c>
      <c r="H8111" t="s">
        <v>154</v>
      </c>
      <c r="I8111" t="s">
        <v>144</v>
      </c>
      <c r="J8111" t="s">
        <v>137</v>
      </c>
      <c r="K8111" t="s">
        <v>138</v>
      </c>
      <c r="L8111" t="s">
        <v>22920</v>
      </c>
      <c r="M8111" t="s">
        <v>22921</v>
      </c>
      <c r="N8111">
        <v>2.184722222</v>
      </c>
      <c r="O8111">
        <v>0</v>
      </c>
      <c r="P8111">
        <v>9</v>
      </c>
      <c r="Q8111">
        <v>0</v>
      </c>
      <c r="R8111">
        <v>0</v>
      </c>
      <c r="S8111">
        <v>0</v>
      </c>
      <c r="T8111">
        <v>2</v>
      </c>
      <c r="U8111">
        <v>0</v>
      </c>
      <c r="V8111">
        <v>0</v>
      </c>
      <c r="W8111">
        <v>0</v>
      </c>
      <c r="X8111">
        <v>7.5458558784612917</v>
      </c>
      <c r="Y8111">
        <v>0</v>
      </c>
      <c r="Z8111">
        <v>0</v>
      </c>
      <c r="AA8111">
        <v>0</v>
      </c>
      <c r="AB8111">
        <v>1.7052807199572588</v>
      </c>
      <c r="AC8111">
        <v>0</v>
      </c>
      <c r="AD8111">
        <v>0</v>
      </c>
      <c r="AE8111">
        <v>9.251136598418551</v>
      </c>
    </row>
    <row r="8112" spans="1:31" x14ac:dyDescent="0.25">
      <c r="A8112">
        <v>2353636</v>
      </c>
      <c r="B8112">
        <v>1</v>
      </c>
      <c r="C8112" t="s">
        <v>80</v>
      </c>
      <c r="D8112" t="s">
        <v>97</v>
      </c>
      <c r="E8112" t="s">
        <v>132</v>
      </c>
      <c r="F8112" t="s">
        <v>1486</v>
      </c>
      <c r="G8112" t="s">
        <v>134</v>
      </c>
      <c r="H8112" t="s">
        <v>135</v>
      </c>
      <c r="I8112" t="s">
        <v>144</v>
      </c>
      <c r="J8112" t="s">
        <v>137</v>
      </c>
      <c r="K8112" t="s">
        <v>138</v>
      </c>
      <c r="L8112" t="s">
        <v>22922</v>
      </c>
      <c r="M8112" t="s">
        <v>22923</v>
      </c>
      <c r="N8112">
        <v>0.48361111099999998</v>
      </c>
      <c r="O8112">
        <v>21</v>
      </c>
      <c r="P8112">
        <v>109</v>
      </c>
      <c r="Q8112">
        <v>4</v>
      </c>
      <c r="R8112">
        <v>34</v>
      </c>
      <c r="S8112">
        <v>4</v>
      </c>
      <c r="T8112">
        <v>19</v>
      </c>
      <c r="U8112">
        <v>0</v>
      </c>
      <c r="V8112">
        <v>0</v>
      </c>
      <c r="W8112">
        <v>29.866360943008583</v>
      </c>
      <c r="X8112">
        <v>72.384255846086248</v>
      </c>
      <c r="Y8112">
        <v>2.2318751523223601</v>
      </c>
      <c r="Z8112">
        <v>9.1929349394140356</v>
      </c>
      <c r="AA8112">
        <v>6.7034763742992318</v>
      </c>
      <c r="AB8112">
        <v>5.6685471914640662</v>
      </c>
      <c r="AC8112">
        <v>0</v>
      </c>
      <c r="AD8112">
        <v>0</v>
      </c>
      <c r="AE8112">
        <v>126.04745044659452</v>
      </c>
    </row>
    <row r="8113" spans="1:31" x14ac:dyDescent="0.25">
      <c r="A8113">
        <v>2353991</v>
      </c>
      <c r="B8113">
        <v>1</v>
      </c>
      <c r="C8113" t="s">
        <v>81</v>
      </c>
      <c r="D8113" t="s">
        <v>112</v>
      </c>
      <c r="E8113" t="s">
        <v>157</v>
      </c>
      <c r="F8113" t="s">
        <v>22924</v>
      </c>
      <c r="G8113" t="s">
        <v>159</v>
      </c>
      <c r="H8113" t="s">
        <v>154</v>
      </c>
      <c r="I8113" t="s">
        <v>144</v>
      </c>
      <c r="J8113" t="s">
        <v>137</v>
      </c>
      <c r="K8113" t="s">
        <v>138</v>
      </c>
      <c r="L8113" t="s">
        <v>22925</v>
      </c>
      <c r="M8113" t="s">
        <v>22926</v>
      </c>
      <c r="N8113">
        <v>1.980277777</v>
      </c>
      <c r="O8113">
        <v>0</v>
      </c>
      <c r="P8113">
        <v>0</v>
      </c>
      <c r="Q8113">
        <v>0</v>
      </c>
      <c r="R8113">
        <v>2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2.0753320572801766</v>
      </c>
      <c r="AA8113">
        <v>0</v>
      </c>
      <c r="AB8113">
        <v>0</v>
      </c>
      <c r="AC8113">
        <v>0</v>
      </c>
      <c r="AD8113">
        <v>0</v>
      </c>
      <c r="AE8113">
        <v>2.0753320572801766</v>
      </c>
    </row>
    <row r="8114" spans="1:31" x14ac:dyDescent="0.25">
      <c r="A8114">
        <v>2354077</v>
      </c>
      <c r="B8114">
        <v>1</v>
      </c>
      <c r="C8114" t="s">
        <v>80</v>
      </c>
      <c r="D8114" t="s">
        <v>103</v>
      </c>
      <c r="E8114" t="s">
        <v>147</v>
      </c>
      <c r="F8114" t="s">
        <v>22927</v>
      </c>
      <c r="G8114" t="s">
        <v>184</v>
      </c>
      <c r="H8114" t="s">
        <v>135</v>
      </c>
      <c r="I8114" t="s">
        <v>144</v>
      </c>
      <c r="J8114" t="s">
        <v>137</v>
      </c>
      <c r="K8114" t="s">
        <v>138</v>
      </c>
      <c r="L8114" t="s">
        <v>22928</v>
      </c>
      <c r="M8114" t="s">
        <v>22929</v>
      </c>
      <c r="N8114">
        <v>2.7641666659999999</v>
      </c>
      <c r="O8114">
        <v>0</v>
      </c>
      <c r="P8114">
        <v>0</v>
      </c>
      <c r="Q8114">
        <v>0</v>
      </c>
      <c r="R8114">
        <v>5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48.097325913907092</v>
      </c>
      <c r="AA8114">
        <v>0</v>
      </c>
      <c r="AB8114">
        <v>0</v>
      </c>
      <c r="AC8114">
        <v>0</v>
      </c>
      <c r="AD8114">
        <v>0</v>
      </c>
      <c r="AE8114">
        <v>48.097325913907092</v>
      </c>
    </row>
    <row r="8115" spans="1:31" x14ac:dyDescent="0.25">
      <c r="A8115">
        <v>2353685</v>
      </c>
      <c r="B8115">
        <v>1</v>
      </c>
      <c r="C8115" t="s">
        <v>81</v>
      </c>
      <c r="D8115" t="s">
        <v>120</v>
      </c>
      <c r="E8115" t="s">
        <v>132</v>
      </c>
      <c r="F8115" t="s">
        <v>22930</v>
      </c>
      <c r="G8115" t="s">
        <v>208</v>
      </c>
      <c r="H8115" t="s">
        <v>135</v>
      </c>
      <c r="I8115" t="s">
        <v>144</v>
      </c>
      <c r="J8115" t="s">
        <v>137</v>
      </c>
      <c r="K8115" t="s">
        <v>209</v>
      </c>
      <c r="L8115" t="s">
        <v>22931</v>
      </c>
      <c r="M8115" t="s">
        <v>22932</v>
      </c>
      <c r="N8115">
        <v>1.477777777</v>
      </c>
      <c r="O8115">
        <v>0</v>
      </c>
      <c r="P8115">
        <v>4150</v>
      </c>
      <c r="Q8115">
        <v>7</v>
      </c>
      <c r="R8115">
        <v>27</v>
      </c>
      <c r="S8115">
        <v>6</v>
      </c>
      <c r="T8115">
        <v>832</v>
      </c>
      <c r="U8115">
        <v>3</v>
      </c>
      <c r="V8115">
        <v>2</v>
      </c>
      <c r="W8115">
        <v>0</v>
      </c>
      <c r="X8115">
        <v>1451.421634873607</v>
      </c>
      <c r="Y8115">
        <v>32.930548425061154</v>
      </c>
      <c r="Z8115">
        <v>38.128855234477385</v>
      </c>
      <c r="AA8115">
        <v>89.395834617260775</v>
      </c>
      <c r="AB8115">
        <v>1264.1946967679453</v>
      </c>
      <c r="AC8115">
        <v>177.12124820915963</v>
      </c>
      <c r="AD8115">
        <v>85.079735441856215</v>
      </c>
      <c r="AE8115">
        <v>3138.272553569368</v>
      </c>
    </row>
    <row r="8116" spans="1:31" x14ac:dyDescent="0.25">
      <c r="A8116">
        <v>2353934</v>
      </c>
      <c r="B8116">
        <v>1</v>
      </c>
      <c r="C8116" t="s">
        <v>80</v>
      </c>
      <c r="D8116" t="s">
        <v>106</v>
      </c>
      <c r="E8116" t="s">
        <v>147</v>
      </c>
      <c r="F8116" t="s">
        <v>22933</v>
      </c>
      <c r="G8116" t="s">
        <v>494</v>
      </c>
      <c r="H8116" t="s">
        <v>135</v>
      </c>
      <c r="I8116" t="s">
        <v>144</v>
      </c>
      <c r="J8116" t="s">
        <v>137</v>
      </c>
      <c r="K8116" t="s">
        <v>138</v>
      </c>
      <c r="L8116" t="s">
        <v>22934</v>
      </c>
      <c r="M8116" t="s">
        <v>22935</v>
      </c>
      <c r="N8116">
        <v>4.528611111</v>
      </c>
      <c r="O8116">
        <v>0</v>
      </c>
      <c r="P8116">
        <v>101</v>
      </c>
      <c r="Q8116">
        <v>0</v>
      </c>
      <c r="R8116">
        <v>1</v>
      </c>
      <c r="S8116">
        <v>0</v>
      </c>
      <c r="T8116">
        <v>11</v>
      </c>
      <c r="U8116">
        <v>0</v>
      </c>
      <c r="V8116">
        <v>0</v>
      </c>
      <c r="W8116">
        <v>0</v>
      </c>
      <c r="X8116">
        <v>76.861271778322291</v>
      </c>
      <c r="Y8116">
        <v>0</v>
      </c>
      <c r="Z8116">
        <v>13.296657292784149</v>
      </c>
      <c r="AA8116">
        <v>0</v>
      </c>
      <c r="AB8116">
        <v>14.627281772557071</v>
      </c>
      <c r="AC8116">
        <v>0</v>
      </c>
      <c r="AD8116">
        <v>0</v>
      </c>
      <c r="AE8116">
        <v>104.78521084366351</v>
      </c>
    </row>
    <row r="8117" spans="1:31" x14ac:dyDescent="0.25">
      <c r="A8117">
        <v>2353785</v>
      </c>
      <c r="B8117">
        <v>1</v>
      </c>
      <c r="C8117" t="s">
        <v>80</v>
      </c>
      <c r="D8117" t="s">
        <v>84</v>
      </c>
      <c r="E8117" t="s">
        <v>157</v>
      </c>
      <c r="F8117" t="s">
        <v>11674</v>
      </c>
      <c r="G8117" t="s">
        <v>204</v>
      </c>
      <c r="H8117" t="s">
        <v>154</v>
      </c>
      <c r="I8117" t="s">
        <v>144</v>
      </c>
      <c r="J8117" t="s">
        <v>137</v>
      </c>
      <c r="K8117" t="s">
        <v>138</v>
      </c>
      <c r="L8117" t="s">
        <v>22936</v>
      </c>
      <c r="M8117" t="s">
        <v>22937</v>
      </c>
      <c r="N8117">
        <v>2.9730555550000002</v>
      </c>
      <c r="O8117">
        <v>0</v>
      </c>
      <c r="P8117">
        <v>1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0.80017321275136666</v>
      </c>
      <c r="Y8117">
        <v>0</v>
      </c>
      <c r="Z8117">
        <v>0</v>
      </c>
      <c r="AA8117">
        <v>0</v>
      </c>
      <c r="AB8117">
        <v>0</v>
      </c>
      <c r="AC8117">
        <v>0</v>
      </c>
      <c r="AD8117">
        <v>0</v>
      </c>
      <c r="AE8117">
        <v>0.80017321275136666</v>
      </c>
    </row>
    <row r="8118" spans="1:31" x14ac:dyDescent="0.25">
      <c r="A8118">
        <v>2353651</v>
      </c>
      <c r="B8118">
        <v>1</v>
      </c>
      <c r="C8118" t="s">
        <v>81</v>
      </c>
      <c r="D8118" t="s">
        <v>128</v>
      </c>
      <c r="E8118" t="s">
        <v>147</v>
      </c>
      <c r="F8118" t="s">
        <v>22938</v>
      </c>
      <c r="G8118" t="s">
        <v>134</v>
      </c>
      <c r="H8118" t="s">
        <v>135</v>
      </c>
      <c r="I8118" t="s">
        <v>144</v>
      </c>
      <c r="J8118" t="s">
        <v>137</v>
      </c>
      <c r="K8118" t="s">
        <v>138</v>
      </c>
      <c r="L8118" t="s">
        <v>22939</v>
      </c>
      <c r="M8118" t="s">
        <v>22940</v>
      </c>
      <c r="N8118">
        <v>0.42388888800000002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161</v>
      </c>
      <c r="U8118">
        <v>1</v>
      </c>
      <c r="V8118">
        <v>9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50.241928205436913</v>
      </c>
      <c r="AC8118">
        <v>7.168362316401673</v>
      </c>
      <c r="AD8118">
        <v>35.580349113481887</v>
      </c>
      <c r="AE8118">
        <v>92.990639635320477</v>
      </c>
    </row>
    <row r="8119" spans="1:31" x14ac:dyDescent="0.25">
      <c r="A8119">
        <v>2353628</v>
      </c>
      <c r="B8119">
        <v>1</v>
      </c>
      <c r="C8119" t="s">
        <v>80</v>
      </c>
      <c r="D8119" t="s">
        <v>104</v>
      </c>
      <c r="E8119" t="s">
        <v>132</v>
      </c>
      <c r="F8119" t="s">
        <v>15584</v>
      </c>
      <c r="G8119" t="s">
        <v>134</v>
      </c>
      <c r="H8119" t="s">
        <v>135</v>
      </c>
      <c r="I8119" t="s">
        <v>144</v>
      </c>
      <c r="J8119" t="s">
        <v>137</v>
      </c>
      <c r="K8119" t="s">
        <v>138</v>
      </c>
      <c r="L8119" t="s">
        <v>22941</v>
      </c>
      <c r="M8119" t="s">
        <v>22942</v>
      </c>
      <c r="N8119">
        <v>0.86416666600000003</v>
      </c>
      <c r="O8119">
        <v>0</v>
      </c>
      <c r="P8119">
        <v>0</v>
      </c>
      <c r="Q8119">
        <v>0</v>
      </c>
      <c r="R8119">
        <v>0</v>
      </c>
      <c r="S8119">
        <v>1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15.76023319647712</v>
      </c>
      <c r="AB8119">
        <v>0</v>
      </c>
      <c r="AC8119">
        <v>0</v>
      </c>
      <c r="AD8119">
        <v>0</v>
      </c>
      <c r="AE8119">
        <v>15.76023319647712</v>
      </c>
    </row>
    <row r="8120" spans="1:31" x14ac:dyDescent="0.25">
      <c r="A8120">
        <v>2353774</v>
      </c>
      <c r="B8120">
        <v>1</v>
      </c>
      <c r="C8120" t="s">
        <v>80</v>
      </c>
      <c r="D8120" t="s">
        <v>98</v>
      </c>
      <c r="E8120" t="s">
        <v>147</v>
      </c>
      <c r="F8120" t="s">
        <v>22943</v>
      </c>
      <c r="G8120" t="s">
        <v>184</v>
      </c>
      <c r="H8120" t="s">
        <v>135</v>
      </c>
      <c r="I8120" t="s">
        <v>144</v>
      </c>
      <c r="J8120" t="s">
        <v>137</v>
      </c>
      <c r="K8120" t="s">
        <v>138</v>
      </c>
      <c r="L8120" t="s">
        <v>22944</v>
      </c>
      <c r="M8120" t="s">
        <v>22945</v>
      </c>
      <c r="N8120">
        <v>7.1233333329999997</v>
      </c>
      <c r="O8120">
        <v>0</v>
      </c>
      <c r="P8120">
        <v>0</v>
      </c>
      <c r="Q8120">
        <v>0</v>
      </c>
      <c r="R8120">
        <v>16</v>
      </c>
      <c r="S8120">
        <v>0</v>
      </c>
      <c r="T8120">
        <v>2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351.31731801527928</v>
      </c>
      <c r="AA8120">
        <v>0</v>
      </c>
      <c r="AB8120">
        <v>26.016316544796325</v>
      </c>
      <c r="AC8120">
        <v>0</v>
      </c>
      <c r="AD8120">
        <v>0</v>
      </c>
      <c r="AE8120">
        <v>377.33363456007561</v>
      </c>
    </row>
    <row r="8121" spans="1:31" x14ac:dyDescent="0.25">
      <c r="A8121">
        <v>2353897</v>
      </c>
      <c r="B8121">
        <v>1</v>
      </c>
      <c r="C8121" t="s">
        <v>80</v>
      </c>
      <c r="D8121" t="s">
        <v>96</v>
      </c>
      <c r="E8121" t="s">
        <v>157</v>
      </c>
      <c r="F8121" t="s">
        <v>22946</v>
      </c>
      <c r="G8121" t="s">
        <v>279</v>
      </c>
      <c r="H8121" t="s">
        <v>154</v>
      </c>
      <c r="I8121" t="s">
        <v>144</v>
      </c>
      <c r="J8121" t="s">
        <v>137</v>
      </c>
      <c r="K8121" t="s">
        <v>138</v>
      </c>
      <c r="L8121" t="s">
        <v>22947</v>
      </c>
      <c r="M8121" t="s">
        <v>22948</v>
      </c>
      <c r="N8121">
        <v>2.3513888879999998</v>
      </c>
      <c r="O8121">
        <v>0</v>
      </c>
      <c r="P8121">
        <v>1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0.7266036717794081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0.7266036717794081</v>
      </c>
    </row>
    <row r="8122" spans="1:31" x14ac:dyDescent="0.25">
      <c r="A8122">
        <v>2353711</v>
      </c>
      <c r="B8122">
        <v>1</v>
      </c>
      <c r="C8122" t="s">
        <v>81</v>
      </c>
      <c r="D8122" t="s">
        <v>118</v>
      </c>
      <c r="E8122" t="s">
        <v>151</v>
      </c>
      <c r="F8122" t="s">
        <v>22949</v>
      </c>
      <c r="G8122" t="s">
        <v>269</v>
      </c>
      <c r="H8122" t="s">
        <v>154</v>
      </c>
      <c r="I8122" t="s">
        <v>144</v>
      </c>
      <c r="J8122" t="s">
        <v>137</v>
      </c>
      <c r="K8122" t="s">
        <v>209</v>
      </c>
      <c r="L8122" t="s">
        <v>22950</v>
      </c>
      <c r="M8122" t="s">
        <v>22951</v>
      </c>
      <c r="N8122">
        <v>5.7952777769999999</v>
      </c>
      <c r="O8122">
        <v>0</v>
      </c>
      <c r="P8122">
        <v>276</v>
      </c>
      <c r="Q8122">
        <v>0</v>
      </c>
      <c r="R8122">
        <v>4</v>
      </c>
      <c r="S8122">
        <v>0</v>
      </c>
      <c r="T8122">
        <v>22</v>
      </c>
      <c r="U8122">
        <v>0</v>
      </c>
      <c r="V8122">
        <v>0</v>
      </c>
      <c r="W8122">
        <v>0</v>
      </c>
      <c r="X8122">
        <v>278.58104367562856</v>
      </c>
      <c r="Y8122">
        <v>0</v>
      </c>
      <c r="Z8122">
        <v>2.9358559239745996</v>
      </c>
      <c r="AA8122">
        <v>0</v>
      </c>
      <c r="AB8122">
        <v>69.44333667952165</v>
      </c>
      <c r="AC8122">
        <v>0</v>
      </c>
      <c r="AD8122">
        <v>0</v>
      </c>
      <c r="AE8122">
        <v>350.96023627912484</v>
      </c>
    </row>
    <row r="8123" spans="1:31" x14ac:dyDescent="0.25">
      <c r="A8123">
        <v>2353668</v>
      </c>
      <c r="B8123">
        <v>1</v>
      </c>
      <c r="C8123" t="s">
        <v>80</v>
      </c>
      <c r="D8123" t="s">
        <v>106</v>
      </c>
      <c r="E8123" t="s">
        <v>132</v>
      </c>
      <c r="F8123" t="s">
        <v>9213</v>
      </c>
      <c r="G8123" t="s">
        <v>134</v>
      </c>
      <c r="H8123" t="s">
        <v>135</v>
      </c>
      <c r="I8123" t="s">
        <v>136</v>
      </c>
      <c r="J8123" t="s">
        <v>137</v>
      </c>
      <c r="K8123" t="s">
        <v>138</v>
      </c>
      <c r="L8123" t="s">
        <v>22952</v>
      </c>
      <c r="M8123" t="s">
        <v>22953</v>
      </c>
      <c r="N8123">
        <v>0.04</v>
      </c>
      <c r="O8123">
        <v>0</v>
      </c>
      <c r="P8123">
        <v>4180</v>
      </c>
      <c r="Q8123">
        <v>0</v>
      </c>
      <c r="R8123">
        <v>13</v>
      </c>
      <c r="S8123">
        <v>2</v>
      </c>
      <c r="T8123">
        <v>297</v>
      </c>
      <c r="U8123">
        <v>1</v>
      </c>
      <c r="V8123">
        <v>2</v>
      </c>
      <c r="W8123">
        <v>0</v>
      </c>
      <c r="X8123">
        <v>33.173867210292968</v>
      </c>
      <c r="Y8123">
        <v>0</v>
      </c>
      <c r="Z8123">
        <v>1.2310758001039999</v>
      </c>
      <c r="AA8123">
        <v>39.305031281632161</v>
      </c>
      <c r="AB8123">
        <v>15.153954099266896</v>
      </c>
      <c r="AC8123">
        <v>1.0797365114508</v>
      </c>
      <c r="AD8123">
        <v>0.96082731004715993</v>
      </c>
      <c r="AE8123">
        <v>90.904492212793997</v>
      </c>
    </row>
    <row r="8124" spans="1:31" x14ac:dyDescent="0.25">
      <c r="A8124">
        <v>2353645</v>
      </c>
      <c r="B8124">
        <v>1</v>
      </c>
      <c r="C8124" t="s">
        <v>81</v>
      </c>
      <c r="D8124" t="s">
        <v>117</v>
      </c>
      <c r="E8124" t="s">
        <v>132</v>
      </c>
      <c r="F8124" t="s">
        <v>11290</v>
      </c>
      <c r="G8124" t="s">
        <v>134</v>
      </c>
      <c r="H8124" t="s">
        <v>135</v>
      </c>
      <c r="I8124" t="s">
        <v>144</v>
      </c>
      <c r="J8124" t="s">
        <v>137</v>
      </c>
      <c r="K8124" t="s">
        <v>138</v>
      </c>
      <c r="L8124" t="s">
        <v>22954</v>
      </c>
      <c r="M8124" t="s">
        <v>22955</v>
      </c>
      <c r="N8124">
        <v>6.8855555549999998</v>
      </c>
      <c r="O8124">
        <v>2</v>
      </c>
      <c r="P8124">
        <v>242</v>
      </c>
      <c r="Q8124">
        <v>31</v>
      </c>
      <c r="R8124">
        <v>52</v>
      </c>
      <c r="S8124">
        <v>5</v>
      </c>
      <c r="T8124">
        <v>7</v>
      </c>
      <c r="U8124">
        <v>2</v>
      </c>
      <c r="V8124">
        <v>0</v>
      </c>
      <c r="W8124">
        <v>1.2839112393070846</v>
      </c>
      <c r="X8124">
        <v>258.61251829728297</v>
      </c>
      <c r="Y8124">
        <v>1386.1189916153212</v>
      </c>
      <c r="Z8124">
        <v>282.81737940463159</v>
      </c>
      <c r="AA8124">
        <v>123.75853134671463</v>
      </c>
      <c r="AB8124">
        <v>29.701428096303552</v>
      </c>
      <c r="AC8124">
        <v>665.69004911889715</v>
      </c>
      <c r="AD8124">
        <v>0</v>
      </c>
      <c r="AE8124">
        <v>2747.9828091184581</v>
      </c>
    </row>
    <row r="8125" spans="1:31" x14ac:dyDescent="0.25">
      <c r="A8125">
        <v>2354043</v>
      </c>
      <c r="B8125">
        <v>1</v>
      </c>
      <c r="C8125" t="s">
        <v>80</v>
      </c>
      <c r="D8125" t="s">
        <v>108</v>
      </c>
      <c r="E8125" t="s">
        <v>141</v>
      </c>
      <c r="F8125" t="s">
        <v>11849</v>
      </c>
      <c r="G8125" t="s">
        <v>134</v>
      </c>
      <c r="H8125" t="s">
        <v>135</v>
      </c>
      <c r="I8125" t="s">
        <v>144</v>
      </c>
      <c r="J8125" t="s">
        <v>137</v>
      </c>
      <c r="K8125" t="s">
        <v>138</v>
      </c>
      <c r="L8125" t="s">
        <v>22956</v>
      </c>
      <c r="M8125" t="s">
        <v>22957</v>
      </c>
      <c r="N8125">
        <v>0.14861111099999999</v>
      </c>
      <c r="O8125">
        <v>0</v>
      </c>
      <c r="P8125">
        <v>3282</v>
      </c>
      <c r="Q8125">
        <v>2</v>
      </c>
      <c r="R8125">
        <v>729</v>
      </c>
      <c r="S8125">
        <v>24</v>
      </c>
      <c r="T8125">
        <v>538</v>
      </c>
      <c r="U8125">
        <v>0</v>
      </c>
      <c r="V8125">
        <v>0</v>
      </c>
      <c r="W8125">
        <v>0</v>
      </c>
      <c r="X8125">
        <v>77.564693261182285</v>
      </c>
      <c r="Y8125">
        <v>10.349917772273805</v>
      </c>
      <c r="Z8125">
        <v>148.10820378270796</v>
      </c>
      <c r="AA8125">
        <v>26.710054813648899</v>
      </c>
      <c r="AB8125">
        <v>74.678969525529354</v>
      </c>
      <c r="AC8125">
        <v>0</v>
      </c>
      <c r="AD8125">
        <v>0</v>
      </c>
      <c r="AE8125">
        <v>337.41183915534231</v>
      </c>
    </row>
    <row r="8126" spans="1:31" x14ac:dyDescent="0.25">
      <c r="A8126">
        <v>2353731</v>
      </c>
      <c r="B8126">
        <v>1</v>
      </c>
      <c r="C8126" t="s">
        <v>80</v>
      </c>
      <c r="D8126" t="s">
        <v>91</v>
      </c>
      <c r="E8126" t="s">
        <v>157</v>
      </c>
      <c r="F8126" t="s">
        <v>22958</v>
      </c>
      <c r="G8126" t="s">
        <v>204</v>
      </c>
      <c r="H8126" t="s">
        <v>154</v>
      </c>
      <c r="I8126" t="s">
        <v>144</v>
      </c>
      <c r="J8126" t="s">
        <v>137</v>
      </c>
      <c r="K8126" t="s">
        <v>138</v>
      </c>
      <c r="L8126" t="s">
        <v>22959</v>
      </c>
      <c r="M8126" t="s">
        <v>22960</v>
      </c>
      <c r="N8126">
        <v>0.64249999999999996</v>
      </c>
      <c r="O8126">
        <v>0</v>
      </c>
      <c r="P8126">
        <v>4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0.99321747075496003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0</v>
      </c>
      <c r="AE8126">
        <v>0.99321747075496003</v>
      </c>
    </row>
    <row r="8127" spans="1:31" x14ac:dyDescent="0.25">
      <c r="A8127">
        <v>2353874</v>
      </c>
      <c r="B8127">
        <v>1</v>
      </c>
      <c r="C8127" t="s">
        <v>81</v>
      </c>
      <c r="D8127" t="s">
        <v>121</v>
      </c>
      <c r="E8127" t="s">
        <v>151</v>
      </c>
      <c r="F8127" t="s">
        <v>13061</v>
      </c>
      <c r="G8127" t="s">
        <v>352</v>
      </c>
      <c r="H8127" t="s">
        <v>154</v>
      </c>
      <c r="I8127" t="s">
        <v>144</v>
      </c>
      <c r="J8127" t="s">
        <v>137</v>
      </c>
      <c r="K8127" t="s">
        <v>138</v>
      </c>
      <c r="L8127" t="s">
        <v>22961</v>
      </c>
      <c r="M8127" t="s">
        <v>22962</v>
      </c>
      <c r="N8127">
        <v>4.4852777770000003</v>
      </c>
      <c r="O8127">
        <v>0</v>
      </c>
      <c r="P8127">
        <v>59</v>
      </c>
      <c r="Q8127">
        <v>0</v>
      </c>
      <c r="R8127">
        <v>0</v>
      </c>
      <c r="S8127">
        <v>0</v>
      </c>
      <c r="T8127">
        <v>2</v>
      </c>
      <c r="U8127">
        <v>0</v>
      </c>
      <c r="V8127">
        <v>0</v>
      </c>
      <c r="W8127">
        <v>0</v>
      </c>
      <c r="X8127">
        <v>59.488857257313562</v>
      </c>
      <c r="Y8127">
        <v>0</v>
      </c>
      <c r="Z8127">
        <v>0</v>
      </c>
      <c r="AA8127">
        <v>0</v>
      </c>
      <c r="AB8127">
        <v>0.75642940547628457</v>
      </c>
      <c r="AC8127">
        <v>0</v>
      </c>
      <c r="AD8127">
        <v>0</v>
      </c>
      <c r="AE8127">
        <v>60.245286662789844</v>
      </c>
    </row>
    <row r="8128" spans="1:31" x14ac:dyDescent="0.25">
      <c r="A8128">
        <v>2353837</v>
      </c>
      <c r="B8128">
        <v>1</v>
      </c>
      <c r="C8128" t="s">
        <v>80</v>
      </c>
      <c r="D8128" t="s">
        <v>92</v>
      </c>
      <c r="E8128" t="s">
        <v>157</v>
      </c>
      <c r="F8128" t="s">
        <v>22963</v>
      </c>
      <c r="G8128" t="s">
        <v>279</v>
      </c>
      <c r="H8128" t="s">
        <v>154</v>
      </c>
      <c r="I8128" t="s">
        <v>144</v>
      </c>
      <c r="J8128" t="s">
        <v>137</v>
      </c>
      <c r="K8128" t="s">
        <v>138</v>
      </c>
      <c r="L8128" t="s">
        <v>22964</v>
      </c>
      <c r="M8128" t="s">
        <v>22965</v>
      </c>
      <c r="N8128">
        <v>5.6216666660000003</v>
      </c>
      <c r="O8128">
        <v>0</v>
      </c>
      <c r="P8128">
        <v>1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1.6362403678642088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1.6362403678642088</v>
      </c>
    </row>
    <row r="8129" spans="1:31" x14ac:dyDescent="0.25">
      <c r="A8129">
        <v>2353688</v>
      </c>
      <c r="B8129">
        <v>1</v>
      </c>
      <c r="C8129" t="s">
        <v>81</v>
      </c>
      <c r="D8129" t="s">
        <v>115</v>
      </c>
      <c r="E8129" t="s">
        <v>141</v>
      </c>
      <c r="F8129" t="s">
        <v>12678</v>
      </c>
      <c r="G8129" t="s">
        <v>208</v>
      </c>
      <c r="H8129" t="s">
        <v>135</v>
      </c>
      <c r="I8129" t="s">
        <v>144</v>
      </c>
      <c r="J8129" t="s">
        <v>137</v>
      </c>
      <c r="K8129" t="s">
        <v>209</v>
      </c>
      <c r="L8129" t="s">
        <v>22966</v>
      </c>
      <c r="M8129" t="s">
        <v>22967</v>
      </c>
      <c r="N8129">
        <v>7.9819444439999998</v>
      </c>
      <c r="O8129">
        <v>0</v>
      </c>
      <c r="P8129">
        <v>1180</v>
      </c>
      <c r="Q8129">
        <v>3</v>
      </c>
      <c r="R8129">
        <v>140</v>
      </c>
      <c r="S8129">
        <v>8</v>
      </c>
      <c r="T8129">
        <v>76</v>
      </c>
      <c r="U8129">
        <v>0</v>
      </c>
      <c r="V8129">
        <v>0</v>
      </c>
      <c r="W8129">
        <v>0</v>
      </c>
      <c r="X8129">
        <v>874.95643046491034</v>
      </c>
      <c r="Y8129">
        <v>71.536807688155733</v>
      </c>
      <c r="Z8129">
        <v>1030.4629557307376</v>
      </c>
      <c r="AA8129">
        <v>100.9888588316844</v>
      </c>
      <c r="AB8129">
        <v>216.33695690490237</v>
      </c>
      <c r="AC8129">
        <v>0</v>
      </c>
      <c r="AD8129">
        <v>0</v>
      </c>
      <c r="AE8129">
        <v>2294.2820096203905</v>
      </c>
    </row>
    <row r="8130" spans="1:31" x14ac:dyDescent="0.25">
      <c r="A8130">
        <v>2353940</v>
      </c>
      <c r="B8130">
        <v>1</v>
      </c>
      <c r="C8130" t="s">
        <v>80</v>
      </c>
      <c r="D8130" t="s">
        <v>94</v>
      </c>
      <c r="E8130" t="s">
        <v>157</v>
      </c>
      <c r="F8130" t="s">
        <v>22968</v>
      </c>
      <c r="G8130" t="s">
        <v>159</v>
      </c>
      <c r="H8130" t="s">
        <v>154</v>
      </c>
      <c r="I8130" t="s">
        <v>144</v>
      </c>
      <c r="J8130" t="s">
        <v>137</v>
      </c>
      <c r="K8130" t="s">
        <v>138</v>
      </c>
      <c r="L8130" t="s">
        <v>22969</v>
      </c>
      <c r="M8130" t="s">
        <v>22970</v>
      </c>
      <c r="N8130">
        <v>3.9938888879999999</v>
      </c>
      <c r="O8130">
        <v>0</v>
      </c>
      <c r="P8130">
        <v>1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1.1118823511019071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1.1118823511019071</v>
      </c>
    </row>
    <row r="8131" spans="1:31" x14ac:dyDescent="0.25">
      <c r="A8131">
        <v>2353963</v>
      </c>
      <c r="B8131">
        <v>1</v>
      </c>
      <c r="C8131" t="s">
        <v>80</v>
      </c>
      <c r="D8131" t="s">
        <v>93</v>
      </c>
      <c r="E8131" t="s">
        <v>132</v>
      </c>
      <c r="F8131" t="s">
        <v>1193</v>
      </c>
      <c r="G8131" t="s">
        <v>134</v>
      </c>
      <c r="H8131" t="s">
        <v>135</v>
      </c>
      <c r="I8131" t="s">
        <v>144</v>
      </c>
      <c r="J8131" t="s">
        <v>137</v>
      </c>
      <c r="K8131" t="s">
        <v>138</v>
      </c>
      <c r="L8131" t="s">
        <v>22971</v>
      </c>
      <c r="M8131" t="s">
        <v>22972</v>
      </c>
      <c r="N8131">
        <v>0.5</v>
      </c>
      <c r="O8131">
        <v>0</v>
      </c>
      <c r="P8131">
        <v>45</v>
      </c>
      <c r="Q8131">
        <v>49</v>
      </c>
      <c r="R8131">
        <v>147</v>
      </c>
      <c r="S8131">
        <v>3</v>
      </c>
      <c r="T8131">
        <v>59</v>
      </c>
      <c r="U8131">
        <v>2</v>
      </c>
      <c r="V8131">
        <v>0</v>
      </c>
      <c r="W8131">
        <v>0</v>
      </c>
      <c r="X8131">
        <v>13.444248346837</v>
      </c>
      <c r="Y8131">
        <v>445.50733405010254</v>
      </c>
      <c r="Z8131">
        <v>391.54743099023347</v>
      </c>
      <c r="AA8131">
        <v>23.098203469087498</v>
      </c>
      <c r="AB8131">
        <v>105.99470679653199</v>
      </c>
      <c r="AC8131">
        <v>43.791404234351504</v>
      </c>
      <c r="AD8131">
        <v>0</v>
      </c>
      <c r="AE8131">
        <v>1023.383327887144</v>
      </c>
    </row>
    <row r="8132" spans="1:31" x14ac:dyDescent="0.25">
      <c r="A8132">
        <v>2353894</v>
      </c>
      <c r="B8132">
        <v>1</v>
      </c>
      <c r="C8132" t="s">
        <v>80</v>
      </c>
      <c r="D8132" t="s">
        <v>108</v>
      </c>
      <c r="E8132" t="s">
        <v>151</v>
      </c>
      <c r="F8132" t="s">
        <v>22973</v>
      </c>
      <c r="G8132" t="s">
        <v>2039</v>
      </c>
      <c r="H8132" t="s">
        <v>154</v>
      </c>
      <c r="I8132" t="s">
        <v>144</v>
      </c>
      <c r="J8132" t="s">
        <v>137</v>
      </c>
      <c r="K8132" t="s">
        <v>138</v>
      </c>
      <c r="L8132" t="s">
        <v>22974</v>
      </c>
      <c r="M8132" t="s">
        <v>22975</v>
      </c>
      <c r="N8132">
        <v>1.9883333329999999</v>
      </c>
      <c r="O8132">
        <v>0</v>
      </c>
      <c r="P8132">
        <v>5</v>
      </c>
      <c r="Q8132">
        <v>0</v>
      </c>
      <c r="R8132">
        <v>1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2.5005655850222559</v>
      </c>
      <c r="Y8132">
        <v>0</v>
      </c>
      <c r="Z8132">
        <v>1.4357762702077128</v>
      </c>
      <c r="AA8132">
        <v>0</v>
      </c>
      <c r="AB8132">
        <v>0</v>
      </c>
      <c r="AC8132">
        <v>0</v>
      </c>
      <c r="AD8132">
        <v>0</v>
      </c>
      <c r="AE8132">
        <v>3.9363418552299687</v>
      </c>
    </row>
    <row r="8133" spans="1:31" x14ac:dyDescent="0.25">
      <c r="A8133">
        <v>2353917</v>
      </c>
      <c r="B8133">
        <v>1</v>
      </c>
      <c r="C8133" t="s">
        <v>80</v>
      </c>
      <c r="D8133" t="s">
        <v>95</v>
      </c>
      <c r="E8133" t="s">
        <v>132</v>
      </c>
      <c r="F8133" t="s">
        <v>803</v>
      </c>
      <c r="G8133" t="s">
        <v>3157</v>
      </c>
      <c r="H8133" t="s">
        <v>135</v>
      </c>
      <c r="I8133" t="s">
        <v>144</v>
      </c>
      <c r="J8133" t="s">
        <v>137</v>
      </c>
      <c r="K8133" t="s">
        <v>138</v>
      </c>
      <c r="L8133" t="s">
        <v>22976</v>
      </c>
      <c r="M8133" t="s">
        <v>22977</v>
      </c>
      <c r="N8133">
        <v>0.85194444400000002</v>
      </c>
      <c r="O8133">
        <v>5</v>
      </c>
      <c r="P8133">
        <v>707</v>
      </c>
      <c r="Q8133">
        <v>26</v>
      </c>
      <c r="R8133">
        <v>8</v>
      </c>
      <c r="S8133">
        <v>29</v>
      </c>
      <c r="T8133">
        <v>41</v>
      </c>
      <c r="U8133">
        <v>0</v>
      </c>
      <c r="V8133">
        <v>0</v>
      </c>
      <c r="W8133">
        <v>4.7006766032412912</v>
      </c>
      <c r="X8133">
        <v>141.66209032658753</v>
      </c>
      <c r="Y8133">
        <v>108.43006953960968</v>
      </c>
      <c r="Z8133">
        <v>4.3297827337592869</v>
      </c>
      <c r="AA8133">
        <v>190.24902689037785</v>
      </c>
      <c r="AB8133">
        <v>29.740699673025304</v>
      </c>
      <c r="AC8133">
        <v>0</v>
      </c>
      <c r="AD8133">
        <v>0</v>
      </c>
      <c r="AE8133">
        <v>479.11234576660087</v>
      </c>
    </row>
    <row r="8134" spans="1:31" x14ac:dyDescent="0.25">
      <c r="A8134">
        <v>2353794</v>
      </c>
      <c r="B8134">
        <v>1</v>
      </c>
      <c r="C8134" t="s">
        <v>80</v>
      </c>
      <c r="D8134" t="s">
        <v>97</v>
      </c>
      <c r="E8134" t="s">
        <v>157</v>
      </c>
      <c r="F8134" t="s">
        <v>22978</v>
      </c>
      <c r="G8134" t="s">
        <v>159</v>
      </c>
      <c r="H8134" t="s">
        <v>154</v>
      </c>
      <c r="I8134" t="s">
        <v>144</v>
      </c>
      <c r="J8134" t="s">
        <v>137</v>
      </c>
      <c r="K8134" t="s">
        <v>138</v>
      </c>
      <c r="L8134" t="s">
        <v>22979</v>
      </c>
      <c r="M8134" t="s">
        <v>22980</v>
      </c>
      <c r="N8134">
        <v>3.3083333330000002</v>
      </c>
      <c r="O8134">
        <v>0</v>
      </c>
      <c r="P8134">
        <v>1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4.6948549822836085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  <c r="AE8134">
        <v>4.6948549822836085</v>
      </c>
    </row>
    <row r="8135" spans="1:31" x14ac:dyDescent="0.25">
      <c r="A8135">
        <v>2353771</v>
      </c>
      <c r="B8135">
        <v>1</v>
      </c>
      <c r="C8135" t="s">
        <v>80</v>
      </c>
      <c r="D8135" t="s">
        <v>100</v>
      </c>
      <c r="E8135" t="s">
        <v>147</v>
      </c>
      <c r="F8135" t="s">
        <v>22981</v>
      </c>
      <c r="G8135" t="s">
        <v>134</v>
      </c>
      <c r="H8135" t="s">
        <v>135</v>
      </c>
      <c r="I8135" t="s">
        <v>144</v>
      </c>
      <c r="J8135" t="s">
        <v>137</v>
      </c>
      <c r="K8135" t="s">
        <v>138</v>
      </c>
      <c r="L8135" t="s">
        <v>22982</v>
      </c>
      <c r="M8135" t="s">
        <v>22983</v>
      </c>
      <c r="N8135">
        <v>1.383611111</v>
      </c>
      <c r="O8135">
        <v>0</v>
      </c>
      <c r="P8135">
        <v>0</v>
      </c>
      <c r="Q8135">
        <v>0</v>
      </c>
      <c r="R8135">
        <v>0</v>
      </c>
      <c r="S8135">
        <v>6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118.20022947523913</v>
      </c>
      <c r="AB8135">
        <v>0</v>
      </c>
      <c r="AC8135">
        <v>0</v>
      </c>
      <c r="AD8135">
        <v>0</v>
      </c>
      <c r="AE8135">
        <v>118.20022947523913</v>
      </c>
    </row>
    <row r="8136" spans="1:31" x14ac:dyDescent="0.25">
      <c r="A8136">
        <v>2354352</v>
      </c>
      <c r="B8136">
        <v>1</v>
      </c>
      <c r="C8136" t="s">
        <v>80</v>
      </c>
      <c r="D8136" t="s">
        <v>105</v>
      </c>
      <c r="E8136" t="s">
        <v>141</v>
      </c>
      <c r="F8136" t="s">
        <v>22536</v>
      </c>
      <c r="G8136" t="s">
        <v>184</v>
      </c>
      <c r="H8136" t="s">
        <v>135</v>
      </c>
      <c r="I8136" t="s">
        <v>144</v>
      </c>
      <c r="J8136" t="s">
        <v>137</v>
      </c>
      <c r="K8136" t="s">
        <v>138</v>
      </c>
      <c r="L8136" t="s">
        <v>22984</v>
      </c>
      <c r="M8136" t="s">
        <v>22985</v>
      </c>
      <c r="N8136">
        <v>2.375277777</v>
      </c>
      <c r="O8136">
        <v>1</v>
      </c>
      <c r="P8136">
        <v>961</v>
      </c>
      <c r="Q8136">
        <v>4</v>
      </c>
      <c r="R8136">
        <v>103</v>
      </c>
      <c r="S8136">
        <v>16</v>
      </c>
      <c r="T8136">
        <v>86</v>
      </c>
      <c r="U8136">
        <v>3</v>
      </c>
      <c r="V8136">
        <v>0</v>
      </c>
      <c r="W8136">
        <v>2.0483691403983686</v>
      </c>
      <c r="X8136">
        <v>497.17574120108691</v>
      </c>
      <c r="Y8136">
        <v>18.110655410756866</v>
      </c>
      <c r="Z8136">
        <v>193.40807854836987</v>
      </c>
      <c r="AA8136">
        <v>171.3246317162091</v>
      </c>
      <c r="AB8136">
        <v>139.78237856981008</v>
      </c>
      <c r="AC8136">
        <v>529.14778367425072</v>
      </c>
      <c r="AD8136">
        <v>0</v>
      </c>
      <c r="AE8136">
        <v>1550.997638260882</v>
      </c>
    </row>
    <row r="8137" spans="1:31" x14ac:dyDescent="0.25">
      <c r="A8137">
        <v>2354252</v>
      </c>
      <c r="B8137">
        <v>1</v>
      </c>
      <c r="C8137" t="s">
        <v>80</v>
      </c>
      <c r="D8137" t="s">
        <v>94</v>
      </c>
      <c r="E8137" t="s">
        <v>147</v>
      </c>
      <c r="F8137" t="s">
        <v>15554</v>
      </c>
      <c r="G8137" t="s">
        <v>208</v>
      </c>
      <c r="H8137" t="s">
        <v>135</v>
      </c>
      <c r="I8137" t="s">
        <v>144</v>
      </c>
      <c r="J8137" t="s">
        <v>137</v>
      </c>
      <c r="K8137" t="s">
        <v>209</v>
      </c>
      <c r="L8137" t="s">
        <v>22986</v>
      </c>
      <c r="M8137" t="s">
        <v>22987</v>
      </c>
      <c r="N8137">
        <v>8.630833333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1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0</v>
      </c>
      <c r="AC8137">
        <v>7.7832379790919344</v>
      </c>
      <c r="AD8137">
        <v>0</v>
      </c>
      <c r="AE8137">
        <v>7.7832379790919344</v>
      </c>
    </row>
    <row r="8138" spans="1:31" x14ac:dyDescent="0.25">
      <c r="A8138">
        <v>2354378</v>
      </c>
      <c r="B8138">
        <v>1</v>
      </c>
      <c r="C8138" t="s">
        <v>80</v>
      </c>
      <c r="D8138" t="s">
        <v>107</v>
      </c>
      <c r="E8138" t="s">
        <v>157</v>
      </c>
      <c r="F8138" t="s">
        <v>22988</v>
      </c>
      <c r="G8138" t="s">
        <v>279</v>
      </c>
      <c r="H8138" t="s">
        <v>154</v>
      </c>
      <c r="I8138" t="s">
        <v>144</v>
      </c>
      <c r="J8138" t="s">
        <v>137</v>
      </c>
      <c r="K8138" t="s">
        <v>138</v>
      </c>
      <c r="L8138" t="s">
        <v>22989</v>
      </c>
      <c r="M8138" t="s">
        <v>22990</v>
      </c>
      <c r="N8138">
        <v>1.4666666660000001</v>
      </c>
      <c r="O8138">
        <v>0</v>
      </c>
      <c r="P8138">
        <v>1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0</v>
      </c>
      <c r="AE8138">
        <v>0</v>
      </c>
    </row>
    <row r="8139" spans="1:31" x14ac:dyDescent="0.25">
      <c r="A8139">
        <v>2354186</v>
      </c>
      <c r="B8139">
        <v>1</v>
      </c>
      <c r="C8139" t="s">
        <v>80</v>
      </c>
      <c r="D8139" t="s">
        <v>83</v>
      </c>
      <c r="E8139" t="s">
        <v>174</v>
      </c>
      <c r="F8139" t="s">
        <v>22991</v>
      </c>
      <c r="G8139" t="s">
        <v>269</v>
      </c>
      <c r="H8139" t="s">
        <v>154</v>
      </c>
      <c r="I8139" t="s">
        <v>144</v>
      </c>
      <c r="J8139" t="s">
        <v>137</v>
      </c>
      <c r="K8139" t="s">
        <v>209</v>
      </c>
      <c r="L8139" t="s">
        <v>22992</v>
      </c>
      <c r="M8139" t="s">
        <v>22993</v>
      </c>
      <c r="N8139">
        <v>8.2102777769999999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83</v>
      </c>
      <c r="U8139">
        <v>0</v>
      </c>
      <c r="V8139">
        <v>12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1734.6277285047322</v>
      </c>
      <c r="AC8139">
        <v>0</v>
      </c>
      <c r="AD8139">
        <v>997.18765570572418</v>
      </c>
      <c r="AE8139">
        <v>2731.8153842104566</v>
      </c>
    </row>
    <row r="8140" spans="1:31" x14ac:dyDescent="0.25">
      <c r="A8140">
        <v>2354209</v>
      </c>
      <c r="B8140">
        <v>1</v>
      </c>
      <c r="C8140" t="s">
        <v>80</v>
      </c>
      <c r="D8140" t="s">
        <v>84</v>
      </c>
      <c r="E8140" t="s">
        <v>157</v>
      </c>
      <c r="F8140" t="s">
        <v>22994</v>
      </c>
      <c r="G8140" t="s">
        <v>204</v>
      </c>
      <c r="H8140" t="s">
        <v>154</v>
      </c>
      <c r="I8140" t="s">
        <v>144</v>
      </c>
      <c r="J8140" t="s">
        <v>137</v>
      </c>
      <c r="K8140" t="s">
        <v>138</v>
      </c>
      <c r="L8140" t="s">
        <v>22995</v>
      </c>
      <c r="M8140" t="s">
        <v>22996</v>
      </c>
      <c r="N8140">
        <v>5.3133333330000001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1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8.9923407542859923</v>
      </c>
      <c r="AC8140">
        <v>0</v>
      </c>
      <c r="AD8140">
        <v>0</v>
      </c>
      <c r="AE8140">
        <v>8.9923407542859923</v>
      </c>
    </row>
    <row r="8141" spans="1:31" x14ac:dyDescent="0.25">
      <c r="A8141">
        <v>2354166</v>
      </c>
      <c r="B8141">
        <v>1</v>
      </c>
      <c r="C8141" t="s">
        <v>80</v>
      </c>
      <c r="D8141" t="s">
        <v>95</v>
      </c>
      <c r="E8141" t="s">
        <v>132</v>
      </c>
      <c r="F8141" t="s">
        <v>803</v>
      </c>
      <c r="G8141" t="s">
        <v>134</v>
      </c>
      <c r="H8141" t="s">
        <v>135</v>
      </c>
      <c r="I8141" t="s">
        <v>144</v>
      </c>
      <c r="J8141" t="s">
        <v>137</v>
      </c>
      <c r="K8141" t="s">
        <v>138</v>
      </c>
      <c r="L8141" t="s">
        <v>22997</v>
      </c>
      <c r="M8141" t="s">
        <v>22998</v>
      </c>
      <c r="N8141">
        <v>0.576944444</v>
      </c>
      <c r="O8141">
        <v>5</v>
      </c>
      <c r="P8141">
        <v>707</v>
      </c>
      <c r="Q8141">
        <v>26</v>
      </c>
      <c r="R8141">
        <v>8</v>
      </c>
      <c r="S8141">
        <v>29</v>
      </c>
      <c r="T8141">
        <v>41</v>
      </c>
      <c r="U8141">
        <v>0</v>
      </c>
      <c r="V8141">
        <v>0</v>
      </c>
      <c r="W8141">
        <v>2.1264473386170089</v>
      </c>
      <c r="X8141">
        <v>72.502981130397686</v>
      </c>
      <c r="Y8141">
        <v>64.56498154292062</v>
      </c>
      <c r="Z8141">
        <v>2.7591180750979092</v>
      </c>
      <c r="AA8141">
        <v>90.069569393986086</v>
      </c>
      <c r="AB8141">
        <v>12.784652435314928</v>
      </c>
      <c r="AC8141">
        <v>0</v>
      </c>
      <c r="AD8141">
        <v>0</v>
      </c>
      <c r="AE8141">
        <v>244.80774991633425</v>
      </c>
    </row>
    <row r="8142" spans="1:31" x14ac:dyDescent="0.25">
      <c r="A8142">
        <v>2354521</v>
      </c>
      <c r="B8142">
        <v>1</v>
      </c>
      <c r="C8142" t="s">
        <v>80</v>
      </c>
      <c r="D8142" t="s">
        <v>97</v>
      </c>
      <c r="E8142" t="s">
        <v>147</v>
      </c>
      <c r="F8142" t="s">
        <v>1601</v>
      </c>
      <c r="G8142" t="s">
        <v>348</v>
      </c>
      <c r="H8142" t="s">
        <v>135</v>
      </c>
      <c r="I8142" t="s">
        <v>144</v>
      </c>
      <c r="J8142" t="s">
        <v>137</v>
      </c>
      <c r="K8142" t="s">
        <v>138</v>
      </c>
      <c r="L8142" t="s">
        <v>22999</v>
      </c>
      <c r="M8142" t="s">
        <v>23000</v>
      </c>
      <c r="N8142">
        <v>1.0136111109999999</v>
      </c>
      <c r="O8142">
        <v>0</v>
      </c>
      <c r="P8142">
        <v>75</v>
      </c>
      <c r="Q8142">
        <v>0</v>
      </c>
      <c r="R8142">
        <v>8</v>
      </c>
      <c r="S8142">
        <v>0</v>
      </c>
      <c r="T8142">
        <v>18</v>
      </c>
      <c r="U8142">
        <v>0</v>
      </c>
      <c r="V8142">
        <v>0</v>
      </c>
      <c r="W8142">
        <v>0</v>
      </c>
      <c r="X8142">
        <v>24.845795676922958</v>
      </c>
      <c r="Y8142">
        <v>0</v>
      </c>
      <c r="Z8142">
        <v>1.8775692082804154</v>
      </c>
      <c r="AA8142">
        <v>0</v>
      </c>
      <c r="AB8142">
        <v>13.133791744043581</v>
      </c>
      <c r="AC8142">
        <v>0</v>
      </c>
      <c r="AD8142">
        <v>0</v>
      </c>
      <c r="AE8142">
        <v>39.857156629246958</v>
      </c>
    </row>
    <row r="8143" spans="1:31" x14ac:dyDescent="0.25">
      <c r="A8143">
        <v>2354129</v>
      </c>
      <c r="B8143">
        <v>1</v>
      </c>
      <c r="C8143" t="s">
        <v>80</v>
      </c>
      <c r="D8143" t="s">
        <v>94</v>
      </c>
      <c r="E8143" t="s">
        <v>147</v>
      </c>
      <c r="F8143" t="s">
        <v>23001</v>
      </c>
      <c r="G8143" t="s">
        <v>208</v>
      </c>
      <c r="H8143" t="s">
        <v>135</v>
      </c>
      <c r="I8143" t="s">
        <v>144</v>
      </c>
      <c r="J8143" t="s">
        <v>137</v>
      </c>
      <c r="K8143" t="s">
        <v>209</v>
      </c>
      <c r="L8143" t="s">
        <v>23002</v>
      </c>
      <c r="M8143" t="s">
        <v>23003</v>
      </c>
      <c r="N8143">
        <v>6.415277777</v>
      </c>
      <c r="O8143">
        <v>0</v>
      </c>
      <c r="P8143">
        <v>1597</v>
      </c>
      <c r="Q8143">
        <v>0</v>
      </c>
      <c r="R8143">
        <v>0</v>
      </c>
      <c r="S8143">
        <v>0</v>
      </c>
      <c r="T8143">
        <v>253</v>
      </c>
      <c r="U8143">
        <v>0</v>
      </c>
      <c r="V8143">
        <v>0</v>
      </c>
      <c r="W8143">
        <v>0</v>
      </c>
      <c r="X8143">
        <v>1833.5925101516116</v>
      </c>
      <c r="Y8143">
        <v>0</v>
      </c>
      <c r="Z8143">
        <v>0</v>
      </c>
      <c r="AA8143">
        <v>0</v>
      </c>
      <c r="AB8143">
        <v>1878.8851975470582</v>
      </c>
      <c r="AC8143">
        <v>0</v>
      </c>
      <c r="AD8143">
        <v>0</v>
      </c>
      <c r="AE8143">
        <v>3712.4777076986697</v>
      </c>
    </row>
    <row r="8144" spans="1:31" x14ac:dyDescent="0.25">
      <c r="A8144">
        <v>2354272</v>
      </c>
      <c r="B8144">
        <v>1</v>
      </c>
      <c r="C8144" t="s">
        <v>80</v>
      </c>
      <c r="D8144" t="s">
        <v>108</v>
      </c>
      <c r="E8144" t="s">
        <v>174</v>
      </c>
      <c r="F8144" t="s">
        <v>23004</v>
      </c>
      <c r="G8144" t="s">
        <v>208</v>
      </c>
      <c r="H8144" t="s">
        <v>154</v>
      </c>
      <c r="I8144" t="s">
        <v>144</v>
      </c>
      <c r="J8144" t="s">
        <v>137</v>
      </c>
      <c r="K8144" t="s">
        <v>209</v>
      </c>
      <c r="L8144" t="s">
        <v>23005</v>
      </c>
      <c r="M8144" t="s">
        <v>23006</v>
      </c>
      <c r="N8144">
        <v>7.2050000000000001</v>
      </c>
      <c r="O8144">
        <v>0</v>
      </c>
      <c r="P8144">
        <v>24</v>
      </c>
      <c r="Q8144">
        <v>0</v>
      </c>
      <c r="R8144">
        <v>5</v>
      </c>
      <c r="S8144">
        <v>0</v>
      </c>
      <c r="T8144">
        <v>2</v>
      </c>
      <c r="U8144">
        <v>0</v>
      </c>
      <c r="V8144">
        <v>0</v>
      </c>
      <c r="W8144">
        <v>0</v>
      </c>
      <c r="X8144">
        <v>30.386275992786199</v>
      </c>
      <c r="Y8144">
        <v>0</v>
      </c>
      <c r="Z8144">
        <v>39.710070416868795</v>
      </c>
      <c r="AA8144">
        <v>0</v>
      </c>
      <c r="AB8144">
        <v>0.26808633210762006</v>
      </c>
      <c r="AC8144">
        <v>0</v>
      </c>
      <c r="AD8144">
        <v>0</v>
      </c>
      <c r="AE8144">
        <v>70.364432741762613</v>
      </c>
    </row>
    <row r="8145" spans="1:31" x14ac:dyDescent="0.25">
      <c r="A8145">
        <v>2354435</v>
      </c>
      <c r="B8145">
        <v>1</v>
      </c>
      <c r="C8145" t="s">
        <v>81</v>
      </c>
      <c r="D8145" t="s">
        <v>127</v>
      </c>
      <c r="E8145" t="s">
        <v>151</v>
      </c>
      <c r="F8145" t="s">
        <v>23007</v>
      </c>
      <c r="G8145" t="s">
        <v>451</v>
      </c>
      <c r="H8145" t="s">
        <v>154</v>
      </c>
      <c r="I8145" t="s">
        <v>144</v>
      </c>
      <c r="J8145" t="s">
        <v>137</v>
      </c>
      <c r="K8145" t="s">
        <v>138</v>
      </c>
      <c r="L8145" t="s">
        <v>23008</v>
      </c>
      <c r="M8145" t="s">
        <v>23009</v>
      </c>
      <c r="N8145">
        <v>3.156111111</v>
      </c>
      <c r="O8145">
        <v>0</v>
      </c>
      <c r="P8145">
        <v>75</v>
      </c>
      <c r="Q8145">
        <v>0</v>
      </c>
      <c r="R8145">
        <v>3</v>
      </c>
      <c r="S8145">
        <v>0</v>
      </c>
      <c r="T8145">
        <v>3</v>
      </c>
      <c r="U8145">
        <v>0</v>
      </c>
      <c r="V8145">
        <v>0</v>
      </c>
      <c r="W8145">
        <v>0</v>
      </c>
      <c r="X8145">
        <v>85.025974576608959</v>
      </c>
      <c r="Y8145">
        <v>0</v>
      </c>
      <c r="Z8145">
        <v>5.5150047247110869</v>
      </c>
      <c r="AA8145">
        <v>0</v>
      </c>
      <c r="AB8145">
        <v>6.7573114280575561</v>
      </c>
      <c r="AC8145">
        <v>0</v>
      </c>
      <c r="AD8145">
        <v>0</v>
      </c>
      <c r="AE8145">
        <v>97.298290729377612</v>
      </c>
    </row>
    <row r="8146" spans="1:31" x14ac:dyDescent="0.25">
      <c r="A8146">
        <v>2354289</v>
      </c>
      <c r="B8146">
        <v>1</v>
      </c>
      <c r="C8146" t="s">
        <v>80</v>
      </c>
      <c r="D8146" t="s">
        <v>107</v>
      </c>
      <c r="E8146" t="s">
        <v>141</v>
      </c>
      <c r="F8146" t="s">
        <v>23010</v>
      </c>
      <c r="G8146" t="s">
        <v>134</v>
      </c>
      <c r="H8146" t="s">
        <v>135</v>
      </c>
      <c r="I8146" t="s">
        <v>144</v>
      </c>
      <c r="J8146" t="s">
        <v>137</v>
      </c>
      <c r="K8146" t="s">
        <v>138</v>
      </c>
      <c r="L8146" t="s">
        <v>23011</v>
      </c>
      <c r="M8146" t="s">
        <v>23012</v>
      </c>
      <c r="N8146">
        <v>1.2708333329999999</v>
      </c>
      <c r="O8146">
        <v>2</v>
      </c>
      <c r="P8146">
        <v>331</v>
      </c>
      <c r="Q8146">
        <v>48</v>
      </c>
      <c r="R8146">
        <v>21</v>
      </c>
      <c r="S8146">
        <v>11</v>
      </c>
      <c r="T8146">
        <v>52</v>
      </c>
      <c r="U8146">
        <v>0</v>
      </c>
      <c r="V8146">
        <v>0</v>
      </c>
      <c r="W8146">
        <v>2.9013394708333333</v>
      </c>
      <c r="X8146">
        <v>63.40048280542468</v>
      </c>
      <c r="Y8146">
        <v>204.92219186169029</v>
      </c>
      <c r="Z8146">
        <v>13.829051564598283</v>
      </c>
      <c r="AA8146">
        <v>32.169858384712342</v>
      </c>
      <c r="AB8146">
        <v>42.685350667598073</v>
      </c>
      <c r="AC8146">
        <v>0</v>
      </c>
      <c r="AD8146">
        <v>0</v>
      </c>
      <c r="AE8146">
        <v>359.90827475485696</v>
      </c>
    </row>
    <row r="8147" spans="1:31" x14ac:dyDescent="0.25">
      <c r="A8147">
        <v>2354395</v>
      </c>
      <c r="B8147">
        <v>1</v>
      </c>
      <c r="C8147" t="s">
        <v>81</v>
      </c>
      <c r="D8147" t="s">
        <v>112</v>
      </c>
      <c r="E8147" t="s">
        <v>147</v>
      </c>
      <c r="F8147" t="s">
        <v>23013</v>
      </c>
      <c r="G8147" t="s">
        <v>134</v>
      </c>
      <c r="H8147" t="s">
        <v>135</v>
      </c>
      <c r="I8147" t="s">
        <v>136</v>
      </c>
      <c r="J8147" t="s">
        <v>137</v>
      </c>
      <c r="K8147" t="s">
        <v>138</v>
      </c>
      <c r="L8147" t="s">
        <v>23014</v>
      </c>
      <c r="M8147" t="s">
        <v>23015</v>
      </c>
      <c r="N8147">
        <v>1.9444444000000002E-2</v>
      </c>
      <c r="O8147">
        <v>0</v>
      </c>
      <c r="P8147">
        <v>756</v>
      </c>
      <c r="Q8147">
        <v>0</v>
      </c>
      <c r="R8147">
        <v>26</v>
      </c>
      <c r="S8147">
        <v>1</v>
      </c>
      <c r="T8147">
        <v>104</v>
      </c>
      <c r="U8147">
        <v>0</v>
      </c>
      <c r="V8147">
        <v>0</v>
      </c>
      <c r="W8147">
        <v>0</v>
      </c>
      <c r="X8147">
        <v>2.9333120011425633</v>
      </c>
      <c r="Y8147">
        <v>0</v>
      </c>
      <c r="Z8147">
        <v>3.3361577085683001</v>
      </c>
      <c r="AA8147">
        <v>3.2245966657527776E-2</v>
      </c>
      <c r="AB8147">
        <v>0.9219307519296972</v>
      </c>
      <c r="AC8147">
        <v>0</v>
      </c>
      <c r="AD8147">
        <v>0</v>
      </c>
      <c r="AE8147">
        <v>7.2236464282980881</v>
      </c>
    </row>
    <row r="8148" spans="1:31" x14ac:dyDescent="0.25">
      <c r="A8148">
        <v>2354312</v>
      </c>
      <c r="B8148">
        <v>1</v>
      </c>
      <c r="C8148" t="s">
        <v>80</v>
      </c>
      <c r="D8148" t="s">
        <v>103</v>
      </c>
      <c r="E8148" t="s">
        <v>151</v>
      </c>
      <c r="F8148" t="s">
        <v>1625</v>
      </c>
      <c r="G8148" t="s">
        <v>153</v>
      </c>
      <c r="H8148" t="s">
        <v>154</v>
      </c>
      <c r="I8148" t="s">
        <v>144</v>
      </c>
      <c r="J8148" t="s">
        <v>137</v>
      </c>
      <c r="K8148" t="s">
        <v>138</v>
      </c>
      <c r="L8148" t="s">
        <v>23016</v>
      </c>
      <c r="M8148" t="s">
        <v>23017</v>
      </c>
      <c r="N8148">
        <v>3.1994444440000001</v>
      </c>
      <c r="O8148">
        <v>0</v>
      </c>
      <c r="P8148">
        <v>0</v>
      </c>
      <c r="Q8148">
        <v>0</v>
      </c>
      <c r="R8148">
        <v>1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46.120356702450195</v>
      </c>
      <c r="AA8148">
        <v>0</v>
      </c>
      <c r="AB8148">
        <v>0</v>
      </c>
      <c r="AC8148">
        <v>0</v>
      </c>
      <c r="AD8148">
        <v>0</v>
      </c>
      <c r="AE8148">
        <v>46.120356702450195</v>
      </c>
    </row>
    <row r="8149" spans="1:31" x14ac:dyDescent="0.25">
      <c r="A8149">
        <v>2354358</v>
      </c>
      <c r="B8149">
        <v>1</v>
      </c>
      <c r="C8149" t="s">
        <v>80</v>
      </c>
      <c r="D8149" t="s">
        <v>94</v>
      </c>
      <c r="E8149" t="s">
        <v>157</v>
      </c>
      <c r="F8149" t="s">
        <v>23018</v>
      </c>
      <c r="G8149" t="s">
        <v>352</v>
      </c>
      <c r="H8149" t="s">
        <v>154</v>
      </c>
      <c r="I8149" t="s">
        <v>144</v>
      </c>
      <c r="J8149" t="s">
        <v>3</v>
      </c>
      <c r="K8149" t="s">
        <v>138</v>
      </c>
      <c r="L8149" t="s">
        <v>23019</v>
      </c>
      <c r="M8149" t="s">
        <v>23020</v>
      </c>
      <c r="N8149">
        <v>5.1055555549999996</v>
      </c>
      <c r="O8149">
        <v>0</v>
      </c>
      <c r="P8149">
        <v>4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4.1342728605822776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E8149">
        <v>4.1342728605822776</v>
      </c>
    </row>
    <row r="8150" spans="1:31" x14ac:dyDescent="0.25">
      <c r="A8150">
        <v>2354441</v>
      </c>
      <c r="B8150">
        <v>1</v>
      </c>
      <c r="C8150" t="s">
        <v>81</v>
      </c>
      <c r="D8150" t="s">
        <v>117</v>
      </c>
      <c r="E8150" t="s">
        <v>147</v>
      </c>
      <c r="F8150" t="s">
        <v>23021</v>
      </c>
      <c r="G8150" t="s">
        <v>184</v>
      </c>
      <c r="H8150" t="s">
        <v>135</v>
      </c>
      <c r="I8150" t="s">
        <v>144</v>
      </c>
      <c r="J8150" t="s">
        <v>137</v>
      </c>
      <c r="K8150" t="s">
        <v>138</v>
      </c>
      <c r="L8150" t="s">
        <v>23022</v>
      </c>
      <c r="M8150" t="s">
        <v>23023</v>
      </c>
      <c r="N8150">
        <v>1.9824999999999999</v>
      </c>
      <c r="O8150">
        <v>0</v>
      </c>
      <c r="P8150">
        <v>30</v>
      </c>
      <c r="Q8150">
        <v>0</v>
      </c>
      <c r="R8150">
        <v>4</v>
      </c>
      <c r="S8150">
        <v>0</v>
      </c>
      <c r="T8150">
        <v>3</v>
      </c>
      <c r="U8150">
        <v>0</v>
      </c>
      <c r="V8150">
        <v>0</v>
      </c>
      <c r="W8150">
        <v>0</v>
      </c>
      <c r="X8150">
        <v>10.2015024283508</v>
      </c>
      <c r="Y8150">
        <v>0</v>
      </c>
      <c r="Z8150">
        <v>5.8939813681408637</v>
      </c>
      <c r="AA8150">
        <v>0</v>
      </c>
      <c r="AB8150">
        <v>6.7791167221264681</v>
      </c>
      <c r="AC8150">
        <v>0</v>
      </c>
      <c r="AD8150">
        <v>0</v>
      </c>
      <c r="AE8150">
        <v>22.874600518618131</v>
      </c>
    </row>
    <row r="8151" spans="1:31" x14ac:dyDescent="0.25">
      <c r="A8151">
        <v>2354149</v>
      </c>
      <c r="B8151">
        <v>1</v>
      </c>
      <c r="C8151" t="s">
        <v>80</v>
      </c>
      <c r="D8151" t="s">
        <v>103</v>
      </c>
      <c r="E8151" t="s">
        <v>132</v>
      </c>
      <c r="F8151" t="s">
        <v>2455</v>
      </c>
      <c r="G8151" t="s">
        <v>134</v>
      </c>
      <c r="H8151" t="s">
        <v>135</v>
      </c>
      <c r="I8151" t="s">
        <v>136</v>
      </c>
      <c r="J8151" t="s">
        <v>137</v>
      </c>
      <c r="K8151" t="s">
        <v>138</v>
      </c>
      <c r="L8151" t="s">
        <v>23024</v>
      </c>
      <c r="M8151" t="s">
        <v>23025</v>
      </c>
      <c r="N8151">
        <v>3.6388888000000001E-2</v>
      </c>
      <c r="O8151">
        <v>0</v>
      </c>
      <c r="P8151">
        <v>13</v>
      </c>
      <c r="Q8151">
        <v>13</v>
      </c>
      <c r="R8151">
        <v>80</v>
      </c>
      <c r="S8151">
        <v>7</v>
      </c>
      <c r="T8151">
        <v>15</v>
      </c>
      <c r="U8151">
        <v>1</v>
      </c>
      <c r="V8151">
        <v>0</v>
      </c>
      <c r="W8151">
        <v>0</v>
      </c>
      <c r="X8151">
        <v>0.19479671459208309</v>
      </c>
      <c r="Y8151">
        <v>1.1691328560664167</v>
      </c>
      <c r="Z8151">
        <v>14.820918946577427</v>
      </c>
      <c r="AA8151">
        <v>3.3933318365402667</v>
      </c>
      <c r="AB8151">
        <v>0.66895017418160441</v>
      </c>
      <c r="AC8151">
        <v>1.6823674215164446</v>
      </c>
      <c r="AD8151">
        <v>0</v>
      </c>
      <c r="AE8151">
        <v>21.929497949474243</v>
      </c>
    </row>
    <row r="8152" spans="1:31" x14ac:dyDescent="0.25">
      <c r="A8152">
        <v>2354212</v>
      </c>
      <c r="B8152">
        <v>1</v>
      </c>
      <c r="C8152" t="s">
        <v>80</v>
      </c>
      <c r="D8152" t="s">
        <v>93</v>
      </c>
      <c r="E8152" t="s">
        <v>132</v>
      </c>
      <c r="F8152" t="s">
        <v>23026</v>
      </c>
      <c r="G8152" t="s">
        <v>208</v>
      </c>
      <c r="H8152" t="s">
        <v>135</v>
      </c>
      <c r="I8152" t="s">
        <v>144</v>
      </c>
      <c r="J8152" t="s">
        <v>137</v>
      </c>
      <c r="K8152" t="s">
        <v>209</v>
      </c>
      <c r="L8152" t="s">
        <v>23027</v>
      </c>
      <c r="M8152" t="s">
        <v>23028</v>
      </c>
      <c r="N8152">
        <v>8.2077777770000004</v>
      </c>
      <c r="O8152">
        <v>0</v>
      </c>
      <c r="P8152">
        <v>19</v>
      </c>
      <c r="Q8152">
        <v>0</v>
      </c>
      <c r="R8152">
        <v>5</v>
      </c>
      <c r="S8152">
        <v>10</v>
      </c>
      <c r="T8152">
        <v>990</v>
      </c>
      <c r="U8152">
        <v>5</v>
      </c>
      <c r="V8152">
        <v>17</v>
      </c>
      <c r="W8152">
        <v>0</v>
      </c>
      <c r="X8152">
        <v>17.273754020042841</v>
      </c>
      <c r="Y8152">
        <v>0</v>
      </c>
      <c r="Z8152">
        <v>127.86543810934917</v>
      </c>
      <c r="AA8152">
        <v>1089.3982154623357</v>
      </c>
      <c r="AB8152">
        <v>5774.2797110632737</v>
      </c>
      <c r="AC8152">
        <v>557.52118281672165</v>
      </c>
      <c r="AD8152">
        <v>1418.3777307431144</v>
      </c>
      <c r="AE8152">
        <v>8984.7160322148375</v>
      </c>
    </row>
    <row r="8153" spans="1:31" x14ac:dyDescent="0.25">
      <c r="A8153">
        <v>2354518</v>
      </c>
      <c r="B8153">
        <v>1</v>
      </c>
      <c r="C8153" t="s">
        <v>81</v>
      </c>
      <c r="D8153" t="s">
        <v>113</v>
      </c>
      <c r="E8153" t="s">
        <v>147</v>
      </c>
      <c r="F8153" t="s">
        <v>23029</v>
      </c>
      <c r="G8153" t="s">
        <v>134</v>
      </c>
      <c r="H8153" t="s">
        <v>135</v>
      </c>
      <c r="I8153" t="s">
        <v>144</v>
      </c>
      <c r="J8153" t="s">
        <v>137</v>
      </c>
      <c r="K8153" t="s">
        <v>138</v>
      </c>
      <c r="L8153" t="s">
        <v>23030</v>
      </c>
      <c r="M8153" t="s">
        <v>23031</v>
      </c>
      <c r="N8153">
        <v>0.72333333300000002</v>
      </c>
      <c r="O8153">
        <v>0</v>
      </c>
      <c r="P8153">
        <v>384</v>
      </c>
      <c r="Q8153">
        <v>0</v>
      </c>
      <c r="R8153">
        <v>0</v>
      </c>
      <c r="S8153">
        <v>0</v>
      </c>
      <c r="T8153">
        <v>20</v>
      </c>
      <c r="U8153">
        <v>0</v>
      </c>
      <c r="V8153">
        <v>0</v>
      </c>
      <c r="W8153">
        <v>0</v>
      </c>
      <c r="X8153">
        <v>73.417787708237228</v>
      </c>
      <c r="Y8153">
        <v>0</v>
      </c>
      <c r="Z8153">
        <v>0</v>
      </c>
      <c r="AA8153">
        <v>0</v>
      </c>
      <c r="AB8153">
        <v>5.2511550847245534</v>
      </c>
      <c r="AC8153">
        <v>0</v>
      </c>
      <c r="AD8153">
        <v>0</v>
      </c>
      <c r="AE8153">
        <v>78.668942792961786</v>
      </c>
    </row>
    <row r="8154" spans="1:31" x14ac:dyDescent="0.25">
      <c r="A8154">
        <v>2354332</v>
      </c>
      <c r="B8154">
        <v>1</v>
      </c>
      <c r="C8154" t="s">
        <v>80</v>
      </c>
      <c r="D8154" t="s">
        <v>90</v>
      </c>
      <c r="E8154" t="s">
        <v>151</v>
      </c>
      <c r="F8154" t="s">
        <v>23032</v>
      </c>
      <c r="G8154" t="s">
        <v>2039</v>
      </c>
      <c r="H8154" t="s">
        <v>154</v>
      </c>
      <c r="I8154" t="s">
        <v>144</v>
      </c>
      <c r="J8154" t="s">
        <v>3</v>
      </c>
      <c r="K8154" t="s">
        <v>138</v>
      </c>
      <c r="L8154" t="s">
        <v>23033</v>
      </c>
      <c r="M8154" t="s">
        <v>23034</v>
      </c>
      <c r="N8154">
        <v>0.99055555500000003</v>
      </c>
      <c r="O8154">
        <v>0</v>
      </c>
      <c r="P8154">
        <v>65</v>
      </c>
      <c r="Q8154">
        <v>0</v>
      </c>
      <c r="R8154">
        <v>0</v>
      </c>
      <c r="S8154">
        <v>0</v>
      </c>
      <c r="T8154">
        <v>2</v>
      </c>
      <c r="U8154">
        <v>0</v>
      </c>
      <c r="V8154">
        <v>0</v>
      </c>
      <c r="W8154">
        <v>0</v>
      </c>
      <c r="X8154">
        <v>18.266470322899416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18.266470322899416</v>
      </c>
    </row>
    <row r="8155" spans="1:31" x14ac:dyDescent="0.25">
      <c r="A8155">
        <v>2354232</v>
      </c>
      <c r="B8155">
        <v>1</v>
      </c>
      <c r="C8155" t="s">
        <v>80</v>
      </c>
      <c r="D8155" t="s">
        <v>95</v>
      </c>
      <c r="E8155" t="s">
        <v>240</v>
      </c>
      <c r="F8155" t="s">
        <v>2713</v>
      </c>
      <c r="G8155" t="s">
        <v>208</v>
      </c>
      <c r="H8155" t="s">
        <v>135</v>
      </c>
      <c r="I8155" t="s">
        <v>144</v>
      </c>
      <c r="J8155" t="s">
        <v>137</v>
      </c>
      <c r="K8155" t="s">
        <v>209</v>
      </c>
      <c r="L8155" t="s">
        <v>23035</v>
      </c>
      <c r="M8155" t="s">
        <v>23036</v>
      </c>
      <c r="N8155">
        <v>8.5816666660000003</v>
      </c>
      <c r="O8155">
        <v>0</v>
      </c>
      <c r="P8155">
        <v>0</v>
      </c>
      <c r="Q8155">
        <v>0</v>
      </c>
      <c r="R8155">
        <v>0</v>
      </c>
      <c r="S8155">
        <v>2</v>
      </c>
      <c r="T8155">
        <v>0</v>
      </c>
      <c r="U8155">
        <v>1</v>
      </c>
      <c r="V8155">
        <v>0</v>
      </c>
      <c r="W8155">
        <v>0</v>
      </c>
      <c r="X8155">
        <v>0</v>
      </c>
      <c r="Y8155">
        <v>0</v>
      </c>
      <c r="Z8155">
        <v>0</v>
      </c>
      <c r="AA8155">
        <v>166.46701574563085</v>
      </c>
      <c r="AB8155">
        <v>0</v>
      </c>
      <c r="AC8155">
        <v>8780.10602850133</v>
      </c>
      <c r="AD8155">
        <v>0</v>
      </c>
      <c r="AE8155">
        <v>8946.5730442469612</v>
      </c>
    </row>
    <row r="8156" spans="1:31" x14ac:dyDescent="0.25">
      <c r="A8156">
        <v>2354126</v>
      </c>
      <c r="B8156">
        <v>1</v>
      </c>
      <c r="C8156" t="s">
        <v>80</v>
      </c>
      <c r="D8156" t="s">
        <v>99</v>
      </c>
      <c r="E8156" t="s">
        <v>157</v>
      </c>
      <c r="F8156" t="s">
        <v>23037</v>
      </c>
      <c r="G8156" t="s">
        <v>204</v>
      </c>
      <c r="H8156" t="s">
        <v>154</v>
      </c>
      <c r="I8156" t="s">
        <v>144</v>
      </c>
      <c r="J8156" t="s">
        <v>137</v>
      </c>
      <c r="K8156" t="s">
        <v>138</v>
      </c>
      <c r="L8156" t="s">
        <v>23038</v>
      </c>
      <c r="M8156" t="s">
        <v>23039</v>
      </c>
      <c r="N8156">
        <v>0.584166666</v>
      </c>
      <c r="O8156">
        <v>0</v>
      </c>
      <c r="P8156">
        <v>0</v>
      </c>
      <c r="Q8156">
        <v>0</v>
      </c>
      <c r="R8156">
        <v>0</v>
      </c>
      <c r="S8156">
        <v>0</v>
      </c>
      <c r="T8156">
        <v>1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</v>
      </c>
    </row>
    <row r="8157" spans="1:31" x14ac:dyDescent="0.25">
      <c r="A8157">
        <v>2354275</v>
      </c>
      <c r="B8157">
        <v>1</v>
      </c>
      <c r="C8157" t="s">
        <v>80</v>
      </c>
      <c r="D8157" t="s">
        <v>93</v>
      </c>
      <c r="E8157" t="s">
        <v>157</v>
      </c>
      <c r="F8157" t="s">
        <v>23040</v>
      </c>
      <c r="G8157" t="s">
        <v>194</v>
      </c>
      <c r="H8157" t="s">
        <v>154</v>
      </c>
      <c r="I8157" t="s">
        <v>144</v>
      </c>
      <c r="J8157" t="s">
        <v>137</v>
      </c>
      <c r="K8157" t="s">
        <v>138</v>
      </c>
      <c r="L8157" t="s">
        <v>23041</v>
      </c>
      <c r="M8157" t="s">
        <v>23042</v>
      </c>
      <c r="N8157">
        <v>1.2466666660000001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1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0</v>
      </c>
    </row>
    <row r="8158" spans="1:31" x14ac:dyDescent="0.25">
      <c r="A8158">
        <v>2354175</v>
      </c>
      <c r="B8158">
        <v>1</v>
      </c>
      <c r="C8158" t="s">
        <v>80</v>
      </c>
      <c r="D8158" t="s">
        <v>100</v>
      </c>
      <c r="E8158" t="s">
        <v>141</v>
      </c>
      <c r="F8158" t="s">
        <v>3570</v>
      </c>
      <c r="G8158" t="s">
        <v>134</v>
      </c>
      <c r="H8158" t="s">
        <v>135</v>
      </c>
      <c r="I8158" t="s">
        <v>144</v>
      </c>
      <c r="J8158" t="s">
        <v>137</v>
      </c>
      <c r="K8158" t="s">
        <v>138</v>
      </c>
      <c r="L8158" t="s">
        <v>23043</v>
      </c>
      <c r="M8158" t="s">
        <v>23044</v>
      </c>
      <c r="N8158">
        <v>0.81722222200000005</v>
      </c>
      <c r="O8158">
        <v>4</v>
      </c>
      <c r="P8158">
        <v>154</v>
      </c>
      <c r="Q8158">
        <v>6</v>
      </c>
      <c r="R8158">
        <v>60</v>
      </c>
      <c r="S8158">
        <v>13</v>
      </c>
      <c r="T8158">
        <v>62</v>
      </c>
      <c r="U8158">
        <v>2</v>
      </c>
      <c r="V8158">
        <v>1</v>
      </c>
      <c r="W8158">
        <v>2.5388252668057998</v>
      </c>
      <c r="X8158">
        <v>28.253589539434945</v>
      </c>
      <c r="Y8158">
        <v>54.207172032180921</v>
      </c>
      <c r="Z8158">
        <v>51.820463671215727</v>
      </c>
      <c r="AA8158">
        <v>60.781774218156599</v>
      </c>
      <c r="AB8158">
        <v>26.656371247482198</v>
      </c>
      <c r="AC8158">
        <v>42.323396913397445</v>
      </c>
      <c r="AD8158">
        <v>2.15042707625889</v>
      </c>
      <c r="AE8158">
        <v>268.73201996493253</v>
      </c>
    </row>
    <row r="8159" spans="1:31" x14ac:dyDescent="0.25">
      <c r="A8159">
        <v>2354198</v>
      </c>
      <c r="B8159">
        <v>1</v>
      </c>
      <c r="C8159" t="s">
        <v>80</v>
      </c>
      <c r="D8159" t="s">
        <v>100</v>
      </c>
      <c r="E8159" t="s">
        <v>157</v>
      </c>
      <c r="F8159" t="s">
        <v>23045</v>
      </c>
      <c r="G8159" t="s">
        <v>159</v>
      </c>
      <c r="H8159" t="s">
        <v>154</v>
      </c>
      <c r="I8159" t="s">
        <v>144</v>
      </c>
      <c r="J8159" t="s">
        <v>137</v>
      </c>
      <c r="K8159" t="s">
        <v>138</v>
      </c>
      <c r="L8159" t="s">
        <v>23046</v>
      </c>
      <c r="M8159" t="s">
        <v>23047</v>
      </c>
      <c r="N8159">
        <v>2.795833333</v>
      </c>
      <c r="O8159">
        <v>0</v>
      </c>
      <c r="P8159">
        <v>1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0.56013066747466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  <c r="AE8159">
        <v>0.56013066747466</v>
      </c>
    </row>
    <row r="8160" spans="1:31" x14ac:dyDescent="0.25">
      <c r="A8160">
        <v>2354344</v>
      </c>
      <c r="B8160">
        <v>1</v>
      </c>
      <c r="C8160" t="s">
        <v>80</v>
      </c>
      <c r="D8160" t="s">
        <v>98</v>
      </c>
      <c r="E8160" t="s">
        <v>151</v>
      </c>
      <c r="F8160" t="s">
        <v>18744</v>
      </c>
      <c r="G8160" t="s">
        <v>410</v>
      </c>
      <c r="H8160" t="s">
        <v>154</v>
      </c>
      <c r="I8160" t="s">
        <v>144</v>
      </c>
      <c r="J8160" t="s">
        <v>137</v>
      </c>
      <c r="K8160" t="s">
        <v>138</v>
      </c>
      <c r="L8160" t="s">
        <v>23048</v>
      </c>
      <c r="M8160" t="s">
        <v>23049</v>
      </c>
      <c r="N8160">
        <v>4.948611111</v>
      </c>
      <c r="O8160">
        <v>0</v>
      </c>
      <c r="P8160">
        <v>0</v>
      </c>
      <c r="Q8160">
        <v>0</v>
      </c>
      <c r="R8160">
        <v>2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116.28834863011804</v>
      </c>
      <c r="AA8160">
        <v>0</v>
      </c>
      <c r="AB8160">
        <v>0</v>
      </c>
      <c r="AC8160">
        <v>0</v>
      </c>
      <c r="AD8160">
        <v>0</v>
      </c>
      <c r="AE8160">
        <v>116.28834863011804</v>
      </c>
    </row>
    <row r="8161" spans="1:31" x14ac:dyDescent="0.25">
      <c r="A8161">
        <v>2354221</v>
      </c>
      <c r="B8161">
        <v>1</v>
      </c>
      <c r="C8161" t="s">
        <v>81</v>
      </c>
      <c r="D8161" t="s">
        <v>127</v>
      </c>
      <c r="E8161" t="s">
        <v>240</v>
      </c>
      <c r="F8161" t="s">
        <v>5187</v>
      </c>
      <c r="G8161" t="s">
        <v>208</v>
      </c>
      <c r="H8161" t="s">
        <v>135</v>
      </c>
      <c r="I8161" t="s">
        <v>144</v>
      </c>
      <c r="J8161" t="s">
        <v>137</v>
      </c>
      <c r="K8161" t="s">
        <v>209</v>
      </c>
      <c r="L8161" t="s">
        <v>23050</v>
      </c>
      <c r="M8161" t="s">
        <v>23051</v>
      </c>
      <c r="N8161">
        <v>5.608055555</v>
      </c>
      <c r="O8161">
        <v>0</v>
      </c>
      <c r="P8161">
        <v>97</v>
      </c>
      <c r="Q8161">
        <v>0</v>
      </c>
      <c r="R8161">
        <v>0</v>
      </c>
      <c r="S8161">
        <v>195</v>
      </c>
      <c r="T8161">
        <v>6</v>
      </c>
      <c r="U8161">
        <v>66</v>
      </c>
      <c r="V8161">
        <v>3</v>
      </c>
      <c r="W8161">
        <v>0</v>
      </c>
      <c r="X8161">
        <v>232.22128125289211</v>
      </c>
      <c r="Y8161">
        <v>0</v>
      </c>
      <c r="Z8161">
        <v>0</v>
      </c>
      <c r="AA8161">
        <v>5869.2075248109231</v>
      </c>
      <c r="AB8161">
        <v>174.53861428998474</v>
      </c>
      <c r="AC8161">
        <v>22007.001817147397</v>
      </c>
      <c r="AD8161">
        <v>400.05311816060714</v>
      </c>
      <c r="AE8161">
        <v>28683.022355661804</v>
      </c>
    </row>
    <row r="8162" spans="1:31" x14ac:dyDescent="0.25">
      <c r="A8162">
        <v>2354361</v>
      </c>
      <c r="B8162">
        <v>1</v>
      </c>
      <c r="C8162" t="s">
        <v>81</v>
      </c>
      <c r="D8162" t="s">
        <v>128</v>
      </c>
      <c r="E8162" t="s">
        <v>157</v>
      </c>
      <c r="F8162" t="s">
        <v>23052</v>
      </c>
      <c r="G8162" t="s">
        <v>204</v>
      </c>
      <c r="H8162" t="s">
        <v>154</v>
      </c>
      <c r="I8162" t="s">
        <v>144</v>
      </c>
      <c r="J8162" t="s">
        <v>137</v>
      </c>
      <c r="K8162" t="s">
        <v>138</v>
      </c>
      <c r="L8162" t="s">
        <v>23053</v>
      </c>
      <c r="M8162" t="s">
        <v>23054</v>
      </c>
      <c r="N8162">
        <v>1.9850000000000001</v>
      </c>
      <c r="O8162">
        <v>0</v>
      </c>
      <c r="P8162">
        <v>7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3.6675063654179674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3.6675063654179674</v>
      </c>
    </row>
    <row r="8163" spans="1:31" x14ac:dyDescent="0.25">
      <c r="A8163">
        <v>2354158</v>
      </c>
      <c r="B8163">
        <v>1</v>
      </c>
      <c r="C8163" t="s">
        <v>80</v>
      </c>
      <c r="D8163" t="s">
        <v>91</v>
      </c>
      <c r="E8163" t="s">
        <v>132</v>
      </c>
      <c r="F8163" t="s">
        <v>16749</v>
      </c>
      <c r="G8163" t="s">
        <v>134</v>
      </c>
      <c r="H8163" t="s">
        <v>135</v>
      </c>
      <c r="I8163" t="s">
        <v>144</v>
      </c>
      <c r="J8163" t="s">
        <v>137</v>
      </c>
      <c r="K8163" t="s">
        <v>138</v>
      </c>
      <c r="L8163" t="s">
        <v>23055</v>
      </c>
      <c r="M8163" t="s">
        <v>23056</v>
      </c>
      <c r="N8163">
        <v>0.64222222200000001</v>
      </c>
      <c r="O8163">
        <v>30</v>
      </c>
      <c r="P8163">
        <v>1388</v>
      </c>
      <c r="Q8163">
        <v>59</v>
      </c>
      <c r="R8163">
        <v>119</v>
      </c>
      <c r="S8163">
        <v>28</v>
      </c>
      <c r="T8163">
        <v>204</v>
      </c>
      <c r="U8163">
        <v>6</v>
      </c>
      <c r="V8163">
        <v>1</v>
      </c>
      <c r="W8163">
        <v>7.450963686518782</v>
      </c>
      <c r="X8163">
        <v>145.38124417369184</v>
      </c>
      <c r="Y8163">
        <v>48.174078449434042</v>
      </c>
      <c r="Z8163">
        <v>71.36741611985417</v>
      </c>
      <c r="AA8163">
        <v>46.853983142015757</v>
      </c>
      <c r="AB8163">
        <v>68.375675424221583</v>
      </c>
      <c r="AC8163">
        <v>33.141965763275003</v>
      </c>
      <c r="AD8163">
        <v>10.61230928536161</v>
      </c>
      <c r="AE8163">
        <v>431.35763604437278</v>
      </c>
    </row>
    <row r="8164" spans="1:31" x14ac:dyDescent="0.25">
      <c r="A8164">
        <v>2354407</v>
      </c>
      <c r="B8164">
        <v>1</v>
      </c>
      <c r="C8164" t="s">
        <v>81</v>
      </c>
      <c r="D8164" t="s">
        <v>115</v>
      </c>
      <c r="E8164" t="s">
        <v>151</v>
      </c>
      <c r="F8164" t="s">
        <v>23057</v>
      </c>
      <c r="G8164" t="s">
        <v>153</v>
      </c>
      <c r="H8164" t="s">
        <v>154</v>
      </c>
      <c r="I8164" t="s">
        <v>144</v>
      </c>
      <c r="J8164" t="s">
        <v>137</v>
      </c>
      <c r="K8164" t="s">
        <v>138</v>
      </c>
      <c r="L8164" t="s">
        <v>23058</v>
      </c>
      <c r="M8164" t="s">
        <v>23059</v>
      </c>
      <c r="N8164">
        <v>0.74944444399999999</v>
      </c>
      <c r="O8164">
        <v>0</v>
      </c>
      <c r="P8164">
        <v>15</v>
      </c>
      <c r="Q8164">
        <v>0</v>
      </c>
      <c r="R8164">
        <v>1</v>
      </c>
      <c r="S8164">
        <v>0</v>
      </c>
      <c r="T8164">
        <v>1</v>
      </c>
      <c r="U8164">
        <v>0</v>
      </c>
      <c r="V8164">
        <v>0</v>
      </c>
      <c r="W8164">
        <v>0</v>
      </c>
      <c r="X8164">
        <v>2.1877268875701072</v>
      </c>
      <c r="Y8164">
        <v>0</v>
      </c>
      <c r="Z8164">
        <v>2.0949321818540332</v>
      </c>
      <c r="AA8164">
        <v>0</v>
      </c>
      <c r="AB8164">
        <v>0.20383014267365696</v>
      </c>
      <c r="AC8164">
        <v>0</v>
      </c>
      <c r="AD8164">
        <v>0</v>
      </c>
      <c r="AE8164">
        <v>4.4864892120977968</v>
      </c>
    </row>
    <row r="8165" spans="1:31" x14ac:dyDescent="0.25">
      <c r="A8165">
        <v>2354298</v>
      </c>
      <c r="B8165">
        <v>1</v>
      </c>
      <c r="C8165" t="s">
        <v>81</v>
      </c>
      <c r="D8165" t="s">
        <v>112</v>
      </c>
      <c r="E8165" t="s">
        <v>132</v>
      </c>
      <c r="F8165" t="s">
        <v>23060</v>
      </c>
      <c r="G8165" t="s">
        <v>134</v>
      </c>
      <c r="H8165" t="s">
        <v>135</v>
      </c>
      <c r="I8165" t="s">
        <v>144</v>
      </c>
      <c r="J8165" t="s">
        <v>137</v>
      </c>
      <c r="K8165" t="s">
        <v>138</v>
      </c>
      <c r="L8165" t="s">
        <v>23061</v>
      </c>
      <c r="M8165" t="s">
        <v>23062</v>
      </c>
      <c r="N8165">
        <v>0.221111111</v>
      </c>
      <c r="O8165">
        <v>1</v>
      </c>
      <c r="P8165">
        <v>5017</v>
      </c>
      <c r="Q8165">
        <v>675</v>
      </c>
      <c r="R8165">
        <v>766</v>
      </c>
      <c r="S8165">
        <v>94</v>
      </c>
      <c r="T8165">
        <v>899</v>
      </c>
      <c r="U8165">
        <v>13</v>
      </c>
      <c r="V8165">
        <v>9</v>
      </c>
      <c r="W8165">
        <v>0.15466319925944891</v>
      </c>
      <c r="X8165">
        <v>162.23505868707576</v>
      </c>
      <c r="Y8165">
        <v>220.11398648378946</v>
      </c>
      <c r="Z8165">
        <v>92.492284748501831</v>
      </c>
      <c r="AA8165">
        <v>97.70191606071549</v>
      </c>
      <c r="AB8165">
        <v>72.983886737202511</v>
      </c>
      <c r="AC8165">
        <v>70.190704506333759</v>
      </c>
      <c r="AD8165">
        <v>40.534122645629246</v>
      </c>
      <c r="AE8165">
        <v>756.40662306850754</v>
      </c>
    </row>
    <row r="8166" spans="1:31" x14ac:dyDescent="0.25">
      <c r="A8166">
        <v>2354401</v>
      </c>
      <c r="B8166">
        <v>1</v>
      </c>
      <c r="C8166" t="s">
        <v>81</v>
      </c>
      <c r="D8166" t="s">
        <v>117</v>
      </c>
      <c r="E8166" t="s">
        <v>132</v>
      </c>
      <c r="F8166" t="s">
        <v>3020</v>
      </c>
      <c r="G8166" t="s">
        <v>134</v>
      </c>
      <c r="H8166" t="s">
        <v>135</v>
      </c>
      <c r="I8166" t="s">
        <v>136</v>
      </c>
      <c r="J8166" t="s">
        <v>137</v>
      </c>
      <c r="K8166" t="s">
        <v>138</v>
      </c>
      <c r="L8166" t="s">
        <v>23063</v>
      </c>
      <c r="M8166" t="s">
        <v>23064</v>
      </c>
      <c r="N8166">
        <v>3.4444443999999998E-2</v>
      </c>
      <c r="O8166">
        <v>2</v>
      </c>
      <c r="P8166">
        <v>540</v>
      </c>
      <c r="Q8166">
        <v>12</v>
      </c>
      <c r="R8166">
        <v>41</v>
      </c>
      <c r="S8166">
        <v>13</v>
      </c>
      <c r="T8166">
        <v>23</v>
      </c>
      <c r="U8166">
        <v>1</v>
      </c>
      <c r="V8166">
        <v>0</v>
      </c>
      <c r="W8166">
        <v>5.5509524752871103E-2</v>
      </c>
      <c r="X8166">
        <v>2.3496677797917949</v>
      </c>
      <c r="Y8166">
        <v>0.79116986460990335</v>
      </c>
      <c r="Z8166">
        <v>0.92065676434732679</v>
      </c>
      <c r="AA8166">
        <v>0.8791839781501477</v>
      </c>
      <c r="AB8166">
        <v>0.52341321498057114</v>
      </c>
      <c r="AC8166">
        <v>1.6593182320747222</v>
      </c>
      <c r="AD8166">
        <v>0</v>
      </c>
      <c r="AE8166">
        <v>7.1789193587073363</v>
      </c>
    </row>
    <row r="8167" spans="1:31" x14ac:dyDescent="0.25">
      <c r="A8167">
        <v>2354258</v>
      </c>
      <c r="B8167">
        <v>1</v>
      </c>
      <c r="C8167" t="s">
        <v>80</v>
      </c>
      <c r="D8167" t="s">
        <v>89</v>
      </c>
      <c r="E8167" t="s">
        <v>141</v>
      </c>
      <c r="F8167" t="s">
        <v>2244</v>
      </c>
      <c r="G8167" t="s">
        <v>134</v>
      </c>
      <c r="H8167" t="s">
        <v>135</v>
      </c>
      <c r="I8167" t="s">
        <v>144</v>
      </c>
      <c r="J8167" t="s">
        <v>137</v>
      </c>
      <c r="K8167" t="s">
        <v>138</v>
      </c>
      <c r="L8167" t="s">
        <v>23065</v>
      </c>
      <c r="M8167" t="s">
        <v>23066</v>
      </c>
      <c r="N8167">
        <v>1.422222222</v>
      </c>
      <c r="O8167">
        <v>0</v>
      </c>
      <c r="P8167">
        <v>323</v>
      </c>
      <c r="Q8167">
        <v>1</v>
      </c>
      <c r="R8167">
        <v>10</v>
      </c>
      <c r="S8167">
        <v>3</v>
      </c>
      <c r="T8167">
        <v>12</v>
      </c>
      <c r="U8167">
        <v>1</v>
      </c>
      <c r="V8167">
        <v>0</v>
      </c>
      <c r="W8167">
        <v>0</v>
      </c>
      <c r="X8167">
        <v>261.71330523855715</v>
      </c>
      <c r="Y8167">
        <v>0.88459445864808006</v>
      </c>
      <c r="Z8167">
        <v>8.0977750571002662</v>
      </c>
      <c r="AA8167">
        <v>9.2438141772135296</v>
      </c>
      <c r="AB8167">
        <v>24.060183527491503</v>
      </c>
      <c r="AC8167">
        <v>7.456090822296698</v>
      </c>
      <c r="AD8167">
        <v>0</v>
      </c>
      <c r="AE8167">
        <v>311.45576328130721</v>
      </c>
    </row>
    <row r="8168" spans="1:31" x14ac:dyDescent="0.25">
      <c r="A8168">
        <v>2354384</v>
      </c>
      <c r="B8168">
        <v>1</v>
      </c>
      <c r="C8168" t="s">
        <v>81</v>
      </c>
      <c r="D8168" t="s">
        <v>112</v>
      </c>
      <c r="E8168" t="s">
        <v>151</v>
      </c>
      <c r="F8168" t="s">
        <v>23067</v>
      </c>
      <c r="G8168" t="s">
        <v>352</v>
      </c>
      <c r="H8168" t="s">
        <v>154</v>
      </c>
      <c r="I8168" t="s">
        <v>144</v>
      </c>
      <c r="J8168" t="s">
        <v>137</v>
      </c>
      <c r="K8168" t="s">
        <v>138</v>
      </c>
      <c r="L8168" t="s">
        <v>23068</v>
      </c>
      <c r="M8168" t="s">
        <v>23069</v>
      </c>
      <c r="N8168">
        <v>1.0047222220000001</v>
      </c>
      <c r="O8168">
        <v>0</v>
      </c>
      <c r="P8168">
        <v>40</v>
      </c>
      <c r="Q8168">
        <v>0</v>
      </c>
      <c r="R8168">
        <v>0</v>
      </c>
      <c r="S8168">
        <v>0</v>
      </c>
      <c r="T8168">
        <v>17</v>
      </c>
      <c r="U8168">
        <v>0</v>
      </c>
      <c r="V8168">
        <v>0</v>
      </c>
      <c r="W8168">
        <v>0</v>
      </c>
      <c r="X8168">
        <v>8.1519338887863935</v>
      </c>
      <c r="Y8168">
        <v>0</v>
      </c>
      <c r="Z8168">
        <v>0</v>
      </c>
      <c r="AA8168">
        <v>0</v>
      </c>
      <c r="AB8168">
        <v>14.095883994327757</v>
      </c>
      <c r="AC8168">
        <v>0</v>
      </c>
      <c r="AD8168">
        <v>0</v>
      </c>
      <c r="AE8168">
        <v>22.247817883114152</v>
      </c>
    </row>
    <row r="8169" spans="1:31" x14ac:dyDescent="0.25">
      <c r="A8169">
        <v>2354172</v>
      </c>
      <c r="B8169">
        <v>1</v>
      </c>
      <c r="C8169" t="s">
        <v>80</v>
      </c>
      <c r="D8169" t="s">
        <v>93</v>
      </c>
      <c r="E8169" t="s">
        <v>132</v>
      </c>
      <c r="F8169" t="s">
        <v>23070</v>
      </c>
      <c r="G8169" t="s">
        <v>134</v>
      </c>
      <c r="H8169" t="s">
        <v>135</v>
      </c>
      <c r="I8169" t="s">
        <v>144</v>
      </c>
      <c r="J8169" t="s">
        <v>137</v>
      </c>
      <c r="K8169" t="s">
        <v>138</v>
      </c>
      <c r="L8169" t="s">
        <v>23071</v>
      </c>
      <c r="M8169" t="s">
        <v>23072</v>
      </c>
      <c r="N8169">
        <v>0.27194444400000001</v>
      </c>
      <c r="O8169">
        <v>0</v>
      </c>
      <c r="P8169">
        <v>0</v>
      </c>
      <c r="Q8169">
        <v>33</v>
      </c>
      <c r="R8169">
        <v>0</v>
      </c>
      <c r="S8169">
        <v>4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75.416525097255914</v>
      </c>
      <c r="Z8169">
        <v>0</v>
      </c>
      <c r="AA8169">
        <v>1.8876051072456721</v>
      </c>
      <c r="AB8169">
        <v>0</v>
      </c>
      <c r="AC8169">
        <v>0</v>
      </c>
      <c r="AD8169">
        <v>0</v>
      </c>
      <c r="AE8169">
        <v>77.30413020450159</v>
      </c>
    </row>
    <row r="8170" spans="1:31" x14ac:dyDescent="0.25">
      <c r="A8170">
        <v>2354135</v>
      </c>
      <c r="B8170">
        <v>1</v>
      </c>
      <c r="C8170" t="s">
        <v>81</v>
      </c>
      <c r="D8170" t="s">
        <v>112</v>
      </c>
      <c r="E8170" t="s">
        <v>147</v>
      </c>
      <c r="F8170" t="s">
        <v>23073</v>
      </c>
      <c r="G8170" t="s">
        <v>184</v>
      </c>
      <c r="H8170" t="s">
        <v>135</v>
      </c>
      <c r="I8170" t="s">
        <v>144</v>
      </c>
      <c r="J8170" t="s">
        <v>137</v>
      </c>
      <c r="K8170" t="s">
        <v>138</v>
      </c>
      <c r="L8170" t="s">
        <v>23074</v>
      </c>
      <c r="M8170" t="s">
        <v>23075</v>
      </c>
      <c r="N8170">
        <v>4.4622222220000003</v>
      </c>
      <c r="O8170">
        <v>0</v>
      </c>
      <c r="P8170">
        <v>75</v>
      </c>
      <c r="Q8170">
        <v>0</v>
      </c>
      <c r="R8170">
        <v>0</v>
      </c>
      <c r="S8170">
        <v>0</v>
      </c>
      <c r="T8170">
        <v>6</v>
      </c>
      <c r="U8170">
        <v>0</v>
      </c>
      <c r="V8170">
        <v>0</v>
      </c>
      <c r="W8170">
        <v>0</v>
      </c>
      <c r="X8170">
        <v>24.868320789762624</v>
      </c>
      <c r="Y8170">
        <v>0</v>
      </c>
      <c r="Z8170">
        <v>0</v>
      </c>
      <c r="AA8170">
        <v>0</v>
      </c>
      <c r="AB8170">
        <v>4.1885908997357202</v>
      </c>
      <c r="AC8170">
        <v>0</v>
      </c>
      <c r="AD8170">
        <v>0</v>
      </c>
      <c r="AE8170">
        <v>29.056911689498342</v>
      </c>
    </row>
    <row r="8171" spans="1:31" x14ac:dyDescent="0.25">
      <c r="A8171">
        <v>2354427</v>
      </c>
      <c r="B8171">
        <v>1</v>
      </c>
      <c r="C8171" t="s">
        <v>81</v>
      </c>
      <c r="D8171" t="s">
        <v>123</v>
      </c>
      <c r="E8171" t="s">
        <v>147</v>
      </c>
      <c r="F8171" t="s">
        <v>23076</v>
      </c>
      <c r="G8171" t="s">
        <v>269</v>
      </c>
      <c r="H8171" t="s">
        <v>135</v>
      </c>
      <c r="I8171" t="s">
        <v>144</v>
      </c>
      <c r="J8171" t="s">
        <v>137</v>
      </c>
      <c r="K8171" t="s">
        <v>209</v>
      </c>
      <c r="L8171" t="s">
        <v>23077</v>
      </c>
      <c r="M8171" t="s">
        <v>23078</v>
      </c>
      <c r="N8171">
        <v>0.510833333</v>
      </c>
      <c r="O8171">
        <v>0</v>
      </c>
      <c r="P8171">
        <v>519</v>
      </c>
      <c r="Q8171">
        <v>0</v>
      </c>
      <c r="R8171">
        <v>0</v>
      </c>
      <c r="S8171">
        <v>0</v>
      </c>
      <c r="T8171">
        <v>36</v>
      </c>
      <c r="U8171">
        <v>0</v>
      </c>
      <c r="V8171">
        <v>1</v>
      </c>
      <c r="W8171">
        <v>0</v>
      </c>
      <c r="X8171">
        <v>57.729627168237919</v>
      </c>
      <c r="Y8171">
        <v>0</v>
      </c>
      <c r="Z8171">
        <v>0</v>
      </c>
      <c r="AA8171">
        <v>0</v>
      </c>
      <c r="AB8171">
        <v>13.183742721489033</v>
      </c>
      <c r="AC8171">
        <v>0</v>
      </c>
      <c r="AD8171">
        <v>0.58353388163637332</v>
      </c>
      <c r="AE8171">
        <v>71.496903771363321</v>
      </c>
    </row>
    <row r="8172" spans="1:31" x14ac:dyDescent="0.25">
      <c r="A8172">
        <v>2354278</v>
      </c>
      <c r="B8172">
        <v>1</v>
      </c>
      <c r="C8172" t="s">
        <v>80</v>
      </c>
      <c r="D8172" t="s">
        <v>98</v>
      </c>
      <c r="E8172" t="s">
        <v>157</v>
      </c>
      <c r="F8172" t="s">
        <v>23079</v>
      </c>
      <c r="G8172" t="s">
        <v>159</v>
      </c>
      <c r="H8172" t="s">
        <v>154</v>
      </c>
      <c r="I8172" t="s">
        <v>144</v>
      </c>
      <c r="J8172" t="s">
        <v>137</v>
      </c>
      <c r="K8172" t="s">
        <v>138</v>
      </c>
      <c r="L8172" t="s">
        <v>23080</v>
      </c>
      <c r="M8172" t="s">
        <v>23081</v>
      </c>
      <c r="N8172">
        <v>1.9636111110000001</v>
      </c>
      <c r="O8172">
        <v>0</v>
      </c>
      <c r="P8172">
        <v>0</v>
      </c>
      <c r="Q8172">
        <v>0</v>
      </c>
      <c r="R8172">
        <v>1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10.442214605041219</v>
      </c>
      <c r="AA8172">
        <v>0</v>
      </c>
      <c r="AB8172">
        <v>0</v>
      </c>
      <c r="AC8172">
        <v>0</v>
      </c>
      <c r="AD8172">
        <v>0</v>
      </c>
      <c r="AE8172">
        <v>10.442214605041219</v>
      </c>
    </row>
    <row r="8173" spans="1:31" x14ac:dyDescent="0.25">
      <c r="A8173">
        <v>2354178</v>
      </c>
      <c r="B8173">
        <v>1</v>
      </c>
      <c r="C8173" t="s">
        <v>80</v>
      </c>
      <c r="D8173" t="s">
        <v>97</v>
      </c>
      <c r="E8173" t="s">
        <v>141</v>
      </c>
      <c r="F8173" t="s">
        <v>23082</v>
      </c>
      <c r="G8173" t="s">
        <v>363</v>
      </c>
      <c r="H8173" t="s">
        <v>135</v>
      </c>
      <c r="I8173" t="s">
        <v>144</v>
      </c>
      <c r="J8173" t="s">
        <v>137</v>
      </c>
      <c r="K8173" t="s">
        <v>138</v>
      </c>
      <c r="L8173" t="s">
        <v>23083</v>
      </c>
      <c r="M8173" t="s">
        <v>23084</v>
      </c>
      <c r="N8173">
        <v>0.48749999999999999</v>
      </c>
      <c r="O8173">
        <v>2</v>
      </c>
      <c r="P8173">
        <v>482</v>
      </c>
      <c r="Q8173">
        <v>2</v>
      </c>
      <c r="R8173">
        <v>185</v>
      </c>
      <c r="S8173">
        <v>1</v>
      </c>
      <c r="T8173">
        <v>108</v>
      </c>
      <c r="U8173">
        <v>0</v>
      </c>
      <c r="V8173">
        <v>0</v>
      </c>
      <c r="W8173">
        <v>1.1377410998010764</v>
      </c>
      <c r="X8173">
        <v>72.227685987701435</v>
      </c>
      <c r="Y8173">
        <v>3.2396714541625196</v>
      </c>
      <c r="Z8173">
        <v>41.813279239200952</v>
      </c>
      <c r="AA8173">
        <v>0.67584033529386112</v>
      </c>
      <c r="AB8173">
        <v>66.862792717259438</v>
      </c>
      <c r="AC8173">
        <v>0</v>
      </c>
      <c r="AD8173">
        <v>0</v>
      </c>
      <c r="AE8173">
        <v>185.95701083341928</v>
      </c>
    </row>
    <row r="8174" spans="1:31" x14ac:dyDescent="0.25">
      <c r="A8174">
        <v>2354487</v>
      </c>
      <c r="B8174">
        <v>1</v>
      </c>
      <c r="C8174" t="s">
        <v>80</v>
      </c>
      <c r="D8174" t="s">
        <v>94</v>
      </c>
      <c r="E8174" t="s">
        <v>174</v>
      </c>
      <c r="F8174" t="s">
        <v>23085</v>
      </c>
      <c r="G8174" t="s">
        <v>176</v>
      </c>
      <c r="H8174" t="s">
        <v>154</v>
      </c>
      <c r="I8174" t="s">
        <v>144</v>
      </c>
      <c r="J8174" t="s">
        <v>137</v>
      </c>
      <c r="K8174" t="s">
        <v>138</v>
      </c>
      <c r="L8174" t="s">
        <v>23086</v>
      </c>
      <c r="M8174" t="s">
        <v>23087</v>
      </c>
      <c r="N8174">
        <v>0.58333333300000001</v>
      </c>
      <c r="O8174">
        <v>0</v>
      </c>
      <c r="P8174">
        <v>0</v>
      </c>
      <c r="Q8174">
        <v>0</v>
      </c>
      <c r="R8174">
        <v>6</v>
      </c>
      <c r="S8174">
        <v>0</v>
      </c>
      <c r="T8174">
        <v>3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5.8089303414199751</v>
      </c>
      <c r="AA8174">
        <v>0</v>
      </c>
      <c r="AB8174">
        <v>2.8711900735231972</v>
      </c>
      <c r="AC8174">
        <v>0</v>
      </c>
      <c r="AD8174">
        <v>0</v>
      </c>
      <c r="AE8174">
        <v>8.6801204149431719</v>
      </c>
    </row>
    <row r="8175" spans="1:31" x14ac:dyDescent="0.25">
      <c r="A8175">
        <v>2354464</v>
      </c>
      <c r="B8175">
        <v>1</v>
      </c>
      <c r="C8175" t="s">
        <v>80</v>
      </c>
      <c r="D8175" t="s">
        <v>84</v>
      </c>
      <c r="E8175" t="s">
        <v>157</v>
      </c>
      <c r="F8175" t="s">
        <v>23088</v>
      </c>
      <c r="G8175" t="s">
        <v>279</v>
      </c>
      <c r="H8175" t="s">
        <v>154</v>
      </c>
      <c r="I8175" t="s">
        <v>144</v>
      </c>
      <c r="J8175" t="s">
        <v>137</v>
      </c>
      <c r="K8175" t="s">
        <v>138</v>
      </c>
      <c r="L8175" t="s">
        <v>23089</v>
      </c>
      <c r="M8175" t="s">
        <v>23090</v>
      </c>
      <c r="N8175">
        <v>5.9738888880000003</v>
      </c>
      <c r="O8175">
        <v>0</v>
      </c>
      <c r="P8175">
        <v>6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8.72831131219551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E8175">
        <v>8.72831131219551</v>
      </c>
    </row>
    <row r="8176" spans="1:31" x14ac:dyDescent="0.25">
      <c r="A8176">
        <v>2354387</v>
      </c>
      <c r="B8176">
        <v>1</v>
      </c>
      <c r="C8176" t="s">
        <v>80</v>
      </c>
      <c r="D8176" t="s">
        <v>110</v>
      </c>
      <c r="E8176" t="s">
        <v>157</v>
      </c>
      <c r="F8176" t="s">
        <v>23091</v>
      </c>
      <c r="G8176" t="s">
        <v>159</v>
      </c>
      <c r="H8176" t="s">
        <v>154</v>
      </c>
      <c r="I8176" t="s">
        <v>144</v>
      </c>
      <c r="J8176" t="s">
        <v>137</v>
      </c>
      <c r="K8176" t="s">
        <v>138</v>
      </c>
      <c r="L8176" t="s">
        <v>23092</v>
      </c>
      <c r="M8176" t="s">
        <v>23093</v>
      </c>
      <c r="N8176">
        <v>0.92333333299999998</v>
      </c>
      <c r="O8176">
        <v>0</v>
      </c>
      <c r="P8176">
        <v>9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2.4637282685259976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2.4637282685259976</v>
      </c>
    </row>
    <row r="8177" spans="1:31" x14ac:dyDescent="0.25">
      <c r="A8177">
        <v>2354241</v>
      </c>
      <c r="B8177">
        <v>1</v>
      </c>
      <c r="C8177" t="s">
        <v>80</v>
      </c>
      <c r="D8177" t="s">
        <v>92</v>
      </c>
      <c r="E8177" t="s">
        <v>147</v>
      </c>
      <c r="F8177" t="s">
        <v>23094</v>
      </c>
      <c r="G8177" t="s">
        <v>269</v>
      </c>
      <c r="H8177" t="s">
        <v>135</v>
      </c>
      <c r="I8177" t="s">
        <v>144</v>
      </c>
      <c r="J8177" t="s">
        <v>137</v>
      </c>
      <c r="K8177" t="s">
        <v>209</v>
      </c>
      <c r="L8177" t="s">
        <v>23095</v>
      </c>
      <c r="M8177" t="s">
        <v>23096</v>
      </c>
      <c r="N8177">
        <v>1.869722222</v>
      </c>
      <c r="O8177">
        <v>0</v>
      </c>
      <c r="P8177">
        <v>235</v>
      </c>
      <c r="Q8177">
        <v>1</v>
      </c>
      <c r="R8177">
        <v>0</v>
      </c>
      <c r="S8177">
        <v>3</v>
      </c>
      <c r="T8177">
        <v>7</v>
      </c>
      <c r="U8177">
        <v>0</v>
      </c>
      <c r="V8177">
        <v>0</v>
      </c>
      <c r="W8177">
        <v>0</v>
      </c>
      <c r="X8177">
        <v>101.49951832876121</v>
      </c>
      <c r="Y8177">
        <v>2.7211508758882577</v>
      </c>
      <c r="Z8177">
        <v>0</v>
      </c>
      <c r="AA8177">
        <v>322.82122009739993</v>
      </c>
      <c r="AB8177">
        <v>11.852608861134884</v>
      </c>
      <c r="AC8177">
        <v>0</v>
      </c>
      <c r="AD8177">
        <v>0</v>
      </c>
      <c r="AE8177">
        <v>438.89449816318432</v>
      </c>
    </row>
    <row r="8178" spans="1:31" x14ac:dyDescent="0.25">
      <c r="A8178">
        <v>2354195</v>
      </c>
      <c r="B8178">
        <v>1</v>
      </c>
      <c r="C8178" t="s">
        <v>80</v>
      </c>
      <c r="D8178" t="s">
        <v>93</v>
      </c>
      <c r="E8178" t="s">
        <v>132</v>
      </c>
      <c r="F8178" t="s">
        <v>1295</v>
      </c>
      <c r="G8178" t="s">
        <v>208</v>
      </c>
      <c r="H8178" t="s">
        <v>135</v>
      </c>
      <c r="I8178" t="s">
        <v>144</v>
      </c>
      <c r="J8178" t="s">
        <v>137</v>
      </c>
      <c r="K8178" t="s">
        <v>209</v>
      </c>
      <c r="L8178" t="s">
        <v>23097</v>
      </c>
      <c r="M8178" t="s">
        <v>23098</v>
      </c>
      <c r="N8178">
        <v>2.8463888879999999</v>
      </c>
      <c r="O8178">
        <v>0</v>
      </c>
      <c r="P8178">
        <v>45</v>
      </c>
      <c r="Q8178">
        <v>49</v>
      </c>
      <c r="R8178">
        <v>147</v>
      </c>
      <c r="S8178">
        <v>3</v>
      </c>
      <c r="T8178">
        <v>59</v>
      </c>
      <c r="U8178">
        <v>2</v>
      </c>
      <c r="V8178">
        <v>0</v>
      </c>
      <c r="W8178">
        <v>0</v>
      </c>
      <c r="X8178">
        <v>66.98768371594528</v>
      </c>
      <c r="Y8178">
        <v>2360.9609817194601</v>
      </c>
      <c r="Z8178">
        <v>2190.3192400396015</v>
      </c>
      <c r="AA8178">
        <v>113.04958336217344</v>
      </c>
      <c r="AB8178">
        <v>493.78559706680568</v>
      </c>
      <c r="AC8178">
        <v>180.189822511849</v>
      </c>
      <c r="AD8178">
        <v>0</v>
      </c>
      <c r="AE8178">
        <v>5405.2929084158359</v>
      </c>
    </row>
    <row r="8179" spans="1:31" x14ac:dyDescent="0.25">
      <c r="A8179">
        <v>2354404</v>
      </c>
      <c r="B8179">
        <v>1</v>
      </c>
      <c r="C8179" t="s">
        <v>81</v>
      </c>
      <c r="D8179" t="s">
        <v>118</v>
      </c>
      <c r="E8179" t="s">
        <v>151</v>
      </c>
      <c r="F8179" t="s">
        <v>23099</v>
      </c>
      <c r="G8179" t="s">
        <v>153</v>
      </c>
      <c r="H8179" t="s">
        <v>154</v>
      </c>
      <c r="I8179" t="s">
        <v>144</v>
      </c>
      <c r="J8179" t="s">
        <v>137</v>
      </c>
      <c r="K8179" t="s">
        <v>138</v>
      </c>
      <c r="L8179" t="s">
        <v>23100</v>
      </c>
      <c r="M8179" t="s">
        <v>23101</v>
      </c>
      <c r="N8179">
        <v>1.7355555549999999</v>
      </c>
      <c r="O8179">
        <v>0</v>
      </c>
      <c r="P8179">
        <v>7</v>
      </c>
      <c r="Q8179">
        <v>0</v>
      </c>
      <c r="R8179">
        <v>2</v>
      </c>
      <c r="S8179">
        <v>0</v>
      </c>
      <c r="T8179">
        <v>2</v>
      </c>
      <c r="U8179">
        <v>0</v>
      </c>
      <c r="V8179">
        <v>0</v>
      </c>
      <c r="W8179">
        <v>0</v>
      </c>
      <c r="X8179">
        <v>8.3207364387353824</v>
      </c>
      <c r="Y8179">
        <v>0</v>
      </c>
      <c r="Z8179">
        <v>5.9878492263480556</v>
      </c>
      <c r="AA8179">
        <v>0</v>
      </c>
      <c r="AB8179">
        <v>4.2796414650071739</v>
      </c>
      <c r="AC8179">
        <v>0</v>
      </c>
      <c r="AD8179">
        <v>0</v>
      </c>
      <c r="AE8179">
        <v>18.588227130090612</v>
      </c>
    </row>
    <row r="8180" spans="1:31" x14ac:dyDescent="0.25">
      <c r="A8180">
        <v>2354155</v>
      </c>
      <c r="B8180">
        <v>1</v>
      </c>
      <c r="C8180" t="s">
        <v>81</v>
      </c>
      <c r="D8180" t="s">
        <v>117</v>
      </c>
      <c r="E8180" t="s">
        <v>151</v>
      </c>
      <c r="F8180" t="s">
        <v>4406</v>
      </c>
      <c r="G8180" t="s">
        <v>153</v>
      </c>
      <c r="H8180" t="s">
        <v>154</v>
      </c>
      <c r="I8180" t="s">
        <v>144</v>
      </c>
      <c r="J8180" t="s">
        <v>137</v>
      </c>
      <c r="K8180" t="s">
        <v>138</v>
      </c>
      <c r="L8180" t="s">
        <v>23102</v>
      </c>
      <c r="M8180" t="s">
        <v>23103</v>
      </c>
      <c r="N8180">
        <v>1.9780555550000001</v>
      </c>
      <c r="O8180">
        <v>0</v>
      </c>
      <c r="P8180">
        <v>4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0.56001545791922969</v>
      </c>
      <c r="Y8180">
        <v>0</v>
      </c>
      <c r="Z8180">
        <v>0</v>
      </c>
      <c r="AA8180">
        <v>0</v>
      </c>
      <c r="AB8180">
        <v>0</v>
      </c>
      <c r="AC8180">
        <v>0</v>
      </c>
      <c r="AD8180">
        <v>0</v>
      </c>
      <c r="AE8180">
        <v>0.56001545791922969</v>
      </c>
    </row>
    <row r="8181" spans="1:31" x14ac:dyDescent="0.25">
      <c r="A8181">
        <v>2354450</v>
      </c>
      <c r="B8181">
        <v>1</v>
      </c>
      <c r="C8181" t="s">
        <v>80</v>
      </c>
      <c r="D8181" t="s">
        <v>97</v>
      </c>
      <c r="E8181" t="s">
        <v>326</v>
      </c>
      <c r="F8181" t="s">
        <v>23104</v>
      </c>
      <c r="G8181" t="s">
        <v>391</v>
      </c>
      <c r="H8181" t="s">
        <v>154</v>
      </c>
      <c r="I8181" t="s">
        <v>144</v>
      </c>
      <c r="J8181" t="s">
        <v>137</v>
      </c>
      <c r="K8181" t="s">
        <v>138</v>
      </c>
      <c r="L8181" t="s">
        <v>23105</v>
      </c>
      <c r="M8181" t="s">
        <v>23106</v>
      </c>
      <c r="N8181">
        <v>2.4550000000000001</v>
      </c>
      <c r="O8181">
        <v>0</v>
      </c>
      <c r="P8181">
        <v>5</v>
      </c>
      <c r="Q8181">
        <v>0</v>
      </c>
      <c r="R8181">
        <v>0</v>
      </c>
      <c r="S8181">
        <v>0</v>
      </c>
      <c r="T8181">
        <v>16</v>
      </c>
      <c r="U8181">
        <v>0</v>
      </c>
      <c r="V8181">
        <v>0</v>
      </c>
      <c r="W8181">
        <v>0</v>
      </c>
      <c r="X8181">
        <v>2.4380878237580252</v>
      </c>
      <c r="Y8181">
        <v>0</v>
      </c>
      <c r="Z8181">
        <v>0</v>
      </c>
      <c r="AA8181">
        <v>0</v>
      </c>
      <c r="AB8181">
        <v>71.236746714272542</v>
      </c>
      <c r="AC8181">
        <v>0</v>
      </c>
      <c r="AD8181">
        <v>0</v>
      </c>
      <c r="AE8181">
        <v>73.674834538030566</v>
      </c>
    </row>
    <row r="8182" spans="1:31" x14ac:dyDescent="0.25">
      <c r="A8182">
        <v>2354238</v>
      </c>
      <c r="B8182">
        <v>1</v>
      </c>
      <c r="C8182" t="s">
        <v>80</v>
      </c>
      <c r="D8182" t="s">
        <v>92</v>
      </c>
      <c r="E8182" t="s">
        <v>157</v>
      </c>
      <c r="F8182" t="s">
        <v>23107</v>
      </c>
      <c r="G8182" t="s">
        <v>204</v>
      </c>
      <c r="H8182" t="s">
        <v>154</v>
      </c>
      <c r="I8182" t="s">
        <v>144</v>
      </c>
      <c r="J8182" t="s">
        <v>137</v>
      </c>
      <c r="K8182" t="s">
        <v>138</v>
      </c>
      <c r="L8182" t="s">
        <v>23108</v>
      </c>
      <c r="M8182" t="s">
        <v>23109</v>
      </c>
      <c r="N8182">
        <v>1.885</v>
      </c>
      <c r="O8182">
        <v>0</v>
      </c>
      <c r="P8182">
        <v>0</v>
      </c>
      <c r="Q8182">
        <v>0</v>
      </c>
      <c r="R8182">
        <v>1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  <c r="AC8182">
        <v>0</v>
      </c>
      <c r="AD8182">
        <v>0</v>
      </c>
      <c r="AE8182">
        <v>0</v>
      </c>
    </row>
    <row r="8183" spans="1:31" x14ac:dyDescent="0.25">
      <c r="A8183">
        <v>2354138</v>
      </c>
      <c r="B8183">
        <v>1</v>
      </c>
      <c r="C8183" t="s">
        <v>80</v>
      </c>
      <c r="D8183" t="s">
        <v>87</v>
      </c>
      <c r="E8183" t="s">
        <v>147</v>
      </c>
      <c r="F8183" t="s">
        <v>23110</v>
      </c>
      <c r="G8183" t="s">
        <v>134</v>
      </c>
      <c r="H8183" t="s">
        <v>135</v>
      </c>
      <c r="I8183" t="s">
        <v>144</v>
      </c>
      <c r="J8183" t="s">
        <v>137</v>
      </c>
      <c r="K8183" t="s">
        <v>138</v>
      </c>
      <c r="L8183" t="s">
        <v>23111</v>
      </c>
      <c r="M8183" t="s">
        <v>23112</v>
      </c>
      <c r="N8183">
        <v>2.0247222219999998</v>
      </c>
      <c r="O8183">
        <v>1</v>
      </c>
      <c r="P8183">
        <v>299</v>
      </c>
      <c r="Q8183">
        <v>0</v>
      </c>
      <c r="R8183">
        <v>0</v>
      </c>
      <c r="S8183">
        <v>16</v>
      </c>
      <c r="T8183">
        <v>69</v>
      </c>
      <c r="U8183">
        <v>0</v>
      </c>
      <c r="V8183">
        <v>0</v>
      </c>
      <c r="W8183">
        <v>1.1217270902802501</v>
      </c>
      <c r="X8183">
        <v>97.156673438861063</v>
      </c>
      <c r="Y8183">
        <v>0</v>
      </c>
      <c r="Z8183">
        <v>0</v>
      </c>
      <c r="AA8183">
        <v>285.15649469414035</v>
      </c>
      <c r="AB8183">
        <v>346.82406898749826</v>
      </c>
      <c r="AC8183">
        <v>0</v>
      </c>
      <c r="AD8183">
        <v>0</v>
      </c>
      <c r="AE8183">
        <v>730.25896421077994</v>
      </c>
    </row>
    <row r="8184" spans="1:31" x14ac:dyDescent="0.25">
      <c r="A8184">
        <v>2354324</v>
      </c>
      <c r="B8184">
        <v>1</v>
      </c>
      <c r="C8184" t="s">
        <v>80</v>
      </c>
      <c r="D8184" t="s">
        <v>105</v>
      </c>
      <c r="E8184" t="s">
        <v>151</v>
      </c>
      <c r="F8184" t="s">
        <v>3820</v>
      </c>
      <c r="G8184" t="s">
        <v>194</v>
      </c>
      <c r="H8184" t="s">
        <v>154</v>
      </c>
      <c r="I8184" t="s">
        <v>144</v>
      </c>
      <c r="J8184" t="s">
        <v>137</v>
      </c>
      <c r="K8184" t="s">
        <v>138</v>
      </c>
      <c r="L8184" t="s">
        <v>23113</v>
      </c>
      <c r="M8184" t="s">
        <v>23114</v>
      </c>
      <c r="N8184">
        <v>0.67416666599999997</v>
      </c>
      <c r="O8184">
        <v>0</v>
      </c>
      <c r="P8184">
        <v>20</v>
      </c>
      <c r="Q8184">
        <v>0</v>
      </c>
      <c r="R8184">
        <v>47</v>
      </c>
      <c r="S8184">
        <v>0</v>
      </c>
      <c r="T8184">
        <v>4</v>
      </c>
      <c r="U8184">
        <v>0</v>
      </c>
      <c r="V8184">
        <v>0</v>
      </c>
      <c r="W8184">
        <v>0</v>
      </c>
      <c r="X8184">
        <v>3.7245519040401018</v>
      </c>
      <c r="Y8184">
        <v>0</v>
      </c>
      <c r="Z8184">
        <v>10.686018127008982</v>
      </c>
      <c r="AA8184">
        <v>0</v>
      </c>
      <c r="AB8184">
        <v>1.3187995842421802</v>
      </c>
      <c r="AC8184">
        <v>0</v>
      </c>
      <c r="AD8184">
        <v>0</v>
      </c>
      <c r="AE8184">
        <v>15.729369615291263</v>
      </c>
    </row>
    <row r="8185" spans="1:31" x14ac:dyDescent="0.25">
      <c r="A8185">
        <v>2354381</v>
      </c>
      <c r="B8185">
        <v>1</v>
      </c>
      <c r="C8185" t="s">
        <v>81</v>
      </c>
      <c r="D8185" t="s">
        <v>120</v>
      </c>
      <c r="E8185" t="s">
        <v>151</v>
      </c>
      <c r="F8185" t="s">
        <v>23115</v>
      </c>
      <c r="G8185" t="s">
        <v>153</v>
      </c>
      <c r="H8185" t="s">
        <v>154</v>
      </c>
      <c r="I8185" t="s">
        <v>144</v>
      </c>
      <c r="J8185" t="s">
        <v>137</v>
      </c>
      <c r="K8185" t="s">
        <v>138</v>
      </c>
      <c r="L8185" t="s">
        <v>23116</v>
      </c>
      <c r="M8185" t="s">
        <v>23117</v>
      </c>
      <c r="N8185">
        <v>1.170833333</v>
      </c>
      <c r="O8185">
        <v>0</v>
      </c>
      <c r="P8185">
        <v>106</v>
      </c>
      <c r="Q8185">
        <v>0</v>
      </c>
      <c r="R8185">
        <v>0</v>
      </c>
      <c r="S8185">
        <v>0</v>
      </c>
      <c r="T8185">
        <v>6</v>
      </c>
      <c r="U8185">
        <v>0</v>
      </c>
      <c r="V8185">
        <v>0</v>
      </c>
      <c r="W8185">
        <v>0</v>
      </c>
      <c r="X8185">
        <v>30.753911548444265</v>
      </c>
      <c r="Y8185">
        <v>0</v>
      </c>
      <c r="Z8185">
        <v>0</v>
      </c>
      <c r="AA8185">
        <v>0</v>
      </c>
      <c r="AB8185">
        <v>11.378706349924443</v>
      </c>
      <c r="AC8185">
        <v>0</v>
      </c>
      <c r="AD8185">
        <v>0</v>
      </c>
      <c r="AE8185">
        <v>42.132617898368707</v>
      </c>
    </row>
    <row r="8186" spans="1:31" x14ac:dyDescent="0.25">
      <c r="A8186">
        <v>2354467</v>
      </c>
      <c r="B8186">
        <v>1</v>
      </c>
      <c r="C8186" t="s">
        <v>80</v>
      </c>
      <c r="D8186" t="s">
        <v>100</v>
      </c>
      <c r="E8186" t="s">
        <v>157</v>
      </c>
      <c r="F8186" t="s">
        <v>23118</v>
      </c>
      <c r="G8186" t="s">
        <v>159</v>
      </c>
      <c r="H8186" t="s">
        <v>154</v>
      </c>
      <c r="I8186" t="s">
        <v>144</v>
      </c>
      <c r="J8186" t="s">
        <v>137</v>
      </c>
      <c r="K8186" t="s">
        <v>138</v>
      </c>
      <c r="L8186" t="s">
        <v>23119</v>
      </c>
      <c r="M8186" t="s">
        <v>23120</v>
      </c>
      <c r="N8186">
        <v>3.1516666660000001</v>
      </c>
      <c r="O8186">
        <v>0</v>
      </c>
      <c r="P8186">
        <v>1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0.73304145314362912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0.73304145314362912</v>
      </c>
    </row>
    <row r="8187" spans="1:31" x14ac:dyDescent="0.25">
      <c r="A8187">
        <v>2354132</v>
      </c>
      <c r="B8187">
        <v>1</v>
      </c>
      <c r="C8187" t="s">
        <v>80</v>
      </c>
      <c r="D8187" t="s">
        <v>97</v>
      </c>
      <c r="E8187" t="s">
        <v>240</v>
      </c>
      <c r="F8187" t="s">
        <v>22605</v>
      </c>
      <c r="G8187" t="s">
        <v>134</v>
      </c>
      <c r="H8187" t="s">
        <v>135</v>
      </c>
      <c r="I8187" t="s">
        <v>144</v>
      </c>
      <c r="J8187" t="s">
        <v>137</v>
      </c>
      <c r="K8187" t="s">
        <v>138</v>
      </c>
      <c r="L8187" t="s">
        <v>23121</v>
      </c>
      <c r="M8187" t="s">
        <v>23122</v>
      </c>
      <c r="N8187">
        <v>0.14499999999999999</v>
      </c>
      <c r="O8187">
        <v>22</v>
      </c>
      <c r="P8187">
        <v>245</v>
      </c>
      <c r="Q8187">
        <v>0</v>
      </c>
      <c r="R8187">
        <v>50</v>
      </c>
      <c r="S8187">
        <v>5</v>
      </c>
      <c r="T8187">
        <v>35</v>
      </c>
      <c r="U8187">
        <v>0</v>
      </c>
      <c r="V8187">
        <v>0</v>
      </c>
      <c r="W8187">
        <v>19.05891796637081</v>
      </c>
      <c r="X8187">
        <v>42.674380970469954</v>
      </c>
      <c r="Y8187">
        <v>0</v>
      </c>
      <c r="Z8187">
        <v>5.9570547654224111</v>
      </c>
      <c r="AA8187">
        <v>9.1965869034299299</v>
      </c>
      <c r="AB8187">
        <v>4.1083882230757442</v>
      </c>
      <c r="AC8187">
        <v>0</v>
      </c>
      <c r="AD8187">
        <v>0</v>
      </c>
      <c r="AE8187">
        <v>80.995328828768862</v>
      </c>
    </row>
    <row r="8188" spans="1:31" x14ac:dyDescent="0.25">
      <c r="A8188">
        <v>2339748</v>
      </c>
      <c r="B8188">
        <v>1</v>
      </c>
      <c r="C8188" t="s">
        <v>80</v>
      </c>
      <c r="D8188" t="s">
        <v>96</v>
      </c>
      <c r="E8188" t="s">
        <v>326</v>
      </c>
      <c r="F8188" t="s">
        <v>390</v>
      </c>
      <c r="G8188" t="s">
        <v>391</v>
      </c>
      <c r="H8188" t="s">
        <v>154</v>
      </c>
      <c r="I8188" t="s">
        <v>144</v>
      </c>
      <c r="J8188" t="s">
        <v>137</v>
      </c>
      <c r="K8188" t="s">
        <v>138</v>
      </c>
      <c r="L8188" t="s">
        <v>23123</v>
      </c>
      <c r="M8188" t="s">
        <v>23124</v>
      </c>
      <c r="N8188">
        <v>13.126944443999999</v>
      </c>
      <c r="O8188">
        <v>0</v>
      </c>
      <c r="P8188">
        <v>10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188.22877424628697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188.22877424628697</v>
      </c>
    </row>
    <row r="8189" spans="1:31" x14ac:dyDescent="0.25">
      <c r="A8189">
        <v>2354396</v>
      </c>
      <c r="B8189">
        <v>1</v>
      </c>
      <c r="C8189" t="s">
        <v>80</v>
      </c>
      <c r="D8189" t="s">
        <v>93</v>
      </c>
      <c r="E8189" t="s">
        <v>151</v>
      </c>
      <c r="F8189" t="s">
        <v>18846</v>
      </c>
      <c r="G8189" t="s">
        <v>498</v>
      </c>
      <c r="H8189" t="s">
        <v>154</v>
      </c>
      <c r="I8189" t="s">
        <v>144</v>
      </c>
      <c r="J8189" t="s">
        <v>137</v>
      </c>
      <c r="K8189" t="s">
        <v>138</v>
      </c>
      <c r="L8189" t="s">
        <v>23125</v>
      </c>
      <c r="M8189" t="s">
        <v>23126</v>
      </c>
      <c r="N8189">
        <v>2.3430555549999998</v>
      </c>
      <c r="O8189">
        <v>0</v>
      </c>
      <c r="P8189">
        <v>4</v>
      </c>
      <c r="Q8189">
        <v>0</v>
      </c>
      <c r="R8189">
        <v>1</v>
      </c>
      <c r="S8189">
        <v>0</v>
      </c>
      <c r="T8189">
        <v>1</v>
      </c>
      <c r="U8189">
        <v>0</v>
      </c>
      <c r="V8189">
        <v>0</v>
      </c>
      <c r="W8189">
        <v>0</v>
      </c>
      <c r="X8189">
        <v>1.172756412246841</v>
      </c>
      <c r="Y8189">
        <v>0</v>
      </c>
      <c r="Z8189">
        <v>0.60250653234631668</v>
      </c>
      <c r="AA8189">
        <v>0</v>
      </c>
      <c r="AB8189">
        <v>0.26681364160974719</v>
      </c>
      <c r="AC8189">
        <v>0</v>
      </c>
      <c r="AD8189">
        <v>0</v>
      </c>
      <c r="AE8189">
        <v>2.0420765862029047</v>
      </c>
    </row>
    <row r="8190" spans="1:31" x14ac:dyDescent="0.25">
      <c r="A8190">
        <v>2354256</v>
      </c>
      <c r="B8190">
        <v>1</v>
      </c>
      <c r="C8190" t="s">
        <v>80</v>
      </c>
      <c r="D8190" t="s">
        <v>94</v>
      </c>
      <c r="E8190" t="s">
        <v>147</v>
      </c>
      <c r="F8190" t="s">
        <v>23127</v>
      </c>
      <c r="G8190" t="s">
        <v>208</v>
      </c>
      <c r="H8190" t="s">
        <v>135</v>
      </c>
      <c r="I8190" t="s">
        <v>144</v>
      </c>
      <c r="J8190" t="s">
        <v>137</v>
      </c>
      <c r="K8190" t="s">
        <v>209</v>
      </c>
      <c r="L8190" t="s">
        <v>23128</v>
      </c>
      <c r="M8190" t="s">
        <v>23129</v>
      </c>
      <c r="N8190">
        <v>8.5113888880000008</v>
      </c>
      <c r="O8190">
        <v>0</v>
      </c>
      <c r="P8190">
        <v>346</v>
      </c>
      <c r="Q8190">
        <v>0</v>
      </c>
      <c r="R8190">
        <v>0</v>
      </c>
      <c r="S8190">
        <v>0</v>
      </c>
      <c r="T8190">
        <v>92</v>
      </c>
      <c r="U8190">
        <v>0</v>
      </c>
      <c r="V8190">
        <v>0</v>
      </c>
      <c r="W8190">
        <v>0</v>
      </c>
      <c r="X8190">
        <v>477.7367887932578</v>
      </c>
      <c r="Y8190">
        <v>0</v>
      </c>
      <c r="Z8190">
        <v>0</v>
      </c>
      <c r="AA8190">
        <v>0</v>
      </c>
      <c r="AB8190">
        <v>516.00527194730194</v>
      </c>
      <c r="AC8190">
        <v>0</v>
      </c>
      <c r="AD8190">
        <v>0</v>
      </c>
      <c r="AE8190">
        <v>993.74206074055974</v>
      </c>
    </row>
    <row r="8191" spans="1:31" x14ac:dyDescent="0.25">
      <c r="A8191">
        <v>2354233</v>
      </c>
      <c r="B8191">
        <v>1</v>
      </c>
      <c r="C8191" t="s">
        <v>80</v>
      </c>
      <c r="D8191" t="s">
        <v>90</v>
      </c>
      <c r="E8191" t="s">
        <v>157</v>
      </c>
      <c r="F8191" t="s">
        <v>23130</v>
      </c>
      <c r="G8191" t="s">
        <v>279</v>
      </c>
      <c r="H8191" t="s">
        <v>154</v>
      </c>
      <c r="I8191" t="s">
        <v>144</v>
      </c>
      <c r="J8191" t="s">
        <v>137</v>
      </c>
      <c r="K8191" t="s">
        <v>138</v>
      </c>
      <c r="L8191" t="s">
        <v>23131</v>
      </c>
      <c r="M8191" t="s">
        <v>23132</v>
      </c>
      <c r="N8191">
        <v>1.917777777</v>
      </c>
      <c r="O8191">
        <v>0</v>
      </c>
      <c r="P8191">
        <v>3</v>
      </c>
      <c r="Q8191">
        <v>0</v>
      </c>
      <c r="R8191">
        <v>0</v>
      </c>
      <c r="S8191">
        <v>0</v>
      </c>
      <c r="T8191">
        <v>1</v>
      </c>
      <c r="U8191">
        <v>0</v>
      </c>
      <c r="V8191">
        <v>0</v>
      </c>
      <c r="W8191">
        <v>0</v>
      </c>
      <c r="X8191">
        <v>0.62702933883681344</v>
      </c>
      <c r="Y8191">
        <v>0</v>
      </c>
      <c r="Z8191">
        <v>0</v>
      </c>
      <c r="AA8191">
        <v>0</v>
      </c>
      <c r="AB8191">
        <v>0.34591235973343248</v>
      </c>
      <c r="AC8191">
        <v>0</v>
      </c>
      <c r="AD8191">
        <v>0</v>
      </c>
      <c r="AE8191">
        <v>0.97294169857024593</v>
      </c>
    </row>
    <row r="8192" spans="1:31" x14ac:dyDescent="0.25">
      <c r="A8192">
        <v>2354190</v>
      </c>
      <c r="B8192">
        <v>1</v>
      </c>
      <c r="C8192" t="s">
        <v>81</v>
      </c>
      <c r="D8192" t="s">
        <v>118</v>
      </c>
      <c r="E8192" t="s">
        <v>132</v>
      </c>
      <c r="F8192" t="s">
        <v>23133</v>
      </c>
      <c r="G8192" t="s">
        <v>208</v>
      </c>
      <c r="H8192" t="s">
        <v>135</v>
      </c>
      <c r="I8192" t="s">
        <v>144</v>
      </c>
      <c r="J8192" t="s">
        <v>137</v>
      </c>
      <c r="K8192" t="s">
        <v>209</v>
      </c>
      <c r="L8192" t="s">
        <v>23134</v>
      </c>
      <c r="M8192" t="s">
        <v>23135</v>
      </c>
      <c r="N8192">
        <v>4.5391666659999999</v>
      </c>
      <c r="O8192">
        <v>3</v>
      </c>
      <c r="P8192">
        <v>353</v>
      </c>
      <c r="Q8192">
        <v>54</v>
      </c>
      <c r="R8192">
        <v>42</v>
      </c>
      <c r="S8192">
        <v>28</v>
      </c>
      <c r="T8192">
        <v>37</v>
      </c>
      <c r="U8192">
        <v>12</v>
      </c>
      <c r="V8192">
        <v>0</v>
      </c>
      <c r="W8192">
        <v>10.617433790983958</v>
      </c>
      <c r="X8192">
        <v>303.70378406033893</v>
      </c>
      <c r="Y8192">
        <v>1021.3769698778655</v>
      </c>
      <c r="Z8192">
        <v>442.27241813283274</v>
      </c>
      <c r="AA8192">
        <v>992.52557259363152</v>
      </c>
      <c r="AB8192">
        <v>377.76521001124109</v>
      </c>
      <c r="AC8192">
        <v>2069.2952066374296</v>
      </c>
      <c r="AD8192">
        <v>0</v>
      </c>
      <c r="AE8192">
        <v>5217.5565951043227</v>
      </c>
    </row>
    <row r="8193" spans="1:31" x14ac:dyDescent="0.25">
      <c r="A8193">
        <v>2354276</v>
      </c>
      <c r="B8193">
        <v>1</v>
      </c>
      <c r="C8193" t="s">
        <v>80</v>
      </c>
      <c r="D8193" t="s">
        <v>106</v>
      </c>
      <c r="E8193" t="s">
        <v>132</v>
      </c>
      <c r="F8193" t="s">
        <v>9213</v>
      </c>
      <c r="G8193" t="s">
        <v>352</v>
      </c>
      <c r="H8193" t="s">
        <v>135</v>
      </c>
      <c r="I8193" t="s">
        <v>144</v>
      </c>
      <c r="J8193" t="s">
        <v>3</v>
      </c>
      <c r="K8193" t="s">
        <v>138</v>
      </c>
      <c r="L8193" t="s">
        <v>23136</v>
      </c>
      <c r="M8193" t="s">
        <v>23137</v>
      </c>
      <c r="N8193">
        <v>0.101944444</v>
      </c>
      <c r="O8193">
        <v>0</v>
      </c>
      <c r="P8193">
        <v>4180</v>
      </c>
      <c r="Q8193">
        <v>0</v>
      </c>
      <c r="R8193">
        <v>13</v>
      </c>
      <c r="S8193">
        <v>2</v>
      </c>
      <c r="T8193">
        <v>297</v>
      </c>
      <c r="U8193">
        <v>1</v>
      </c>
      <c r="V8193">
        <v>2</v>
      </c>
      <c r="W8193">
        <v>0</v>
      </c>
      <c r="X8193">
        <v>89.339735609460419</v>
      </c>
      <c r="Y8193">
        <v>0</v>
      </c>
      <c r="Z8193">
        <v>3.1930828059989218</v>
      </c>
      <c r="AA8193">
        <v>108.4053419636253</v>
      </c>
      <c r="AB8193">
        <v>43.165354600743754</v>
      </c>
      <c r="AC8193">
        <v>1.7172285606133293</v>
      </c>
      <c r="AD8193">
        <v>1.1527073100885157</v>
      </c>
      <c r="AE8193">
        <v>246.97345085053024</v>
      </c>
    </row>
    <row r="8194" spans="1:31" x14ac:dyDescent="0.25">
      <c r="A8194">
        <v>2354525</v>
      </c>
      <c r="B8194">
        <v>1</v>
      </c>
      <c r="C8194" t="s">
        <v>80</v>
      </c>
      <c r="D8194" t="s">
        <v>93</v>
      </c>
      <c r="E8194" t="s">
        <v>174</v>
      </c>
      <c r="F8194" t="s">
        <v>23138</v>
      </c>
      <c r="G8194" t="s">
        <v>194</v>
      </c>
      <c r="H8194" t="s">
        <v>154</v>
      </c>
      <c r="I8194" t="s">
        <v>144</v>
      </c>
      <c r="J8194" t="s">
        <v>137</v>
      </c>
      <c r="K8194" t="s">
        <v>138</v>
      </c>
      <c r="L8194" t="s">
        <v>23139</v>
      </c>
      <c r="M8194" t="s">
        <v>23140</v>
      </c>
      <c r="N8194">
        <v>0.82138888799999998</v>
      </c>
      <c r="O8194">
        <v>0</v>
      </c>
      <c r="P8194">
        <v>305</v>
      </c>
      <c r="Q8194">
        <v>0</v>
      </c>
      <c r="R8194">
        <v>0</v>
      </c>
      <c r="S8194">
        <v>0</v>
      </c>
      <c r="T8194">
        <v>46</v>
      </c>
      <c r="U8194">
        <v>0</v>
      </c>
      <c r="V8194">
        <v>0</v>
      </c>
      <c r="W8194">
        <v>0</v>
      </c>
      <c r="X8194">
        <v>66.889373922623989</v>
      </c>
      <c r="Y8194">
        <v>0</v>
      </c>
      <c r="Z8194">
        <v>0</v>
      </c>
      <c r="AA8194">
        <v>0</v>
      </c>
      <c r="AB8194">
        <v>20.314973127424864</v>
      </c>
      <c r="AC8194">
        <v>0</v>
      </c>
      <c r="AD8194">
        <v>0</v>
      </c>
      <c r="AE8194">
        <v>87.204347050048852</v>
      </c>
    </row>
    <row r="8195" spans="1:31" x14ac:dyDescent="0.25">
      <c r="A8195">
        <v>2354419</v>
      </c>
      <c r="B8195">
        <v>1</v>
      </c>
      <c r="C8195" t="s">
        <v>80</v>
      </c>
      <c r="D8195" t="s">
        <v>104</v>
      </c>
      <c r="E8195" t="s">
        <v>174</v>
      </c>
      <c r="F8195" t="s">
        <v>23141</v>
      </c>
      <c r="G8195" t="s">
        <v>176</v>
      </c>
      <c r="H8195" t="s">
        <v>154</v>
      </c>
      <c r="I8195" t="s">
        <v>144</v>
      </c>
      <c r="J8195" t="s">
        <v>137</v>
      </c>
      <c r="K8195" t="s">
        <v>138</v>
      </c>
      <c r="L8195" t="s">
        <v>23142</v>
      </c>
      <c r="M8195" t="s">
        <v>23143</v>
      </c>
      <c r="N8195">
        <v>3.3086111109999998</v>
      </c>
      <c r="O8195">
        <v>0</v>
      </c>
      <c r="P8195">
        <v>27</v>
      </c>
      <c r="Q8195">
        <v>0</v>
      </c>
      <c r="R8195">
        <v>16</v>
      </c>
      <c r="S8195">
        <v>0</v>
      </c>
      <c r="T8195">
        <v>8</v>
      </c>
      <c r="U8195">
        <v>0</v>
      </c>
      <c r="V8195">
        <v>0</v>
      </c>
      <c r="W8195">
        <v>0</v>
      </c>
      <c r="X8195">
        <v>20.891657299779403</v>
      </c>
      <c r="Y8195">
        <v>0</v>
      </c>
      <c r="Z8195">
        <v>26.986733795574338</v>
      </c>
      <c r="AA8195">
        <v>0</v>
      </c>
      <c r="AB8195">
        <v>34.617092533385566</v>
      </c>
      <c r="AC8195">
        <v>0</v>
      </c>
      <c r="AD8195">
        <v>0</v>
      </c>
      <c r="AE8195">
        <v>82.495483628739308</v>
      </c>
    </row>
    <row r="8196" spans="1:31" x14ac:dyDescent="0.25">
      <c r="A8196">
        <v>2354382</v>
      </c>
      <c r="B8196">
        <v>1</v>
      </c>
      <c r="C8196" t="s">
        <v>80</v>
      </c>
      <c r="D8196" t="s">
        <v>111</v>
      </c>
      <c r="E8196" t="s">
        <v>157</v>
      </c>
      <c r="F8196" t="s">
        <v>23144</v>
      </c>
      <c r="G8196" t="s">
        <v>159</v>
      </c>
      <c r="H8196" t="s">
        <v>154</v>
      </c>
      <c r="I8196" t="s">
        <v>144</v>
      </c>
      <c r="J8196" t="s">
        <v>137</v>
      </c>
      <c r="K8196" t="s">
        <v>138</v>
      </c>
      <c r="L8196" t="s">
        <v>23145</v>
      </c>
      <c r="M8196" t="s">
        <v>23146</v>
      </c>
      <c r="N8196">
        <v>0.86166666599999997</v>
      </c>
      <c r="O8196">
        <v>0</v>
      </c>
      <c r="P8196">
        <v>1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0.56703067160048759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0</v>
      </c>
      <c r="AE8196">
        <v>0.56703067160048759</v>
      </c>
    </row>
    <row r="8197" spans="1:31" x14ac:dyDescent="0.25">
      <c r="A8197">
        <v>2354293</v>
      </c>
      <c r="B8197">
        <v>1</v>
      </c>
      <c r="C8197" t="s">
        <v>81</v>
      </c>
      <c r="D8197" t="s">
        <v>117</v>
      </c>
      <c r="E8197" t="s">
        <v>151</v>
      </c>
      <c r="F8197" t="s">
        <v>9654</v>
      </c>
      <c r="G8197" t="s">
        <v>331</v>
      </c>
      <c r="H8197" t="s">
        <v>154</v>
      </c>
      <c r="I8197" t="s">
        <v>144</v>
      </c>
      <c r="J8197" t="s">
        <v>137</v>
      </c>
      <c r="K8197" t="s">
        <v>138</v>
      </c>
      <c r="L8197" t="s">
        <v>23147</v>
      </c>
      <c r="M8197" t="s">
        <v>23148</v>
      </c>
      <c r="N8197">
        <v>1.027222222</v>
      </c>
      <c r="O8197">
        <v>0</v>
      </c>
      <c r="P8197">
        <v>5</v>
      </c>
      <c r="Q8197">
        <v>0</v>
      </c>
      <c r="R8197">
        <v>1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0.34566308176853333</v>
      </c>
      <c r="Y8197">
        <v>0</v>
      </c>
      <c r="Z8197">
        <v>0.43778287838913327</v>
      </c>
      <c r="AA8197">
        <v>0</v>
      </c>
      <c r="AB8197">
        <v>0</v>
      </c>
      <c r="AC8197">
        <v>0</v>
      </c>
      <c r="AD8197">
        <v>0</v>
      </c>
      <c r="AE8197">
        <v>0.78344596015766665</v>
      </c>
    </row>
    <row r="8198" spans="1:31" x14ac:dyDescent="0.25">
      <c r="A8198">
        <v>2354439</v>
      </c>
      <c r="B8198">
        <v>1</v>
      </c>
      <c r="C8198" t="s">
        <v>80</v>
      </c>
      <c r="D8198" t="s">
        <v>95</v>
      </c>
      <c r="E8198" t="s">
        <v>147</v>
      </c>
      <c r="F8198" t="s">
        <v>23149</v>
      </c>
      <c r="G8198" t="s">
        <v>494</v>
      </c>
      <c r="H8198" t="s">
        <v>135</v>
      </c>
      <c r="I8198" t="s">
        <v>144</v>
      </c>
      <c r="J8198" t="s">
        <v>137</v>
      </c>
      <c r="K8198" t="s">
        <v>138</v>
      </c>
      <c r="L8198" t="s">
        <v>23150</v>
      </c>
      <c r="M8198" t="s">
        <v>23151</v>
      </c>
      <c r="N8198">
        <v>0.93833333299999999</v>
      </c>
      <c r="O8198">
        <v>0</v>
      </c>
      <c r="P8198">
        <v>122</v>
      </c>
      <c r="Q8198">
        <v>0</v>
      </c>
      <c r="R8198">
        <v>1</v>
      </c>
      <c r="S8198">
        <v>21</v>
      </c>
      <c r="T8198">
        <v>9</v>
      </c>
      <c r="U8198">
        <v>1</v>
      </c>
      <c r="V8198">
        <v>0</v>
      </c>
      <c r="W8198">
        <v>0</v>
      </c>
      <c r="X8198">
        <v>24.216886846055552</v>
      </c>
      <c r="Y8198">
        <v>0</v>
      </c>
      <c r="Z8198">
        <v>0</v>
      </c>
      <c r="AA8198">
        <v>90.146857794314045</v>
      </c>
      <c r="AB8198">
        <v>4.8330116933566831</v>
      </c>
      <c r="AC8198">
        <v>1.1732526640000849</v>
      </c>
      <c r="AD8198">
        <v>0</v>
      </c>
      <c r="AE8198">
        <v>120.37000899772636</v>
      </c>
    </row>
    <row r="8199" spans="1:31" x14ac:dyDescent="0.25">
      <c r="A8199">
        <v>2354316</v>
      </c>
      <c r="B8199">
        <v>1</v>
      </c>
      <c r="C8199" t="s">
        <v>80</v>
      </c>
      <c r="D8199" t="s">
        <v>96</v>
      </c>
      <c r="E8199" t="s">
        <v>147</v>
      </c>
      <c r="F8199" t="s">
        <v>23152</v>
      </c>
      <c r="G8199" t="s">
        <v>363</v>
      </c>
      <c r="H8199" t="s">
        <v>135</v>
      </c>
      <c r="I8199" t="s">
        <v>144</v>
      </c>
      <c r="J8199" t="s">
        <v>137</v>
      </c>
      <c r="K8199" t="s">
        <v>138</v>
      </c>
      <c r="L8199" t="s">
        <v>23153</v>
      </c>
      <c r="M8199" t="s">
        <v>23154</v>
      </c>
      <c r="N8199">
        <v>0.65777777699999995</v>
      </c>
      <c r="O8199">
        <v>0</v>
      </c>
      <c r="P8199">
        <v>838</v>
      </c>
      <c r="Q8199">
        <v>0</v>
      </c>
      <c r="R8199">
        <v>4</v>
      </c>
      <c r="S8199">
        <v>0</v>
      </c>
      <c r="T8199">
        <v>80</v>
      </c>
      <c r="U8199">
        <v>0</v>
      </c>
      <c r="V8199">
        <v>0</v>
      </c>
      <c r="W8199">
        <v>0</v>
      </c>
      <c r="X8199">
        <v>226.27931091411853</v>
      </c>
      <c r="Y8199">
        <v>0</v>
      </c>
      <c r="Z8199">
        <v>1.4119522166629292</v>
      </c>
      <c r="AA8199">
        <v>0</v>
      </c>
      <c r="AB8199">
        <v>51.128635111532951</v>
      </c>
      <c r="AC8199">
        <v>0</v>
      </c>
      <c r="AD8199">
        <v>0</v>
      </c>
      <c r="AE8199">
        <v>278.81989824231442</v>
      </c>
    </row>
    <row r="8200" spans="1:31" x14ac:dyDescent="0.25">
      <c r="A8200">
        <v>2354485</v>
      </c>
      <c r="B8200">
        <v>1</v>
      </c>
      <c r="C8200" t="s">
        <v>80</v>
      </c>
      <c r="D8200" t="s">
        <v>84</v>
      </c>
      <c r="E8200" t="s">
        <v>157</v>
      </c>
      <c r="F8200" t="s">
        <v>23155</v>
      </c>
      <c r="G8200" t="s">
        <v>159</v>
      </c>
      <c r="H8200" t="s">
        <v>154</v>
      </c>
      <c r="I8200" t="s">
        <v>144</v>
      </c>
      <c r="J8200" t="s">
        <v>137</v>
      </c>
      <c r="K8200" t="s">
        <v>138</v>
      </c>
      <c r="L8200" t="s">
        <v>23156</v>
      </c>
      <c r="M8200" t="s">
        <v>23157</v>
      </c>
      <c r="N8200">
        <v>0.775277777</v>
      </c>
      <c r="O8200">
        <v>0</v>
      </c>
      <c r="P8200">
        <v>2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0.33330447087060833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0</v>
      </c>
      <c r="AE8200">
        <v>0.33330447087060833</v>
      </c>
    </row>
    <row r="8201" spans="1:31" x14ac:dyDescent="0.25">
      <c r="A8201">
        <v>2354339</v>
      </c>
      <c r="B8201">
        <v>1</v>
      </c>
      <c r="C8201" t="s">
        <v>80</v>
      </c>
      <c r="D8201" t="s">
        <v>91</v>
      </c>
      <c r="E8201" t="s">
        <v>157</v>
      </c>
      <c r="F8201" t="s">
        <v>23158</v>
      </c>
      <c r="G8201" t="s">
        <v>159</v>
      </c>
      <c r="H8201" t="s">
        <v>154</v>
      </c>
      <c r="I8201" t="s">
        <v>144</v>
      </c>
      <c r="J8201" t="s">
        <v>137</v>
      </c>
      <c r="K8201" t="s">
        <v>138</v>
      </c>
      <c r="L8201" t="s">
        <v>23159</v>
      </c>
      <c r="M8201" t="s">
        <v>23160</v>
      </c>
      <c r="N8201">
        <v>0.66583333300000003</v>
      </c>
      <c r="O8201">
        <v>0</v>
      </c>
      <c r="P8201">
        <v>1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0.12007372580873001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  <c r="AE8201">
        <v>0.12007372580873001</v>
      </c>
    </row>
    <row r="8202" spans="1:31" x14ac:dyDescent="0.25">
      <c r="A8202">
        <v>2354502</v>
      </c>
      <c r="B8202">
        <v>1</v>
      </c>
      <c r="C8202" t="s">
        <v>81</v>
      </c>
      <c r="D8202" t="s">
        <v>116</v>
      </c>
      <c r="E8202" t="s">
        <v>151</v>
      </c>
      <c r="F8202" t="s">
        <v>22901</v>
      </c>
      <c r="G8202" t="s">
        <v>153</v>
      </c>
      <c r="H8202" t="s">
        <v>154</v>
      </c>
      <c r="I8202" t="s">
        <v>144</v>
      </c>
      <c r="J8202" t="s">
        <v>137</v>
      </c>
      <c r="K8202" t="s">
        <v>138</v>
      </c>
      <c r="L8202" t="s">
        <v>23161</v>
      </c>
      <c r="M8202" t="s">
        <v>23162</v>
      </c>
      <c r="N8202">
        <v>4.0155555549999997</v>
      </c>
      <c r="O8202">
        <v>0</v>
      </c>
      <c r="P8202">
        <v>5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2.2425899131960749</v>
      </c>
      <c r="Y8202">
        <v>0</v>
      </c>
      <c r="Z8202">
        <v>0</v>
      </c>
      <c r="AA8202">
        <v>0</v>
      </c>
      <c r="AB8202">
        <v>0</v>
      </c>
      <c r="AC8202">
        <v>0</v>
      </c>
      <c r="AD8202">
        <v>0</v>
      </c>
      <c r="AE8202">
        <v>2.2425899131960749</v>
      </c>
    </row>
    <row r="8203" spans="1:31" x14ac:dyDescent="0.25">
      <c r="A8203">
        <v>2354147</v>
      </c>
      <c r="B8203">
        <v>1</v>
      </c>
      <c r="C8203" t="s">
        <v>80</v>
      </c>
      <c r="D8203" t="s">
        <v>97</v>
      </c>
      <c r="E8203" t="s">
        <v>240</v>
      </c>
      <c r="F8203" t="s">
        <v>1367</v>
      </c>
      <c r="G8203" t="s">
        <v>134</v>
      </c>
      <c r="H8203" t="s">
        <v>135</v>
      </c>
      <c r="I8203" t="s">
        <v>144</v>
      </c>
      <c r="J8203" t="s">
        <v>137</v>
      </c>
      <c r="K8203" t="s">
        <v>138</v>
      </c>
      <c r="L8203" t="s">
        <v>23163</v>
      </c>
      <c r="M8203" t="s">
        <v>23164</v>
      </c>
      <c r="N8203">
        <v>0.119722222</v>
      </c>
      <c r="O8203">
        <v>13</v>
      </c>
      <c r="P8203">
        <v>1647</v>
      </c>
      <c r="Q8203">
        <v>23</v>
      </c>
      <c r="R8203">
        <v>515</v>
      </c>
      <c r="S8203">
        <v>38</v>
      </c>
      <c r="T8203">
        <v>356</v>
      </c>
      <c r="U8203">
        <v>4</v>
      </c>
      <c r="V8203">
        <v>1</v>
      </c>
      <c r="W8203">
        <v>69.906963742829817</v>
      </c>
      <c r="X8203">
        <v>64.613744573404858</v>
      </c>
      <c r="Y8203">
        <v>43.954478389124006</v>
      </c>
      <c r="Z8203">
        <v>44.148263543120414</v>
      </c>
      <c r="AA8203">
        <v>32.864066945221978</v>
      </c>
      <c r="AB8203">
        <v>36.353570908728365</v>
      </c>
      <c r="AC8203">
        <v>12.379520103998367</v>
      </c>
      <c r="AD8203">
        <v>0.22576021473436805</v>
      </c>
      <c r="AE8203">
        <v>304.44636842116216</v>
      </c>
    </row>
    <row r="8204" spans="1:31" x14ac:dyDescent="0.25">
      <c r="A8204">
        <v>2354107</v>
      </c>
      <c r="B8204">
        <v>1</v>
      </c>
      <c r="C8204" t="s">
        <v>80</v>
      </c>
      <c r="D8204" t="s">
        <v>88</v>
      </c>
      <c r="E8204" t="s">
        <v>157</v>
      </c>
      <c r="F8204" t="s">
        <v>18544</v>
      </c>
      <c r="G8204" t="s">
        <v>204</v>
      </c>
      <c r="H8204" t="s">
        <v>154</v>
      </c>
      <c r="I8204" t="s">
        <v>144</v>
      </c>
      <c r="J8204" t="s">
        <v>137</v>
      </c>
      <c r="K8204" t="s">
        <v>138</v>
      </c>
      <c r="L8204" t="s">
        <v>23165</v>
      </c>
      <c r="M8204" t="s">
        <v>23166</v>
      </c>
      <c r="N8204">
        <v>1.4069444440000001</v>
      </c>
      <c r="O8204">
        <v>0</v>
      </c>
      <c r="P8204">
        <v>2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0.10799059584669113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0.10799059584669113</v>
      </c>
    </row>
    <row r="8205" spans="1:31" x14ac:dyDescent="0.25">
      <c r="A8205">
        <v>2354402</v>
      </c>
      <c r="B8205">
        <v>1</v>
      </c>
      <c r="C8205" t="s">
        <v>80</v>
      </c>
      <c r="D8205" t="s">
        <v>107</v>
      </c>
      <c r="E8205" t="s">
        <v>141</v>
      </c>
      <c r="F8205" t="s">
        <v>23167</v>
      </c>
      <c r="G8205" t="s">
        <v>134</v>
      </c>
      <c r="H8205" t="s">
        <v>135</v>
      </c>
      <c r="I8205" t="s">
        <v>144</v>
      </c>
      <c r="J8205" t="s">
        <v>137</v>
      </c>
      <c r="K8205" t="s">
        <v>138</v>
      </c>
      <c r="L8205" t="s">
        <v>23168</v>
      </c>
      <c r="M8205" t="s">
        <v>23169</v>
      </c>
      <c r="N8205">
        <v>1.87</v>
      </c>
      <c r="O8205">
        <v>1</v>
      </c>
      <c r="P8205">
        <v>485</v>
      </c>
      <c r="Q8205">
        <v>19</v>
      </c>
      <c r="R8205">
        <v>38</v>
      </c>
      <c r="S8205">
        <v>7</v>
      </c>
      <c r="T8205">
        <v>28</v>
      </c>
      <c r="U8205">
        <v>1</v>
      </c>
      <c r="V8205">
        <v>0</v>
      </c>
      <c r="W8205">
        <v>0.56264860610271117</v>
      </c>
      <c r="X8205">
        <v>180.82554019460832</v>
      </c>
      <c r="Y8205">
        <v>314.32017592304089</v>
      </c>
      <c r="Z8205">
        <v>158.31869841330598</v>
      </c>
      <c r="AA8205">
        <v>24.551569717508485</v>
      </c>
      <c r="AB8205">
        <v>58.185478378963417</v>
      </c>
      <c r="AC8205">
        <v>54.719987192249334</v>
      </c>
      <c r="AD8205">
        <v>0</v>
      </c>
      <c r="AE8205">
        <v>791.48409842577917</v>
      </c>
    </row>
    <row r="8206" spans="1:31" x14ac:dyDescent="0.25">
      <c r="A8206">
        <v>2354236</v>
      </c>
      <c r="B8206">
        <v>1</v>
      </c>
      <c r="C8206" t="s">
        <v>81</v>
      </c>
      <c r="D8206" t="s">
        <v>115</v>
      </c>
      <c r="E8206" t="s">
        <v>147</v>
      </c>
      <c r="F8206" t="s">
        <v>23170</v>
      </c>
      <c r="G8206" t="s">
        <v>184</v>
      </c>
      <c r="H8206" t="s">
        <v>135</v>
      </c>
      <c r="I8206" t="s">
        <v>144</v>
      </c>
      <c r="J8206" t="s">
        <v>137</v>
      </c>
      <c r="K8206" t="s">
        <v>138</v>
      </c>
      <c r="L8206" t="s">
        <v>23171</v>
      </c>
      <c r="M8206" t="s">
        <v>23172</v>
      </c>
      <c r="N8206">
        <v>3.3624999999999998</v>
      </c>
      <c r="O8206">
        <v>0</v>
      </c>
      <c r="P8206">
        <v>72</v>
      </c>
      <c r="Q8206">
        <v>1</v>
      </c>
      <c r="R8206">
        <v>32</v>
      </c>
      <c r="S8206">
        <v>0</v>
      </c>
      <c r="T8206">
        <v>2</v>
      </c>
      <c r="U8206">
        <v>0</v>
      </c>
      <c r="V8206">
        <v>0</v>
      </c>
      <c r="W8206">
        <v>0</v>
      </c>
      <c r="X8206">
        <v>26.698584028054828</v>
      </c>
      <c r="Y8206">
        <v>9.9835960742574965</v>
      </c>
      <c r="Z8206">
        <v>151.8577373292465</v>
      </c>
      <c r="AA8206">
        <v>0</v>
      </c>
      <c r="AB8206">
        <v>0.24643507926785999</v>
      </c>
      <c r="AC8206">
        <v>0</v>
      </c>
      <c r="AD8206">
        <v>0</v>
      </c>
      <c r="AE8206">
        <v>188.78635251082667</v>
      </c>
    </row>
    <row r="8207" spans="1:31" x14ac:dyDescent="0.25">
      <c r="A8207">
        <v>2354210</v>
      </c>
      <c r="B8207">
        <v>1</v>
      </c>
      <c r="C8207" t="s">
        <v>81</v>
      </c>
      <c r="D8207" t="s">
        <v>128</v>
      </c>
      <c r="E8207" t="s">
        <v>132</v>
      </c>
      <c r="F8207" t="s">
        <v>18704</v>
      </c>
      <c r="G8207" t="s">
        <v>134</v>
      </c>
      <c r="H8207" t="s">
        <v>135</v>
      </c>
      <c r="I8207" t="s">
        <v>144</v>
      </c>
      <c r="J8207" t="s">
        <v>137</v>
      </c>
      <c r="K8207" t="s">
        <v>138</v>
      </c>
      <c r="L8207" t="s">
        <v>23173</v>
      </c>
      <c r="M8207" t="s">
        <v>23174</v>
      </c>
      <c r="N8207">
        <v>0.259444444</v>
      </c>
      <c r="O8207">
        <v>11</v>
      </c>
      <c r="P8207">
        <v>93</v>
      </c>
      <c r="Q8207">
        <v>35</v>
      </c>
      <c r="R8207">
        <v>15</v>
      </c>
      <c r="S8207">
        <v>4</v>
      </c>
      <c r="T8207">
        <v>9</v>
      </c>
      <c r="U8207">
        <v>0</v>
      </c>
      <c r="V8207">
        <v>0</v>
      </c>
      <c r="W8207">
        <v>1.017197003555625</v>
      </c>
      <c r="X8207">
        <v>3.1856833882710189</v>
      </c>
      <c r="Y8207">
        <v>7.4065390119991639</v>
      </c>
      <c r="Z8207">
        <v>4.1461722837732351</v>
      </c>
      <c r="AA8207">
        <v>1.2875495900571854</v>
      </c>
      <c r="AB8207">
        <v>0.78931960287774283</v>
      </c>
      <c r="AC8207">
        <v>0</v>
      </c>
      <c r="AD8207">
        <v>0</v>
      </c>
      <c r="AE8207">
        <v>17.832460880533972</v>
      </c>
    </row>
    <row r="8208" spans="1:31" x14ac:dyDescent="0.25">
      <c r="A8208">
        <v>2354216</v>
      </c>
      <c r="B8208">
        <v>1</v>
      </c>
      <c r="C8208" t="s">
        <v>81</v>
      </c>
      <c r="D8208" t="s">
        <v>127</v>
      </c>
      <c r="E8208" t="s">
        <v>240</v>
      </c>
      <c r="F8208" t="s">
        <v>23175</v>
      </c>
      <c r="G8208" t="s">
        <v>208</v>
      </c>
      <c r="H8208" t="s">
        <v>135</v>
      </c>
      <c r="I8208" t="s">
        <v>144</v>
      </c>
      <c r="J8208" t="s">
        <v>137</v>
      </c>
      <c r="K8208" t="s">
        <v>209</v>
      </c>
      <c r="L8208" t="s">
        <v>23176</v>
      </c>
      <c r="M8208" t="s">
        <v>23177</v>
      </c>
      <c r="N8208">
        <v>5.5686111110000001</v>
      </c>
      <c r="O8208">
        <v>0</v>
      </c>
      <c r="P8208">
        <v>1310</v>
      </c>
      <c r="Q8208">
        <v>1</v>
      </c>
      <c r="R8208">
        <v>0</v>
      </c>
      <c r="S8208">
        <v>38</v>
      </c>
      <c r="T8208">
        <v>68</v>
      </c>
      <c r="U8208">
        <v>43</v>
      </c>
      <c r="V8208">
        <v>43</v>
      </c>
      <c r="W8208">
        <v>0</v>
      </c>
      <c r="X8208">
        <v>2295.9647988764045</v>
      </c>
      <c r="Y8208">
        <v>7.8214284417044206</v>
      </c>
      <c r="Z8208">
        <v>0</v>
      </c>
      <c r="AA8208">
        <v>3781.9385825775216</v>
      </c>
      <c r="AB8208">
        <v>1876.4750784180801</v>
      </c>
      <c r="AC8208">
        <v>12807.31434660066</v>
      </c>
      <c r="AD8208">
        <v>5201.65164034594</v>
      </c>
      <c r="AE8208">
        <v>25971.165875260311</v>
      </c>
    </row>
    <row r="8209" spans="1:31" x14ac:dyDescent="0.25">
      <c r="A8209">
        <v>2354465</v>
      </c>
      <c r="B8209">
        <v>1</v>
      </c>
      <c r="C8209" t="s">
        <v>81</v>
      </c>
      <c r="D8209" t="s">
        <v>117</v>
      </c>
      <c r="E8209" t="s">
        <v>132</v>
      </c>
      <c r="F8209" t="s">
        <v>3020</v>
      </c>
      <c r="G8209" t="s">
        <v>134</v>
      </c>
      <c r="H8209" t="s">
        <v>135</v>
      </c>
      <c r="I8209" t="s">
        <v>136</v>
      </c>
      <c r="J8209" t="s">
        <v>137</v>
      </c>
      <c r="K8209" t="s">
        <v>138</v>
      </c>
      <c r="L8209" t="s">
        <v>23178</v>
      </c>
      <c r="M8209" t="s">
        <v>23179</v>
      </c>
      <c r="N8209">
        <v>2.0555555E-2</v>
      </c>
      <c r="O8209">
        <v>2</v>
      </c>
      <c r="P8209">
        <v>540</v>
      </c>
      <c r="Q8209">
        <v>12</v>
      </c>
      <c r="R8209">
        <v>41</v>
      </c>
      <c r="S8209">
        <v>13</v>
      </c>
      <c r="T8209">
        <v>23</v>
      </c>
      <c r="U8209">
        <v>1</v>
      </c>
      <c r="V8209">
        <v>0</v>
      </c>
      <c r="W8209">
        <v>3.5493641258254452E-2</v>
      </c>
      <c r="X8209">
        <v>1.4378695971858857</v>
      </c>
      <c r="Y8209">
        <v>0.47639650752425955</v>
      </c>
      <c r="Z8209">
        <v>0.56097883975188434</v>
      </c>
      <c r="AA8209">
        <v>0.51336470069471773</v>
      </c>
      <c r="AB8209">
        <v>0.29957602305137887</v>
      </c>
      <c r="AC8209">
        <v>0.93844022734181665</v>
      </c>
      <c r="AD8209">
        <v>0</v>
      </c>
      <c r="AE8209">
        <v>4.2621195368081972</v>
      </c>
    </row>
    <row r="8210" spans="1:31" x14ac:dyDescent="0.25">
      <c r="A8210">
        <v>2354479</v>
      </c>
      <c r="B8210">
        <v>1</v>
      </c>
      <c r="C8210" t="s">
        <v>81</v>
      </c>
      <c r="D8210" t="s">
        <v>112</v>
      </c>
      <c r="E8210" t="s">
        <v>174</v>
      </c>
      <c r="F8210" t="s">
        <v>6679</v>
      </c>
      <c r="G8210" t="s">
        <v>176</v>
      </c>
      <c r="H8210" t="s">
        <v>154</v>
      </c>
      <c r="I8210" t="s">
        <v>144</v>
      </c>
      <c r="J8210" t="s">
        <v>137</v>
      </c>
      <c r="K8210" t="s">
        <v>138</v>
      </c>
      <c r="L8210" t="s">
        <v>23180</v>
      </c>
      <c r="M8210" t="s">
        <v>23181</v>
      </c>
      <c r="N8210">
        <v>0.54138888799999996</v>
      </c>
      <c r="O8210">
        <v>0</v>
      </c>
      <c r="P8210">
        <v>0</v>
      </c>
      <c r="Q8210">
        <v>0</v>
      </c>
      <c r="R8210">
        <v>2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16.305178035216315</v>
      </c>
      <c r="AA8210">
        <v>0</v>
      </c>
      <c r="AB8210">
        <v>0</v>
      </c>
      <c r="AC8210">
        <v>0</v>
      </c>
      <c r="AD8210">
        <v>0</v>
      </c>
      <c r="AE8210">
        <v>16.305178035216315</v>
      </c>
    </row>
    <row r="8211" spans="1:31" x14ac:dyDescent="0.25">
      <c r="A8211">
        <v>2354273</v>
      </c>
      <c r="B8211">
        <v>1</v>
      </c>
      <c r="C8211" t="s">
        <v>80</v>
      </c>
      <c r="D8211" t="s">
        <v>104</v>
      </c>
      <c r="E8211" t="s">
        <v>151</v>
      </c>
      <c r="F8211" t="s">
        <v>15029</v>
      </c>
      <c r="G8211" t="s">
        <v>153</v>
      </c>
      <c r="H8211" t="s">
        <v>154</v>
      </c>
      <c r="I8211" t="s">
        <v>144</v>
      </c>
      <c r="J8211" t="s">
        <v>137</v>
      </c>
      <c r="K8211" t="s">
        <v>138</v>
      </c>
      <c r="L8211" t="s">
        <v>23182</v>
      </c>
      <c r="M8211" t="s">
        <v>23183</v>
      </c>
      <c r="N8211">
        <v>1.9369444440000001</v>
      </c>
      <c r="O8211">
        <v>0</v>
      </c>
      <c r="P8211">
        <v>6</v>
      </c>
      <c r="Q8211">
        <v>0</v>
      </c>
      <c r="R8211">
        <v>2</v>
      </c>
      <c r="S8211">
        <v>0</v>
      </c>
      <c r="T8211">
        <v>2</v>
      </c>
      <c r="U8211">
        <v>0</v>
      </c>
      <c r="V8211">
        <v>0</v>
      </c>
      <c r="W8211">
        <v>0</v>
      </c>
      <c r="X8211">
        <v>5.435077738565127</v>
      </c>
      <c r="Y8211">
        <v>0</v>
      </c>
      <c r="Z8211">
        <v>0.69936444728919167</v>
      </c>
      <c r="AA8211">
        <v>0</v>
      </c>
      <c r="AB8211">
        <v>4.3276755498307367</v>
      </c>
      <c r="AC8211">
        <v>0</v>
      </c>
      <c r="AD8211">
        <v>0</v>
      </c>
      <c r="AE8211">
        <v>10.462117735685055</v>
      </c>
    </row>
    <row r="8212" spans="1:31" x14ac:dyDescent="0.25">
      <c r="A8212">
        <v>2354422</v>
      </c>
      <c r="B8212">
        <v>1</v>
      </c>
      <c r="C8212" t="s">
        <v>80</v>
      </c>
      <c r="D8212" t="s">
        <v>94</v>
      </c>
      <c r="E8212" t="s">
        <v>147</v>
      </c>
      <c r="F8212" t="s">
        <v>23184</v>
      </c>
      <c r="G8212" t="s">
        <v>3157</v>
      </c>
      <c r="H8212" t="s">
        <v>135</v>
      </c>
      <c r="I8212" t="s">
        <v>144</v>
      </c>
      <c r="J8212" t="s">
        <v>137</v>
      </c>
      <c r="K8212" t="s">
        <v>138</v>
      </c>
      <c r="L8212" t="s">
        <v>23185</v>
      </c>
      <c r="M8212" t="s">
        <v>23186</v>
      </c>
      <c r="N8212">
        <v>2.0886111110000001</v>
      </c>
      <c r="O8212">
        <v>0</v>
      </c>
      <c r="P8212">
        <v>562</v>
      </c>
      <c r="Q8212">
        <v>0</v>
      </c>
      <c r="R8212">
        <v>2</v>
      </c>
      <c r="S8212">
        <v>6</v>
      </c>
      <c r="T8212">
        <v>111</v>
      </c>
      <c r="U8212">
        <v>0</v>
      </c>
      <c r="V8212">
        <v>0</v>
      </c>
      <c r="W8212">
        <v>0</v>
      </c>
      <c r="X8212">
        <v>191.6289015860805</v>
      </c>
      <c r="Y8212">
        <v>0</v>
      </c>
      <c r="Z8212">
        <v>6.5040557818262998</v>
      </c>
      <c r="AA8212">
        <v>22.042896708324307</v>
      </c>
      <c r="AB8212">
        <v>95.324539518645594</v>
      </c>
      <c r="AC8212">
        <v>0</v>
      </c>
      <c r="AD8212">
        <v>0</v>
      </c>
      <c r="AE8212">
        <v>315.50039359487675</v>
      </c>
    </row>
    <row r="8213" spans="1:31" x14ac:dyDescent="0.25">
      <c r="A8213">
        <v>2354230</v>
      </c>
      <c r="B8213">
        <v>1</v>
      </c>
      <c r="C8213" t="s">
        <v>80</v>
      </c>
      <c r="D8213" t="s">
        <v>95</v>
      </c>
      <c r="E8213" t="s">
        <v>240</v>
      </c>
      <c r="F8213" t="s">
        <v>23187</v>
      </c>
      <c r="G8213" t="s">
        <v>208</v>
      </c>
      <c r="H8213" t="s">
        <v>135</v>
      </c>
      <c r="I8213" t="s">
        <v>144</v>
      </c>
      <c r="J8213" t="s">
        <v>137</v>
      </c>
      <c r="K8213" t="s">
        <v>209</v>
      </c>
      <c r="L8213" t="s">
        <v>23188</v>
      </c>
      <c r="M8213" t="s">
        <v>23189</v>
      </c>
      <c r="N8213">
        <v>8.3166666659999997</v>
      </c>
      <c r="O8213">
        <v>0</v>
      </c>
      <c r="P8213">
        <v>143</v>
      </c>
      <c r="Q8213">
        <v>0</v>
      </c>
      <c r="R8213">
        <v>1</v>
      </c>
      <c r="S8213">
        <v>28</v>
      </c>
      <c r="T8213">
        <v>9</v>
      </c>
      <c r="U8213">
        <v>4</v>
      </c>
      <c r="V8213">
        <v>0</v>
      </c>
      <c r="W8213">
        <v>0</v>
      </c>
      <c r="X8213">
        <v>231.1990847218066</v>
      </c>
      <c r="Y8213">
        <v>0</v>
      </c>
      <c r="Z8213">
        <v>0</v>
      </c>
      <c r="AA8213">
        <v>6664.0851918524113</v>
      </c>
      <c r="AB8213">
        <v>43.041986936909304</v>
      </c>
      <c r="AC8213">
        <v>4984.8353596592633</v>
      </c>
      <c r="AD8213">
        <v>0</v>
      </c>
      <c r="AE8213">
        <v>11923.16162317039</v>
      </c>
    </row>
    <row r="8214" spans="1:31" x14ac:dyDescent="0.25">
      <c r="A8214">
        <v>2354365</v>
      </c>
      <c r="B8214">
        <v>1</v>
      </c>
      <c r="C8214" t="s">
        <v>80</v>
      </c>
      <c r="D8214" t="s">
        <v>96</v>
      </c>
      <c r="E8214" t="s">
        <v>157</v>
      </c>
      <c r="F8214" t="s">
        <v>23190</v>
      </c>
      <c r="G8214" t="s">
        <v>279</v>
      </c>
      <c r="H8214" t="s">
        <v>154</v>
      </c>
      <c r="I8214" t="s">
        <v>144</v>
      </c>
      <c r="J8214" t="s">
        <v>137</v>
      </c>
      <c r="K8214" t="s">
        <v>138</v>
      </c>
      <c r="L8214" t="s">
        <v>23191</v>
      </c>
      <c r="M8214" t="s">
        <v>23192</v>
      </c>
      <c r="N8214">
        <v>7.9855555550000004</v>
      </c>
      <c r="O8214">
        <v>0</v>
      </c>
      <c r="P8214">
        <v>4</v>
      </c>
      <c r="Q8214">
        <v>0</v>
      </c>
      <c r="R8214">
        <v>0</v>
      </c>
      <c r="S8214">
        <v>0</v>
      </c>
      <c r="T8214">
        <v>1</v>
      </c>
      <c r="U8214">
        <v>0</v>
      </c>
      <c r="V8214">
        <v>0</v>
      </c>
      <c r="W8214">
        <v>0</v>
      </c>
      <c r="X8214">
        <v>27.204435532864956</v>
      </c>
      <c r="Y8214">
        <v>0</v>
      </c>
      <c r="Z8214">
        <v>0</v>
      </c>
      <c r="AA8214">
        <v>0</v>
      </c>
      <c r="AB8214">
        <v>11.525962234246146</v>
      </c>
      <c r="AC8214">
        <v>0</v>
      </c>
      <c r="AD8214">
        <v>0</v>
      </c>
      <c r="AE8214">
        <v>38.7303977671111</v>
      </c>
    </row>
    <row r="8215" spans="1:31" x14ac:dyDescent="0.25">
      <c r="A8215">
        <v>2354196</v>
      </c>
      <c r="B8215">
        <v>1</v>
      </c>
      <c r="C8215" t="s">
        <v>81</v>
      </c>
      <c r="D8215" t="s">
        <v>123</v>
      </c>
      <c r="E8215" t="s">
        <v>174</v>
      </c>
      <c r="F8215" t="s">
        <v>23193</v>
      </c>
      <c r="G8215" t="s">
        <v>269</v>
      </c>
      <c r="H8215" t="s">
        <v>154</v>
      </c>
      <c r="I8215" t="s">
        <v>144</v>
      </c>
      <c r="J8215" t="s">
        <v>137</v>
      </c>
      <c r="K8215" t="s">
        <v>209</v>
      </c>
      <c r="L8215" t="s">
        <v>23194</v>
      </c>
      <c r="M8215" t="s">
        <v>23195</v>
      </c>
      <c r="N8215">
        <v>1.3219444440000001</v>
      </c>
      <c r="O8215">
        <v>0</v>
      </c>
      <c r="P8215">
        <v>48</v>
      </c>
      <c r="Q8215">
        <v>0</v>
      </c>
      <c r="R8215">
        <v>0</v>
      </c>
      <c r="S8215">
        <v>0</v>
      </c>
      <c r="T8215">
        <v>1</v>
      </c>
      <c r="U8215">
        <v>0</v>
      </c>
      <c r="V8215">
        <v>0</v>
      </c>
      <c r="W8215">
        <v>0</v>
      </c>
      <c r="X8215">
        <v>14.642628778969744</v>
      </c>
      <c r="Y8215">
        <v>0</v>
      </c>
      <c r="Z8215">
        <v>0</v>
      </c>
      <c r="AA8215">
        <v>0</v>
      </c>
      <c r="AB8215">
        <v>0.54049452127676012</v>
      </c>
      <c r="AC8215">
        <v>0</v>
      </c>
      <c r="AD8215">
        <v>0</v>
      </c>
      <c r="AE8215">
        <v>15.183123300246503</v>
      </c>
    </row>
    <row r="8216" spans="1:31" x14ac:dyDescent="0.25">
      <c r="A8216">
        <v>2354534</v>
      </c>
      <c r="B8216">
        <v>1</v>
      </c>
      <c r="C8216" t="s">
        <v>80</v>
      </c>
      <c r="D8216" t="s">
        <v>90</v>
      </c>
      <c r="E8216" t="s">
        <v>157</v>
      </c>
      <c r="F8216" t="s">
        <v>23196</v>
      </c>
      <c r="G8216" t="s">
        <v>279</v>
      </c>
      <c r="H8216" t="s">
        <v>154</v>
      </c>
      <c r="I8216" t="s">
        <v>144</v>
      </c>
      <c r="J8216" t="s">
        <v>137</v>
      </c>
      <c r="K8216" t="s">
        <v>138</v>
      </c>
      <c r="L8216" t="s">
        <v>23197</v>
      </c>
      <c r="M8216" t="s">
        <v>23198</v>
      </c>
      <c r="N8216">
        <v>8.6347222220000006</v>
      </c>
      <c r="O8216">
        <v>0</v>
      </c>
      <c r="P8216">
        <v>10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21.244773112107712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21.244773112107712</v>
      </c>
    </row>
    <row r="8217" spans="1:31" x14ac:dyDescent="0.25">
      <c r="A8217">
        <v>2354219</v>
      </c>
      <c r="B8217">
        <v>1</v>
      </c>
      <c r="C8217" t="s">
        <v>80</v>
      </c>
      <c r="D8217" t="s">
        <v>110</v>
      </c>
      <c r="E8217" t="s">
        <v>147</v>
      </c>
      <c r="F8217" t="s">
        <v>23199</v>
      </c>
      <c r="G8217" t="s">
        <v>134</v>
      </c>
      <c r="H8217" t="s">
        <v>135</v>
      </c>
      <c r="I8217" t="s">
        <v>144</v>
      </c>
      <c r="J8217" t="s">
        <v>137</v>
      </c>
      <c r="K8217" t="s">
        <v>138</v>
      </c>
      <c r="L8217" t="s">
        <v>23200</v>
      </c>
      <c r="M8217" t="s">
        <v>23201</v>
      </c>
      <c r="N8217">
        <v>1.0972222220000001</v>
      </c>
      <c r="O8217">
        <v>0</v>
      </c>
      <c r="P8217">
        <v>6110</v>
      </c>
      <c r="Q8217">
        <v>0</v>
      </c>
      <c r="R8217">
        <v>0</v>
      </c>
      <c r="S8217">
        <v>0</v>
      </c>
      <c r="T8217">
        <v>314</v>
      </c>
      <c r="U8217">
        <v>0</v>
      </c>
      <c r="V8217">
        <v>1</v>
      </c>
      <c r="W8217">
        <v>0</v>
      </c>
      <c r="X8217">
        <v>1699.9076206772299</v>
      </c>
      <c r="Y8217">
        <v>0</v>
      </c>
      <c r="Z8217">
        <v>0</v>
      </c>
      <c r="AA8217">
        <v>0</v>
      </c>
      <c r="AB8217">
        <v>415.15887465416233</v>
      </c>
      <c r="AC8217">
        <v>0</v>
      </c>
      <c r="AD8217">
        <v>0.1000529255120278</v>
      </c>
      <c r="AE8217">
        <v>2115.1665482569042</v>
      </c>
    </row>
    <row r="8218" spans="1:31" x14ac:dyDescent="0.25">
      <c r="A8218">
        <v>2354411</v>
      </c>
      <c r="B8218">
        <v>1</v>
      </c>
      <c r="C8218" t="s">
        <v>80</v>
      </c>
      <c r="D8218" t="s">
        <v>98</v>
      </c>
      <c r="E8218" t="s">
        <v>132</v>
      </c>
      <c r="F8218" t="s">
        <v>428</v>
      </c>
      <c r="G8218" t="s">
        <v>134</v>
      </c>
      <c r="H8218" t="s">
        <v>135</v>
      </c>
      <c r="I8218" t="s">
        <v>144</v>
      </c>
      <c r="J8218" t="s">
        <v>137</v>
      </c>
      <c r="K8218" t="s">
        <v>138</v>
      </c>
      <c r="L8218" t="s">
        <v>23202</v>
      </c>
      <c r="M8218" t="s">
        <v>23203</v>
      </c>
      <c r="N8218">
        <v>0.251111111</v>
      </c>
      <c r="O8218">
        <v>0</v>
      </c>
      <c r="P8218">
        <v>21</v>
      </c>
      <c r="Q8218">
        <v>29</v>
      </c>
      <c r="R8218">
        <v>188</v>
      </c>
      <c r="S8218">
        <v>11</v>
      </c>
      <c r="T8218">
        <v>66</v>
      </c>
      <c r="U8218">
        <v>2</v>
      </c>
      <c r="V8218">
        <v>0</v>
      </c>
      <c r="W8218">
        <v>0</v>
      </c>
      <c r="X8218">
        <v>4.2679279119560674</v>
      </c>
      <c r="Y8218">
        <v>96.82401891760604</v>
      </c>
      <c r="Z8218">
        <v>299.8150611077765</v>
      </c>
      <c r="AA8218">
        <v>26.627015378519847</v>
      </c>
      <c r="AB8218">
        <v>66.703954995604136</v>
      </c>
      <c r="AC8218">
        <v>21.60664662503422</v>
      </c>
      <c r="AD8218">
        <v>0</v>
      </c>
      <c r="AE8218">
        <v>515.84462493649687</v>
      </c>
    </row>
    <row r="8219" spans="1:31" x14ac:dyDescent="0.25">
      <c r="A8219">
        <v>2354488</v>
      </c>
      <c r="B8219">
        <v>1</v>
      </c>
      <c r="C8219" t="s">
        <v>80</v>
      </c>
      <c r="D8219" t="s">
        <v>101</v>
      </c>
      <c r="E8219" t="s">
        <v>157</v>
      </c>
      <c r="F8219" t="s">
        <v>23204</v>
      </c>
      <c r="G8219" t="s">
        <v>279</v>
      </c>
      <c r="H8219" t="s">
        <v>154</v>
      </c>
      <c r="I8219" t="s">
        <v>144</v>
      </c>
      <c r="J8219" t="s">
        <v>137</v>
      </c>
      <c r="K8219" t="s">
        <v>138</v>
      </c>
      <c r="L8219" t="s">
        <v>23205</v>
      </c>
      <c r="M8219" t="s">
        <v>23206</v>
      </c>
      <c r="N8219">
        <v>1.801666666</v>
      </c>
      <c r="O8219">
        <v>0</v>
      </c>
      <c r="P8219">
        <v>1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0.28620155971276445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0.28620155971276445</v>
      </c>
    </row>
    <row r="8220" spans="1:31" x14ac:dyDescent="0.25">
      <c r="A8220">
        <v>2354265</v>
      </c>
      <c r="B8220">
        <v>1</v>
      </c>
      <c r="C8220" t="s">
        <v>81</v>
      </c>
      <c r="D8220" t="s">
        <v>128</v>
      </c>
      <c r="E8220" t="s">
        <v>132</v>
      </c>
      <c r="F8220" t="s">
        <v>21436</v>
      </c>
      <c r="G8220" t="s">
        <v>363</v>
      </c>
      <c r="H8220" t="s">
        <v>135</v>
      </c>
      <c r="I8220" t="s">
        <v>144</v>
      </c>
      <c r="J8220" t="s">
        <v>137</v>
      </c>
      <c r="K8220" t="s">
        <v>209</v>
      </c>
      <c r="L8220" t="s">
        <v>23207</v>
      </c>
      <c r="M8220" t="s">
        <v>23208</v>
      </c>
      <c r="N8220">
        <v>0.13277777700000001</v>
      </c>
      <c r="O8220">
        <v>5</v>
      </c>
      <c r="P8220">
        <v>11284</v>
      </c>
      <c r="Q8220">
        <v>17</v>
      </c>
      <c r="R8220">
        <v>146</v>
      </c>
      <c r="S8220">
        <v>23</v>
      </c>
      <c r="T8220">
        <v>915</v>
      </c>
      <c r="U8220">
        <v>10</v>
      </c>
      <c r="V8220">
        <v>1</v>
      </c>
      <c r="W8220">
        <v>0.38925435242423501</v>
      </c>
      <c r="X8220">
        <v>290.80771187822199</v>
      </c>
      <c r="Y8220">
        <v>4.3691525223302028</v>
      </c>
      <c r="Z8220">
        <v>21.875735163294237</v>
      </c>
      <c r="AA8220">
        <v>111.88821839581746</v>
      </c>
      <c r="AB8220">
        <v>118.17964845140493</v>
      </c>
      <c r="AC8220">
        <v>87.682199327388247</v>
      </c>
      <c r="AD8220">
        <v>0.99551212334202233</v>
      </c>
      <c r="AE8220">
        <v>636.18743221422324</v>
      </c>
    </row>
    <row r="8221" spans="1:31" x14ac:dyDescent="0.25">
      <c r="A8221">
        <v>2354511</v>
      </c>
      <c r="B8221">
        <v>1</v>
      </c>
      <c r="C8221" t="s">
        <v>81</v>
      </c>
      <c r="D8221" t="s">
        <v>127</v>
      </c>
      <c r="E8221" t="s">
        <v>157</v>
      </c>
      <c r="F8221" t="s">
        <v>23209</v>
      </c>
      <c r="G8221" t="s">
        <v>204</v>
      </c>
      <c r="H8221" t="s">
        <v>154</v>
      </c>
      <c r="I8221" t="s">
        <v>144</v>
      </c>
      <c r="J8221" t="s">
        <v>137</v>
      </c>
      <c r="K8221" t="s">
        <v>138</v>
      </c>
      <c r="L8221" t="s">
        <v>23210</v>
      </c>
      <c r="M8221" t="s">
        <v>23211</v>
      </c>
      <c r="N8221">
        <v>1.2188888879999999</v>
      </c>
      <c r="O8221">
        <v>0</v>
      </c>
      <c r="P8221">
        <v>14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4.4816748363176337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  <c r="AE8221">
        <v>4.4816748363176337</v>
      </c>
    </row>
    <row r="8222" spans="1:31" x14ac:dyDescent="0.25">
      <c r="A8222">
        <v>2354348</v>
      </c>
      <c r="B8222">
        <v>1</v>
      </c>
      <c r="C8222" t="s">
        <v>80</v>
      </c>
      <c r="D8222" t="s">
        <v>83</v>
      </c>
      <c r="E8222" t="s">
        <v>147</v>
      </c>
      <c r="F8222" t="s">
        <v>11961</v>
      </c>
      <c r="G8222" t="s">
        <v>134</v>
      </c>
      <c r="H8222" t="s">
        <v>135</v>
      </c>
      <c r="I8222" t="s">
        <v>144</v>
      </c>
      <c r="J8222" t="s">
        <v>137</v>
      </c>
      <c r="K8222" t="s">
        <v>138</v>
      </c>
      <c r="L8222" t="s">
        <v>23212</v>
      </c>
      <c r="M8222" t="s">
        <v>23213</v>
      </c>
      <c r="N8222">
        <v>1.5308333329999999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0</v>
      </c>
      <c r="U8222">
        <v>2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0</v>
      </c>
      <c r="AC8222">
        <v>288.19505548428413</v>
      </c>
      <c r="AD8222">
        <v>0</v>
      </c>
      <c r="AE8222">
        <v>288.19505548428413</v>
      </c>
    </row>
    <row r="8223" spans="1:31" x14ac:dyDescent="0.25">
      <c r="A8223">
        <v>2354405</v>
      </c>
      <c r="B8223">
        <v>1</v>
      </c>
      <c r="C8223" t="s">
        <v>80</v>
      </c>
      <c r="D8223" t="s">
        <v>107</v>
      </c>
      <c r="E8223" t="s">
        <v>141</v>
      </c>
      <c r="F8223" t="s">
        <v>13109</v>
      </c>
      <c r="G8223" t="s">
        <v>184</v>
      </c>
      <c r="H8223" t="s">
        <v>135</v>
      </c>
      <c r="I8223" t="s">
        <v>144</v>
      </c>
      <c r="J8223" t="s">
        <v>137</v>
      </c>
      <c r="K8223" t="s">
        <v>138</v>
      </c>
      <c r="L8223" t="s">
        <v>23214</v>
      </c>
      <c r="M8223" t="s">
        <v>23215</v>
      </c>
      <c r="N8223">
        <v>1.1172222220000001</v>
      </c>
      <c r="O8223">
        <v>2</v>
      </c>
      <c r="P8223">
        <v>331</v>
      </c>
      <c r="Q8223">
        <v>48</v>
      </c>
      <c r="R8223">
        <v>21</v>
      </c>
      <c r="S8223">
        <v>11</v>
      </c>
      <c r="T8223">
        <v>52</v>
      </c>
      <c r="U8223">
        <v>0</v>
      </c>
      <c r="V8223">
        <v>0</v>
      </c>
      <c r="W8223">
        <v>2.6763168307578127</v>
      </c>
      <c r="X8223">
        <v>59.620827937568016</v>
      </c>
      <c r="Y8223">
        <v>179.17996719820269</v>
      </c>
      <c r="Z8223">
        <v>11.621897305772119</v>
      </c>
      <c r="AA8223">
        <v>28.489820256018781</v>
      </c>
      <c r="AB8223">
        <v>38.262829809221856</v>
      </c>
      <c r="AC8223">
        <v>0</v>
      </c>
      <c r="AD8223">
        <v>0</v>
      </c>
      <c r="AE8223">
        <v>319.85165933754126</v>
      </c>
    </row>
    <row r="8224" spans="1:31" x14ac:dyDescent="0.25">
      <c r="A8224">
        <v>2354156</v>
      </c>
      <c r="B8224">
        <v>1</v>
      </c>
      <c r="C8224" t="s">
        <v>80</v>
      </c>
      <c r="D8224" t="s">
        <v>107</v>
      </c>
      <c r="E8224" t="s">
        <v>141</v>
      </c>
      <c r="F8224" t="s">
        <v>23216</v>
      </c>
      <c r="G8224" t="s">
        <v>134</v>
      </c>
      <c r="H8224" t="s">
        <v>135</v>
      </c>
      <c r="I8224" t="s">
        <v>144</v>
      </c>
      <c r="J8224" t="s">
        <v>137</v>
      </c>
      <c r="K8224" t="s">
        <v>138</v>
      </c>
      <c r="L8224" t="s">
        <v>23217</v>
      </c>
      <c r="M8224" t="s">
        <v>23218</v>
      </c>
      <c r="N8224">
        <v>2.3591666660000001</v>
      </c>
      <c r="O8224">
        <v>0</v>
      </c>
      <c r="P8224">
        <v>184</v>
      </c>
      <c r="Q8224">
        <v>0</v>
      </c>
      <c r="R8224">
        <v>0</v>
      </c>
      <c r="S8224">
        <v>0</v>
      </c>
      <c r="T8224">
        <v>11</v>
      </c>
      <c r="U8224">
        <v>0</v>
      </c>
      <c r="V8224">
        <v>1</v>
      </c>
      <c r="W8224">
        <v>0</v>
      </c>
      <c r="X8224">
        <v>62.607390961603713</v>
      </c>
      <c r="Y8224">
        <v>0</v>
      </c>
      <c r="Z8224">
        <v>0</v>
      </c>
      <c r="AA8224">
        <v>0</v>
      </c>
      <c r="AB8224">
        <v>26.00405450307467</v>
      </c>
      <c r="AC8224">
        <v>0</v>
      </c>
      <c r="AD8224">
        <v>6.7582760112668021</v>
      </c>
      <c r="AE8224">
        <v>95.369721475945184</v>
      </c>
    </row>
    <row r="8225" spans="1:31" x14ac:dyDescent="0.25">
      <c r="A8225">
        <v>2354302</v>
      </c>
      <c r="B8225">
        <v>1</v>
      </c>
      <c r="C8225" t="s">
        <v>80</v>
      </c>
      <c r="D8225" t="s">
        <v>110</v>
      </c>
      <c r="E8225" t="s">
        <v>157</v>
      </c>
      <c r="F8225" t="s">
        <v>23219</v>
      </c>
      <c r="G8225" t="s">
        <v>204</v>
      </c>
      <c r="H8225" t="s">
        <v>154</v>
      </c>
      <c r="I8225" t="s">
        <v>144</v>
      </c>
      <c r="J8225" t="s">
        <v>137</v>
      </c>
      <c r="K8225" t="s">
        <v>138</v>
      </c>
      <c r="L8225" t="s">
        <v>23220</v>
      </c>
      <c r="M8225" t="s">
        <v>23221</v>
      </c>
      <c r="N8225">
        <v>0.71055555500000001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2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>
        <v>49.37649675574626</v>
      </c>
      <c r="AC8225">
        <v>0</v>
      </c>
      <c r="AD8225">
        <v>0</v>
      </c>
      <c r="AE8225">
        <v>49.37649675574626</v>
      </c>
    </row>
    <row r="8226" spans="1:31" x14ac:dyDescent="0.25">
      <c r="A8226">
        <v>2354282</v>
      </c>
      <c r="B8226">
        <v>1</v>
      </c>
      <c r="C8226" t="s">
        <v>81</v>
      </c>
      <c r="D8226" t="s">
        <v>113</v>
      </c>
      <c r="E8226" t="s">
        <v>157</v>
      </c>
      <c r="F8226" t="s">
        <v>23222</v>
      </c>
      <c r="G8226" t="s">
        <v>159</v>
      </c>
      <c r="H8226" t="s">
        <v>154</v>
      </c>
      <c r="I8226" t="s">
        <v>144</v>
      </c>
      <c r="J8226" t="s">
        <v>137</v>
      </c>
      <c r="K8226" t="s">
        <v>138</v>
      </c>
      <c r="L8226" t="s">
        <v>23223</v>
      </c>
      <c r="M8226" t="s">
        <v>23224</v>
      </c>
      <c r="N8226">
        <v>1.285555555</v>
      </c>
      <c r="O8226">
        <v>0</v>
      </c>
      <c r="P8226">
        <v>1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0.17103821023584448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0.17103821023584448</v>
      </c>
    </row>
    <row r="8227" spans="1:31" x14ac:dyDescent="0.25">
      <c r="A8227">
        <v>2354139</v>
      </c>
      <c r="B8227">
        <v>1</v>
      </c>
      <c r="C8227" t="s">
        <v>80</v>
      </c>
      <c r="D8227" t="s">
        <v>103</v>
      </c>
      <c r="E8227" t="s">
        <v>132</v>
      </c>
      <c r="F8227" t="s">
        <v>2455</v>
      </c>
      <c r="G8227" t="s">
        <v>134</v>
      </c>
      <c r="H8227" t="s">
        <v>135</v>
      </c>
      <c r="I8227" t="s">
        <v>144</v>
      </c>
      <c r="J8227" t="s">
        <v>137</v>
      </c>
      <c r="K8227" t="s">
        <v>138</v>
      </c>
      <c r="L8227" t="s">
        <v>23225</v>
      </c>
      <c r="M8227" t="s">
        <v>23226</v>
      </c>
      <c r="N8227">
        <v>0.16861111100000001</v>
      </c>
      <c r="O8227">
        <v>0</v>
      </c>
      <c r="P8227">
        <v>13</v>
      </c>
      <c r="Q8227">
        <v>13</v>
      </c>
      <c r="R8227">
        <v>80</v>
      </c>
      <c r="S8227">
        <v>7</v>
      </c>
      <c r="T8227">
        <v>15</v>
      </c>
      <c r="U8227">
        <v>1</v>
      </c>
      <c r="V8227">
        <v>0</v>
      </c>
      <c r="W8227">
        <v>0</v>
      </c>
      <c r="X8227">
        <v>0.86187411702343197</v>
      </c>
      <c r="Y8227">
        <v>5.0776945556600115</v>
      </c>
      <c r="Z8227">
        <v>63.268696485467444</v>
      </c>
      <c r="AA8227">
        <v>14.949572182921887</v>
      </c>
      <c r="AB8227">
        <v>2.8508414245591034</v>
      </c>
      <c r="AC8227">
        <v>8.1071998609324432</v>
      </c>
      <c r="AD8227">
        <v>0</v>
      </c>
      <c r="AE8227">
        <v>95.115878626564324</v>
      </c>
    </row>
    <row r="8228" spans="1:31" x14ac:dyDescent="0.25">
      <c r="A8228">
        <v>2354494</v>
      </c>
      <c r="B8228">
        <v>1</v>
      </c>
      <c r="C8228" t="s">
        <v>80</v>
      </c>
      <c r="D8228" t="s">
        <v>98</v>
      </c>
      <c r="E8228" t="s">
        <v>151</v>
      </c>
      <c r="F8228" t="s">
        <v>23227</v>
      </c>
      <c r="G8228" t="s">
        <v>153</v>
      </c>
      <c r="H8228" t="s">
        <v>154</v>
      </c>
      <c r="I8228" t="s">
        <v>144</v>
      </c>
      <c r="J8228" t="s">
        <v>137</v>
      </c>
      <c r="K8228" t="s">
        <v>138</v>
      </c>
      <c r="L8228" t="s">
        <v>23228</v>
      </c>
      <c r="M8228" t="s">
        <v>23229</v>
      </c>
      <c r="N8228">
        <v>0.45277777699999999</v>
      </c>
      <c r="O8228">
        <v>0</v>
      </c>
      <c r="P8228">
        <v>5</v>
      </c>
      <c r="Q8228">
        <v>0</v>
      </c>
      <c r="R8228">
        <v>0</v>
      </c>
      <c r="S8228">
        <v>0</v>
      </c>
      <c r="T8228">
        <v>5</v>
      </c>
      <c r="U8228">
        <v>0</v>
      </c>
      <c r="V8228">
        <v>0</v>
      </c>
      <c r="W8228">
        <v>0</v>
      </c>
      <c r="X8228">
        <v>1.013818896501689</v>
      </c>
      <c r="Y8228">
        <v>0</v>
      </c>
      <c r="Z8228">
        <v>0</v>
      </c>
      <c r="AA8228">
        <v>0</v>
      </c>
      <c r="AB8228">
        <v>1.0880561717782595</v>
      </c>
      <c r="AC8228">
        <v>0</v>
      </c>
      <c r="AD8228">
        <v>0</v>
      </c>
      <c r="AE8228">
        <v>2.1018750682799485</v>
      </c>
    </row>
    <row r="8229" spans="1:31" x14ac:dyDescent="0.25">
      <c r="A8229">
        <v>2354119</v>
      </c>
      <c r="B8229">
        <v>1</v>
      </c>
      <c r="C8229" t="s">
        <v>81</v>
      </c>
      <c r="D8229" t="s">
        <v>123</v>
      </c>
      <c r="E8229" t="s">
        <v>240</v>
      </c>
      <c r="F8229" t="s">
        <v>4966</v>
      </c>
      <c r="G8229" t="s">
        <v>134</v>
      </c>
      <c r="H8229" t="s">
        <v>135</v>
      </c>
      <c r="I8229" t="s">
        <v>144</v>
      </c>
      <c r="J8229" t="s">
        <v>137</v>
      </c>
      <c r="K8229" t="s">
        <v>138</v>
      </c>
      <c r="L8229" t="s">
        <v>23230</v>
      </c>
      <c r="M8229" t="s">
        <v>23231</v>
      </c>
      <c r="N8229">
        <v>0.97916666600000002</v>
      </c>
      <c r="O8229">
        <v>0</v>
      </c>
      <c r="P8229">
        <v>2368</v>
      </c>
      <c r="Q8229">
        <v>0</v>
      </c>
      <c r="R8229">
        <v>173</v>
      </c>
      <c r="S8229">
        <v>22</v>
      </c>
      <c r="T8229">
        <v>533</v>
      </c>
      <c r="U8229">
        <v>21</v>
      </c>
      <c r="V8229">
        <v>15</v>
      </c>
      <c r="W8229">
        <v>0</v>
      </c>
      <c r="X8229">
        <v>468.56609549667633</v>
      </c>
      <c r="Y8229">
        <v>0</v>
      </c>
      <c r="Z8229">
        <v>141.59386629127013</v>
      </c>
      <c r="AA8229">
        <v>253.61335618239448</v>
      </c>
      <c r="AB8229">
        <v>383.14890689740974</v>
      </c>
      <c r="AC8229">
        <v>1134.9501730304498</v>
      </c>
      <c r="AD8229">
        <v>104.81782304206419</v>
      </c>
      <c r="AE8229">
        <v>2486.6902209402647</v>
      </c>
    </row>
    <row r="8230" spans="1:31" x14ac:dyDescent="0.25">
      <c r="A8230">
        <v>2354262</v>
      </c>
      <c r="B8230">
        <v>1</v>
      </c>
      <c r="C8230" t="s">
        <v>80</v>
      </c>
      <c r="D8230" t="s">
        <v>110</v>
      </c>
      <c r="E8230" t="s">
        <v>147</v>
      </c>
      <c r="F8230" t="s">
        <v>23232</v>
      </c>
      <c r="G8230" t="s">
        <v>1416</v>
      </c>
      <c r="H8230" t="s">
        <v>135</v>
      </c>
      <c r="I8230" t="s">
        <v>144</v>
      </c>
      <c r="J8230" t="s">
        <v>137</v>
      </c>
      <c r="K8230" t="s">
        <v>138</v>
      </c>
      <c r="L8230" t="s">
        <v>23233</v>
      </c>
      <c r="M8230" t="s">
        <v>23234</v>
      </c>
      <c r="N8230">
        <v>1.0888888880000001</v>
      </c>
      <c r="O8230">
        <v>0</v>
      </c>
      <c r="P8230">
        <v>301</v>
      </c>
      <c r="Q8230">
        <v>0</v>
      </c>
      <c r="R8230">
        <v>0</v>
      </c>
      <c r="S8230">
        <v>0</v>
      </c>
      <c r="T8230">
        <v>23</v>
      </c>
      <c r="U8230">
        <v>0</v>
      </c>
      <c r="V8230">
        <v>0</v>
      </c>
      <c r="W8230">
        <v>0</v>
      </c>
      <c r="X8230">
        <v>93.491772573902352</v>
      </c>
      <c r="Y8230">
        <v>0</v>
      </c>
      <c r="Z8230">
        <v>0</v>
      </c>
      <c r="AA8230">
        <v>0</v>
      </c>
      <c r="AB8230">
        <v>23.499343377849616</v>
      </c>
      <c r="AC8230">
        <v>0</v>
      </c>
      <c r="AD8230">
        <v>0</v>
      </c>
      <c r="AE8230">
        <v>116.99111595175196</v>
      </c>
    </row>
    <row r="8231" spans="1:31" x14ac:dyDescent="0.25">
      <c r="A8231">
        <v>2354239</v>
      </c>
      <c r="B8231">
        <v>1</v>
      </c>
      <c r="C8231" t="s">
        <v>80</v>
      </c>
      <c r="D8231" t="s">
        <v>85</v>
      </c>
      <c r="E8231" t="s">
        <v>147</v>
      </c>
      <c r="F8231" t="s">
        <v>23235</v>
      </c>
      <c r="G8231" t="s">
        <v>208</v>
      </c>
      <c r="H8231" t="s">
        <v>135</v>
      </c>
      <c r="I8231" t="s">
        <v>144</v>
      </c>
      <c r="J8231" t="s">
        <v>137</v>
      </c>
      <c r="K8231" t="s">
        <v>209</v>
      </c>
      <c r="L8231" t="s">
        <v>23236</v>
      </c>
      <c r="M8231" t="s">
        <v>23237</v>
      </c>
      <c r="N8231">
        <v>0.955555555</v>
      </c>
      <c r="O8231">
        <v>0</v>
      </c>
      <c r="P8231">
        <v>1394</v>
      </c>
      <c r="Q8231">
        <v>0</v>
      </c>
      <c r="R8231">
        <v>0</v>
      </c>
      <c r="S8231">
        <v>0</v>
      </c>
      <c r="T8231">
        <v>162</v>
      </c>
      <c r="U8231">
        <v>0</v>
      </c>
      <c r="V8231">
        <v>0</v>
      </c>
      <c r="W8231">
        <v>0</v>
      </c>
      <c r="X8231">
        <v>291.69110896596317</v>
      </c>
      <c r="Y8231">
        <v>0</v>
      </c>
      <c r="Z8231">
        <v>0</v>
      </c>
      <c r="AA8231">
        <v>0</v>
      </c>
      <c r="AB8231">
        <v>119.54200503639427</v>
      </c>
      <c r="AC8231">
        <v>0</v>
      </c>
      <c r="AD8231">
        <v>0</v>
      </c>
      <c r="AE8231">
        <v>411.23311400235741</v>
      </c>
    </row>
    <row r="8232" spans="1:31" x14ac:dyDescent="0.25">
      <c r="A8232">
        <v>2354133</v>
      </c>
      <c r="B8232">
        <v>1</v>
      </c>
      <c r="C8232" t="s">
        <v>80</v>
      </c>
      <c r="D8232" t="s">
        <v>83</v>
      </c>
      <c r="E8232" t="s">
        <v>157</v>
      </c>
      <c r="F8232" t="s">
        <v>23238</v>
      </c>
      <c r="G8232" t="s">
        <v>159</v>
      </c>
      <c r="H8232" t="s">
        <v>154</v>
      </c>
      <c r="I8232" t="s">
        <v>144</v>
      </c>
      <c r="J8232" t="s">
        <v>137</v>
      </c>
      <c r="K8232" t="s">
        <v>138</v>
      </c>
      <c r="L8232" t="s">
        <v>23239</v>
      </c>
      <c r="M8232" t="s">
        <v>23240</v>
      </c>
      <c r="N8232">
        <v>0.87388888799999997</v>
      </c>
      <c r="O8232">
        <v>0</v>
      </c>
      <c r="P8232">
        <v>2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0.41657532245495837</v>
      </c>
      <c r="Y8232">
        <v>0</v>
      </c>
      <c r="Z8232">
        <v>0</v>
      </c>
      <c r="AA8232">
        <v>0</v>
      </c>
      <c r="AB8232">
        <v>0</v>
      </c>
      <c r="AC8232">
        <v>0</v>
      </c>
      <c r="AD8232">
        <v>0</v>
      </c>
      <c r="AE8232">
        <v>0.41657532245495837</v>
      </c>
    </row>
    <row r="8233" spans="1:31" x14ac:dyDescent="0.25">
      <c r="A8233">
        <v>2354431</v>
      </c>
      <c r="B8233">
        <v>1</v>
      </c>
      <c r="C8233" t="s">
        <v>80</v>
      </c>
      <c r="D8233" t="s">
        <v>84</v>
      </c>
      <c r="E8233" t="s">
        <v>151</v>
      </c>
      <c r="F8233" t="s">
        <v>23241</v>
      </c>
      <c r="G8233" t="s">
        <v>153</v>
      </c>
      <c r="H8233" t="s">
        <v>154</v>
      </c>
      <c r="I8233" t="s">
        <v>144</v>
      </c>
      <c r="J8233" t="s">
        <v>137</v>
      </c>
      <c r="K8233" t="s">
        <v>138</v>
      </c>
      <c r="L8233" t="s">
        <v>23242</v>
      </c>
      <c r="M8233" t="s">
        <v>23243</v>
      </c>
      <c r="N8233">
        <v>2.5238888880000001</v>
      </c>
      <c r="O8233">
        <v>0</v>
      </c>
      <c r="P8233">
        <v>345</v>
      </c>
      <c r="Q8233">
        <v>0</v>
      </c>
      <c r="R8233">
        <v>0</v>
      </c>
      <c r="S8233">
        <v>0</v>
      </c>
      <c r="T8233">
        <v>25</v>
      </c>
      <c r="U8233">
        <v>0</v>
      </c>
      <c r="V8233">
        <v>0</v>
      </c>
      <c r="W8233">
        <v>0</v>
      </c>
      <c r="X8233">
        <v>273.49678955702831</v>
      </c>
      <c r="Y8233">
        <v>0</v>
      </c>
      <c r="Z8233">
        <v>0</v>
      </c>
      <c r="AA8233">
        <v>0</v>
      </c>
      <c r="AB8233">
        <v>56.655978479572632</v>
      </c>
      <c r="AC8233">
        <v>0</v>
      </c>
      <c r="AD8233">
        <v>0</v>
      </c>
      <c r="AE8233">
        <v>330.15276803660095</v>
      </c>
    </row>
    <row r="8234" spans="1:31" x14ac:dyDescent="0.25">
      <c r="A8234">
        <v>2354425</v>
      </c>
      <c r="B8234">
        <v>1</v>
      </c>
      <c r="C8234" t="s">
        <v>81</v>
      </c>
      <c r="D8234" t="s">
        <v>127</v>
      </c>
      <c r="E8234" t="s">
        <v>157</v>
      </c>
      <c r="F8234" t="s">
        <v>23244</v>
      </c>
      <c r="G8234" t="s">
        <v>279</v>
      </c>
      <c r="H8234" t="s">
        <v>154</v>
      </c>
      <c r="I8234" t="s">
        <v>144</v>
      </c>
      <c r="J8234" t="s">
        <v>137</v>
      </c>
      <c r="K8234" t="s">
        <v>138</v>
      </c>
      <c r="L8234" t="s">
        <v>23245</v>
      </c>
      <c r="M8234" t="s">
        <v>23246</v>
      </c>
      <c r="N8234">
        <v>0.47</v>
      </c>
      <c r="O8234">
        <v>0</v>
      </c>
      <c r="P8234">
        <v>5</v>
      </c>
      <c r="Q8234">
        <v>0</v>
      </c>
      <c r="R8234">
        <v>0</v>
      </c>
      <c r="S8234">
        <v>0</v>
      </c>
      <c r="T8234">
        <v>1</v>
      </c>
      <c r="U8234">
        <v>0</v>
      </c>
      <c r="V8234">
        <v>0</v>
      </c>
      <c r="W8234">
        <v>0</v>
      </c>
      <c r="X8234">
        <v>0.24578438218752</v>
      </c>
      <c r="Y8234">
        <v>0</v>
      </c>
      <c r="Z8234">
        <v>0</v>
      </c>
      <c r="AA8234">
        <v>0</v>
      </c>
      <c r="AB8234">
        <v>0.82881130096240008</v>
      </c>
      <c r="AC8234">
        <v>0</v>
      </c>
      <c r="AD8234">
        <v>0</v>
      </c>
      <c r="AE8234">
        <v>1.0745956831499202</v>
      </c>
    </row>
    <row r="8235" spans="1:31" x14ac:dyDescent="0.25">
      <c r="A8235">
        <v>2354531</v>
      </c>
      <c r="B8235">
        <v>1</v>
      </c>
      <c r="C8235" t="s">
        <v>81</v>
      </c>
      <c r="D8235" t="s">
        <v>119</v>
      </c>
      <c r="E8235" t="s">
        <v>151</v>
      </c>
      <c r="F8235" t="s">
        <v>23247</v>
      </c>
      <c r="G8235" t="s">
        <v>153</v>
      </c>
      <c r="H8235" t="s">
        <v>154</v>
      </c>
      <c r="I8235" t="s">
        <v>144</v>
      </c>
      <c r="J8235" t="s">
        <v>137</v>
      </c>
      <c r="K8235" t="s">
        <v>138</v>
      </c>
      <c r="L8235" t="s">
        <v>23248</v>
      </c>
      <c r="M8235" t="s">
        <v>23249</v>
      </c>
      <c r="N8235">
        <v>1.5902777770000001</v>
      </c>
      <c r="O8235">
        <v>0</v>
      </c>
      <c r="P8235">
        <v>33</v>
      </c>
      <c r="Q8235">
        <v>0</v>
      </c>
      <c r="R8235">
        <v>2</v>
      </c>
      <c r="S8235">
        <v>0</v>
      </c>
      <c r="T8235">
        <v>1</v>
      </c>
      <c r="U8235">
        <v>0</v>
      </c>
      <c r="V8235">
        <v>0</v>
      </c>
      <c r="W8235">
        <v>0</v>
      </c>
      <c r="X8235">
        <v>12.480430826803856</v>
      </c>
      <c r="Y8235">
        <v>0</v>
      </c>
      <c r="Z8235">
        <v>7.6355276912401493</v>
      </c>
      <c r="AA8235">
        <v>0</v>
      </c>
      <c r="AB8235">
        <v>0</v>
      </c>
      <c r="AC8235">
        <v>0</v>
      </c>
      <c r="AD8235">
        <v>0</v>
      </c>
      <c r="AE8235">
        <v>20.115958518044003</v>
      </c>
    </row>
    <row r="8236" spans="1:31" x14ac:dyDescent="0.25">
      <c r="A8236">
        <v>2354199</v>
      </c>
      <c r="B8236">
        <v>1</v>
      </c>
      <c r="C8236" t="s">
        <v>81</v>
      </c>
      <c r="D8236" t="s">
        <v>116</v>
      </c>
      <c r="E8236" t="s">
        <v>147</v>
      </c>
      <c r="F8236" t="s">
        <v>2078</v>
      </c>
      <c r="G8236" t="s">
        <v>269</v>
      </c>
      <c r="H8236" t="s">
        <v>135</v>
      </c>
      <c r="I8236" t="s">
        <v>144</v>
      </c>
      <c r="J8236" t="s">
        <v>137</v>
      </c>
      <c r="K8236" t="s">
        <v>209</v>
      </c>
      <c r="L8236" t="s">
        <v>23250</v>
      </c>
      <c r="M8236" t="s">
        <v>23251</v>
      </c>
      <c r="N8236">
        <v>8.9158333330000001</v>
      </c>
      <c r="O8236">
        <v>0</v>
      </c>
      <c r="P8236">
        <v>76</v>
      </c>
      <c r="Q8236">
        <v>0</v>
      </c>
      <c r="R8236">
        <v>0</v>
      </c>
      <c r="S8236">
        <v>0</v>
      </c>
      <c r="T8236">
        <v>1</v>
      </c>
      <c r="U8236">
        <v>0</v>
      </c>
      <c r="V8236">
        <v>0</v>
      </c>
      <c r="W8236">
        <v>0</v>
      </c>
      <c r="X8236">
        <v>38.073194876031508</v>
      </c>
      <c r="Y8236">
        <v>0</v>
      </c>
      <c r="Z8236">
        <v>0</v>
      </c>
      <c r="AA8236">
        <v>0</v>
      </c>
      <c r="AB8236">
        <v>15.451545220354582</v>
      </c>
      <c r="AC8236">
        <v>0</v>
      </c>
      <c r="AD8236">
        <v>0</v>
      </c>
      <c r="AE8236">
        <v>53.52474009638609</v>
      </c>
    </row>
    <row r="8237" spans="1:31" x14ac:dyDescent="0.25">
      <c r="A8237">
        <v>2354222</v>
      </c>
      <c r="B8237">
        <v>1</v>
      </c>
      <c r="C8237" t="s">
        <v>80</v>
      </c>
      <c r="D8237" t="s">
        <v>94</v>
      </c>
      <c r="E8237" t="s">
        <v>240</v>
      </c>
      <c r="F8237" t="s">
        <v>16908</v>
      </c>
      <c r="G8237" t="s">
        <v>208</v>
      </c>
      <c r="H8237" t="s">
        <v>135</v>
      </c>
      <c r="I8237" t="s">
        <v>144</v>
      </c>
      <c r="J8237" t="s">
        <v>137</v>
      </c>
      <c r="K8237" t="s">
        <v>209</v>
      </c>
      <c r="L8237" t="s">
        <v>23252</v>
      </c>
      <c r="M8237" t="s">
        <v>23253</v>
      </c>
      <c r="N8237">
        <v>3.2008333329999998</v>
      </c>
      <c r="O8237">
        <v>1</v>
      </c>
      <c r="P8237">
        <v>3151</v>
      </c>
      <c r="Q8237">
        <v>49</v>
      </c>
      <c r="R8237">
        <v>104</v>
      </c>
      <c r="S8237">
        <v>39</v>
      </c>
      <c r="T8237">
        <v>704</v>
      </c>
      <c r="U8237">
        <v>16</v>
      </c>
      <c r="V8237">
        <v>0</v>
      </c>
      <c r="W8237">
        <v>3.4545293758193436</v>
      </c>
      <c r="X8237">
        <v>1386.3099966055966</v>
      </c>
      <c r="Y8237">
        <v>378.82718758831874</v>
      </c>
      <c r="Z8237">
        <v>413.24140842234442</v>
      </c>
      <c r="AA8237">
        <v>789.3253927561268</v>
      </c>
      <c r="AB8237">
        <v>999.17714140766759</v>
      </c>
      <c r="AC8237">
        <v>1734.6786317901551</v>
      </c>
      <c r="AD8237">
        <v>0</v>
      </c>
      <c r="AE8237">
        <v>5705.0142879460291</v>
      </c>
    </row>
    <row r="8238" spans="1:31" x14ac:dyDescent="0.25">
      <c r="A8238">
        <v>2354362</v>
      </c>
      <c r="B8238">
        <v>1</v>
      </c>
      <c r="C8238" t="s">
        <v>80</v>
      </c>
      <c r="D8238" t="s">
        <v>90</v>
      </c>
      <c r="E8238" t="s">
        <v>151</v>
      </c>
      <c r="F8238" t="s">
        <v>23254</v>
      </c>
      <c r="G8238" t="s">
        <v>153</v>
      </c>
      <c r="H8238" t="s">
        <v>154</v>
      </c>
      <c r="I8238" t="s">
        <v>144</v>
      </c>
      <c r="J8238" t="s">
        <v>137</v>
      </c>
      <c r="K8238" t="s">
        <v>138</v>
      </c>
      <c r="L8238" t="s">
        <v>23255</v>
      </c>
      <c r="M8238" t="s">
        <v>23256</v>
      </c>
      <c r="N8238">
        <v>1.4116666659999999</v>
      </c>
      <c r="O8238">
        <v>0</v>
      </c>
      <c r="P8238">
        <v>143</v>
      </c>
      <c r="Q8238">
        <v>0</v>
      </c>
      <c r="R8238">
        <v>0</v>
      </c>
      <c r="S8238">
        <v>0</v>
      </c>
      <c r="T8238">
        <v>5</v>
      </c>
      <c r="U8238">
        <v>0</v>
      </c>
      <c r="V8238">
        <v>0</v>
      </c>
      <c r="W8238">
        <v>0</v>
      </c>
      <c r="X8238">
        <v>55.26263368038456</v>
      </c>
      <c r="Y8238">
        <v>0</v>
      </c>
      <c r="Z8238">
        <v>0</v>
      </c>
      <c r="AA8238">
        <v>0</v>
      </c>
      <c r="AB8238">
        <v>5.9777456031551859</v>
      </c>
      <c r="AC8238">
        <v>0</v>
      </c>
      <c r="AD8238">
        <v>0</v>
      </c>
      <c r="AE8238">
        <v>61.240379283539745</v>
      </c>
    </row>
    <row r="8239" spans="1:31" x14ac:dyDescent="0.25">
      <c r="A8239">
        <v>2354408</v>
      </c>
      <c r="B8239">
        <v>1</v>
      </c>
      <c r="C8239" t="s">
        <v>80</v>
      </c>
      <c r="D8239" t="s">
        <v>83</v>
      </c>
      <c r="E8239" t="s">
        <v>147</v>
      </c>
      <c r="F8239" t="s">
        <v>23257</v>
      </c>
      <c r="G8239" t="s">
        <v>813</v>
      </c>
      <c r="H8239" t="s">
        <v>135</v>
      </c>
      <c r="I8239" t="s">
        <v>144</v>
      </c>
      <c r="J8239" t="s">
        <v>137</v>
      </c>
      <c r="K8239" t="s">
        <v>138</v>
      </c>
      <c r="L8239" t="s">
        <v>23258</v>
      </c>
      <c r="M8239" t="s">
        <v>23259</v>
      </c>
      <c r="N8239">
        <v>0.30805555499999998</v>
      </c>
      <c r="O8239">
        <v>0</v>
      </c>
      <c r="P8239">
        <v>1</v>
      </c>
      <c r="Q8239">
        <v>0</v>
      </c>
      <c r="R8239">
        <v>0</v>
      </c>
      <c r="S8239">
        <v>0</v>
      </c>
      <c r="T8239">
        <v>225</v>
      </c>
      <c r="U8239">
        <v>0</v>
      </c>
      <c r="V8239">
        <v>11</v>
      </c>
      <c r="W8239">
        <v>0</v>
      </c>
      <c r="X8239">
        <v>3.4676795424568342E-2</v>
      </c>
      <c r="Y8239">
        <v>0</v>
      </c>
      <c r="Z8239">
        <v>0</v>
      </c>
      <c r="AA8239">
        <v>0</v>
      </c>
      <c r="AB8239">
        <v>70.962815295325953</v>
      </c>
      <c r="AC8239">
        <v>0</v>
      </c>
      <c r="AD8239">
        <v>42.24598425337949</v>
      </c>
      <c r="AE8239">
        <v>113.24347634413002</v>
      </c>
    </row>
    <row r="8240" spans="1:31" x14ac:dyDescent="0.25">
      <c r="A8240">
        <v>2354259</v>
      </c>
      <c r="B8240">
        <v>1</v>
      </c>
      <c r="C8240" t="s">
        <v>80</v>
      </c>
      <c r="D8240" t="s">
        <v>108</v>
      </c>
      <c r="E8240" t="s">
        <v>174</v>
      </c>
      <c r="F8240" t="s">
        <v>23260</v>
      </c>
      <c r="G8240" t="s">
        <v>208</v>
      </c>
      <c r="H8240" t="s">
        <v>154</v>
      </c>
      <c r="I8240" t="s">
        <v>144</v>
      </c>
      <c r="J8240" t="s">
        <v>137</v>
      </c>
      <c r="K8240" t="s">
        <v>209</v>
      </c>
      <c r="L8240" t="s">
        <v>23261</v>
      </c>
      <c r="M8240" t="s">
        <v>23262</v>
      </c>
      <c r="N8240">
        <v>7.9627777770000003</v>
      </c>
      <c r="O8240">
        <v>0</v>
      </c>
      <c r="P8240">
        <v>18</v>
      </c>
      <c r="Q8240">
        <v>0</v>
      </c>
      <c r="R8240">
        <v>13</v>
      </c>
      <c r="S8240">
        <v>0</v>
      </c>
      <c r="T8240">
        <v>6</v>
      </c>
      <c r="U8240">
        <v>0</v>
      </c>
      <c r="V8240">
        <v>0</v>
      </c>
      <c r="W8240">
        <v>0</v>
      </c>
      <c r="X8240">
        <v>42.008570984849563</v>
      </c>
      <c r="Y8240">
        <v>0</v>
      </c>
      <c r="Z8240">
        <v>94.723982598912727</v>
      </c>
      <c r="AA8240">
        <v>0</v>
      </c>
      <c r="AB8240">
        <v>24.097478267321616</v>
      </c>
      <c r="AC8240">
        <v>0</v>
      </c>
      <c r="AD8240">
        <v>0</v>
      </c>
      <c r="AE8240">
        <v>160.8300318510839</v>
      </c>
    </row>
    <row r="8241" spans="1:31" x14ac:dyDescent="0.25">
      <c r="A8241">
        <v>2354136</v>
      </c>
      <c r="B8241">
        <v>1</v>
      </c>
      <c r="C8241" t="s">
        <v>80</v>
      </c>
      <c r="D8241" t="s">
        <v>91</v>
      </c>
      <c r="E8241" t="s">
        <v>132</v>
      </c>
      <c r="F8241" t="s">
        <v>5498</v>
      </c>
      <c r="G8241" t="s">
        <v>134</v>
      </c>
      <c r="H8241" t="s">
        <v>135</v>
      </c>
      <c r="I8241" t="s">
        <v>144</v>
      </c>
      <c r="J8241" t="s">
        <v>137</v>
      </c>
      <c r="K8241" t="s">
        <v>138</v>
      </c>
      <c r="L8241" t="s">
        <v>23263</v>
      </c>
      <c r="M8241" t="s">
        <v>23264</v>
      </c>
      <c r="N8241">
        <v>1.1100000000000001</v>
      </c>
      <c r="O8241">
        <v>24</v>
      </c>
      <c r="P8241">
        <v>235</v>
      </c>
      <c r="Q8241">
        <v>41</v>
      </c>
      <c r="R8241">
        <v>65</v>
      </c>
      <c r="S8241">
        <v>30</v>
      </c>
      <c r="T8241">
        <v>212</v>
      </c>
      <c r="U8241">
        <v>1</v>
      </c>
      <c r="V8241">
        <v>0</v>
      </c>
      <c r="W8241">
        <v>21.153754586599213</v>
      </c>
      <c r="X8241">
        <v>53.883684644395487</v>
      </c>
      <c r="Y8241">
        <v>48.348311528077318</v>
      </c>
      <c r="Z8241">
        <v>74.638598833669349</v>
      </c>
      <c r="AA8241">
        <v>125.57541542082471</v>
      </c>
      <c r="AB8241">
        <v>180.74949218621771</v>
      </c>
      <c r="AC8241">
        <v>0.41701751104757834</v>
      </c>
      <c r="AD8241">
        <v>0</v>
      </c>
      <c r="AE8241">
        <v>504.76627471083134</v>
      </c>
    </row>
    <row r="8242" spans="1:31" x14ac:dyDescent="0.25">
      <c r="A8242">
        <v>2354279</v>
      </c>
      <c r="B8242">
        <v>1</v>
      </c>
      <c r="C8242" t="s">
        <v>81</v>
      </c>
      <c r="D8242" t="s">
        <v>112</v>
      </c>
      <c r="E8242" t="s">
        <v>141</v>
      </c>
      <c r="F8242" t="s">
        <v>23265</v>
      </c>
      <c r="G8242" t="s">
        <v>134</v>
      </c>
      <c r="H8242" t="s">
        <v>135</v>
      </c>
      <c r="I8242" t="s">
        <v>144</v>
      </c>
      <c r="J8242" t="s">
        <v>137</v>
      </c>
      <c r="K8242" t="s">
        <v>138</v>
      </c>
      <c r="L8242" t="s">
        <v>23266</v>
      </c>
      <c r="M8242" t="s">
        <v>23267</v>
      </c>
      <c r="N8242">
        <v>1.3941666660000001</v>
      </c>
      <c r="O8242">
        <v>0</v>
      </c>
      <c r="P8242">
        <v>0</v>
      </c>
      <c r="Q8242">
        <v>25</v>
      </c>
      <c r="R8242">
        <v>0</v>
      </c>
      <c r="S8242">
        <v>2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354.50773740477604</v>
      </c>
      <c r="Z8242">
        <v>0</v>
      </c>
      <c r="AA8242">
        <v>10.265541599044267</v>
      </c>
      <c r="AB8242">
        <v>0</v>
      </c>
      <c r="AC8242">
        <v>0</v>
      </c>
      <c r="AD8242">
        <v>0</v>
      </c>
      <c r="AE8242">
        <v>364.77327900382028</v>
      </c>
    </row>
    <row r="8243" spans="1:31" x14ac:dyDescent="0.25">
      <c r="A8243">
        <v>2354179</v>
      </c>
      <c r="B8243">
        <v>1</v>
      </c>
      <c r="C8243" t="s">
        <v>80</v>
      </c>
      <c r="D8243" t="s">
        <v>106</v>
      </c>
      <c r="E8243" t="s">
        <v>147</v>
      </c>
      <c r="F8243" t="s">
        <v>23268</v>
      </c>
      <c r="G8243" t="s">
        <v>184</v>
      </c>
      <c r="H8243" t="s">
        <v>135</v>
      </c>
      <c r="I8243" t="s">
        <v>144</v>
      </c>
      <c r="J8243" t="s">
        <v>137</v>
      </c>
      <c r="K8243" t="s">
        <v>138</v>
      </c>
      <c r="L8243" t="s">
        <v>23269</v>
      </c>
      <c r="M8243" t="s">
        <v>23270</v>
      </c>
      <c r="N8243">
        <v>1.6144444440000001</v>
      </c>
      <c r="O8243">
        <v>0</v>
      </c>
      <c r="P8243">
        <v>272</v>
      </c>
      <c r="Q8243">
        <v>0</v>
      </c>
      <c r="R8243">
        <v>4</v>
      </c>
      <c r="S8243">
        <v>0</v>
      </c>
      <c r="T8243">
        <v>23</v>
      </c>
      <c r="U8243">
        <v>0</v>
      </c>
      <c r="V8243">
        <v>0</v>
      </c>
      <c r="W8243">
        <v>0</v>
      </c>
      <c r="X8243">
        <v>56.903497464341122</v>
      </c>
      <c r="Y8243">
        <v>0</v>
      </c>
      <c r="Z8243">
        <v>9.4988183082870794</v>
      </c>
      <c r="AA8243">
        <v>0</v>
      </c>
      <c r="AB8243">
        <v>39.75983714717681</v>
      </c>
      <c r="AC8243">
        <v>0</v>
      </c>
      <c r="AD8243">
        <v>0</v>
      </c>
      <c r="AE8243">
        <v>106.16215291980501</v>
      </c>
    </row>
    <row r="8244" spans="1:31" x14ac:dyDescent="0.25">
      <c r="A8244">
        <v>2354294</v>
      </c>
      <c r="B8244">
        <v>1</v>
      </c>
      <c r="C8244" t="s">
        <v>80</v>
      </c>
      <c r="D8244" t="s">
        <v>106</v>
      </c>
      <c r="E8244" t="s">
        <v>132</v>
      </c>
      <c r="F8244" t="s">
        <v>9213</v>
      </c>
      <c r="G8244" t="s">
        <v>352</v>
      </c>
      <c r="H8244" t="s">
        <v>135</v>
      </c>
      <c r="I8244" t="s">
        <v>144</v>
      </c>
      <c r="J8244" t="s">
        <v>3</v>
      </c>
      <c r="K8244" t="s">
        <v>138</v>
      </c>
      <c r="L8244" t="s">
        <v>23271</v>
      </c>
      <c r="M8244" t="s">
        <v>23272</v>
      </c>
      <c r="N8244">
        <v>0.30305555499999998</v>
      </c>
      <c r="O8244">
        <v>0</v>
      </c>
      <c r="P8244">
        <v>4180</v>
      </c>
      <c r="Q8244">
        <v>0</v>
      </c>
      <c r="R8244">
        <v>13</v>
      </c>
      <c r="S8244">
        <v>2</v>
      </c>
      <c r="T8244">
        <v>297</v>
      </c>
      <c r="U8244">
        <v>1</v>
      </c>
      <c r="V8244">
        <v>2</v>
      </c>
      <c r="W8244">
        <v>0</v>
      </c>
      <c r="X8244">
        <v>272.64363666527083</v>
      </c>
      <c r="Y8244">
        <v>0</v>
      </c>
      <c r="Z8244">
        <v>9.7889531265146399</v>
      </c>
      <c r="AA8244">
        <v>325.95316562212685</v>
      </c>
      <c r="AB8244">
        <v>131.67956287323116</v>
      </c>
      <c r="AC8244">
        <v>4.5612195949695096</v>
      </c>
      <c r="AD8244">
        <v>3.2041184635329927</v>
      </c>
      <c r="AE8244">
        <v>747.83065634564593</v>
      </c>
    </row>
    <row r="8245" spans="1:31" x14ac:dyDescent="0.25">
      <c r="A8245">
        <v>2354271</v>
      </c>
      <c r="B8245">
        <v>1</v>
      </c>
      <c r="C8245" t="s">
        <v>80</v>
      </c>
      <c r="D8245" t="s">
        <v>108</v>
      </c>
      <c r="E8245" t="s">
        <v>174</v>
      </c>
      <c r="F8245" t="s">
        <v>23273</v>
      </c>
      <c r="G8245" t="s">
        <v>208</v>
      </c>
      <c r="H8245" t="s">
        <v>154</v>
      </c>
      <c r="I8245" t="s">
        <v>144</v>
      </c>
      <c r="J8245" t="s">
        <v>137</v>
      </c>
      <c r="K8245" t="s">
        <v>209</v>
      </c>
      <c r="L8245" t="s">
        <v>23274</v>
      </c>
      <c r="M8245" t="s">
        <v>23275</v>
      </c>
      <c r="N8245">
        <v>6.8377777770000003</v>
      </c>
      <c r="O8245">
        <v>0</v>
      </c>
      <c r="P8245">
        <v>32</v>
      </c>
      <c r="Q8245">
        <v>0</v>
      </c>
      <c r="R8245">
        <v>10</v>
      </c>
      <c r="S8245">
        <v>0</v>
      </c>
      <c r="T8245">
        <v>6</v>
      </c>
      <c r="U8245">
        <v>0</v>
      </c>
      <c r="V8245">
        <v>0</v>
      </c>
      <c r="W8245">
        <v>0</v>
      </c>
      <c r="X8245">
        <v>35.399125724126939</v>
      </c>
      <c r="Y8245">
        <v>0</v>
      </c>
      <c r="Z8245">
        <v>29.962372292685064</v>
      </c>
      <c r="AA8245">
        <v>0</v>
      </c>
      <c r="AB8245">
        <v>28.208586024977819</v>
      </c>
      <c r="AC8245">
        <v>0</v>
      </c>
      <c r="AD8245">
        <v>0</v>
      </c>
      <c r="AE8245">
        <v>93.570084041789826</v>
      </c>
    </row>
    <row r="8246" spans="1:31" x14ac:dyDescent="0.25">
      <c r="A8246">
        <v>2354457</v>
      </c>
      <c r="B8246">
        <v>1</v>
      </c>
      <c r="C8246" t="s">
        <v>80</v>
      </c>
      <c r="D8246" t="s">
        <v>98</v>
      </c>
      <c r="E8246" t="s">
        <v>132</v>
      </c>
      <c r="F8246" t="s">
        <v>428</v>
      </c>
      <c r="G8246" t="s">
        <v>363</v>
      </c>
      <c r="H8246" t="s">
        <v>135</v>
      </c>
      <c r="I8246" t="s">
        <v>144</v>
      </c>
      <c r="J8246" t="s">
        <v>137</v>
      </c>
      <c r="K8246" t="s">
        <v>138</v>
      </c>
      <c r="L8246" t="s">
        <v>23276</v>
      </c>
      <c r="M8246" t="s">
        <v>23277</v>
      </c>
      <c r="N8246">
        <v>0.37138888799999997</v>
      </c>
      <c r="O8246">
        <v>0</v>
      </c>
      <c r="P8246">
        <v>21</v>
      </c>
      <c r="Q8246">
        <v>29</v>
      </c>
      <c r="R8246">
        <v>188</v>
      </c>
      <c r="S8246">
        <v>11</v>
      </c>
      <c r="T8246">
        <v>66</v>
      </c>
      <c r="U8246">
        <v>2</v>
      </c>
      <c r="V8246">
        <v>0</v>
      </c>
      <c r="W8246">
        <v>0</v>
      </c>
      <c r="X8246">
        <v>6.4726642649582669</v>
      </c>
      <c r="Y8246">
        <v>144.48453693350172</v>
      </c>
      <c r="Z8246">
        <v>452.74650564061523</v>
      </c>
      <c r="AA8246">
        <v>38.53201043296135</v>
      </c>
      <c r="AB8246">
        <v>94.616503347572348</v>
      </c>
      <c r="AC8246">
        <v>30.284279260947923</v>
      </c>
      <c r="AD8246">
        <v>0</v>
      </c>
      <c r="AE8246">
        <v>767.13649988055681</v>
      </c>
    </row>
    <row r="8247" spans="1:31" x14ac:dyDescent="0.25">
      <c r="A8247">
        <v>2354434</v>
      </c>
      <c r="B8247">
        <v>1</v>
      </c>
      <c r="C8247" t="s">
        <v>81</v>
      </c>
      <c r="D8247" t="s">
        <v>117</v>
      </c>
      <c r="E8247" t="s">
        <v>132</v>
      </c>
      <c r="F8247" t="s">
        <v>3020</v>
      </c>
      <c r="G8247" t="s">
        <v>134</v>
      </c>
      <c r="H8247" t="s">
        <v>135</v>
      </c>
      <c r="I8247" t="s">
        <v>144</v>
      </c>
      <c r="J8247" t="s">
        <v>137</v>
      </c>
      <c r="K8247" t="s">
        <v>138</v>
      </c>
      <c r="L8247" t="s">
        <v>23278</v>
      </c>
      <c r="M8247" t="s">
        <v>23279</v>
      </c>
      <c r="N8247">
        <v>5.6666665999999997E-2</v>
      </c>
      <c r="O8247">
        <v>2</v>
      </c>
      <c r="P8247">
        <v>540</v>
      </c>
      <c r="Q8247">
        <v>12</v>
      </c>
      <c r="R8247">
        <v>41</v>
      </c>
      <c r="S8247">
        <v>13</v>
      </c>
      <c r="T8247">
        <v>23</v>
      </c>
      <c r="U8247">
        <v>1</v>
      </c>
      <c r="V8247">
        <v>0</v>
      </c>
      <c r="W8247">
        <v>9.3374684131383334E-2</v>
      </c>
      <c r="X8247">
        <v>3.9359735213056433</v>
      </c>
      <c r="Y8247">
        <v>1.3210613700666767</v>
      </c>
      <c r="Z8247">
        <v>1.5496779248625268</v>
      </c>
      <c r="AA8247">
        <v>1.4317541668659635</v>
      </c>
      <c r="AB8247">
        <v>0.8489731859638936</v>
      </c>
      <c r="AC8247">
        <v>2.5909626465712337</v>
      </c>
      <c r="AD8247">
        <v>0</v>
      </c>
      <c r="AE8247">
        <v>11.771777499767321</v>
      </c>
    </row>
    <row r="8248" spans="1:31" x14ac:dyDescent="0.25">
      <c r="A8248">
        <v>2354311</v>
      </c>
      <c r="B8248">
        <v>1</v>
      </c>
      <c r="C8248" t="s">
        <v>80</v>
      </c>
      <c r="D8248" t="s">
        <v>93</v>
      </c>
      <c r="E8248" t="s">
        <v>132</v>
      </c>
      <c r="F8248" t="s">
        <v>288</v>
      </c>
      <c r="G8248" t="s">
        <v>134</v>
      </c>
      <c r="H8248" t="s">
        <v>135</v>
      </c>
      <c r="I8248" t="s">
        <v>144</v>
      </c>
      <c r="J8248" t="s">
        <v>137</v>
      </c>
      <c r="K8248" t="s">
        <v>138</v>
      </c>
      <c r="L8248" t="s">
        <v>23280</v>
      </c>
      <c r="M8248" t="s">
        <v>23281</v>
      </c>
      <c r="N8248">
        <v>0.82583333299999995</v>
      </c>
      <c r="O8248">
        <v>3</v>
      </c>
      <c r="P8248">
        <v>4</v>
      </c>
      <c r="Q8248">
        <v>37</v>
      </c>
      <c r="R8248">
        <v>1</v>
      </c>
      <c r="S8248">
        <v>11</v>
      </c>
      <c r="T8248">
        <v>12</v>
      </c>
      <c r="U8248">
        <v>1</v>
      </c>
      <c r="V8248">
        <v>0</v>
      </c>
      <c r="W8248">
        <v>3.3045431285048061</v>
      </c>
      <c r="X8248">
        <v>9.4615364661820767</v>
      </c>
      <c r="Y8248">
        <v>224.08114776315611</v>
      </c>
      <c r="Z8248">
        <v>2.4122536632537996</v>
      </c>
      <c r="AA8248">
        <v>30.868468449262011</v>
      </c>
      <c r="AB8248">
        <v>22.236711576585243</v>
      </c>
      <c r="AC8248">
        <v>9.9404828131844241</v>
      </c>
      <c r="AD8248">
        <v>0</v>
      </c>
      <c r="AE8248">
        <v>302.30514386012851</v>
      </c>
    </row>
    <row r="8249" spans="1:31" x14ac:dyDescent="0.25">
      <c r="A8249">
        <v>2354148</v>
      </c>
      <c r="B8249">
        <v>1</v>
      </c>
      <c r="C8249" t="s">
        <v>80</v>
      </c>
      <c r="D8249" t="s">
        <v>97</v>
      </c>
      <c r="E8249" t="s">
        <v>240</v>
      </c>
      <c r="F8249" t="s">
        <v>22605</v>
      </c>
      <c r="G8249" t="s">
        <v>134</v>
      </c>
      <c r="H8249" t="s">
        <v>135</v>
      </c>
      <c r="I8249" t="s">
        <v>144</v>
      </c>
      <c r="J8249" t="s">
        <v>137</v>
      </c>
      <c r="K8249" t="s">
        <v>138</v>
      </c>
      <c r="L8249" t="s">
        <v>23282</v>
      </c>
      <c r="M8249" t="s">
        <v>23283</v>
      </c>
      <c r="N8249">
        <v>0.108611111</v>
      </c>
      <c r="O8249">
        <v>22</v>
      </c>
      <c r="P8249">
        <v>245</v>
      </c>
      <c r="Q8249">
        <v>0</v>
      </c>
      <c r="R8249">
        <v>50</v>
      </c>
      <c r="S8249">
        <v>5</v>
      </c>
      <c r="T8249">
        <v>35</v>
      </c>
      <c r="U8249">
        <v>0</v>
      </c>
      <c r="V8249">
        <v>0</v>
      </c>
      <c r="W8249">
        <v>14.882825826882559</v>
      </c>
      <c r="X8249">
        <v>33.475624848810817</v>
      </c>
      <c r="Y8249">
        <v>0</v>
      </c>
      <c r="Z8249">
        <v>4.8433014035232969</v>
      </c>
      <c r="AA8249">
        <v>7.2451593238094629</v>
      </c>
      <c r="AB8249">
        <v>3.3459232205117226</v>
      </c>
      <c r="AC8249">
        <v>0</v>
      </c>
      <c r="AD8249">
        <v>0</v>
      </c>
      <c r="AE8249">
        <v>63.792834623537857</v>
      </c>
    </row>
    <row r="8250" spans="1:31" x14ac:dyDescent="0.25">
      <c r="A8250">
        <v>2354394</v>
      </c>
      <c r="B8250">
        <v>1</v>
      </c>
      <c r="C8250" t="s">
        <v>80</v>
      </c>
      <c r="D8250" t="s">
        <v>100</v>
      </c>
      <c r="E8250" t="s">
        <v>326</v>
      </c>
      <c r="F8250" t="s">
        <v>23284</v>
      </c>
      <c r="G8250" t="s">
        <v>667</v>
      </c>
      <c r="H8250" t="s">
        <v>154</v>
      </c>
      <c r="I8250" t="s">
        <v>144</v>
      </c>
      <c r="J8250" t="s">
        <v>137</v>
      </c>
      <c r="K8250" t="s">
        <v>138</v>
      </c>
      <c r="L8250" t="s">
        <v>23285</v>
      </c>
      <c r="M8250" t="s">
        <v>23286</v>
      </c>
      <c r="N8250">
        <v>0.80944444400000004</v>
      </c>
      <c r="O8250">
        <v>0</v>
      </c>
      <c r="P8250">
        <v>31</v>
      </c>
      <c r="Q8250">
        <v>0</v>
      </c>
      <c r="R8250">
        <v>0</v>
      </c>
      <c r="S8250">
        <v>0</v>
      </c>
      <c r="T8250">
        <v>14</v>
      </c>
      <c r="U8250">
        <v>0</v>
      </c>
      <c r="V8250">
        <v>0</v>
      </c>
      <c r="W8250">
        <v>0</v>
      </c>
      <c r="X8250">
        <v>5.9478850726178871</v>
      </c>
      <c r="Y8250">
        <v>0</v>
      </c>
      <c r="Z8250">
        <v>0</v>
      </c>
      <c r="AA8250">
        <v>0</v>
      </c>
      <c r="AB8250">
        <v>14.038495685184888</v>
      </c>
      <c r="AC8250">
        <v>0</v>
      </c>
      <c r="AD8250">
        <v>0</v>
      </c>
      <c r="AE8250">
        <v>19.986380757802774</v>
      </c>
    </row>
    <row r="8251" spans="1:31" x14ac:dyDescent="0.25">
      <c r="A8251">
        <v>2354208</v>
      </c>
      <c r="B8251">
        <v>1</v>
      </c>
      <c r="C8251" t="s">
        <v>80</v>
      </c>
      <c r="D8251" t="s">
        <v>98</v>
      </c>
      <c r="E8251" t="s">
        <v>141</v>
      </c>
      <c r="F8251" t="s">
        <v>23287</v>
      </c>
      <c r="G8251" t="s">
        <v>363</v>
      </c>
      <c r="H8251" t="s">
        <v>135</v>
      </c>
      <c r="I8251" t="s">
        <v>144</v>
      </c>
      <c r="J8251" t="s">
        <v>137</v>
      </c>
      <c r="K8251" t="s">
        <v>138</v>
      </c>
      <c r="L8251" t="s">
        <v>23288</v>
      </c>
      <c r="M8251" t="s">
        <v>23289</v>
      </c>
      <c r="N8251">
        <v>0.90722222200000002</v>
      </c>
      <c r="O8251">
        <v>0</v>
      </c>
      <c r="P8251">
        <v>440</v>
      </c>
      <c r="Q8251">
        <v>22</v>
      </c>
      <c r="R8251">
        <v>48</v>
      </c>
      <c r="S8251">
        <v>7</v>
      </c>
      <c r="T8251">
        <v>131</v>
      </c>
      <c r="U8251">
        <v>1</v>
      </c>
      <c r="V8251">
        <v>0</v>
      </c>
      <c r="W8251">
        <v>0</v>
      </c>
      <c r="X8251">
        <v>85.019668111618216</v>
      </c>
      <c r="Y8251">
        <v>89.726040059181173</v>
      </c>
      <c r="Z8251">
        <v>79.271732377990105</v>
      </c>
      <c r="AA8251">
        <v>15.291157249693384</v>
      </c>
      <c r="AB8251">
        <v>103.11827668645175</v>
      </c>
      <c r="AC8251">
        <v>71.113904438824136</v>
      </c>
      <c r="AD8251">
        <v>0</v>
      </c>
      <c r="AE8251">
        <v>443.54077892375875</v>
      </c>
    </row>
    <row r="8252" spans="1:31" x14ac:dyDescent="0.25">
      <c r="A8252">
        <v>2354497</v>
      </c>
      <c r="B8252">
        <v>1</v>
      </c>
      <c r="C8252" t="s">
        <v>80</v>
      </c>
      <c r="D8252" t="s">
        <v>90</v>
      </c>
      <c r="E8252" t="s">
        <v>157</v>
      </c>
      <c r="F8252" t="s">
        <v>23290</v>
      </c>
      <c r="G8252" t="s">
        <v>1274</v>
      </c>
      <c r="H8252" t="s">
        <v>154</v>
      </c>
      <c r="I8252" t="s">
        <v>144</v>
      </c>
      <c r="J8252" t="s">
        <v>137</v>
      </c>
      <c r="K8252" t="s">
        <v>138</v>
      </c>
      <c r="L8252" t="s">
        <v>23291</v>
      </c>
      <c r="M8252" t="s">
        <v>23292</v>
      </c>
      <c r="N8252">
        <v>3.9227777769999999</v>
      </c>
      <c r="O8252">
        <v>0</v>
      </c>
      <c r="P8252">
        <v>2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1.3149625534377041</v>
      </c>
      <c r="Y8252">
        <v>0</v>
      </c>
      <c r="Z8252">
        <v>0</v>
      </c>
      <c r="AA8252">
        <v>0</v>
      </c>
      <c r="AB8252">
        <v>0</v>
      </c>
      <c r="AC8252">
        <v>0</v>
      </c>
      <c r="AD8252">
        <v>0</v>
      </c>
      <c r="AE8252">
        <v>1.3149625534377041</v>
      </c>
    </row>
    <row r="8253" spans="1:31" x14ac:dyDescent="0.25">
      <c r="A8253">
        <v>2354188</v>
      </c>
      <c r="B8253">
        <v>1</v>
      </c>
      <c r="C8253" t="s">
        <v>80</v>
      </c>
      <c r="D8253" t="s">
        <v>83</v>
      </c>
      <c r="E8253" t="s">
        <v>147</v>
      </c>
      <c r="F8253" t="s">
        <v>23293</v>
      </c>
      <c r="G8253" t="s">
        <v>208</v>
      </c>
      <c r="H8253" t="s">
        <v>135</v>
      </c>
      <c r="I8253" t="s">
        <v>144</v>
      </c>
      <c r="J8253" t="s">
        <v>137</v>
      </c>
      <c r="K8253" t="s">
        <v>209</v>
      </c>
      <c r="L8253" t="s">
        <v>23294</v>
      </c>
      <c r="M8253" t="s">
        <v>23295</v>
      </c>
      <c r="N8253">
        <v>8.5361111110000003</v>
      </c>
      <c r="O8253">
        <v>0</v>
      </c>
      <c r="P8253">
        <v>0</v>
      </c>
      <c r="Q8253">
        <v>0</v>
      </c>
      <c r="R8253">
        <v>0</v>
      </c>
      <c r="S8253">
        <v>4</v>
      </c>
      <c r="T8253">
        <v>358</v>
      </c>
      <c r="U8253">
        <v>2</v>
      </c>
      <c r="V8253">
        <v>6</v>
      </c>
      <c r="W8253">
        <v>0</v>
      </c>
      <c r="X8253">
        <v>0</v>
      </c>
      <c r="Y8253">
        <v>0</v>
      </c>
      <c r="Z8253">
        <v>0</v>
      </c>
      <c r="AA8253">
        <v>224.6433115024123</v>
      </c>
      <c r="AB8253">
        <v>2647.7787491316863</v>
      </c>
      <c r="AC8253">
        <v>359.18700846914646</v>
      </c>
      <c r="AD8253">
        <v>818.61216147851007</v>
      </c>
      <c r="AE8253">
        <v>4050.2212305817552</v>
      </c>
    </row>
    <row r="8254" spans="1:31" x14ac:dyDescent="0.25">
      <c r="A8254">
        <v>2354354</v>
      </c>
      <c r="B8254">
        <v>1</v>
      </c>
      <c r="C8254" t="s">
        <v>80</v>
      </c>
      <c r="D8254" t="s">
        <v>109</v>
      </c>
      <c r="E8254" t="s">
        <v>151</v>
      </c>
      <c r="F8254" t="s">
        <v>8650</v>
      </c>
      <c r="G8254" t="s">
        <v>153</v>
      </c>
      <c r="H8254" t="s">
        <v>154</v>
      </c>
      <c r="I8254" t="s">
        <v>144</v>
      </c>
      <c r="J8254" t="s">
        <v>137</v>
      </c>
      <c r="K8254" t="s">
        <v>138</v>
      </c>
      <c r="L8254" t="s">
        <v>23296</v>
      </c>
      <c r="M8254" t="s">
        <v>23297</v>
      </c>
      <c r="N8254">
        <v>1.227222222</v>
      </c>
      <c r="O8254">
        <v>0</v>
      </c>
      <c r="P8254">
        <v>7</v>
      </c>
      <c r="Q8254">
        <v>0</v>
      </c>
      <c r="R8254">
        <v>2</v>
      </c>
      <c r="S8254">
        <v>0</v>
      </c>
      <c r="T8254">
        <v>1</v>
      </c>
      <c r="U8254">
        <v>0</v>
      </c>
      <c r="V8254">
        <v>0</v>
      </c>
      <c r="W8254">
        <v>0</v>
      </c>
      <c r="X8254">
        <v>1.9391483598667616</v>
      </c>
      <c r="Y8254">
        <v>0</v>
      </c>
      <c r="Z8254">
        <v>9.9484193380223118</v>
      </c>
      <c r="AA8254">
        <v>0</v>
      </c>
      <c r="AB8254">
        <v>2.26938118666224</v>
      </c>
      <c r="AC8254">
        <v>0</v>
      </c>
      <c r="AD8254">
        <v>0</v>
      </c>
      <c r="AE8254">
        <v>14.156948884551314</v>
      </c>
    </row>
    <row r="8255" spans="1:31" x14ac:dyDescent="0.25">
      <c r="A8255">
        <v>2354517</v>
      </c>
      <c r="B8255">
        <v>1</v>
      </c>
      <c r="C8255" t="s">
        <v>80</v>
      </c>
      <c r="D8255" t="s">
        <v>108</v>
      </c>
      <c r="E8255" t="s">
        <v>157</v>
      </c>
      <c r="F8255" t="s">
        <v>23298</v>
      </c>
      <c r="G8255" t="s">
        <v>159</v>
      </c>
      <c r="H8255" t="s">
        <v>154</v>
      </c>
      <c r="I8255" t="s">
        <v>144</v>
      </c>
      <c r="J8255" t="s">
        <v>137</v>
      </c>
      <c r="K8255" t="s">
        <v>138</v>
      </c>
      <c r="L8255" t="s">
        <v>23299</v>
      </c>
      <c r="M8255" t="s">
        <v>23300</v>
      </c>
      <c r="N8255">
        <v>1.0580555549999999</v>
      </c>
      <c r="O8255">
        <v>0</v>
      </c>
      <c r="P8255">
        <v>1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5.0659191051524999E-2</v>
      </c>
      <c r="Y8255">
        <v>0</v>
      </c>
      <c r="Z8255">
        <v>0</v>
      </c>
      <c r="AA8255">
        <v>0</v>
      </c>
      <c r="AB8255">
        <v>0</v>
      </c>
      <c r="AC8255">
        <v>0</v>
      </c>
      <c r="AD8255">
        <v>0</v>
      </c>
      <c r="AE8255">
        <v>5.0659191051524999E-2</v>
      </c>
    </row>
    <row r="8256" spans="1:31" x14ac:dyDescent="0.25">
      <c r="A8256">
        <v>2354168</v>
      </c>
      <c r="B8256">
        <v>1</v>
      </c>
      <c r="C8256" t="s">
        <v>80</v>
      </c>
      <c r="D8256" t="s">
        <v>98</v>
      </c>
      <c r="E8256" t="s">
        <v>147</v>
      </c>
      <c r="F8256" t="s">
        <v>23301</v>
      </c>
      <c r="G8256" t="s">
        <v>184</v>
      </c>
      <c r="H8256" t="s">
        <v>135</v>
      </c>
      <c r="I8256" t="s">
        <v>144</v>
      </c>
      <c r="J8256" t="s">
        <v>137</v>
      </c>
      <c r="K8256" t="s">
        <v>138</v>
      </c>
      <c r="L8256" t="s">
        <v>23302</v>
      </c>
      <c r="M8256" t="s">
        <v>23303</v>
      </c>
      <c r="N8256">
        <v>1.551111111</v>
      </c>
      <c r="O8256">
        <v>0</v>
      </c>
      <c r="P8256">
        <v>15</v>
      </c>
      <c r="Q8256">
        <v>0</v>
      </c>
      <c r="R8256">
        <v>11</v>
      </c>
      <c r="S8256">
        <v>0</v>
      </c>
      <c r="T8256">
        <v>30</v>
      </c>
      <c r="U8256">
        <v>0</v>
      </c>
      <c r="V8256">
        <v>0</v>
      </c>
      <c r="W8256">
        <v>0</v>
      </c>
      <c r="X8256">
        <v>6.0359841288363567</v>
      </c>
      <c r="Y8256">
        <v>0</v>
      </c>
      <c r="Z8256">
        <v>25.318009320959206</v>
      </c>
      <c r="AA8256">
        <v>0</v>
      </c>
      <c r="AB8256">
        <v>45.444213921522135</v>
      </c>
      <c r="AC8256">
        <v>0</v>
      </c>
      <c r="AD8256">
        <v>0</v>
      </c>
      <c r="AE8256">
        <v>76.798207371317702</v>
      </c>
    </row>
    <row r="8257" spans="1:31" x14ac:dyDescent="0.25">
      <c r="A8257">
        <v>2354288</v>
      </c>
      <c r="B8257">
        <v>1</v>
      </c>
      <c r="C8257" t="s">
        <v>80</v>
      </c>
      <c r="D8257" t="s">
        <v>110</v>
      </c>
      <c r="E8257" t="s">
        <v>147</v>
      </c>
      <c r="F8257" t="s">
        <v>23304</v>
      </c>
      <c r="G8257" t="s">
        <v>134</v>
      </c>
      <c r="H8257" t="s">
        <v>135</v>
      </c>
      <c r="I8257" t="s">
        <v>144</v>
      </c>
      <c r="J8257" t="s">
        <v>137</v>
      </c>
      <c r="K8257" t="s">
        <v>138</v>
      </c>
      <c r="L8257" t="s">
        <v>23305</v>
      </c>
      <c r="M8257" t="s">
        <v>23306</v>
      </c>
      <c r="N8257">
        <v>0.36555555499999998</v>
      </c>
      <c r="O8257">
        <v>0</v>
      </c>
      <c r="P8257">
        <v>2131</v>
      </c>
      <c r="Q8257">
        <v>0</v>
      </c>
      <c r="R8257">
        <v>0</v>
      </c>
      <c r="S8257">
        <v>0</v>
      </c>
      <c r="T8257">
        <v>113</v>
      </c>
      <c r="U8257">
        <v>0</v>
      </c>
      <c r="V8257">
        <v>0</v>
      </c>
      <c r="W8257">
        <v>0</v>
      </c>
      <c r="X8257">
        <v>221.8197965529308</v>
      </c>
      <c r="Y8257">
        <v>0</v>
      </c>
      <c r="Z8257">
        <v>0</v>
      </c>
      <c r="AA8257">
        <v>0</v>
      </c>
      <c r="AB8257">
        <v>61.964611511367082</v>
      </c>
      <c r="AC8257">
        <v>0</v>
      </c>
      <c r="AD8257">
        <v>0</v>
      </c>
      <c r="AE8257">
        <v>283.78440806429785</v>
      </c>
    </row>
    <row r="8258" spans="1:31" x14ac:dyDescent="0.25">
      <c r="A8258">
        <v>2354417</v>
      </c>
      <c r="B8258">
        <v>1</v>
      </c>
      <c r="C8258" t="s">
        <v>80</v>
      </c>
      <c r="D8258" t="s">
        <v>105</v>
      </c>
      <c r="E8258" t="s">
        <v>147</v>
      </c>
      <c r="F8258" t="s">
        <v>23307</v>
      </c>
      <c r="G8258" t="s">
        <v>184</v>
      </c>
      <c r="H8258" t="s">
        <v>135</v>
      </c>
      <c r="I8258" t="s">
        <v>144</v>
      </c>
      <c r="J8258" t="s">
        <v>137</v>
      </c>
      <c r="K8258" t="s">
        <v>138</v>
      </c>
      <c r="L8258" t="s">
        <v>23308</v>
      </c>
      <c r="M8258" t="s">
        <v>23309</v>
      </c>
      <c r="N8258">
        <v>1.62</v>
      </c>
      <c r="O8258">
        <v>0</v>
      </c>
      <c r="P8258">
        <v>18</v>
      </c>
      <c r="Q8258">
        <v>2</v>
      </c>
      <c r="R8258">
        <v>1</v>
      </c>
      <c r="S8258">
        <v>1</v>
      </c>
      <c r="T8258">
        <v>3</v>
      </c>
      <c r="U8258">
        <v>1</v>
      </c>
      <c r="V8258">
        <v>0</v>
      </c>
      <c r="W8258">
        <v>0</v>
      </c>
      <c r="X8258">
        <v>7.5331590623868019</v>
      </c>
      <c r="Y8258">
        <v>6.6914502228183403</v>
      </c>
      <c r="Z8258">
        <v>0.47275842101669996</v>
      </c>
      <c r="AA8258">
        <v>10.649119140595991</v>
      </c>
      <c r="AB8258">
        <v>0.42624301719296004</v>
      </c>
      <c r="AC8258">
        <v>74.620434513544595</v>
      </c>
      <c r="AD8258">
        <v>0</v>
      </c>
      <c r="AE8258">
        <v>100.39316437755539</v>
      </c>
    </row>
    <row r="8259" spans="1:31" x14ac:dyDescent="0.25">
      <c r="A8259">
        <v>2354480</v>
      </c>
      <c r="B8259">
        <v>1</v>
      </c>
      <c r="C8259" t="s">
        <v>81</v>
      </c>
      <c r="D8259" t="s">
        <v>120</v>
      </c>
      <c r="E8259" t="s">
        <v>151</v>
      </c>
      <c r="F8259" t="s">
        <v>23310</v>
      </c>
      <c r="G8259" t="s">
        <v>153</v>
      </c>
      <c r="H8259" t="s">
        <v>154</v>
      </c>
      <c r="I8259" t="s">
        <v>144</v>
      </c>
      <c r="J8259" t="s">
        <v>137</v>
      </c>
      <c r="K8259" t="s">
        <v>138</v>
      </c>
      <c r="L8259" t="s">
        <v>23311</v>
      </c>
      <c r="M8259" t="s">
        <v>23312</v>
      </c>
      <c r="N8259">
        <v>1.134166666</v>
      </c>
      <c r="O8259">
        <v>0</v>
      </c>
      <c r="P8259">
        <v>41</v>
      </c>
      <c r="Q8259">
        <v>0</v>
      </c>
      <c r="R8259">
        <v>0</v>
      </c>
      <c r="S8259">
        <v>0</v>
      </c>
      <c r="T8259">
        <v>10</v>
      </c>
      <c r="U8259">
        <v>0</v>
      </c>
      <c r="V8259">
        <v>0</v>
      </c>
      <c r="W8259">
        <v>0</v>
      </c>
      <c r="X8259">
        <v>13.278145374658447</v>
      </c>
      <c r="Y8259">
        <v>0</v>
      </c>
      <c r="Z8259">
        <v>0</v>
      </c>
      <c r="AA8259">
        <v>0</v>
      </c>
      <c r="AB8259">
        <v>7.5706447968350012</v>
      </c>
      <c r="AC8259">
        <v>0</v>
      </c>
      <c r="AD8259">
        <v>0</v>
      </c>
      <c r="AE8259">
        <v>20.848790171493448</v>
      </c>
    </row>
    <row r="8260" spans="1:31" x14ac:dyDescent="0.25">
      <c r="A8260">
        <v>2354125</v>
      </c>
      <c r="B8260">
        <v>1</v>
      </c>
      <c r="C8260" t="s">
        <v>81</v>
      </c>
      <c r="D8260" t="s">
        <v>123</v>
      </c>
      <c r="E8260" t="s">
        <v>151</v>
      </c>
      <c r="F8260" t="s">
        <v>23313</v>
      </c>
      <c r="G8260" t="s">
        <v>153</v>
      </c>
      <c r="H8260" t="s">
        <v>154</v>
      </c>
      <c r="I8260" t="s">
        <v>144</v>
      </c>
      <c r="J8260" t="s">
        <v>137</v>
      </c>
      <c r="K8260" t="s">
        <v>138</v>
      </c>
      <c r="L8260" t="s">
        <v>23314</v>
      </c>
      <c r="M8260" t="s">
        <v>23315</v>
      </c>
      <c r="N8260">
        <v>0.338888888</v>
      </c>
      <c r="O8260">
        <v>0</v>
      </c>
      <c r="P8260">
        <v>113</v>
      </c>
      <c r="Q8260">
        <v>0</v>
      </c>
      <c r="R8260">
        <v>0</v>
      </c>
      <c r="S8260">
        <v>0</v>
      </c>
      <c r="T8260">
        <v>21</v>
      </c>
      <c r="U8260">
        <v>0</v>
      </c>
      <c r="V8260">
        <v>0</v>
      </c>
      <c r="W8260">
        <v>0</v>
      </c>
      <c r="X8260">
        <v>7.1973792254169293</v>
      </c>
      <c r="Y8260">
        <v>0</v>
      </c>
      <c r="Z8260">
        <v>0</v>
      </c>
      <c r="AA8260">
        <v>0</v>
      </c>
      <c r="AB8260">
        <v>2.8007449936338027</v>
      </c>
      <c r="AC8260">
        <v>0</v>
      </c>
      <c r="AD8260">
        <v>0</v>
      </c>
      <c r="AE8260">
        <v>9.998124219050732</v>
      </c>
    </row>
    <row r="8261" spans="1:31" x14ac:dyDescent="0.25">
      <c r="A8261">
        <v>2337788</v>
      </c>
      <c r="B8261">
        <v>1</v>
      </c>
      <c r="C8261" t="s">
        <v>81</v>
      </c>
      <c r="D8261" t="s">
        <v>123</v>
      </c>
      <c r="E8261" t="s">
        <v>326</v>
      </c>
      <c r="F8261" t="s">
        <v>23316</v>
      </c>
      <c r="G8261" t="s">
        <v>498</v>
      </c>
      <c r="H8261" t="s">
        <v>154</v>
      </c>
      <c r="I8261" t="s">
        <v>144</v>
      </c>
      <c r="J8261" t="s">
        <v>137</v>
      </c>
      <c r="K8261" t="s">
        <v>138</v>
      </c>
      <c r="L8261" t="s">
        <v>23317</v>
      </c>
      <c r="M8261" t="s">
        <v>23318</v>
      </c>
      <c r="N8261">
        <v>0.9325</v>
      </c>
      <c r="O8261">
        <v>0</v>
      </c>
      <c r="P8261">
        <v>25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7.4868967943628446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7.4868967943628446</v>
      </c>
    </row>
    <row r="8262" spans="1:31" x14ac:dyDescent="0.25">
      <c r="A8262">
        <v>2337742</v>
      </c>
      <c r="B8262">
        <v>1</v>
      </c>
      <c r="C8262" t="s">
        <v>80</v>
      </c>
      <c r="D8262" t="s">
        <v>110</v>
      </c>
      <c r="E8262" t="s">
        <v>151</v>
      </c>
      <c r="F8262" t="s">
        <v>23319</v>
      </c>
      <c r="G8262" t="s">
        <v>153</v>
      </c>
      <c r="H8262" t="s">
        <v>154</v>
      </c>
      <c r="I8262" t="s">
        <v>144</v>
      </c>
      <c r="J8262" t="s">
        <v>137</v>
      </c>
      <c r="K8262" t="s">
        <v>138</v>
      </c>
      <c r="L8262" t="s">
        <v>23320</v>
      </c>
      <c r="M8262" t="s">
        <v>23321</v>
      </c>
      <c r="N8262">
        <v>0.80305555500000003</v>
      </c>
      <c r="O8262">
        <v>0</v>
      </c>
      <c r="P8262">
        <v>82</v>
      </c>
      <c r="Q8262">
        <v>0</v>
      </c>
      <c r="R8262">
        <v>0</v>
      </c>
      <c r="S8262">
        <v>0</v>
      </c>
      <c r="T8262">
        <v>13</v>
      </c>
      <c r="U8262">
        <v>0</v>
      </c>
      <c r="V8262">
        <v>0</v>
      </c>
      <c r="W8262">
        <v>0</v>
      </c>
      <c r="X8262">
        <v>21.56072691268184</v>
      </c>
      <c r="Y8262">
        <v>0</v>
      </c>
      <c r="Z8262">
        <v>0</v>
      </c>
      <c r="AA8262">
        <v>0</v>
      </c>
      <c r="AB8262">
        <v>4.8344931373640536</v>
      </c>
      <c r="AC8262">
        <v>0</v>
      </c>
      <c r="AD8262">
        <v>0</v>
      </c>
      <c r="AE8262">
        <v>26.395220050045893</v>
      </c>
    </row>
    <row r="8263" spans="1:31" x14ac:dyDescent="0.25">
      <c r="A8263">
        <v>2337533</v>
      </c>
      <c r="B8263">
        <v>1</v>
      </c>
      <c r="C8263" t="s">
        <v>80</v>
      </c>
      <c r="D8263" t="s">
        <v>104</v>
      </c>
      <c r="E8263" t="s">
        <v>157</v>
      </c>
      <c r="F8263" t="s">
        <v>23322</v>
      </c>
      <c r="G8263" t="s">
        <v>159</v>
      </c>
      <c r="H8263" t="s">
        <v>154</v>
      </c>
      <c r="I8263" t="s">
        <v>144</v>
      </c>
      <c r="J8263" t="s">
        <v>137</v>
      </c>
      <c r="K8263" t="s">
        <v>138</v>
      </c>
      <c r="L8263" t="s">
        <v>23323</v>
      </c>
      <c r="M8263" t="s">
        <v>23324</v>
      </c>
      <c r="N8263">
        <v>1.5069444439999999</v>
      </c>
      <c r="O8263">
        <v>0</v>
      </c>
      <c r="P8263">
        <v>0</v>
      </c>
      <c r="Q8263">
        <v>0</v>
      </c>
      <c r="R8263">
        <v>1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1.0345898329191709</v>
      </c>
      <c r="AA8263">
        <v>0</v>
      </c>
      <c r="AB8263">
        <v>0</v>
      </c>
      <c r="AC8263">
        <v>0</v>
      </c>
      <c r="AD8263">
        <v>0</v>
      </c>
      <c r="AE8263">
        <v>1.0345898329191709</v>
      </c>
    </row>
    <row r="8264" spans="1:31" x14ac:dyDescent="0.25">
      <c r="A8264">
        <v>2337782</v>
      </c>
      <c r="B8264">
        <v>1</v>
      </c>
      <c r="C8264" t="s">
        <v>80</v>
      </c>
      <c r="D8264" t="s">
        <v>96</v>
      </c>
      <c r="E8264" t="s">
        <v>157</v>
      </c>
      <c r="F8264" t="s">
        <v>23325</v>
      </c>
      <c r="G8264" t="s">
        <v>159</v>
      </c>
      <c r="H8264" t="s">
        <v>154</v>
      </c>
      <c r="I8264" t="s">
        <v>144</v>
      </c>
      <c r="J8264" t="s">
        <v>137</v>
      </c>
      <c r="K8264" t="s">
        <v>138</v>
      </c>
      <c r="L8264" t="s">
        <v>23326</v>
      </c>
      <c r="M8264" t="s">
        <v>23327</v>
      </c>
      <c r="N8264">
        <v>2.466111111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1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>
        <v>0</v>
      </c>
      <c r="AB8264">
        <v>4.727747193052295</v>
      </c>
      <c r="AC8264">
        <v>0</v>
      </c>
      <c r="AD8264">
        <v>0</v>
      </c>
      <c r="AE8264">
        <v>4.727747193052295</v>
      </c>
    </row>
    <row r="8265" spans="1:31" x14ac:dyDescent="0.25">
      <c r="A8265">
        <v>2337287</v>
      </c>
      <c r="B8265">
        <v>1</v>
      </c>
      <c r="C8265" t="s">
        <v>81</v>
      </c>
      <c r="D8265" t="s">
        <v>123</v>
      </c>
      <c r="E8265" t="s">
        <v>174</v>
      </c>
      <c r="F8265" t="s">
        <v>22075</v>
      </c>
      <c r="G8265" t="s">
        <v>176</v>
      </c>
      <c r="H8265" t="s">
        <v>154</v>
      </c>
      <c r="I8265" t="s">
        <v>144</v>
      </c>
      <c r="J8265" t="s">
        <v>137</v>
      </c>
      <c r="K8265" t="s">
        <v>138</v>
      </c>
      <c r="L8265" t="s">
        <v>23328</v>
      </c>
      <c r="M8265" t="s">
        <v>23329</v>
      </c>
      <c r="N8265">
        <v>2.5538888879999999</v>
      </c>
      <c r="O8265">
        <v>0</v>
      </c>
      <c r="P8265">
        <v>109</v>
      </c>
      <c r="Q8265">
        <v>0</v>
      </c>
      <c r="R8265">
        <v>12</v>
      </c>
      <c r="S8265">
        <v>0</v>
      </c>
      <c r="T8265">
        <v>17</v>
      </c>
      <c r="U8265">
        <v>0</v>
      </c>
      <c r="V8265">
        <v>0</v>
      </c>
      <c r="W8265">
        <v>0</v>
      </c>
      <c r="X8265">
        <v>33.374804666160216</v>
      </c>
      <c r="Y8265">
        <v>0</v>
      </c>
      <c r="Z8265">
        <v>26.461385344512969</v>
      </c>
      <c r="AA8265">
        <v>0</v>
      </c>
      <c r="AB8265">
        <v>40.951561682368883</v>
      </c>
      <c r="AC8265">
        <v>0</v>
      </c>
      <c r="AD8265">
        <v>0</v>
      </c>
      <c r="AE8265">
        <v>100.78775169304207</v>
      </c>
    </row>
    <row r="8266" spans="1:31" x14ac:dyDescent="0.25">
      <c r="A8266">
        <v>2337579</v>
      </c>
      <c r="B8266">
        <v>1</v>
      </c>
      <c r="C8266" t="s">
        <v>81</v>
      </c>
      <c r="D8266" t="s">
        <v>128</v>
      </c>
      <c r="E8266" t="s">
        <v>174</v>
      </c>
      <c r="F8266" t="s">
        <v>23330</v>
      </c>
      <c r="G8266" t="s">
        <v>208</v>
      </c>
      <c r="H8266" t="s">
        <v>154</v>
      </c>
      <c r="I8266" t="s">
        <v>144</v>
      </c>
      <c r="J8266" t="s">
        <v>137</v>
      </c>
      <c r="K8266" t="s">
        <v>209</v>
      </c>
      <c r="L8266" t="s">
        <v>23331</v>
      </c>
      <c r="M8266" t="s">
        <v>23332</v>
      </c>
      <c r="N8266">
        <v>0.95222222199999995</v>
      </c>
      <c r="O8266">
        <v>0</v>
      </c>
      <c r="P8266">
        <v>218</v>
      </c>
      <c r="Q8266">
        <v>0</v>
      </c>
      <c r="R8266">
        <v>0</v>
      </c>
      <c r="S8266">
        <v>0</v>
      </c>
      <c r="T8266">
        <v>10</v>
      </c>
      <c r="U8266">
        <v>0</v>
      </c>
      <c r="V8266">
        <v>0</v>
      </c>
      <c r="W8266">
        <v>0</v>
      </c>
      <c r="X8266">
        <v>98.391422348518006</v>
      </c>
      <c r="Y8266">
        <v>0</v>
      </c>
      <c r="Z8266">
        <v>0</v>
      </c>
      <c r="AA8266">
        <v>0</v>
      </c>
      <c r="AB8266">
        <v>21.922349594587899</v>
      </c>
      <c r="AC8266">
        <v>0</v>
      </c>
      <c r="AD8266">
        <v>0</v>
      </c>
      <c r="AE8266">
        <v>120.31377194310591</v>
      </c>
    </row>
    <row r="8267" spans="1:31" x14ac:dyDescent="0.25">
      <c r="A8267">
        <v>2337679</v>
      </c>
      <c r="B8267">
        <v>1</v>
      </c>
      <c r="C8267" t="s">
        <v>80</v>
      </c>
      <c r="D8267" t="s">
        <v>105</v>
      </c>
      <c r="E8267" t="s">
        <v>132</v>
      </c>
      <c r="F8267" t="s">
        <v>23333</v>
      </c>
      <c r="G8267" t="s">
        <v>363</v>
      </c>
      <c r="H8267" t="s">
        <v>135</v>
      </c>
      <c r="I8267" t="s">
        <v>144</v>
      </c>
      <c r="J8267" t="s">
        <v>137</v>
      </c>
      <c r="K8267" t="s">
        <v>138</v>
      </c>
      <c r="L8267" t="s">
        <v>23334</v>
      </c>
      <c r="M8267" t="s">
        <v>23335</v>
      </c>
      <c r="N8267">
        <v>0.39277777699999999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5</v>
      </c>
      <c r="U8267">
        <v>0</v>
      </c>
      <c r="V8267">
        <v>2</v>
      </c>
      <c r="W8267">
        <v>0</v>
      </c>
      <c r="X8267">
        <v>0</v>
      </c>
      <c r="Y8267">
        <v>0</v>
      </c>
      <c r="Z8267">
        <v>0</v>
      </c>
      <c r="AA8267">
        <v>0</v>
      </c>
      <c r="AB8267">
        <v>12.585615464035584</v>
      </c>
      <c r="AC8267">
        <v>0</v>
      </c>
      <c r="AD8267">
        <v>8.5701229604471294</v>
      </c>
      <c r="AE8267">
        <v>21.155738424482713</v>
      </c>
    </row>
    <row r="8268" spans="1:31" x14ac:dyDescent="0.25">
      <c r="A8268">
        <v>2337705</v>
      </c>
      <c r="B8268">
        <v>1</v>
      </c>
      <c r="C8268" t="s">
        <v>81</v>
      </c>
      <c r="D8268" t="s">
        <v>128</v>
      </c>
      <c r="E8268" t="s">
        <v>151</v>
      </c>
      <c r="F8268" t="s">
        <v>23336</v>
      </c>
      <c r="G8268" t="s">
        <v>153</v>
      </c>
      <c r="H8268" t="s">
        <v>154</v>
      </c>
      <c r="I8268" t="s">
        <v>144</v>
      </c>
      <c r="J8268" t="s">
        <v>137</v>
      </c>
      <c r="K8268" t="s">
        <v>138</v>
      </c>
      <c r="L8268" t="s">
        <v>23337</v>
      </c>
      <c r="M8268" t="s">
        <v>23338</v>
      </c>
      <c r="N8268">
        <v>0.48277777700000002</v>
      </c>
      <c r="O8268">
        <v>0</v>
      </c>
      <c r="P8268">
        <v>60</v>
      </c>
      <c r="Q8268">
        <v>0</v>
      </c>
      <c r="R8268">
        <v>0</v>
      </c>
      <c r="S8268">
        <v>0</v>
      </c>
      <c r="T8268">
        <v>21</v>
      </c>
      <c r="U8268">
        <v>0</v>
      </c>
      <c r="V8268">
        <v>0</v>
      </c>
      <c r="W8268">
        <v>0</v>
      </c>
      <c r="X8268">
        <v>10.077434548735322</v>
      </c>
      <c r="Y8268">
        <v>0</v>
      </c>
      <c r="Z8268">
        <v>0</v>
      </c>
      <c r="AA8268">
        <v>0</v>
      </c>
      <c r="AB8268">
        <v>24.845215562588397</v>
      </c>
      <c r="AC8268">
        <v>0</v>
      </c>
      <c r="AD8268">
        <v>0</v>
      </c>
      <c r="AE8268">
        <v>34.922650111323719</v>
      </c>
    </row>
    <row r="8269" spans="1:31" x14ac:dyDescent="0.25">
      <c r="A8269">
        <v>2337848</v>
      </c>
      <c r="B8269">
        <v>1</v>
      </c>
      <c r="C8269" t="s">
        <v>80</v>
      </c>
      <c r="D8269" t="s">
        <v>93</v>
      </c>
      <c r="E8269" t="s">
        <v>151</v>
      </c>
      <c r="F8269" t="s">
        <v>23339</v>
      </c>
      <c r="G8269" t="s">
        <v>153</v>
      </c>
      <c r="H8269" t="s">
        <v>154</v>
      </c>
      <c r="I8269" t="s">
        <v>144</v>
      </c>
      <c r="J8269" t="s">
        <v>137</v>
      </c>
      <c r="K8269" t="s">
        <v>138</v>
      </c>
      <c r="L8269" t="s">
        <v>23340</v>
      </c>
      <c r="M8269" t="s">
        <v>23341</v>
      </c>
      <c r="N8269">
        <v>3.3475000000000001</v>
      </c>
      <c r="O8269">
        <v>0</v>
      </c>
      <c r="P8269">
        <v>3</v>
      </c>
      <c r="Q8269">
        <v>0</v>
      </c>
      <c r="R8269">
        <v>9</v>
      </c>
      <c r="S8269">
        <v>0</v>
      </c>
      <c r="T8269">
        <v>6</v>
      </c>
      <c r="U8269">
        <v>0</v>
      </c>
      <c r="V8269">
        <v>0</v>
      </c>
      <c r="W8269">
        <v>0</v>
      </c>
      <c r="X8269">
        <v>2.9861915428051611</v>
      </c>
      <c r="Y8269">
        <v>0</v>
      </c>
      <c r="Z8269">
        <v>151.4535924770465</v>
      </c>
      <c r="AA8269">
        <v>0</v>
      </c>
      <c r="AB8269">
        <v>46.427875303937469</v>
      </c>
      <c r="AC8269">
        <v>0</v>
      </c>
      <c r="AD8269">
        <v>0</v>
      </c>
      <c r="AE8269">
        <v>200.86765932378913</v>
      </c>
    </row>
    <row r="8270" spans="1:31" x14ac:dyDescent="0.25">
      <c r="A8270">
        <v>2337350</v>
      </c>
      <c r="B8270">
        <v>1</v>
      </c>
      <c r="C8270" t="s">
        <v>81</v>
      </c>
      <c r="D8270" t="s">
        <v>115</v>
      </c>
      <c r="E8270" t="s">
        <v>141</v>
      </c>
      <c r="F8270" t="s">
        <v>23342</v>
      </c>
      <c r="G8270" t="s">
        <v>208</v>
      </c>
      <c r="H8270" t="s">
        <v>135</v>
      </c>
      <c r="I8270" t="s">
        <v>144</v>
      </c>
      <c r="J8270" t="s">
        <v>137</v>
      </c>
      <c r="K8270" t="s">
        <v>209</v>
      </c>
      <c r="L8270" t="s">
        <v>23343</v>
      </c>
      <c r="M8270" t="s">
        <v>23344</v>
      </c>
      <c r="N8270">
        <v>7.153333333</v>
      </c>
      <c r="O8270">
        <v>0</v>
      </c>
      <c r="P8270">
        <v>476</v>
      </c>
      <c r="Q8270">
        <v>1</v>
      </c>
      <c r="R8270">
        <v>49</v>
      </c>
      <c r="S8270">
        <v>9</v>
      </c>
      <c r="T8270">
        <v>46</v>
      </c>
      <c r="U8270">
        <v>0</v>
      </c>
      <c r="V8270">
        <v>1</v>
      </c>
      <c r="W8270">
        <v>0</v>
      </c>
      <c r="X8270">
        <v>363.82781062106892</v>
      </c>
      <c r="Y8270">
        <v>12.420718738644076</v>
      </c>
      <c r="Z8270">
        <v>78.991156665760556</v>
      </c>
      <c r="AA8270">
        <v>175.55076030479117</v>
      </c>
      <c r="AB8270">
        <v>318.94478599648124</v>
      </c>
      <c r="AC8270">
        <v>0</v>
      </c>
      <c r="AD8270">
        <v>1211.8165215043357</v>
      </c>
      <c r="AE8270">
        <v>2161.5517538310814</v>
      </c>
    </row>
    <row r="8271" spans="1:31" x14ac:dyDescent="0.25">
      <c r="A8271">
        <v>2337636</v>
      </c>
      <c r="B8271">
        <v>1</v>
      </c>
      <c r="C8271" t="s">
        <v>80</v>
      </c>
      <c r="D8271" t="s">
        <v>102</v>
      </c>
      <c r="E8271" t="s">
        <v>151</v>
      </c>
      <c r="F8271" t="s">
        <v>14856</v>
      </c>
      <c r="G8271" t="s">
        <v>153</v>
      </c>
      <c r="H8271" t="s">
        <v>154</v>
      </c>
      <c r="I8271" t="s">
        <v>144</v>
      </c>
      <c r="J8271" t="s">
        <v>137</v>
      </c>
      <c r="K8271" t="s">
        <v>138</v>
      </c>
      <c r="L8271" t="s">
        <v>23345</v>
      </c>
      <c r="M8271" t="s">
        <v>23346</v>
      </c>
      <c r="N8271">
        <v>2.8444444440000001</v>
      </c>
      <c r="O8271">
        <v>0</v>
      </c>
      <c r="P8271">
        <v>0</v>
      </c>
      <c r="Q8271">
        <v>0</v>
      </c>
      <c r="R8271">
        <v>1</v>
      </c>
      <c r="S8271">
        <v>0</v>
      </c>
      <c r="T8271">
        <v>1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13.848296749159694</v>
      </c>
      <c r="AA8271">
        <v>0</v>
      </c>
      <c r="AB8271">
        <v>5.1555180108012939</v>
      </c>
      <c r="AC8271">
        <v>0</v>
      </c>
      <c r="AD8271">
        <v>0</v>
      </c>
      <c r="AE8271">
        <v>19.003814759960989</v>
      </c>
    </row>
    <row r="8272" spans="1:31" x14ac:dyDescent="0.25">
      <c r="A8272">
        <v>2337513</v>
      </c>
      <c r="B8272">
        <v>1</v>
      </c>
      <c r="C8272" t="s">
        <v>80</v>
      </c>
      <c r="D8272" t="s">
        <v>84</v>
      </c>
      <c r="E8272" t="s">
        <v>157</v>
      </c>
      <c r="F8272" t="s">
        <v>23347</v>
      </c>
      <c r="G8272" t="s">
        <v>204</v>
      </c>
      <c r="H8272" t="s">
        <v>154</v>
      </c>
      <c r="I8272" t="s">
        <v>144</v>
      </c>
      <c r="J8272" t="s">
        <v>137</v>
      </c>
      <c r="K8272" t="s">
        <v>138</v>
      </c>
      <c r="L8272" t="s">
        <v>23348</v>
      </c>
      <c r="M8272" t="s">
        <v>23349</v>
      </c>
      <c r="N8272">
        <v>0.64916666599999995</v>
      </c>
      <c r="O8272">
        <v>0</v>
      </c>
      <c r="P8272">
        <v>13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1.9611973435445336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v>0</v>
      </c>
      <c r="AE8272">
        <v>1.9611973435445336</v>
      </c>
    </row>
    <row r="8273" spans="1:31" x14ac:dyDescent="0.25">
      <c r="A8273">
        <v>2337370</v>
      </c>
      <c r="B8273">
        <v>1</v>
      </c>
      <c r="C8273" t="s">
        <v>80</v>
      </c>
      <c r="D8273" t="s">
        <v>92</v>
      </c>
      <c r="E8273" t="s">
        <v>132</v>
      </c>
      <c r="F8273" t="s">
        <v>23350</v>
      </c>
      <c r="G8273" t="s">
        <v>269</v>
      </c>
      <c r="H8273" t="s">
        <v>135</v>
      </c>
      <c r="I8273" t="s">
        <v>144</v>
      </c>
      <c r="J8273" t="s">
        <v>137</v>
      </c>
      <c r="K8273" t="s">
        <v>209</v>
      </c>
      <c r="L8273" t="s">
        <v>23351</v>
      </c>
      <c r="M8273" t="s">
        <v>23352</v>
      </c>
      <c r="N8273">
        <v>4.045833333</v>
      </c>
      <c r="O8273">
        <v>1</v>
      </c>
      <c r="P8273">
        <v>9272</v>
      </c>
      <c r="Q8273">
        <v>2</v>
      </c>
      <c r="R8273">
        <v>417</v>
      </c>
      <c r="S8273">
        <v>23</v>
      </c>
      <c r="T8273">
        <v>665</v>
      </c>
      <c r="U8273">
        <v>3</v>
      </c>
      <c r="V8273">
        <v>7</v>
      </c>
      <c r="W8273">
        <v>0</v>
      </c>
      <c r="X8273">
        <v>12517.973281063414</v>
      </c>
      <c r="Y8273">
        <v>15.524959095425572</v>
      </c>
      <c r="Z8273">
        <v>935.03561348689027</v>
      </c>
      <c r="AA8273">
        <v>3842.7186175627571</v>
      </c>
      <c r="AB8273">
        <v>7277.3743461705117</v>
      </c>
      <c r="AC8273">
        <v>890.0709294548343</v>
      </c>
      <c r="AD8273">
        <v>130.52719720880296</v>
      </c>
      <c r="AE8273">
        <v>25609.224944042639</v>
      </c>
    </row>
    <row r="8274" spans="1:31" x14ac:dyDescent="0.25">
      <c r="A8274">
        <v>2337891</v>
      </c>
      <c r="B8274">
        <v>1</v>
      </c>
      <c r="C8274" t="s">
        <v>80</v>
      </c>
      <c r="D8274" t="s">
        <v>96</v>
      </c>
      <c r="E8274" t="s">
        <v>157</v>
      </c>
      <c r="F8274" t="s">
        <v>2530</v>
      </c>
      <c r="G8274" t="s">
        <v>204</v>
      </c>
      <c r="H8274" t="s">
        <v>154</v>
      </c>
      <c r="I8274" t="s">
        <v>144</v>
      </c>
      <c r="J8274" t="s">
        <v>137</v>
      </c>
      <c r="K8274" t="s">
        <v>138</v>
      </c>
      <c r="L8274" t="s">
        <v>23353</v>
      </c>
      <c r="M8274" t="s">
        <v>23354</v>
      </c>
      <c r="N8274">
        <v>5.5075000000000003</v>
      </c>
      <c r="O8274">
        <v>0</v>
      </c>
      <c r="P8274">
        <v>0</v>
      </c>
      <c r="Q8274">
        <v>0</v>
      </c>
      <c r="R8274">
        <v>1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1.7528399146964748</v>
      </c>
      <c r="AA8274">
        <v>0</v>
      </c>
      <c r="AB8274">
        <v>0</v>
      </c>
      <c r="AC8274">
        <v>0</v>
      </c>
      <c r="AD8274">
        <v>0</v>
      </c>
      <c r="AE8274">
        <v>1.7528399146964748</v>
      </c>
    </row>
    <row r="8275" spans="1:31" x14ac:dyDescent="0.25">
      <c r="A8275">
        <v>2337470</v>
      </c>
      <c r="B8275">
        <v>1</v>
      </c>
      <c r="C8275" t="s">
        <v>81</v>
      </c>
      <c r="D8275" t="s">
        <v>128</v>
      </c>
      <c r="E8275" t="s">
        <v>174</v>
      </c>
      <c r="F8275" t="s">
        <v>23355</v>
      </c>
      <c r="G8275" t="s">
        <v>208</v>
      </c>
      <c r="H8275" t="s">
        <v>154</v>
      </c>
      <c r="I8275" t="s">
        <v>144</v>
      </c>
      <c r="J8275" t="s">
        <v>137</v>
      </c>
      <c r="K8275" t="s">
        <v>209</v>
      </c>
      <c r="L8275" t="s">
        <v>23356</v>
      </c>
      <c r="M8275" t="s">
        <v>23357</v>
      </c>
      <c r="N8275">
        <v>1.6527777770000001</v>
      </c>
      <c r="O8275">
        <v>0</v>
      </c>
      <c r="P8275">
        <v>454</v>
      </c>
      <c r="Q8275">
        <v>0</v>
      </c>
      <c r="R8275">
        <v>0</v>
      </c>
      <c r="S8275">
        <v>0</v>
      </c>
      <c r="T8275">
        <v>16</v>
      </c>
      <c r="U8275">
        <v>0</v>
      </c>
      <c r="V8275">
        <v>0</v>
      </c>
      <c r="W8275">
        <v>0</v>
      </c>
      <c r="X8275">
        <v>276.28106785075926</v>
      </c>
      <c r="Y8275">
        <v>0</v>
      </c>
      <c r="Z8275">
        <v>0</v>
      </c>
      <c r="AA8275">
        <v>0</v>
      </c>
      <c r="AB8275">
        <v>58.857825935958196</v>
      </c>
      <c r="AC8275">
        <v>0</v>
      </c>
      <c r="AD8275">
        <v>0</v>
      </c>
      <c r="AE8275">
        <v>335.13889378671746</v>
      </c>
    </row>
    <row r="8276" spans="1:31" x14ac:dyDescent="0.25">
      <c r="A8276">
        <v>2337450</v>
      </c>
      <c r="B8276">
        <v>1</v>
      </c>
      <c r="C8276" t="s">
        <v>80</v>
      </c>
      <c r="D8276" t="s">
        <v>93</v>
      </c>
      <c r="E8276" t="s">
        <v>151</v>
      </c>
      <c r="F8276" t="s">
        <v>23358</v>
      </c>
      <c r="G8276" t="s">
        <v>153</v>
      </c>
      <c r="H8276" t="s">
        <v>154</v>
      </c>
      <c r="I8276" t="s">
        <v>144</v>
      </c>
      <c r="J8276" t="s">
        <v>137</v>
      </c>
      <c r="K8276" t="s">
        <v>138</v>
      </c>
      <c r="L8276" t="s">
        <v>23359</v>
      </c>
      <c r="M8276" t="s">
        <v>23360</v>
      </c>
      <c r="N8276">
        <v>5.091111111</v>
      </c>
      <c r="O8276">
        <v>0</v>
      </c>
      <c r="P8276">
        <v>37</v>
      </c>
      <c r="Q8276">
        <v>0</v>
      </c>
      <c r="R8276">
        <v>0</v>
      </c>
      <c r="S8276">
        <v>0</v>
      </c>
      <c r="T8276">
        <v>4</v>
      </c>
      <c r="U8276">
        <v>0</v>
      </c>
      <c r="V8276">
        <v>0</v>
      </c>
      <c r="W8276">
        <v>0</v>
      </c>
      <c r="X8276">
        <v>61.75886446787861</v>
      </c>
      <c r="Y8276">
        <v>0</v>
      </c>
      <c r="Z8276">
        <v>0</v>
      </c>
      <c r="AA8276">
        <v>0</v>
      </c>
      <c r="AB8276">
        <v>21.32809201762166</v>
      </c>
      <c r="AC8276">
        <v>0</v>
      </c>
      <c r="AD8276">
        <v>0</v>
      </c>
      <c r="AE8276">
        <v>83.086956485500266</v>
      </c>
    </row>
    <row r="8277" spans="1:31" x14ac:dyDescent="0.25">
      <c r="A8277">
        <v>2337307</v>
      </c>
      <c r="B8277">
        <v>1</v>
      </c>
      <c r="C8277" t="s">
        <v>81</v>
      </c>
      <c r="D8277" t="s">
        <v>127</v>
      </c>
      <c r="E8277" t="s">
        <v>157</v>
      </c>
      <c r="F8277" t="s">
        <v>23361</v>
      </c>
      <c r="G8277" t="s">
        <v>159</v>
      </c>
      <c r="H8277" t="s">
        <v>154</v>
      </c>
      <c r="I8277" t="s">
        <v>144</v>
      </c>
      <c r="J8277" t="s">
        <v>137</v>
      </c>
      <c r="K8277" t="s">
        <v>138</v>
      </c>
      <c r="L8277" t="s">
        <v>23362</v>
      </c>
      <c r="M8277" t="s">
        <v>23363</v>
      </c>
      <c r="N8277">
        <v>1.221666666</v>
      </c>
      <c r="O8277">
        <v>0</v>
      </c>
      <c r="P8277">
        <v>1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  <c r="AE8277">
        <v>0</v>
      </c>
    </row>
    <row r="8278" spans="1:31" x14ac:dyDescent="0.25">
      <c r="A8278">
        <v>2337662</v>
      </c>
      <c r="B8278">
        <v>1</v>
      </c>
      <c r="C8278" t="s">
        <v>80</v>
      </c>
      <c r="D8278" t="s">
        <v>100</v>
      </c>
      <c r="E8278" t="s">
        <v>151</v>
      </c>
      <c r="F8278" t="s">
        <v>23364</v>
      </c>
      <c r="G8278" t="s">
        <v>410</v>
      </c>
      <c r="H8278" t="s">
        <v>154</v>
      </c>
      <c r="I8278" t="s">
        <v>144</v>
      </c>
      <c r="J8278" t="s">
        <v>137</v>
      </c>
      <c r="K8278" t="s">
        <v>138</v>
      </c>
      <c r="L8278" t="s">
        <v>23365</v>
      </c>
      <c r="M8278" t="s">
        <v>23366</v>
      </c>
      <c r="N8278">
        <v>3.244722222</v>
      </c>
      <c r="O8278">
        <v>0</v>
      </c>
      <c r="P8278">
        <v>15</v>
      </c>
      <c r="Q8278">
        <v>0</v>
      </c>
      <c r="R8278">
        <v>5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18.061603962913278</v>
      </c>
      <c r="Y8278">
        <v>0</v>
      </c>
      <c r="Z8278">
        <v>5.2267736946780641</v>
      </c>
      <c r="AA8278">
        <v>0</v>
      </c>
      <c r="AB8278">
        <v>0</v>
      </c>
      <c r="AC8278">
        <v>0</v>
      </c>
      <c r="AD8278">
        <v>0</v>
      </c>
      <c r="AE8278">
        <v>23.28837765759134</v>
      </c>
    </row>
    <row r="8279" spans="1:31" x14ac:dyDescent="0.25">
      <c r="A8279">
        <v>2337413</v>
      </c>
      <c r="B8279">
        <v>1</v>
      </c>
      <c r="C8279" t="s">
        <v>80</v>
      </c>
      <c r="D8279" t="s">
        <v>95</v>
      </c>
      <c r="E8279" t="s">
        <v>141</v>
      </c>
      <c r="F8279" t="s">
        <v>1783</v>
      </c>
      <c r="G8279" t="s">
        <v>134</v>
      </c>
      <c r="H8279" t="s">
        <v>135</v>
      </c>
      <c r="I8279" t="s">
        <v>144</v>
      </c>
      <c r="J8279" t="s">
        <v>137</v>
      </c>
      <c r="K8279" t="s">
        <v>138</v>
      </c>
      <c r="L8279" t="s">
        <v>23367</v>
      </c>
      <c r="M8279" t="s">
        <v>23368</v>
      </c>
      <c r="N8279">
        <v>0.79277777699999996</v>
      </c>
      <c r="O8279">
        <v>0</v>
      </c>
      <c r="P8279">
        <v>1</v>
      </c>
      <c r="Q8279">
        <v>0</v>
      </c>
      <c r="R8279">
        <v>0</v>
      </c>
      <c r="S8279">
        <v>5</v>
      </c>
      <c r="T8279">
        <v>572</v>
      </c>
      <c r="U8279">
        <v>5</v>
      </c>
      <c r="V8279">
        <v>6</v>
      </c>
      <c r="W8279">
        <v>0</v>
      </c>
      <c r="X8279">
        <v>0.37544873147026669</v>
      </c>
      <c r="Y8279">
        <v>0</v>
      </c>
      <c r="Z8279">
        <v>0</v>
      </c>
      <c r="AA8279">
        <v>44.485602843918784</v>
      </c>
      <c r="AB8279">
        <v>500.96333926945061</v>
      </c>
      <c r="AC8279">
        <v>277.38283739870565</v>
      </c>
      <c r="AD8279">
        <v>336.36716233569899</v>
      </c>
      <c r="AE8279">
        <v>1159.5743905792442</v>
      </c>
    </row>
    <row r="8280" spans="1:31" x14ac:dyDescent="0.25">
      <c r="A8280">
        <v>2337264</v>
      </c>
      <c r="B8280">
        <v>1</v>
      </c>
      <c r="C8280" t="s">
        <v>81</v>
      </c>
      <c r="D8280" t="s">
        <v>124</v>
      </c>
      <c r="E8280" t="s">
        <v>151</v>
      </c>
      <c r="F8280" t="s">
        <v>23369</v>
      </c>
      <c r="G8280" t="s">
        <v>153</v>
      </c>
      <c r="H8280" t="s">
        <v>154</v>
      </c>
      <c r="I8280" t="s">
        <v>144</v>
      </c>
      <c r="J8280" t="s">
        <v>137</v>
      </c>
      <c r="K8280" t="s">
        <v>138</v>
      </c>
      <c r="L8280" t="s">
        <v>23370</v>
      </c>
      <c r="M8280" t="s">
        <v>23371</v>
      </c>
      <c r="N8280">
        <v>2.0222222219999999</v>
      </c>
      <c r="O8280">
        <v>0</v>
      </c>
      <c r="P8280">
        <v>35</v>
      </c>
      <c r="Q8280">
        <v>0</v>
      </c>
      <c r="R8280">
        <v>9</v>
      </c>
      <c r="S8280">
        <v>0</v>
      </c>
      <c r="T8280">
        <v>1</v>
      </c>
      <c r="U8280">
        <v>0</v>
      </c>
      <c r="V8280">
        <v>0</v>
      </c>
      <c r="W8280">
        <v>0</v>
      </c>
      <c r="X8280">
        <v>6.2854442960128676</v>
      </c>
      <c r="Y8280">
        <v>0</v>
      </c>
      <c r="Z8280">
        <v>15.696754629330558</v>
      </c>
      <c r="AA8280">
        <v>0</v>
      </c>
      <c r="AB8280">
        <v>0.29447726737264002</v>
      </c>
      <c r="AC8280">
        <v>0</v>
      </c>
      <c r="AD8280">
        <v>0</v>
      </c>
      <c r="AE8280">
        <v>22.276676192716064</v>
      </c>
    </row>
    <row r="8281" spans="1:31" x14ac:dyDescent="0.25">
      <c r="A8281">
        <v>2337407</v>
      </c>
      <c r="B8281">
        <v>1</v>
      </c>
      <c r="C8281" t="s">
        <v>81</v>
      </c>
      <c r="D8281" t="s">
        <v>118</v>
      </c>
      <c r="E8281" t="s">
        <v>151</v>
      </c>
      <c r="F8281" t="s">
        <v>3604</v>
      </c>
      <c r="G8281" t="s">
        <v>269</v>
      </c>
      <c r="H8281" t="s">
        <v>154</v>
      </c>
      <c r="I8281" t="s">
        <v>144</v>
      </c>
      <c r="J8281" t="s">
        <v>137</v>
      </c>
      <c r="K8281" t="s">
        <v>209</v>
      </c>
      <c r="L8281" t="s">
        <v>23372</v>
      </c>
      <c r="M8281" t="s">
        <v>23373</v>
      </c>
      <c r="N8281">
        <v>8.7025000000000006</v>
      </c>
      <c r="O8281">
        <v>0</v>
      </c>
      <c r="P8281">
        <v>16</v>
      </c>
      <c r="Q8281">
        <v>0</v>
      </c>
      <c r="R8281">
        <v>2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18.002600064503429</v>
      </c>
      <c r="Y8281">
        <v>0</v>
      </c>
      <c r="Z8281">
        <v>1.7136219631823415</v>
      </c>
      <c r="AA8281">
        <v>0</v>
      </c>
      <c r="AB8281">
        <v>0</v>
      </c>
      <c r="AC8281">
        <v>0</v>
      </c>
      <c r="AD8281">
        <v>0</v>
      </c>
      <c r="AE8281">
        <v>19.71622202768577</v>
      </c>
    </row>
    <row r="8282" spans="1:31" x14ac:dyDescent="0.25">
      <c r="A8282">
        <v>2337556</v>
      </c>
      <c r="B8282">
        <v>1</v>
      </c>
      <c r="C8282" t="s">
        <v>80</v>
      </c>
      <c r="D8282" t="s">
        <v>96</v>
      </c>
      <c r="E8282" t="s">
        <v>157</v>
      </c>
      <c r="F8282" t="s">
        <v>23374</v>
      </c>
      <c r="G8282" t="s">
        <v>159</v>
      </c>
      <c r="H8282" t="s">
        <v>154</v>
      </c>
      <c r="I8282" t="s">
        <v>144</v>
      </c>
      <c r="J8282" t="s">
        <v>137</v>
      </c>
      <c r="K8282" t="s">
        <v>138</v>
      </c>
      <c r="L8282" t="s">
        <v>23375</v>
      </c>
      <c r="M8282" t="s">
        <v>23376</v>
      </c>
      <c r="N8282">
        <v>1.632222222</v>
      </c>
      <c r="O8282">
        <v>0</v>
      </c>
      <c r="P8282">
        <v>1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0.18267342950402332</v>
      </c>
      <c r="Y8282">
        <v>0</v>
      </c>
      <c r="Z8282">
        <v>0</v>
      </c>
      <c r="AA8282">
        <v>0</v>
      </c>
      <c r="AB8282">
        <v>0</v>
      </c>
      <c r="AC8282">
        <v>0</v>
      </c>
      <c r="AD8282">
        <v>0</v>
      </c>
      <c r="AE8282">
        <v>0.18267342950402332</v>
      </c>
    </row>
    <row r="8283" spans="1:31" x14ac:dyDescent="0.25">
      <c r="A8283">
        <v>2337267</v>
      </c>
      <c r="B8283">
        <v>1</v>
      </c>
      <c r="C8283" t="s">
        <v>80</v>
      </c>
      <c r="D8283" t="s">
        <v>83</v>
      </c>
      <c r="E8283" t="s">
        <v>151</v>
      </c>
      <c r="F8283" t="s">
        <v>3320</v>
      </c>
      <c r="G8283" t="s">
        <v>1274</v>
      </c>
      <c r="H8283" t="s">
        <v>154</v>
      </c>
      <c r="I8283" t="s">
        <v>144</v>
      </c>
      <c r="J8283" t="s">
        <v>3</v>
      </c>
      <c r="K8283" t="s">
        <v>138</v>
      </c>
      <c r="L8283" t="s">
        <v>23377</v>
      </c>
      <c r="M8283" t="s">
        <v>23378</v>
      </c>
      <c r="N8283">
        <v>9.6916666659999997</v>
      </c>
      <c r="O8283">
        <v>0</v>
      </c>
      <c r="P8283">
        <v>155</v>
      </c>
      <c r="Q8283">
        <v>0</v>
      </c>
      <c r="R8283">
        <v>0</v>
      </c>
      <c r="S8283">
        <v>0</v>
      </c>
      <c r="T8283">
        <v>16</v>
      </c>
      <c r="U8283">
        <v>0</v>
      </c>
      <c r="V8283">
        <v>0</v>
      </c>
      <c r="W8283">
        <v>0</v>
      </c>
      <c r="X8283">
        <v>393.31694979855331</v>
      </c>
      <c r="Y8283">
        <v>0</v>
      </c>
      <c r="Z8283">
        <v>0</v>
      </c>
      <c r="AA8283">
        <v>0</v>
      </c>
      <c r="AB8283">
        <v>28.602194938254986</v>
      </c>
      <c r="AC8283">
        <v>0</v>
      </c>
      <c r="AD8283">
        <v>0</v>
      </c>
      <c r="AE8283">
        <v>421.91914473680828</v>
      </c>
    </row>
    <row r="8284" spans="1:31" x14ac:dyDescent="0.25">
      <c r="A8284">
        <v>2337785</v>
      </c>
      <c r="B8284">
        <v>1</v>
      </c>
      <c r="C8284" t="s">
        <v>80</v>
      </c>
      <c r="D8284" t="s">
        <v>83</v>
      </c>
      <c r="E8284" t="s">
        <v>151</v>
      </c>
      <c r="F8284" t="s">
        <v>23379</v>
      </c>
      <c r="G8284" t="s">
        <v>797</v>
      </c>
      <c r="H8284" t="s">
        <v>154</v>
      </c>
      <c r="I8284" t="s">
        <v>144</v>
      </c>
      <c r="J8284" t="s">
        <v>137</v>
      </c>
      <c r="K8284" t="s">
        <v>138</v>
      </c>
      <c r="L8284" t="s">
        <v>23380</v>
      </c>
      <c r="M8284" t="s">
        <v>23381</v>
      </c>
      <c r="N8284">
        <v>1.435277777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15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>
        <v>0</v>
      </c>
      <c r="AB8284">
        <v>23.803317278892113</v>
      </c>
      <c r="AC8284">
        <v>0</v>
      </c>
      <c r="AD8284">
        <v>0</v>
      </c>
      <c r="AE8284">
        <v>23.803317278892113</v>
      </c>
    </row>
    <row r="8285" spans="1:31" x14ac:dyDescent="0.25">
      <c r="A8285">
        <v>2337330</v>
      </c>
      <c r="B8285">
        <v>1</v>
      </c>
      <c r="C8285" t="s">
        <v>80</v>
      </c>
      <c r="D8285" t="s">
        <v>107</v>
      </c>
      <c r="E8285" t="s">
        <v>132</v>
      </c>
      <c r="F8285" t="s">
        <v>16616</v>
      </c>
      <c r="G8285" t="s">
        <v>134</v>
      </c>
      <c r="H8285" t="s">
        <v>135</v>
      </c>
      <c r="I8285" t="s">
        <v>144</v>
      </c>
      <c r="J8285" t="s">
        <v>137</v>
      </c>
      <c r="K8285" t="s">
        <v>138</v>
      </c>
      <c r="L8285" t="s">
        <v>23382</v>
      </c>
      <c r="M8285" t="s">
        <v>23383</v>
      </c>
      <c r="N8285">
        <v>1.871111111</v>
      </c>
      <c r="O8285">
        <v>0</v>
      </c>
      <c r="P8285">
        <v>320</v>
      </c>
      <c r="Q8285">
        <v>15</v>
      </c>
      <c r="R8285">
        <v>20</v>
      </c>
      <c r="S8285">
        <v>3</v>
      </c>
      <c r="T8285">
        <v>80</v>
      </c>
      <c r="U8285">
        <v>1</v>
      </c>
      <c r="V8285">
        <v>0</v>
      </c>
      <c r="W8285">
        <v>0</v>
      </c>
      <c r="X8285">
        <v>144.64395253331597</v>
      </c>
      <c r="Y8285">
        <v>95.454444346629344</v>
      </c>
      <c r="Z8285">
        <v>52.828011622648106</v>
      </c>
      <c r="AA8285">
        <v>17.903681708367923</v>
      </c>
      <c r="AB8285">
        <v>118.48390029737135</v>
      </c>
      <c r="AC8285">
        <v>264.85795592530678</v>
      </c>
      <c r="AD8285">
        <v>0</v>
      </c>
      <c r="AE8285">
        <v>694.1719464336395</v>
      </c>
    </row>
    <row r="8286" spans="1:31" x14ac:dyDescent="0.25">
      <c r="A8286">
        <v>2337722</v>
      </c>
      <c r="B8286">
        <v>1</v>
      </c>
      <c r="C8286" t="s">
        <v>80</v>
      </c>
      <c r="D8286" t="s">
        <v>93</v>
      </c>
      <c r="E8286" t="s">
        <v>151</v>
      </c>
      <c r="F8286" t="s">
        <v>23384</v>
      </c>
      <c r="G8286" t="s">
        <v>153</v>
      </c>
      <c r="H8286" t="s">
        <v>154</v>
      </c>
      <c r="I8286" t="s">
        <v>144</v>
      </c>
      <c r="J8286" t="s">
        <v>137</v>
      </c>
      <c r="K8286" t="s">
        <v>138</v>
      </c>
      <c r="L8286" t="s">
        <v>23385</v>
      </c>
      <c r="M8286" t="s">
        <v>23386</v>
      </c>
      <c r="N8286">
        <v>5.2041666659999999</v>
      </c>
      <c r="O8286">
        <v>0</v>
      </c>
      <c r="P8286">
        <v>0</v>
      </c>
      <c r="Q8286">
        <v>0</v>
      </c>
      <c r="R8286">
        <v>8</v>
      </c>
      <c r="S8286">
        <v>0</v>
      </c>
      <c r="T8286">
        <v>2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31.524360657551814</v>
      </c>
      <c r="AA8286">
        <v>0</v>
      </c>
      <c r="AB8286">
        <v>16.60266725379525</v>
      </c>
      <c r="AC8286">
        <v>0</v>
      </c>
      <c r="AD8286">
        <v>0</v>
      </c>
      <c r="AE8286">
        <v>48.127027911347064</v>
      </c>
    </row>
    <row r="8287" spans="1:31" x14ac:dyDescent="0.25">
      <c r="A8287">
        <v>2337476</v>
      </c>
      <c r="B8287">
        <v>1</v>
      </c>
      <c r="C8287" t="s">
        <v>80</v>
      </c>
      <c r="D8287" t="s">
        <v>96</v>
      </c>
      <c r="E8287" t="s">
        <v>157</v>
      </c>
      <c r="F8287" t="s">
        <v>23387</v>
      </c>
      <c r="G8287" t="s">
        <v>279</v>
      </c>
      <c r="H8287" t="s">
        <v>154</v>
      </c>
      <c r="I8287" t="s">
        <v>144</v>
      </c>
      <c r="J8287" t="s">
        <v>137</v>
      </c>
      <c r="K8287" t="s">
        <v>138</v>
      </c>
      <c r="L8287" t="s">
        <v>23388</v>
      </c>
      <c r="M8287" t="s">
        <v>23389</v>
      </c>
      <c r="N8287">
        <v>2.3152777769999999</v>
      </c>
      <c r="O8287">
        <v>0</v>
      </c>
      <c r="P8287">
        <v>1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2.5693782305772226</v>
      </c>
      <c r="Y8287">
        <v>0</v>
      </c>
      <c r="Z8287">
        <v>0</v>
      </c>
      <c r="AA8287">
        <v>0</v>
      </c>
      <c r="AB8287">
        <v>0</v>
      </c>
      <c r="AC8287">
        <v>0</v>
      </c>
      <c r="AD8287">
        <v>0</v>
      </c>
      <c r="AE8287">
        <v>2.5693782305772226</v>
      </c>
    </row>
    <row r="8288" spans="1:31" x14ac:dyDescent="0.25">
      <c r="A8288">
        <v>2337536</v>
      </c>
      <c r="B8288">
        <v>1</v>
      </c>
      <c r="C8288" t="s">
        <v>81</v>
      </c>
      <c r="D8288" t="s">
        <v>112</v>
      </c>
      <c r="E8288" t="s">
        <v>151</v>
      </c>
      <c r="F8288" t="s">
        <v>23390</v>
      </c>
      <c r="G8288" t="s">
        <v>153</v>
      </c>
      <c r="H8288" t="s">
        <v>154</v>
      </c>
      <c r="I8288" t="s">
        <v>144</v>
      </c>
      <c r="J8288" t="s">
        <v>137</v>
      </c>
      <c r="K8288" t="s">
        <v>138</v>
      </c>
      <c r="L8288" t="s">
        <v>23391</v>
      </c>
      <c r="M8288" t="s">
        <v>23392</v>
      </c>
      <c r="N8288">
        <v>1.8219444440000001</v>
      </c>
      <c r="O8288">
        <v>0</v>
      </c>
      <c r="P8288">
        <v>5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0.98114943955274281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0</v>
      </c>
      <c r="AE8288">
        <v>0.98114943955274281</v>
      </c>
    </row>
    <row r="8289" spans="1:31" x14ac:dyDescent="0.25">
      <c r="A8289">
        <v>2337682</v>
      </c>
      <c r="B8289">
        <v>1</v>
      </c>
      <c r="C8289" t="s">
        <v>80</v>
      </c>
      <c r="D8289" t="s">
        <v>110</v>
      </c>
      <c r="E8289" t="s">
        <v>157</v>
      </c>
      <c r="F8289" t="s">
        <v>23393</v>
      </c>
      <c r="G8289" t="s">
        <v>159</v>
      </c>
      <c r="H8289" t="s">
        <v>154</v>
      </c>
      <c r="I8289" t="s">
        <v>144</v>
      </c>
      <c r="J8289" t="s">
        <v>137</v>
      </c>
      <c r="K8289" t="s">
        <v>138</v>
      </c>
      <c r="L8289" t="s">
        <v>23394</v>
      </c>
      <c r="M8289" t="s">
        <v>23395</v>
      </c>
      <c r="N8289">
        <v>1.308333333</v>
      </c>
      <c r="O8289">
        <v>0</v>
      </c>
      <c r="P8289">
        <v>2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0.48742495230296007</v>
      </c>
      <c r="Y8289">
        <v>0</v>
      </c>
      <c r="Z8289">
        <v>0</v>
      </c>
      <c r="AA8289">
        <v>0</v>
      </c>
      <c r="AB8289">
        <v>0</v>
      </c>
      <c r="AC8289">
        <v>0</v>
      </c>
      <c r="AD8289">
        <v>0</v>
      </c>
      <c r="AE8289">
        <v>0.48742495230296007</v>
      </c>
    </row>
    <row r="8290" spans="1:31" x14ac:dyDescent="0.25">
      <c r="A8290">
        <v>2337490</v>
      </c>
      <c r="B8290">
        <v>1</v>
      </c>
      <c r="C8290" t="s">
        <v>80</v>
      </c>
      <c r="D8290" t="s">
        <v>100</v>
      </c>
      <c r="E8290" t="s">
        <v>151</v>
      </c>
      <c r="F8290" t="s">
        <v>23396</v>
      </c>
      <c r="G8290" t="s">
        <v>194</v>
      </c>
      <c r="H8290" t="s">
        <v>154</v>
      </c>
      <c r="I8290" t="s">
        <v>144</v>
      </c>
      <c r="J8290" t="s">
        <v>137</v>
      </c>
      <c r="K8290" t="s">
        <v>138</v>
      </c>
      <c r="L8290" t="s">
        <v>23397</v>
      </c>
      <c r="M8290" t="s">
        <v>23398</v>
      </c>
      <c r="N8290">
        <v>0.72888888799999996</v>
      </c>
      <c r="O8290">
        <v>0</v>
      </c>
      <c r="P8290">
        <v>9</v>
      </c>
      <c r="Q8290">
        <v>0</v>
      </c>
      <c r="R8290">
        <v>4</v>
      </c>
      <c r="S8290">
        <v>0</v>
      </c>
      <c r="T8290">
        <v>2</v>
      </c>
      <c r="U8290">
        <v>0</v>
      </c>
      <c r="V8290">
        <v>0</v>
      </c>
      <c r="W8290">
        <v>0</v>
      </c>
      <c r="X8290">
        <v>3.4464921506268795</v>
      </c>
      <c r="Y8290">
        <v>0</v>
      </c>
      <c r="Z8290">
        <v>5.5847226678651829</v>
      </c>
      <c r="AA8290">
        <v>0</v>
      </c>
      <c r="AB8290">
        <v>1.9708319347065542</v>
      </c>
      <c r="AC8290">
        <v>0</v>
      </c>
      <c r="AD8290">
        <v>0</v>
      </c>
      <c r="AE8290">
        <v>11.002046753198616</v>
      </c>
    </row>
    <row r="8291" spans="1:31" x14ac:dyDescent="0.25">
      <c r="A8291">
        <v>2337347</v>
      </c>
      <c r="B8291">
        <v>1</v>
      </c>
      <c r="C8291" t="s">
        <v>81</v>
      </c>
      <c r="D8291" t="s">
        <v>117</v>
      </c>
      <c r="E8291" t="s">
        <v>132</v>
      </c>
      <c r="F8291" t="s">
        <v>7821</v>
      </c>
      <c r="G8291" t="s">
        <v>134</v>
      </c>
      <c r="H8291" t="s">
        <v>135</v>
      </c>
      <c r="I8291" t="s">
        <v>144</v>
      </c>
      <c r="J8291" t="s">
        <v>137</v>
      </c>
      <c r="K8291" t="s">
        <v>138</v>
      </c>
      <c r="L8291" t="s">
        <v>23399</v>
      </c>
      <c r="M8291" t="s">
        <v>23400</v>
      </c>
      <c r="N8291">
        <v>0.49583333299999999</v>
      </c>
      <c r="O8291">
        <v>0</v>
      </c>
      <c r="P8291">
        <v>402</v>
      </c>
      <c r="Q8291">
        <v>37</v>
      </c>
      <c r="R8291">
        <v>45</v>
      </c>
      <c r="S8291">
        <v>6</v>
      </c>
      <c r="T8291">
        <v>31</v>
      </c>
      <c r="U8291">
        <v>1</v>
      </c>
      <c r="V8291">
        <v>0</v>
      </c>
      <c r="W8291">
        <v>0</v>
      </c>
      <c r="X8291">
        <v>29.206073811699614</v>
      </c>
      <c r="Y8291">
        <v>102.8648363362839</v>
      </c>
      <c r="Z8291">
        <v>33.355195165752448</v>
      </c>
      <c r="AA8291">
        <v>73.277136934429521</v>
      </c>
      <c r="AB8291">
        <v>16.31236968639082</v>
      </c>
      <c r="AC8291">
        <v>71.114652726363062</v>
      </c>
      <c r="AD8291">
        <v>0</v>
      </c>
      <c r="AE8291">
        <v>326.13026466091935</v>
      </c>
    </row>
    <row r="8292" spans="1:31" x14ac:dyDescent="0.25">
      <c r="A8292">
        <v>2337808</v>
      </c>
      <c r="B8292">
        <v>1</v>
      </c>
      <c r="C8292" t="s">
        <v>80</v>
      </c>
      <c r="D8292" t="s">
        <v>94</v>
      </c>
      <c r="E8292" t="s">
        <v>151</v>
      </c>
      <c r="F8292" t="s">
        <v>23401</v>
      </c>
      <c r="G8292" t="s">
        <v>153</v>
      </c>
      <c r="H8292" t="s">
        <v>154</v>
      </c>
      <c r="I8292" t="s">
        <v>144</v>
      </c>
      <c r="J8292" t="s">
        <v>137</v>
      </c>
      <c r="K8292" t="s">
        <v>138</v>
      </c>
      <c r="L8292" t="s">
        <v>23402</v>
      </c>
      <c r="M8292" t="s">
        <v>23403</v>
      </c>
      <c r="N8292">
        <v>6.034444444</v>
      </c>
      <c r="O8292">
        <v>0</v>
      </c>
      <c r="P8292">
        <v>5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3.8268628306272268</v>
      </c>
      <c r="Y8292">
        <v>0</v>
      </c>
      <c r="Z8292">
        <v>0</v>
      </c>
      <c r="AA8292">
        <v>0</v>
      </c>
      <c r="AB8292">
        <v>0</v>
      </c>
      <c r="AC8292">
        <v>0</v>
      </c>
      <c r="AD8292">
        <v>0</v>
      </c>
      <c r="AE8292">
        <v>3.8268628306272268</v>
      </c>
    </row>
    <row r="8293" spans="1:31" x14ac:dyDescent="0.25">
      <c r="A8293">
        <v>2337453</v>
      </c>
      <c r="B8293">
        <v>1</v>
      </c>
      <c r="C8293" t="s">
        <v>80</v>
      </c>
      <c r="D8293" t="s">
        <v>95</v>
      </c>
      <c r="E8293" t="s">
        <v>141</v>
      </c>
      <c r="F8293" t="s">
        <v>23404</v>
      </c>
      <c r="G8293" t="s">
        <v>134</v>
      </c>
      <c r="H8293" t="s">
        <v>135</v>
      </c>
      <c r="I8293" t="s">
        <v>144</v>
      </c>
      <c r="J8293" t="s">
        <v>137</v>
      </c>
      <c r="K8293" t="s">
        <v>138</v>
      </c>
      <c r="L8293" t="s">
        <v>23405</v>
      </c>
      <c r="M8293" t="s">
        <v>23406</v>
      </c>
      <c r="N8293">
        <v>9.2777777000000006E-2</v>
      </c>
      <c r="O8293">
        <v>1</v>
      </c>
      <c r="P8293">
        <v>475</v>
      </c>
      <c r="Q8293">
        <v>0</v>
      </c>
      <c r="R8293">
        <v>2</v>
      </c>
      <c r="S8293">
        <v>16</v>
      </c>
      <c r="T8293">
        <v>41</v>
      </c>
      <c r="U8293">
        <v>3</v>
      </c>
      <c r="V8293">
        <v>0</v>
      </c>
      <c r="W8293">
        <v>3.7330740934362228E-2</v>
      </c>
      <c r="X8293">
        <v>8.585129420403085</v>
      </c>
      <c r="Y8293">
        <v>0</v>
      </c>
      <c r="Z8293">
        <v>0.27758942367436273</v>
      </c>
      <c r="AA8293">
        <v>2.8998095743078611</v>
      </c>
      <c r="AB8293">
        <v>5.4052531402795445</v>
      </c>
      <c r="AC8293">
        <v>18.206781537025876</v>
      </c>
      <c r="AD8293">
        <v>0</v>
      </c>
      <c r="AE8293">
        <v>35.41189383662509</v>
      </c>
    </row>
    <row r="8294" spans="1:31" x14ac:dyDescent="0.25">
      <c r="A8294">
        <v>2337702</v>
      </c>
      <c r="B8294">
        <v>1</v>
      </c>
      <c r="C8294" t="s">
        <v>80</v>
      </c>
      <c r="D8294" t="s">
        <v>96</v>
      </c>
      <c r="E8294" t="s">
        <v>151</v>
      </c>
      <c r="F8294" t="s">
        <v>2949</v>
      </c>
      <c r="G8294" t="s">
        <v>153</v>
      </c>
      <c r="H8294" t="s">
        <v>154</v>
      </c>
      <c r="I8294" t="s">
        <v>144</v>
      </c>
      <c r="J8294" t="s">
        <v>137</v>
      </c>
      <c r="K8294" t="s">
        <v>138</v>
      </c>
      <c r="L8294" t="s">
        <v>23407</v>
      </c>
      <c r="M8294" t="s">
        <v>2155</v>
      </c>
      <c r="N8294">
        <v>2.9083333329999999</v>
      </c>
      <c r="O8294">
        <v>0</v>
      </c>
      <c r="P8294">
        <v>37</v>
      </c>
      <c r="Q8294">
        <v>0</v>
      </c>
      <c r="R8294">
        <v>0</v>
      </c>
      <c r="S8294">
        <v>0</v>
      </c>
      <c r="T8294">
        <v>23</v>
      </c>
      <c r="U8294">
        <v>0</v>
      </c>
      <c r="V8294">
        <v>0</v>
      </c>
      <c r="W8294">
        <v>0</v>
      </c>
      <c r="X8294">
        <v>47.203447733381367</v>
      </c>
      <c r="Y8294">
        <v>0</v>
      </c>
      <c r="Z8294">
        <v>0</v>
      </c>
      <c r="AA8294">
        <v>0</v>
      </c>
      <c r="AB8294">
        <v>93.869199092878077</v>
      </c>
      <c r="AC8294">
        <v>0</v>
      </c>
      <c r="AD8294">
        <v>0</v>
      </c>
      <c r="AE8294">
        <v>141.07264682625944</v>
      </c>
    </row>
    <row r="8295" spans="1:31" x14ac:dyDescent="0.25">
      <c r="A8295">
        <v>2337559</v>
      </c>
      <c r="B8295">
        <v>1</v>
      </c>
      <c r="C8295" t="s">
        <v>80</v>
      </c>
      <c r="D8295" t="s">
        <v>84</v>
      </c>
      <c r="E8295" t="s">
        <v>174</v>
      </c>
      <c r="F8295" t="s">
        <v>23408</v>
      </c>
      <c r="G8295" t="s">
        <v>269</v>
      </c>
      <c r="H8295" t="s">
        <v>154</v>
      </c>
      <c r="I8295" t="s">
        <v>144</v>
      </c>
      <c r="J8295" t="s">
        <v>137</v>
      </c>
      <c r="K8295" t="s">
        <v>209</v>
      </c>
      <c r="L8295" t="s">
        <v>1720</v>
      </c>
      <c r="M8295" t="s">
        <v>23409</v>
      </c>
      <c r="N8295">
        <v>0.266666666</v>
      </c>
      <c r="O8295">
        <v>0</v>
      </c>
      <c r="P8295">
        <v>644</v>
      </c>
      <c r="Q8295">
        <v>0</v>
      </c>
      <c r="R8295">
        <v>0</v>
      </c>
      <c r="S8295">
        <v>0</v>
      </c>
      <c r="T8295">
        <v>72</v>
      </c>
      <c r="U8295">
        <v>0</v>
      </c>
      <c r="V8295">
        <v>0</v>
      </c>
      <c r="W8295">
        <v>0</v>
      </c>
      <c r="X8295">
        <v>47.721561794904297</v>
      </c>
      <c r="Y8295">
        <v>0</v>
      </c>
      <c r="Z8295">
        <v>0</v>
      </c>
      <c r="AA8295">
        <v>0</v>
      </c>
      <c r="AB8295">
        <v>23.762421757745059</v>
      </c>
      <c r="AC8295">
        <v>0</v>
      </c>
      <c r="AD8295">
        <v>0</v>
      </c>
      <c r="AE8295">
        <v>71.483983552649363</v>
      </c>
    </row>
    <row r="8296" spans="1:31" x14ac:dyDescent="0.25">
      <c r="A8296">
        <v>2337553</v>
      </c>
      <c r="B8296">
        <v>1</v>
      </c>
      <c r="C8296" t="s">
        <v>81</v>
      </c>
      <c r="D8296" t="s">
        <v>120</v>
      </c>
      <c r="E8296" t="s">
        <v>157</v>
      </c>
      <c r="F8296" t="s">
        <v>23410</v>
      </c>
      <c r="G8296" t="s">
        <v>159</v>
      </c>
      <c r="H8296" t="s">
        <v>154</v>
      </c>
      <c r="I8296" t="s">
        <v>144</v>
      </c>
      <c r="J8296" t="s">
        <v>137</v>
      </c>
      <c r="K8296" t="s">
        <v>138</v>
      </c>
      <c r="L8296" t="s">
        <v>23411</v>
      </c>
      <c r="M8296" t="s">
        <v>23412</v>
      </c>
      <c r="N8296">
        <v>0.82499999999999996</v>
      </c>
      <c r="O8296">
        <v>0</v>
      </c>
      <c r="P8296">
        <v>1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0.2165994224535375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E8296">
        <v>0.2165994224535375</v>
      </c>
    </row>
    <row r="8297" spans="1:31" x14ac:dyDescent="0.25">
      <c r="A8297">
        <v>2337410</v>
      </c>
      <c r="B8297">
        <v>1</v>
      </c>
      <c r="C8297" t="s">
        <v>81</v>
      </c>
      <c r="D8297" t="s">
        <v>128</v>
      </c>
      <c r="E8297" t="s">
        <v>157</v>
      </c>
      <c r="F8297" t="s">
        <v>23413</v>
      </c>
      <c r="G8297" t="s">
        <v>204</v>
      </c>
      <c r="H8297" t="s">
        <v>154</v>
      </c>
      <c r="I8297" t="s">
        <v>144</v>
      </c>
      <c r="J8297" t="s">
        <v>137</v>
      </c>
      <c r="K8297" t="s">
        <v>138</v>
      </c>
      <c r="L8297" t="s">
        <v>23414</v>
      </c>
      <c r="M8297" t="s">
        <v>23415</v>
      </c>
      <c r="N8297">
        <v>3.0352777770000001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1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>
        <v>0</v>
      </c>
      <c r="AB8297">
        <v>7.5890621543867471</v>
      </c>
      <c r="AC8297">
        <v>0</v>
      </c>
      <c r="AD8297">
        <v>0</v>
      </c>
      <c r="AE8297">
        <v>7.5890621543867471</v>
      </c>
    </row>
    <row r="8298" spans="1:31" x14ac:dyDescent="0.25">
      <c r="A8298">
        <v>2337851</v>
      </c>
      <c r="B8298">
        <v>1</v>
      </c>
      <c r="C8298" t="s">
        <v>80</v>
      </c>
      <c r="D8298" t="s">
        <v>95</v>
      </c>
      <c r="E8298" t="s">
        <v>147</v>
      </c>
      <c r="F8298" t="s">
        <v>23416</v>
      </c>
      <c r="G8298" t="s">
        <v>184</v>
      </c>
      <c r="H8298" t="s">
        <v>135</v>
      </c>
      <c r="I8298" t="s">
        <v>144</v>
      </c>
      <c r="J8298" t="s">
        <v>137</v>
      </c>
      <c r="K8298" t="s">
        <v>138</v>
      </c>
      <c r="L8298" t="s">
        <v>23417</v>
      </c>
      <c r="M8298" t="s">
        <v>23418</v>
      </c>
      <c r="N8298">
        <v>0.73305555499999997</v>
      </c>
      <c r="O8298">
        <v>0</v>
      </c>
      <c r="P8298">
        <v>0</v>
      </c>
      <c r="Q8298">
        <v>0</v>
      </c>
      <c r="R8298">
        <v>0</v>
      </c>
      <c r="S8298">
        <v>1</v>
      </c>
      <c r="T8298">
        <v>0</v>
      </c>
      <c r="U8298">
        <v>1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0.48289025176820705</v>
      </c>
      <c r="AB8298">
        <v>0</v>
      </c>
      <c r="AC8298">
        <v>29.117084939634061</v>
      </c>
      <c r="AD8298">
        <v>0</v>
      </c>
      <c r="AE8298">
        <v>29.599975191402269</v>
      </c>
    </row>
    <row r="8299" spans="1:31" x14ac:dyDescent="0.25">
      <c r="A8299">
        <v>2337310</v>
      </c>
      <c r="B8299">
        <v>1</v>
      </c>
      <c r="C8299" t="s">
        <v>80</v>
      </c>
      <c r="D8299" t="s">
        <v>92</v>
      </c>
      <c r="E8299" t="s">
        <v>141</v>
      </c>
      <c r="F8299" t="s">
        <v>23419</v>
      </c>
      <c r="G8299" t="s">
        <v>134</v>
      </c>
      <c r="H8299" t="s">
        <v>135</v>
      </c>
      <c r="I8299" t="s">
        <v>144</v>
      </c>
      <c r="J8299" t="s">
        <v>137</v>
      </c>
      <c r="K8299" t="s">
        <v>138</v>
      </c>
      <c r="L8299" t="s">
        <v>23420</v>
      </c>
      <c r="M8299" t="s">
        <v>23421</v>
      </c>
      <c r="N8299">
        <v>3.2738888880000001</v>
      </c>
      <c r="O8299">
        <v>0</v>
      </c>
      <c r="P8299">
        <v>0</v>
      </c>
      <c r="Q8299">
        <v>0</v>
      </c>
      <c r="R8299">
        <v>0</v>
      </c>
      <c r="S8299">
        <v>1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>
        <v>519.09362669605582</v>
      </c>
      <c r="AB8299">
        <v>0</v>
      </c>
      <c r="AC8299">
        <v>0</v>
      </c>
      <c r="AD8299">
        <v>0</v>
      </c>
      <c r="AE8299">
        <v>519.09362669605582</v>
      </c>
    </row>
    <row r="8300" spans="1:31" x14ac:dyDescent="0.25">
      <c r="A8300">
        <v>2337502</v>
      </c>
      <c r="B8300">
        <v>1</v>
      </c>
      <c r="C8300" t="s">
        <v>80</v>
      </c>
      <c r="D8300" t="s">
        <v>98</v>
      </c>
      <c r="E8300" t="s">
        <v>157</v>
      </c>
      <c r="F8300" t="s">
        <v>23422</v>
      </c>
      <c r="G8300" t="s">
        <v>159</v>
      </c>
      <c r="H8300" t="s">
        <v>154</v>
      </c>
      <c r="I8300" t="s">
        <v>144</v>
      </c>
      <c r="J8300" t="s">
        <v>137</v>
      </c>
      <c r="K8300" t="s">
        <v>138</v>
      </c>
      <c r="L8300" t="s">
        <v>23423</v>
      </c>
      <c r="M8300" t="s">
        <v>23424</v>
      </c>
      <c r="N8300">
        <v>9.9866666659999996</v>
      </c>
      <c r="O8300">
        <v>0</v>
      </c>
      <c r="P8300">
        <v>1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2.6099865111788332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v>0</v>
      </c>
      <c r="AE8300">
        <v>2.6099865111788332</v>
      </c>
    </row>
    <row r="8301" spans="1:31" x14ac:dyDescent="0.25">
      <c r="A8301">
        <v>2337834</v>
      </c>
      <c r="B8301">
        <v>1</v>
      </c>
      <c r="C8301" t="s">
        <v>80</v>
      </c>
      <c r="D8301" t="s">
        <v>88</v>
      </c>
      <c r="E8301" t="s">
        <v>157</v>
      </c>
      <c r="F8301" t="s">
        <v>23425</v>
      </c>
      <c r="G8301" t="s">
        <v>204</v>
      </c>
      <c r="H8301" t="s">
        <v>154</v>
      </c>
      <c r="I8301" t="s">
        <v>144</v>
      </c>
      <c r="J8301" t="s">
        <v>137</v>
      </c>
      <c r="K8301" t="s">
        <v>138</v>
      </c>
      <c r="L8301" t="s">
        <v>23426</v>
      </c>
      <c r="M8301" t="s">
        <v>23427</v>
      </c>
      <c r="N8301">
        <v>2.2538888880000001</v>
      </c>
      <c r="O8301">
        <v>0</v>
      </c>
      <c r="P8301">
        <v>2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0.68641578392847047</v>
      </c>
      <c r="Y8301">
        <v>0</v>
      </c>
      <c r="Z8301">
        <v>0</v>
      </c>
      <c r="AA8301">
        <v>0</v>
      </c>
      <c r="AB8301">
        <v>0</v>
      </c>
      <c r="AC8301">
        <v>0</v>
      </c>
      <c r="AD8301">
        <v>0</v>
      </c>
      <c r="AE8301">
        <v>0.68641578392847047</v>
      </c>
    </row>
    <row r="8302" spans="1:31" x14ac:dyDescent="0.25">
      <c r="A8302">
        <v>2337316</v>
      </c>
      <c r="B8302">
        <v>1</v>
      </c>
      <c r="C8302" t="s">
        <v>81</v>
      </c>
      <c r="D8302" t="s">
        <v>117</v>
      </c>
      <c r="E8302" t="s">
        <v>141</v>
      </c>
      <c r="F8302" t="s">
        <v>12996</v>
      </c>
      <c r="G8302" t="s">
        <v>134</v>
      </c>
      <c r="H8302" t="s">
        <v>135</v>
      </c>
      <c r="I8302" t="s">
        <v>136</v>
      </c>
      <c r="J8302" t="s">
        <v>137</v>
      </c>
      <c r="K8302" t="s">
        <v>138</v>
      </c>
      <c r="L8302" t="s">
        <v>23428</v>
      </c>
      <c r="M8302" t="s">
        <v>23429</v>
      </c>
      <c r="N8302">
        <v>8.8888879999999993E-3</v>
      </c>
      <c r="O8302">
        <v>0</v>
      </c>
      <c r="P8302">
        <v>822</v>
      </c>
      <c r="Q8302">
        <v>15</v>
      </c>
      <c r="R8302">
        <v>73</v>
      </c>
      <c r="S8302">
        <v>5</v>
      </c>
      <c r="T8302">
        <v>41</v>
      </c>
      <c r="U8302">
        <v>0</v>
      </c>
      <c r="V8302">
        <v>0</v>
      </c>
      <c r="W8302">
        <v>0</v>
      </c>
      <c r="X8302">
        <v>0.81660124952513669</v>
      </c>
      <c r="Y8302">
        <v>0.17110673060761775</v>
      </c>
      <c r="Z8302">
        <v>0.13463026766924446</v>
      </c>
      <c r="AA8302">
        <v>6.7007447538462231E-2</v>
      </c>
      <c r="AB8302">
        <v>0.32316460627776888</v>
      </c>
      <c r="AC8302">
        <v>0</v>
      </c>
      <c r="AD8302">
        <v>0</v>
      </c>
      <c r="AE8302">
        <v>1.5125103016182302</v>
      </c>
    </row>
    <row r="8303" spans="1:31" x14ac:dyDescent="0.25">
      <c r="A8303">
        <v>2337648</v>
      </c>
      <c r="B8303">
        <v>1</v>
      </c>
      <c r="C8303" t="s">
        <v>80</v>
      </c>
      <c r="D8303" t="s">
        <v>87</v>
      </c>
      <c r="E8303" t="s">
        <v>147</v>
      </c>
      <c r="F8303" t="s">
        <v>23430</v>
      </c>
      <c r="G8303" t="s">
        <v>208</v>
      </c>
      <c r="H8303" t="s">
        <v>135</v>
      </c>
      <c r="I8303" t="s">
        <v>144</v>
      </c>
      <c r="J8303" t="s">
        <v>137</v>
      </c>
      <c r="K8303" t="s">
        <v>209</v>
      </c>
      <c r="L8303" t="s">
        <v>23431</v>
      </c>
      <c r="M8303" t="s">
        <v>23432</v>
      </c>
      <c r="N8303">
        <v>4.0680555549999999</v>
      </c>
      <c r="O8303">
        <v>2</v>
      </c>
      <c r="P8303">
        <v>698</v>
      </c>
      <c r="Q8303">
        <v>2</v>
      </c>
      <c r="R8303">
        <v>22</v>
      </c>
      <c r="S8303">
        <v>20</v>
      </c>
      <c r="T8303">
        <v>88</v>
      </c>
      <c r="U8303">
        <v>8</v>
      </c>
      <c r="V8303">
        <v>1</v>
      </c>
      <c r="W8303">
        <v>1.3352566328959359</v>
      </c>
      <c r="X8303">
        <v>934.33731099327576</v>
      </c>
      <c r="Y8303">
        <v>5.9598129679130016</v>
      </c>
      <c r="Z8303">
        <v>50.306728918160438</v>
      </c>
      <c r="AA8303">
        <v>1136.9581169144101</v>
      </c>
      <c r="AB8303">
        <v>753.11419641577834</v>
      </c>
      <c r="AC8303">
        <v>1828.3222364271642</v>
      </c>
      <c r="AD8303">
        <v>333.32708089212446</v>
      </c>
      <c r="AE8303">
        <v>5043.6607401617221</v>
      </c>
    </row>
    <row r="8304" spans="1:31" x14ac:dyDescent="0.25">
      <c r="A8304">
        <v>2337270</v>
      </c>
      <c r="B8304">
        <v>1</v>
      </c>
      <c r="C8304" t="s">
        <v>80</v>
      </c>
      <c r="D8304" t="s">
        <v>95</v>
      </c>
      <c r="E8304" t="s">
        <v>141</v>
      </c>
      <c r="F8304" t="s">
        <v>1783</v>
      </c>
      <c r="G8304" t="s">
        <v>134</v>
      </c>
      <c r="H8304" t="s">
        <v>135</v>
      </c>
      <c r="I8304" t="s">
        <v>144</v>
      </c>
      <c r="J8304" t="s">
        <v>137</v>
      </c>
      <c r="K8304" t="s">
        <v>138</v>
      </c>
      <c r="L8304" t="s">
        <v>23433</v>
      </c>
      <c r="M8304" t="s">
        <v>23434</v>
      </c>
      <c r="N8304">
        <v>0.58916666600000001</v>
      </c>
      <c r="O8304">
        <v>0</v>
      </c>
      <c r="P8304">
        <v>1</v>
      </c>
      <c r="Q8304">
        <v>0</v>
      </c>
      <c r="R8304">
        <v>0</v>
      </c>
      <c r="S8304">
        <v>5</v>
      </c>
      <c r="T8304">
        <v>572</v>
      </c>
      <c r="U8304">
        <v>5</v>
      </c>
      <c r="V8304">
        <v>6</v>
      </c>
      <c r="W8304">
        <v>0</v>
      </c>
      <c r="X8304">
        <v>0.20512828709354669</v>
      </c>
      <c r="Y8304">
        <v>0</v>
      </c>
      <c r="Z8304">
        <v>0</v>
      </c>
      <c r="AA8304">
        <v>18.285688595309857</v>
      </c>
      <c r="AB8304">
        <v>172.09131271057356</v>
      </c>
      <c r="AC8304">
        <v>99.590399833338523</v>
      </c>
      <c r="AD8304">
        <v>101.4013176578077</v>
      </c>
      <c r="AE8304">
        <v>391.57384708412314</v>
      </c>
    </row>
    <row r="8305" spans="1:31" x14ac:dyDescent="0.25">
      <c r="A8305">
        <v>2337665</v>
      </c>
      <c r="B8305">
        <v>1</v>
      </c>
      <c r="C8305" t="s">
        <v>80</v>
      </c>
      <c r="D8305" t="s">
        <v>96</v>
      </c>
      <c r="E8305" t="s">
        <v>157</v>
      </c>
      <c r="F8305" t="s">
        <v>23435</v>
      </c>
      <c r="G8305" t="s">
        <v>159</v>
      </c>
      <c r="H8305" t="s">
        <v>154</v>
      </c>
      <c r="I8305" t="s">
        <v>144</v>
      </c>
      <c r="J8305" t="s">
        <v>137</v>
      </c>
      <c r="K8305" t="s">
        <v>138</v>
      </c>
      <c r="L8305" t="s">
        <v>23436</v>
      </c>
      <c r="M8305" t="s">
        <v>23437</v>
      </c>
      <c r="N8305">
        <v>3.3650000000000002</v>
      </c>
      <c r="O8305">
        <v>0</v>
      </c>
      <c r="P8305">
        <v>1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1.2882497663947501</v>
      </c>
      <c r="Y8305">
        <v>0</v>
      </c>
      <c r="Z8305">
        <v>0</v>
      </c>
      <c r="AA8305">
        <v>0</v>
      </c>
      <c r="AB8305">
        <v>0</v>
      </c>
      <c r="AC8305">
        <v>0</v>
      </c>
      <c r="AD8305">
        <v>0</v>
      </c>
      <c r="AE8305">
        <v>1.2882497663947501</v>
      </c>
    </row>
    <row r="8306" spans="1:31" x14ac:dyDescent="0.25">
      <c r="A8306">
        <v>2337734</v>
      </c>
      <c r="B8306">
        <v>1</v>
      </c>
      <c r="C8306" t="s">
        <v>80</v>
      </c>
      <c r="D8306" t="s">
        <v>92</v>
      </c>
      <c r="E8306" t="s">
        <v>141</v>
      </c>
      <c r="F8306" t="s">
        <v>23438</v>
      </c>
      <c r="G8306" t="s">
        <v>813</v>
      </c>
      <c r="H8306" t="s">
        <v>135</v>
      </c>
      <c r="I8306" t="s">
        <v>144</v>
      </c>
      <c r="J8306" t="s">
        <v>137</v>
      </c>
      <c r="K8306" t="s">
        <v>138</v>
      </c>
      <c r="L8306" t="s">
        <v>23439</v>
      </c>
      <c r="M8306" t="s">
        <v>23440</v>
      </c>
      <c r="N8306">
        <v>1.0336111109999999</v>
      </c>
      <c r="O8306">
        <v>0</v>
      </c>
      <c r="P8306">
        <v>720</v>
      </c>
      <c r="Q8306">
        <v>0</v>
      </c>
      <c r="R8306">
        <v>7</v>
      </c>
      <c r="S8306">
        <v>1</v>
      </c>
      <c r="T8306">
        <v>78</v>
      </c>
      <c r="U8306">
        <v>0</v>
      </c>
      <c r="V8306">
        <v>1</v>
      </c>
      <c r="W8306">
        <v>0</v>
      </c>
      <c r="X8306">
        <v>271.07492941651134</v>
      </c>
      <c r="Y8306">
        <v>0</v>
      </c>
      <c r="Z8306">
        <v>1.4369738363591893</v>
      </c>
      <c r="AA8306">
        <v>2.1240443169700027</v>
      </c>
      <c r="AB8306">
        <v>91.836935841485584</v>
      </c>
      <c r="AC8306">
        <v>0</v>
      </c>
      <c r="AD8306">
        <v>0</v>
      </c>
      <c r="AE8306">
        <v>366.47288341132611</v>
      </c>
    </row>
    <row r="8307" spans="1:31" x14ac:dyDescent="0.25">
      <c r="A8307">
        <v>2337439</v>
      </c>
      <c r="B8307">
        <v>1</v>
      </c>
      <c r="C8307" t="s">
        <v>81</v>
      </c>
      <c r="D8307" t="s">
        <v>123</v>
      </c>
      <c r="E8307" t="s">
        <v>157</v>
      </c>
      <c r="F8307" t="s">
        <v>23441</v>
      </c>
      <c r="G8307" t="s">
        <v>159</v>
      </c>
      <c r="H8307" t="s">
        <v>154</v>
      </c>
      <c r="I8307" t="s">
        <v>144</v>
      </c>
      <c r="J8307" t="s">
        <v>137</v>
      </c>
      <c r="K8307" t="s">
        <v>138</v>
      </c>
      <c r="L8307" t="s">
        <v>23442</v>
      </c>
      <c r="M8307" t="s">
        <v>23443</v>
      </c>
      <c r="N8307">
        <v>2.7041666659999999</v>
      </c>
      <c r="O8307">
        <v>0</v>
      </c>
      <c r="P8307">
        <v>1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0.82244231737611351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0.82244231737611351</v>
      </c>
    </row>
    <row r="8308" spans="1:31" x14ac:dyDescent="0.25">
      <c r="A8308">
        <v>2337874</v>
      </c>
      <c r="B8308">
        <v>1</v>
      </c>
      <c r="C8308" t="s">
        <v>81</v>
      </c>
      <c r="D8308" t="s">
        <v>113</v>
      </c>
      <c r="E8308" t="s">
        <v>174</v>
      </c>
      <c r="F8308" t="s">
        <v>23444</v>
      </c>
      <c r="G8308" t="s">
        <v>176</v>
      </c>
      <c r="H8308" t="s">
        <v>154</v>
      </c>
      <c r="I8308" t="s">
        <v>144</v>
      </c>
      <c r="J8308" t="s">
        <v>137</v>
      </c>
      <c r="K8308" t="s">
        <v>138</v>
      </c>
      <c r="L8308" t="s">
        <v>23445</v>
      </c>
      <c r="M8308" t="s">
        <v>23446</v>
      </c>
      <c r="N8308">
        <v>1.343611111</v>
      </c>
      <c r="O8308">
        <v>0</v>
      </c>
      <c r="P8308">
        <v>38</v>
      </c>
      <c r="Q8308">
        <v>0</v>
      </c>
      <c r="R8308">
        <v>7</v>
      </c>
      <c r="S8308">
        <v>0</v>
      </c>
      <c r="T8308">
        <v>11</v>
      </c>
      <c r="U8308">
        <v>0</v>
      </c>
      <c r="V8308">
        <v>0</v>
      </c>
      <c r="W8308">
        <v>0</v>
      </c>
      <c r="X8308">
        <v>10.221282961731484</v>
      </c>
      <c r="Y8308">
        <v>0</v>
      </c>
      <c r="Z8308">
        <v>13.703712082265977</v>
      </c>
      <c r="AA8308">
        <v>0</v>
      </c>
      <c r="AB8308">
        <v>20.285022691050312</v>
      </c>
      <c r="AC8308">
        <v>0</v>
      </c>
      <c r="AD8308">
        <v>0</v>
      </c>
      <c r="AE8308">
        <v>44.210017735047771</v>
      </c>
    </row>
    <row r="8309" spans="1:31" x14ac:dyDescent="0.25">
      <c r="A8309">
        <v>2337333</v>
      </c>
      <c r="B8309">
        <v>1</v>
      </c>
      <c r="C8309" t="s">
        <v>81</v>
      </c>
      <c r="D8309" t="s">
        <v>118</v>
      </c>
      <c r="E8309" t="s">
        <v>147</v>
      </c>
      <c r="F8309" t="s">
        <v>187</v>
      </c>
      <c r="G8309" t="s">
        <v>184</v>
      </c>
      <c r="H8309" t="s">
        <v>135</v>
      </c>
      <c r="I8309" t="s">
        <v>144</v>
      </c>
      <c r="J8309" t="s">
        <v>137</v>
      </c>
      <c r="K8309" t="s">
        <v>138</v>
      </c>
      <c r="L8309" t="s">
        <v>23447</v>
      </c>
      <c r="M8309" t="s">
        <v>23448</v>
      </c>
      <c r="N8309">
        <v>4.0091666659999996</v>
      </c>
      <c r="O8309">
        <v>1</v>
      </c>
      <c r="P8309">
        <v>0</v>
      </c>
      <c r="Q8309">
        <v>5</v>
      </c>
      <c r="R8309">
        <v>0</v>
      </c>
      <c r="S8309">
        <v>1</v>
      </c>
      <c r="T8309">
        <v>0</v>
      </c>
      <c r="U8309">
        <v>0</v>
      </c>
      <c r="V8309">
        <v>0</v>
      </c>
      <c r="W8309">
        <v>3.0030298752612405</v>
      </c>
      <c r="X8309">
        <v>0</v>
      </c>
      <c r="Y8309">
        <v>489.27368941561429</v>
      </c>
      <c r="Z8309">
        <v>0</v>
      </c>
      <c r="AA8309">
        <v>2.8623727776774905</v>
      </c>
      <c r="AB8309">
        <v>0</v>
      </c>
      <c r="AC8309">
        <v>0</v>
      </c>
      <c r="AD8309">
        <v>0</v>
      </c>
      <c r="AE8309">
        <v>495.139092068553</v>
      </c>
    </row>
    <row r="8310" spans="1:31" x14ac:dyDescent="0.25">
      <c r="A8310">
        <v>2337562</v>
      </c>
      <c r="B8310">
        <v>1</v>
      </c>
      <c r="C8310" t="s">
        <v>80</v>
      </c>
      <c r="D8310" t="s">
        <v>85</v>
      </c>
      <c r="E8310" t="s">
        <v>157</v>
      </c>
      <c r="F8310" t="s">
        <v>23449</v>
      </c>
      <c r="G8310" t="s">
        <v>204</v>
      </c>
      <c r="H8310" t="s">
        <v>154</v>
      </c>
      <c r="I8310" t="s">
        <v>144</v>
      </c>
      <c r="J8310" t="s">
        <v>137</v>
      </c>
      <c r="K8310" t="s">
        <v>138</v>
      </c>
      <c r="L8310" t="s">
        <v>23450</v>
      </c>
      <c r="M8310" t="s">
        <v>23451</v>
      </c>
      <c r="N8310">
        <v>0.94750000000000001</v>
      </c>
      <c r="O8310">
        <v>0</v>
      </c>
      <c r="P8310">
        <v>5</v>
      </c>
      <c r="Q8310">
        <v>0</v>
      </c>
      <c r="R8310">
        <v>0</v>
      </c>
      <c r="S8310">
        <v>0</v>
      </c>
      <c r="T8310">
        <v>1</v>
      </c>
      <c r="U8310">
        <v>0</v>
      </c>
      <c r="V8310">
        <v>0</v>
      </c>
      <c r="W8310">
        <v>0</v>
      </c>
      <c r="X8310">
        <v>1.4926496542429726</v>
      </c>
      <c r="Y8310">
        <v>0</v>
      </c>
      <c r="Z8310">
        <v>0</v>
      </c>
      <c r="AA8310">
        <v>0</v>
      </c>
      <c r="AB8310">
        <v>2.1817600860021389</v>
      </c>
      <c r="AC8310">
        <v>0</v>
      </c>
      <c r="AD8310">
        <v>0</v>
      </c>
      <c r="AE8310">
        <v>3.6744097402451112</v>
      </c>
    </row>
    <row r="8311" spans="1:31" x14ac:dyDescent="0.25">
      <c r="A8311">
        <v>2337376</v>
      </c>
      <c r="B8311">
        <v>1</v>
      </c>
      <c r="C8311" t="s">
        <v>80</v>
      </c>
      <c r="D8311" t="s">
        <v>104</v>
      </c>
      <c r="E8311" t="s">
        <v>240</v>
      </c>
      <c r="F8311" t="s">
        <v>14615</v>
      </c>
      <c r="G8311" t="s">
        <v>208</v>
      </c>
      <c r="H8311" t="s">
        <v>135</v>
      </c>
      <c r="I8311" t="s">
        <v>144</v>
      </c>
      <c r="J8311" t="s">
        <v>137</v>
      </c>
      <c r="K8311" t="s">
        <v>209</v>
      </c>
      <c r="L8311" t="s">
        <v>23452</v>
      </c>
      <c r="M8311" t="s">
        <v>23453</v>
      </c>
      <c r="N8311">
        <v>8.9619444440000002</v>
      </c>
      <c r="O8311">
        <v>8</v>
      </c>
      <c r="P8311">
        <v>13</v>
      </c>
      <c r="Q8311">
        <v>57</v>
      </c>
      <c r="R8311">
        <v>37</v>
      </c>
      <c r="S8311">
        <v>26</v>
      </c>
      <c r="T8311">
        <v>11</v>
      </c>
      <c r="U8311">
        <v>8</v>
      </c>
      <c r="V8311">
        <v>0</v>
      </c>
      <c r="W8311">
        <v>27.68718160354824</v>
      </c>
      <c r="X8311">
        <v>31.709755004073028</v>
      </c>
      <c r="Y8311">
        <v>398.86178940881672</v>
      </c>
      <c r="Z8311">
        <v>248.47191147337617</v>
      </c>
      <c r="AA8311">
        <v>12209.436729118808</v>
      </c>
      <c r="AB8311">
        <v>131.42612752494281</v>
      </c>
      <c r="AC8311">
        <v>12289.687937043154</v>
      </c>
      <c r="AD8311">
        <v>0</v>
      </c>
      <c r="AE8311">
        <v>25337.281431176722</v>
      </c>
    </row>
    <row r="8312" spans="1:31" x14ac:dyDescent="0.25">
      <c r="A8312">
        <v>2337442</v>
      </c>
      <c r="B8312">
        <v>1</v>
      </c>
      <c r="C8312" t="s">
        <v>80</v>
      </c>
      <c r="D8312" t="s">
        <v>110</v>
      </c>
      <c r="E8312" t="s">
        <v>174</v>
      </c>
      <c r="F8312" t="s">
        <v>23454</v>
      </c>
      <c r="G8312" t="s">
        <v>208</v>
      </c>
      <c r="H8312" t="s">
        <v>154</v>
      </c>
      <c r="I8312" t="s">
        <v>144</v>
      </c>
      <c r="J8312" t="s">
        <v>137</v>
      </c>
      <c r="K8312" t="s">
        <v>209</v>
      </c>
      <c r="L8312" t="s">
        <v>23455</v>
      </c>
      <c r="M8312" t="s">
        <v>23456</v>
      </c>
      <c r="N8312">
        <v>1.4197222220000001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96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>
        <v>0</v>
      </c>
      <c r="AB8312">
        <v>286.91919149840874</v>
      </c>
      <c r="AC8312">
        <v>0</v>
      </c>
      <c r="AD8312">
        <v>0</v>
      </c>
      <c r="AE8312">
        <v>286.91919149840874</v>
      </c>
    </row>
    <row r="8313" spans="1:31" x14ac:dyDescent="0.25">
      <c r="A8313">
        <v>2337276</v>
      </c>
      <c r="B8313">
        <v>1</v>
      </c>
      <c r="C8313" t="s">
        <v>80</v>
      </c>
      <c r="D8313" t="s">
        <v>110</v>
      </c>
      <c r="E8313" t="s">
        <v>174</v>
      </c>
      <c r="F8313" t="s">
        <v>23457</v>
      </c>
      <c r="G8313" t="s">
        <v>1274</v>
      </c>
      <c r="H8313" t="s">
        <v>154</v>
      </c>
      <c r="I8313" t="s">
        <v>144</v>
      </c>
      <c r="J8313" t="s">
        <v>3</v>
      </c>
      <c r="K8313" t="s">
        <v>138</v>
      </c>
      <c r="L8313" t="s">
        <v>23458</v>
      </c>
      <c r="M8313" t="s">
        <v>23459</v>
      </c>
      <c r="N8313">
        <v>8.4277777769999993</v>
      </c>
      <c r="O8313">
        <v>0</v>
      </c>
      <c r="P8313">
        <v>133</v>
      </c>
      <c r="Q8313">
        <v>0</v>
      </c>
      <c r="R8313">
        <v>0</v>
      </c>
      <c r="S8313">
        <v>0</v>
      </c>
      <c r="T8313">
        <v>11</v>
      </c>
      <c r="U8313">
        <v>0</v>
      </c>
      <c r="V8313">
        <v>0</v>
      </c>
      <c r="W8313">
        <v>0</v>
      </c>
      <c r="X8313">
        <v>407.08649628165801</v>
      </c>
      <c r="Y8313">
        <v>0</v>
      </c>
      <c r="Z8313">
        <v>0</v>
      </c>
      <c r="AA8313">
        <v>0</v>
      </c>
      <c r="AB8313">
        <v>86.765243864565051</v>
      </c>
      <c r="AC8313">
        <v>0</v>
      </c>
      <c r="AD8313">
        <v>0</v>
      </c>
      <c r="AE8313">
        <v>493.85174014622305</v>
      </c>
    </row>
    <row r="8314" spans="1:31" x14ac:dyDescent="0.25">
      <c r="A8314">
        <v>2337711</v>
      </c>
      <c r="B8314">
        <v>1</v>
      </c>
      <c r="C8314" t="s">
        <v>80</v>
      </c>
      <c r="D8314" t="s">
        <v>108</v>
      </c>
      <c r="E8314" t="s">
        <v>151</v>
      </c>
      <c r="F8314" t="s">
        <v>23460</v>
      </c>
      <c r="G8314" t="s">
        <v>153</v>
      </c>
      <c r="H8314" t="s">
        <v>154</v>
      </c>
      <c r="I8314" t="s">
        <v>144</v>
      </c>
      <c r="J8314" t="s">
        <v>137</v>
      </c>
      <c r="K8314" t="s">
        <v>138</v>
      </c>
      <c r="L8314" t="s">
        <v>23461</v>
      </c>
      <c r="M8314" t="s">
        <v>23462</v>
      </c>
      <c r="N8314">
        <v>5.0119444440000001</v>
      </c>
      <c r="O8314">
        <v>0</v>
      </c>
      <c r="P8314">
        <v>3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1.2833506464344999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  <c r="AE8314">
        <v>1.2833506464344999</v>
      </c>
    </row>
    <row r="8315" spans="1:31" x14ac:dyDescent="0.25">
      <c r="A8315">
        <v>2337356</v>
      </c>
      <c r="B8315">
        <v>1</v>
      </c>
      <c r="C8315" t="s">
        <v>80</v>
      </c>
      <c r="D8315" t="s">
        <v>91</v>
      </c>
      <c r="E8315" t="s">
        <v>132</v>
      </c>
      <c r="F8315" t="s">
        <v>23463</v>
      </c>
      <c r="G8315" t="s">
        <v>269</v>
      </c>
      <c r="H8315" t="s">
        <v>135</v>
      </c>
      <c r="I8315" t="s">
        <v>144</v>
      </c>
      <c r="J8315" t="s">
        <v>137</v>
      </c>
      <c r="K8315" t="s">
        <v>209</v>
      </c>
      <c r="L8315" t="s">
        <v>23464</v>
      </c>
      <c r="M8315" t="s">
        <v>23465</v>
      </c>
      <c r="N8315">
        <v>5.2886111109999998</v>
      </c>
      <c r="O8315">
        <v>2</v>
      </c>
      <c r="P8315">
        <v>0</v>
      </c>
      <c r="Q8315">
        <v>15</v>
      </c>
      <c r="R8315">
        <v>23</v>
      </c>
      <c r="S8315">
        <v>10</v>
      </c>
      <c r="T8315">
        <v>4</v>
      </c>
      <c r="U8315">
        <v>0</v>
      </c>
      <c r="V8315">
        <v>0</v>
      </c>
      <c r="W8315">
        <v>23.445787355376261</v>
      </c>
      <c r="X8315">
        <v>0</v>
      </c>
      <c r="Y8315">
        <v>662.24161144981599</v>
      </c>
      <c r="Z8315">
        <v>116.4278640605779</v>
      </c>
      <c r="AA8315">
        <v>1070.3292102294597</v>
      </c>
      <c r="AB8315">
        <v>122.51652329667922</v>
      </c>
      <c r="AC8315">
        <v>0</v>
      </c>
      <c r="AD8315">
        <v>0</v>
      </c>
      <c r="AE8315">
        <v>1994.9609963919092</v>
      </c>
    </row>
    <row r="8316" spans="1:31" x14ac:dyDescent="0.25">
      <c r="A8316">
        <v>2337748</v>
      </c>
      <c r="B8316">
        <v>1</v>
      </c>
      <c r="C8316" t="s">
        <v>80</v>
      </c>
      <c r="D8316" t="s">
        <v>93</v>
      </c>
      <c r="E8316" t="s">
        <v>151</v>
      </c>
      <c r="F8316" t="s">
        <v>23466</v>
      </c>
      <c r="G8316" t="s">
        <v>153</v>
      </c>
      <c r="H8316" t="s">
        <v>154</v>
      </c>
      <c r="I8316" t="s">
        <v>144</v>
      </c>
      <c r="J8316" t="s">
        <v>137</v>
      </c>
      <c r="K8316" t="s">
        <v>138</v>
      </c>
      <c r="L8316" t="s">
        <v>23467</v>
      </c>
      <c r="M8316" t="s">
        <v>23468</v>
      </c>
      <c r="N8316">
        <v>1.885</v>
      </c>
      <c r="O8316">
        <v>0</v>
      </c>
      <c r="P8316">
        <v>6</v>
      </c>
      <c r="Q8316">
        <v>0</v>
      </c>
      <c r="R8316">
        <v>3</v>
      </c>
      <c r="S8316">
        <v>0</v>
      </c>
      <c r="T8316">
        <v>2</v>
      </c>
      <c r="U8316">
        <v>0</v>
      </c>
      <c r="V8316">
        <v>0</v>
      </c>
      <c r="W8316">
        <v>0</v>
      </c>
      <c r="X8316">
        <v>4.3860459658959909</v>
      </c>
      <c r="Y8316">
        <v>0</v>
      </c>
      <c r="Z8316">
        <v>24.460262750549081</v>
      </c>
      <c r="AA8316">
        <v>0</v>
      </c>
      <c r="AB8316">
        <v>2.883068946184467</v>
      </c>
      <c r="AC8316">
        <v>0</v>
      </c>
      <c r="AD8316">
        <v>0</v>
      </c>
      <c r="AE8316">
        <v>31.729377662629538</v>
      </c>
    </row>
    <row r="8317" spans="1:31" x14ac:dyDescent="0.25">
      <c r="A8317">
        <v>2337605</v>
      </c>
      <c r="B8317">
        <v>1</v>
      </c>
      <c r="C8317" t="s">
        <v>80</v>
      </c>
      <c r="D8317" t="s">
        <v>100</v>
      </c>
      <c r="E8317" t="s">
        <v>141</v>
      </c>
      <c r="F8317" t="s">
        <v>23469</v>
      </c>
      <c r="G8317" t="s">
        <v>134</v>
      </c>
      <c r="H8317" t="s">
        <v>135</v>
      </c>
      <c r="I8317" t="s">
        <v>144</v>
      </c>
      <c r="J8317" t="s">
        <v>137</v>
      </c>
      <c r="K8317" t="s">
        <v>138</v>
      </c>
      <c r="L8317" t="s">
        <v>23470</v>
      </c>
      <c r="M8317" t="s">
        <v>23471</v>
      </c>
      <c r="N8317">
        <v>0.80805555500000004</v>
      </c>
      <c r="O8317">
        <v>0</v>
      </c>
      <c r="P8317">
        <v>18</v>
      </c>
      <c r="Q8317">
        <v>1</v>
      </c>
      <c r="R8317">
        <v>12</v>
      </c>
      <c r="S8317">
        <v>6</v>
      </c>
      <c r="T8317">
        <v>14</v>
      </c>
      <c r="U8317">
        <v>5</v>
      </c>
      <c r="V8317">
        <v>0</v>
      </c>
      <c r="W8317">
        <v>0</v>
      </c>
      <c r="X8317">
        <v>4.7242282526008177</v>
      </c>
      <c r="Y8317">
        <v>0.63344503667984009</v>
      </c>
      <c r="Z8317">
        <v>22.380903175363638</v>
      </c>
      <c r="AA8317">
        <v>18.505763463755141</v>
      </c>
      <c r="AB8317">
        <v>8.1157519127751083</v>
      </c>
      <c r="AC8317">
        <v>83.062034274471728</v>
      </c>
      <c r="AD8317">
        <v>0</v>
      </c>
      <c r="AE8317">
        <v>137.42212611564628</v>
      </c>
    </row>
    <row r="8318" spans="1:31" x14ac:dyDescent="0.25">
      <c r="A8318">
        <v>2337290</v>
      </c>
      <c r="B8318">
        <v>1</v>
      </c>
      <c r="C8318" t="s">
        <v>81</v>
      </c>
      <c r="D8318" t="s">
        <v>118</v>
      </c>
      <c r="E8318" t="s">
        <v>141</v>
      </c>
      <c r="F8318" t="s">
        <v>23472</v>
      </c>
      <c r="G8318" t="s">
        <v>134</v>
      </c>
      <c r="H8318" t="s">
        <v>135</v>
      </c>
      <c r="I8318" t="s">
        <v>136</v>
      </c>
      <c r="J8318" t="s">
        <v>137</v>
      </c>
      <c r="K8318" t="s">
        <v>138</v>
      </c>
      <c r="L8318" t="s">
        <v>23473</v>
      </c>
      <c r="M8318" t="s">
        <v>23474</v>
      </c>
      <c r="N8318">
        <v>1.1666665999999999E-2</v>
      </c>
      <c r="O8318">
        <v>0</v>
      </c>
      <c r="P8318">
        <v>1842</v>
      </c>
      <c r="Q8318">
        <v>53</v>
      </c>
      <c r="R8318">
        <v>71</v>
      </c>
      <c r="S8318">
        <v>8</v>
      </c>
      <c r="T8318">
        <v>143</v>
      </c>
      <c r="U8318">
        <v>0</v>
      </c>
      <c r="V8318">
        <v>0</v>
      </c>
      <c r="W8318">
        <v>0</v>
      </c>
      <c r="X8318">
        <v>2.9579404287570235</v>
      </c>
      <c r="Y8318">
        <v>3.1611441354612935</v>
      </c>
      <c r="Z8318">
        <v>2.13671950655527</v>
      </c>
      <c r="AA8318">
        <v>0.15265626799923498</v>
      </c>
      <c r="AB8318">
        <v>0.60608819981323836</v>
      </c>
      <c r="AC8318">
        <v>0</v>
      </c>
      <c r="AD8318">
        <v>0</v>
      </c>
      <c r="AE8318">
        <v>9.0145485385860606</v>
      </c>
    </row>
    <row r="8319" spans="1:31" x14ac:dyDescent="0.25">
      <c r="A8319">
        <v>2337313</v>
      </c>
      <c r="B8319">
        <v>1</v>
      </c>
      <c r="C8319" t="s">
        <v>80</v>
      </c>
      <c r="D8319" t="s">
        <v>98</v>
      </c>
      <c r="E8319" t="s">
        <v>157</v>
      </c>
      <c r="F8319" t="s">
        <v>23475</v>
      </c>
      <c r="G8319" t="s">
        <v>159</v>
      </c>
      <c r="H8319" t="s">
        <v>154</v>
      </c>
      <c r="I8319" t="s">
        <v>144</v>
      </c>
      <c r="J8319" t="s">
        <v>137</v>
      </c>
      <c r="K8319" t="s">
        <v>138</v>
      </c>
      <c r="L8319" t="s">
        <v>23476</v>
      </c>
      <c r="M8319" t="s">
        <v>23477</v>
      </c>
      <c r="N8319">
        <v>2.307222222</v>
      </c>
      <c r="O8319">
        <v>0</v>
      </c>
      <c r="P8319">
        <v>0</v>
      </c>
      <c r="Q8319">
        <v>0</v>
      </c>
      <c r="R8319">
        <v>1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4.9993089489346971</v>
      </c>
      <c r="AA8319">
        <v>0</v>
      </c>
      <c r="AB8319">
        <v>0</v>
      </c>
      <c r="AC8319">
        <v>0</v>
      </c>
      <c r="AD8319">
        <v>0</v>
      </c>
      <c r="AE8319">
        <v>4.9993089489346971</v>
      </c>
    </row>
    <row r="8320" spans="1:31" x14ac:dyDescent="0.25">
      <c r="A8320">
        <v>2337791</v>
      </c>
      <c r="B8320">
        <v>1</v>
      </c>
      <c r="C8320" t="s">
        <v>80</v>
      </c>
      <c r="D8320" t="s">
        <v>98</v>
      </c>
      <c r="E8320" t="s">
        <v>132</v>
      </c>
      <c r="F8320" t="s">
        <v>428</v>
      </c>
      <c r="G8320" t="s">
        <v>134</v>
      </c>
      <c r="H8320" t="s">
        <v>135</v>
      </c>
      <c r="I8320" t="s">
        <v>144</v>
      </c>
      <c r="J8320" t="s">
        <v>137</v>
      </c>
      <c r="K8320" t="s">
        <v>138</v>
      </c>
      <c r="L8320" t="s">
        <v>23478</v>
      </c>
      <c r="M8320" t="s">
        <v>23479</v>
      </c>
      <c r="N8320">
        <v>0.814722222</v>
      </c>
      <c r="O8320">
        <v>0</v>
      </c>
      <c r="P8320">
        <v>21</v>
      </c>
      <c r="Q8320">
        <v>29</v>
      </c>
      <c r="R8320">
        <v>189</v>
      </c>
      <c r="S8320">
        <v>11</v>
      </c>
      <c r="T8320">
        <v>65</v>
      </c>
      <c r="U8320">
        <v>2</v>
      </c>
      <c r="V8320">
        <v>0</v>
      </c>
      <c r="W8320">
        <v>0</v>
      </c>
      <c r="X8320">
        <v>16.09956086231783</v>
      </c>
      <c r="Y8320">
        <v>337.33434647974849</v>
      </c>
      <c r="Z8320">
        <v>1028.9204992389316</v>
      </c>
      <c r="AA8320">
        <v>101.77399731532078</v>
      </c>
      <c r="AB8320">
        <v>253.23110901295036</v>
      </c>
      <c r="AC8320">
        <v>141.23421324115571</v>
      </c>
      <c r="AD8320">
        <v>0</v>
      </c>
      <c r="AE8320">
        <v>1878.5937261504246</v>
      </c>
    </row>
    <row r="8321" spans="1:31" x14ac:dyDescent="0.25">
      <c r="A8321">
        <v>2337768</v>
      </c>
      <c r="B8321">
        <v>1</v>
      </c>
      <c r="C8321" t="s">
        <v>80</v>
      </c>
      <c r="D8321" t="s">
        <v>106</v>
      </c>
      <c r="E8321" t="s">
        <v>132</v>
      </c>
      <c r="F8321" t="s">
        <v>23480</v>
      </c>
      <c r="G8321" t="s">
        <v>134</v>
      </c>
      <c r="H8321" t="s">
        <v>135</v>
      </c>
      <c r="I8321" t="s">
        <v>144</v>
      </c>
      <c r="J8321" t="s">
        <v>137</v>
      </c>
      <c r="K8321" t="s">
        <v>138</v>
      </c>
      <c r="L8321" t="s">
        <v>23481</v>
      </c>
      <c r="M8321" t="s">
        <v>23482</v>
      </c>
      <c r="N8321">
        <v>0.51611111099999996</v>
      </c>
      <c r="O8321">
        <v>0</v>
      </c>
      <c r="P8321">
        <v>3</v>
      </c>
      <c r="Q8321">
        <v>24</v>
      </c>
      <c r="R8321">
        <v>131</v>
      </c>
      <c r="S8321">
        <v>4</v>
      </c>
      <c r="T8321">
        <v>35</v>
      </c>
      <c r="U8321">
        <v>0</v>
      </c>
      <c r="V8321">
        <v>0</v>
      </c>
      <c r="W8321">
        <v>0</v>
      </c>
      <c r="X8321">
        <v>1.7879279616843378</v>
      </c>
      <c r="Y8321">
        <v>101.63029543872419</v>
      </c>
      <c r="Z8321">
        <v>448.90850099880555</v>
      </c>
      <c r="AA8321">
        <v>11.445309683129301</v>
      </c>
      <c r="AB8321">
        <v>64.037864004598575</v>
      </c>
      <c r="AC8321">
        <v>0</v>
      </c>
      <c r="AD8321">
        <v>0</v>
      </c>
      <c r="AE8321">
        <v>627.80989808694187</v>
      </c>
    </row>
    <row r="8322" spans="1:31" x14ac:dyDescent="0.25">
      <c r="A8322">
        <v>2337691</v>
      </c>
      <c r="B8322">
        <v>1</v>
      </c>
      <c r="C8322" t="s">
        <v>80</v>
      </c>
      <c r="D8322" t="s">
        <v>96</v>
      </c>
      <c r="E8322" t="s">
        <v>157</v>
      </c>
      <c r="F8322" t="s">
        <v>23483</v>
      </c>
      <c r="G8322" t="s">
        <v>194</v>
      </c>
      <c r="H8322" t="s">
        <v>154</v>
      </c>
      <c r="I8322" t="s">
        <v>144</v>
      </c>
      <c r="J8322" t="s">
        <v>137</v>
      </c>
      <c r="K8322" t="s">
        <v>138</v>
      </c>
      <c r="L8322" t="s">
        <v>23484</v>
      </c>
      <c r="M8322" t="s">
        <v>23485</v>
      </c>
      <c r="N8322">
        <v>1.4375</v>
      </c>
      <c r="O8322">
        <v>0</v>
      </c>
      <c r="P8322">
        <v>2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2.1266601735133595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2.1266601735133595</v>
      </c>
    </row>
    <row r="8323" spans="1:31" x14ac:dyDescent="0.25">
      <c r="A8323">
        <v>2337296</v>
      </c>
      <c r="B8323">
        <v>1</v>
      </c>
      <c r="C8323" t="s">
        <v>80</v>
      </c>
      <c r="D8323" t="s">
        <v>93</v>
      </c>
      <c r="E8323" t="s">
        <v>132</v>
      </c>
      <c r="F8323" t="s">
        <v>4862</v>
      </c>
      <c r="G8323" t="s">
        <v>134</v>
      </c>
      <c r="H8323" t="s">
        <v>135</v>
      </c>
      <c r="I8323" t="s">
        <v>144</v>
      </c>
      <c r="J8323" t="s">
        <v>137</v>
      </c>
      <c r="K8323" t="s">
        <v>138</v>
      </c>
      <c r="L8323" t="s">
        <v>23486</v>
      </c>
      <c r="M8323" t="s">
        <v>23487</v>
      </c>
      <c r="N8323">
        <v>1.465833333</v>
      </c>
      <c r="O8323">
        <v>0</v>
      </c>
      <c r="P8323">
        <v>1634</v>
      </c>
      <c r="Q8323">
        <v>35</v>
      </c>
      <c r="R8323">
        <v>157</v>
      </c>
      <c r="S8323">
        <v>14</v>
      </c>
      <c r="T8323">
        <v>248</v>
      </c>
      <c r="U8323">
        <v>1</v>
      </c>
      <c r="V8323">
        <v>1</v>
      </c>
      <c r="W8323">
        <v>0</v>
      </c>
      <c r="X8323">
        <v>463.79489207631644</v>
      </c>
      <c r="Y8323">
        <v>268.96052988255042</v>
      </c>
      <c r="Z8323">
        <v>671.36751583733098</v>
      </c>
      <c r="AA8323">
        <v>133.30289256527982</v>
      </c>
      <c r="AB8323">
        <v>374.53675634562461</v>
      </c>
      <c r="AC8323">
        <v>414.11212331474326</v>
      </c>
      <c r="AD8323">
        <v>41.227862047036758</v>
      </c>
      <c r="AE8323">
        <v>2367.3025720688825</v>
      </c>
    </row>
    <row r="8324" spans="1:31" x14ac:dyDescent="0.25">
      <c r="A8324">
        <v>2337831</v>
      </c>
      <c r="B8324">
        <v>1</v>
      </c>
      <c r="C8324" t="s">
        <v>81</v>
      </c>
      <c r="D8324" t="s">
        <v>128</v>
      </c>
      <c r="E8324" t="s">
        <v>151</v>
      </c>
      <c r="F8324" t="s">
        <v>23488</v>
      </c>
      <c r="G8324" t="s">
        <v>797</v>
      </c>
      <c r="H8324" t="s">
        <v>154</v>
      </c>
      <c r="I8324" t="s">
        <v>144</v>
      </c>
      <c r="J8324" t="s">
        <v>137</v>
      </c>
      <c r="K8324" t="s">
        <v>138</v>
      </c>
      <c r="L8324" t="s">
        <v>23489</v>
      </c>
      <c r="M8324" t="s">
        <v>23490</v>
      </c>
      <c r="N8324">
        <v>3.3088888879999998</v>
      </c>
      <c r="O8324">
        <v>0</v>
      </c>
      <c r="P8324">
        <v>104</v>
      </c>
      <c r="Q8324">
        <v>0</v>
      </c>
      <c r="R8324">
        <v>0</v>
      </c>
      <c r="S8324">
        <v>0</v>
      </c>
      <c r="T8324">
        <v>30</v>
      </c>
      <c r="U8324">
        <v>0</v>
      </c>
      <c r="V8324">
        <v>0</v>
      </c>
      <c r="W8324">
        <v>0</v>
      </c>
      <c r="X8324">
        <v>69.475631923674243</v>
      </c>
      <c r="Y8324">
        <v>0</v>
      </c>
      <c r="Z8324">
        <v>0</v>
      </c>
      <c r="AA8324">
        <v>0</v>
      </c>
      <c r="AB8324">
        <v>89.929449533643478</v>
      </c>
      <c r="AC8324">
        <v>0</v>
      </c>
      <c r="AD8324">
        <v>0</v>
      </c>
      <c r="AE8324">
        <v>159.40508145731772</v>
      </c>
    </row>
    <row r="8325" spans="1:31" x14ac:dyDescent="0.25">
      <c r="A8325">
        <v>2337731</v>
      </c>
      <c r="B8325">
        <v>1</v>
      </c>
      <c r="C8325" t="s">
        <v>80</v>
      </c>
      <c r="D8325" t="s">
        <v>101</v>
      </c>
      <c r="E8325" t="s">
        <v>151</v>
      </c>
      <c r="F8325" t="s">
        <v>4265</v>
      </c>
      <c r="G8325" t="s">
        <v>194</v>
      </c>
      <c r="H8325" t="s">
        <v>154</v>
      </c>
      <c r="I8325" t="s">
        <v>144</v>
      </c>
      <c r="J8325" t="s">
        <v>137</v>
      </c>
      <c r="K8325" t="s">
        <v>138</v>
      </c>
      <c r="L8325" t="s">
        <v>23491</v>
      </c>
      <c r="M8325" t="s">
        <v>23492</v>
      </c>
      <c r="N8325">
        <v>0.78444444400000002</v>
      </c>
      <c r="O8325">
        <v>0</v>
      </c>
      <c r="P8325">
        <v>9</v>
      </c>
      <c r="Q8325">
        <v>0</v>
      </c>
      <c r="R8325">
        <v>0</v>
      </c>
      <c r="S8325">
        <v>0</v>
      </c>
      <c r="T8325">
        <v>3</v>
      </c>
      <c r="U8325">
        <v>0</v>
      </c>
      <c r="V8325">
        <v>0</v>
      </c>
      <c r="W8325">
        <v>0</v>
      </c>
      <c r="X8325">
        <v>3.2214358284383007</v>
      </c>
      <c r="Y8325">
        <v>0</v>
      </c>
      <c r="Z8325">
        <v>0</v>
      </c>
      <c r="AA8325">
        <v>0</v>
      </c>
      <c r="AB8325">
        <v>5.3468739328898254</v>
      </c>
      <c r="AC8325">
        <v>0</v>
      </c>
      <c r="AD8325">
        <v>0</v>
      </c>
      <c r="AE8325">
        <v>8.5683097613281269</v>
      </c>
    </row>
    <row r="8326" spans="1:31" x14ac:dyDescent="0.25">
      <c r="A8326">
        <v>2337336</v>
      </c>
      <c r="B8326">
        <v>1</v>
      </c>
      <c r="C8326" t="s">
        <v>80</v>
      </c>
      <c r="D8326" t="s">
        <v>90</v>
      </c>
      <c r="E8326" t="s">
        <v>151</v>
      </c>
      <c r="F8326" t="s">
        <v>2176</v>
      </c>
      <c r="G8326" t="s">
        <v>153</v>
      </c>
      <c r="H8326" t="s">
        <v>154</v>
      </c>
      <c r="I8326" t="s">
        <v>144</v>
      </c>
      <c r="J8326" t="s">
        <v>137</v>
      </c>
      <c r="K8326" t="s">
        <v>138</v>
      </c>
      <c r="L8326" t="s">
        <v>23493</v>
      </c>
      <c r="M8326" t="s">
        <v>23494</v>
      </c>
      <c r="N8326">
        <v>0.93555555499999998</v>
      </c>
      <c r="O8326">
        <v>0</v>
      </c>
      <c r="P8326">
        <v>7</v>
      </c>
      <c r="Q8326">
        <v>0</v>
      </c>
      <c r="R8326">
        <v>0</v>
      </c>
      <c r="S8326">
        <v>0</v>
      </c>
      <c r="T8326">
        <v>5</v>
      </c>
      <c r="U8326">
        <v>0</v>
      </c>
      <c r="V8326">
        <v>0</v>
      </c>
      <c r="W8326">
        <v>0</v>
      </c>
      <c r="X8326">
        <v>1.3579584357109868</v>
      </c>
      <c r="Y8326">
        <v>0</v>
      </c>
      <c r="Z8326">
        <v>0</v>
      </c>
      <c r="AA8326">
        <v>0</v>
      </c>
      <c r="AB8326">
        <v>3.8317209298282684</v>
      </c>
      <c r="AC8326">
        <v>0</v>
      </c>
      <c r="AD8326">
        <v>0</v>
      </c>
      <c r="AE8326">
        <v>5.1896793655392557</v>
      </c>
    </row>
    <row r="8327" spans="1:31" x14ac:dyDescent="0.25">
      <c r="A8327">
        <v>2337582</v>
      </c>
      <c r="B8327">
        <v>1</v>
      </c>
      <c r="C8327" t="s">
        <v>81</v>
      </c>
      <c r="D8327" t="s">
        <v>127</v>
      </c>
      <c r="E8327" t="s">
        <v>157</v>
      </c>
      <c r="F8327" t="s">
        <v>23495</v>
      </c>
      <c r="G8327" t="s">
        <v>159</v>
      </c>
      <c r="H8327" t="s">
        <v>154</v>
      </c>
      <c r="I8327" t="s">
        <v>144</v>
      </c>
      <c r="J8327" t="s">
        <v>137</v>
      </c>
      <c r="K8327" t="s">
        <v>138</v>
      </c>
      <c r="L8327" t="s">
        <v>23496</v>
      </c>
      <c r="M8327" t="s">
        <v>23497</v>
      </c>
      <c r="N8327">
        <v>4.8502777769999996</v>
      </c>
      <c r="O8327">
        <v>0</v>
      </c>
      <c r="P8327">
        <v>1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1.3780080628114169</v>
      </c>
      <c r="Y8327">
        <v>0</v>
      </c>
      <c r="Z8327">
        <v>0</v>
      </c>
      <c r="AA8327">
        <v>0</v>
      </c>
      <c r="AB8327">
        <v>0</v>
      </c>
      <c r="AC8327">
        <v>0</v>
      </c>
      <c r="AD8327">
        <v>0</v>
      </c>
      <c r="AE8327">
        <v>1.3780080628114169</v>
      </c>
    </row>
    <row r="8328" spans="1:31" x14ac:dyDescent="0.25">
      <c r="A8328">
        <v>2337728</v>
      </c>
      <c r="B8328">
        <v>1</v>
      </c>
      <c r="C8328" t="s">
        <v>81</v>
      </c>
      <c r="D8328" t="s">
        <v>113</v>
      </c>
      <c r="E8328" t="s">
        <v>174</v>
      </c>
      <c r="F8328" t="s">
        <v>23498</v>
      </c>
      <c r="G8328" t="s">
        <v>176</v>
      </c>
      <c r="H8328" t="s">
        <v>154</v>
      </c>
      <c r="I8328" t="s">
        <v>144</v>
      </c>
      <c r="J8328" t="s">
        <v>137</v>
      </c>
      <c r="K8328" t="s">
        <v>138</v>
      </c>
      <c r="L8328" t="s">
        <v>23499</v>
      </c>
      <c r="M8328" t="s">
        <v>23500</v>
      </c>
      <c r="N8328">
        <v>3.9258333329999999</v>
      </c>
      <c r="O8328">
        <v>0</v>
      </c>
      <c r="P8328">
        <v>19</v>
      </c>
      <c r="Q8328">
        <v>0</v>
      </c>
      <c r="R8328">
        <v>4</v>
      </c>
      <c r="S8328">
        <v>0</v>
      </c>
      <c r="T8328">
        <v>1</v>
      </c>
      <c r="U8328">
        <v>0</v>
      </c>
      <c r="V8328">
        <v>0</v>
      </c>
      <c r="W8328">
        <v>0</v>
      </c>
      <c r="X8328">
        <v>21.545560173646116</v>
      </c>
      <c r="Y8328">
        <v>0</v>
      </c>
      <c r="Z8328">
        <v>287.90499176645966</v>
      </c>
      <c r="AA8328">
        <v>0</v>
      </c>
      <c r="AB8328">
        <v>7.9477874282528758</v>
      </c>
      <c r="AC8328">
        <v>0</v>
      </c>
      <c r="AD8328">
        <v>0</v>
      </c>
      <c r="AE8328">
        <v>317.39833936835862</v>
      </c>
    </row>
    <row r="8329" spans="1:31" x14ac:dyDescent="0.25">
      <c r="A8329">
        <v>2337482</v>
      </c>
      <c r="B8329">
        <v>1</v>
      </c>
      <c r="C8329" t="s">
        <v>80</v>
      </c>
      <c r="D8329" t="s">
        <v>90</v>
      </c>
      <c r="E8329" t="s">
        <v>157</v>
      </c>
      <c r="F8329" t="s">
        <v>23501</v>
      </c>
      <c r="G8329" t="s">
        <v>194</v>
      </c>
      <c r="H8329" t="s">
        <v>154</v>
      </c>
      <c r="I8329" t="s">
        <v>144</v>
      </c>
      <c r="J8329" t="s">
        <v>137</v>
      </c>
      <c r="K8329" t="s">
        <v>138</v>
      </c>
      <c r="L8329" t="s">
        <v>23502</v>
      </c>
      <c r="M8329" t="s">
        <v>23503</v>
      </c>
      <c r="N8329">
        <v>1.3758333330000001</v>
      </c>
      <c r="O8329">
        <v>0</v>
      </c>
      <c r="P8329">
        <v>1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0.24857536086733698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  <c r="AE8329">
        <v>0.24857536086733698</v>
      </c>
    </row>
    <row r="8330" spans="1:31" x14ac:dyDescent="0.25">
      <c r="A8330">
        <v>2337373</v>
      </c>
      <c r="B8330">
        <v>1</v>
      </c>
      <c r="C8330" t="s">
        <v>80</v>
      </c>
      <c r="D8330" t="s">
        <v>82</v>
      </c>
      <c r="E8330" t="s">
        <v>174</v>
      </c>
      <c r="F8330" t="s">
        <v>23504</v>
      </c>
      <c r="G8330" t="s">
        <v>269</v>
      </c>
      <c r="H8330" t="s">
        <v>154</v>
      </c>
      <c r="I8330" t="s">
        <v>144</v>
      </c>
      <c r="J8330" t="s">
        <v>137</v>
      </c>
      <c r="K8330" t="s">
        <v>209</v>
      </c>
      <c r="L8330" t="s">
        <v>23505</v>
      </c>
      <c r="M8330" t="s">
        <v>23506</v>
      </c>
      <c r="N8330">
        <v>0.33555555500000001</v>
      </c>
      <c r="O8330">
        <v>13</v>
      </c>
      <c r="P8330">
        <v>870</v>
      </c>
      <c r="Q8330">
        <v>0</v>
      </c>
      <c r="R8330">
        <v>0</v>
      </c>
      <c r="S8330">
        <v>1</v>
      </c>
      <c r="T8330">
        <v>157</v>
      </c>
      <c r="U8330">
        <v>0</v>
      </c>
      <c r="V8330">
        <v>1</v>
      </c>
      <c r="W8330">
        <v>1.1706944666088088</v>
      </c>
      <c r="X8330">
        <v>80.822202878638976</v>
      </c>
      <c r="Y8330">
        <v>0</v>
      </c>
      <c r="Z8330">
        <v>0</v>
      </c>
      <c r="AA8330">
        <v>0.22846616278727777</v>
      </c>
      <c r="AB8330">
        <v>99.862041840829292</v>
      </c>
      <c r="AC8330">
        <v>0</v>
      </c>
      <c r="AD8330">
        <v>8.7051092985419203</v>
      </c>
      <c r="AE8330">
        <v>190.78851464740626</v>
      </c>
    </row>
    <row r="8331" spans="1:31" x14ac:dyDescent="0.25">
      <c r="A8331">
        <v>2337588</v>
      </c>
      <c r="B8331">
        <v>1</v>
      </c>
      <c r="C8331" t="s">
        <v>80</v>
      </c>
      <c r="D8331" t="s">
        <v>109</v>
      </c>
      <c r="E8331" t="s">
        <v>132</v>
      </c>
      <c r="F8331" t="s">
        <v>23507</v>
      </c>
      <c r="G8331" t="s">
        <v>208</v>
      </c>
      <c r="H8331" t="s">
        <v>135</v>
      </c>
      <c r="I8331" t="s">
        <v>144</v>
      </c>
      <c r="J8331" t="s">
        <v>137</v>
      </c>
      <c r="K8331" t="s">
        <v>209</v>
      </c>
      <c r="L8331" t="s">
        <v>23508</v>
      </c>
      <c r="M8331" t="s">
        <v>23509</v>
      </c>
      <c r="N8331">
        <v>1.916388888</v>
      </c>
      <c r="O8331">
        <v>0</v>
      </c>
      <c r="P8331">
        <v>109</v>
      </c>
      <c r="Q8331">
        <v>5</v>
      </c>
      <c r="R8331">
        <v>83</v>
      </c>
      <c r="S8331">
        <v>1</v>
      </c>
      <c r="T8331">
        <v>61</v>
      </c>
      <c r="U8331">
        <v>2</v>
      </c>
      <c r="V8331">
        <v>0</v>
      </c>
      <c r="W8331">
        <v>0</v>
      </c>
      <c r="X8331">
        <v>93.884822927987983</v>
      </c>
      <c r="Y8331">
        <v>76.605598770281773</v>
      </c>
      <c r="Z8331">
        <v>382.48543555559002</v>
      </c>
      <c r="AA8331">
        <v>0</v>
      </c>
      <c r="AB8331">
        <v>227.26970654872656</v>
      </c>
      <c r="AC8331">
        <v>368.25232640691507</v>
      </c>
      <c r="AD8331">
        <v>0</v>
      </c>
      <c r="AE8331">
        <v>1148.4978902095013</v>
      </c>
    </row>
    <row r="8332" spans="1:31" x14ac:dyDescent="0.25">
      <c r="A8332">
        <v>2337894</v>
      </c>
      <c r="B8332">
        <v>1</v>
      </c>
      <c r="C8332" t="s">
        <v>81</v>
      </c>
      <c r="D8332" t="s">
        <v>112</v>
      </c>
      <c r="E8332" t="s">
        <v>132</v>
      </c>
      <c r="F8332" t="s">
        <v>3919</v>
      </c>
      <c r="G8332" t="s">
        <v>134</v>
      </c>
      <c r="H8332" t="s">
        <v>135</v>
      </c>
      <c r="I8332" t="s">
        <v>144</v>
      </c>
      <c r="J8332" t="s">
        <v>137</v>
      </c>
      <c r="K8332" t="s">
        <v>138</v>
      </c>
      <c r="L8332" t="s">
        <v>23510</v>
      </c>
      <c r="M8332" t="s">
        <v>23511</v>
      </c>
      <c r="N8332">
        <v>0.38027777699999998</v>
      </c>
      <c r="O8332">
        <v>0</v>
      </c>
      <c r="P8332">
        <v>535</v>
      </c>
      <c r="Q8332">
        <v>3</v>
      </c>
      <c r="R8332">
        <v>3</v>
      </c>
      <c r="S8332">
        <v>2</v>
      </c>
      <c r="T8332">
        <v>57</v>
      </c>
      <c r="U8332">
        <v>2</v>
      </c>
      <c r="V8332">
        <v>0</v>
      </c>
      <c r="W8332">
        <v>0</v>
      </c>
      <c r="X8332">
        <v>19.914538367092607</v>
      </c>
      <c r="Y8332">
        <v>7.132347464132744</v>
      </c>
      <c r="Z8332">
        <v>0.99947181112107097</v>
      </c>
      <c r="AA8332">
        <v>1.6430776549671002</v>
      </c>
      <c r="AB8332">
        <v>5.8175822218444404</v>
      </c>
      <c r="AC8332">
        <v>121.90304673732609</v>
      </c>
      <c r="AD8332">
        <v>0</v>
      </c>
      <c r="AE8332">
        <v>157.41006425648408</v>
      </c>
    </row>
    <row r="8333" spans="1:31" x14ac:dyDescent="0.25">
      <c r="A8333">
        <v>2337273</v>
      </c>
      <c r="B8333">
        <v>1</v>
      </c>
      <c r="C8333" t="s">
        <v>80</v>
      </c>
      <c r="D8333" t="s">
        <v>87</v>
      </c>
      <c r="E8333" t="s">
        <v>240</v>
      </c>
      <c r="F8333" t="s">
        <v>10281</v>
      </c>
      <c r="G8333" t="s">
        <v>208</v>
      </c>
      <c r="H8333" t="s">
        <v>135</v>
      </c>
      <c r="I8333" t="s">
        <v>144</v>
      </c>
      <c r="J8333" t="s">
        <v>137</v>
      </c>
      <c r="K8333" t="s">
        <v>209</v>
      </c>
      <c r="L8333" t="s">
        <v>23512</v>
      </c>
      <c r="M8333" t="s">
        <v>23513</v>
      </c>
      <c r="N8333">
        <v>6.0658333329999996</v>
      </c>
      <c r="O8333">
        <v>0</v>
      </c>
      <c r="P8333">
        <v>2882</v>
      </c>
      <c r="Q8333">
        <v>0</v>
      </c>
      <c r="R8333">
        <v>10</v>
      </c>
      <c r="S8333">
        <v>0</v>
      </c>
      <c r="T8333">
        <v>116</v>
      </c>
      <c r="U8333">
        <v>0</v>
      </c>
      <c r="V8333">
        <v>0</v>
      </c>
      <c r="W8333">
        <v>0</v>
      </c>
      <c r="X8333">
        <v>3930.083304307831</v>
      </c>
      <c r="Y8333">
        <v>0</v>
      </c>
      <c r="Z8333">
        <v>34.443975433124017</v>
      </c>
      <c r="AA8333">
        <v>0</v>
      </c>
      <c r="AB8333">
        <v>880.6640699575679</v>
      </c>
      <c r="AC8333">
        <v>0</v>
      </c>
      <c r="AD8333">
        <v>0</v>
      </c>
      <c r="AE8333">
        <v>4845.1913496985226</v>
      </c>
    </row>
    <row r="8334" spans="1:31" x14ac:dyDescent="0.25">
      <c r="A8334">
        <v>2337396</v>
      </c>
      <c r="B8334">
        <v>1</v>
      </c>
      <c r="C8334" t="s">
        <v>80</v>
      </c>
      <c r="D8334" t="s">
        <v>84</v>
      </c>
      <c r="E8334" t="s">
        <v>326</v>
      </c>
      <c r="F8334" t="s">
        <v>23514</v>
      </c>
      <c r="G8334" t="s">
        <v>391</v>
      </c>
      <c r="H8334" t="s">
        <v>154</v>
      </c>
      <c r="I8334" t="s">
        <v>144</v>
      </c>
      <c r="J8334" t="s">
        <v>137</v>
      </c>
      <c r="K8334" t="s">
        <v>138</v>
      </c>
      <c r="L8334" t="s">
        <v>23515</v>
      </c>
      <c r="M8334" t="s">
        <v>23516</v>
      </c>
      <c r="N8334">
        <v>5.659444444</v>
      </c>
      <c r="O8334">
        <v>0</v>
      </c>
      <c r="P8334">
        <v>219</v>
      </c>
      <c r="Q8334">
        <v>0</v>
      </c>
      <c r="R8334">
        <v>0</v>
      </c>
      <c r="S8334">
        <v>0</v>
      </c>
      <c r="T8334">
        <v>37</v>
      </c>
      <c r="U8334">
        <v>0</v>
      </c>
      <c r="V8334">
        <v>0</v>
      </c>
      <c r="W8334">
        <v>0</v>
      </c>
      <c r="X8334">
        <v>353.8991944145111</v>
      </c>
      <c r="Y8334">
        <v>0</v>
      </c>
      <c r="Z8334">
        <v>0</v>
      </c>
      <c r="AA8334">
        <v>0</v>
      </c>
      <c r="AB8334">
        <v>373.87956674483837</v>
      </c>
      <c r="AC8334">
        <v>0</v>
      </c>
      <c r="AD8334">
        <v>0</v>
      </c>
      <c r="AE8334">
        <v>727.77876115934941</v>
      </c>
    </row>
    <row r="8335" spans="1:31" x14ac:dyDescent="0.25">
      <c r="A8335">
        <v>2337794</v>
      </c>
      <c r="B8335">
        <v>1</v>
      </c>
      <c r="C8335" t="s">
        <v>81</v>
      </c>
      <c r="D8335" t="s">
        <v>112</v>
      </c>
      <c r="E8335" t="s">
        <v>132</v>
      </c>
      <c r="F8335" t="s">
        <v>4442</v>
      </c>
      <c r="G8335" t="s">
        <v>134</v>
      </c>
      <c r="H8335" t="s">
        <v>135</v>
      </c>
      <c r="I8335" t="s">
        <v>144</v>
      </c>
      <c r="J8335" t="s">
        <v>137</v>
      </c>
      <c r="K8335" t="s">
        <v>138</v>
      </c>
      <c r="L8335" t="s">
        <v>23517</v>
      </c>
      <c r="M8335" t="s">
        <v>23518</v>
      </c>
      <c r="N8335">
        <v>0.101666666</v>
      </c>
      <c r="O8335">
        <v>0</v>
      </c>
      <c r="P8335">
        <v>535</v>
      </c>
      <c r="Q8335">
        <v>3</v>
      </c>
      <c r="R8335">
        <v>3</v>
      </c>
      <c r="S8335">
        <v>2</v>
      </c>
      <c r="T8335">
        <v>57</v>
      </c>
      <c r="U8335">
        <v>2</v>
      </c>
      <c r="V8335">
        <v>0</v>
      </c>
      <c r="W8335">
        <v>0</v>
      </c>
      <c r="X8335">
        <v>5.2834962610607796</v>
      </c>
      <c r="Y8335">
        <v>2.0274355746247403</v>
      </c>
      <c r="Z8335">
        <v>0.28141747814801504</v>
      </c>
      <c r="AA8335">
        <v>0.4583438302532401</v>
      </c>
      <c r="AB8335">
        <v>1.7849276419199334</v>
      </c>
      <c r="AC8335">
        <v>33.727959616493287</v>
      </c>
      <c r="AD8335">
        <v>0</v>
      </c>
      <c r="AE8335">
        <v>43.563580402499994</v>
      </c>
    </row>
    <row r="8336" spans="1:31" x14ac:dyDescent="0.25">
      <c r="A8336">
        <v>2337545</v>
      </c>
      <c r="B8336">
        <v>1</v>
      </c>
      <c r="C8336" t="s">
        <v>80</v>
      </c>
      <c r="D8336" t="s">
        <v>99</v>
      </c>
      <c r="E8336" t="s">
        <v>157</v>
      </c>
      <c r="F8336" t="s">
        <v>23519</v>
      </c>
      <c r="G8336" t="s">
        <v>279</v>
      </c>
      <c r="H8336" t="s">
        <v>154</v>
      </c>
      <c r="I8336" t="s">
        <v>144</v>
      </c>
      <c r="J8336" t="s">
        <v>137</v>
      </c>
      <c r="K8336" t="s">
        <v>138</v>
      </c>
      <c r="L8336" t="s">
        <v>23520</v>
      </c>
      <c r="M8336" t="s">
        <v>23521</v>
      </c>
      <c r="N8336">
        <v>7.227777777</v>
      </c>
      <c r="O8336">
        <v>0</v>
      </c>
      <c r="P8336">
        <v>1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1.9887484410706757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1.9887484410706757</v>
      </c>
    </row>
    <row r="8337" spans="1:31" x14ac:dyDescent="0.25">
      <c r="A8337">
        <v>2337416</v>
      </c>
      <c r="B8337">
        <v>1</v>
      </c>
      <c r="C8337" t="s">
        <v>80</v>
      </c>
      <c r="D8337" t="s">
        <v>110</v>
      </c>
      <c r="E8337" t="s">
        <v>174</v>
      </c>
      <c r="F8337" t="s">
        <v>23522</v>
      </c>
      <c r="G8337" t="s">
        <v>208</v>
      </c>
      <c r="H8337" t="s">
        <v>154</v>
      </c>
      <c r="I8337" t="s">
        <v>144</v>
      </c>
      <c r="J8337" t="s">
        <v>137</v>
      </c>
      <c r="K8337" t="s">
        <v>209</v>
      </c>
      <c r="L8337" t="s">
        <v>23523</v>
      </c>
      <c r="M8337" t="s">
        <v>23524</v>
      </c>
      <c r="N8337">
        <v>7.9722222220000001</v>
      </c>
      <c r="O8337">
        <v>0</v>
      </c>
      <c r="P8337">
        <v>516</v>
      </c>
      <c r="Q8337">
        <v>0</v>
      </c>
      <c r="R8337">
        <v>0</v>
      </c>
      <c r="S8337">
        <v>0</v>
      </c>
      <c r="T8337">
        <v>39</v>
      </c>
      <c r="U8337">
        <v>0</v>
      </c>
      <c r="V8337">
        <v>0</v>
      </c>
      <c r="W8337">
        <v>0</v>
      </c>
      <c r="X8337">
        <v>1398.6899518898388</v>
      </c>
      <c r="Y8337">
        <v>0</v>
      </c>
      <c r="Z8337">
        <v>0</v>
      </c>
      <c r="AA8337">
        <v>0</v>
      </c>
      <c r="AB8337">
        <v>584.76473617887586</v>
      </c>
      <c r="AC8337">
        <v>0</v>
      </c>
      <c r="AD8337">
        <v>0</v>
      </c>
      <c r="AE8337">
        <v>1983.4546880687146</v>
      </c>
    </row>
    <row r="8338" spans="1:31" x14ac:dyDescent="0.25">
      <c r="A8338">
        <v>2337353</v>
      </c>
      <c r="B8338">
        <v>1</v>
      </c>
      <c r="C8338" t="s">
        <v>81</v>
      </c>
      <c r="D8338" t="s">
        <v>127</v>
      </c>
      <c r="E8338" t="s">
        <v>174</v>
      </c>
      <c r="F8338" t="s">
        <v>23525</v>
      </c>
      <c r="G8338" t="s">
        <v>208</v>
      </c>
      <c r="H8338" t="s">
        <v>154</v>
      </c>
      <c r="I8338" t="s">
        <v>144</v>
      </c>
      <c r="J8338" t="s">
        <v>137</v>
      </c>
      <c r="K8338" t="s">
        <v>209</v>
      </c>
      <c r="L8338" t="s">
        <v>23526</v>
      </c>
      <c r="M8338" t="s">
        <v>23527</v>
      </c>
      <c r="N8338">
        <v>3.1150000000000002</v>
      </c>
      <c r="O8338">
        <v>0</v>
      </c>
      <c r="P8338">
        <v>58</v>
      </c>
      <c r="Q8338">
        <v>0</v>
      </c>
      <c r="R8338">
        <v>15</v>
      </c>
      <c r="S8338">
        <v>0</v>
      </c>
      <c r="T8338">
        <v>1</v>
      </c>
      <c r="U8338">
        <v>0</v>
      </c>
      <c r="V8338">
        <v>0</v>
      </c>
      <c r="W8338">
        <v>0</v>
      </c>
      <c r="X8338">
        <v>38.754457600826576</v>
      </c>
      <c r="Y8338">
        <v>0</v>
      </c>
      <c r="Z8338">
        <v>84.232255018529685</v>
      </c>
      <c r="AA8338">
        <v>0</v>
      </c>
      <c r="AB8338">
        <v>0.12427160988888555</v>
      </c>
      <c r="AC8338">
        <v>0</v>
      </c>
      <c r="AD8338">
        <v>0</v>
      </c>
      <c r="AE8338">
        <v>123.11098422924515</v>
      </c>
    </row>
    <row r="8339" spans="1:31" x14ac:dyDescent="0.25">
      <c r="A8339">
        <v>2337459</v>
      </c>
      <c r="B8339">
        <v>1</v>
      </c>
      <c r="C8339" t="s">
        <v>80</v>
      </c>
      <c r="D8339" t="s">
        <v>101</v>
      </c>
      <c r="E8339" t="s">
        <v>151</v>
      </c>
      <c r="F8339" t="s">
        <v>23528</v>
      </c>
      <c r="G8339" t="s">
        <v>1532</v>
      </c>
      <c r="H8339" t="s">
        <v>154</v>
      </c>
      <c r="I8339" t="s">
        <v>144</v>
      </c>
      <c r="J8339" t="s">
        <v>137</v>
      </c>
      <c r="K8339" t="s">
        <v>138</v>
      </c>
      <c r="L8339" t="s">
        <v>23529</v>
      </c>
      <c r="M8339" t="s">
        <v>23530</v>
      </c>
      <c r="N8339">
        <v>0.99277777700000003</v>
      </c>
      <c r="O8339">
        <v>0</v>
      </c>
      <c r="P8339">
        <v>9</v>
      </c>
      <c r="Q8339">
        <v>0</v>
      </c>
      <c r="R8339">
        <v>0</v>
      </c>
      <c r="S8339">
        <v>0</v>
      </c>
      <c r="T8339">
        <v>3</v>
      </c>
      <c r="U8339">
        <v>0</v>
      </c>
      <c r="V8339">
        <v>0</v>
      </c>
      <c r="W8339">
        <v>0</v>
      </c>
      <c r="X8339">
        <v>2.7949410743436229</v>
      </c>
      <c r="Y8339">
        <v>0</v>
      </c>
      <c r="Z8339">
        <v>0</v>
      </c>
      <c r="AA8339">
        <v>0</v>
      </c>
      <c r="AB8339">
        <v>1.2540847850426002</v>
      </c>
      <c r="AC8339">
        <v>0</v>
      </c>
      <c r="AD8339">
        <v>0</v>
      </c>
      <c r="AE8339">
        <v>4.0490258593862229</v>
      </c>
    </row>
    <row r="8340" spans="1:31" x14ac:dyDescent="0.25">
      <c r="A8340">
        <v>2337602</v>
      </c>
      <c r="B8340">
        <v>1</v>
      </c>
      <c r="C8340" t="s">
        <v>80</v>
      </c>
      <c r="D8340" t="s">
        <v>108</v>
      </c>
      <c r="E8340" t="s">
        <v>174</v>
      </c>
      <c r="F8340" t="s">
        <v>3499</v>
      </c>
      <c r="G8340" t="s">
        <v>176</v>
      </c>
      <c r="H8340" t="s">
        <v>154</v>
      </c>
      <c r="I8340" t="s">
        <v>144</v>
      </c>
      <c r="J8340" t="s">
        <v>137</v>
      </c>
      <c r="K8340" t="s">
        <v>138</v>
      </c>
      <c r="L8340" t="s">
        <v>23531</v>
      </c>
      <c r="M8340" t="s">
        <v>23532</v>
      </c>
      <c r="N8340">
        <v>0.59499999999999997</v>
      </c>
      <c r="O8340">
        <v>0</v>
      </c>
      <c r="P8340">
        <v>29</v>
      </c>
      <c r="Q8340">
        <v>0</v>
      </c>
      <c r="R8340">
        <v>11</v>
      </c>
      <c r="S8340">
        <v>0</v>
      </c>
      <c r="T8340">
        <v>5</v>
      </c>
      <c r="U8340">
        <v>0</v>
      </c>
      <c r="V8340">
        <v>0</v>
      </c>
      <c r="W8340">
        <v>0</v>
      </c>
      <c r="X8340">
        <v>10.523890608574751</v>
      </c>
      <c r="Y8340">
        <v>0</v>
      </c>
      <c r="Z8340">
        <v>17.518466726751765</v>
      </c>
      <c r="AA8340">
        <v>0</v>
      </c>
      <c r="AB8340">
        <v>1.8103231808031537</v>
      </c>
      <c r="AC8340">
        <v>0</v>
      </c>
      <c r="AD8340">
        <v>0</v>
      </c>
      <c r="AE8340">
        <v>29.852680516129666</v>
      </c>
    </row>
    <row r="8341" spans="1:31" x14ac:dyDescent="0.25">
      <c r="A8341">
        <v>2337751</v>
      </c>
      <c r="B8341">
        <v>1</v>
      </c>
      <c r="C8341" t="s">
        <v>81</v>
      </c>
      <c r="D8341" t="s">
        <v>123</v>
      </c>
      <c r="E8341" t="s">
        <v>151</v>
      </c>
      <c r="F8341" t="s">
        <v>23533</v>
      </c>
      <c r="G8341" t="s">
        <v>153</v>
      </c>
      <c r="H8341" t="s">
        <v>154</v>
      </c>
      <c r="I8341" t="s">
        <v>144</v>
      </c>
      <c r="J8341" t="s">
        <v>137</v>
      </c>
      <c r="K8341" t="s">
        <v>138</v>
      </c>
      <c r="L8341" t="s">
        <v>23534</v>
      </c>
      <c r="M8341" t="s">
        <v>23535</v>
      </c>
      <c r="N8341">
        <v>0.85527777699999996</v>
      </c>
      <c r="O8341">
        <v>0</v>
      </c>
      <c r="P8341">
        <v>129</v>
      </c>
      <c r="Q8341">
        <v>0</v>
      </c>
      <c r="R8341">
        <v>0</v>
      </c>
      <c r="S8341">
        <v>0</v>
      </c>
      <c r="T8341">
        <v>10</v>
      </c>
      <c r="U8341">
        <v>0</v>
      </c>
      <c r="V8341">
        <v>0</v>
      </c>
      <c r="W8341">
        <v>0</v>
      </c>
      <c r="X8341">
        <v>27.918422360031165</v>
      </c>
      <c r="Y8341">
        <v>0</v>
      </c>
      <c r="Z8341">
        <v>0</v>
      </c>
      <c r="AA8341">
        <v>0</v>
      </c>
      <c r="AB8341">
        <v>6.8722889114868995</v>
      </c>
      <c r="AC8341">
        <v>0</v>
      </c>
      <c r="AD8341">
        <v>0</v>
      </c>
      <c r="AE8341">
        <v>34.790711271518063</v>
      </c>
    </row>
    <row r="8342" spans="1:31" x14ac:dyDescent="0.25">
      <c r="A8342">
        <v>2337359</v>
      </c>
      <c r="B8342">
        <v>1</v>
      </c>
      <c r="C8342" t="s">
        <v>81</v>
      </c>
      <c r="D8342" t="s">
        <v>128</v>
      </c>
      <c r="E8342" t="s">
        <v>174</v>
      </c>
      <c r="F8342" t="s">
        <v>23536</v>
      </c>
      <c r="G8342" t="s">
        <v>208</v>
      </c>
      <c r="H8342" t="s">
        <v>154</v>
      </c>
      <c r="I8342" t="s">
        <v>144</v>
      </c>
      <c r="J8342" t="s">
        <v>137</v>
      </c>
      <c r="K8342" t="s">
        <v>209</v>
      </c>
      <c r="L8342" t="s">
        <v>23537</v>
      </c>
      <c r="M8342" t="s">
        <v>23538</v>
      </c>
      <c r="N8342">
        <v>1.483055555</v>
      </c>
      <c r="O8342">
        <v>0</v>
      </c>
      <c r="P8342">
        <v>467</v>
      </c>
      <c r="Q8342">
        <v>0</v>
      </c>
      <c r="R8342">
        <v>0</v>
      </c>
      <c r="S8342">
        <v>0</v>
      </c>
      <c r="T8342">
        <v>7</v>
      </c>
      <c r="U8342">
        <v>0</v>
      </c>
      <c r="V8342">
        <v>0</v>
      </c>
      <c r="W8342">
        <v>0</v>
      </c>
      <c r="X8342">
        <v>205.82288107088078</v>
      </c>
      <c r="Y8342">
        <v>0</v>
      </c>
      <c r="Z8342">
        <v>0</v>
      </c>
      <c r="AA8342">
        <v>0</v>
      </c>
      <c r="AB8342">
        <v>45.946000917684636</v>
      </c>
      <c r="AC8342">
        <v>0</v>
      </c>
      <c r="AD8342">
        <v>0</v>
      </c>
      <c r="AE8342">
        <v>251.76888198856543</v>
      </c>
    </row>
    <row r="8343" spans="1:31" x14ac:dyDescent="0.25">
      <c r="A8343">
        <v>2337362</v>
      </c>
      <c r="B8343">
        <v>1</v>
      </c>
      <c r="C8343" t="s">
        <v>80</v>
      </c>
      <c r="D8343" t="s">
        <v>104</v>
      </c>
      <c r="E8343" t="s">
        <v>240</v>
      </c>
      <c r="F8343" t="s">
        <v>23539</v>
      </c>
      <c r="G8343" t="s">
        <v>208</v>
      </c>
      <c r="H8343" t="s">
        <v>135</v>
      </c>
      <c r="I8343" t="s">
        <v>144</v>
      </c>
      <c r="J8343" t="s">
        <v>137</v>
      </c>
      <c r="K8343" t="s">
        <v>209</v>
      </c>
      <c r="L8343" t="s">
        <v>23540</v>
      </c>
      <c r="M8343" t="s">
        <v>23541</v>
      </c>
      <c r="N8343">
        <v>8.4372222220000008</v>
      </c>
      <c r="O8343">
        <v>162</v>
      </c>
      <c r="P8343">
        <v>14796</v>
      </c>
      <c r="Q8343">
        <v>319</v>
      </c>
      <c r="R8343">
        <v>734</v>
      </c>
      <c r="S8343">
        <v>154</v>
      </c>
      <c r="T8343">
        <v>1996</v>
      </c>
      <c r="U8343">
        <v>50</v>
      </c>
      <c r="V8343">
        <v>5</v>
      </c>
      <c r="W8343">
        <v>1253.490900726681</v>
      </c>
      <c r="X8343">
        <v>33445.735446067374</v>
      </c>
      <c r="Y8343">
        <v>3502.4387050884834</v>
      </c>
      <c r="Z8343">
        <v>4054.65908102904</v>
      </c>
      <c r="AA8343">
        <v>6667.009983257386</v>
      </c>
      <c r="AB8343">
        <v>18301.888627129352</v>
      </c>
      <c r="AC8343">
        <v>89305.360895172562</v>
      </c>
      <c r="AD8343">
        <v>377.36109324215874</v>
      </c>
      <c r="AE8343">
        <v>156907.94473171304</v>
      </c>
    </row>
    <row r="8344" spans="1:31" x14ac:dyDescent="0.25">
      <c r="A8344">
        <v>2337339</v>
      </c>
      <c r="B8344">
        <v>1</v>
      </c>
      <c r="C8344" t="s">
        <v>81</v>
      </c>
      <c r="D8344" t="s">
        <v>120</v>
      </c>
      <c r="E8344" t="s">
        <v>141</v>
      </c>
      <c r="F8344" t="s">
        <v>23542</v>
      </c>
      <c r="G8344" t="s">
        <v>134</v>
      </c>
      <c r="H8344" t="s">
        <v>135</v>
      </c>
      <c r="I8344" t="s">
        <v>144</v>
      </c>
      <c r="J8344" t="s">
        <v>137</v>
      </c>
      <c r="K8344" t="s">
        <v>138</v>
      </c>
      <c r="L8344" t="s">
        <v>23543</v>
      </c>
      <c r="M8344" t="s">
        <v>23544</v>
      </c>
      <c r="N8344">
        <v>1.007777777</v>
      </c>
      <c r="O8344">
        <v>0</v>
      </c>
      <c r="P8344">
        <v>455</v>
      </c>
      <c r="Q8344">
        <v>0</v>
      </c>
      <c r="R8344">
        <v>8</v>
      </c>
      <c r="S8344">
        <v>0</v>
      </c>
      <c r="T8344">
        <v>29</v>
      </c>
      <c r="U8344">
        <v>0</v>
      </c>
      <c r="V8344">
        <v>0</v>
      </c>
      <c r="W8344">
        <v>0</v>
      </c>
      <c r="X8344">
        <v>104.85091972188201</v>
      </c>
      <c r="Y8344">
        <v>0</v>
      </c>
      <c r="Z8344">
        <v>8.9489064667826899</v>
      </c>
      <c r="AA8344">
        <v>0</v>
      </c>
      <c r="AB8344">
        <v>28.57099444366753</v>
      </c>
      <c r="AC8344">
        <v>0</v>
      </c>
      <c r="AD8344">
        <v>0</v>
      </c>
      <c r="AE8344">
        <v>142.37082063233223</v>
      </c>
    </row>
    <row r="8345" spans="1:31" x14ac:dyDescent="0.25">
      <c r="A8345">
        <v>2337886</v>
      </c>
      <c r="B8345">
        <v>1</v>
      </c>
      <c r="C8345" t="s">
        <v>80</v>
      </c>
      <c r="D8345" t="s">
        <v>83</v>
      </c>
      <c r="E8345" t="s">
        <v>157</v>
      </c>
      <c r="F8345" t="s">
        <v>23545</v>
      </c>
      <c r="G8345" t="s">
        <v>204</v>
      </c>
      <c r="H8345" t="s">
        <v>154</v>
      </c>
      <c r="I8345" t="s">
        <v>144</v>
      </c>
      <c r="J8345" t="s">
        <v>137</v>
      </c>
      <c r="K8345" t="s">
        <v>138</v>
      </c>
      <c r="L8345" t="s">
        <v>23546</v>
      </c>
      <c r="M8345" t="s">
        <v>23547</v>
      </c>
      <c r="N8345">
        <v>2.8561111110000001</v>
      </c>
      <c r="O8345">
        <v>0</v>
      </c>
      <c r="P8345">
        <v>7</v>
      </c>
      <c r="Q8345">
        <v>0</v>
      </c>
      <c r="R8345">
        <v>0</v>
      </c>
      <c r="S8345">
        <v>0</v>
      </c>
      <c r="T8345">
        <v>1</v>
      </c>
      <c r="U8345">
        <v>0</v>
      </c>
      <c r="V8345">
        <v>0</v>
      </c>
      <c r="W8345">
        <v>0</v>
      </c>
      <c r="X8345">
        <v>6.3195760860844654</v>
      </c>
      <c r="Y8345">
        <v>0</v>
      </c>
      <c r="Z8345">
        <v>0</v>
      </c>
      <c r="AA8345">
        <v>0</v>
      </c>
      <c r="AB8345">
        <v>4.040310663640728</v>
      </c>
      <c r="AC8345">
        <v>0</v>
      </c>
      <c r="AD8345">
        <v>0</v>
      </c>
      <c r="AE8345">
        <v>10.359886749725193</v>
      </c>
    </row>
    <row r="8346" spans="1:31" x14ac:dyDescent="0.25">
      <c r="A8346">
        <v>2337548</v>
      </c>
      <c r="B8346">
        <v>1</v>
      </c>
      <c r="C8346" t="s">
        <v>80</v>
      </c>
      <c r="D8346" t="s">
        <v>96</v>
      </c>
      <c r="E8346" t="s">
        <v>157</v>
      </c>
      <c r="F8346" t="s">
        <v>23548</v>
      </c>
      <c r="G8346" t="s">
        <v>159</v>
      </c>
      <c r="H8346" t="s">
        <v>154</v>
      </c>
      <c r="I8346" t="s">
        <v>144</v>
      </c>
      <c r="J8346" t="s">
        <v>137</v>
      </c>
      <c r="K8346" t="s">
        <v>138</v>
      </c>
      <c r="L8346" t="s">
        <v>23549</v>
      </c>
      <c r="M8346" t="s">
        <v>23550</v>
      </c>
      <c r="N8346">
        <v>1.643611111</v>
      </c>
      <c r="O8346">
        <v>0</v>
      </c>
      <c r="P8346">
        <v>1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0.18051444645969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  <c r="AE8346">
        <v>0.18051444645969</v>
      </c>
    </row>
    <row r="8347" spans="1:31" x14ac:dyDescent="0.25">
      <c r="A8347">
        <v>2337840</v>
      </c>
      <c r="B8347">
        <v>1</v>
      </c>
      <c r="C8347" t="s">
        <v>80</v>
      </c>
      <c r="D8347" t="s">
        <v>101</v>
      </c>
      <c r="E8347" t="s">
        <v>151</v>
      </c>
      <c r="F8347" t="s">
        <v>23551</v>
      </c>
      <c r="G8347" t="s">
        <v>194</v>
      </c>
      <c r="H8347" t="s">
        <v>154</v>
      </c>
      <c r="I8347" t="s">
        <v>144</v>
      </c>
      <c r="J8347" t="s">
        <v>137</v>
      </c>
      <c r="K8347" t="s">
        <v>138</v>
      </c>
      <c r="L8347" t="s">
        <v>23552</v>
      </c>
      <c r="M8347" t="s">
        <v>23553</v>
      </c>
      <c r="N8347">
        <v>0.41444444400000002</v>
      </c>
      <c r="O8347">
        <v>0</v>
      </c>
      <c r="P8347">
        <v>132</v>
      </c>
      <c r="Q8347">
        <v>0</v>
      </c>
      <c r="R8347">
        <v>0</v>
      </c>
      <c r="S8347">
        <v>0</v>
      </c>
      <c r="T8347">
        <v>2</v>
      </c>
      <c r="U8347">
        <v>0</v>
      </c>
      <c r="V8347">
        <v>0</v>
      </c>
      <c r="W8347">
        <v>0</v>
      </c>
      <c r="X8347">
        <v>11.987286869098083</v>
      </c>
      <c r="Y8347">
        <v>0</v>
      </c>
      <c r="Z8347">
        <v>0</v>
      </c>
      <c r="AA8347">
        <v>0</v>
      </c>
      <c r="AB8347">
        <v>0.31220222043776003</v>
      </c>
      <c r="AC8347">
        <v>0</v>
      </c>
      <c r="AD8347">
        <v>0</v>
      </c>
      <c r="AE8347">
        <v>12.299489089535843</v>
      </c>
    </row>
    <row r="8348" spans="1:31" x14ac:dyDescent="0.25">
      <c r="A8348">
        <v>2337594</v>
      </c>
      <c r="B8348">
        <v>1</v>
      </c>
      <c r="C8348" t="s">
        <v>80</v>
      </c>
      <c r="D8348" t="s">
        <v>97</v>
      </c>
      <c r="E8348" t="s">
        <v>157</v>
      </c>
      <c r="F8348" t="s">
        <v>23554</v>
      </c>
      <c r="G8348" t="s">
        <v>204</v>
      </c>
      <c r="H8348" t="s">
        <v>154</v>
      </c>
      <c r="I8348" t="s">
        <v>144</v>
      </c>
      <c r="J8348" t="s">
        <v>137</v>
      </c>
      <c r="K8348" t="s">
        <v>138</v>
      </c>
      <c r="L8348" t="s">
        <v>23555</v>
      </c>
      <c r="M8348" t="s">
        <v>23556</v>
      </c>
      <c r="N8348">
        <v>1.6316666660000001</v>
      </c>
      <c r="O8348">
        <v>0</v>
      </c>
      <c r="P8348">
        <v>1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7.6021818116767959</v>
      </c>
      <c r="Y8348">
        <v>0</v>
      </c>
      <c r="Z8348">
        <v>0</v>
      </c>
      <c r="AA8348">
        <v>0</v>
      </c>
      <c r="AB8348">
        <v>0</v>
      </c>
      <c r="AC8348">
        <v>0</v>
      </c>
      <c r="AD8348">
        <v>0</v>
      </c>
      <c r="AE8348">
        <v>7.6021818116767959</v>
      </c>
    </row>
    <row r="8349" spans="1:31" x14ac:dyDescent="0.25">
      <c r="A8349">
        <v>2337863</v>
      </c>
      <c r="B8349">
        <v>1</v>
      </c>
      <c r="C8349" t="s">
        <v>80</v>
      </c>
      <c r="D8349" t="s">
        <v>83</v>
      </c>
      <c r="E8349" t="s">
        <v>147</v>
      </c>
      <c r="F8349" t="s">
        <v>7462</v>
      </c>
      <c r="G8349" t="s">
        <v>134</v>
      </c>
      <c r="H8349" t="s">
        <v>135</v>
      </c>
      <c r="I8349" t="s">
        <v>144</v>
      </c>
      <c r="J8349" t="s">
        <v>137</v>
      </c>
      <c r="K8349" t="s">
        <v>138</v>
      </c>
      <c r="L8349" t="s">
        <v>23557</v>
      </c>
      <c r="M8349" t="s">
        <v>23558</v>
      </c>
      <c r="N8349">
        <v>1.913888888</v>
      </c>
      <c r="O8349">
        <v>0</v>
      </c>
      <c r="P8349">
        <v>1</v>
      </c>
      <c r="Q8349">
        <v>1</v>
      </c>
      <c r="R8349">
        <v>0</v>
      </c>
      <c r="S8349">
        <v>8</v>
      </c>
      <c r="T8349">
        <v>438</v>
      </c>
      <c r="U8349">
        <v>4</v>
      </c>
      <c r="V8349">
        <v>27</v>
      </c>
      <c r="W8349">
        <v>0</v>
      </c>
      <c r="X8349">
        <v>0</v>
      </c>
      <c r="Y8349">
        <v>426.12935317666921</v>
      </c>
      <c r="Z8349">
        <v>0</v>
      </c>
      <c r="AA8349">
        <v>148.96350545811367</v>
      </c>
      <c r="AB8349">
        <v>868.22974281688983</v>
      </c>
      <c r="AC8349">
        <v>171.71618953582271</v>
      </c>
      <c r="AD8349">
        <v>1095.0539607633177</v>
      </c>
      <c r="AE8349">
        <v>2710.092751750813</v>
      </c>
    </row>
    <row r="8350" spans="1:31" x14ac:dyDescent="0.25">
      <c r="A8350">
        <v>2337740</v>
      </c>
      <c r="B8350">
        <v>1</v>
      </c>
      <c r="C8350" t="s">
        <v>80</v>
      </c>
      <c r="D8350" t="s">
        <v>92</v>
      </c>
      <c r="E8350" t="s">
        <v>157</v>
      </c>
      <c r="F8350" t="s">
        <v>23559</v>
      </c>
      <c r="G8350" t="s">
        <v>204</v>
      </c>
      <c r="H8350" t="s">
        <v>154</v>
      </c>
      <c r="I8350" t="s">
        <v>144</v>
      </c>
      <c r="J8350" t="s">
        <v>137</v>
      </c>
      <c r="K8350" t="s">
        <v>138</v>
      </c>
      <c r="L8350" t="s">
        <v>23560</v>
      </c>
      <c r="M8350" t="s">
        <v>23561</v>
      </c>
      <c r="N8350">
        <v>1.0802777770000001</v>
      </c>
      <c r="O8350">
        <v>0</v>
      </c>
      <c r="P8350">
        <v>1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0.99345533793577512</v>
      </c>
      <c r="Y8350">
        <v>0</v>
      </c>
      <c r="Z8350">
        <v>0</v>
      </c>
      <c r="AA8350">
        <v>0</v>
      </c>
      <c r="AB8350">
        <v>0</v>
      </c>
      <c r="AC8350">
        <v>0</v>
      </c>
      <c r="AD8350">
        <v>0</v>
      </c>
      <c r="AE8350">
        <v>0.99345533793577512</v>
      </c>
    </row>
    <row r="8351" spans="1:31" x14ac:dyDescent="0.25">
      <c r="A8351">
        <v>2337880</v>
      </c>
      <c r="B8351">
        <v>1</v>
      </c>
      <c r="C8351" t="s">
        <v>80</v>
      </c>
      <c r="D8351" t="s">
        <v>84</v>
      </c>
      <c r="E8351" t="s">
        <v>157</v>
      </c>
      <c r="F8351" t="s">
        <v>23562</v>
      </c>
      <c r="G8351" t="s">
        <v>153</v>
      </c>
      <c r="H8351" t="s">
        <v>154</v>
      </c>
      <c r="I8351" t="s">
        <v>144</v>
      </c>
      <c r="J8351" t="s">
        <v>137</v>
      </c>
      <c r="K8351" t="s">
        <v>138</v>
      </c>
      <c r="L8351" t="s">
        <v>23563</v>
      </c>
      <c r="M8351" t="s">
        <v>23564</v>
      </c>
      <c r="N8351">
        <v>2.5463888880000001</v>
      </c>
      <c r="O8351">
        <v>0</v>
      </c>
      <c r="P8351">
        <v>1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0</v>
      </c>
      <c r="AE8351">
        <v>0</v>
      </c>
    </row>
    <row r="8352" spans="1:31" x14ac:dyDescent="0.25">
      <c r="A8352">
        <v>2337239</v>
      </c>
      <c r="B8352">
        <v>1</v>
      </c>
      <c r="C8352" t="s">
        <v>80</v>
      </c>
      <c r="D8352" t="s">
        <v>96</v>
      </c>
      <c r="E8352" t="s">
        <v>141</v>
      </c>
      <c r="F8352" t="s">
        <v>8327</v>
      </c>
      <c r="G8352" t="s">
        <v>3157</v>
      </c>
      <c r="H8352" t="s">
        <v>135</v>
      </c>
      <c r="I8352" t="s">
        <v>144</v>
      </c>
      <c r="J8352" t="s">
        <v>137</v>
      </c>
      <c r="K8352" t="s">
        <v>138</v>
      </c>
      <c r="L8352" t="s">
        <v>23565</v>
      </c>
      <c r="M8352" t="s">
        <v>23566</v>
      </c>
      <c r="N8352">
        <v>0.91416666599999996</v>
      </c>
      <c r="O8352">
        <v>1</v>
      </c>
      <c r="P8352">
        <v>1144</v>
      </c>
      <c r="Q8352">
        <v>0</v>
      </c>
      <c r="R8352">
        <v>16</v>
      </c>
      <c r="S8352">
        <v>3</v>
      </c>
      <c r="T8352">
        <v>126</v>
      </c>
      <c r="U8352">
        <v>0</v>
      </c>
      <c r="V8352">
        <v>0</v>
      </c>
      <c r="W8352">
        <v>2.1093847110756134</v>
      </c>
      <c r="X8352">
        <v>371.27966739732551</v>
      </c>
      <c r="Y8352">
        <v>0</v>
      </c>
      <c r="Z8352">
        <v>7.7783175826920683</v>
      </c>
      <c r="AA8352">
        <v>16.189905696295614</v>
      </c>
      <c r="AB8352">
        <v>80.391038600251164</v>
      </c>
      <c r="AC8352">
        <v>0</v>
      </c>
      <c r="AD8352">
        <v>0</v>
      </c>
      <c r="AE8352">
        <v>477.74831398764002</v>
      </c>
    </row>
    <row r="8353" spans="1:31" x14ac:dyDescent="0.25">
      <c r="A8353">
        <v>2337677</v>
      </c>
      <c r="B8353">
        <v>1</v>
      </c>
      <c r="C8353" t="s">
        <v>80</v>
      </c>
      <c r="D8353" t="s">
        <v>87</v>
      </c>
      <c r="E8353" t="s">
        <v>174</v>
      </c>
      <c r="F8353" t="s">
        <v>23567</v>
      </c>
      <c r="G8353" t="s">
        <v>194</v>
      </c>
      <c r="H8353" t="s">
        <v>154</v>
      </c>
      <c r="I8353" t="s">
        <v>144</v>
      </c>
      <c r="J8353" t="s">
        <v>137</v>
      </c>
      <c r="K8353" t="s">
        <v>138</v>
      </c>
      <c r="L8353" t="s">
        <v>23568</v>
      </c>
      <c r="M8353" t="s">
        <v>23569</v>
      </c>
      <c r="N8353">
        <v>0.54361111100000004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106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>
        <v>0</v>
      </c>
      <c r="AB8353">
        <v>60.168017262126554</v>
      </c>
      <c r="AC8353">
        <v>0</v>
      </c>
      <c r="AD8353">
        <v>0</v>
      </c>
      <c r="AE8353">
        <v>60.168017262126554</v>
      </c>
    </row>
    <row r="8354" spans="1:31" x14ac:dyDescent="0.25">
      <c r="A8354">
        <v>2337634</v>
      </c>
      <c r="B8354">
        <v>1</v>
      </c>
      <c r="C8354" t="s">
        <v>81</v>
      </c>
      <c r="D8354" t="s">
        <v>118</v>
      </c>
      <c r="E8354" t="s">
        <v>141</v>
      </c>
      <c r="F8354" t="s">
        <v>23570</v>
      </c>
      <c r="G8354" t="s">
        <v>184</v>
      </c>
      <c r="H8354" t="s">
        <v>135</v>
      </c>
      <c r="I8354" t="s">
        <v>144</v>
      </c>
      <c r="J8354" t="s">
        <v>137</v>
      </c>
      <c r="K8354" t="s">
        <v>138</v>
      </c>
      <c r="L8354" t="s">
        <v>23571</v>
      </c>
      <c r="M8354" t="s">
        <v>23572</v>
      </c>
      <c r="N8354">
        <v>1.608055555</v>
      </c>
      <c r="O8354">
        <v>0</v>
      </c>
      <c r="P8354">
        <v>196</v>
      </c>
      <c r="Q8354">
        <v>0</v>
      </c>
      <c r="R8354">
        <v>0</v>
      </c>
      <c r="S8354">
        <v>0</v>
      </c>
      <c r="T8354">
        <v>17</v>
      </c>
      <c r="U8354">
        <v>0</v>
      </c>
      <c r="V8354">
        <v>0</v>
      </c>
      <c r="W8354">
        <v>0</v>
      </c>
      <c r="X8354">
        <v>67.172272081957388</v>
      </c>
      <c r="Y8354">
        <v>0</v>
      </c>
      <c r="Z8354">
        <v>0</v>
      </c>
      <c r="AA8354">
        <v>0</v>
      </c>
      <c r="AB8354">
        <v>49.527906057284945</v>
      </c>
      <c r="AC8354">
        <v>0</v>
      </c>
      <c r="AD8354">
        <v>0</v>
      </c>
      <c r="AE8354">
        <v>116.70017813924233</v>
      </c>
    </row>
    <row r="8355" spans="1:31" x14ac:dyDescent="0.25">
      <c r="A8355">
        <v>2337491</v>
      </c>
      <c r="B8355">
        <v>1</v>
      </c>
      <c r="C8355" t="s">
        <v>80</v>
      </c>
      <c r="D8355" t="s">
        <v>92</v>
      </c>
      <c r="E8355" t="s">
        <v>157</v>
      </c>
      <c r="F8355" t="s">
        <v>23573</v>
      </c>
      <c r="G8355" t="s">
        <v>279</v>
      </c>
      <c r="H8355" t="s">
        <v>154</v>
      </c>
      <c r="I8355" t="s">
        <v>144</v>
      </c>
      <c r="J8355" t="s">
        <v>137</v>
      </c>
      <c r="K8355" t="s">
        <v>138</v>
      </c>
      <c r="L8355" t="s">
        <v>23574</v>
      </c>
      <c r="M8355" t="s">
        <v>23575</v>
      </c>
      <c r="N8355">
        <v>4.1358333329999999</v>
      </c>
      <c r="O8355">
        <v>0</v>
      </c>
      <c r="P8355">
        <v>17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17.918724772811721</v>
      </c>
      <c r="Y8355">
        <v>0</v>
      </c>
      <c r="Z8355">
        <v>0</v>
      </c>
      <c r="AA8355">
        <v>0</v>
      </c>
      <c r="AB8355">
        <v>0</v>
      </c>
      <c r="AC8355">
        <v>0</v>
      </c>
      <c r="AD8355">
        <v>0</v>
      </c>
      <c r="AE8355">
        <v>17.918724772811721</v>
      </c>
    </row>
    <row r="8356" spans="1:31" x14ac:dyDescent="0.25">
      <c r="A8356">
        <v>2337448</v>
      </c>
      <c r="B8356">
        <v>1</v>
      </c>
      <c r="C8356" t="s">
        <v>80</v>
      </c>
      <c r="D8356" t="s">
        <v>106</v>
      </c>
      <c r="E8356" t="s">
        <v>132</v>
      </c>
      <c r="F8356" t="s">
        <v>10120</v>
      </c>
      <c r="G8356" t="s">
        <v>208</v>
      </c>
      <c r="H8356" t="s">
        <v>135</v>
      </c>
      <c r="I8356" t="s">
        <v>144</v>
      </c>
      <c r="J8356" t="s">
        <v>137</v>
      </c>
      <c r="K8356" t="s">
        <v>209</v>
      </c>
      <c r="L8356" t="s">
        <v>23576</v>
      </c>
      <c r="M8356" t="s">
        <v>23577</v>
      </c>
      <c r="N8356">
        <v>5.8858333329999999</v>
      </c>
      <c r="O8356">
        <v>0</v>
      </c>
      <c r="P8356">
        <v>3</v>
      </c>
      <c r="Q8356">
        <v>29</v>
      </c>
      <c r="R8356">
        <v>134</v>
      </c>
      <c r="S8356">
        <v>5</v>
      </c>
      <c r="T8356">
        <v>35</v>
      </c>
      <c r="U8356">
        <v>0</v>
      </c>
      <c r="V8356">
        <v>0</v>
      </c>
      <c r="W8356">
        <v>0</v>
      </c>
      <c r="X8356">
        <v>20.924395218411703</v>
      </c>
      <c r="Y8356">
        <v>1343.6192811722808</v>
      </c>
      <c r="Z8356">
        <v>5149.0076977532417</v>
      </c>
      <c r="AA8356">
        <v>211.94152446633566</v>
      </c>
      <c r="AB8356">
        <v>888.65781021925613</v>
      </c>
      <c r="AC8356">
        <v>0</v>
      </c>
      <c r="AD8356">
        <v>0</v>
      </c>
      <c r="AE8356">
        <v>7614.1507088295266</v>
      </c>
    </row>
    <row r="8357" spans="1:31" x14ac:dyDescent="0.25">
      <c r="A8357">
        <v>2337591</v>
      </c>
      <c r="B8357">
        <v>1</v>
      </c>
      <c r="C8357" t="s">
        <v>81</v>
      </c>
      <c r="D8357" t="s">
        <v>118</v>
      </c>
      <c r="E8357" t="s">
        <v>147</v>
      </c>
      <c r="F8357" t="s">
        <v>23578</v>
      </c>
      <c r="G8357" t="s">
        <v>494</v>
      </c>
      <c r="H8357" t="s">
        <v>135</v>
      </c>
      <c r="I8357" t="s">
        <v>144</v>
      </c>
      <c r="J8357" t="s">
        <v>137</v>
      </c>
      <c r="K8357" t="s">
        <v>138</v>
      </c>
      <c r="L8357" t="s">
        <v>23579</v>
      </c>
      <c r="M8357" t="s">
        <v>23580</v>
      </c>
      <c r="N8357">
        <v>0.74638888800000003</v>
      </c>
      <c r="O8357">
        <v>0</v>
      </c>
      <c r="P8357">
        <v>0</v>
      </c>
      <c r="Q8357">
        <v>1</v>
      </c>
      <c r="R8357">
        <v>0</v>
      </c>
      <c r="S8357">
        <v>2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0.86131397885315564</v>
      </c>
      <c r="Z8357">
        <v>0</v>
      </c>
      <c r="AA8357">
        <v>6.6226154618635062</v>
      </c>
      <c r="AB8357">
        <v>0</v>
      </c>
      <c r="AC8357">
        <v>0</v>
      </c>
      <c r="AD8357">
        <v>0</v>
      </c>
      <c r="AE8357">
        <v>7.4839294407166621</v>
      </c>
    </row>
    <row r="8358" spans="1:31" x14ac:dyDescent="0.25">
      <c r="A8358">
        <v>2337760</v>
      </c>
      <c r="B8358">
        <v>1</v>
      </c>
      <c r="C8358" t="s">
        <v>80</v>
      </c>
      <c r="D8358" t="s">
        <v>95</v>
      </c>
      <c r="E8358" t="s">
        <v>151</v>
      </c>
      <c r="F8358" t="s">
        <v>23581</v>
      </c>
      <c r="G8358" t="s">
        <v>194</v>
      </c>
      <c r="H8358" t="s">
        <v>154</v>
      </c>
      <c r="I8358" t="s">
        <v>144</v>
      </c>
      <c r="J8358" t="s">
        <v>137</v>
      </c>
      <c r="K8358" t="s">
        <v>138</v>
      </c>
      <c r="L8358" t="s">
        <v>23582</v>
      </c>
      <c r="M8358" t="s">
        <v>23583</v>
      </c>
      <c r="N8358">
        <v>0.93388888800000003</v>
      </c>
      <c r="O8358">
        <v>0</v>
      </c>
      <c r="P8358">
        <v>73</v>
      </c>
      <c r="Q8358">
        <v>0</v>
      </c>
      <c r="R8358">
        <v>0</v>
      </c>
      <c r="S8358">
        <v>0</v>
      </c>
      <c r="T8358">
        <v>2</v>
      </c>
      <c r="U8358">
        <v>0</v>
      </c>
      <c r="V8358">
        <v>0</v>
      </c>
      <c r="W8358">
        <v>0</v>
      </c>
      <c r="X8358">
        <v>20.585065297155708</v>
      </c>
      <c r="Y8358">
        <v>0</v>
      </c>
      <c r="Z8358">
        <v>0</v>
      </c>
      <c r="AA8358">
        <v>0</v>
      </c>
      <c r="AB8358">
        <v>5.8556863786811828</v>
      </c>
      <c r="AC8358">
        <v>0</v>
      </c>
      <c r="AD8358">
        <v>0</v>
      </c>
      <c r="AE8358">
        <v>26.440751675836893</v>
      </c>
    </row>
    <row r="8359" spans="1:31" x14ac:dyDescent="0.25">
      <c r="A8359">
        <v>2337697</v>
      </c>
      <c r="B8359">
        <v>1</v>
      </c>
      <c r="C8359" t="s">
        <v>80</v>
      </c>
      <c r="D8359" t="s">
        <v>96</v>
      </c>
      <c r="E8359" t="s">
        <v>157</v>
      </c>
      <c r="F8359" t="s">
        <v>23584</v>
      </c>
      <c r="G8359" t="s">
        <v>159</v>
      </c>
      <c r="H8359" t="s">
        <v>154</v>
      </c>
      <c r="I8359" t="s">
        <v>144</v>
      </c>
      <c r="J8359" t="s">
        <v>137</v>
      </c>
      <c r="K8359" t="s">
        <v>138</v>
      </c>
      <c r="L8359" t="s">
        <v>23585</v>
      </c>
      <c r="M8359" t="s">
        <v>23586</v>
      </c>
      <c r="N8359">
        <v>0.52666666600000001</v>
      </c>
      <c r="O8359">
        <v>0</v>
      </c>
      <c r="P8359">
        <v>1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0.90140691936852502</v>
      </c>
      <c r="Y8359">
        <v>0</v>
      </c>
      <c r="Z8359">
        <v>0</v>
      </c>
      <c r="AA8359">
        <v>0</v>
      </c>
      <c r="AB8359">
        <v>0</v>
      </c>
      <c r="AC8359">
        <v>0</v>
      </c>
      <c r="AD8359">
        <v>0</v>
      </c>
      <c r="AE8359">
        <v>0.90140691936852502</v>
      </c>
    </row>
    <row r="8360" spans="1:31" x14ac:dyDescent="0.25">
      <c r="A8360">
        <v>2337405</v>
      </c>
      <c r="B8360">
        <v>1</v>
      </c>
      <c r="C8360" t="s">
        <v>81</v>
      </c>
      <c r="D8360" t="s">
        <v>118</v>
      </c>
      <c r="E8360" t="s">
        <v>147</v>
      </c>
      <c r="F8360" t="s">
        <v>23587</v>
      </c>
      <c r="G8360" t="s">
        <v>269</v>
      </c>
      <c r="H8360" t="s">
        <v>135</v>
      </c>
      <c r="I8360" t="s">
        <v>144</v>
      </c>
      <c r="J8360" t="s">
        <v>137</v>
      </c>
      <c r="K8360" t="s">
        <v>209</v>
      </c>
      <c r="L8360" t="s">
        <v>23588</v>
      </c>
      <c r="M8360" t="s">
        <v>23589</v>
      </c>
      <c r="N8360">
        <v>6.4541666659999999</v>
      </c>
      <c r="O8360">
        <v>0</v>
      </c>
      <c r="P8360">
        <v>0</v>
      </c>
      <c r="Q8360">
        <v>0</v>
      </c>
      <c r="R8360">
        <v>19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518.56753110120746</v>
      </c>
      <c r="AA8360">
        <v>0</v>
      </c>
      <c r="AB8360">
        <v>0</v>
      </c>
      <c r="AC8360">
        <v>0</v>
      </c>
      <c r="AD8360">
        <v>0</v>
      </c>
      <c r="AE8360">
        <v>518.56753110120746</v>
      </c>
    </row>
    <row r="8361" spans="1:31" x14ac:dyDescent="0.25">
      <c r="A8361">
        <v>2337528</v>
      </c>
      <c r="B8361">
        <v>1</v>
      </c>
      <c r="C8361" t="s">
        <v>80</v>
      </c>
      <c r="D8361" t="s">
        <v>97</v>
      </c>
      <c r="E8361" t="s">
        <v>157</v>
      </c>
      <c r="F8361" t="s">
        <v>23590</v>
      </c>
      <c r="G8361" t="s">
        <v>352</v>
      </c>
      <c r="H8361" t="s">
        <v>154</v>
      </c>
      <c r="I8361" t="s">
        <v>144</v>
      </c>
      <c r="J8361" t="s">
        <v>137</v>
      </c>
      <c r="K8361" t="s">
        <v>138</v>
      </c>
      <c r="L8361" t="s">
        <v>23591</v>
      </c>
      <c r="M8361" t="s">
        <v>23592</v>
      </c>
      <c r="N8361">
        <v>2.5163888879999998</v>
      </c>
      <c r="O8361">
        <v>0</v>
      </c>
      <c r="P8361">
        <v>2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2.1295820808408914</v>
      </c>
      <c r="Y8361">
        <v>0</v>
      </c>
      <c r="Z8361">
        <v>0</v>
      </c>
      <c r="AA8361">
        <v>0</v>
      </c>
      <c r="AB8361">
        <v>0</v>
      </c>
      <c r="AC8361">
        <v>0</v>
      </c>
      <c r="AD8361">
        <v>0</v>
      </c>
      <c r="AE8361">
        <v>2.1295820808408914</v>
      </c>
    </row>
    <row r="8362" spans="1:31" x14ac:dyDescent="0.25">
      <c r="A8362">
        <v>2337574</v>
      </c>
      <c r="B8362">
        <v>1</v>
      </c>
      <c r="C8362" t="s">
        <v>80</v>
      </c>
      <c r="D8362" t="s">
        <v>108</v>
      </c>
      <c r="E8362" t="s">
        <v>151</v>
      </c>
      <c r="F8362" t="s">
        <v>23593</v>
      </c>
      <c r="G8362" t="s">
        <v>153</v>
      </c>
      <c r="H8362" t="s">
        <v>154</v>
      </c>
      <c r="I8362" t="s">
        <v>144</v>
      </c>
      <c r="J8362" t="s">
        <v>137</v>
      </c>
      <c r="K8362" t="s">
        <v>138</v>
      </c>
      <c r="L8362" t="s">
        <v>23594</v>
      </c>
      <c r="M8362" t="s">
        <v>23595</v>
      </c>
      <c r="N8362">
        <v>1.415277777</v>
      </c>
      <c r="O8362">
        <v>0</v>
      </c>
      <c r="P8362">
        <v>4</v>
      </c>
      <c r="Q8362">
        <v>0</v>
      </c>
      <c r="R8362">
        <v>2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1.47693125846123</v>
      </c>
      <c r="Y8362">
        <v>0</v>
      </c>
      <c r="Z8362">
        <v>1.5825638031623002</v>
      </c>
      <c r="AA8362">
        <v>0</v>
      </c>
      <c r="AB8362">
        <v>0</v>
      </c>
      <c r="AC8362">
        <v>0</v>
      </c>
      <c r="AD8362">
        <v>0</v>
      </c>
      <c r="AE8362">
        <v>3.0594950616235304</v>
      </c>
    </row>
    <row r="8363" spans="1:31" x14ac:dyDescent="0.25">
      <c r="A8363">
        <v>2337714</v>
      </c>
      <c r="B8363">
        <v>1</v>
      </c>
      <c r="C8363" t="s">
        <v>81</v>
      </c>
      <c r="D8363" t="s">
        <v>113</v>
      </c>
      <c r="E8363" t="s">
        <v>151</v>
      </c>
      <c r="F8363" t="s">
        <v>3023</v>
      </c>
      <c r="G8363" t="s">
        <v>153</v>
      </c>
      <c r="H8363" t="s">
        <v>154</v>
      </c>
      <c r="I8363" t="s">
        <v>144</v>
      </c>
      <c r="J8363" t="s">
        <v>137</v>
      </c>
      <c r="K8363" t="s">
        <v>138</v>
      </c>
      <c r="L8363" t="s">
        <v>23596</v>
      </c>
      <c r="M8363" t="s">
        <v>23597</v>
      </c>
      <c r="N8363">
        <v>4.0588888880000003</v>
      </c>
      <c r="O8363">
        <v>0</v>
      </c>
      <c r="P8363">
        <v>6</v>
      </c>
      <c r="Q8363">
        <v>0</v>
      </c>
      <c r="R8363">
        <v>0</v>
      </c>
      <c r="S8363">
        <v>0</v>
      </c>
      <c r="T8363">
        <v>2</v>
      </c>
      <c r="U8363">
        <v>0</v>
      </c>
      <c r="V8363">
        <v>0</v>
      </c>
      <c r="W8363">
        <v>0</v>
      </c>
      <c r="X8363">
        <v>5.5075403579863336</v>
      </c>
      <c r="Y8363">
        <v>0</v>
      </c>
      <c r="Z8363">
        <v>0</v>
      </c>
      <c r="AA8363">
        <v>0</v>
      </c>
      <c r="AB8363">
        <v>14.976397559604957</v>
      </c>
      <c r="AC8363">
        <v>0</v>
      </c>
      <c r="AD8363">
        <v>0</v>
      </c>
      <c r="AE8363">
        <v>20.483937917591291</v>
      </c>
    </row>
    <row r="8364" spans="1:31" x14ac:dyDescent="0.25">
      <c r="A8364">
        <v>2337720</v>
      </c>
      <c r="B8364">
        <v>1</v>
      </c>
      <c r="C8364" t="s">
        <v>80</v>
      </c>
      <c r="D8364" t="s">
        <v>84</v>
      </c>
      <c r="E8364" t="s">
        <v>151</v>
      </c>
      <c r="F8364" t="s">
        <v>23598</v>
      </c>
      <c r="G8364" t="s">
        <v>153</v>
      </c>
      <c r="H8364" t="s">
        <v>154</v>
      </c>
      <c r="I8364" t="s">
        <v>144</v>
      </c>
      <c r="J8364" t="s">
        <v>137</v>
      </c>
      <c r="K8364" t="s">
        <v>138</v>
      </c>
      <c r="L8364" t="s">
        <v>23599</v>
      </c>
      <c r="M8364" t="s">
        <v>23600</v>
      </c>
      <c r="N8364">
        <v>4.0633333330000001</v>
      </c>
      <c r="O8364">
        <v>0</v>
      </c>
      <c r="P8364">
        <v>58</v>
      </c>
      <c r="Q8364">
        <v>0</v>
      </c>
      <c r="R8364">
        <v>0</v>
      </c>
      <c r="S8364">
        <v>0</v>
      </c>
      <c r="T8364">
        <v>24</v>
      </c>
      <c r="U8364">
        <v>0</v>
      </c>
      <c r="V8364">
        <v>0</v>
      </c>
      <c r="W8364">
        <v>0</v>
      </c>
      <c r="X8364">
        <v>80.269263223562433</v>
      </c>
      <c r="Y8364">
        <v>0</v>
      </c>
      <c r="Z8364">
        <v>0</v>
      </c>
      <c r="AA8364">
        <v>0</v>
      </c>
      <c r="AB8364">
        <v>206.81989434537635</v>
      </c>
      <c r="AC8364">
        <v>0</v>
      </c>
      <c r="AD8364">
        <v>0</v>
      </c>
      <c r="AE8364">
        <v>287.08915756893879</v>
      </c>
    </row>
    <row r="8365" spans="1:31" x14ac:dyDescent="0.25">
      <c r="A8365">
        <v>2337737</v>
      </c>
      <c r="B8365">
        <v>1</v>
      </c>
      <c r="C8365" t="s">
        <v>80</v>
      </c>
      <c r="D8365" t="s">
        <v>107</v>
      </c>
      <c r="E8365" t="s">
        <v>151</v>
      </c>
      <c r="F8365" t="s">
        <v>23601</v>
      </c>
      <c r="G8365" t="s">
        <v>194</v>
      </c>
      <c r="H8365" t="s">
        <v>154</v>
      </c>
      <c r="I8365" t="s">
        <v>144</v>
      </c>
      <c r="J8365" t="s">
        <v>137</v>
      </c>
      <c r="K8365" t="s">
        <v>138</v>
      </c>
      <c r="L8365" t="s">
        <v>23602</v>
      </c>
      <c r="M8365" t="s">
        <v>23603</v>
      </c>
      <c r="N8365">
        <v>0.39944444400000001</v>
      </c>
      <c r="O8365">
        <v>0</v>
      </c>
      <c r="P8365">
        <v>45</v>
      </c>
      <c r="Q8365">
        <v>0</v>
      </c>
      <c r="R8365">
        <v>0</v>
      </c>
      <c r="S8365">
        <v>0</v>
      </c>
      <c r="T8365">
        <v>9</v>
      </c>
      <c r="U8365">
        <v>0</v>
      </c>
      <c r="V8365">
        <v>0</v>
      </c>
      <c r="W8365">
        <v>0</v>
      </c>
      <c r="X8365">
        <v>4.2781138910439571</v>
      </c>
      <c r="Y8365">
        <v>0</v>
      </c>
      <c r="Z8365">
        <v>0</v>
      </c>
      <c r="AA8365">
        <v>0</v>
      </c>
      <c r="AB8365">
        <v>5.4144188858919842</v>
      </c>
      <c r="AC8365">
        <v>0</v>
      </c>
      <c r="AD8365">
        <v>0</v>
      </c>
      <c r="AE8365">
        <v>9.6925327769359413</v>
      </c>
    </row>
    <row r="8366" spans="1:31" x14ac:dyDescent="0.25">
      <c r="A8366">
        <v>2337866</v>
      </c>
      <c r="B8366">
        <v>1</v>
      </c>
      <c r="C8366" t="s">
        <v>80</v>
      </c>
      <c r="D8366" t="s">
        <v>96</v>
      </c>
      <c r="E8366" t="s">
        <v>151</v>
      </c>
      <c r="F8366" t="s">
        <v>23604</v>
      </c>
      <c r="G8366" t="s">
        <v>352</v>
      </c>
      <c r="H8366" t="s">
        <v>154</v>
      </c>
      <c r="I8366" t="s">
        <v>144</v>
      </c>
      <c r="J8366" t="s">
        <v>3</v>
      </c>
      <c r="K8366" t="s">
        <v>138</v>
      </c>
      <c r="L8366" t="s">
        <v>23605</v>
      </c>
      <c r="M8366" t="s">
        <v>23606</v>
      </c>
      <c r="N8366">
        <v>4.2283333330000001</v>
      </c>
      <c r="O8366">
        <v>0</v>
      </c>
      <c r="P8366">
        <v>71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165.71329049152388</v>
      </c>
      <c r="Y8366">
        <v>0</v>
      </c>
      <c r="Z8366">
        <v>0</v>
      </c>
      <c r="AA8366">
        <v>0</v>
      </c>
      <c r="AB8366">
        <v>0</v>
      </c>
      <c r="AC8366">
        <v>0</v>
      </c>
      <c r="AD8366">
        <v>0</v>
      </c>
      <c r="AE8366">
        <v>165.71329049152388</v>
      </c>
    </row>
    <row r="8367" spans="1:31" x14ac:dyDescent="0.25">
      <c r="A8367">
        <v>2337783</v>
      </c>
      <c r="B8367">
        <v>1</v>
      </c>
      <c r="C8367" t="s">
        <v>80</v>
      </c>
      <c r="D8367" t="s">
        <v>107</v>
      </c>
      <c r="E8367" t="s">
        <v>151</v>
      </c>
      <c r="F8367" t="s">
        <v>23607</v>
      </c>
      <c r="G8367" t="s">
        <v>194</v>
      </c>
      <c r="H8367" t="s">
        <v>154</v>
      </c>
      <c r="I8367" t="s">
        <v>144</v>
      </c>
      <c r="J8367" t="s">
        <v>137</v>
      </c>
      <c r="K8367" t="s">
        <v>138</v>
      </c>
      <c r="L8367" t="s">
        <v>23608</v>
      </c>
      <c r="M8367" t="s">
        <v>23609</v>
      </c>
      <c r="N8367">
        <v>1.393333333</v>
      </c>
      <c r="O8367">
        <v>0</v>
      </c>
      <c r="P8367">
        <v>85</v>
      </c>
      <c r="Q8367">
        <v>0</v>
      </c>
      <c r="R8367">
        <v>0</v>
      </c>
      <c r="S8367">
        <v>0</v>
      </c>
      <c r="T8367">
        <v>5</v>
      </c>
      <c r="U8367">
        <v>0</v>
      </c>
      <c r="V8367">
        <v>0</v>
      </c>
      <c r="W8367">
        <v>0</v>
      </c>
      <c r="X8367">
        <v>24.992236400982065</v>
      </c>
      <c r="Y8367">
        <v>0</v>
      </c>
      <c r="Z8367">
        <v>0</v>
      </c>
      <c r="AA8367">
        <v>0</v>
      </c>
      <c r="AB8367">
        <v>8.1213582084501752</v>
      </c>
      <c r="AC8367">
        <v>0</v>
      </c>
      <c r="AD8367">
        <v>0</v>
      </c>
      <c r="AE8367">
        <v>33.113594609432241</v>
      </c>
    </row>
    <row r="8368" spans="1:31" x14ac:dyDescent="0.25">
      <c r="A8368">
        <v>2337382</v>
      </c>
      <c r="B8368">
        <v>1</v>
      </c>
      <c r="C8368" t="s">
        <v>80</v>
      </c>
      <c r="D8368" t="s">
        <v>93</v>
      </c>
      <c r="E8368" t="s">
        <v>132</v>
      </c>
      <c r="F8368" t="s">
        <v>23610</v>
      </c>
      <c r="G8368" t="s">
        <v>208</v>
      </c>
      <c r="H8368" t="s">
        <v>135</v>
      </c>
      <c r="I8368" t="s">
        <v>144</v>
      </c>
      <c r="J8368" t="s">
        <v>137</v>
      </c>
      <c r="K8368" t="s">
        <v>209</v>
      </c>
      <c r="L8368" t="s">
        <v>23611</v>
      </c>
      <c r="M8368" t="s">
        <v>23612</v>
      </c>
      <c r="N8368">
        <v>9.4633333329999996</v>
      </c>
      <c r="O8368">
        <v>0</v>
      </c>
      <c r="P8368">
        <v>762</v>
      </c>
      <c r="Q8368">
        <v>0</v>
      </c>
      <c r="R8368">
        <v>128</v>
      </c>
      <c r="S8368">
        <v>3</v>
      </c>
      <c r="T8368">
        <v>166</v>
      </c>
      <c r="U8368">
        <v>0</v>
      </c>
      <c r="V8368">
        <v>0</v>
      </c>
      <c r="W8368">
        <v>0</v>
      </c>
      <c r="X8368">
        <v>2040.5433606370732</v>
      </c>
      <c r="Y8368">
        <v>0</v>
      </c>
      <c r="Z8368">
        <v>4288.1069895664132</v>
      </c>
      <c r="AA8368">
        <v>36.915202717227437</v>
      </c>
      <c r="AB8368">
        <v>3331.6279178090167</v>
      </c>
      <c r="AC8368">
        <v>0</v>
      </c>
      <c r="AD8368">
        <v>0</v>
      </c>
      <c r="AE8368">
        <v>9697.1934707297314</v>
      </c>
    </row>
    <row r="8369" spans="1:31" x14ac:dyDescent="0.25">
      <c r="A8369">
        <v>2337388</v>
      </c>
      <c r="B8369">
        <v>1</v>
      </c>
      <c r="C8369" t="s">
        <v>81</v>
      </c>
      <c r="D8369" t="s">
        <v>121</v>
      </c>
      <c r="E8369" t="s">
        <v>141</v>
      </c>
      <c r="F8369" t="s">
        <v>23613</v>
      </c>
      <c r="G8369" t="s">
        <v>134</v>
      </c>
      <c r="H8369" t="s">
        <v>135</v>
      </c>
      <c r="I8369" t="s">
        <v>144</v>
      </c>
      <c r="J8369" t="s">
        <v>137</v>
      </c>
      <c r="K8369" t="s">
        <v>138</v>
      </c>
      <c r="L8369" t="s">
        <v>23614</v>
      </c>
      <c r="M8369" t="s">
        <v>23615</v>
      </c>
      <c r="N8369">
        <v>1.1902777769999999</v>
      </c>
      <c r="O8369">
        <v>0</v>
      </c>
      <c r="P8369">
        <v>877</v>
      </c>
      <c r="Q8369">
        <v>1</v>
      </c>
      <c r="R8369">
        <v>33</v>
      </c>
      <c r="S8369">
        <v>3</v>
      </c>
      <c r="T8369">
        <v>64</v>
      </c>
      <c r="U8369">
        <v>0</v>
      </c>
      <c r="V8369">
        <v>0</v>
      </c>
      <c r="W8369">
        <v>0</v>
      </c>
      <c r="X8369">
        <v>124.61932413071867</v>
      </c>
      <c r="Y8369">
        <v>3.1677317776694789</v>
      </c>
      <c r="Z8369">
        <v>23.352974673764777</v>
      </c>
      <c r="AA8369">
        <v>7.1085700819367776</v>
      </c>
      <c r="AB8369">
        <v>53.397675104957777</v>
      </c>
      <c r="AC8369">
        <v>0</v>
      </c>
      <c r="AD8369">
        <v>0</v>
      </c>
      <c r="AE8369">
        <v>211.64627576904749</v>
      </c>
    </row>
    <row r="8370" spans="1:31" x14ac:dyDescent="0.25">
      <c r="A8370">
        <v>2337302</v>
      </c>
      <c r="B8370">
        <v>1</v>
      </c>
      <c r="C8370" t="s">
        <v>80</v>
      </c>
      <c r="D8370" t="s">
        <v>96</v>
      </c>
      <c r="E8370" t="s">
        <v>151</v>
      </c>
      <c r="F8370" t="s">
        <v>23616</v>
      </c>
      <c r="G8370" t="s">
        <v>410</v>
      </c>
      <c r="H8370" t="s">
        <v>154</v>
      </c>
      <c r="I8370" t="s">
        <v>144</v>
      </c>
      <c r="J8370" t="s">
        <v>137</v>
      </c>
      <c r="K8370" t="s">
        <v>138</v>
      </c>
      <c r="L8370" t="s">
        <v>23617</v>
      </c>
      <c r="M8370" t="s">
        <v>23618</v>
      </c>
      <c r="N8370">
        <v>2.5388888879999998</v>
      </c>
      <c r="O8370">
        <v>0</v>
      </c>
      <c r="P8370">
        <v>107</v>
      </c>
      <c r="Q8370">
        <v>0</v>
      </c>
      <c r="R8370">
        <v>0</v>
      </c>
      <c r="S8370">
        <v>0</v>
      </c>
      <c r="T8370">
        <v>9</v>
      </c>
      <c r="U8370">
        <v>0</v>
      </c>
      <c r="V8370">
        <v>0</v>
      </c>
      <c r="W8370">
        <v>0</v>
      </c>
      <c r="X8370">
        <v>90.83773299522457</v>
      </c>
      <c r="Y8370">
        <v>0</v>
      </c>
      <c r="Z8370">
        <v>0</v>
      </c>
      <c r="AA8370">
        <v>0</v>
      </c>
      <c r="AB8370">
        <v>21.596618873940944</v>
      </c>
      <c r="AC8370">
        <v>0</v>
      </c>
      <c r="AD8370">
        <v>0</v>
      </c>
      <c r="AE8370">
        <v>112.43435186916551</v>
      </c>
    </row>
    <row r="8371" spans="1:31" x14ac:dyDescent="0.25">
      <c r="A8371">
        <v>2337465</v>
      </c>
      <c r="B8371">
        <v>1</v>
      </c>
      <c r="C8371" t="s">
        <v>80</v>
      </c>
      <c r="D8371" t="s">
        <v>89</v>
      </c>
      <c r="E8371" t="s">
        <v>132</v>
      </c>
      <c r="F8371" t="s">
        <v>4232</v>
      </c>
      <c r="G8371" t="s">
        <v>134</v>
      </c>
      <c r="H8371" t="s">
        <v>135</v>
      </c>
      <c r="I8371" t="s">
        <v>144</v>
      </c>
      <c r="J8371" t="s">
        <v>137</v>
      </c>
      <c r="K8371" t="s">
        <v>138</v>
      </c>
      <c r="L8371" t="s">
        <v>23619</v>
      </c>
      <c r="M8371" t="s">
        <v>23620</v>
      </c>
      <c r="N8371">
        <v>1.5011111109999999</v>
      </c>
      <c r="O8371">
        <v>1</v>
      </c>
      <c r="P8371">
        <v>289</v>
      </c>
      <c r="Q8371">
        <v>1</v>
      </c>
      <c r="R8371">
        <v>57</v>
      </c>
      <c r="S8371">
        <v>2</v>
      </c>
      <c r="T8371">
        <v>170</v>
      </c>
      <c r="U8371">
        <v>0</v>
      </c>
      <c r="V8371">
        <v>0</v>
      </c>
      <c r="W8371">
        <v>15.216673587662083</v>
      </c>
      <c r="X8371">
        <v>223.4232957434277</v>
      </c>
      <c r="Y8371">
        <v>17.032539486456074</v>
      </c>
      <c r="Z8371">
        <v>46.214514677439041</v>
      </c>
      <c r="AA8371">
        <v>8.6689206141079609</v>
      </c>
      <c r="AB8371">
        <v>330.08852532059649</v>
      </c>
      <c r="AC8371">
        <v>0</v>
      </c>
      <c r="AD8371">
        <v>0</v>
      </c>
      <c r="AE8371">
        <v>640.64446942968925</v>
      </c>
    </row>
    <row r="8372" spans="1:31" x14ac:dyDescent="0.25">
      <c r="A8372">
        <v>2337637</v>
      </c>
      <c r="B8372">
        <v>1</v>
      </c>
      <c r="C8372" t="s">
        <v>80</v>
      </c>
      <c r="D8372" t="s">
        <v>92</v>
      </c>
      <c r="E8372" t="s">
        <v>147</v>
      </c>
      <c r="F8372" t="s">
        <v>23621</v>
      </c>
      <c r="G8372" t="s">
        <v>184</v>
      </c>
      <c r="H8372" t="s">
        <v>135</v>
      </c>
      <c r="I8372" t="s">
        <v>144</v>
      </c>
      <c r="J8372" t="s">
        <v>137</v>
      </c>
      <c r="K8372" t="s">
        <v>138</v>
      </c>
      <c r="L8372" t="s">
        <v>23622</v>
      </c>
      <c r="M8372" t="s">
        <v>23623</v>
      </c>
      <c r="N8372">
        <v>2.395</v>
      </c>
      <c r="O8372">
        <v>0</v>
      </c>
      <c r="P8372">
        <v>7</v>
      </c>
      <c r="Q8372">
        <v>0</v>
      </c>
      <c r="R8372">
        <v>18</v>
      </c>
      <c r="S8372">
        <v>0</v>
      </c>
      <c r="T8372">
        <v>2</v>
      </c>
      <c r="U8372">
        <v>0</v>
      </c>
      <c r="V8372">
        <v>0</v>
      </c>
      <c r="W8372">
        <v>0</v>
      </c>
      <c r="X8372">
        <v>9.1038066058762688</v>
      </c>
      <c r="Y8372">
        <v>0</v>
      </c>
      <c r="Z8372">
        <v>35.561574971678247</v>
      </c>
      <c r="AA8372">
        <v>0</v>
      </c>
      <c r="AB8372">
        <v>2.3874731783745333</v>
      </c>
      <c r="AC8372">
        <v>0</v>
      </c>
      <c r="AD8372">
        <v>0</v>
      </c>
      <c r="AE8372">
        <v>47.052854755929047</v>
      </c>
    </row>
    <row r="8373" spans="1:31" x14ac:dyDescent="0.25">
      <c r="A8373">
        <v>2337345</v>
      </c>
      <c r="B8373">
        <v>1</v>
      </c>
      <c r="C8373" t="s">
        <v>81</v>
      </c>
      <c r="D8373" t="s">
        <v>119</v>
      </c>
      <c r="E8373" t="s">
        <v>147</v>
      </c>
      <c r="F8373" t="s">
        <v>15092</v>
      </c>
      <c r="G8373" t="s">
        <v>134</v>
      </c>
      <c r="H8373" t="s">
        <v>135</v>
      </c>
      <c r="I8373" t="s">
        <v>144</v>
      </c>
      <c r="J8373" t="s">
        <v>137</v>
      </c>
      <c r="K8373" t="s">
        <v>138</v>
      </c>
      <c r="L8373" t="s">
        <v>23624</v>
      </c>
      <c r="M8373" t="s">
        <v>23625</v>
      </c>
      <c r="N8373">
        <v>0.85750000000000004</v>
      </c>
      <c r="O8373">
        <v>0</v>
      </c>
      <c r="P8373">
        <v>12</v>
      </c>
      <c r="Q8373">
        <v>0</v>
      </c>
      <c r="R8373">
        <v>37</v>
      </c>
      <c r="S8373">
        <v>0</v>
      </c>
      <c r="T8373">
        <v>4</v>
      </c>
      <c r="U8373">
        <v>0</v>
      </c>
      <c r="V8373">
        <v>0</v>
      </c>
      <c r="W8373">
        <v>0</v>
      </c>
      <c r="X8373">
        <v>1.7344941800113955</v>
      </c>
      <c r="Y8373">
        <v>0</v>
      </c>
      <c r="Z8373">
        <v>121.77414867277542</v>
      </c>
      <c r="AA8373">
        <v>0</v>
      </c>
      <c r="AB8373">
        <v>7.1836371457665749</v>
      </c>
      <c r="AC8373">
        <v>0</v>
      </c>
      <c r="AD8373">
        <v>0</v>
      </c>
      <c r="AE8373">
        <v>130.6922799985534</v>
      </c>
    </row>
    <row r="8374" spans="1:31" x14ac:dyDescent="0.25">
      <c r="A8374">
        <v>2337322</v>
      </c>
      <c r="B8374">
        <v>1</v>
      </c>
      <c r="C8374" t="s">
        <v>81</v>
      </c>
      <c r="D8374" t="s">
        <v>120</v>
      </c>
      <c r="E8374" t="s">
        <v>132</v>
      </c>
      <c r="F8374" t="s">
        <v>23626</v>
      </c>
      <c r="G8374" t="s">
        <v>208</v>
      </c>
      <c r="H8374" t="s">
        <v>135</v>
      </c>
      <c r="I8374" t="s">
        <v>144</v>
      </c>
      <c r="J8374" t="s">
        <v>137</v>
      </c>
      <c r="K8374" t="s">
        <v>209</v>
      </c>
      <c r="L8374" t="s">
        <v>23627</v>
      </c>
      <c r="M8374" t="s">
        <v>23628</v>
      </c>
      <c r="N8374">
        <v>1.020277777</v>
      </c>
      <c r="O8374">
        <v>0</v>
      </c>
      <c r="P8374">
        <v>1587</v>
      </c>
      <c r="Q8374">
        <v>0</v>
      </c>
      <c r="R8374">
        <v>9</v>
      </c>
      <c r="S8374">
        <v>1</v>
      </c>
      <c r="T8374">
        <v>82</v>
      </c>
      <c r="U8374">
        <v>0</v>
      </c>
      <c r="V8374">
        <v>0</v>
      </c>
      <c r="W8374">
        <v>0</v>
      </c>
      <c r="X8374">
        <v>470.03924646485495</v>
      </c>
      <c r="Y8374">
        <v>0</v>
      </c>
      <c r="Z8374">
        <v>28.569622006373002</v>
      </c>
      <c r="AA8374">
        <v>2.0673654015393361</v>
      </c>
      <c r="AB8374">
        <v>88.458541365462068</v>
      </c>
      <c r="AC8374">
        <v>0</v>
      </c>
      <c r="AD8374">
        <v>0</v>
      </c>
      <c r="AE8374">
        <v>589.13477523822939</v>
      </c>
    </row>
    <row r="8375" spans="1:31" x14ac:dyDescent="0.25">
      <c r="A8375">
        <v>2337445</v>
      </c>
      <c r="B8375">
        <v>1</v>
      </c>
      <c r="C8375" t="s">
        <v>80</v>
      </c>
      <c r="D8375" t="s">
        <v>95</v>
      </c>
      <c r="E8375" t="s">
        <v>132</v>
      </c>
      <c r="F8375" t="s">
        <v>23629</v>
      </c>
      <c r="G8375" t="s">
        <v>363</v>
      </c>
      <c r="H8375" t="s">
        <v>135</v>
      </c>
      <c r="I8375" t="s">
        <v>144</v>
      </c>
      <c r="J8375" t="s">
        <v>137</v>
      </c>
      <c r="K8375" t="s">
        <v>138</v>
      </c>
      <c r="L8375" t="s">
        <v>23630</v>
      </c>
      <c r="M8375" t="s">
        <v>23631</v>
      </c>
      <c r="N8375">
        <v>0.36972222199999999</v>
      </c>
      <c r="O8375">
        <v>0</v>
      </c>
      <c r="P8375">
        <v>0</v>
      </c>
      <c r="Q8375">
        <v>0</v>
      </c>
      <c r="R8375">
        <v>0</v>
      </c>
      <c r="S8375">
        <v>9</v>
      </c>
      <c r="T8375">
        <v>0</v>
      </c>
      <c r="U8375">
        <v>1</v>
      </c>
      <c r="V8375">
        <v>0</v>
      </c>
      <c r="W8375">
        <v>0</v>
      </c>
      <c r="X8375">
        <v>0</v>
      </c>
      <c r="Y8375">
        <v>0</v>
      </c>
      <c r="Z8375">
        <v>0</v>
      </c>
      <c r="AA8375">
        <v>20.081330428838598</v>
      </c>
      <c r="AB8375">
        <v>0</v>
      </c>
      <c r="AC8375">
        <v>33.043689331210047</v>
      </c>
      <c r="AD8375">
        <v>0</v>
      </c>
      <c r="AE8375">
        <v>53.125019760048644</v>
      </c>
    </row>
    <row r="8376" spans="1:31" x14ac:dyDescent="0.25">
      <c r="A8376">
        <v>2337700</v>
      </c>
      <c r="B8376">
        <v>1</v>
      </c>
      <c r="C8376" t="s">
        <v>80</v>
      </c>
      <c r="D8376" t="s">
        <v>100</v>
      </c>
      <c r="E8376" t="s">
        <v>141</v>
      </c>
      <c r="F8376" t="s">
        <v>2111</v>
      </c>
      <c r="G8376" t="s">
        <v>134</v>
      </c>
      <c r="H8376" t="s">
        <v>135</v>
      </c>
      <c r="I8376" t="s">
        <v>144</v>
      </c>
      <c r="J8376" t="s">
        <v>137</v>
      </c>
      <c r="K8376" t="s">
        <v>138</v>
      </c>
      <c r="L8376" t="s">
        <v>23632</v>
      </c>
      <c r="M8376" t="s">
        <v>23633</v>
      </c>
      <c r="N8376">
        <v>0.66666666600000002</v>
      </c>
      <c r="O8376">
        <v>1</v>
      </c>
      <c r="P8376">
        <v>13</v>
      </c>
      <c r="Q8376">
        <v>4</v>
      </c>
      <c r="R8376">
        <v>31</v>
      </c>
      <c r="S8376">
        <v>17</v>
      </c>
      <c r="T8376">
        <v>12</v>
      </c>
      <c r="U8376">
        <v>1</v>
      </c>
      <c r="V8376">
        <v>0</v>
      </c>
      <c r="W8376">
        <v>1.0941198136271602</v>
      </c>
      <c r="X8376">
        <v>8.1911898486916073</v>
      </c>
      <c r="Y8376">
        <v>4.9156273282977265</v>
      </c>
      <c r="Z8376">
        <v>63.105974681803843</v>
      </c>
      <c r="AA8376">
        <v>110.11375112466764</v>
      </c>
      <c r="AB8376">
        <v>12.922968767539759</v>
      </c>
      <c r="AC8376">
        <v>15.45682584964768</v>
      </c>
      <c r="AD8376">
        <v>0</v>
      </c>
      <c r="AE8376">
        <v>215.80045741427543</v>
      </c>
    </row>
    <row r="8377" spans="1:31" x14ac:dyDescent="0.25">
      <c r="A8377">
        <v>2351685</v>
      </c>
      <c r="B8377">
        <v>1</v>
      </c>
      <c r="C8377" t="s">
        <v>80</v>
      </c>
      <c r="D8377" t="s">
        <v>93</v>
      </c>
      <c r="E8377" t="s">
        <v>141</v>
      </c>
      <c r="F8377" t="s">
        <v>23634</v>
      </c>
      <c r="G8377" t="s">
        <v>134</v>
      </c>
      <c r="H8377" t="s">
        <v>135</v>
      </c>
      <c r="I8377" t="s">
        <v>144</v>
      </c>
      <c r="J8377" t="s">
        <v>137</v>
      </c>
      <c r="K8377" t="s">
        <v>138</v>
      </c>
      <c r="L8377" t="s">
        <v>23635</v>
      </c>
      <c r="M8377" t="s">
        <v>23636</v>
      </c>
      <c r="N8377">
        <v>1.615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0</v>
      </c>
      <c r="AD8377">
        <v>0</v>
      </c>
      <c r="AE8377">
        <v>0</v>
      </c>
    </row>
    <row r="8378" spans="1:31" x14ac:dyDescent="0.25">
      <c r="A8378">
        <v>2348957</v>
      </c>
      <c r="B8378">
        <v>1</v>
      </c>
      <c r="C8378" t="s">
        <v>81</v>
      </c>
      <c r="D8378" t="s">
        <v>118</v>
      </c>
      <c r="E8378" t="s">
        <v>147</v>
      </c>
      <c r="F8378" t="s">
        <v>23637</v>
      </c>
      <c r="G8378" t="s">
        <v>134</v>
      </c>
      <c r="H8378" t="s">
        <v>135</v>
      </c>
      <c r="I8378" t="s">
        <v>144</v>
      </c>
      <c r="J8378" t="s">
        <v>137</v>
      </c>
      <c r="K8378" t="s">
        <v>138</v>
      </c>
      <c r="L8378" t="s">
        <v>23638</v>
      </c>
      <c r="M8378" t="s">
        <v>23639</v>
      </c>
      <c r="N8378">
        <v>3.1813888879999999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>
        <v>0</v>
      </c>
      <c r="AB8378">
        <v>0</v>
      </c>
      <c r="AC8378">
        <v>0</v>
      </c>
      <c r="AD8378">
        <v>0</v>
      </c>
      <c r="AE8378">
        <v>0</v>
      </c>
    </row>
    <row r="8379" spans="1:31" x14ac:dyDescent="0.25">
      <c r="A8379">
        <v>2346172</v>
      </c>
      <c r="B8379">
        <v>1</v>
      </c>
      <c r="C8379" t="s">
        <v>81</v>
      </c>
      <c r="D8379" t="s">
        <v>117</v>
      </c>
      <c r="E8379" t="s">
        <v>132</v>
      </c>
      <c r="F8379" t="s">
        <v>23640</v>
      </c>
      <c r="G8379" t="s">
        <v>143</v>
      </c>
      <c r="H8379" t="s">
        <v>135</v>
      </c>
      <c r="I8379" t="s">
        <v>144</v>
      </c>
      <c r="J8379" t="s">
        <v>137</v>
      </c>
      <c r="K8379" t="s">
        <v>138</v>
      </c>
      <c r="L8379" t="s">
        <v>23641</v>
      </c>
      <c r="M8379" t="s">
        <v>23642</v>
      </c>
      <c r="N8379">
        <v>1.3177777770000001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>
        <v>0</v>
      </c>
      <c r="AB8379">
        <v>0</v>
      </c>
      <c r="AC8379">
        <v>0</v>
      </c>
      <c r="AD8379">
        <v>0</v>
      </c>
      <c r="AE8379">
        <v>0</v>
      </c>
    </row>
    <row r="8380" spans="1:31" x14ac:dyDescent="0.25">
      <c r="A8380">
        <v>2343994</v>
      </c>
      <c r="B8380">
        <v>1</v>
      </c>
      <c r="C8380" t="s">
        <v>80</v>
      </c>
      <c r="D8380" t="s">
        <v>104</v>
      </c>
      <c r="E8380" t="s">
        <v>147</v>
      </c>
      <c r="F8380" t="s">
        <v>23643</v>
      </c>
      <c r="G8380" t="s">
        <v>134</v>
      </c>
      <c r="H8380" t="s">
        <v>135</v>
      </c>
      <c r="I8380" t="s">
        <v>144</v>
      </c>
      <c r="J8380" t="s">
        <v>137</v>
      </c>
      <c r="K8380" t="s">
        <v>138</v>
      </c>
      <c r="L8380" t="s">
        <v>23644</v>
      </c>
      <c r="M8380" t="s">
        <v>23645</v>
      </c>
      <c r="N8380">
        <v>2.394722222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>
        <v>0</v>
      </c>
      <c r="AB8380">
        <v>0</v>
      </c>
      <c r="AC8380">
        <v>0</v>
      </c>
      <c r="AD8380">
        <v>0</v>
      </c>
      <c r="AE8380">
        <v>0</v>
      </c>
    </row>
    <row r="8381" spans="1:31" x14ac:dyDescent="0.25">
      <c r="A8381">
        <v>2344283</v>
      </c>
      <c r="B8381">
        <v>1</v>
      </c>
      <c r="C8381" t="s">
        <v>81</v>
      </c>
      <c r="D8381" t="s">
        <v>118</v>
      </c>
      <c r="E8381" t="s">
        <v>147</v>
      </c>
      <c r="F8381" t="s">
        <v>23646</v>
      </c>
      <c r="G8381" t="s">
        <v>134</v>
      </c>
      <c r="H8381" t="s">
        <v>135</v>
      </c>
      <c r="I8381" t="s">
        <v>144</v>
      </c>
      <c r="J8381" t="s">
        <v>137</v>
      </c>
      <c r="K8381" t="s">
        <v>138</v>
      </c>
      <c r="L8381" t="s">
        <v>23647</v>
      </c>
      <c r="M8381" t="s">
        <v>23648</v>
      </c>
      <c r="N8381">
        <v>1.230277777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0</v>
      </c>
      <c r="AE8381">
        <v>0</v>
      </c>
    </row>
    <row r="8382" spans="1:31" x14ac:dyDescent="0.25">
      <c r="A8382">
        <v>2354044</v>
      </c>
      <c r="B8382">
        <v>1</v>
      </c>
      <c r="C8382" t="s">
        <v>80</v>
      </c>
      <c r="D8382" t="s">
        <v>93</v>
      </c>
      <c r="E8382" t="s">
        <v>132</v>
      </c>
      <c r="F8382" t="s">
        <v>23649</v>
      </c>
      <c r="G8382" t="s">
        <v>134</v>
      </c>
      <c r="H8382" t="s">
        <v>135</v>
      </c>
      <c r="I8382" t="s">
        <v>144</v>
      </c>
      <c r="J8382" t="s">
        <v>137</v>
      </c>
      <c r="K8382" t="s">
        <v>138</v>
      </c>
      <c r="L8382" t="s">
        <v>23650</v>
      </c>
      <c r="M8382" t="s">
        <v>23651</v>
      </c>
      <c r="N8382">
        <v>0.74250000000000005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>
        <v>0</v>
      </c>
      <c r="AB8382">
        <v>0</v>
      </c>
      <c r="AC8382">
        <v>0</v>
      </c>
      <c r="AD8382">
        <v>0</v>
      </c>
      <c r="AE8382">
        <v>0</v>
      </c>
    </row>
    <row r="8383" spans="1:31" x14ac:dyDescent="0.25">
      <c r="A8383">
        <v>2348105</v>
      </c>
      <c r="B8383">
        <v>1</v>
      </c>
      <c r="C8383" t="s">
        <v>81</v>
      </c>
      <c r="D8383" t="s">
        <v>118</v>
      </c>
      <c r="E8383" t="s">
        <v>147</v>
      </c>
      <c r="F8383" t="s">
        <v>23646</v>
      </c>
      <c r="G8383" t="s">
        <v>134</v>
      </c>
      <c r="H8383" t="s">
        <v>135</v>
      </c>
      <c r="I8383" t="s">
        <v>144</v>
      </c>
      <c r="J8383" t="s">
        <v>137</v>
      </c>
      <c r="K8383" t="s">
        <v>138</v>
      </c>
      <c r="L8383" t="s">
        <v>23652</v>
      </c>
      <c r="M8383" t="s">
        <v>23653</v>
      </c>
      <c r="N8383">
        <v>1.402222222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>
        <v>0</v>
      </c>
      <c r="AB8383">
        <v>0</v>
      </c>
      <c r="AC8383">
        <v>0</v>
      </c>
      <c r="AD8383">
        <v>0</v>
      </c>
      <c r="AE8383">
        <v>0</v>
      </c>
    </row>
    <row r="8384" spans="1:31" x14ac:dyDescent="0.25">
      <c r="A8384">
        <v>2342526</v>
      </c>
      <c r="B8384">
        <v>1</v>
      </c>
      <c r="C8384" t="s">
        <v>81</v>
      </c>
      <c r="D8384" t="s">
        <v>118</v>
      </c>
      <c r="E8384" t="s">
        <v>147</v>
      </c>
      <c r="F8384" t="s">
        <v>23637</v>
      </c>
      <c r="G8384" t="s">
        <v>134</v>
      </c>
      <c r="H8384" t="s">
        <v>135</v>
      </c>
      <c r="I8384" t="s">
        <v>144</v>
      </c>
      <c r="J8384" t="s">
        <v>137</v>
      </c>
      <c r="K8384" t="s">
        <v>138</v>
      </c>
      <c r="L8384" t="s">
        <v>23654</v>
      </c>
      <c r="M8384" t="s">
        <v>23655</v>
      </c>
      <c r="N8384">
        <v>0.62666666599999998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>
        <v>0</v>
      </c>
      <c r="AB8384">
        <v>0</v>
      </c>
      <c r="AC8384">
        <v>0</v>
      </c>
      <c r="AD8384">
        <v>0</v>
      </c>
      <c r="AE8384">
        <v>0</v>
      </c>
    </row>
    <row r="8385" spans="1:31" x14ac:dyDescent="0.25">
      <c r="A8385">
        <v>2351680</v>
      </c>
      <c r="B8385">
        <v>1</v>
      </c>
      <c r="C8385" t="s">
        <v>80</v>
      </c>
      <c r="D8385" t="s">
        <v>93</v>
      </c>
      <c r="E8385" t="s">
        <v>132</v>
      </c>
      <c r="F8385" t="s">
        <v>23649</v>
      </c>
      <c r="G8385" t="s">
        <v>134</v>
      </c>
      <c r="H8385" t="s">
        <v>135</v>
      </c>
      <c r="I8385" t="s">
        <v>144</v>
      </c>
      <c r="J8385" t="s">
        <v>137</v>
      </c>
      <c r="K8385" t="s">
        <v>138</v>
      </c>
      <c r="L8385" t="s">
        <v>23656</v>
      </c>
      <c r="M8385" t="s">
        <v>23657</v>
      </c>
      <c r="N8385">
        <v>1.5674999999999999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>
        <v>0</v>
      </c>
      <c r="AB8385">
        <v>0</v>
      </c>
      <c r="AC8385">
        <v>0</v>
      </c>
      <c r="AD8385">
        <v>0</v>
      </c>
      <c r="AE8385">
        <v>0</v>
      </c>
    </row>
    <row r="8386" spans="1:31" x14ac:dyDescent="0.25">
      <c r="A8386">
        <v>2346963</v>
      </c>
      <c r="B8386">
        <v>1</v>
      </c>
      <c r="C8386" t="s">
        <v>81</v>
      </c>
      <c r="D8386" t="s">
        <v>128</v>
      </c>
      <c r="E8386" t="s">
        <v>174</v>
      </c>
      <c r="F8386" t="s">
        <v>23658</v>
      </c>
      <c r="G8386" t="s">
        <v>269</v>
      </c>
      <c r="H8386" t="s">
        <v>154</v>
      </c>
      <c r="I8386" t="s">
        <v>144</v>
      </c>
      <c r="J8386" t="s">
        <v>137</v>
      </c>
      <c r="K8386" t="s">
        <v>209</v>
      </c>
      <c r="L8386" t="s">
        <v>23659</v>
      </c>
      <c r="M8386" t="s">
        <v>23660</v>
      </c>
      <c r="N8386">
        <v>4.8972222219999999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>
        <v>0</v>
      </c>
      <c r="AB8386">
        <v>0</v>
      </c>
      <c r="AC8386">
        <v>0</v>
      </c>
      <c r="AD8386">
        <v>0</v>
      </c>
      <c r="AE8386">
        <v>0</v>
      </c>
    </row>
    <row r="8387" spans="1:31" x14ac:dyDescent="0.25">
      <c r="A8387">
        <v>2342618</v>
      </c>
      <c r="B8387">
        <v>1</v>
      </c>
      <c r="C8387" t="s">
        <v>81</v>
      </c>
      <c r="D8387" t="s">
        <v>117</v>
      </c>
      <c r="E8387" t="s">
        <v>141</v>
      </c>
      <c r="F8387" t="s">
        <v>23661</v>
      </c>
      <c r="G8387" t="s">
        <v>184</v>
      </c>
      <c r="H8387" t="s">
        <v>135</v>
      </c>
      <c r="I8387" t="s">
        <v>144</v>
      </c>
      <c r="J8387" t="s">
        <v>137</v>
      </c>
      <c r="K8387" t="s">
        <v>138</v>
      </c>
      <c r="L8387" t="s">
        <v>23662</v>
      </c>
      <c r="M8387" t="s">
        <v>23663</v>
      </c>
      <c r="N8387">
        <v>2.9183333330000001</v>
      </c>
      <c r="O8387">
        <v>0</v>
      </c>
      <c r="P8387">
        <v>0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>
        <v>0</v>
      </c>
      <c r="AB8387">
        <v>0</v>
      </c>
      <c r="AC8387">
        <v>0</v>
      </c>
      <c r="AD8387">
        <v>0</v>
      </c>
      <c r="AE8387">
        <v>0</v>
      </c>
    </row>
    <row r="8388" spans="1:31" x14ac:dyDescent="0.25">
      <c r="A8388">
        <v>2344095</v>
      </c>
      <c r="B8388">
        <v>1</v>
      </c>
      <c r="C8388" t="s">
        <v>80</v>
      </c>
      <c r="D8388" t="s">
        <v>95</v>
      </c>
      <c r="E8388" t="s">
        <v>147</v>
      </c>
      <c r="F8388" t="s">
        <v>23664</v>
      </c>
      <c r="G8388" t="s">
        <v>143</v>
      </c>
      <c r="H8388" t="s">
        <v>135</v>
      </c>
      <c r="I8388" t="s">
        <v>144</v>
      </c>
      <c r="J8388" t="s">
        <v>137</v>
      </c>
      <c r="K8388" t="s">
        <v>138</v>
      </c>
      <c r="L8388" t="s">
        <v>23665</v>
      </c>
      <c r="M8388" t="s">
        <v>23666</v>
      </c>
      <c r="N8388">
        <v>1.4552777770000001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>
        <v>0</v>
      </c>
      <c r="AB8388">
        <v>0</v>
      </c>
      <c r="AC8388">
        <v>0</v>
      </c>
      <c r="AD8388">
        <v>0</v>
      </c>
      <c r="AE8388">
        <v>0</v>
      </c>
    </row>
    <row r="8389" spans="1:31" x14ac:dyDescent="0.25">
      <c r="A8389">
        <v>2350398</v>
      </c>
      <c r="B8389">
        <v>1</v>
      </c>
      <c r="C8389" t="s">
        <v>81</v>
      </c>
      <c r="D8389" t="s">
        <v>118</v>
      </c>
      <c r="E8389" t="s">
        <v>147</v>
      </c>
      <c r="F8389" t="s">
        <v>23646</v>
      </c>
      <c r="G8389" t="s">
        <v>134</v>
      </c>
      <c r="H8389" t="s">
        <v>135</v>
      </c>
      <c r="I8389" t="s">
        <v>144</v>
      </c>
      <c r="J8389" t="s">
        <v>137</v>
      </c>
      <c r="K8389" t="s">
        <v>138</v>
      </c>
      <c r="L8389" t="s">
        <v>23667</v>
      </c>
      <c r="M8389" t="s">
        <v>23668</v>
      </c>
      <c r="N8389">
        <v>1.2677777770000001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>
        <v>0</v>
      </c>
      <c r="AB8389">
        <v>0</v>
      </c>
      <c r="AC8389">
        <v>0</v>
      </c>
      <c r="AD8389">
        <v>0</v>
      </c>
      <c r="AE8389">
        <v>0</v>
      </c>
    </row>
    <row r="8390" spans="1:31" x14ac:dyDescent="0.25">
      <c r="A8390">
        <v>2337280</v>
      </c>
      <c r="B8390">
        <v>1</v>
      </c>
      <c r="C8390" t="s">
        <v>80</v>
      </c>
      <c r="D8390" t="s">
        <v>101</v>
      </c>
      <c r="E8390" t="s">
        <v>141</v>
      </c>
      <c r="F8390" t="s">
        <v>23669</v>
      </c>
      <c r="G8390" t="s">
        <v>134</v>
      </c>
      <c r="H8390" t="s">
        <v>135</v>
      </c>
      <c r="I8390" t="s">
        <v>144</v>
      </c>
      <c r="J8390" t="s">
        <v>137</v>
      </c>
      <c r="K8390" t="s">
        <v>138</v>
      </c>
      <c r="L8390" t="s">
        <v>23670</v>
      </c>
      <c r="M8390" t="s">
        <v>23671</v>
      </c>
      <c r="N8390">
        <v>0.41833333299999997</v>
      </c>
      <c r="O8390">
        <v>0</v>
      </c>
      <c r="P8390">
        <v>0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>
        <v>0</v>
      </c>
      <c r="AB8390">
        <v>0</v>
      </c>
      <c r="AC8390">
        <v>0</v>
      </c>
      <c r="AD8390">
        <v>0</v>
      </c>
      <c r="AE8390">
        <v>0</v>
      </c>
    </row>
    <row r="8391" spans="1:31" x14ac:dyDescent="0.25">
      <c r="A8391">
        <v>2346500</v>
      </c>
      <c r="B8391">
        <v>1</v>
      </c>
      <c r="C8391" t="s">
        <v>81</v>
      </c>
      <c r="D8391" t="s">
        <v>118</v>
      </c>
      <c r="E8391" t="s">
        <v>147</v>
      </c>
      <c r="F8391" t="s">
        <v>23637</v>
      </c>
      <c r="G8391" t="s">
        <v>134</v>
      </c>
      <c r="H8391" t="s">
        <v>135</v>
      </c>
      <c r="I8391" t="s">
        <v>144</v>
      </c>
      <c r="J8391" t="s">
        <v>137</v>
      </c>
      <c r="K8391" t="s">
        <v>138</v>
      </c>
      <c r="L8391" t="s">
        <v>23672</v>
      </c>
      <c r="M8391" t="s">
        <v>23673</v>
      </c>
      <c r="N8391">
        <v>2.003333333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0</v>
      </c>
      <c r="AE8391">
        <v>0</v>
      </c>
    </row>
    <row r="8392" spans="1:31" x14ac:dyDescent="0.25">
      <c r="A8392">
        <v>2341385</v>
      </c>
      <c r="B8392">
        <v>1</v>
      </c>
      <c r="C8392" t="s">
        <v>81</v>
      </c>
      <c r="D8392" t="s">
        <v>118</v>
      </c>
      <c r="E8392" t="s">
        <v>141</v>
      </c>
      <c r="F8392" t="s">
        <v>23674</v>
      </c>
      <c r="G8392" t="s">
        <v>134</v>
      </c>
      <c r="H8392" t="s">
        <v>135</v>
      </c>
      <c r="I8392" t="s">
        <v>144</v>
      </c>
      <c r="J8392" t="s">
        <v>137</v>
      </c>
      <c r="K8392" t="s">
        <v>138</v>
      </c>
      <c r="L8392" t="s">
        <v>23675</v>
      </c>
      <c r="M8392" t="s">
        <v>23676</v>
      </c>
      <c r="N8392">
        <v>1.2680555549999999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  <c r="AE8392">
        <v>0</v>
      </c>
    </row>
    <row r="8393" spans="1:31" x14ac:dyDescent="0.25">
      <c r="A8393">
        <v>2343967</v>
      </c>
      <c r="B8393">
        <v>1</v>
      </c>
      <c r="C8393" t="s">
        <v>80</v>
      </c>
      <c r="D8393" t="s">
        <v>104</v>
      </c>
      <c r="E8393" t="s">
        <v>147</v>
      </c>
      <c r="F8393" t="s">
        <v>23677</v>
      </c>
      <c r="G8393" t="s">
        <v>134</v>
      </c>
      <c r="H8393" t="s">
        <v>135</v>
      </c>
      <c r="I8393" t="s">
        <v>144</v>
      </c>
      <c r="J8393" t="s">
        <v>137</v>
      </c>
      <c r="K8393" t="s">
        <v>138</v>
      </c>
      <c r="L8393" t="s">
        <v>23678</v>
      </c>
      <c r="M8393" t="s">
        <v>23679</v>
      </c>
      <c r="N8393">
        <v>1.1744444439999999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>
        <v>0</v>
      </c>
      <c r="AB8393">
        <v>0</v>
      </c>
      <c r="AC8393">
        <v>0</v>
      </c>
      <c r="AD8393">
        <v>0</v>
      </c>
      <c r="AE8393">
        <v>0</v>
      </c>
    </row>
  </sheetData>
  <autoFilter ref="A1:U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0.15290957123032131</v>
      </c>
      <c r="D17" s="14">
        <f t="shared" si="1"/>
        <v>3.0652016916851696</v>
      </c>
      <c r="E17" s="14">
        <f t="shared" si="2"/>
        <v>0.15296027269481391</v>
      </c>
      <c r="F17" s="14">
        <f t="shared" si="3"/>
        <v>0.35978538427772122</v>
      </c>
      <c r="G17" s="14">
        <f t="shared" si="4"/>
        <v>0.32195547762350002</v>
      </c>
      <c r="H17" s="14">
        <f t="shared" si="5"/>
        <v>0.35687539145816571</v>
      </c>
      <c r="I17" s="14">
        <f t="shared" si="6"/>
        <v>0.73380383085121526</v>
      </c>
      <c r="J17" s="14">
        <f t="shared" si="7"/>
        <v>9.7738108808072255</v>
      </c>
      <c r="K17" s="14">
        <f t="shared" si="8"/>
        <v>0.95133162622865508</v>
      </c>
      <c r="L17" s="14">
        <f t="shared" si="9"/>
        <v>7.6284579214273709</v>
      </c>
      <c r="M17" s="14">
        <f t="shared" si="10"/>
        <v>7.7562567863858431</v>
      </c>
      <c r="N17" s="14">
        <f t="shared" si="11"/>
        <v>7.6760692632746457</v>
      </c>
      <c r="O17" s="19">
        <f t="shared" si="12"/>
        <v>0.29059013528599886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9.3069463210886123E-3</v>
      </c>
      <c r="D18" s="14">
        <f t="shared" si="1"/>
        <v>1.8494243436728999</v>
      </c>
      <c r="E18" s="14">
        <f t="shared" si="2"/>
        <v>9.3389817910982196E-3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0.12369087930203773</v>
      </c>
      <c r="J18" s="14">
        <f t="shared" si="7"/>
        <v>2.6049232065696395</v>
      </c>
      <c r="K18" s="14">
        <f t="shared" si="8"/>
        <v>0.18339625286946015</v>
      </c>
      <c r="L18" s="14">
        <f t="shared" si="9"/>
        <v>2.2269557054609029E-3</v>
      </c>
      <c r="M18" s="14">
        <f t="shared" si="10"/>
        <v>0</v>
      </c>
      <c r="N18" s="14">
        <f t="shared" si="11"/>
        <v>1.3973055406813508E-3</v>
      </c>
      <c r="O18" s="19">
        <f t="shared" si="12"/>
        <v>3.4341284243331792E-2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3.5259427053406958E-3</v>
      </c>
      <c r="D21" s="14">
        <f t="shared" si="1"/>
        <v>0</v>
      </c>
      <c r="E21" s="14">
        <f t="shared" si="2"/>
        <v>3.5258813205442936E-3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5.4508280866730624E-2</v>
      </c>
      <c r="J21" s="14">
        <f t="shared" si="7"/>
        <v>0</v>
      </c>
      <c r="K21" s="14">
        <f t="shared" si="8"/>
        <v>5.3196659526035771E-2</v>
      </c>
      <c r="L21" s="14">
        <f t="shared" si="9"/>
        <v>0.92901240622064996</v>
      </c>
      <c r="M21" s="14">
        <f t="shared" si="10"/>
        <v>0</v>
      </c>
      <c r="N21" s="14">
        <f t="shared" si="11"/>
        <v>0.58290974507962345</v>
      </c>
      <c r="O21" s="19">
        <f t="shared" si="12"/>
        <v>1.2422682881480723E-2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0.16574246025675063</v>
      </c>
      <c r="D25" s="14">
        <f t="shared" ref="D25:O25" si="13">SUM(D15:D24)</f>
        <v>4.9146260353580695</v>
      </c>
      <c r="E25" s="14">
        <f t="shared" si="13"/>
        <v>0.16582513580645641</v>
      </c>
      <c r="F25" s="14">
        <f t="shared" si="13"/>
        <v>0.35978538427772122</v>
      </c>
      <c r="G25" s="14">
        <f t="shared" si="13"/>
        <v>0.32195547762350002</v>
      </c>
      <c r="H25" s="14">
        <f t="shared" si="13"/>
        <v>0.35687539145816571</v>
      </c>
      <c r="I25" s="14">
        <f t="shared" si="13"/>
        <v>0.91200299101998361</v>
      </c>
      <c r="J25" s="14">
        <f t="shared" si="13"/>
        <v>12.378734087376865</v>
      </c>
      <c r="K25" s="14">
        <f t="shared" si="13"/>
        <v>1.187924538624151</v>
      </c>
      <c r="L25" s="14">
        <f t="shared" si="13"/>
        <v>8.559697283353481</v>
      </c>
      <c r="M25" s="14">
        <f t="shared" si="13"/>
        <v>7.7562567863858431</v>
      </c>
      <c r="N25" s="14">
        <f t="shared" si="13"/>
        <v>8.26037631389495</v>
      </c>
      <c r="O25" s="14">
        <f t="shared" si="13"/>
        <v>0.33735410241081137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0.63508205207550361</v>
      </c>
      <c r="D29" s="14">
        <f>(SUMIFS(MESKENOG2,KAYNAK,A29,SEBEP,B29,SÜRE,"Uzun",BİLDİRİM,"Bildirimli",İL,$B$10,İLÇE,$B$11)/VLOOKUP($B$11,ABONE2,4,FALSE))</f>
        <v>1.3352566328959359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0.63509424174438978</v>
      </c>
      <c r="F29" s="14">
        <f>(SUMIFS(TARIMSALAG2,KAYNAK,A29,SEBEP,B29,SÜRE,"Uzun",BİLDİRİM,"Bildirimli",İL,$B$10,İLÇE,$B$11)/VLOOKUP($B$11,ABONE2,6,FALSE))</f>
        <v>8.3755824982369642</v>
      </c>
      <c r="G29" s="14">
        <f>(SUMIFS(TARIMSALOG2,KAYNAK,A29,SEBEP,B29,SÜRE,"Uzun",BİLDİRİM,"Bildirimli",İL,$B$10,İLÇE,$B$11)/VLOOKUP($B$11,ABONE2,7,FALSE))</f>
        <v>5.9598129679130016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8.1897540728274283</v>
      </c>
      <c r="I29" s="14">
        <f>(SUMIFS(TICARETHANEAG2,KAYNAK,A29,SEBEP,B29,SÜRE,"Uzun",BİLDİRİM,"Bildirimli",İL,$B$10,İLÇE,$B$11)/VLOOKUP($B$11,ABONE2,9,FALSE))</f>
        <v>2.6087989148370276</v>
      </c>
      <c r="J29" s="14">
        <f>(SUMIFS(TICARETHANEOG2,KAYNAK,A29,SEBEP,B29,SÜRE,"Uzun",BİLDİRİM,"Bildirimli",İL,$B$10,İLÇE,$B$11)/VLOOKUP($B$11,ABONE2,10,FALSE))</f>
        <v>14.777547960747009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2.9016129732586968</v>
      </c>
      <c r="L29" s="14">
        <f>(SUMIFS(SANAYIAG2,KAYNAK,A29,SEBEP,B29,SÜRE,"Uzun",BİLDİRİM,"Bildirimli",İL,$B$10,İLÇE,$B$11)/VLOOKUP($B$11,ABONE2,12,FALSE))</f>
        <v>13.693041086209691</v>
      </c>
      <c r="M29" s="14">
        <f>(SUMIFS(SANAYIOG2,KAYNAK,A29,SEBEP,B29,SÜRE,"Uzun",BİLDİRİM,"Bildirimli",İL,$B$10,İLÇE,$B$11)/VLOOKUP($B$11,ABONE2,13,FALSE))</f>
        <v>31.498205076082442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20.326337474593657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1.0221142161215562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2.1749063920476278E-2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2.1748685280784066E-2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2.6230429636659218E-2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2.5599252304702017E-2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2.2232284564815363E-2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0.65683111599597988</v>
      </c>
      <c r="D33" s="14">
        <f t="shared" ref="D33:O33" si="14">SUM(D28:D32)</f>
        <v>1.3352566328959359</v>
      </c>
      <c r="E33" s="14">
        <f t="shared" si="14"/>
        <v>0.65684292702517388</v>
      </c>
      <c r="F33" s="14">
        <f t="shared" si="14"/>
        <v>8.3755824982369642</v>
      </c>
      <c r="G33" s="14">
        <f t="shared" si="14"/>
        <v>5.9598129679130016</v>
      </c>
      <c r="H33" s="14">
        <f t="shared" si="14"/>
        <v>8.1897540728274283</v>
      </c>
      <c r="I33" s="14">
        <f t="shared" si="14"/>
        <v>2.6350293444736868</v>
      </c>
      <c r="J33" s="14">
        <f t="shared" si="14"/>
        <v>14.777547960747009</v>
      </c>
      <c r="K33" s="14">
        <f t="shared" si="14"/>
        <v>2.927212225563399</v>
      </c>
      <c r="L33" s="14">
        <f t="shared" si="14"/>
        <v>13.693041086209691</v>
      </c>
      <c r="M33" s="14">
        <f t="shared" si="14"/>
        <v>31.498205076082442</v>
      </c>
      <c r="N33" s="14">
        <f t="shared" si="14"/>
        <v>20.326337474593657</v>
      </c>
      <c r="O33" s="14">
        <f t="shared" si="14"/>
        <v>1.0443465006863715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57439</v>
      </c>
      <c r="D37" s="18">
        <f>VLOOKUP($B$11,ABONE2,4,FALSE)</f>
        <v>1</v>
      </c>
      <c r="E37" s="18">
        <f>VLOOKUP($B$11,ABONE2,5,FALSE)</f>
        <v>57440</v>
      </c>
      <c r="F37" s="18">
        <f>VLOOKUP($B$11,ABONE2,6,FALSE)</f>
        <v>12</v>
      </c>
      <c r="G37" s="18">
        <f>VLOOKUP($B$11,ABONE2,7,FALSE)</f>
        <v>1</v>
      </c>
      <c r="H37" s="18">
        <f>VLOOKUP($B$11,ABONE2,8,FALSE)</f>
        <v>13</v>
      </c>
      <c r="I37" s="18">
        <f>VLOOKUP($B$11,ABONE2,9,FALSE)</f>
        <v>9450</v>
      </c>
      <c r="J37" s="18">
        <f>VLOOKUP($B$11,ABONE2,10,FALSE)</f>
        <v>233</v>
      </c>
      <c r="K37" s="18">
        <f>VLOOKUP($B$11,ABONE2,11,FALSE)</f>
        <v>9683</v>
      </c>
      <c r="L37" s="29">
        <f>VLOOKUP($B$11,ABONE2,12,FALSE)</f>
        <v>128</v>
      </c>
      <c r="M37" s="29">
        <f>VLOOKUP($B$11,ABONE2,13,FALSE)</f>
        <v>76</v>
      </c>
      <c r="N37" s="29">
        <f>VLOOKUP($B$11,ABONE2,14,FALSE)</f>
        <v>204</v>
      </c>
      <c r="O37" s="29">
        <f>VLOOKUP($B$11,ABONE2,15,FALSE)</f>
        <v>67340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14588.357050000002</v>
      </c>
      <c r="D38" s="18">
        <f>VLOOKUP($B$11,TUKETIM,4,FALSE)</f>
        <v>67.448270833333325</v>
      </c>
      <c r="E38" s="18">
        <f>VLOOKUP($B$11,TUKETIM,5,FALSE)</f>
        <v>14655.805320833335</v>
      </c>
      <c r="F38" s="18">
        <f>VLOOKUP($B$11,TUKETIM,6,FALSE)</f>
        <v>7.6941458333333337</v>
      </c>
      <c r="G38" s="18">
        <f>VLOOKUP($B$11,TUKETIM,7,FALSE)</f>
        <v>0</v>
      </c>
      <c r="H38" s="18">
        <f>VLOOKUP($B$11,TUKETIM,8,FALSE)</f>
        <v>7.6941458333333337</v>
      </c>
      <c r="I38" s="18">
        <f>VLOOKUP($B$11,TUKETIM,9,FALSE)</f>
        <v>8892.9753833333325</v>
      </c>
      <c r="J38" s="18">
        <f>VLOOKUP($B$11,TUKETIM,10,FALSE)</f>
        <v>11676.611933333335</v>
      </c>
      <c r="K38" s="18">
        <f>VLOOKUP($B$11,TUKETIM,11,FALSE)</f>
        <v>20569.587316666668</v>
      </c>
      <c r="L38" s="29">
        <f>VLOOKUP($B$11,TUKETIM,12,FALSE)</f>
        <v>1935.5784916666667</v>
      </c>
      <c r="M38" s="29">
        <f>VLOOKUP($B$11,TUKETIM,13,FALSE)</f>
        <v>46597.700270833331</v>
      </c>
      <c r="N38" s="29">
        <f>VLOOKUP($B$11,TUKETIM,14,FALSE)</f>
        <v>48533.278762499998</v>
      </c>
      <c r="O38" s="29">
        <f>VLOOKUP($B$11,TUKETIM,15,FALSE)</f>
        <v>83766.365545833323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302366.91479999997</v>
      </c>
      <c r="D39" s="18">
        <f>VLOOKUP($B$11,ANLASMA,4,FALSE)</f>
        <v>1950</v>
      </c>
      <c r="E39" s="18">
        <f>VLOOKUP($B$11,ANLASMA,5,FALSE)</f>
        <v>304316.91479999997</v>
      </c>
      <c r="F39" s="18">
        <f>VLOOKUP($B$11,ANLASMA,6,FALSE)</f>
        <v>58.290000000000006</v>
      </c>
      <c r="G39" s="18">
        <f>VLOOKUP($B$11,ANLASMA,7,FALSE)</f>
        <v>100</v>
      </c>
      <c r="H39" s="18">
        <f>VLOOKUP($B$11,ANLASMA,8,FALSE)</f>
        <v>158.29000000000002</v>
      </c>
      <c r="I39" s="18">
        <f>VLOOKUP($B$11,ANLASMA,9,FALSE)</f>
        <v>83682.805400000012</v>
      </c>
      <c r="J39" s="18">
        <f>VLOOKUP($B$11,ANLASMA,10,FALSE)</f>
        <v>110915.598</v>
      </c>
      <c r="K39" s="18">
        <f>VLOOKUP($B$11,ANLASMA,11,FALSE)</f>
        <v>194598.40340000001</v>
      </c>
      <c r="L39" s="29">
        <f>VLOOKUP($B$11,ANLASMA,12,FALSE)</f>
        <v>8090.259</v>
      </c>
      <c r="M39" s="29">
        <f>VLOOKUP($B$11,ANLASMA,13,FALSE)</f>
        <v>55829.567999999999</v>
      </c>
      <c r="N39" s="29">
        <f>VLOOKUP($B$11,ANLASMA,14,FALSE)</f>
        <v>63919.826999999997</v>
      </c>
      <c r="O39" s="29">
        <f>VLOOKUP($B$11,ANLASMA,15,FALSE)</f>
        <v>562993.43519999995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0.31816274000027644</v>
      </c>
      <c r="D17" s="14">
        <f t="shared" si="1"/>
        <v>0.5316623189492673</v>
      </c>
      <c r="E17" s="14">
        <f t="shared" si="2"/>
        <v>0.31820501229839787</v>
      </c>
      <c r="F17" s="14">
        <f t="shared" si="3"/>
        <v>0</v>
      </c>
      <c r="G17" s="14">
        <f t="shared" si="4"/>
        <v>0</v>
      </c>
      <c r="H17" s="14">
        <f t="shared" si="5"/>
        <v>0</v>
      </c>
      <c r="I17" s="14">
        <f t="shared" si="6"/>
        <v>1.0277443588818123</v>
      </c>
      <c r="J17" s="14">
        <f t="shared" si="7"/>
        <v>322.3915597934602</v>
      </c>
      <c r="K17" s="14">
        <f t="shared" si="8"/>
        <v>3.9812875471876414</v>
      </c>
      <c r="L17" s="14">
        <f t="shared" si="9"/>
        <v>4.8146230359094799</v>
      </c>
      <c r="M17" s="14">
        <f t="shared" si="10"/>
        <v>112.74604914095478</v>
      </c>
      <c r="N17" s="14">
        <f t="shared" si="11"/>
        <v>44.251105651214488</v>
      </c>
      <c r="O17" s="19">
        <f t="shared" si="12"/>
        <v>0.8058796661884623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8.0333137184372353E-3</v>
      </c>
      <c r="D18" s="14">
        <f t="shared" si="1"/>
        <v>0</v>
      </c>
      <c r="E18" s="14">
        <f t="shared" si="2"/>
        <v>8.0317231455935764E-3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1.1619733277153061E-2</v>
      </c>
      <c r="J18" s="14">
        <f t="shared" si="7"/>
        <v>0</v>
      </c>
      <c r="K18" s="14">
        <f t="shared" si="8"/>
        <v>1.1512940345210004E-2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8.4689322674557886E-3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1.6270248906674559E-2</v>
      </c>
      <c r="D21" s="14">
        <f t="shared" si="1"/>
        <v>0</v>
      </c>
      <c r="E21" s="14">
        <f t="shared" si="2"/>
        <v>1.6267027444526117E-2</v>
      </c>
      <c r="F21" s="14">
        <f t="shared" si="3"/>
        <v>4.7920032472344845E-2</v>
      </c>
      <c r="G21" s="14">
        <f t="shared" si="4"/>
        <v>0</v>
      </c>
      <c r="H21" s="14">
        <f t="shared" si="5"/>
        <v>4.5462594909660488E-2</v>
      </c>
      <c r="I21" s="14">
        <f t="shared" si="6"/>
        <v>0.46736857196235793</v>
      </c>
      <c r="J21" s="14">
        <f t="shared" si="7"/>
        <v>0</v>
      </c>
      <c r="K21" s="14">
        <f t="shared" si="8"/>
        <v>0.46307314977775094</v>
      </c>
      <c r="L21" s="14">
        <f t="shared" si="9"/>
        <v>13.739476923270781</v>
      </c>
      <c r="M21" s="14">
        <f t="shared" si="10"/>
        <v>0</v>
      </c>
      <c r="N21" s="14">
        <f t="shared" si="11"/>
        <v>8.719283432075688</v>
      </c>
      <c r="O21" s="19">
        <f t="shared" si="12"/>
        <v>7.735512254336617E-2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7.4207793924432885E-4</v>
      </c>
      <c r="D22" s="14">
        <f t="shared" si="1"/>
        <v>0</v>
      </c>
      <c r="E22" s="14">
        <f t="shared" si="2"/>
        <v>7.4193100996216579E-4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2.0183828850689552E-3</v>
      </c>
      <c r="J22" s="14">
        <f t="shared" si="7"/>
        <v>0</v>
      </c>
      <c r="K22" s="14">
        <f t="shared" si="8"/>
        <v>1.9998326291432006E-3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9.0169766395641093E-4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0.34320838056463254</v>
      </c>
      <c r="D25" s="14">
        <f t="shared" ref="D25:O25" si="13">SUM(D15:D24)</f>
        <v>0.5316623189492673</v>
      </c>
      <c r="E25" s="14">
        <f t="shared" si="13"/>
        <v>0.34324569389847975</v>
      </c>
      <c r="F25" s="14">
        <f t="shared" si="13"/>
        <v>4.7920032472344845E-2</v>
      </c>
      <c r="G25" s="14">
        <f t="shared" si="13"/>
        <v>0</v>
      </c>
      <c r="H25" s="14">
        <f t="shared" si="13"/>
        <v>4.5462594909660488E-2</v>
      </c>
      <c r="I25" s="14">
        <f t="shared" si="13"/>
        <v>1.5087510470063923</v>
      </c>
      <c r="J25" s="14">
        <f t="shared" si="13"/>
        <v>322.3915597934602</v>
      </c>
      <c r="K25" s="14">
        <f t="shared" si="13"/>
        <v>4.4578734699397451</v>
      </c>
      <c r="L25" s="14">
        <f t="shared" si="13"/>
        <v>18.55409995918026</v>
      </c>
      <c r="M25" s="14">
        <f t="shared" si="13"/>
        <v>112.74604914095478</v>
      </c>
      <c r="N25" s="14">
        <f t="shared" si="13"/>
        <v>52.970389083290172</v>
      </c>
      <c r="O25" s="14">
        <f t="shared" si="13"/>
        <v>0.89260541866324072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0.17016268970061565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0.17012899798101799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0.28409021906275539</v>
      </c>
      <c r="J29" s="14">
        <f>(SUMIFS(TICARETHANEOG2,KAYNAK,A29,SEBEP,B29,SÜRE,"Uzun",BİLDİRİM,"Bildirimli",İL,$B$10,İLÇE,$B$11)/VLOOKUP($B$11,ABONE2,10,FALSE))</f>
        <v>3.0983024001069687E-2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0.28176399876046432</v>
      </c>
      <c r="L29" s="14">
        <f>(SUMIFS(SANAYIAG2,KAYNAK,A29,SEBEP,B29,SÜRE,"Uzun",BİLDİRİM,"Bildirimli",İL,$B$10,İLÇE,$B$11)/VLOOKUP($B$11,ABONE2,12,FALSE))</f>
        <v>2.4915928566032899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1.5812031589982416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0.1849684872658805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1.1544545275880858E-2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1.15422594893609E-2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7.6937738939653444E-2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7.6230630908646374E-2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1.9780356608279936E-2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0.18170723497649652</v>
      </c>
      <c r="D33" s="14">
        <f t="shared" ref="D33:O33" si="14">SUM(D28:D32)</f>
        <v>0</v>
      </c>
      <c r="E33" s="14">
        <f t="shared" si="14"/>
        <v>0.18167125747037891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0.36102795800240883</v>
      </c>
      <c r="J33" s="14">
        <f t="shared" si="14"/>
        <v>3.0983024001069687E-2</v>
      </c>
      <c r="K33" s="14">
        <f t="shared" si="14"/>
        <v>0.35799462966911066</v>
      </c>
      <c r="L33" s="14">
        <f t="shared" si="14"/>
        <v>2.4915928566032899</v>
      </c>
      <c r="M33" s="14">
        <f t="shared" si="14"/>
        <v>0</v>
      </c>
      <c r="N33" s="14">
        <f t="shared" si="14"/>
        <v>1.5812031589982416</v>
      </c>
      <c r="O33" s="14">
        <f t="shared" si="14"/>
        <v>0.20474884387416042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95942</v>
      </c>
      <c r="D37" s="18">
        <f>VLOOKUP($B$11,ABONE2,4,FALSE)</f>
        <v>19</v>
      </c>
      <c r="E37" s="18">
        <f>VLOOKUP($B$11,ABONE2,5,FALSE)</f>
        <v>95961</v>
      </c>
      <c r="F37" s="18">
        <f>VLOOKUP($B$11,ABONE2,6,FALSE)</f>
        <v>37</v>
      </c>
      <c r="G37" s="18">
        <f>VLOOKUP($B$11,ABONE2,7,FALSE)</f>
        <v>2</v>
      </c>
      <c r="H37" s="18">
        <f>VLOOKUP($B$11,ABONE2,8,FALSE)</f>
        <v>39</v>
      </c>
      <c r="I37" s="18">
        <f>VLOOKUP($B$11,ABONE2,9,FALSE)</f>
        <v>13907</v>
      </c>
      <c r="J37" s="18">
        <f>VLOOKUP($B$11,ABONE2,10,FALSE)</f>
        <v>129</v>
      </c>
      <c r="K37" s="18">
        <f>VLOOKUP($B$11,ABONE2,11,FALSE)</f>
        <v>14036</v>
      </c>
      <c r="L37" s="29">
        <f>VLOOKUP($B$11,ABONE2,12,FALSE)</f>
        <v>33</v>
      </c>
      <c r="M37" s="29">
        <f>VLOOKUP($B$11,ABONE2,13,FALSE)</f>
        <v>19</v>
      </c>
      <c r="N37" s="29">
        <f>VLOOKUP($B$11,ABONE2,14,FALSE)</f>
        <v>52</v>
      </c>
      <c r="O37" s="29">
        <f>VLOOKUP($B$11,ABONE2,15,FALSE)</f>
        <v>110088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24251.211350000001</v>
      </c>
      <c r="D38" s="18">
        <f>VLOOKUP($B$11,TUKETIM,4,FALSE)</f>
        <v>104.65242916666666</v>
      </c>
      <c r="E38" s="18">
        <f>VLOOKUP($B$11,TUKETIM,5,FALSE)</f>
        <v>24355.86377916667</v>
      </c>
      <c r="F38" s="18">
        <f>VLOOKUP($B$11,TUKETIM,6,FALSE)</f>
        <v>3.0282416666666663</v>
      </c>
      <c r="G38" s="18">
        <f>VLOOKUP($B$11,TUKETIM,7,FALSE)</f>
        <v>0.29496666666666665</v>
      </c>
      <c r="H38" s="18">
        <f>VLOOKUP($B$11,TUKETIM,8,FALSE)</f>
        <v>3.3232083333333331</v>
      </c>
      <c r="I38" s="18">
        <f>VLOOKUP($B$11,TUKETIM,9,FALSE)</f>
        <v>9396.6807083333333</v>
      </c>
      <c r="J38" s="18">
        <f>VLOOKUP($B$11,TUKETIM,10,FALSE)</f>
        <v>7778.1609333333327</v>
      </c>
      <c r="K38" s="18">
        <f>VLOOKUP($B$11,TUKETIM,11,FALSE)</f>
        <v>17174.841641666666</v>
      </c>
      <c r="L38" s="29">
        <f>VLOOKUP($B$11,TUKETIM,12,FALSE)</f>
        <v>552.85107500000004</v>
      </c>
      <c r="M38" s="29">
        <f>VLOOKUP($B$11,TUKETIM,13,FALSE)</f>
        <v>12156.881695833334</v>
      </c>
      <c r="N38" s="29">
        <f>VLOOKUP($B$11,TUKETIM,14,FALSE)</f>
        <v>12709.732770833334</v>
      </c>
      <c r="O38" s="29">
        <f>VLOOKUP($B$11,TUKETIM,15,FALSE)</f>
        <v>54243.761400000003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572187.75340000005</v>
      </c>
      <c r="D39" s="18">
        <f>VLOOKUP($B$11,ANLASMA,4,FALSE)</f>
        <v>1002.51</v>
      </c>
      <c r="E39" s="18">
        <f>VLOOKUP($B$11,ANLASMA,5,FALSE)</f>
        <v>573190.26340000005</v>
      </c>
      <c r="F39" s="18">
        <f>VLOOKUP($B$11,ANLASMA,6,FALSE)</f>
        <v>266.94</v>
      </c>
      <c r="G39" s="18">
        <f>VLOOKUP($B$11,ANLASMA,7,FALSE)</f>
        <v>45</v>
      </c>
      <c r="H39" s="18">
        <f>VLOOKUP($B$11,ANLASMA,8,FALSE)</f>
        <v>311.94</v>
      </c>
      <c r="I39" s="18">
        <f>VLOOKUP($B$11,ANLASMA,9,FALSE)</f>
        <v>100771.03019999999</v>
      </c>
      <c r="J39" s="18">
        <f>VLOOKUP($B$11,ANLASMA,10,FALSE)</f>
        <v>48467.149999999994</v>
      </c>
      <c r="K39" s="18">
        <f>VLOOKUP($B$11,ANLASMA,11,FALSE)</f>
        <v>149238.1802</v>
      </c>
      <c r="L39" s="29">
        <f>VLOOKUP($B$11,ANLASMA,12,FALSE)</f>
        <v>2131.6019999999999</v>
      </c>
      <c r="M39" s="29">
        <f>VLOOKUP($B$11,ANLASMA,13,FALSE)</f>
        <v>48826</v>
      </c>
      <c r="N39" s="29">
        <f>VLOOKUP($B$11,ANLASMA,14,FALSE)</f>
        <v>50957.601999999999</v>
      </c>
      <c r="O39" s="29">
        <f>VLOOKUP($B$11,ANLASMA,15,FALSE)</f>
        <v>773697.98560000001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0.22603998180494059</v>
      </c>
      <c r="D17" s="14">
        <f t="shared" si="1"/>
        <v>24.929321328019494</v>
      </c>
      <c r="E17" s="14">
        <f t="shared" si="2"/>
        <v>0.25045459623931343</v>
      </c>
      <c r="F17" s="14">
        <f t="shared" si="3"/>
        <v>0.85121181071744101</v>
      </c>
      <c r="G17" s="14">
        <f t="shared" si="4"/>
        <v>19.769324425733796</v>
      </c>
      <c r="H17" s="14">
        <f t="shared" si="5"/>
        <v>1.1240692042032536</v>
      </c>
      <c r="I17" s="14">
        <f t="shared" si="6"/>
        <v>0.64280898590727376</v>
      </c>
      <c r="J17" s="14">
        <f t="shared" si="7"/>
        <v>12.580012785395118</v>
      </c>
      <c r="K17" s="14">
        <f t="shared" si="8"/>
        <v>0.90655782164918597</v>
      </c>
      <c r="L17" s="14">
        <f t="shared" si="9"/>
        <v>0</v>
      </c>
      <c r="M17" s="14">
        <f t="shared" si="10"/>
        <v>111.75541810090891</v>
      </c>
      <c r="N17" s="14">
        <f t="shared" si="11"/>
        <v>83.816563575681684</v>
      </c>
      <c r="O17" s="19">
        <f t="shared" si="12"/>
        <v>0.42345529365428519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2.0241016751225131E-2</v>
      </c>
      <c r="D21" s="14">
        <f t="shared" si="1"/>
        <v>0</v>
      </c>
      <c r="E21" s="14">
        <f t="shared" si="2"/>
        <v>2.0221012258185726E-2</v>
      </c>
      <c r="F21" s="14">
        <f t="shared" si="3"/>
        <v>2.7057230818781051E-2</v>
      </c>
      <c r="G21" s="14">
        <f t="shared" si="4"/>
        <v>0</v>
      </c>
      <c r="H21" s="14">
        <f t="shared" si="5"/>
        <v>2.6666982297356326E-2</v>
      </c>
      <c r="I21" s="14">
        <f t="shared" si="6"/>
        <v>3.5210955623035452E-2</v>
      </c>
      <c r="J21" s="14">
        <f t="shared" si="7"/>
        <v>0</v>
      </c>
      <c r="K21" s="14">
        <f t="shared" si="8"/>
        <v>3.4432980419886607E-2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2.2682297681730499E-2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3.0995638290017846E-6</v>
      </c>
      <c r="D22" s="14">
        <f t="shared" si="1"/>
        <v>0</v>
      </c>
      <c r="E22" s="14">
        <f t="shared" si="2"/>
        <v>3.096500484714067E-6</v>
      </c>
      <c r="F22" s="14">
        <f t="shared" si="3"/>
        <v>4.3580173309870135E-3</v>
      </c>
      <c r="G22" s="14">
        <f t="shared" si="4"/>
        <v>0</v>
      </c>
      <c r="H22" s="14">
        <f t="shared" si="5"/>
        <v>4.2951613117900855E-3</v>
      </c>
      <c r="I22" s="14">
        <f t="shared" si="6"/>
        <v>4.675045816518719E-3</v>
      </c>
      <c r="J22" s="14">
        <f t="shared" si="7"/>
        <v>0</v>
      </c>
      <c r="K22" s="14">
        <f t="shared" si="8"/>
        <v>4.5717521212900415E-3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8.4174510529686636E-4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0.24628409811999472</v>
      </c>
      <c r="D25" s="14">
        <f t="shared" ref="D25:O25" si="13">SUM(D15:D24)</f>
        <v>24.929321328019494</v>
      </c>
      <c r="E25" s="14">
        <f t="shared" si="13"/>
        <v>0.27067870499798385</v>
      </c>
      <c r="F25" s="14">
        <f t="shared" si="13"/>
        <v>0.88262705886720916</v>
      </c>
      <c r="G25" s="14">
        <f t="shared" si="13"/>
        <v>19.769324425733796</v>
      </c>
      <c r="H25" s="14">
        <f t="shared" si="13"/>
        <v>1.1550313478124001</v>
      </c>
      <c r="I25" s="14">
        <f t="shared" si="13"/>
        <v>0.68269498734682788</v>
      </c>
      <c r="J25" s="14">
        <f t="shared" si="13"/>
        <v>12.580012785395118</v>
      </c>
      <c r="K25" s="14">
        <f t="shared" si="13"/>
        <v>0.94556255419036261</v>
      </c>
      <c r="L25" s="14">
        <f t="shared" si="13"/>
        <v>0</v>
      </c>
      <c r="M25" s="14">
        <f t="shared" si="13"/>
        <v>111.75541810090891</v>
      </c>
      <c r="N25" s="14">
        <f t="shared" si="13"/>
        <v>83.816563575681684</v>
      </c>
      <c r="O25" s="14">
        <f t="shared" si="13"/>
        <v>0.4469793364413126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0.5530706315629268</v>
      </c>
      <c r="D29" s="14">
        <f>(SUMIFS(MESKENOG2,KAYNAK,A29,SEBEP,B29,SÜRE,"Uzun",BİLDİRİM,"Bildirimli",İL,$B$10,İLÇE,$B$11)/VLOOKUP($B$11,ABONE2,4,FALSE))</f>
        <v>10.569988594057268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0.56297049816152012</v>
      </c>
      <c r="F29" s="14">
        <f>(SUMIFS(TARIMSALAG2,KAYNAK,A29,SEBEP,B29,SÜRE,"Uzun",BİLDİRİM,"Bildirimli",İL,$B$10,İLÇE,$B$11)/VLOOKUP($B$11,ABONE2,6,FALSE))</f>
        <v>0.14686747657761284</v>
      </c>
      <c r="G29" s="14">
        <f>(SUMIFS(TARIMSALOG2,KAYNAK,A29,SEBEP,B29,SÜRE,"Uzun",BİLDİRİM,"Bildirimli",İL,$B$10,İLÇE,$B$11)/VLOOKUP($B$11,ABONE2,7,FALSE))</f>
        <v>1.5952159134495272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0.16775711749403469</v>
      </c>
      <c r="I29" s="14">
        <f>(SUMIFS(TICARETHANEAG2,KAYNAK,A29,SEBEP,B29,SÜRE,"Uzun",BİLDİRİM,"Bildirimli",İL,$B$10,İLÇE,$B$11)/VLOOKUP($B$11,ABONE2,9,FALSE))</f>
        <v>1.3254734365864795</v>
      </c>
      <c r="J29" s="14">
        <f>(SUMIFS(TICARETHANEOG2,KAYNAK,A29,SEBEP,B29,SÜRE,"Uzun",BİLDİRİM,"Bildirimli",İL,$B$10,İLÇE,$B$11)/VLOOKUP($B$11,ABONE2,10,FALSE))</f>
        <v>4.3816753211888599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1.392999274495915</v>
      </c>
      <c r="L29" s="14">
        <f>(SUMIFS(SANAYIAG2,KAYNAK,A29,SEBEP,B29,SÜRE,"Uzun",BİLDİRİM,"Bildirimli",İL,$B$10,İLÇE,$B$11)/VLOOKUP($B$11,ABONE2,12,FALSE))</f>
        <v>998.10532977322907</v>
      </c>
      <c r="M29" s="14">
        <f>(SUMIFS(SANAYIOG2,KAYNAK,A29,SEBEP,B29,SÜRE,"Uzun",BİLDİRİM,"Bildirimli",İL,$B$10,İLÇE,$B$11)/VLOOKUP($B$11,ABONE2,13,FALSE))</f>
        <v>58.476377604841801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293.38361564693861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0.8586079548704818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1.5225452337509349E-2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1.5210404800172122E-2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2.5047079807885324E-2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2.4493672305673796E-2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1.6434338398836498E-2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0.56829608390043618</v>
      </c>
      <c r="D33" s="14">
        <f t="shared" ref="D33:O33" si="14">SUM(D28:D32)</f>
        <v>10.569988594057268</v>
      </c>
      <c r="E33" s="14">
        <f t="shared" si="14"/>
        <v>0.57818090296169222</v>
      </c>
      <c r="F33" s="14">
        <f t="shared" si="14"/>
        <v>0.14686747657761284</v>
      </c>
      <c r="G33" s="14">
        <f t="shared" si="14"/>
        <v>1.5952159134495272</v>
      </c>
      <c r="H33" s="14">
        <f t="shared" si="14"/>
        <v>0.16775711749403469</v>
      </c>
      <c r="I33" s="14">
        <f t="shared" si="14"/>
        <v>1.3505205163943648</v>
      </c>
      <c r="J33" s="14">
        <f t="shared" si="14"/>
        <v>4.3816753211888599</v>
      </c>
      <c r="K33" s="14">
        <f t="shared" si="14"/>
        <v>1.4174929468015889</v>
      </c>
      <c r="L33" s="14">
        <f t="shared" si="14"/>
        <v>998.10532977322907</v>
      </c>
      <c r="M33" s="14">
        <f t="shared" si="14"/>
        <v>58.476377604841801</v>
      </c>
      <c r="N33" s="14">
        <f t="shared" si="14"/>
        <v>293.38361564693861</v>
      </c>
      <c r="O33" s="14">
        <f t="shared" si="14"/>
        <v>0.87504229326931826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17184</v>
      </c>
      <c r="D37" s="18">
        <f>VLOOKUP($B$11,ABONE2,4,FALSE)</f>
        <v>17</v>
      </c>
      <c r="E37" s="18">
        <f>VLOOKUP($B$11,ABONE2,5,FALSE)</f>
        <v>17201</v>
      </c>
      <c r="F37" s="18">
        <f>VLOOKUP($B$11,ABONE2,6,FALSE)</f>
        <v>410</v>
      </c>
      <c r="G37" s="18">
        <f>VLOOKUP($B$11,ABONE2,7,FALSE)</f>
        <v>6</v>
      </c>
      <c r="H37" s="18">
        <f>VLOOKUP($B$11,ABONE2,8,FALSE)</f>
        <v>416</v>
      </c>
      <c r="I37" s="18">
        <f>VLOOKUP($B$11,ABONE2,9,FALSE)</f>
        <v>3408</v>
      </c>
      <c r="J37" s="18">
        <f>VLOOKUP($B$11,ABONE2,10,FALSE)</f>
        <v>77</v>
      </c>
      <c r="K37" s="18">
        <f>VLOOKUP($B$11,ABONE2,11,FALSE)</f>
        <v>3485</v>
      </c>
      <c r="L37" s="29">
        <f>VLOOKUP($B$11,ABONE2,12,FALSE)</f>
        <v>3</v>
      </c>
      <c r="M37" s="29">
        <f>VLOOKUP($B$11,ABONE2,13,FALSE)</f>
        <v>9</v>
      </c>
      <c r="N37" s="29">
        <f>VLOOKUP($B$11,ABONE2,14,FALSE)</f>
        <v>12</v>
      </c>
      <c r="O37" s="29">
        <f>VLOOKUP($B$11,ABONE2,15,FALSE)</f>
        <v>21114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7419.5296000000008</v>
      </c>
      <c r="D38" s="18">
        <f>VLOOKUP($B$11,TUKETIM,4,FALSE)</f>
        <v>245.60577499999999</v>
      </c>
      <c r="E38" s="18">
        <f>VLOOKUP($B$11,TUKETIM,5,FALSE)</f>
        <v>7665.1353750000007</v>
      </c>
      <c r="F38" s="18">
        <f>VLOOKUP($B$11,TUKETIM,6,FALSE)</f>
        <v>103.391775</v>
      </c>
      <c r="G38" s="18">
        <f>VLOOKUP($B$11,TUKETIM,7,FALSE)</f>
        <v>17.336554166666666</v>
      </c>
      <c r="H38" s="18">
        <f>VLOOKUP($B$11,TUKETIM,8,FALSE)</f>
        <v>120.72832916666667</v>
      </c>
      <c r="I38" s="18">
        <f>VLOOKUP($B$11,TUKETIM,9,FALSE)</f>
        <v>2691.3782999999999</v>
      </c>
      <c r="J38" s="18">
        <f>VLOOKUP($B$11,TUKETIM,10,FALSE)</f>
        <v>915.62154583333324</v>
      </c>
      <c r="K38" s="18">
        <f>VLOOKUP($B$11,TUKETIM,11,FALSE)</f>
        <v>3606.999845833333</v>
      </c>
      <c r="L38" s="29">
        <f>VLOOKUP($B$11,TUKETIM,12,FALSE)</f>
        <v>115.57351249999999</v>
      </c>
      <c r="M38" s="29">
        <f>VLOOKUP($B$11,TUKETIM,13,FALSE)</f>
        <v>5862.8875750000007</v>
      </c>
      <c r="N38" s="29">
        <f>VLOOKUP($B$11,TUKETIM,14,FALSE)</f>
        <v>5978.4610875000008</v>
      </c>
      <c r="O38" s="29">
        <f>VLOOKUP($B$11,TUKETIM,15,FALSE)</f>
        <v>17371.324637500002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128867.46460000001</v>
      </c>
      <c r="D39" s="18">
        <f>VLOOKUP($B$11,ANLASMA,4,FALSE)</f>
        <v>2310</v>
      </c>
      <c r="E39" s="18">
        <f>VLOOKUP($B$11,ANLASMA,5,FALSE)</f>
        <v>131177.46460000001</v>
      </c>
      <c r="F39" s="18">
        <f>VLOOKUP($B$11,ANLASMA,6,FALSE)</f>
        <v>2025.65</v>
      </c>
      <c r="G39" s="18">
        <f>VLOOKUP($B$11,ANLASMA,7,FALSE)</f>
        <v>454</v>
      </c>
      <c r="H39" s="18">
        <f>VLOOKUP($B$11,ANLASMA,8,FALSE)</f>
        <v>2479.65</v>
      </c>
      <c r="I39" s="18">
        <f>VLOOKUP($B$11,ANLASMA,9,FALSE)</f>
        <v>25455.335999999999</v>
      </c>
      <c r="J39" s="18">
        <f>VLOOKUP($B$11,ANLASMA,10,FALSE)</f>
        <v>12040.1</v>
      </c>
      <c r="K39" s="18">
        <f>VLOOKUP($B$11,ANLASMA,11,FALSE)</f>
        <v>37495.436000000002</v>
      </c>
      <c r="L39" s="29">
        <f>VLOOKUP($B$11,ANLASMA,12,FALSE)</f>
        <v>283.10700000000003</v>
      </c>
      <c r="M39" s="29">
        <f>VLOOKUP($B$11,ANLASMA,13,FALSE)</f>
        <v>8016</v>
      </c>
      <c r="N39" s="29">
        <f>VLOOKUP($B$11,ANLASMA,14,FALSE)</f>
        <v>8299.107</v>
      </c>
      <c r="O39" s="29">
        <f>VLOOKUP($B$11,ANLASMA,15,FALSE)</f>
        <v>179451.65760000001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8.6006614436611936E-2</v>
      </c>
      <c r="D17" s="14">
        <f t="shared" si="1"/>
        <v>7.3127480472222262</v>
      </c>
      <c r="E17" s="14">
        <f t="shared" si="2"/>
        <v>8.6106848024217669E-2</v>
      </c>
      <c r="F17" s="14">
        <f t="shared" si="3"/>
        <v>17.828697981765867</v>
      </c>
      <c r="G17" s="14">
        <f t="shared" si="4"/>
        <v>0</v>
      </c>
      <c r="H17" s="14">
        <f t="shared" si="5"/>
        <v>16.20790725615079</v>
      </c>
      <c r="I17" s="14">
        <f t="shared" si="6"/>
        <v>0.25146035818078338</v>
      </c>
      <c r="J17" s="14">
        <f t="shared" si="7"/>
        <v>29.817612928640614</v>
      </c>
      <c r="K17" s="14">
        <f t="shared" si="8"/>
        <v>0.3017526133394704</v>
      </c>
      <c r="L17" s="14">
        <f t="shared" si="9"/>
        <v>0.72128502214602419</v>
      </c>
      <c r="M17" s="14">
        <f t="shared" si="10"/>
        <v>925.2592794880037</v>
      </c>
      <c r="N17" s="14">
        <f t="shared" si="11"/>
        <v>9.5264087789637166</v>
      </c>
      <c r="O17" s="19">
        <f t="shared" si="12"/>
        <v>0.11796705080616987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1.9069783233499636E-2</v>
      </c>
      <c r="D21" s="14">
        <f t="shared" si="1"/>
        <v>0</v>
      </c>
      <c r="E21" s="14">
        <f t="shared" si="2"/>
        <v>1.9069518739079E-2</v>
      </c>
      <c r="F21" s="14">
        <f t="shared" si="3"/>
        <v>3.8568554183701663E-2</v>
      </c>
      <c r="G21" s="14">
        <f t="shared" si="4"/>
        <v>0</v>
      </c>
      <c r="H21" s="14">
        <f t="shared" si="5"/>
        <v>3.5062321985183331E-2</v>
      </c>
      <c r="I21" s="14">
        <f t="shared" si="6"/>
        <v>8.0254464653430127E-2</v>
      </c>
      <c r="J21" s="14">
        <f t="shared" si="7"/>
        <v>0</v>
      </c>
      <c r="K21" s="14">
        <f t="shared" si="8"/>
        <v>8.0117951185728994E-2</v>
      </c>
      <c r="L21" s="14">
        <f t="shared" si="9"/>
        <v>1.4121571657495871</v>
      </c>
      <c r="M21" s="14">
        <f t="shared" si="10"/>
        <v>0</v>
      </c>
      <c r="N21" s="14">
        <f t="shared" si="11"/>
        <v>1.3987080498853053</v>
      </c>
      <c r="O21" s="19">
        <f t="shared" si="12"/>
        <v>2.7338601243810094E-2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8.4452043620717238E-5</v>
      </c>
      <c r="D22" s="14">
        <f t="shared" si="1"/>
        <v>0</v>
      </c>
      <c r="E22" s="14">
        <f t="shared" si="2"/>
        <v>8.4450872286251849E-5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7.3782754534656387E-5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0.10516084971373228</v>
      </c>
      <c r="D25" s="14">
        <f t="shared" ref="D25:O25" si="13">SUM(D15:D24)</f>
        <v>7.3127480472222262</v>
      </c>
      <c r="E25" s="14">
        <f t="shared" si="13"/>
        <v>0.10526081763558293</v>
      </c>
      <c r="F25" s="14">
        <f t="shared" si="13"/>
        <v>17.867266535949568</v>
      </c>
      <c r="G25" s="14">
        <f t="shared" si="13"/>
        <v>0</v>
      </c>
      <c r="H25" s="14">
        <f t="shared" si="13"/>
        <v>16.242969578135973</v>
      </c>
      <c r="I25" s="14">
        <f t="shared" si="13"/>
        <v>0.3317148228342135</v>
      </c>
      <c r="J25" s="14">
        <f t="shared" si="13"/>
        <v>29.817612928640614</v>
      </c>
      <c r="K25" s="14">
        <f t="shared" si="13"/>
        <v>0.38187056452519941</v>
      </c>
      <c r="L25" s="14">
        <f t="shared" si="13"/>
        <v>2.1334421878956111</v>
      </c>
      <c r="M25" s="14">
        <f t="shared" si="13"/>
        <v>925.2592794880037</v>
      </c>
      <c r="N25" s="14">
        <f t="shared" si="13"/>
        <v>10.925116828849022</v>
      </c>
      <c r="O25" s="14">
        <f t="shared" si="13"/>
        <v>0.14537943480451462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5.3477997144704926E-3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5.3477255414623439E-3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1.4769849918488051E-2</v>
      </c>
      <c r="J29" s="14">
        <f>(SUMIFS(TICARETHANEOG2,KAYNAK,A29,SEBEP,B29,SÜRE,"Uzun",BİLDİRİM,"Bildirimli",İL,$B$10,İLÇE,$B$11)/VLOOKUP($B$11,ABONE2,10,FALSE))</f>
        <v>7.9014548281811905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2.8185162321335579E-2</v>
      </c>
      <c r="L29" s="14">
        <f>(SUMIFS(SANAYIAG2,KAYNAK,A29,SEBEP,B29,SÜRE,"Uzun",BİLDİRİM,"Bildirimli",İL,$B$10,İLÇE,$B$11)/VLOOKUP($B$11,ABONE2,12,FALSE))</f>
        <v>0.80481226901780267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0.79714739026525216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8.5575077655610145E-3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3.988310241133125E-2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3.9882549239963948E-2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8.7862213778529361E-2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8.7712759470478074E-2</v>
      </c>
      <c r="L31" s="14">
        <f>(SUMIFS(SANAYIAG2,KAYNAK,A31,SEBEP,B31,SÜRE,"Uzun",BİLDİRİM,"Bildirimli",İL,$B$10,İLÇE,$B$11)/VLOOKUP($B$11,ABONE2,12,FALSE))</f>
        <v>0.21125602842618851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0.20924406625070102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4.5972268720867793E-2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4.523090212580174E-2</v>
      </c>
      <c r="D33" s="14">
        <f t="shared" ref="D33:O33" si="14">SUM(D28:D32)</f>
        <v>0</v>
      </c>
      <c r="E33" s="14">
        <f t="shared" si="14"/>
        <v>4.5230274781426293E-2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0.10263206369701741</v>
      </c>
      <c r="J33" s="14">
        <f t="shared" si="14"/>
        <v>7.9014548281811905</v>
      </c>
      <c r="K33" s="14">
        <f t="shared" si="14"/>
        <v>0.11589792179181366</v>
      </c>
      <c r="L33" s="14">
        <f t="shared" si="14"/>
        <v>1.0160682974439912</v>
      </c>
      <c r="M33" s="14">
        <f t="shared" si="14"/>
        <v>0</v>
      </c>
      <c r="N33" s="14">
        <f t="shared" si="14"/>
        <v>1.0063914565159533</v>
      </c>
      <c r="O33" s="14">
        <f t="shared" si="14"/>
        <v>5.4529776486428809E-2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216294</v>
      </c>
      <c r="D37" s="18">
        <f>VLOOKUP($B$11,ABONE2,4,FALSE)</f>
        <v>3</v>
      </c>
      <c r="E37" s="18">
        <f>VLOOKUP($B$11,ABONE2,5,FALSE)</f>
        <v>216297</v>
      </c>
      <c r="F37" s="18">
        <f>VLOOKUP($B$11,ABONE2,6,FALSE)</f>
        <v>10</v>
      </c>
      <c r="G37" s="18">
        <f>VLOOKUP($B$11,ABONE2,7,FALSE)</f>
        <v>1</v>
      </c>
      <c r="H37" s="18">
        <f>VLOOKUP($B$11,ABONE2,8,FALSE)</f>
        <v>11</v>
      </c>
      <c r="I37" s="18">
        <f>VLOOKUP($B$11,ABONE2,9,FALSE)</f>
        <v>31105</v>
      </c>
      <c r="J37" s="18">
        <f>VLOOKUP($B$11,ABONE2,10,FALSE)</f>
        <v>53</v>
      </c>
      <c r="K37" s="18">
        <f>VLOOKUP($B$11,ABONE2,11,FALSE)</f>
        <v>31158</v>
      </c>
      <c r="L37" s="29">
        <f>VLOOKUP($B$11,ABONE2,12,FALSE)</f>
        <v>104</v>
      </c>
      <c r="M37" s="29">
        <f>VLOOKUP($B$11,ABONE2,13,FALSE)</f>
        <v>1</v>
      </c>
      <c r="N37" s="29">
        <f>VLOOKUP($B$11,ABONE2,14,FALSE)</f>
        <v>105</v>
      </c>
      <c r="O37" s="29">
        <f>VLOOKUP($B$11,ABONE2,15,FALSE)</f>
        <v>247571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52741.933287500004</v>
      </c>
      <c r="D38" s="18">
        <f>VLOOKUP($B$11,TUKETIM,4,FALSE)</f>
        <v>24.70999583333333</v>
      </c>
      <c r="E38" s="18">
        <f>VLOOKUP($B$11,TUKETIM,5,FALSE)</f>
        <v>52766.643283333338</v>
      </c>
      <c r="F38" s="18">
        <f>VLOOKUP($B$11,TUKETIM,6,FALSE)</f>
        <v>2.9408624999999997</v>
      </c>
      <c r="G38" s="18">
        <f>VLOOKUP($B$11,TUKETIM,7,FALSE)</f>
        <v>0</v>
      </c>
      <c r="H38" s="18">
        <f>VLOOKUP($B$11,TUKETIM,8,FALSE)</f>
        <v>2.9408624999999997</v>
      </c>
      <c r="I38" s="18">
        <f>VLOOKUP($B$11,TUKETIM,9,FALSE)</f>
        <v>16993.372812500002</v>
      </c>
      <c r="J38" s="18">
        <f>VLOOKUP($B$11,TUKETIM,10,FALSE)</f>
        <v>5546.5562250000003</v>
      </c>
      <c r="K38" s="18">
        <f>VLOOKUP($B$11,TUKETIM,11,FALSE)</f>
        <v>22539.929037500002</v>
      </c>
      <c r="L38" s="29">
        <f>VLOOKUP($B$11,TUKETIM,12,FALSE)</f>
        <v>784.35513333333324</v>
      </c>
      <c r="M38" s="29">
        <f>VLOOKUP($B$11,TUKETIM,13,FALSE)</f>
        <v>18.017770833333334</v>
      </c>
      <c r="N38" s="29">
        <f>VLOOKUP($B$11,TUKETIM,14,FALSE)</f>
        <v>802.37290416666656</v>
      </c>
      <c r="O38" s="29">
        <f>VLOOKUP($B$11,TUKETIM,15,FALSE)</f>
        <v>76111.88608750001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995030.88780000003</v>
      </c>
      <c r="D39" s="18">
        <f>VLOOKUP($B$11,ANLASMA,4,FALSE)</f>
        <v>498</v>
      </c>
      <c r="E39" s="18">
        <f>VLOOKUP($B$11,ANLASMA,5,FALSE)</f>
        <v>995528.88780000003</v>
      </c>
      <c r="F39" s="18">
        <f>VLOOKUP($B$11,ANLASMA,6,FALSE)</f>
        <v>53.87</v>
      </c>
      <c r="G39" s="18">
        <f>VLOOKUP($B$11,ANLASMA,7,FALSE)</f>
        <v>30</v>
      </c>
      <c r="H39" s="18">
        <f>VLOOKUP($B$11,ANLASMA,8,FALSE)</f>
        <v>83.87</v>
      </c>
      <c r="I39" s="18">
        <f>VLOOKUP($B$11,ANLASMA,9,FALSE)</f>
        <v>169783.79240000001</v>
      </c>
      <c r="J39" s="18">
        <f>VLOOKUP($B$11,ANLASMA,10,FALSE)</f>
        <v>25138.44</v>
      </c>
      <c r="K39" s="18">
        <f>VLOOKUP($B$11,ANLASMA,11,FALSE)</f>
        <v>194922.23240000001</v>
      </c>
      <c r="L39" s="29">
        <f>VLOOKUP($B$11,ANLASMA,12,FALSE)</f>
        <v>2609.6860000000001</v>
      </c>
      <c r="M39" s="29">
        <f>VLOOKUP($B$11,ANLASMA,13,FALSE)</f>
        <v>240</v>
      </c>
      <c r="N39" s="29">
        <f>VLOOKUP($B$11,ANLASMA,14,FALSE)</f>
        <v>2849.6860000000001</v>
      </c>
      <c r="O39" s="29">
        <f>VLOOKUP($B$11,ANLASMA,15,FALSE)</f>
        <v>1193384.6762000001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5.2399296144653142E-2</v>
      </c>
      <c r="D17" s="14">
        <f t="shared" si="1"/>
        <v>0.46786952441468088</v>
      </c>
      <c r="E17" s="14">
        <f t="shared" si="2"/>
        <v>5.4356678679056004E-2</v>
      </c>
      <c r="F17" s="14">
        <f t="shared" si="3"/>
        <v>0.67741344943199133</v>
      </c>
      <c r="G17" s="14">
        <f t="shared" si="4"/>
        <v>12.366415601479007</v>
      </c>
      <c r="H17" s="14">
        <f t="shared" si="5"/>
        <v>3.2215493077181452</v>
      </c>
      <c r="I17" s="14">
        <f t="shared" si="6"/>
        <v>0.25251141912526381</v>
      </c>
      <c r="J17" s="14">
        <f t="shared" si="7"/>
        <v>8.5378948502472465</v>
      </c>
      <c r="K17" s="14">
        <f t="shared" si="8"/>
        <v>0.65462774181776728</v>
      </c>
      <c r="L17" s="14">
        <f t="shared" si="9"/>
        <v>3.2171436623723997</v>
      </c>
      <c r="M17" s="14">
        <f t="shared" si="10"/>
        <v>19.647319313454396</v>
      </c>
      <c r="N17" s="14">
        <f t="shared" si="11"/>
        <v>13.075249053021597</v>
      </c>
      <c r="O17" s="19">
        <f t="shared" si="12"/>
        <v>0.31799507379256126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6.0345833621271508E-3</v>
      </c>
      <c r="D20" s="14">
        <f t="shared" si="1"/>
        <v>4.0100061972837032E-3</v>
      </c>
      <c r="E20" s="14">
        <f t="shared" si="2"/>
        <v>6.0250450806514444E-3</v>
      </c>
      <c r="F20" s="14">
        <f t="shared" si="3"/>
        <v>0.42400151186140855</v>
      </c>
      <c r="G20" s="14">
        <f t="shared" si="4"/>
        <v>1.901239353055072</v>
      </c>
      <c r="H20" s="14">
        <f t="shared" si="5"/>
        <v>0.7455254293105863</v>
      </c>
      <c r="I20" s="14">
        <f t="shared" si="6"/>
        <v>2.0854599670898047E-2</v>
      </c>
      <c r="J20" s="14">
        <f t="shared" si="7"/>
        <v>0.10995594131093714</v>
      </c>
      <c r="K20" s="14">
        <f t="shared" si="8"/>
        <v>2.5178974534791228E-2</v>
      </c>
      <c r="L20" s="14">
        <f t="shared" si="9"/>
        <v>0</v>
      </c>
      <c r="M20" s="14">
        <f t="shared" si="10"/>
        <v>1.7425635840456571E-2</v>
      </c>
      <c r="N20" s="14">
        <f t="shared" si="11"/>
        <v>1.0455381504273943E-2</v>
      </c>
      <c r="O20" s="19">
        <f t="shared" si="12"/>
        <v>4.3261800237487442E-2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4.9557229934047943E-3</v>
      </c>
      <c r="D21" s="14">
        <f t="shared" si="1"/>
        <v>0</v>
      </c>
      <c r="E21" s="14">
        <f t="shared" si="2"/>
        <v>4.9323753622808513E-3</v>
      </c>
      <c r="F21" s="14">
        <f t="shared" si="3"/>
        <v>9.3094475354114414E-2</v>
      </c>
      <c r="G21" s="14">
        <f t="shared" si="4"/>
        <v>0</v>
      </c>
      <c r="H21" s="14">
        <f t="shared" si="5"/>
        <v>7.2832267350733906E-2</v>
      </c>
      <c r="I21" s="14">
        <f t="shared" si="6"/>
        <v>3.8682288433292522E-2</v>
      </c>
      <c r="J21" s="14">
        <f t="shared" si="7"/>
        <v>0</v>
      </c>
      <c r="K21" s="14">
        <f t="shared" si="8"/>
        <v>3.6804912484739716E-2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1.380854828967585E-2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4.7051348868321768E-4</v>
      </c>
      <c r="G22" s="14">
        <f t="shared" si="4"/>
        <v>0</v>
      </c>
      <c r="H22" s="14">
        <f t="shared" si="5"/>
        <v>3.6810524007521657E-4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1.6804710525672956E-5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6.3389602500185091E-2</v>
      </c>
      <c r="D25" s="14">
        <f t="shared" ref="D25:O25" si="13">SUM(D15:D24)</f>
        <v>0.47187953061196458</v>
      </c>
      <c r="E25" s="14">
        <f t="shared" si="13"/>
        <v>6.5314099121988295E-2</v>
      </c>
      <c r="F25" s="14">
        <f t="shared" si="13"/>
        <v>1.1949799501361975</v>
      </c>
      <c r="G25" s="14">
        <f t="shared" si="13"/>
        <v>14.267654954534079</v>
      </c>
      <c r="H25" s="14">
        <f t="shared" si="13"/>
        <v>4.0402751096195404</v>
      </c>
      <c r="I25" s="14">
        <f t="shared" si="13"/>
        <v>0.31204830722945437</v>
      </c>
      <c r="J25" s="14">
        <f t="shared" si="13"/>
        <v>8.6478507915581844</v>
      </c>
      <c r="K25" s="14">
        <f t="shared" si="13"/>
        <v>0.71661162883729823</v>
      </c>
      <c r="L25" s="14">
        <f t="shared" si="13"/>
        <v>3.2171436623723997</v>
      </c>
      <c r="M25" s="14">
        <f t="shared" si="13"/>
        <v>19.664744949294853</v>
      </c>
      <c r="N25" s="14">
        <f t="shared" si="13"/>
        <v>13.085704434525871</v>
      </c>
      <c r="O25" s="14">
        <f t="shared" si="13"/>
        <v>0.37508222703025024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5.2678897339819925E-2</v>
      </c>
      <c r="D29" s="14">
        <f>(SUMIFS(MESKENOG2,KAYNAK,A29,SEBEP,B29,SÜRE,"Uzun",BİLDİRİM,"Bildirimli",İL,$B$10,İLÇE,$B$11)/VLOOKUP($B$11,ABONE2,4,FALSE))</f>
        <v>0.48172105987605446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5.4700220597969355E-2</v>
      </c>
      <c r="F29" s="14">
        <f>(SUMIFS(TARIMSALAG2,KAYNAK,A29,SEBEP,B29,SÜRE,"Uzun",BİLDİRİM,"Bildirimli",İL,$B$10,İLÇE,$B$11)/VLOOKUP($B$11,ABONE2,6,FALSE))</f>
        <v>0.3915290867394452</v>
      </c>
      <c r="G29" s="14">
        <f>(SUMIFS(TARIMSALOG2,KAYNAK,A29,SEBEP,B29,SÜRE,"Uzun",BİLDİRİM,"Bildirimli",İL,$B$10,İLÇE,$B$11)/VLOOKUP($B$11,ABONE2,7,FALSE))</f>
        <v>3.0559061531598384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0.97143634883951369</v>
      </c>
      <c r="I29" s="14">
        <f>(SUMIFS(TICARETHANEAG2,KAYNAK,A29,SEBEP,B29,SÜRE,"Uzun",BİLDİRİM,"Bildirimli",İL,$B$10,İLÇE,$B$11)/VLOOKUP($B$11,ABONE2,9,FALSE))</f>
        <v>0.25056376283022658</v>
      </c>
      <c r="J29" s="14">
        <f>(SUMIFS(TICARETHANEOG2,KAYNAK,A29,SEBEP,B29,SÜRE,"Uzun",BİLDİRİM,"Bildirimli",İL,$B$10,İLÇE,$B$11)/VLOOKUP($B$11,ABONE2,10,FALSE))</f>
        <v>6.0614706834082952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0.53258577687898967</v>
      </c>
      <c r="L29" s="14">
        <f>(SUMIFS(SANAYIAG2,KAYNAK,A29,SEBEP,B29,SÜRE,"Uzun",BİLDİRİM,"Bildirimli",İL,$B$10,İLÇE,$B$11)/VLOOKUP($B$11,ABONE2,12,FALSE))</f>
        <v>12.099470231752001</v>
      </c>
      <c r="M29" s="14">
        <f>(SUMIFS(SANAYIOG2,KAYNAK,A29,SEBEP,B29,SÜRE,"Uzun",BİLDİRİM,"Bildirimli",İL,$B$10,İLÇE,$B$11)/VLOOKUP($B$11,ABONE2,13,FALSE))</f>
        <v>24.947522290521903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19.808301467013941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0.19867317078006891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2.2250823891780031E-2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2.2145994782259489E-2</v>
      </c>
      <c r="F31" s="14">
        <f>(SUMIFS(TARIMSALAG2,KAYNAK,A31,SEBEP,B31,SÜRE,"Uzun",BİLDİRİM,"Bildirimli",İL,$B$10,İLÇE,$B$11)/VLOOKUP($B$11,ABONE2,6,FALSE))</f>
        <v>9.1819070568376168E-2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7.1834457094196613E-2</v>
      </c>
      <c r="I31" s="14">
        <f>(SUMIFS(TICARETHANEAG2,KAYNAK,A31,SEBEP,B31,SÜRE,"Uzun",BİLDİRİM,"Bildirimli",İL,$B$10,İLÇE,$B$11)/VLOOKUP($B$11,ABONE2,9,FALSE))</f>
        <v>3.4287280913953506E-2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3.2623208824730139E-2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2.629714605258298E-2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7.4929721231599952E-2</v>
      </c>
      <c r="D33" s="14">
        <f t="shared" ref="D33:O33" si="14">SUM(D28:D32)</f>
        <v>0.48172105987605446</v>
      </c>
      <c r="E33" s="14">
        <f t="shared" si="14"/>
        <v>7.6846215380228844E-2</v>
      </c>
      <c r="F33" s="14">
        <f t="shared" si="14"/>
        <v>0.48334815730782138</v>
      </c>
      <c r="G33" s="14">
        <f t="shared" si="14"/>
        <v>3.0559061531598384</v>
      </c>
      <c r="H33" s="14">
        <f t="shared" si="14"/>
        <v>1.0432708059337104</v>
      </c>
      <c r="I33" s="14">
        <f t="shared" si="14"/>
        <v>0.28485104374418008</v>
      </c>
      <c r="J33" s="14">
        <f t="shared" si="14"/>
        <v>6.0614706834082952</v>
      </c>
      <c r="K33" s="14">
        <f t="shared" si="14"/>
        <v>0.5652089857037198</v>
      </c>
      <c r="L33" s="14">
        <f t="shared" si="14"/>
        <v>12.099470231752001</v>
      </c>
      <c r="M33" s="14">
        <f t="shared" si="14"/>
        <v>24.947522290521903</v>
      </c>
      <c r="N33" s="14">
        <f t="shared" si="14"/>
        <v>19.808301467013941</v>
      </c>
      <c r="O33" s="14">
        <f t="shared" si="14"/>
        <v>0.2249703168326519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19647</v>
      </c>
      <c r="D37" s="18">
        <f>VLOOKUP($B$11,ABONE2,4,FALSE)</f>
        <v>93</v>
      </c>
      <c r="E37" s="18">
        <f>VLOOKUP($B$11,ABONE2,5,FALSE)</f>
        <v>19740</v>
      </c>
      <c r="F37" s="18">
        <f>VLOOKUP($B$11,ABONE2,6,FALSE)</f>
        <v>913</v>
      </c>
      <c r="G37" s="18">
        <f>VLOOKUP($B$11,ABONE2,7,FALSE)</f>
        <v>254</v>
      </c>
      <c r="H37" s="18">
        <f>VLOOKUP($B$11,ABONE2,8,FALSE)</f>
        <v>1167</v>
      </c>
      <c r="I37" s="18">
        <f>VLOOKUP($B$11,ABONE2,9,FALSE)</f>
        <v>4411</v>
      </c>
      <c r="J37" s="18">
        <f>VLOOKUP($B$11,ABONE2,10,FALSE)</f>
        <v>225</v>
      </c>
      <c r="K37" s="18">
        <f>VLOOKUP($B$11,ABONE2,11,FALSE)</f>
        <v>4636</v>
      </c>
      <c r="L37" s="29">
        <f>VLOOKUP($B$11,ABONE2,12,FALSE)</f>
        <v>8</v>
      </c>
      <c r="M37" s="29">
        <f>VLOOKUP($B$11,ABONE2,13,FALSE)</f>
        <v>12</v>
      </c>
      <c r="N37" s="29">
        <f>VLOOKUP($B$11,ABONE2,14,FALSE)</f>
        <v>20</v>
      </c>
      <c r="O37" s="29">
        <f>VLOOKUP($B$11,ABONE2,15,FALSE)</f>
        <v>25563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4154.1387624999998</v>
      </c>
      <c r="D38" s="18">
        <f>VLOOKUP($B$11,TUKETIM,4,FALSE)</f>
        <v>99.077295833333338</v>
      </c>
      <c r="E38" s="18">
        <f>VLOOKUP($B$11,TUKETIM,5,FALSE)</f>
        <v>4253.2160583333334</v>
      </c>
      <c r="F38" s="18">
        <f>VLOOKUP($B$11,TUKETIM,6,FALSE)</f>
        <v>559.7352166666667</v>
      </c>
      <c r="G38" s="18">
        <f>VLOOKUP($B$11,TUKETIM,7,FALSE)</f>
        <v>316.83388333333335</v>
      </c>
      <c r="H38" s="18">
        <f>VLOOKUP($B$11,TUKETIM,8,FALSE)</f>
        <v>876.56910000000005</v>
      </c>
      <c r="I38" s="18">
        <f>VLOOKUP($B$11,TUKETIM,9,FALSE)</f>
        <v>2358.2898874999996</v>
      </c>
      <c r="J38" s="18">
        <f>VLOOKUP($B$11,TUKETIM,10,FALSE)</f>
        <v>3132.4331874999998</v>
      </c>
      <c r="K38" s="18">
        <f>VLOOKUP($B$11,TUKETIM,11,FALSE)</f>
        <v>5490.7230749999999</v>
      </c>
      <c r="L38" s="29">
        <f>VLOOKUP($B$11,TUKETIM,12,FALSE)</f>
        <v>77.313383333333334</v>
      </c>
      <c r="M38" s="29">
        <f>VLOOKUP($B$11,TUKETIM,13,FALSE)</f>
        <v>167.59246249999998</v>
      </c>
      <c r="N38" s="29">
        <f>VLOOKUP($B$11,TUKETIM,14,FALSE)</f>
        <v>244.90584583333333</v>
      </c>
      <c r="O38" s="29">
        <f>VLOOKUP($B$11,TUKETIM,15,FALSE)</f>
        <v>10865.414079166665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103646.26039999998</v>
      </c>
      <c r="D39" s="18">
        <f>VLOOKUP($B$11,ANLASMA,4,FALSE)</f>
        <v>2215.44</v>
      </c>
      <c r="E39" s="18">
        <f>VLOOKUP($B$11,ANLASMA,5,FALSE)</f>
        <v>105861.70039999999</v>
      </c>
      <c r="F39" s="18">
        <f>VLOOKUP($B$11,ANLASMA,6,FALSE)</f>
        <v>9595.5740000000005</v>
      </c>
      <c r="G39" s="18">
        <f>VLOOKUP($B$11,ANLASMA,7,FALSE)</f>
        <v>6655.66</v>
      </c>
      <c r="H39" s="18">
        <f>VLOOKUP($B$11,ANLASMA,8,FALSE)</f>
        <v>16251.234</v>
      </c>
      <c r="I39" s="18">
        <f>VLOOKUP($B$11,ANLASMA,9,FALSE)</f>
        <v>29279.362399999998</v>
      </c>
      <c r="J39" s="18">
        <f>VLOOKUP($B$11,ANLASMA,10,FALSE)</f>
        <v>25789.420000000002</v>
      </c>
      <c r="K39" s="18">
        <f>VLOOKUP($B$11,ANLASMA,11,FALSE)</f>
        <v>55068.782399999996</v>
      </c>
      <c r="L39" s="29">
        <f>VLOOKUP($B$11,ANLASMA,12,FALSE)</f>
        <v>234.27700000000002</v>
      </c>
      <c r="M39" s="29">
        <f>VLOOKUP($B$11,ANLASMA,13,FALSE)</f>
        <v>1992</v>
      </c>
      <c r="N39" s="29">
        <f>VLOOKUP($B$11,ANLASMA,14,FALSE)</f>
        <v>2226.277</v>
      </c>
      <c r="O39" s="29">
        <f>VLOOKUP($B$11,ANLASMA,15,FALSE)</f>
        <v>179407.9938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0.21311308778113042</v>
      </c>
      <c r="D17" s="14">
        <f t="shared" si="1"/>
        <v>7.7865147993184705</v>
      </c>
      <c r="E17" s="14">
        <f t="shared" si="2"/>
        <v>0.2233765640072583</v>
      </c>
      <c r="F17" s="14">
        <f t="shared" si="3"/>
        <v>0.53686786861197933</v>
      </c>
      <c r="G17" s="14">
        <f t="shared" si="4"/>
        <v>7.0292989704023139</v>
      </c>
      <c r="H17" s="14">
        <f t="shared" si="5"/>
        <v>0.67708611942914876</v>
      </c>
      <c r="I17" s="14">
        <f t="shared" si="6"/>
        <v>0.62583089733577935</v>
      </c>
      <c r="J17" s="14">
        <f t="shared" si="7"/>
        <v>12.057971260253499</v>
      </c>
      <c r="K17" s="14">
        <f t="shared" si="8"/>
        <v>0.9858983103410619</v>
      </c>
      <c r="L17" s="14">
        <f t="shared" si="9"/>
        <v>0.33876414763760865</v>
      </c>
      <c r="M17" s="14">
        <f t="shared" si="10"/>
        <v>11.081694473026378</v>
      </c>
      <c r="N17" s="14">
        <f t="shared" si="11"/>
        <v>4.559201061183197</v>
      </c>
      <c r="O17" s="19">
        <f t="shared" si="12"/>
        <v>0.33481214742494858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5.9572263597964276E-2</v>
      </c>
      <c r="D21" s="14">
        <f t="shared" si="1"/>
        <v>0</v>
      </c>
      <c r="E21" s="14">
        <f t="shared" si="2"/>
        <v>5.9491531248821498E-2</v>
      </c>
      <c r="F21" s="14">
        <f t="shared" si="3"/>
        <v>0.11537387271801355</v>
      </c>
      <c r="G21" s="14">
        <f t="shared" si="4"/>
        <v>0</v>
      </c>
      <c r="H21" s="14">
        <f t="shared" si="5"/>
        <v>0.11288212157443014</v>
      </c>
      <c r="I21" s="14">
        <f t="shared" si="6"/>
        <v>0.14729560315992749</v>
      </c>
      <c r="J21" s="14">
        <f t="shared" si="7"/>
        <v>7.2075521877742067E-3</v>
      </c>
      <c r="K21" s="14">
        <f t="shared" si="8"/>
        <v>0.14288338108206439</v>
      </c>
      <c r="L21" s="14">
        <f t="shared" si="9"/>
        <v>8.340911628954558E-3</v>
      </c>
      <c r="M21" s="14">
        <f t="shared" si="10"/>
        <v>0</v>
      </c>
      <c r="N21" s="14">
        <f t="shared" si="11"/>
        <v>5.0641249175795528E-3</v>
      </c>
      <c r="O21" s="19">
        <f t="shared" si="12"/>
        <v>7.1537654688762845E-2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3.716751953883292E-5</v>
      </c>
      <c r="D24" s="14">
        <f t="shared" si="1"/>
        <v>0</v>
      </c>
      <c r="E24" s="14">
        <f t="shared" si="2"/>
        <v>3.7117150105426282E-5</v>
      </c>
      <c r="F24" s="14">
        <f t="shared" si="3"/>
        <v>3.7551565332447809E-6</v>
      </c>
      <c r="G24" s="14">
        <f t="shared" si="4"/>
        <v>0</v>
      </c>
      <c r="H24" s="14">
        <f t="shared" si="5"/>
        <v>3.6740557140938392E-6</v>
      </c>
      <c r="I24" s="14">
        <f t="shared" si="6"/>
        <v>1.1971281375280334E-4</v>
      </c>
      <c r="J24" s="14">
        <f t="shared" si="7"/>
        <v>0</v>
      </c>
      <c r="K24" s="14">
        <f t="shared" si="8"/>
        <v>1.159423314298804E-4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4.5284800888499856E-5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0.27272251889863347</v>
      </c>
      <c r="D25" s="14">
        <f t="shared" ref="D25:O25" si="13">SUM(D15:D24)</f>
        <v>7.7865147993184705</v>
      </c>
      <c r="E25" s="14">
        <f t="shared" si="13"/>
        <v>0.28290521240618521</v>
      </c>
      <c r="F25" s="14">
        <f t="shared" si="13"/>
        <v>0.65224549648652619</v>
      </c>
      <c r="G25" s="14">
        <f t="shared" si="13"/>
        <v>7.0292989704023139</v>
      </c>
      <c r="H25" s="14">
        <f t="shared" si="13"/>
        <v>0.78997191505929298</v>
      </c>
      <c r="I25" s="14">
        <f t="shared" si="13"/>
        <v>0.77324621330945964</v>
      </c>
      <c r="J25" s="14">
        <f t="shared" si="13"/>
        <v>12.065178812441273</v>
      </c>
      <c r="K25" s="14">
        <f t="shared" si="13"/>
        <v>1.1288976337545562</v>
      </c>
      <c r="L25" s="14">
        <f t="shared" si="13"/>
        <v>0.34710505926656321</v>
      </c>
      <c r="M25" s="14">
        <f t="shared" si="13"/>
        <v>11.081694473026378</v>
      </c>
      <c r="N25" s="14">
        <f t="shared" si="13"/>
        <v>4.5642651861007764</v>
      </c>
      <c r="O25" s="14">
        <f t="shared" si="13"/>
        <v>0.40639508691459991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0.76052355875550282</v>
      </c>
      <c r="D29" s="14">
        <f>(SUMIFS(MESKENOG2,KAYNAK,A29,SEBEP,B29,SÜRE,"Uzun",BİLDİRİM,"Bildirimli",İL,$B$10,İLÇE,$B$11)/VLOOKUP($B$11,ABONE2,4,FALSE))</f>
        <v>7.0337024652220421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0.76902497265392089</v>
      </c>
      <c r="F29" s="14">
        <f>(SUMIFS(TARIMSALAG2,KAYNAK,A29,SEBEP,B29,SÜRE,"Uzun",BİLDİRİM,"Bildirimli",İL,$B$10,İLÇE,$B$11)/VLOOKUP($B$11,ABONE2,6,FALSE))</f>
        <v>1.0098445809733085</v>
      </c>
      <c r="G29" s="14">
        <f>(SUMIFS(TARIMSALOG2,KAYNAK,A29,SEBEP,B29,SÜRE,"Uzun",BİLDİRİM,"Bildirimli",İL,$B$10,İLÇE,$B$11)/VLOOKUP($B$11,ABONE2,7,FALSE))</f>
        <v>2.9262214969322269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1.0512329322471576</v>
      </c>
      <c r="I29" s="14">
        <f>(SUMIFS(TICARETHANEAG2,KAYNAK,A29,SEBEP,B29,SÜRE,"Uzun",BİLDİRİM,"Bildirimli",İL,$B$10,İLÇE,$B$11)/VLOOKUP($B$11,ABONE2,9,FALSE))</f>
        <v>3.2619322963448121</v>
      </c>
      <c r="J29" s="14">
        <f>(SUMIFS(TICARETHANEOG2,KAYNAK,A29,SEBEP,B29,SÜRE,"Uzun",BİLDİRİM,"Bildirimli",İL,$B$10,İLÇE,$B$11)/VLOOKUP($B$11,ABONE2,10,FALSE))</f>
        <v>35.781679410158631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4.2861762999294992</v>
      </c>
      <c r="L29" s="14">
        <f>(SUMIFS(SANAYIAG2,KAYNAK,A29,SEBEP,B29,SÜRE,"Uzun",BİLDİRİM,"Bildirimli",İL,$B$10,İLÇE,$B$11)/VLOOKUP($B$11,ABONE2,12,FALSE))</f>
        <v>8.2408802819783649</v>
      </c>
      <c r="M29" s="14">
        <f>(SUMIFS(SANAYIOG2,KAYNAK,A29,SEBEP,B29,SÜRE,"Uzun",BİLDİRİM,"Bildirimli",İL,$B$10,İLÇE,$B$11)/VLOOKUP($B$11,ABONE2,13,FALSE))</f>
        <v>120.46332173107311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52.328267994122726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1.2304712927471493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2.2674297652952272E-2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2.2643569438106529E-2</v>
      </c>
      <c r="F31" s="14">
        <f>(SUMIFS(TARIMSALAG2,KAYNAK,A31,SEBEP,B31,SÜRE,"Uzun",BİLDİRİM,"Bildirimli",İL,$B$10,İLÇE,$B$11)/VLOOKUP($B$11,ABONE2,6,FALSE))</f>
        <v>7.9403004105166042E-3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7.768812254990631E-3</v>
      </c>
      <c r="I31" s="14">
        <f>(SUMIFS(TICARETHANEAG2,KAYNAK,A31,SEBEP,B31,SÜRE,"Uzun",BİLDİRİM,"Bildirimli",İL,$B$10,İLÇE,$B$11)/VLOOKUP($B$11,ABONE2,9,FALSE))</f>
        <v>7.0520385744685457E-2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6.8299271233041831E-2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2.7546535384532261E-2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0.78319785640845507</v>
      </c>
      <c r="D33" s="14">
        <f t="shared" ref="D33:O33" si="14">SUM(D28:D32)</f>
        <v>7.0337024652220421</v>
      </c>
      <c r="E33" s="14">
        <f t="shared" si="14"/>
        <v>0.79166854209202742</v>
      </c>
      <c r="F33" s="14">
        <f t="shared" si="14"/>
        <v>1.0177848813838251</v>
      </c>
      <c r="G33" s="14">
        <f t="shared" si="14"/>
        <v>2.9262214969322269</v>
      </c>
      <c r="H33" s="14">
        <f t="shared" si="14"/>
        <v>1.0590017445021482</v>
      </c>
      <c r="I33" s="14">
        <f t="shared" si="14"/>
        <v>3.3324526820894977</v>
      </c>
      <c r="J33" s="14">
        <f t="shared" si="14"/>
        <v>35.781679410158631</v>
      </c>
      <c r="K33" s="14">
        <f t="shared" si="14"/>
        <v>4.3544755711625411</v>
      </c>
      <c r="L33" s="14">
        <f t="shared" si="14"/>
        <v>8.2408802819783649</v>
      </c>
      <c r="M33" s="14">
        <f t="shared" si="14"/>
        <v>120.46332173107311</v>
      </c>
      <c r="N33" s="14">
        <f t="shared" si="14"/>
        <v>52.328267994122726</v>
      </c>
      <c r="O33" s="14">
        <f t="shared" si="14"/>
        <v>1.2580178281316816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43477</v>
      </c>
      <c r="D37" s="18">
        <f>VLOOKUP($B$11,ABONE2,4,FALSE)</f>
        <v>59</v>
      </c>
      <c r="E37" s="18">
        <f>VLOOKUP($B$11,ABONE2,5,FALSE)</f>
        <v>43536</v>
      </c>
      <c r="F37" s="18">
        <f>VLOOKUP($B$11,ABONE2,6,FALSE)</f>
        <v>1948</v>
      </c>
      <c r="G37" s="18">
        <f>VLOOKUP($B$11,ABONE2,7,FALSE)</f>
        <v>43</v>
      </c>
      <c r="H37" s="18">
        <f>VLOOKUP($B$11,ABONE2,8,FALSE)</f>
        <v>1991</v>
      </c>
      <c r="I37" s="18">
        <f>VLOOKUP($B$11,ABONE2,9,FALSE)</f>
        <v>6027</v>
      </c>
      <c r="J37" s="18">
        <f>VLOOKUP($B$11,ABONE2,10,FALSE)</f>
        <v>196</v>
      </c>
      <c r="K37" s="18">
        <f>VLOOKUP($B$11,ABONE2,11,FALSE)</f>
        <v>6223</v>
      </c>
      <c r="L37" s="29">
        <f>VLOOKUP($B$11,ABONE2,12,FALSE)</f>
        <v>17</v>
      </c>
      <c r="M37" s="29">
        <f>VLOOKUP($B$11,ABONE2,13,FALSE)</f>
        <v>11</v>
      </c>
      <c r="N37" s="29">
        <f>VLOOKUP($B$11,ABONE2,14,FALSE)</f>
        <v>28</v>
      </c>
      <c r="O37" s="29">
        <f>VLOOKUP($B$11,ABONE2,15,FALSE)</f>
        <v>51778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10538.4578</v>
      </c>
      <c r="D38" s="18">
        <f>VLOOKUP($B$11,TUKETIM,4,FALSE)</f>
        <v>804.29197083333338</v>
      </c>
      <c r="E38" s="18">
        <f>VLOOKUP($B$11,TUKETIM,5,FALSE)</f>
        <v>11342.749770833334</v>
      </c>
      <c r="F38" s="18">
        <f>VLOOKUP($B$11,TUKETIM,6,FALSE)</f>
        <v>616.98772083333336</v>
      </c>
      <c r="G38" s="18">
        <f>VLOOKUP($B$11,TUKETIM,7,FALSE)</f>
        <v>131.89504166666666</v>
      </c>
      <c r="H38" s="18">
        <f>VLOOKUP($B$11,TUKETIM,8,FALSE)</f>
        <v>748.88276250000001</v>
      </c>
      <c r="I38" s="18">
        <f>VLOOKUP($B$11,TUKETIM,9,FALSE)</f>
        <v>3679.6503999999995</v>
      </c>
      <c r="J38" s="18">
        <f>VLOOKUP($B$11,TUKETIM,10,FALSE)</f>
        <v>2446.513375</v>
      </c>
      <c r="K38" s="18">
        <f>VLOOKUP($B$11,TUKETIM,11,FALSE)</f>
        <v>6126.1637749999991</v>
      </c>
      <c r="L38" s="29">
        <f>VLOOKUP($B$11,TUKETIM,12,FALSE)</f>
        <v>38.026429166666667</v>
      </c>
      <c r="M38" s="29">
        <f>VLOOKUP($B$11,TUKETIM,13,FALSE)</f>
        <v>670.22427500000003</v>
      </c>
      <c r="N38" s="29">
        <f>VLOOKUP($B$11,TUKETIM,14,FALSE)</f>
        <v>708.25070416666665</v>
      </c>
      <c r="O38" s="29">
        <f>VLOOKUP($B$11,TUKETIM,15,FALSE)</f>
        <v>18926.047012499999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260253.14500000002</v>
      </c>
      <c r="D39" s="18">
        <f>VLOOKUP($B$11,ANLASMA,4,FALSE)</f>
        <v>11469.94</v>
      </c>
      <c r="E39" s="18">
        <f>VLOOKUP($B$11,ANLASMA,5,FALSE)</f>
        <v>271723.08500000002</v>
      </c>
      <c r="F39" s="18">
        <f>VLOOKUP($B$11,ANLASMA,6,FALSE)</f>
        <v>10181.11</v>
      </c>
      <c r="G39" s="18">
        <f>VLOOKUP($B$11,ANLASMA,7,FALSE)</f>
        <v>1863.9</v>
      </c>
      <c r="H39" s="18">
        <f>VLOOKUP($B$11,ANLASMA,8,FALSE)</f>
        <v>12045.01</v>
      </c>
      <c r="I39" s="18">
        <f>VLOOKUP($B$11,ANLASMA,9,FALSE)</f>
        <v>36277.205599999994</v>
      </c>
      <c r="J39" s="18">
        <f>VLOOKUP($B$11,ANLASMA,10,FALSE)</f>
        <v>52906.320999999996</v>
      </c>
      <c r="K39" s="18">
        <f>VLOOKUP($B$11,ANLASMA,11,FALSE)</f>
        <v>89183.526599999983</v>
      </c>
      <c r="L39" s="29">
        <f>VLOOKUP($B$11,ANLASMA,12,FALSE)</f>
        <v>253.20299999999997</v>
      </c>
      <c r="M39" s="29">
        <f>VLOOKUP($B$11,ANLASMA,13,FALSE)</f>
        <v>10423</v>
      </c>
      <c r="N39" s="29">
        <f>VLOOKUP($B$11,ANLASMA,14,FALSE)</f>
        <v>10676.203</v>
      </c>
      <c r="O39" s="29">
        <f>VLOOKUP($B$11,ANLASMA,15,FALSE)</f>
        <v>383627.82459999999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0.165284510363369</v>
      </c>
      <c r="D17" s="14">
        <f t="shared" si="1"/>
        <v>1.9014885229450111</v>
      </c>
      <c r="E17" s="14">
        <f t="shared" si="2"/>
        <v>0.16619714654893095</v>
      </c>
      <c r="F17" s="14">
        <f t="shared" si="3"/>
        <v>4.3414335954896739</v>
      </c>
      <c r="G17" s="14">
        <f t="shared" si="4"/>
        <v>22.267620260239884</v>
      </c>
      <c r="H17" s="14">
        <f t="shared" si="5"/>
        <v>6.4463700725916073</v>
      </c>
      <c r="I17" s="14">
        <f t="shared" si="6"/>
        <v>0.92302863860309103</v>
      </c>
      <c r="J17" s="14">
        <f t="shared" si="7"/>
        <v>9.3411720018821498</v>
      </c>
      <c r="K17" s="14">
        <f t="shared" si="8"/>
        <v>1.1383113380318426</v>
      </c>
      <c r="L17" s="14">
        <f t="shared" si="9"/>
        <v>13.771424188030124</v>
      </c>
      <c r="M17" s="14">
        <f t="shared" si="10"/>
        <v>67.068310242967456</v>
      </c>
      <c r="N17" s="14">
        <f t="shared" si="11"/>
        <v>43.153040859341729</v>
      </c>
      <c r="O17" s="19">
        <f t="shared" si="12"/>
        <v>0.92296692469054531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2.4175495184706612E-4</v>
      </c>
      <c r="D20" s="14">
        <f t="shared" si="1"/>
        <v>0</v>
      </c>
      <c r="E20" s="14">
        <f t="shared" si="2"/>
        <v>2.4162787328055229E-4</v>
      </c>
      <c r="F20" s="14">
        <f t="shared" si="3"/>
        <v>2.717928220218446E-3</v>
      </c>
      <c r="G20" s="14">
        <f t="shared" si="4"/>
        <v>2.1573214501795425E-2</v>
      </c>
      <c r="H20" s="14">
        <f t="shared" si="5"/>
        <v>4.9319618360981294E-3</v>
      </c>
      <c r="I20" s="14">
        <f t="shared" si="6"/>
        <v>8.3346950603738906E-4</v>
      </c>
      <c r="J20" s="14">
        <f t="shared" si="7"/>
        <v>8.2407708696369871E-3</v>
      </c>
      <c r="K20" s="14">
        <f t="shared" si="8"/>
        <v>1.0229012802685225E-3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7.9039130166509784E-4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4.2846397736586807E-2</v>
      </c>
      <c r="D21" s="14">
        <f t="shared" si="1"/>
        <v>0</v>
      </c>
      <c r="E21" s="14">
        <f t="shared" si="2"/>
        <v>4.282387551413367E-2</v>
      </c>
      <c r="F21" s="14">
        <f t="shared" si="3"/>
        <v>1.9755923484670026</v>
      </c>
      <c r="G21" s="14">
        <f t="shared" si="4"/>
        <v>0</v>
      </c>
      <c r="H21" s="14">
        <f t="shared" si="5"/>
        <v>1.7436134855921184</v>
      </c>
      <c r="I21" s="14">
        <f t="shared" si="6"/>
        <v>0.35481606094879858</v>
      </c>
      <c r="J21" s="14">
        <f t="shared" si="7"/>
        <v>1.9604083708850487E-2</v>
      </c>
      <c r="K21" s="14">
        <f t="shared" si="8"/>
        <v>0.34624346527932365</v>
      </c>
      <c r="L21" s="14">
        <f t="shared" si="9"/>
        <v>7.8139292361541708</v>
      </c>
      <c r="M21" s="14">
        <f t="shared" si="10"/>
        <v>0</v>
      </c>
      <c r="N21" s="14">
        <f t="shared" si="11"/>
        <v>3.5062502982743071</v>
      </c>
      <c r="O21" s="19">
        <f t="shared" si="12"/>
        <v>0.24829026753006728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0.20837266305180285</v>
      </c>
      <c r="D25" s="14">
        <f t="shared" ref="D25:O25" si="13">SUM(D15:D24)</f>
        <v>1.9014885229450111</v>
      </c>
      <c r="E25" s="14">
        <f t="shared" si="13"/>
        <v>0.20926264993634516</v>
      </c>
      <c r="F25" s="14">
        <f t="shared" si="13"/>
        <v>6.319743872176895</v>
      </c>
      <c r="G25" s="14">
        <f t="shared" si="13"/>
        <v>22.28919347474168</v>
      </c>
      <c r="H25" s="14">
        <f t="shared" si="13"/>
        <v>8.1949155200198227</v>
      </c>
      <c r="I25" s="14">
        <f t="shared" si="13"/>
        <v>1.278678169057927</v>
      </c>
      <c r="J25" s="14">
        <f t="shared" si="13"/>
        <v>9.3690168564606378</v>
      </c>
      <c r="K25" s="14">
        <f t="shared" si="13"/>
        <v>1.4855777045914347</v>
      </c>
      <c r="L25" s="14">
        <f t="shared" si="13"/>
        <v>21.585353424184294</v>
      </c>
      <c r="M25" s="14">
        <f t="shared" si="13"/>
        <v>67.068310242967456</v>
      </c>
      <c r="N25" s="14">
        <f t="shared" si="13"/>
        <v>46.659291157616039</v>
      </c>
      <c r="O25" s="14">
        <f t="shared" si="13"/>
        <v>1.1720475835222777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0.56138247239480943</v>
      </c>
      <c r="D29" s="14">
        <f>(SUMIFS(MESKENOG2,KAYNAK,A29,SEBEP,B29,SÜRE,"Uzun",BİLDİRİM,"Bildirimli",İL,$B$10,İLÇE,$B$11)/VLOOKUP($B$11,ABONE2,4,FALSE))</f>
        <v>8.0436489284501942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0.56531552811195351</v>
      </c>
      <c r="F29" s="14">
        <f>(SUMIFS(TARIMSALAG2,KAYNAK,A29,SEBEP,B29,SÜRE,"Uzun",BİLDİRİM,"Bildirimli",İL,$B$10,İLÇE,$B$11)/VLOOKUP($B$11,ABONE2,6,FALSE))</f>
        <v>11.68607402933786</v>
      </c>
      <c r="G29" s="14">
        <f>(SUMIFS(TARIMSALOG2,KAYNAK,A29,SEBEP,B29,SÜRE,"Uzun",BİLDİRİM,"Bildirimli",İL,$B$10,İLÇE,$B$11)/VLOOKUP($B$11,ABONE2,7,FALSE))</f>
        <v>60.452985738638141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17.412403518830878</v>
      </c>
      <c r="I29" s="14">
        <f>(SUMIFS(TICARETHANEAG2,KAYNAK,A29,SEBEP,B29,SÜRE,"Uzun",BİLDİRİM,"Bildirimli",İL,$B$10,İLÇE,$B$11)/VLOOKUP($B$11,ABONE2,9,FALSE))</f>
        <v>3.9244072586561423</v>
      </c>
      <c r="J29" s="14">
        <f>(SUMIFS(TICARETHANEOG2,KAYNAK,A29,SEBEP,B29,SÜRE,"Uzun",BİLDİRİM,"Bildirimli",İL,$B$10,İLÇE,$B$11)/VLOOKUP($B$11,ABONE2,10,FALSE))</f>
        <v>27.430160429421427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4.5255352956033716</v>
      </c>
      <c r="L29" s="14">
        <f>(SUMIFS(SANAYIAG2,KAYNAK,A29,SEBEP,B29,SÜRE,"Uzun",BİLDİRİM,"Bildirimli",İL,$B$10,İLÇE,$B$11)/VLOOKUP($B$11,ABONE2,12,FALSE))</f>
        <v>85.202905406860665</v>
      </c>
      <c r="M29" s="14">
        <f>(SUMIFS(SANAYIOG2,KAYNAK,A29,SEBEP,B29,SÜRE,"Uzun",BİLDİRİM,"Bildirimli",İL,$B$10,İLÇE,$B$11)/VLOOKUP($B$11,ABONE2,13,FALSE))</f>
        <v>428.20180806103986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274.29204404954919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2.9655068939477238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8.0420223645696048E-3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8.0377950729830071E-3</v>
      </c>
      <c r="F31" s="14">
        <f>(SUMIFS(TARIMSALAG2,KAYNAK,A31,SEBEP,B31,SÜRE,"Uzun",BİLDİRİM,"Bildirimli",İL,$B$10,İLÇE,$B$11)/VLOOKUP($B$11,ABONE2,6,FALSE))</f>
        <v>3.5619878460252967E-3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3.1437305619574098E-3</v>
      </c>
      <c r="I31" s="14">
        <f>(SUMIFS(TICARETHANEAG2,KAYNAK,A31,SEBEP,B31,SÜRE,"Uzun",BİLDİRİM,"Bildirimli",İL,$B$10,İLÇE,$B$11)/VLOOKUP($B$11,ABONE2,9,FALSE))</f>
        <v>3.1799924416843643E-2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3.0986684100700858E-2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1.1699270199159227E-2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0.56942449475937906</v>
      </c>
      <c r="D33" s="14">
        <f t="shared" ref="D33:O33" si="14">SUM(D28:D32)</f>
        <v>8.0436489284501942</v>
      </c>
      <c r="E33" s="14">
        <f t="shared" si="14"/>
        <v>0.57335332318493648</v>
      </c>
      <c r="F33" s="14">
        <f t="shared" si="14"/>
        <v>11.689636017183885</v>
      </c>
      <c r="G33" s="14">
        <f t="shared" si="14"/>
        <v>60.452985738638141</v>
      </c>
      <c r="H33" s="14">
        <f t="shared" si="14"/>
        <v>17.415547249392837</v>
      </c>
      <c r="I33" s="14">
        <f t="shared" si="14"/>
        <v>3.9562071830729857</v>
      </c>
      <c r="J33" s="14">
        <f t="shared" si="14"/>
        <v>27.430160429421427</v>
      </c>
      <c r="K33" s="14">
        <f t="shared" si="14"/>
        <v>4.5565219797040726</v>
      </c>
      <c r="L33" s="14">
        <f t="shared" si="14"/>
        <v>85.202905406860665</v>
      </c>
      <c r="M33" s="14">
        <f t="shared" si="14"/>
        <v>428.20180806103986</v>
      </c>
      <c r="N33" s="14">
        <f t="shared" si="14"/>
        <v>274.29204404954919</v>
      </c>
      <c r="O33" s="14">
        <f t="shared" si="14"/>
        <v>2.977206164146883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70352</v>
      </c>
      <c r="D37" s="18">
        <f>VLOOKUP($B$11,ABONE2,4,FALSE)</f>
        <v>37</v>
      </c>
      <c r="E37" s="18">
        <f>VLOOKUP($B$11,ABONE2,5,FALSE)</f>
        <v>70389</v>
      </c>
      <c r="F37" s="18">
        <f>VLOOKUP($B$11,ABONE2,6,FALSE)</f>
        <v>7396</v>
      </c>
      <c r="G37" s="18">
        <f>VLOOKUP($B$11,ABONE2,7,FALSE)</f>
        <v>984</v>
      </c>
      <c r="H37" s="18">
        <f>VLOOKUP($B$11,ABONE2,8,FALSE)</f>
        <v>8380</v>
      </c>
      <c r="I37" s="18">
        <f>VLOOKUP($B$11,ABONE2,9,FALSE)</f>
        <v>16689</v>
      </c>
      <c r="J37" s="18">
        <f>VLOOKUP($B$11,ABONE2,10,FALSE)</f>
        <v>438</v>
      </c>
      <c r="K37" s="18">
        <f>VLOOKUP($B$11,ABONE2,11,FALSE)</f>
        <v>17127</v>
      </c>
      <c r="L37" s="29">
        <f>VLOOKUP($B$11,ABONE2,12,FALSE)</f>
        <v>35</v>
      </c>
      <c r="M37" s="29">
        <f>VLOOKUP($B$11,ABONE2,13,FALSE)</f>
        <v>43</v>
      </c>
      <c r="N37" s="29">
        <f>VLOOKUP($B$11,ABONE2,14,FALSE)</f>
        <v>78</v>
      </c>
      <c r="O37" s="29">
        <f>VLOOKUP($B$11,ABONE2,15,FALSE)</f>
        <v>95974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13134.239816666668</v>
      </c>
      <c r="D38" s="18">
        <f>VLOOKUP($B$11,TUKETIM,4,FALSE)</f>
        <v>55.812220833333328</v>
      </c>
      <c r="E38" s="18">
        <f>VLOOKUP($B$11,TUKETIM,5,FALSE)</f>
        <v>13190.052037500001</v>
      </c>
      <c r="F38" s="18">
        <f>VLOOKUP($B$11,TUKETIM,6,FALSE)</f>
        <v>8049.3255916666676</v>
      </c>
      <c r="G38" s="18">
        <f>VLOOKUP($B$11,TUKETIM,7,FALSE)</f>
        <v>4359.1252166666654</v>
      </c>
      <c r="H38" s="18">
        <f>VLOOKUP($B$11,TUKETIM,8,FALSE)</f>
        <v>12408.450808333333</v>
      </c>
      <c r="I38" s="18">
        <f>VLOOKUP($B$11,TUKETIM,9,FALSE)</f>
        <v>9198.0370624999996</v>
      </c>
      <c r="J38" s="18">
        <f>VLOOKUP($B$11,TUKETIM,10,FALSE)</f>
        <v>4332.4618250000003</v>
      </c>
      <c r="K38" s="18">
        <f>VLOOKUP($B$11,TUKETIM,11,FALSE)</f>
        <v>13530.4988875</v>
      </c>
      <c r="L38" s="29">
        <f>VLOOKUP($B$11,TUKETIM,12,FALSE)</f>
        <v>239.35720416666666</v>
      </c>
      <c r="M38" s="29">
        <f>VLOOKUP($B$11,TUKETIM,13,FALSE)</f>
        <v>3385.4286208333324</v>
      </c>
      <c r="N38" s="29">
        <f>VLOOKUP($B$11,TUKETIM,14,FALSE)</f>
        <v>3624.785824999999</v>
      </c>
      <c r="O38" s="29">
        <f>VLOOKUP($B$11,TUKETIM,15,FALSE)</f>
        <v>42753.787558333337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334684.25940000004</v>
      </c>
      <c r="D39" s="18">
        <f>VLOOKUP($B$11,ANLASMA,4,FALSE)</f>
        <v>788.7</v>
      </c>
      <c r="E39" s="18">
        <f>VLOOKUP($B$11,ANLASMA,5,FALSE)</f>
        <v>335472.95940000005</v>
      </c>
      <c r="F39" s="18">
        <f>VLOOKUP($B$11,ANLASMA,6,FALSE)</f>
        <v>46533.697</v>
      </c>
      <c r="G39" s="18">
        <f>VLOOKUP($B$11,ANLASMA,7,FALSE)</f>
        <v>31398.951000000001</v>
      </c>
      <c r="H39" s="18">
        <f>VLOOKUP($B$11,ANLASMA,8,FALSE)</f>
        <v>77932.648000000001</v>
      </c>
      <c r="I39" s="18">
        <f>VLOOKUP($B$11,ANLASMA,9,FALSE)</f>
        <v>94986.904399999999</v>
      </c>
      <c r="J39" s="18">
        <f>VLOOKUP($B$11,ANLASMA,10,FALSE)</f>
        <v>60938.501000000004</v>
      </c>
      <c r="K39" s="18">
        <f>VLOOKUP($B$11,ANLASMA,11,FALSE)</f>
        <v>155925.40539999999</v>
      </c>
      <c r="L39" s="29">
        <f>VLOOKUP($B$11,ANLASMA,12,FALSE)</f>
        <v>1278.048</v>
      </c>
      <c r="M39" s="29">
        <f>VLOOKUP($B$11,ANLASMA,13,FALSE)</f>
        <v>59730</v>
      </c>
      <c r="N39" s="29">
        <f>VLOOKUP($B$11,ANLASMA,14,FALSE)</f>
        <v>61008.048000000003</v>
      </c>
      <c r="O39" s="29">
        <f>VLOOKUP($B$11,ANLASMA,15,FALSE)</f>
        <v>630339.06080000009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2.1469566543242738E-2</v>
      </c>
      <c r="D15" s="14">
        <f t="shared" ref="D15:D24" si="1">(SUMIFS(MESKENOG2,KAYNAK,A15,SEBEP,B15,SÜRE,"Uzun",BİLDİRİM,"Bildirimsiz",İL,$B$10,İLÇE,$B$11)/VLOOKUP($B$11,ABONE2,4,FALSE))</f>
        <v>3.434965768398137E-2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2.1474655202757799E-2</v>
      </c>
      <c r="F15" s="14">
        <f t="shared" ref="F15:F24" si="3">(SUMIFS(TARIMSALAG2,KAYNAK,A15,SEBEP,B15,SÜRE,"Uzun",BİLDİRİM,"Bildirimsiz",İL,$B$10,İLÇE,$B$11)/VLOOKUP($B$11,ABONE2,6,FALSE))</f>
        <v>0.35366162930633338</v>
      </c>
      <c r="G15" s="14">
        <f t="shared" ref="G15:G24" si="4">(SUMIFS(TARIMSALOG2,KAYNAK,A15,SEBEP,B15,SÜRE,"Uzun",BİLDİRİM,"Bildirimsiz",İL,$B$10,İLÇE,$B$11)/VLOOKUP($B$11,ABONE2,7,FALSE))</f>
        <v>0.53081909005521277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0.38232204355770522</v>
      </c>
      <c r="I15" s="14">
        <f t="shared" ref="I15:I24" si="6">(SUMIFS(TICARETHANEAG2,KAYNAK,A15,SEBEP,B15,SÜRE,"Uzun",BİLDİRİM,"Bildirimsiz",İL,$B$10,İLÇE,$B$11)/VLOOKUP($B$11,ABONE2,9,FALSE))</f>
        <v>5.1361680504393763E-2</v>
      </c>
      <c r="J15" s="14">
        <f t="shared" ref="J15:J24" si="7">(SUMIFS(TICARETHANEOG2,KAYNAK,A15,SEBEP,B15,SÜRE,"Uzun",BİLDİRİM,"Bildirimsiz",İL,$B$10,İLÇE,$B$11)/VLOOKUP($B$11,ABONE2,10,FALSE))</f>
        <v>0.61672264730796722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6.9346884150980462E-2</v>
      </c>
      <c r="L15" s="14">
        <f t="shared" ref="L15:L24" si="9">(SUMIFS(SANAYIAG2,KAYNAK,A15,SEBEP,B15,SÜRE,"Uzun",BİLDİRİM,"Bildirimsiz",İL,$B$10,İLÇE,$B$11)/VLOOKUP($B$11,ABONE2,12,FALSE))</f>
        <v>3.4416572896515084E-2</v>
      </c>
      <c r="M15" s="14">
        <f t="shared" ref="M15:M24" si="10">(SUMIFS(SANAYIOG2,KAYNAK,A15,SEBEP,B15,SÜRE,"Uzun",BİLDİRİM,"Bildirimsiz",İL,$B$10,İLÇE,$B$11)/VLOOKUP($B$11,ABONE2,13,FALSE))</f>
        <v>13.773762324146714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11.456282317911741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6.2883355752340109E-2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0.14297760355312278</v>
      </c>
      <c r="D17" s="14">
        <f t="shared" si="1"/>
        <v>0.30410035705811644</v>
      </c>
      <c r="E17" s="14">
        <f t="shared" si="2"/>
        <v>0.1430412598443522</v>
      </c>
      <c r="F17" s="14">
        <f t="shared" si="3"/>
        <v>4.6295655692649209</v>
      </c>
      <c r="G17" s="14">
        <f t="shared" si="4"/>
        <v>6.4796717490820512</v>
      </c>
      <c r="H17" s="14">
        <f t="shared" si="5"/>
        <v>4.9288744964669471</v>
      </c>
      <c r="I17" s="14">
        <f t="shared" si="6"/>
        <v>0.36760144543092693</v>
      </c>
      <c r="J17" s="14">
        <f t="shared" si="7"/>
        <v>7.8712704124320432</v>
      </c>
      <c r="K17" s="14">
        <f t="shared" si="8"/>
        <v>0.60630737384175082</v>
      </c>
      <c r="L17" s="14">
        <f t="shared" si="9"/>
        <v>0.21635863507749922</v>
      </c>
      <c r="M17" s="14">
        <f t="shared" si="10"/>
        <v>187.75489040079802</v>
      </c>
      <c r="N17" s="14">
        <f t="shared" si="11"/>
        <v>156.12188504272467</v>
      </c>
      <c r="O17" s="19">
        <f t="shared" si="12"/>
        <v>0.66943558978928352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3.2403134194715598E-2</v>
      </c>
      <c r="D21" s="14">
        <f t="shared" si="1"/>
        <v>0</v>
      </c>
      <c r="E21" s="14">
        <f t="shared" si="2"/>
        <v>3.2390332381798587E-2</v>
      </c>
      <c r="F21" s="14">
        <f t="shared" si="3"/>
        <v>0.48822768377651016</v>
      </c>
      <c r="G21" s="14">
        <f t="shared" si="4"/>
        <v>0</v>
      </c>
      <c r="H21" s="14">
        <f t="shared" si="5"/>
        <v>0.4092425391098829</v>
      </c>
      <c r="I21" s="14">
        <f t="shared" si="6"/>
        <v>7.7611561052311651E-2</v>
      </c>
      <c r="J21" s="14">
        <f t="shared" si="7"/>
        <v>4.7375955367077787E-3</v>
      </c>
      <c r="K21" s="14">
        <f t="shared" si="8"/>
        <v>7.5293302121663117E-2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6.0558303741620266E-2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2.8021274721628285E-3</v>
      </c>
      <c r="D22" s="14">
        <f t="shared" si="1"/>
        <v>0</v>
      </c>
      <c r="E22" s="14">
        <f t="shared" si="2"/>
        <v>2.8010204091406935E-3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4.0048952008510169E-3</v>
      </c>
      <c r="J22" s="14">
        <f t="shared" si="7"/>
        <v>0</v>
      </c>
      <c r="K22" s="14">
        <f t="shared" si="8"/>
        <v>3.8774918957063783E-3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2.8143168123953323E-3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0.19965243176324393</v>
      </c>
      <c r="D25" s="14">
        <f t="shared" ref="D25:O25" si="13">SUM(D15:D24)</f>
        <v>0.33845001474209779</v>
      </c>
      <c r="E25" s="14">
        <f t="shared" si="13"/>
        <v>0.19970726783804926</v>
      </c>
      <c r="F25" s="14">
        <f t="shared" si="13"/>
        <v>5.4714548823477642</v>
      </c>
      <c r="G25" s="14">
        <f t="shared" si="13"/>
        <v>7.0104908391372636</v>
      </c>
      <c r="H25" s="14">
        <f t="shared" si="13"/>
        <v>5.7204390791345352</v>
      </c>
      <c r="I25" s="14">
        <f t="shared" si="13"/>
        <v>0.50057958218848342</v>
      </c>
      <c r="J25" s="14">
        <f t="shared" si="13"/>
        <v>8.4927306552767181</v>
      </c>
      <c r="K25" s="14">
        <f t="shared" si="13"/>
        <v>0.75482505201010075</v>
      </c>
      <c r="L25" s="14">
        <f t="shared" si="13"/>
        <v>0.25077520797401431</v>
      </c>
      <c r="M25" s="14">
        <f t="shared" si="13"/>
        <v>201.52865272494472</v>
      </c>
      <c r="N25" s="14">
        <f t="shared" si="13"/>
        <v>167.5781673606364</v>
      </c>
      <c r="O25" s="14">
        <f t="shared" si="13"/>
        <v>0.79569156609563929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0.28891249178329942</v>
      </c>
      <c r="D28" s="14">
        <f>(SUMIFS(MESKENOG2,KAYNAK,A28,SEBEP,B28,SÜRE,"Uzun",BİLDİRİM,"Bildirimli",İL,$B$10,İLÇE,$B$11)/VLOOKUP($B$11,ABONE2,4,FALSE))</f>
        <v>0.10441261025306937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0.28883959966884015</v>
      </c>
      <c r="F28" s="14">
        <f>(SUMIFS(TARIMSALAG2,KAYNAK,A28,SEBEP,B28,SÜRE,"Uzun",BİLDİRİM,"Bildirimli",İL,$B$10,İLÇE,$B$11)/VLOOKUP($B$11,ABONE2,6,FALSE))</f>
        <v>0.41436835739744582</v>
      </c>
      <c r="G28" s="14">
        <f>(SUMIFS(TARIMSALOG2,KAYNAK,A28,SEBEP,B28,SÜRE,"Uzun",BİLDİRİM,"Bildirimli",İL,$B$10,İLÇE,$B$11)/VLOOKUP($B$11,ABONE2,7,FALSE))</f>
        <v>0.91901891151094983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0.49601038292624583</v>
      </c>
      <c r="I28" s="14">
        <f>(SUMIFS(TICARETHANEAG2,KAYNAK,A28,SEBEP,B28,SÜRE,"Uzun",BİLDİRİM,"Bildirimli",İL,$B$10,İLÇE,$B$11)/VLOOKUP($B$11,ABONE2,9,FALSE))</f>
        <v>0.80541761628554842</v>
      </c>
      <c r="J28" s="14">
        <f>(SUMIFS(TICARETHANEOG2,KAYNAK,A28,SEBEP,B28,SÜRE,"Uzun",BİLDİRİM,"Bildirimli",İL,$B$10,İLÇE,$B$11)/VLOOKUP($B$11,ABONE2,10,FALSE))</f>
        <v>6.0202803624863064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0.97131228179400964</v>
      </c>
      <c r="L28" s="14">
        <f>(SUMIFS(SANAYIAG2,KAYNAK,A28,SEBEP,B28,SÜRE,"Uzun",BİLDİRİM,"Bildirimli",İL,$B$10,İLÇE,$B$11)/VLOOKUP($B$11,ABONE2,12,FALSE))</f>
        <v>2.3747625114767001</v>
      </c>
      <c r="M28" s="14">
        <f>(SUMIFS(SANAYIOG2,KAYNAK,A28,SEBEP,B28,SÜRE,"Uzun",BİLDİRİM,"Bildirimli",İL,$B$10,İLÇE,$B$11)/VLOOKUP($B$11,ABONE2,13,FALSE))</f>
        <v>51.53053703558804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43.239201573689748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0.46111229112757757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0.18580829980581898</v>
      </c>
      <c r="D29" s="14">
        <f>(SUMIFS(MESKENOG2,KAYNAK,A29,SEBEP,B29,SÜRE,"Uzun",BİLDİRİM,"Bildirimli",İL,$B$10,İLÇE,$B$11)/VLOOKUP($B$11,ABONE2,4,FALSE))</f>
        <v>0.86652556019677052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0.18607723721676628</v>
      </c>
      <c r="F29" s="14">
        <f>(SUMIFS(TARIMSALAG2,KAYNAK,A29,SEBEP,B29,SÜRE,"Uzun",BİLDİRİM,"Bildirimli",İL,$B$10,İLÇE,$B$11)/VLOOKUP($B$11,ABONE2,6,FALSE))</f>
        <v>6.9871556912445074</v>
      </c>
      <c r="G29" s="14">
        <f>(SUMIFS(TARIMSALOG2,KAYNAK,A29,SEBEP,B29,SÜRE,"Uzun",BİLDİRİM,"Bildirimli",İL,$B$10,İLÇE,$B$11)/VLOOKUP($B$11,ABONE2,7,FALSE))</f>
        <v>6.747740908771533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6.9484233295670954</v>
      </c>
      <c r="I29" s="14">
        <f>(SUMIFS(TICARETHANEAG2,KAYNAK,A29,SEBEP,B29,SÜRE,"Uzun",BİLDİRİM,"Bildirimli",İL,$B$10,İLÇE,$B$11)/VLOOKUP($B$11,ABONE2,9,FALSE))</f>
        <v>0.92359610348133059</v>
      </c>
      <c r="J29" s="14">
        <f>(SUMIFS(TICARETHANEOG2,KAYNAK,A29,SEBEP,B29,SÜRE,"Uzun",BİLDİRİM,"Bildirimli",İL,$B$10,İLÇE,$B$11)/VLOOKUP($B$11,ABONE2,10,FALSE))</f>
        <v>17.326712123109413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1.4454103060421135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107.03159327882307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88.9780715209493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0.87482977563239328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0.4747207915891184</v>
      </c>
      <c r="D33" s="14">
        <f t="shared" ref="D33:O33" si="14">SUM(D28:D32)</f>
        <v>0.97093817044983988</v>
      </c>
      <c r="E33" s="14">
        <f t="shared" si="14"/>
        <v>0.47491683688560643</v>
      </c>
      <c r="F33" s="14">
        <f t="shared" si="14"/>
        <v>7.4015240486419529</v>
      </c>
      <c r="G33" s="14">
        <f t="shared" si="14"/>
        <v>7.6667598202824827</v>
      </c>
      <c r="H33" s="14">
        <f t="shared" si="14"/>
        <v>7.4444337124933408</v>
      </c>
      <c r="I33" s="14">
        <f t="shared" si="14"/>
        <v>1.7290137197668791</v>
      </c>
      <c r="J33" s="14">
        <f t="shared" si="14"/>
        <v>23.34699248559572</v>
      </c>
      <c r="K33" s="14">
        <f t="shared" si="14"/>
        <v>2.4167225878361229</v>
      </c>
      <c r="L33" s="14">
        <f t="shared" si="14"/>
        <v>2.3747625114767001</v>
      </c>
      <c r="M33" s="14">
        <f t="shared" si="14"/>
        <v>158.56213031441109</v>
      </c>
      <c r="N33" s="14">
        <f t="shared" si="14"/>
        <v>132.21727309463904</v>
      </c>
      <c r="O33" s="14">
        <f t="shared" si="14"/>
        <v>1.3359420667599708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55663</v>
      </c>
      <c r="D37" s="18">
        <f>VLOOKUP($B$11,ABONE2,4,FALSE)</f>
        <v>22</v>
      </c>
      <c r="E37" s="18">
        <f>VLOOKUP($B$11,ABONE2,5,FALSE)</f>
        <v>55685</v>
      </c>
      <c r="F37" s="18">
        <f>VLOOKUP($B$11,ABONE2,6,FALSE)</f>
        <v>3373</v>
      </c>
      <c r="G37" s="18">
        <f>VLOOKUP($B$11,ABONE2,7,FALSE)</f>
        <v>651</v>
      </c>
      <c r="H37" s="18">
        <f>VLOOKUP($B$11,ABONE2,8,FALSE)</f>
        <v>4024</v>
      </c>
      <c r="I37" s="18">
        <f>VLOOKUP($B$11,ABONE2,9,FALSE)</f>
        <v>11200</v>
      </c>
      <c r="J37" s="18">
        <f>VLOOKUP($B$11,ABONE2,10,FALSE)</f>
        <v>368</v>
      </c>
      <c r="K37" s="18">
        <f>VLOOKUP($B$11,ABONE2,11,FALSE)</f>
        <v>11568</v>
      </c>
      <c r="L37" s="29">
        <f>VLOOKUP($B$11,ABONE2,12,FALSE)</f>
        <v>14</v>
      </c>
      <c r="M37" s="29">
        <f>VLOOKUP($B$11,ABONE2,13,FALSE)</f>
        <v>69</v>
      </c>
      <c r="N37" s="29">
        <f>VLOOKUP($B$11,ABONE2,14,FALSE)</f>
        <v>83</v>
      </c>
      <c r="O37" s="29">
        <f>VLOOKUP($B$11,ABONE2,15,FALSE)</f>
        <v>71360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10184.402395833333</v>
      </c>
      <c r="D38" s="18">
        <f>VLOOKUP($B$11,TUKETIM,4,FALSE)</f>
        <v>11.926495833333332</v>
      </c>
      <c r="E38" s="18">
        <f>VLOOKUP($B$11,TUKETIM,5,FALSE)</f>
        <v>10196.328891666666</v>
      </c>
      <c r="F38" s="18">
        <f>VLOOKUP($B$11,TUKETIM,6,FALSE)</f>
        <v>2811.6663874999999</v>
      </c>
      <c r="G38" s="18">
        <f>VLOOKUP($B$11,TUKETIM,7,FALSE)</f>
        <v>2021.4039499999997</v>
      </c>
      <c r="H38" s="18">
        <f>VLOOKUP($B$11,TUKETIM,8,FALSE)</f>
        <v>4833.0703374999994</v>
      </c>
      <c r="I38" s="18">
        <f>VLOOKUP($B$11,TUKETIM,9,FALSE)</f>
        <v>5004.661187499999</v>
      </c>
      <c r="J38" s="18">
        <f>VLOOKUP($B$11,TUKETIM,10,FALSE)</f>
        <v>5019.5007208333336</v>
      </c>
      <c r="K38" s="18">
        <f>VLOOKUP($B$11,TUKETIM,11,FALSE)</f>
        <v>10024.161908333332</v>
      </c>
      <c r="L38" s="29">
        <f>VLOOKUP($B$11,TUKETIM,12,FALSE)</f>
        <v>93.355270833333321</v>
      </c>
      <c r="M38" s="29">
        <f>VLOOKUP($B$11,TUKETIM,13,FALSE)</f>
        <v>9008.0111458333322</v>
      </c>
      <c r="N38" s="29">
        <f>VLOOKUP($B$11,TUKETIM,14,FALSE)</f>
        <v>9101.3664166666658</v>
      </c>
      <c r="O38" s="29">
        <f>VLOOKUP($B$11,TUKETIM,15,FALSE)</f>
        <v>34154.927554166665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242474.2904</v>
      </c>
      <c r="D39" s="18">
        <f>VLOOKUP($B$11,ANLASMA,4,FALSE)</f>
        <v>619.21</v>
      </c>
      <c r="E39" s="18">
        <f>VLOOKUP($B$11,ANLASMA,5,FALSE)</f>
        <v>243093.50039999999</v>
      </c>
      <c r="F39" s="18">
        <f>VLOOKUP($B$11,ANLASMA,6,FALSE)</f>
        <v>31042.725000000002</v>
      </c>
      <c r="G39" s="18">
        <f>VLOOKUP($B$11,ANLASMA,7,FALSE)</f>
        <v>23719.89</v>
      </c>
      <c r="H39" s="18">
        <f>VLOOKUP($B$11,ANLASMA,8,FALSE)</f>
        <v>54762.615000000005</v>
      </c>
      <c r="I39" s="18">
        <f>VLOOKUP($B$11,ANLASMA,9,FALSE)</f>
        <v>62152.125399999997</v>
      </c>
      <c r="J39" s="18">
        <f>VLOOKUP($B$11,ANLASMA,10,FALSE)</f>
        <v>97003.075999999986</v>
      </c>
      <c r="K39" s="18">
        <f>VLOOKUP($B$11,ANLASMA,11,FALSE)</f>
        <v>159155.20139999999</v>
      </c>
      <c r="L39" s="29">
        <f>VLOOKUP($B$11,ANLASMA,12,FALSE)</f>
        <v>808.51900000000001</v>
      </c>
      <c r="M39" s="29">
        <f>VLOOKUP($B$11,ANLASMA,13,FALSE)</f>
        <v>65779.740000000005</v>
      </c>
      <c r="N39" s="29">
        <f>VLOOKUP($B$11,ANLASMA,14,FALSE)</f>
        <v>66588.259000000005</v>
      </c>
      <c r="O39" s="29">
        <f>VLOOKUP($B$11,ANLASMA,15,FALSE)</f>
        <v>523599.57579999999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5.8587467468443795E-2</v>
      </c>
      <c r="D15" s="14">
        <f t="shared" ref="D15:D24" si="1">(SUMIFS(MESKENOG2,KAYNAK,A15,SEBEP,B15,SÜRE,"Uzun",BİLDİRİM,"Bildirimsiz",İL,$B$10,İLÇE,$B$11)/VLOOKUP($B$11,ABONE2,4,FALSE))</f>
        <v>0.85463263747513607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5.962999622242824E-2</v>
      </c>
      <c r="F15" s="14">
        <f t="shared" ref="F15:F24" si="3">(SUMIFS(TARIMSALAG2,KAYNAK,A15,SEBEP,B15,SÜRE,"Uzun",BİLDİRİM,"Bildirimsiz",İL,$B$10,İLÇE,$B$11)/VLOOKUP($B$11,ABONE2,6,FALSE))</f>
        <v>0.58801553169183263</v>
      </c>
      <c r="G15" s="14">
        <f t="shared" ref="G15:G24" si="4">(SUMIFS(TARIMSALOG2,KAYNAK,A15,SEBEP,B15,SÜRE,"Uzun",BİLDİRİM,"Bildirimsiz",İL,$B$10,İLÇE,$B$11)/VLOOKUP($B$11,ABONE2,7,FALSE))</f>
        <v>5.6284702916317073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2.2192306643584585</v>
      </c>
      <c r="I15" s="14">
        <f t="shared" ref="I15:I24" si="6">(SUMIFS(TICARETHANEAG2,KAYNAK,A15,SEBEP,B15,SÜRE,"Uzun",BİLDİRİM,"Bildirimsiz",İL,$B$10,İLÇE,$B$11)/VLOOKUP($B$11,ABONE2,9,FALSE))</f>
        <v>0.11361021840498201</v>
      </c>
      <c r="J15" s="14">
        <f t="shared" ref="J15:J24" si="7">(SUMIFS(TICARETHANEOG2,KAYNAK,A15,SEBEP,B15,SÜRE,"Uzun",BİLDİRİM,"Bildirimsiz",İL,$B$10,İLÇE,$B$11)/VLOOKUP($B$11,ABONE2,10,FALSE))</f>
        <v>6.6697578327958382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0.46306525634185314</v>
      </c>
      <c r="L15" s="14">
        <f t="shared" ref="L15:L24" si="9">(SUMIFS(SANAYIAG2,KAYNAK,A15,SEBEP,B15,SÜRE,"Uzun",BİLDİRİM,"Bildirimsiz",İL,$B$10,İLÇE,$B$11)/VLOOKUP($B$11,ABONE2,12,FALSE))</f>
        <v>0.57789680125327136</v>
      </c>
      <c r="M15" s="14">
        <f t="shared" ref="M15:M24" si="10">(SUMIFS(SANAYIOG2,KAYNAK,A15,SEBEP,B15,SÜRE,"Uzun",BİLDİRİM,"Bildirimsiz",İL,$B$10,İLÇE,$B$11)/VLOOKUP($B$11,ABONE2,13,FALSE))</f>
        <v>82.14662324451605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71.336310101433028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0.25339378730158918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0.20175512199357432</v>
      </c>
      <c r="D17" s="14">
        <f t="shared" si="1"/>
        <v>9.2340966304527381</v>
      </c>
      <c r="E17" s="14">
        <f t="shared" si="2"/>
        <v>0.21358419412813262</v>
      </c>
      <c r="F17" s="14">
        <f t="shared" si="3"/>
        <v>3.6272986484376593</v>
      </c>
      <c r="G17" s="14">
        <f t="shared" si="4"/>
        <v>96.504026730872354</v>
      </c>
      <c r="H17" s="14">
        <f t="shared" si="5"/>
        <v>33.684492202623645</v>
      </c>
      <c r="I17" s="14">
        <f t="shared" si="6"/>
        <v>0.54217748584914793</v>
      </c>
      <c r="J17" s="14">
        <f t="shared" si="7"/>
        <v>16.253237585227765</v>
      </c>
      <c r="K17" s="14">
        <f t="shared" si="8"/>
        <v>1.37960663265565</v>
      </c>
      <c r="L17" s="14">
        <f t="shared" si="9"/>
        <v>69.453392697456039</v>
      </c>
      <c r="M17" s="14">
        <f t="shared" si="10"/>
        <v>80.971104451165601</v>
      </c>
      <c r="N17" s="14">
        <f t="shared" si="11"/>
        <v>79.444660724770358</v>
      </c>
      <c r="O17" s="19">
        <f t="shared" si="12"/>
        <v>0.73276919965535925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3.9109660177328393E-2</v>
      </c>
      <c r="D21" s="14">
        <f t="shared" si="1"/>
        <v>0</v>
      </c>
      <c r="E21" s="14">
        <f t="shared" si="2"/>
        <v>3.9058440790753782E-2</v>
      </c>
      <c r="F21" s="14">
        <f t="shared" si="3"/>
        <v>0.10888928838464526</v>
      </c>
      <c r="G21" s="14">
        <f t="shared" si="4"/>
        <v>0</v>
      </c>
      <c r="H21" s="14">
        <f t="shared" si="5"/>
        <v>7.3650036480229317E-2</v>
      </c>
      <c r="I21" s="14">
        <f t="shared" si="6"/>
        <v>6.7780300796223589E-2</v>
      </c>
      <c r="J21" s="14">
        <f t="shared" si="7"/>
        <v>0</v>
      </c>
      <c r="K21" s="14">
        <f t="shared" si="8"/>
        <v>6.4167482876424875E-2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4.3326561904964082E-2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0.29945224963934647</v>
      </c>
      <c r="D25" s="14">
        <f t="shared" ref="D25:O25" si="13">SUM(D15:D24)</f>
        <v>10.088729267927874</v>
      </c>
      <c r="E25" s="14">
        <f t="shared" si="13"/>
        <v>0.31227263114131465</v>
      </c>
      <c r="F25" s="14">
        <f t="shared" si="13"/>
        <v>4.3242034685141375</v>
      </c>
      <c r="G25" s="14">
        <f t="shared" si="13"/>
        <v>102.13249702250405</v>
      </c>
      <c r="H25" s="14">
        <f t="shared" si="13"/>
        <v>35.977372903462332</v>
      </c>
      <c r="I25" s="14">
        <f t="shared" si="13"/>
        <v>0.72356800505035346</v>
      </c>
      <c r="J25" s="14">
        <f t="shared" si="13"/>
        <v>22.922995418023604</v>
      </c>
      <c r="K25" s="14">
        <f t="shared" si="13"/>
        <v>1.906839371873928</v>
      </c>
      <c r="L25" s="14">
        <f t="shared" si="13"/>
        <v>70.031289498709313</v>
      </c>
      <c r="M25" s="14">
        <f t="shared" si="13"/>
        <v>163.11772769568165</v>
      </c>
      <c r="N25" s="14">
        <f t="shared" si="13"/>
        <v>150.78097082620337</v>
      </c>
      <c r="O25" s="14">
        <f t="shared" si="13"/>
        <v>1.0294895488619125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0.30247405678050987</v>
      </c>
      <c r="D28" s="14">
        <f>(SUMIFS(MESKENOG2,KAYNAK,A28,SEBEP,B28,SÜRE,"Uzun",BİLDİRİM,"Bildirimli",İL,$B$10,İLÇE,$B$11)/VLOOKUP($B$11,ABONE2,4,FALSE))</f>
        <v>9.5145564129668028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0.31453852385128706</v>
      </c>
      <c r="F28" s="14">
        <f>(SUMIFS(TARIMSALAG2,KAYNAK,A28,SEBEP,B28,SÜRE,"Uzun",BİLDİRİM,"Bildirimli",İL,$B$10,İLÇE,$B$11)/VLOOKUP($B$11,ABONE2,6,FALSE))</f>
        <v>7.8427719148877832</v>
      </c>
      <c r="G28" s="14">
        <f>(SUMIFS(TARIMSALOG2,KAYNAK,A28,SEBEP,B28,SÜRE,"Uzun",BİLDİRİM,"Bildirimli",İL,$B$10,İLÇE,$B$11)/VLOOKUP($B$11,ABONE2,7,FALSE))</f>
        <v>87.504876100600072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33.623388156218617</v>
      </c>
      <c r="I28" s="14">
        <f>(SUMIFS(TICARETHANEAG2,KAYNAK,A28,SEBEP,B28,SÜRE,"Uzun",BİLDİRİM,"Bildirimli",İL,$B$10,İLÇE,$B$11)/VLOOKUP($B$11,ABONE2,9,FALSE))</f>
        <v>0.58098614757465983</v>
      </c>
      <c r="J28" s="14">
        <f>(SUMIFS(TICARETHANEOG2,KAYNAK,A28,SEBEP,B28,SÜRE,"Uzun",BİLDİRİM,"Bildirimli",İL,$B$10,İLÇE,$B$11)/VLOOKUP($B$11,ABONE2,10,FALSE))</f>
        <v>30.612723428313597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2.1817344082932917</v>
      </c>
      <c r="L28" s="14">
        <f>(SUMIFS(SANAYIAG2,KAYNAK,A28,SEBEP,B28,SÜRE,"Uzun",BİLDİRİM,"Bildirimli",İL,$B$10,İLÇE,$B$11)/VLOOKUP($B$11,ABONE2,12,FALSE))</f>
        <v>5.6166383884642244</v>
      </c>
      <c r="M28" s="14">
        <f>(SUMIFS(SANAYIOG2,KAYNAK,A28,SEBEP,B28,SÜRE,"Uzun",BİLDİRİM,"Bildirimli",İL,$B$10,İLÇE,$B$11)/VLOOKUP($B$11,ABONE2,13,FALSE))</f>
        <v>247.42742125320638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215.38020906631283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1.1662720668380786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0.19146880100595834</v>
      </c>
      <c r="D29" s="14">
        <f>(SUMIFS(MESKENOG2,KAYNAK,A29,SEBEP,B29,SÜRE,"Uzun",BİLDİRİM,"Bildirimli",İL,$B$10,İLÇE,$B$11)/VLOOKUP($B$11,ABONE2,4,FALSE))</f>
        <v>11.107708862997059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0.20576509294869691</v>
      </c>
      <c r="F29" s="14">
        <f>(SUMIFS(TARIMSALAG2,KAYNAK,A29,SEBEP,B29,SÜRE,"Uzun",BİLDİRİM,"Bildirimli",İL,$B$10,İLÇE,$B$11)/VLOOKUP($B$11,ABONE2,6,FALSE))</f>
        <v>3.0773303876972853</v>
      </c>
      <c r="G29" s="14">
        <f>(SUMIFS(TARIMSALOG2,KAYNAK,A29,SEBEP,B29,SÜRE,"Uzun",BİLDİRİM,"Bildirimli",İL,$B$10,İLÇE,$B$11)/VLOOKUP($B$11,ABONE2,7,FALSE))</f>
        <v>74.392950745542691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26.156819176644017</v>
      </c>
      <c r="I29" s="14">
        <f>(SUMIFS(TICARETHANEAG2,KAYNAK,A29,SEBEP,B29,SÜRE,"Uzun",BİLDİRİM,"Bildirimli",İL,$B$10,İLÇE,$B$11)/VLOOKUP($B$11,ABONE2,9,FALSE))</f>
        <v>0.34779770513490144</v>
      </c>
      <c r="J29" s="14">
        <f>(SUMIFS(TICARETHANEOG2,KAYNAK,A29,SEBEP,B29,SÜRE,"Uzun",BİLDİRİM,"Bildirimli",İL,$B$10,İLÇE,$B$11)/VLOOKUP($B$11,ABONE2,10,FALSE))</f>
        <v>31.33186300986802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1.9993068463777517</v>
      </c>
      <c r="L29" s="14">
        <f>(SUMIFS(SANAYIAG2,KAYNAK,A29,SEBEP,B29,SÜRE,"Uzun",BİLDİRİM,"Bildirimli",İL,$B$10,İLÇE,$B$11)/VLOOKUP($B$11,ABONE2,12,FALSE))</f>
        <v>1.1801780049404804</v>
      </c>
      <c r="M29" s="14">
        <f>(SUMIFS(SANAYIOG2,KAYNAK,A29,SEBEP,B29,SÜRE,"Uzun",BİLDİRİM,"Bildirimli",İL,$B$10,İLÇE,$B$11)/VLOOKUP($B$11,ABONE2,13,FALSE))</f>
        <v>465.1323115805157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403.64467941989733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1.3041835092424097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2.3695918113630565E-3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2.3664885105811029E-3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6.0427895653010176E-3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5.7206974799807273E-3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2.8994143814433785E-3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0.49631244959783122</v>
      </c>
      <c r="D33" s="14">
        <f t="shared" ref="D33:O33" si="14">SUM(D28:D32)</f>
        <v>20.622265275963862</v>
      </c>
      <c r="E33" s="14">
        <f t="shared" si="14"/>
        <v>0.52267010531056501</v>
      </c>
      <c r="F33" s="14">
        <f t="shared" si="14"/>
        <v>10.920102302585068</v>
      </c>
      <c r="G33" s="14">
        <f t="shared" si="14"/>
        <v>161.89782684614278</v>
      </c>
      <c r="H33" s="14">
        <f t="shared" si="14"/>
        <v>59.780207332862631</v>
      </c>
      <c r="I33" s="14">
        <f t="shared" si="14"/>
        <v>0.93482664227486234</v>
      </c>
      <c r="J33" s="14">
        <f t="shared" si="14"/>
        <v>61.944586438181616</v>
      </c>
      <c r="K33" s="14">
        <f t="shared" si="14"/>
        <v>4.1867619521510244</v>
      </c>
      <c r="L33" s="14">
        <f t="shared" si="14"/>
        <v>6.796816393404705</v>
      </c>
      <c r="M33" s="14">
        <f t="shared" si="14"/>
        <v>712.55973283372214</v>
      </c>
      <c r="N33" s="14">
        <f t="shared" si="14"/>
        <v>619.0248884862101</v>
      </c>
      <c r="O33" s="14">
        <f t="shared" si="14"/>
        <v>2.4733549904619321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42704</v>
      </c>
      <c r="D37" s="18">
        <f>VLOOKUP($B$11,ABONE2,4,FALSE)</f>
        <v>56</v>
      </c>
      <c r="E37" s="18">
        <f>VLOOKUP($B$11,ABONE2,5,FALSE)</f>
        <v>42760</v>
      </c>
      <c r="F37" s="18">
        <f>VLOOKUP($B$11,ABONE2,6,FALSE)</f>
        <v>209</v>
      </c>
      <c r="G37" s="18">
        <f>VLOOKUP($B$11,ABONE2,7,FALSE)</f>
        <v>100</v>
      </c>
      <c r="H37" s="18">
        <f>VLOOKUP($B$11,ABONE2,8,FALSE)</f>
        <v>309</v>
      </c>
      <c r="I37" s="18">
        <f>VLOOKUP($B$11,ABONE2,9,FALSE)</f>
        <v>8028</v>
      </c>
      <c r="J37" s="18">
        <f>VLOOKUP($B$11,ABONE2,10,FALSE)</f>
        <v>452</v>
      </c>
      <c r="K37" s="18">
        <f>VLOOKUP($B$11,ABONE2,11,FALSE)</f>
        <v>8480</v>
      </c>
      <c r="L37" s="29">
        <f>VLOOKUP($B$11,ABONE2,12,FALSE)</f>
        <v>11</v>
      </c>
      <c r="M37" s="29">
        <f>VLOOKUP($B$11,ABONE2,13,FALSE)</f>
        <v>72</v>
      </c>
      <c r="N37" s="29">
        <f>VLOOKUP($B$11,ABONE2,14,FALSE)</f>
        <v>83</v>
      </c>
      <c r="O37" s="29">
        <f>VLOOKUP($B$11,ABONE2,15,FALSE)</f>
        <v>51632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9016.6125875000016</v>
      </c>
      <c r="D38" s="18">
        <f>VLOOKUP($B$11,TUKETIM,4,FALSE)</f>
        <v>53.630095833333336</v>
      </c>
      <c r="E38" s="18">
        <f>VLOOKUP($B$11,TUKETIM,5,FALSE)</f>
        <v>9070.2426833333357</v>
      </c>
      <c r="F38" s="18">
        <f>VLOOKUP($B$11,TUKETIM,6,FALSE)</f>
        <v>66.752145833333316</v>
      </c>
      <c r="G38" s="18">
        <f>VLOOKUP($B$11,TUKETIM,7,FALSE)</f>
        <v>400.87761666666665</v>
      </c>
      <c r="H38" s="18">
        <f>VLOOKUP($B$11,TUKETIM,8,FALSE)</f>
        <v>467.62976249999997</v>
      </c>
      <c r="I38" s="18">
        <f>VLOOKUP($B$11,TUKETIM,9,FALSE)</f>
        <v>5795.7588999999998</v>
      </c>
      <c r="J38" s="18">
        <f>VLOOKUP($B$11,TUKETIM,10,FALSE)</f>
        <v>9238.7249499999998</v>
      </c>
      <c r="K38" s="18">
        <f>VLOOKUP($B$11,TUKETIM,11,FALSE)</f>
        <v>15034.483850000001</v>
      </c>
      <c r="L38" s="29">
        <f>VLOOKUP($B$11,TUKETIM,12,FALSE)</f>
        <v>82.407712500000017</v>
      </c>
      <c r="M38" s="29">
        <f>VLOOKUP($B$11,TUKETIM,13,FALSE)</f>
        <v>69602.856908333328</v>
      </c>
      <c r="N38" s="29">
        <f>VLOOKUP($B$11,TUKETIM,14,FALSE)</f>
        <v>69685.264620833332</v>
      </c>
      <c r="O38" s="29">
        <f>VLOOKUP($B$11,TUKETIM,15,FALSE)</f>
        <v>94257.620916666667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249927.057</v>
      </c>
      <c r="D39" s="18">
        <f>VLOOKUP($B$11,ANLASMA,4,FALSE)</f>
        <v>1784.51</v>
      </c>
      <c r="E39" s="18">
        <f>VLOOKUP($B$11,ANLASMA,5,FALSE)</f>
        <v>251711.56700000001</v>
      </c>
      <c r="F39" s="18">
        <f>VLOOKUP($B$11,ANLASMA,6,FALSE)</f>
        <v>1127.0350000000001</v>
      </c>
      <c r="G39" s="18">
        <f>VLOOKUP($B$11,ANLASMA,7,FALSE)</f>
        <v>3642.8</v>
      </c>
      <c r="H39" s="18">
        <f>VLOOKUP($B$11,ANLASMA,8,FALSE)</f>
        <v>4769.835</v>
      </c>
      <c r="I39" s="18">
        <f>VLOOKUP($B$11,ANLASMA,9,FALSE)</f>
        <v>51101.521000000001</v>
      </c>
      <c r="J39" s="18">
        <f>VLOOKUP($B$11,ANLASMA,10,FALSE)</f>
        <v>440240.72700000001</v>
      </c>
      <c r="K39" s="18">
        <f>VLOOKUP($B$11,ANLASMA,11,FALSE)</f>
        <v>491342.24800000002</v>
      </c>
      <c r="L39" s="29">
        <f>VLOOKUP($B$11,ANLASMA,12,FALSE)</f>
        <v>527.35</v>
      </c>
      <c r="M39" s="29">
        <f>VLOOKUP($B$11,ANLASMA,13,FALSE)</f>
        <v>229957.91699999999</v>
      </c>
      <c r="N39" s="29">
        <f>VLOOKUP($B$11,ANLASMA,14,FALSE)</f>
        <v>230485.26699999999</v>
      </c>
      <c r="O39" s="29">
        <f>VLOOKUP($B$11,ANLASMA,15,FALSE)</f>
        <v>978308.91700000002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0.56546921269803685</v>
      </c>
      <c r="D17" s="14">
        <f t="shared" si="1"/>
        <v>20.982324106998995</v>
      </c>
      <c r="E17" s="14">
        <f t="shared" si="2"/>
        <v>0.61650930832996398</v>
      </c>
      <c r="F17" s="14">
        <f t="shared" si="3"/>
        <v>4.5031908326239805</v>
      </c>
      <c r="G17" s="14">
        <f t="shared" si="4"/>
        <v>4.4446446354794746</v>
      </c>
      <c r="H17" s="14">
        <f t="shared" si="5"/>
        <v>4.4978627525840631</v>
      </c>
      <c r="I17" s="14">
        <f t="shared" si="6"/>
        <v>1.9433376513627689</v>
      </c>
      <c r="J17" s="14">
        <f t="shared" si="7"/>
        <v>65.860457077226883</v>
      </c>
      <c r="K17" s="14">
        <f t="shared" si="8"/>
        <v>3.8210903855798195</v>
      </c>
      <c r="L17" s="14">
        <f t="shared" si="9"/>
        <v>17.456321168870236</v>
      </c>
      <c r="M17" s="14">
        <f t="shared" si="10"/>
        <v>35.877033529312818</v>
      </c>
      <c r="N17" s="14">
        <f t="shared" si="11"/>
        <v>28.508748585135788</v>
      </c>
      <c r="O17" s="19">
        <f t="shared" si="12"/>
        <v>1.2675879895938824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3.5211847285557943E-2</v>
      </c>
      <c r="H18" s="14">
        <f t="shared" si="5"/>
        <v>3.2045043032895345E-3</v>
      </c>
      <c r="I18" s="14">
        <f t="shared" si="6"/>
        <v>0</v>
      </c>
      <c r="J18" s="14">
        <f t="shared" si="7"/>
        <v>1.6967825760204392E-3</v>
      </c>
      <c r="K18" s="14">
        <f t="shared" si="8"/>
        <v>4.9847961705936274E-5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5.7118930238527698E-5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5.6153742256684389E-2</v>
      </c>
      <c r="D20" s="14">
        <f t="shared" si="1"/>
        <v>3.1790334429591929</v>
      </c>
      <c r="E20" s="14">
        <f t="shared" si="2"/>
        <v>6.3960629232961613E-2</v>
      </c>
      <c r="F20" s="14">
        <f t="shared" si="3"/>
        <v>1.0090507999458424E-2</v>
      </c>
      <c r="G20" s="14">
        <f t="shared" si="4"/>
        <v>0</v>
      </c>
      <c r="H20" s="14">
        <f t="shared" si="5"/>
        <v>9.1722069502571755E-3</v>
      </c>
      <c r="I20" s="14">
        <f t="shared" si="6"/>
        <v>2.7408501143601643E-2</v>
      </c>
      <c r="J20" s="14">
        <f t="shared" si="7"/>
        <v>1.3989213543821255</v>
      </c>
      <c r="K20" s="14">
        <f t="shared" si="8"/>
        <v>6.7700711326345642E-2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6.3791911003455062E-2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0.16558284062046097</v>
      </c>
      <c r="D21" s="14">
        <f t="shared" si="1"/>
        <v>0</v>
      </c>
      <c r="E21" s="14">
        <f t="shared" si="2"/>
        <v>0.16516890007653157</v>
      </c>
      <c r="F21" s="14">
        <f t="shared" si="3"/>
        <v>0.25543432504518548</v>
      </c>
      <c r="G21" s="14">
        <f t="shared" si="4"/>
        <v>0</v>
      </c>
      <c r="H21" s="14">
        <f t="shared" si="5"/>
        <v>0.23218816056034525</v>
      </c>
      <c r="I21" s="14">
        <f t="shared" si="6"/>
        <v>1.6432200221288853</v>
      </c>
      <c r="J21" s="14">
        <f t="shared" si="7"/>
        <v>0</v>
      </c>
      <c r="K21" s="14">
        <f t="shared" si="8"/>
        <v>1.5949456174437433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0.42562268327907615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3.3224390097945722E-3</v>
      </c>
      <c r="D22" s="14">
        <f t="shared" si="1"/>
        <v>0</v>
      </c>
      <c r="E22" s="14">
        <f t="shared" si="2"/>
        <v>3.3141332445006974E-3</v>
      </c>
      <c r="F22" s="14">
        <f t="shared" si="3"/>
        <v>1.1829795083256201E-2</v>
      </c>
      <c r="G22" s="14">
        <f t="shared" si="4"/>
        <v>0</v>
      </c>
      <c r="H22" s="14">
        <f t="shared" si="5"/>
        <v>1.0753207736278924E-2</v>
      </c>
      <c r="I22" s="14">
        <f t="shared" si="6"/>
        <v>1.9478777693920612E-4</v>
      </c>
      <c r="J22" s="14">
        <f t="shared" si="7"/>
        <v>0</v>
      </c>
      <c r="K22" s="14">
        <f t="shared" si="8"/>
        <v>1.8906531503815166E-4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2.8571747396880045E-3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1.1594206252340694E-3</v>
      </c>
      <c r="D24" s="14">
        <f t="shared" si="1"/>
        <v>0</v>
      </c>
      <c r="E24" s="14">
        <f t="shared" si="2"/>
        <v>1.1565221896084092E-3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1.4727938899490658E-3</v>
      </c>
      <c r="J24" s="14">
        <f t="shared" si="7"/>
        <v>0</v>
      </c>
      <c r="K24" s="14">
        <f t="shared" si="8"/>
        <v>1.4295262524423771E-3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1.188260876676801E-3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0.79168765521021078</v>
      </c>
      <c r="D25" s="14">
        <f t="shared" ref="D25:O25" si="13">SUM(D15:D24)</f>
        <v>24.161357549958186</v>
      </c>
      <c r="E25" s="14">
        <f t="shared" si="13"/>
        <v>0.85010949307356631</v>
      </c>
      <c r="F25" s="14">
        <f t="shared" si="13"/>
        <v>4.7805454607518802</v>
      </c>
      <c r="G25" s="14">
        <f t="shared" si="13"/>
        <v>4.4798564827650322</v>
      </c>
      <c r="H25" s="14">
        <f t="shared" si="13"/>
        <v>4.7531808321342339</v>
      </c>
      <c r="I25" s="14">
        <f t="shared" si="13"/>
        <v>3.6156337563021443</v>
      </c>
      <c r="J25" s="14">
        <f t="shared" si="13"/>
        <v>67.261075214185027</v>
      </c>
      <c r="K25" s="14">
        <f t="shared" si="13"/>
        <v>5.4854051538790953</v>
      </c>
      <c r="L25" s="14">
        <f t="shared" si="13"/>
        <v>17.456321168870236</v>
      </c>
      <c r="M25" s="14">
        <f t="shared" si="13"/>
        <v>35.877033529312818</v>
      </c>
      <c r="N25" s="14">
        <f t="shared" si="13"/>
        <v>28.508748585135788</v>
      </c>
      <c r="O25" s="14">
        <f t="shared" si="13"/>
        <v>1.761105138423017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5.8635797063933688E-2</v>
      </c>
      <c r="D29" s="14">
        <f>(SUMIFS(MESKENOG2,KAYNAK,A29,SEBEP,B29,SÜRE,"Uzun",BİLDİRİM,"Bildirimli",İL,$B$10,İLÇE,$B$11)/VLOOKUP($B$11,ABONE2,4,FALSE))</f>
        <v>3.33605878590742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6.6829026806852682E-2</v>
      </c>
      <c r="F29" s="14">
        <f>(SUMIFS(TARIMSALAG2,KAYNAK,A29,SEBEP,B29,SÜRE,"Uzun",BİLDİRİM,"Bildirimli",İL,$B$10,İLÇE,$B$11)/VLOOKUP($B$11,ABONE2,6,FALSE))</f>
        <v>1.3679796422691679</v>
      </c>
      <c r="G29" s="14">
        <f>(SUMIFS(TARIMSALOG2,KAYNAK,A29,SEBEP,B29,SÜRE,"Uzun",BİLDİRİM,"Bildirimli",İL,$B$10,İLÇE,$B$11)/VLOOKUP($B$11,ABONE2,7,FALSE))</f>
        <v>0.10540579849761975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1.2530773117332132</v>
      </c>
      <c r="I29" s="14">
        <f>(SUMIFS(TICARETHANEAG2,KAYNAK,A29,SEBEP,B29,SÜRE,"Uzun",BİLDİRİM,"Bildirimli",İL,$B$10,İLÇE,$B$11)/VLOOKUP($B$11,ABONE2,9,FALSE))</f>
        <v>0.33705079583430053</v>
      </c>
      <c r="J29" s="14">
        <f>(SUMIFS(TICARETHANEOG2,KAYNAK,A29,SEBEP,B29,SÜRE,"Uzun",BİLDİRİM,"Bildirimli",İL,$B$10,İLÇE,$B$11)/VLOOKUP($B$11,ABONE2,10,FALSE))</f>
        <v>1.2831659485455771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0.36484570165680685</v>
      </c>
      <c r="L29" s="14">
        <f>(SUMIFS(SANAYIAG2,KAYNAK,A29,SEBEP,B29,SÜRE,"Uzun",BİLDİRİM,"Bildirimli",İL,$B$10,İLÇE,$B$11)/VLOOKUP($B$11,ABONE2,12,FALSE))</f>
        <v>2.9315616795999793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1.1726246718399918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0.13916025984990274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5.8635797063933688E-2</v>
      </c>
      <c r="D33" s="14">
        <f t="shared" ref="D33:O33" si="14">SUM(D28:D32)</f>
        <v>3.33605878590742</v>
      </c>
      <c r="E33" s="14">
        <f t="shared" si="14"/>
        <v>6.6829026806852682E-2</v>
      </c>
      <c r="F33" s="14">
        <f t="shared" si="14"/>
        <v>1.3679796422691679</v>
      </c>
      <c r="G33" s="14">
        <f t="shared" si="14"/>
        <v>0.10540579849761975</v>
      </c>
      <c r="H33" s="14">
        <f t="shared" si="14"/>
        <v>1.2530773117332132</v>
      </c>
      <c r="I33" s="14">
        <f t="shared" si="14"/>
        <v>0.33705079583430053</v>
      </c>
      <c r="J33" s="14">
        <f t="shared" si="14"/>
        <v>1.2831659485455771</v>
      </c>
      <c r="K33" s="14">
        <f t="shared" si="14"/>
        <v>0.36484570165680685</v>
      </c>
      <c r="L33" s="14">
        <f t="shared" si="14"/>
        <v>2.9315616795999793</v>
      </c>
      <c r="M33" s="14">
        <f t="shared" si="14"/>
        <v>0</v>
      </c>
      <c r="N33" s="14">
        <f t="shared" si="14"/>
        <v>1.1726246718399918</v>
      </c>
      <c r="O33" s="14">
        <f t="shared" si="14"/>
        <v>0.13916025984990274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49877</v>
      </c>
      <c r="D37" s="18">
        <f>VLOOKUP($B$11,ABONE2,4,FALSE)</f>
        <v>125</v>
      </c>
      <c r="E37" s="18">
        <f>VLOOKUP($B$11,ABONE2,5,FALSE)</f>
        <v>50002</v>
      </c>
      <c r="F37" s="18">
        <f>VLOOKUP($B$11,ABONE2,6,FALSE)</f>
        <v>849</v>
      </c>
      <c r="G37" s="18">
        <f>VLOOKUP($B$11,ABONE2,7,FALSE)</f>
        <v>85</v>
      </c>
      <c r="H37" s="18">
        <f>VLOOKUP($B$11,ABONE2,8,FALSE)</f>
        <v>934</v>
      </c>
      <c r="I37" s="18">
        <f>VLOOKUP($B$11,ABONE2,9,FALSE)</f>
        <v>10969</v>
      </c>
      <c r="J37" s="18">
        <f>VLOOKUP($B$11,ABONE2,10,FALSE)</f>
        <v>332</v>
      </c>
      <c r="K37" s="18">
        <f>VLOOKUP($B$11,ABONE2,11,FALSE)</f>
        <v>11301</v>
      </c>
      <c r="L37" s="29">
        <f>VLOOKUP($B$11,ABONE2,12,FALSE)</f>
        <v>10</v>
      </c>
      <c r="M37" s="29">
        <f>VLOOKUP($B$11,ABONE2,13,FALSE)</f>
        <v>15</v>
      </c>
      <c r="N37" s="29">
        <f>VLOOKUP($B$11,ABONE2,14,FALSE)</f>
        <v>25</v>
      </c>
      <c r="O37" s="29">
        <f>VLOOKUP($B$11,ABONE2,15,FALSE)</f>
        <v>62262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20074.517091666668</v>
      </c>
      <c r="D38" s="18">
        <f>VLOOKUP($B$11,TUKETIM,4,FALSE)</f>
        <v>445.90917083333335</v>
      </c>
      <c r="E38" s="18">
        <f>VLOOKUP($B$11,TUKETIM,5,FALSE)</f>
        <v>20520.426262500001</v>
      </c>
      <c r="F38" s="18">
        <f>VLOOKUP($B$11,TUKETIM,6,FALSE)</f>
        <v>485.17985833333336</v>
      </c>
      <c r="G38" s="18">
        <f>VLOOKUP($B$11,TUKETIM,7,FALSE)</f>
        <v>883.47458333333338</v>
      </c>
      <c r="H38" s="18">
        <f>VLOOKUP($B$11,TUKETIM,8,FALSE)</f>
        <v>1368.6544416666668</v>
      </c>
      <c r="I38" s="18">
        <f>VLOOKUP($B$11,TUKETIM,9,FALSE)</f>
        <v>9724.1847083333323</v>
      </c>
      <c r="J38" s="18">
        <f>VLOOKUP($B$11,TUKETIM,10,FALSE)</f>
        <v>6611.9219000000003</v>
      </c>
      <c r="K38" s="18">
        <f>VLOOKUP($B$11,TUKETIM,11,FALSE)</f>
        <v>16336.106608333332</v>
      </c>
      <c r="L38" s="29">
        <f>VLOOKUP($B$11,TUKETIM,12,FALSE)</f>
        <v>63.498066666666666</v>
      </c>
      <c r="M38" s="29">
        <f>VLOOKUP($B$11,TUKETIM,13,FALSE)</f>
        <v>908.4300833333333</v>
      </c>
      <c r="N38" s="29">
        <f>VLOOKUP($B$11,TUKETIM,14,FALSE)</f>
        <v>971.92814999999996</v>
      </c>
      <c r="O38" s="29">
        <f>VLOOKUP($B$11,TUKETIM,15,FALSE)</f>
        <v>39197.115462499998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319812.05560000008</v>
      </c>
      <c r="D39" s="18">
        <f>VLOOKUP($B$11,ANLASMA,4,FALSE)</f>
        <v>13476.410000000002</v>
      </c>
      <c r="E39" s="18">
        <f>VLOOKUP($B$11,ANLASMA,5,FALSE)</f>
        <v>333288.46560000005</v>
      </c>
      <c r="F39" s="18">
        <f>VLOOKUP($B$11,ANLASMA,6,FALSE)</f>
        <v>3854.3040000000001</v>
      </c>
      <c r="G39" s="18">
        <f>VLOOKUP($B$11,ANLASMA,7,FALSE)</f>
        <v>3866.01</v>
      </c>
      <c r="H39" s="18">
        <f>VLOOKUP($B$11,ANLASMA,8,FALSE)</f>
        <v>7720.3140000000003</v>
      </c>
      <c r="I39" s="18">
        <f>VLOOKUP($B$11,ANLASMA,9,FALSE)</f>
        <v>82820.388399999996</v>
      </c>
      <c r="J39" s="18">
        <f>VLOOKUP($B$11,ANLASMA,10,FALSE)</f>
        <v>74929.280000000013</v>
      </c>
      <c r="K39" s="18">
        <f>VLOOKUP($B$11,ANLASMA,11,FALSE)</f>
        <v>157749.66840000002</v>
      </c>
      <c r="L39" s="29">
        <f>VLOOKUP($B$11,ANLASMA,12,FALSE)</f>
        <v>301.85199999999998</v>
      </c>
      <c r="M39" s="29">
        <f>VLOOKUP($B$11,ANLASMA,13,FALSE)</f>
        <v>5596</v>
      </c>
      <c r="N39" s="29">
        <f>VLOOKUP($B$11,ANLASMA,14,FALSE)</f>
        <v>5897.8519999999999</v>
      </c>
      <c r="O39" s="29">
        <f>VLOOKUP($B$11,ANLASMA,15,FALSE)</f>
        <v>504656.3000000001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AC70"/>
  <sheetViews>
    <sheetView tabSelected="1" zoomScale="80" zoomScaleNormal="80" workbookViewId="0">
      <selection activeCell="B11" sqref="B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42578125" customWidth="1"/>
    <col min="13" max="15" width="17.4257812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21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(SUMIFS(MESKENAG2,KAYNAK,A15,SEBEP,B15,SÜRE,"Uzun",BİLDİRİM,"Bildirimsiz")/VLOOKUP($B$10,ABONE2,3,FALSE))</f>
        <v>1.2649474509368922E-3</v>
      </c>
      <c r="D15" s="14">
        <f t="shared" ref="D15:D24" si="1">(SUMIFS(MESKENOG2,KAYNAK,A15,SEBEP,B15,SÜRE,"Uzun",BİLDİRİM,"Bildirimsiz")/VLOOKUP($B$10,ABONE2,4,FALSE))</f>
        <v>1.9469411360694917E-2</v>
      </c>
      <c r="E15" s="14">
        <f t="shared" ref="E15:E24" si="2">(SUMIFS(MESKENAG2,KAYNAK,A15,SEBEP,B15,SÜRE,"Uzun",BİLDİRİM,"Bildirimsiz")+SUMIFS(MESKENOG2,KAYNAK,A15,SEBEP,B15,SÜRE,"Uzun",BİLDİRİM,"Bildirimsiz"))/VLOOKUP($B$10,ABONE2,5,FALSE)</f>
        <v>1.2804874492626656E-3</v>
      </c>
      <c r="F15" s="14">
        <f t="shared" ref="F15:F24" si="3">(SUMIFS(TARIMSALAG2,KAYNAK,A15,SEBEP,B15,SÜRE,"Uzun",BİLDİRİM,"Bildirimsiz")/VLOOKUP($B$10,ABONE2,6,FALSE))</f>
        <v>1.6021673060588066E-2</v>
      </c>
      <c r="G15" s="14">
        <f t="shared" ref="G15:G24" si="4">(SUMIFS(TARIMSALOG2,KAYNAK,A15,SEBEP,B15,SÜRE,"Uzun",BİLDİRİM,"Bildirimsiz")/VLOOKUP($B$10,ABONE2,7,FALSE))</f>
        <v>4.0974752223234746E-2</v>
      </c>
      <c r="H15" s="14">
        <f t="shared" ref="H15:H24" si="5">(SUMIFS(TARIMSALAG2,KAYNAK,A15,SEBEP,B15,SÜRE,"Uzun",BİLDİRİM,"Bildirimsiz")+SUMIFS(TARIMSALOG2,KAYNAK,A15,SEBEP,B15,SÜRE,"Uzun",BİLDİRİM,"Bildirimsiz"))/VLOOKUP($B$10,ABONE2,8,FALSE)</f>
        <v>2.1325901075429258E-2</v>
      </c>
      <c r="I15" s="14">
        <f t="shared" ref="I15:I24" si="6">(SUMIFS(TICARETHANEAG2,KAYNAK,A15,SEBEP,B15,SÜRE,"Uzun",BİLDİRİM,"Bildirimsiz")/VLOOKUP($B$10,ABONE2,9,FALSE))</f>
        <v>2.6023324281699602E-3</v>
      </c>
      <c r="J15" s="14">
        <f t="shared" ref="J15:J24" si="7">(SUMIFS(TICARETHANEOG2,KAYNAK,A15,SEBEP,B15,SÜRE,"Uzun",BİLDİRİM,"Bildirimsiz")/VLOOKUP($B$10,ABONE2,10,FALSE))</f>
        <v>0.21273687325325183</v>
      </c>
      <c r="K15" s="14">
        <f t="shared" ref="K15:K24" si="8">(SUMIFS(TICARETHANEAG2,KAYNAK,A15,SEBEP,B15,SÜRE,"Uzun",BİLDİRİM,"Bildirimsiz")+SUMIFS(TICARETHANEOG2,KAYNAK,A15,SEBEP,B15,SÜRE,"Uzun",BİLDİRİM,"Bildirimsiz"))/VLOOKUP($B$10,ABONE2,11,FALSE)</f>
        <v>8.0593864529950581E-3</v>
      </c>
      <c r="L15" s="14">
        <f t="shared" ref="L15:L24" si="9">(SUMIFS(SANAYIAG2,KAYNAK,A15,SEBEP,B15,SÜRE,"Uzun",BİLDİRİM,"Bildirimsiz")/VLOOKUP($B$10,ABONE2,12,FALSE))</f>
        <v>2.7935853081442795E-3</v>
      </c>
      <c r="M15" s="14">
        <f t="shared" ref="M15:M24" si="10">(SUMIFS(SANAYIOG2,KAYNAK,A15,SEBEP,B15,SÜRE,"Uzun",BİLDİRİM,"Bildirimsiz")/VLOOKUP($B$10,ABONE2,13,FALSE))</f>
        <v>2.7793305562636754</v>
      </c>
      <c r="N15" s="14">
        <f t="shared" ref="N15:N24" si="11">(SUMIFS(SANAYIAG2,KAYNAK,A15,SEBEP,B15,SÜRE,"Uzun",BİLDİRİM,"Bildirimsiz")+SUMIFS(SANAYIOG2,KAYNAK,A15,SEBEP,B15,SÜRE,"Uzun",BİLDİRİM,"Bildirimsiz"))/VLOOKUP($B$10,ABONE2,14,FALSE)</f>
        <v>1.3972722998791411</v>
      </c>
      <c r="O15" s="19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4.8522580178874848E-3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0.15418632563402704</v>
      </c>
      <c r="D17" s="14">
        <f t="shared" si="1"/>
        <v>6.0400524046649311</v>
      </c>
      <c r="E17" s="14">
        <f t="shared" si="2"/>
        <v>0.15921071687494887</v>
      </c>
      <c r="F17" s="14">
        <f t="shared" si="3"/>
        <v>3.6617326083715795</v>
      </c>
      <c r="G17" s="14">
        <f t="shared" si="4"/>
        <v>11.649433165448542</v>
      </c>
      <c r="H17" s="14">
        <f t="shared" si="5"/>
        <v>5.3596627432798813</v>
      </c>
      <c r="I17" s="14">
        <f t="shared" si="6"/>
        <v>0.51020301848364791</v>
      </c>
      <c r="J17" s="14">
        <f t="shared" si="7"/>
        <v>14.729729484186674</v>
      </c>
      <c r="K17" s="14">
        <f t="shared" si="8"/>
        <v>0.87947464715588974</v>
      </c>
      <c r="L17" s="14">
        <f t="shared" si="9"/>
        <v>26.417317491604379</v>
      </c>
      <c r="M17" s="14">
        <f t="shared" si="10"/>
        <v>115.69101875668247</v>
      </c>
      <c r="N17" s="14">
        <f t="shared" si="11"/>
        <v>71.253844967151934</v>
      </c>
      <c r="O17" s="19">
        <f t="shared" si="12"/>
        <v>0.52226416916680052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1.2208993908113801E-2</v>
      </c>
      <c r="D18" s="14">
        <f t="shared" si="1"/>
        <v>1.7112357467377558E-2</v>
      </c>
      <c r="E18" s="14">
        <f t="shared" si="2"/>
        <v>1.2213179599155259E-2</v>
      </c>
      <c r="F18" s="14">
        <f t="shared" si="3"/>
        <v>1.2773320279924519E-2</v>
      </c>
      <c r="G18" s="14">
        <f t="shared" si="4"/>
        <v>3.7716279584602698E-2</v>
      </c>
      <c r="H18" s="14">
        <f t="shared" si="5"/>
        <v>1.807539713603324E-2</v>
      </c>
      <c r="I18" s="14">
        <f t="shared" si="6"/>
        <v>3.8433971732862456E-2</v>
      </c>
      <c r="J18" s="14">
        <f t="shared" si="7"/>
        <v>0.41062151400232727</v>
      </c>
      <c r="K18" s="14">
        <f t="shared" si="8"/>
        <v>4.8099434238724398E-2</v>
      </c>
      <c r="L18" s="14">
        <f t="shared" si="9"/>
        <v>1.6232538660784077</v>
      </c>
      <c r="M18" s="14">
        <f t="shared" si="10"/>
        <v>2.1135524676065129</v>
      </c>
      <c r="N18" s="14">
        <f t="shared" si="11"/>
        <v>1.869499808692157</v>
      </c>
      <c r="O18" s="19">
        <f t="shared" si="12"/>
        <v>2.0719532816523653E-2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4.3915741840024848E-3</v>
      </c>
      <c r="D20" s="14">
        <f t="shared" si="1"/>
        <v>0.16902626951388189</v>
      </c>
      <c r="E20" s="14">
        <f t="shared" si="2"/>
        <v>4.5321124004791113E-3</v>
      </c>
      <c r="F20" s="14">
        <f t="shared" si="3"/>
        <v>5.5167744285461451E-2</v>
      </c>
      <c r="G20" s="14">
        <f t="shared" si="4"/>
        <v>5.868597280866248E-2</v>
      </c>
      <c r="H20" s="14">
        <f t="shared" si="5"/>
        <v>5.5915607351728291E-2</v>
      </c>
      <c r="I20" s="14">
        <f t="shared" si="6"/>
        <v>5.0246662089222594E-3</v>
      </c>
      <c r="J20" s="14">
        <f t="shared" si="7"/>
        <v>0.13723272136564332</v>
      </c>
      <c r="K20" s="14">
        <f t="shared" si="8"/>
        <v>8.4580213188174928E-3</v>
      </c>
      <c r="L20" s="14">
        <f t="shared" si="9"/>
        <v>0.48738257594405437</v>
      </c>
      <c r="M20" s="14">
        <f t="shared" si="10"/>
        <v>1.2819415202988007E-2</v>
      </c>
      <c r="N20" s="14">
        <f t="shared" si="11"/>
        <v>0.24903954889435251</v>
      </c>
      <c r="O20" s="19">
        <f t="shared" si="12"/>
        <v>6.9803036930000187E-3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3.3811785899021077E-2</v>
      </c>
      <c r="D21" s="14">
        <f t="shared" si="1"/>
        <v>2.3243916795657729E-3</v>
      </c>
      <c r="E21" s="14">
        <f t="shared" si="2"/>
        <v>3.3784907104024479E-2</v>
      </c>
      <c r="F21" s="14">
        <f t="shared" si="3"/>
        <v>0.67548293487369238</v>
      </c>
      <c r="G21" s="14">
        <f t="shared" si="4"/>
        <v>6.4338590681163148E-3</v>
      </c>
      <c r="H21" s="14">
        <f t="shared" si="5"/>
        <v>0.53326446042970965</v>
      </c>
      <c r="I21" s="14">
        <f t="shared" si="6"/>
        <v>0.14393400955019386</v>
      </c>
      <c r="J21" s="14">
        <f t="shared" si="7"/>
        <v>2.535881189118341E-3</v>
      </c>
      <c r="K21" s="14">
        <f t="shared" si="8"/>
        <v>0.14026199436199191</v>
      </c>
      <c r="L21" s="14">
        <f t="shared" si="9"/>
        <v>4.0002160238394628</v>
      </c>
      <c r="M21" s="14">
        <f t="shared" si="10"/>
        <v>3.6956206827650044E-2</v>
      </c>
      <c r="N21" s="14">
        <f t="shared" si="11"/>
        <v>2.0097215651125051</v>
      </c>
      <c r="O21" s="19">
        <f t="shared" si="12"/>
        <v>6.8108266066943812E-2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1.8982715438513754E-3</v>
      </c>
      <c r="D22" s="14">
        <f t="shared" si="1"/>
        <v>0</v>
      </c>
      <c r="E22" s="14">
        <f t="shared" si="2"/>
        <v>1.8966511096128531E-3</v>
      </c>
      <c r="F22" s="14">
        <f t="shared" si="3"/>
        <v>2.6996519000412587E-4</v>
      </c>
      <c r="G22" s="14">
        <f t="shared" si="4"/>
        <v>0</v>
      </c>
      <c r="H22" s="14">
        <f t="shared" si="5"/>
        <v>2.1257920911903468E-4</v>
      </c>
      <c r="I22" s="14">
        <f t="shared" si="6"/>
        <v>4.0761734296143907E-3</v>
      </c>
      <c r="J22" s="14">
        <f t="shared" si="7"/>
        <v>0</v>
      </c>
      <c r="K22" s="14">
        <f t="shared" si="8"/>
        <v>3.9703179213641865E-3</v>
      </c>
      <c r="L22" s="14">
        <f t="shared" si="9"/>
        <v>6.6145972503459834E-3</v>
      </c>
      <c r="M22" s="14">
        <f t="shared" si="10"/>
        <v>0</v>
      </c>
      <c r="N22" s="14">
        <f t="shared" si="11"/>
        <v>3.292503877358066E-3</v>
      </c>
      <c r="O22" s="19">
        <f t="shared" si="12"/>
        <v>2.1860609301908758E-3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7.9108457375495607E-5</v>
      </c>
      <c r="D24" s="14">
        <f t="shared" si="1"/>
        <v>0</v>
      </c>
      <c r="E24" s="14">
        <f t="shared" si="2"/>
        <v>7.904092749374442E-5</v>
      </c>
      <c r="F24" s="14">
        <f t="shared" si="3"/>
        <v>2.3982448393416798E-3</v>
      </c>
      <c r="G24" s="14">
        <f t="shared" si="4"/>
        <v>0</v>
      </c>
      <c r="H24" s="14">
        <f t="shared" si="5"/>
        <v>1.8884545493190036E-3</v>
      </c>
      <c r="I24" s="14">
        <f t="shared" si="6"/>
        <v>2.4432483902957062E-4</v>
      </c>
      <c r="J24" s="14">
        <f t="shared" si="7"/>
        <v>0</v>
      </c>
      <c r="K24" s="14">
        <f t="shared" si="8"/>
        <v>2.3797988573937874E-4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1.5680325578525288E-4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0.20784100707732817</v>
      </c>
      <c r="D25" s="14">
        <f t="shared" ref="D25:O25" si="13">SUM(D15:D24)</f>
        <v>6.2479848346864513</v>
      </c>
      <c r="E25" s="14">
        <f t="shared" si="13"/>
        <v>0.212997095464977</v>
      </c>
      <c r="F25" s="14">
        <f t="shared" si="13"/>
        <v>4.4238464909005915</v>
      </c>
      <c r="G25" s="14">
        <f t="shared" si="13"/>
        <v>11.793244029133158</v>
      </c>
      <c r="H25" s="14">
        <f t="shared" si="13"/>
        <v>5.9903451430312202</v>
      </c>
      <c r="I25" s="14">
        <f t="shared" si="13"/>
        <v>0.70451849667244049</v>
      </c>
      <c r="J25" s="14">
        <f t="shared" si="13"/>
        <v>15.492856473997016</v>
      </c>
      <c r="K25" s="14">
        <f t="shared" si="13"/>
        <v>1.0885617813355222</v>
      </c>
      <c r="L25" s="14">
        <f t="shared" si="13"/>
        <v>32.537578140024792</v>
      </c>
      <c r="M25" s="14">
        <f t="shared" si="13"/>
        <v>120.63367740258329</v>
      </c>
      <c r="N25" s="14">
        <f t="shared" si="13"/>
        <v>76.782670693607457</v>
      </c>
      <c r="O25" s="14">
        <f t="shared" si="13"/>
        <v>0.6252673939471316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(SUMIFS(MESKENAG2,KAYNAK,A28,SEBEP,B28,SÜRE,"Uzun",BİLDİRİM,"Bildirimli")/VLOOKUP($B$10,ABONE2,3,FALSE))</f>
        <v>1.427054674714804E-2</v>
      </c>
      <c r="D28" s="14">
        <f>(SUMIFS(MESKENOG2,KAYNAK,A28,SEBEP,B28,SÜRE,"Uzun",BİLDİRİM,"Bildirimli")/VLOOKUP($B$10,ABONE2,4,FALSE))</f>
        <v>0.22708464367390746</v>
      </c>
      <c r="E28" s="14">
        <f>(SUMIFS(MESKENAG2,KAYNAK,A28,SEBEP,B28,SÜRE,"Uzun",BİLDİRİM,"Bildirimli")+SUMIFS(MESKENOG2,KAYNAK,A28,SEBEP,B28,SÜRE,"Uzun",BİLDİRİM,"Bildirimli"))/VLOOKUP($B$10,ABONE2,5,FALSE)</f>
        <v>1.4452212668558121E-2</v>
      </c>
      <c r="F28" s="14">
        <f>(SUMIFS(TARIMSALAG2,KAYNAK,A28,SEBEP,B28,SÜRE,"Uzun",BİLDİRİM,"Bildirimli")/VLOOKUP($B$10,ABONE2,6,FALSE))</f>
        <v>0.37713692322829589</v>
      </c>
      <c r="G28" s="14">
        <f>(SUMIFS(TARIMSALOG2,KAYNAK,A28,SEBEP,B28,SÜRE,"Uzun",BİLDİRİM,"Bildirimli")/VLOOKUP($B$10,ABONE2,7,FALSE))</f>
        <v>1.5955343103150048</v>
      </c>
      <c r="H28" s="14">
        <f>(SUMIFS(TARIMSALAG2,KAYNAK,A28,SEBEP,B28,SÜRE,"Uzun",BİLDİRİM,"Bildirimli")+SUMIFS(TARIMSALOG2,KAYNAK,A28,SEBEP,B28,SÜRE,"Uzun",BİLDİRİM,"Bildirimli"))/VLOOKUP($B$10,ABONE2,8,FALSE)</f>
        <v>0.63612931096811653</v>
      </c>
      <c r="I28" s="14">
        <f>(SUMIFS(TICARETHANEAG2,KAYNAK,A28,SEBEP,B28,SÜRE,"Uzun",BİLDİRİM,"Bildirimli")/VLOOKUP($B$10,ABONE2,9,FALSE))</f>
        <v>3.9631241144004452E-2</v>
      </c>
      <c r="J28" s="14">
        <f>(SUMIFS(TICARETHANEOG2,KAYNAK,A28,SEBEP,B28,SÜRE,"Uzun",BİLDİRİM,"Bildirimli")/VLOOKUP($B$10,ABONE2,10,FALSE))</f>
        <v>1.3568454044513469</v>
      </c>
      <c r="K28" s="14">
        <f>(SUMIFS(TICARETHANEAG2,KAYNAK,A28,SEBEP,B28,SÜRE,"Uzun",BİLDİRİM,"Bildirimli")+SUMIFS(TICARETHANEOG2,KAYNAK,A28,SEBEP,B28,SÜRE,"Uzun",BİLDİRİM,"Bildirimli"))/VLOOKUP($B$10,ABONE2,11,FALSE)</f>
        <v>7.3838415382038988E-2</v>
      </c>
      <c r="L28" s="14">
        <f>(SUMIFS(SANAYIAG2,KAYNAK,A28,SEBEP,B28,SÜRE,"Uzun",BİLDİRİM,"Bildirimli")/VLOOKUP($B$10,ABONE2,12,FALSE))</f>
        <v>9.90197561067402E-2</v>
      </c>
      <c r="M28" s="14">
        <f>(SUMIFS(SANAYIOG2,KAYNAK,A28,SEBEP,B28,SÜRE,"Uzun",BİLDİRİM,"Bildirimli")/VLOOKUP($B$10,ABONE2,13,FALSE))</f>
        <v>9.8303248654283255</v>
      </c>
      <c r="N28" s="14">
        <f>(SUMIFS(SANAYIAG2,KAYNAK,A28,SEBEP,B28,SÜRE,"Uzun",BİLDİRİM,"Bildirimli")+SUMIFS(SANAYIOG2,KAYNAK,A28,SEBEP,B28,SÜRE,"Uzun",BİLDİRİM,"Bildirimli"))/VLOOKUP($B$10,ABONE2,14,FALSE)</f>
        <v>4.9864381416342551</v>
      </c>
      <c r="O28" s="19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4.87335443089204E-2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(SUMIFS(MESKENAG2,KAYNAK,A29,SEBEP,B29,SÜRE,"Uzun",BİLDİRİM,"Bildirimli")/VLOOKUP($B$10,ABONE2,3,FALSE))</f>
        <v>0.26488743371976131</v>
      </c>
      <c r="D29" s="14">
        <f>(SUMIFS(MESKENOG2,KAYNAK,A29,SEBEP,B29,SÜRE,"Uzun",BİLDİRİM,"Bildirimli")/VLOOKUP($B$10,ABONE2,4,FALSE))</f>
        <v>3.8033054926672545</v>
      </c>
      <c r="E29" s="14">
        <f>(SUMIFS(MESKENAG2,KAYNAK,A29,SEBEP,B29,SÜRE,"Uzun",BİLDİRİM,"Bildirimli")+SUMIFS(MESKENOG2,KAYNAK,A29,SEBEP,B29,SÜRE,"Uzun",BİLDİRİM,"Bildirimli"))/VLOOKUP($B$10,ABONE2,5,FALSE)</f>
        <v>0.26790795720150223</v>
      </c>
      <c r="F29" s="14">
        <f>(SUMIFS(TARIMSALAG2,KAYNAK,A29,SEBEP,B29,SÜRE,"Uzun",BİLDİRİM,"Bildirimli")/VLOOKUP($B$10,ABONE2,6,FALSE))</f>
        <v>3.9962582681926735</v>
      </c>
      <c r="G29" s="14">
        <f>(SUMIFS(TARIMSALOG2,KAYNAK,A29,SEBEP,B29,SÜRE,"Uzun",BİLDİRİM,"Bildirimli")/VLOOKUP($B$10,ABONE2,7,FALSE))</f>
        <v>10.550137873262665</v>
      </c>
      <c r="H29" s="14">
        <f>(SUMIFS(TARIMSALAG2,KAYNAK,A29,SEBEP,B29,SÜRE,"Uzun",BİLDİRİM,"Bildirimli")+SUMIFS(TARIMSALOG2,KAYNAK,A29,SEBEP,B29,SÜRE,"Uzun",BİLDİRİM,"Bildirimli"))/VLOOKUP($B$10,ABONE2,8,FALSE)</f>
        <v>5.3894038427535547</v>
      </c>
      <c r="I29" s="14">
        <f>(SUMIFS(TICARETHANEAG2,KAYNAK,A29,SEBEP,B29,SÜRE,"Uzun",BİLDİRİM,"Bildirimli")/VLOOKUP($B$10,ABONE2,9,FALSE))</f>
        <v>0.85391424308957709</v>
      </c>
      <c r="J29" s="14">
        <f>(SUMIFS(TICARETHANEOG2,KAYNAK,A29,SEBEP,B29,SÜRE,"Uzun",BİLDİRİM,"Bildirimli")/VLOOKUP($B$10,ABONE2,10,FALSE))</f>
        <v>14.44194184310879</v>
      </c>
      <c r="K29" s="14">
        <f>(SUMIFS(TICARETHANEAG2,KAYNAK,A29,SEBEP,B29,SÜRE,"Uzun",BİLDİRİM,"Bildirimli")+SUMIFS(TICARETHANEOG2,KAYNAK,A29,SEBEP,B29,SÜRE,"Uzun",BİLDİRİM,"Bildirimli"))/VLOOKUP($B$10,ABONE2,11,FALSE)</f>
        <v>1.2067862669509137</v>
      </c>
      <c r="L29" s="14">
        <f>(SUMIFS(SANAYIAG2,KAYNAK,A29,SEBEP,B29,SÜRE,"Uzun",BİLDİRİM,"Bildirimli")/VLOOKUP($B$10,ABONE2,12,FALSE))</f>
        <v>24.80654785053661</v>
      </c>
      <c r="M29" s="14">
        <f>(SUMIFS(SANAYIOG2,KAYNAK,A29,SEBEP,B29,SÜRE,"Uzun",BİLDİRİM,"Bildirimli")/VLOOKUP($B$10,ABONE2,13,FALSE))</f>
        <v>146.70886482877836</v>
      </c>
      <c r="N29" s="14">
        <f>(SUMIFS(SANAYIAG2,KAYNAK,A29,SEBEP,B29,SÜRE,"Uzun",BİLDİRİM,"Bildirimli")+SUMIFS(SANAYIOG2,KAYNAK,A29,SEBEP,B29,SÜRE,"Uzun",BİLDİRİM,"Bildirimli"))/VLOOKUP($B$10,ABONE2,14,FALSE)</f>
        <v>86.030363006343265</v>
      </c>
      <c r="O29" s="19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0.68403281811991223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(SUMIFS(MESKENAG2,KAYNAK,A30,SEBEP,B30,SÜRE,"Uzun",BİLDİRİM,"Bildirimli")/VLOOKUP($B$10,ABONE2,3,FALSE))</f>
        <v>0</v>
      </c>
      <c r="D30" s="14">
        <f>(SUMIFS(MESKENOG2,KAYNAK,A30,SEBEP,B30,SÜRE,"Uzun",BİLDİRİM,"Bildirimli")/VLOOKUP($B$10,ABONE2,4,FALSE))</f>
        <v>0</v>
      </c>
      <c r="E30" s="14">
        <f>(SUMIFS(MESKENAG2,KAYNAK,A30,SEBEP,B30,SÜRE,"Uzun",BİLDİRİM,"Bildirimli")+SUMIFS(MESKENOG2,KAYNAK,A30,SEBEP,B30,SÜRE,"Uzun",BİLDİRİM,"Bildirimli"))/VLOOKUP($B$10,ABONE2,5,FALSE)</f>
        <v>0</v>
      </c>
      <c r="F30" s="14">
        <f>(SUMIFS(TARIMSALAG2,KAYNAK,A30,SEBEP,B30,SÜRE,"Uzun",BİLDİRİM,"Bildirimli")/VLOOKUP($B$10,ABONE2,6,FALSE))</f>
        <v>0</v>
      </c>
      <c r="G30" s="14">
        <f>(SUMIFS(TARIMSALOG2,KAYNAK,A30,SEBEP,B30,SÜRE,"Uzun",BİLDİRİM,"Bildirimli")/VLOOKUP($B$10,ABONE2,7,FALSE))</f>
        <v>0</v>
      </c>
      <c r="H30" s="14">
        <f>(SUMIFS(TARIMSALAG2,KAYNAK,A30,SEBEP,B30,SÜRE,"Uzun",BİLDİRİM,"Bildirimli")+SUMIFS(TARIMSALOG2,KAYNAK,A30,SEBEP,B30,SÜRE,"Uzun",BİLDİRİM,"Bildirimli"))/VLOOKUP($B$10,ABONE2,8,FALSE)</f>
        <v>0</v>
      </c>
      <c r="I30" s="14">
        <f>(SUMIFS(TICARETHANEAG2,KAYNAK,A30,SEBEP,B30,SÜRE,"Uzun",BİLDİRİM,"Bildirimli")/VLOOKUP($B$10,ABONE2,9,FALSE))</f>
        <v>0</v>
      </c>
      <c r="J30" s="14">
        <f>(SUMIFS(TICARETHANEOG2,KAYNAK,A30,SEBEP,B30,SÜRE,"Uzun",BİLDİRİM,"Bildirimli")/VLOOKUP($B$10,ABONE2,10,FALSE))</f>
        <v>0</v>
      </c>
      <c r="K30" s="14">
        <f>(SUMIFS(TICARETHANEAG2,KAYNAK,A30,SEBEP,B30,SÜRE,"Uzun",BİLDİRİM,"Bildirimli")+SUMIFS(TICARETHANEOG2,KAYNAK,A30,SEBEP,B30,SÜRE,"Uzun",BİLDİRİM,"Bildirimli"))/VLOOKUP($B$10,ABONE2,11,FALSE)</f>
        <v>0</v>
      </c>
      <c r="L30" s="14">
        <f>(SUMIFS(SANAYIAG2,KAYNAK,A30,SEBEP,B30,SÜRE,"Uzun",BİLDİRİM,"Bildirimli")/VLOOKUP($B$10,ABONE2,12,FALSE))</f>
        <v>0</v>
      </c>
      <c r="M30" s="14">
        <f>(SUMIFS(SANAYIOG2,KAYNAK,A30,SEBEP,B30,SÜRE,"Uzun",BİLDİRİM,"Bildirimli")/VLOOKUP($B$10,ABONE2,13,FALSE))</f>
        <v>0</v>
      </c>
      <c r="N30" s="14">
        <f>(SUMIFS(SANAYIAG2,KAYNAK,A30,SEBEP,B30,SÜRE,"Uzun",BİLDİRİM,"Bildirimli")+SUMIFS(SANAYIOG2,KAYNAK,A30,SEBEP,B30,SÜRE,"Uzun",BİLDİRİM,"Bildirimli"))/VLOOKUP($B$10,ABONE2,14,FALSE)</f>
        <v>0</v>
      </c>
      <c r="O30" s="19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(SUMIFS(MESKENAG2,KAYNAK,A31,SEBEP,B31,SÜRE,"Uzun",BİLDİRİM,"Bildirimli")/VLOOKUP($B$10,ABONE2,3,FALSE))</f>
        <v>1.8449317376490949E-2</v>
      </c>
      <c r="D31" s="14">
        <f>(SUMIFS(MESKENOG2,KAYNAK,A31,SEBEP,B31,SÜRE,"Uzun",BİLDİRİM,"Bildirimli")/VLOOKUP($B$10,ABONE2,4,FALSE))</f>
        <v>4.6884039511766471E-4</v>
      </c>
      <c r="E31" s="14">
        <f>(SUMIFS(MESKENAG2,KAYNAK,A31,SEBEP,B31,SÜRE,"Uzun",BİLDİRİM,"Bildirimli")+SUMIFS(MESKENOG2,KAYNAK,A31,SEBEP,B31,SÜRE,"Uzun",BİLDİRİM,"Bildirimli"))/VLOOKUP($B$10,ABONE2,5,FALSE)</f>
        <v>1.8433968581625455E-2</v>
      </c>
      <c r="F31" s="14">
        <f>(SUMIFS(TARIMSALAG2,KAYNAK,A31,SEBEP,B31,SÜRE,"Uzun",BİLDİRİM,"Bildirimli")/VLOOKUP($B$10,ABONE2,6,FALSE))</f>
        <v>3.6785941284286229E-2</v>
      </c>
      <c r="G31" s="14">
        <f>(SUMIFS(TARIMSALOG2,KAYNAK,A31,SEBEP,B31,SÜRE,"Uzun",BİLDİRİM,"Bildirimli")/VLOOKUP($B$10,ABONE2,7,FALSE))</f>
        <v>0</v>
      </c>
      <c r="H31" s="14">
        <f>(SUMIFS(TARIMSALAG2,KAYNAK,A31,SEBEP,B31,SÜRE,"Uzun",BİLDİRİM,"Bildirimli")+SUMIFS(TARIMSALOG2,KAYNAK,A31,SEBEP,B31,SÜRE,"Uzun",BİLDİRİM,"Bildirimli"))/VLOOKUP($B$10,ABONE2,8,FALSE)</f>
        <v>2.8966424540857665E-2</v>
      </c>
      <c r="I31" s="14">
        <f>(SUMIFS(TICARETHANEAG2,KAYNAK,A31,SEBEP,B31,SÜRE,"Uzun",BİLDİRİM,"Bildirimli")/VLOOKUP($B$10,ABONE2,9,FALSE))</f>
        <v>5.4001637315999121E-2</v>
      </c>
      <c r="J31" s="14">
        <f>(SUMIFS(TICARETHANEOG2,KAYNAK,A31,SEBEP,B31,SÜRE,"Uzun",BİLDİRİM,"Bildirimli")/VLOOKUP($B$10,ABONE2,10,FALSE))</f>
        <v>6.346756249867914E-4</v>
      </c>
      <c r="K31" s="14">
        <f>(SUMIFS(TICARETHANEAG2,KAYNAK,A31,SEBEP,B31,SÜRE,"Uzun",BİLDİRİM,"Bildirimli")+SUMIFS(TICARETHANEOG2,KAYNAK,A31,SEBEP,B31,SÜRE,"Uzun",BİLDİRİM,"Bildirimli"))/VLOOKUP($B$10,ABONE2,11,FALSE)</f>
        <v>5.2615732876180994E-2</v>
      </c>
      <c r="L31" s="14">
        <f>(SUMIFS(SANAYIAG2,KAYNAK,A31,SEBEP,B31,SÜRE,"Uzun",BİLDİRİM,"Bildirimli")/VLOOKUP($B$10,ABONE2,12,FALSE))</f>
        <v>2.8031282558224175</v>
      </c>
      <c r="M31" s="14">
        <f>(SUMIFS(SANAYIOG2,KAYNAK,A31,SEBEP,B31,SÜRE,"Uzun",BİLDİRİM,"Bildirimli")/VLOOKUP($B$10,ABONE2,13,FALSE))</f>
        <v>0</v>
      </c>
      <c r="N31" s="14">
        <f>(SUMIFS(SANAYIAG2,KAYNAK,A31,SEBEP,B31,SÜRE,"Uzun",BİLDİRİM,"Bildirimli")+SUMIFS(SANAYIOG2,KAYNAK,A31,SEBEP,B31,SÜRE,"Uzun",BİLDİRİM,"Bildirimli"))/VLOOKUP($B$10,ABONE2,14,FALSE)</f>
        <v>1.3952944225809838</v>
      </c>
      <c r="O31" s="19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2.6146149054448051E-2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(SUMIFS(MESKENAG2,KAYNAK,A32,SEBEP,B32,SÜRE,"Uzun",BİLDİRİM,"Bildirimli")/VLOOKUP($B$10,ABONE2,3,FALSE))</f>
        <v>0</v>
      </c>
      <c r="D32" s="14">
        <f>(SUMIFS(MESKENOG2,KAYNAK,A32,SEBEP,B32,SÜRE,"Uzun",BİLDİRİM,"Bildirimli")/VLOOKUP($B$10,ABONE2,4,FALSE))</f>
        <v>0</v>
      </c>
      <c r="E32" s="14">
        <f>(SUMIFS(MESKENAG2,KAYNAK,A32,SEBEP,B32,SÜRE,"Uzun",BİLDİRİM,"Bildirimli")+SUMIFS(MESKENOG2,KAYNAK,A32,SEBEP,B32,SÜRE,"Uzun",BİLDİRİM,"Bildirimli"))/VLOOKUP($B$10,ABONE2,5,FALSE)</f>
        <v>0</v>
      </c>
      <c r="F32" s="14">
        <f>(SUMIFS(TARIMSALAG2,KAYNAK,A32,SEBEP,B32,SÜRE,"Uzun",BİLDİRİM,"Bildirimli")/VLOOKUP($B$10,ABONE2,6,FALSE))</f>
        <v>0</v>
      </c>
      <c r="G32" s="14">
        <f>(SUMIFS(TARIMSALOG2,KAYNAK,A32,SEBEP,B32,SÜRE,"Uzun",BİLDİRİM,"Bildirimli")/VLOOKUP($B$10,ABONE2,7,FALSE))</f>
        <v>0</v>
      </c>
      <c r="H32" s="14">
        <f>(SUMIFS(TARIMSALAG2,KAYNAK,A32,SEBEP,B32,SÜRE,"Uzun",BİLDİRİM,"Bildirimli")+SUMIFS(TARIMSALOG2,KAYNAK,A32,SEBEP,B32,SÜRE,"Uzun",BİLDİRİM,"Bildirimli"))/VLOOKUP($B$10,ABONE2,8,FALSE)</f>
        <v>0</v>
      </c>
      <c r="I32" s="14">
        <f>(SUMIFS(TICARETHANEAG2,KAYNAK,A32,SEBEP,B32,SÜRE,"Uzun",BİLDİRİM,"Bildirimli")/VLOOKUP($B$10,ABONE2,9,FALSE))</f>
        <v>0</v>
      </c>
      <c r="J32" s="14">
        <f>(SUMIFS(TICARETHANEOG2,KAYNAK,A32,SEBEP,B32,SÜRE,"Uzun",BİLDİRİM,"Bildirimli")/VLOOKUP($B$10,ABONE2,10,FALSE))</f>
        <v>0</v>
      </c>
      <c r="K32" s="14">
        <f>(SUMIFS(TICARETHANEAG2,KAYNAK,A32,SEBEP,B32,SÜRE,"Uzun",BİLDİRİM,"Bildirimli")+SUMIFS(TICARETHANEOG2,KAYNAK,A32,SEBEP,B32,SÜRE,"Uzun",BİLDİRİM,"Bildirimli"))/VLOOKUP($B$10,ABONE2,11,FALSE)</f>
        <v>0</v>
      </c>
      <c r="L32" s="14">
        <f>(SUMIFS(SANAYIAG2,KAYNAK,A32,SEBEP,B32,SÜRE,"Uzun",BİLDİRİM,"Bildirimli")/VLOOKUP($B$10,ABONE2,12,FALSE))</f>
        <v>0</v>
      </c>
      <c r="M32" s="14">
        <f>(SUMIFS(SANAYIOG2,KAYNAK,A32,SEBEP,B32,SÜRE,"Uzun",BİLDİRİM,"Bildirimli")/VLOOKUP($B$10,ABONE2,13,FALSE))</f>
        <v>0</v>
      </c>
      <c r="N32" s="14">
        <f>(SUMIFS(SANAYIAG2,KAYNAK,A32,SEBEP,B32,SÜRE,"Uzun",BİLDİRİM,"Bildirimli")+SUMIFS(SANAYIOG2,KAYNAK,A32,SEBEP,B32,SÜRE,"Uzun",BİLDİRİM,"Bildirimli"))/VLOOKUP($B$10,ABONE2,14,FALSE)</f>
        <v>0</v>
      </c>
      <c r="O32" s="19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0.29760729784340034</v>
      </c>
      <c r="D33" s="14">
        <f t="shared" ref="D33:O33" si="14">SUM(D28:D32)</f>
        <v>4.0308589767362797</v>
      </c>
      <c r="E33" s="14">
        <f t="shared" si="14"/>
        <v>0.30079413845168579</v>
      </c>
      <c r="F33" s="14">
        <f t="shared" si="14"/>
        <v>4.4101811327052554</v>
      </c>
      <c r="G33" s="14">
        <f t="shared" si="14"/>
        <v>12.14567218357767</v>
      </c>
      <c r="H33" s="14">
        <f t="shared" si="14"/>
        <v>6.0544995782625293</v>
      </c>
      <c r="I33" s="14">
        <f t="shared" si="14"/>
        <v>0.94754712154958065</v>
      </c>
      <c r="J33" s="14">
        <f t="shared" si="14"/>
        <v>15.799421923185124</v>
      </c>
      <c r="K33" s="14">
        <f t="shared" si="14"/>
        <v>1.3332404152091337</v>
      </c>
      <c r="L33" s="14">
        <f t="shared" si="14"/>
        <v>27.70869586246577</v>
      </c>
      <c r="M33" s="14">
        <f t="shared" si="14"/>
        <v>156.5391896942067</v>
      </c>
      <c r="N33" s="14">
        <f t="shared" si="14"/>
        <v>92.412095570558506</v>
      </c>
      <c r="O33" s="14">
        <f t="shared" si="14"/>
        <v>0.75891251148328065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16" t="s">
        <v>65</v>
      </c>
      <c r="C37" s="18">
        <f>VLOOKUP($B$10,ABONE2,3,FALSE)</f>
        <v>2922635</v>
      </c>
      <c r="D37" s="18">
        <f>VLOOKUP($B$10,ABONE2,4,FALSE)</f>
        <v>2497</v>
      </c>
      <c r="E37" s="18">
        <f>VLOOKUP($B$10,ABONE2,5,FALSE)</f>
        <v>2925132</v>
      </c>
      <c r="F37" s="18">
        <f>VLOOKUP($B$10,ABONE2,6,FALSE)</f>
        <v>82126</v>
      </c>
      <c r="G37" s="18">
        <f>VLOOKUP($B$10,ABONE2,7,FALSE)</f>
        <v>22170</v>
      </c>
      <c r="H37" s="18">
        <f>VLOOKUP($B$10,ABONE2,8,FALSE)</f>
        <v>104296</v>
      </c>
      <c r="I37" s="18">
        <f>VLOOKUP($B$10,ABONE2,9,FALSE)</f>
        <v>571531</v>
      </c>
      <c r="J37" s="18">
        <f>VLOOKUP($B$10,ABONE2,10,FALSE)</f>
        <v>15238</v>
      </c>
      <c r="K37" s="18">
        <f>VLOOKUP($B$10,ABONE2,11,FALSE)</f>
        <v>586769</v>
      </c>
      <c r="L37" s="29">
        <f>VLOOKUP($B$10,ABONE2,12,FALSE)</f>
        <v>2448</v>
      </c>
      <c r="M37" s="29">
        <f>VLOOKUP($B$10,ABONE2,13,FALSE)</f>
        <v>2470</v>
      </c>
      <c r="N37" s="29">
        <f>VLOOKUP($B$10,ABONE2,14,FALSE)</f>
        <v>4918</v>
      </c>
      <c r="O37" s="29">
        <f>VLOOKUP($B$10,ABONE2,15,FALSE)</f>
        <v>3621115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16" t="s">
        <v>66</v>
      </c>
      <c r="C38" s="18">
        <f>VLOOKUP($B$10,TUKETIM,3,FALSE)</f>
        <v>665691.2012458333</v>
      </c>
      <c r="D38" s="18">
        <f>VLOOKUP($B$10,TUKETIM,4,FALSE)</f>
        <v>6608.6196291666656</v>
      </c>
      <c r="E38" s="18">
        <f>VLOOKUP($B$10,TUKETIM,5,FALSE)</f>
        <v>672299.82087500009</v>
      </c>
      <c r="F38" s="18">
        <f>VLOOKUP($B$10,TUKETIM,6,FALSE)</f>
        <v>63579.669133333344</v>
      </c>
      <c r="G38" s="18">
        <f>VLOOKUP($B$10,TUKETIM,7,FALSE)</f>
        <v>54015.671620833324</v>
      </c>
      <c r="H38" s="18">
        <f>VLOOKUP($B$10,TUKETIM,8,FALSE)</f>
        <v>117595.34075416667</v>
      </c>
      <c r="I38" s="18">
        <f>VLOOKUP($B$10,TUKETIM,9,FALSE)</f>
        <v>324972.07550833334</v>
      </c>
      <c r="J38" s="18">
        <f>VLOOKUP($B$10,TUKETIM,10,FALSE)</f>
        <v>249453.65854166669</v>
      </c>
      <c r="K38" s="18">
        <f>VLOOKUP($B$10,TUKETIM,11,FALSE)</f>
        <v>574425.73405000009</v>
      </c>
      <c r="L38" s="29">
        <f>VLOOKUP($B$10,TUKETIM,12,FALSE)</f>
        <v>25731.344787499998</v>
      </c>
      <c r="M38" s="29">
        <f>VLOOKUP($B$10,TUKETIM,13,FALSE)</f>
        <v>448430.7123916666</v>
      </c>
      <c r="N38" s="29">
        <f>VLOOKUP($B$10,TUKETIM,14,FALSE)</f>
        <v>474162.05717916659</v>
      </c>
      <c r="O38" s="29">
        <f>VLOOKUP($B$10,TUKETIM,15,FALSE)</f>
        <v>1838482.9528583335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16" t="s">
        <v>67</v>
      </c>
      <c r="C39" s="18">
        <f>VLOOKUP($B$10,ANLASMA,3,FALSE)</f>
        <v>14838527.612399999</v>
      </c>
      <c r="D39" s="18">
        <f>VLOOKUP($B$10,ANLASMA,4,FALSE)</f>
        <v>117517.42300000001</v>
      </c>
      <c r="E39" s="18">
        <f>VLOOKUP($B$10,ANLASMA,5,FALSE)</f>
        <v>14956045.035399999</v>
      </c>
      <c r="F39" s="18">
        <f>VLOOKUP($B$10,ANLASMA,6,FALSE)</f>
        <v>537583.89799999993</v>
      </c>
      <c r="G39" s="18">
        <f>VLOOKUP($B$10,ANLASMA,7,FALSE)</f>
        <v>547610.58400000003</v>
      </c>
      <c r="H39" s="18">
        <f>VLOOKUP($B$10,ANLASMA,8,FALSE)</f>
        <v>1085194.4819999998</v>
      </c>
      <c r="I39" s="18">
        <f>VLOOKUP($B$10,ANLASMA,9,FALSE)</f>
        <v>3608353.9520569993</v>
      </c>
      <c r="J39" s="18">
        <f>VLOOKUP($B$10,ANLASMA,10,FALSE)</f>
        <v>4048927.543599999</v>
      </c>
      <c r="K39" s="18">
        <f>VLOOKUP($B$10,ANLASMA,11,FALSE)</f>
        <v>7657281.4956569988</v>
      </c>
      <c r="L39" s="29">
        <f>VLOOKUP($B$10,ANLASMA,12,FALSE)</f>
        <v>100350.87880000001</v>
      </c>
      <c r="M39" s="29">
        <f>VLOOKUP($B$10,ANLASMA,13,FALSE)</f>
        <v>2682172.4550000001</v>
      </c>
      <c r="N39" s="29">
        <f>VLOOKUP($B$10,ANLASMA,14,FALSE)</f>
        <v>2782523.3338000001</v>
      </c>
      <c r="O39" s="29">
        <f>VLOOKUP($B$10,ANLASMA,15,FALSE)</f>
        <v>26481044.346857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  <mergeCell ref="A1:C1"/>
    <mergeCell ref="B2:C2"/>
    <mergeCell ref="B3:C3"/>
    <mergeCell ref="B4:C4"/>
    <mergeCell ref="B5:C5"/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</mergeCells>
  <dataValidations disablePrompts="1"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0.23730757933226071</v>
      </c>
      <c r="D17" s="14">
        <f t="shared" si="1"/>
        <v>32.745587641280302</v>
      </c>
      <c r="E17" s="14">
        <f t="shared" si="2"/>
        <v>0.35640286257349985</v>
      </c>
      <c r="F17" s="14">
        <f t="shared" si="3"/>
        <v>0.71914699083938027</v>
      </c>
      <c r="G17" s="14">
        <f t="shared" si="4"/>
        <v>14.571630455231004</v>
      </c>
      <c r="H17" s="14">
        <f t="shared" si="5"/>
        <v>1.1573961238256354</v>
      </c>
      <c r="I17" s="14">
        <f t="shared" si="6"/>
        <v>0.43571962124922509</v>
      </c>
      <c r="J17" s="14">
        <f t="shared" si="7"/>
        <v>14.640097868960769</v>
      </c>
      <c r="K17" s="14">
        <f t="shared" si="8"/>
        <v>0.96391255208905191</v>
      </c>
      <c r="L17" s="14">
        <f t="shared" si="9"/>
        <v>5.5422368538178537</v>
      </c>
      <c r="M17" s="14">
        <f t="shared" si="10"/>
        <v>106.15383522928734</v>
      </c>
      <c r="N17" s="14">
        <f t="shared" si="11"/>
        <v>58.035244701888892</v>
      </c>
      <c r="O17" s="19">
        <f t="shared" si="12"/>
        <v>0.52390882898174784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3.0285020893937867E-2</v>
      </c>
      <c r="D21" s="14">
        <f t="shared" si="1"/>
        <v>0</v>
      </c>
      <c r="E21" s="14">
        <f t="shared" si="2"/>
        <v>3.0174070602674928E-2</v>
      </c>
      <c r="F21" s="14">
        <f t="shared" si="3"/>
        <v>4.9642271990369281E-2</v>
      </c>
      <c r="G21" s="14">
        <f t="shared" si="4"/>
        <v>0</v>
      </c>
      <c r="H21" s="14">
        <f t="shared" si="5"/>
        <v>4.807174619149928E-2</v>
      </c>
      <c r="I21" s="14">
        <f t="shared" si="6"/>
        <v>8.0029001783770301E-2</v>
      </c>
      <c r="J21" s="14">
        <f t="shared" si="7"/>
        <v>0</v>
      </c>
      <c r="K21" s="14">
        <f t="shared" si="8"/>
        <v>7.7053105741916761E-2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3.8716609021580764E-2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0.26759260022619857</v>
      </c>
      <c r="D25" s="14">
        <f t="shared" ref="D25:O25" si="13">SUM(D15:D24)</f>
        <v>32.745587641280302</v>
      </c>
      <c r="E25" s="14">
        <f t="shared" si="13"/>
        <v>0.38657693317617475</v>
      </c>
      <c r="F25" s="14">
        <f t="shared" si="13"/>
        <v>0.76878926282974958</v>
      </c>
      <c r="G25" s="14">
        <f t="shared" si="13"/>
        <v>14.571630455231004</v>
      </c>
      <c r="H25" s="14">
        <f t="shared" si="13"/>
        <v>1.2054678700171346</v>
      </c>
      <c r="I25" s="14">
        <f t="shared" si="13"/>
        <v>0.5157486230329954</v>
      </c>
      <c r="J25" s="14">
        <f t="shared" si="13"/>
        <v>14.640097868960769</v>
      </c>
      <c r="K25" s="14">
        <f t="shared" si="13"/>
        <v>1.0409656578309687</v>
      </c>
      <c r="L25" s="14">
        <f t="shared" si="13"/>
        <v>5.5422368538178537</v>
      </c>
      <c r="M25" s="14">
        <f t="shared" si="13"/>
        <v>106.15383522928734</v>
      </c>
      <c r="N25" s="14">
        <f t="shared" si="13"/>
        <v>58.035244701888892</v>
      </c>
      <c r="O25" s="14">
        <f t="shared" si="13"/>
        <v>0.56262543800332865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0.15140356238252359</v>
      </c>
      <c r="D29" s="14">
        <f>(SUMIFS(MESKENOG2,KAYNAK,A29,SEBEP,B29,SÜRE,"Uzun",BİLDİRİM,"Bildirimli",İL,$B$10,İLÇE,$B$11)/VLOOKUP($B$11,ABONE2,4,FALSE))</f>
        <v>17.202736127085959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0.21387174825898764</v>
      </c>
      <c r="F29" s="14">
        <f>(SUMIFS(TARIMSALAG2,KAYNAK,A29,SEBEP,B29,SÜRE,"Uzun",BİLDİRİM,"Bildirimli",İL,$B$10,İLÇE,$B$11)/VLOOKUP($B$11,ABONE2,6,FALSE))</f>
        <v>0.33556162490787506</v>
      </c>
      <c r="G29" s="14">
        <f>(SUMIFS(TARIMSALOG2,KAYNAK,A29,SEBEP,B29,SÜRE,"Uzun",BİLDİRİM,"Bildirimli",İL,$B$10,İLÇE,$B$11)/VLOOKUP($B$11,ABONE2,7,FALSE))</f>
        <v>5.4628139922987389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0.49777180984596286</v>
      </c>
      <c r="I29" s="14">
        <f>(SUMIFS(TICARETHANEAG2,KAYNAK,A29,SEBEP,B29,SÜRE,"Uzun",BİLDİRİM,"Bildirimli",İL,$B$10,İLÇE,$B$11)/VLOOKUP($B$11,ABONE2,9,FALSE))</f>
        <v>0.27196670235975429</v>
      </c>
      <c r="J29" s="14">
        <f>(SUMIFS(TICARETHANEOG2,KAYNAK,A29,SEBEP,B29,SÜRE,"Uzun",BİLDİRİM,"Bildirimli",İL,$B$10,İLÇE,$B$11)/VLOOKUP($B$11,ABONE2,10,FALSE))</f>
        <v>2.4665614281554205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0.35357319016293509</v>
      </c>
      <c r="L29" s="14">
        <f>(SUMIFS(SANAYIAG2,KAYNAK,A29,SEBEP,B29,SÜRE,"Uzun",BİLDİRİM,"Bildirimli",İL,$B$10,İLÇE,$B$11)/VLOOKUP($B$11,ABONE2,12,FALSE))</f>
        <v>7.6562163017242195</v>
      </c>
      <c r="M29" s="14">
        <f>(SUMIFS(SANAYIOG2,KAYNAK,A29,SEBEP,B29,SÜRE,"Uzun",BİLDİRİM,"Bildirimli",İL,$B$10,İLÇE,$B$11)/VLOOKUP($B$11,ABONE2,13,FALSE))</f>
        <v>24.373604871944298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16.378332077491219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0.25916572728810688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1.617980373217006E-2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1.6120528424322385E-2</v>
      </c>
      <c r="F31" s="14">
        <f>(SUMIFS(TARIMSALAG2,KAYNAK,A31,SEBEP,B31,SÜRE,"Uzun",BİLDİRİM,"Bildirimli",İL,$B$10,İLÇE,$B$11)/VLOOKUP($B$11,ABONE2,6,FALSE))</f>
        <v>3.8762457639566509E-3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3.7536135045742533E-3</v>
      </c>
      <c r="I31" s="14">
        <f>(SUMIFS(TICARETHANEAG2,KAYNAK,A31,SEBEP,B31,SÜRE,"Uzun",BİLDİRİM,"Bildirimli",İL,$B$10,İLÇE,$B$11)/VLOOKUP($B$11,ABONE2,9,FALSE))</f>
        <v>2.4565523587892255E-2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2.3652049187589366E-2</v>
      </c>
      <c r="L31" s="14">
        <f>(SUMIFS(SANAYIAG2,KAYNAK,A31,SEBEP,B31,SÜRE,"Uzun",BİLDİRİM,"Bildirimli",İL,$B$10,İLÇE,$B$11)/VLOOKUP($B$11,ABONE2,12,FALSE))</f>
        <v>3.0685320882546701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1.4675588248174507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1.7287244901864025E-2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0.16758336611469365</v>
      </c>
      <c r="D33" s="14">
        <f t="shared" ref="D33:O33" si="14">SUM(D28:D32)</f>
        <v>17.202736127085959</v>
      </c>
      <c r="E33" s="14">
        <f t="shared" si="14"/>
        <v>0.22999227668331002</v>
      </c>
      <c r="F33" s="14">
        <f t="shared" si="14"/>
        <v>0.33943787067183173</v>
      </c>
      <c r="G33" s="14">
        <f t="shared" si="14"/>
        <v>5.4628139922987389</v>
      </c>
      <c r="H33" s="14">
        <f t="shared" si="14"/>
        <v>0.50152542335053707</v>
      </c>
      <c r="I33" s="14">
        <f t="shared" si="14"/>
        <v>0.29653222594764655</v>
      </c>
      <c r="J33" s="14">
        <f t="shared" si="14"/>
        <v>2.4665614281554205</v>
      </c>
      <c r="K33" s="14">
        <f t="shared" si="14"/>
        <v>0.37722523935052443</v>
      </c>
      <c r="L33" s="14">
        <f t="shared" si="14"/>
        <v>10.72474838997889</v>
      </c>
      <c r="M33" s="14">
        <f t="shared" si="14"/>
        <v>24.373604871944298</v>
      </c>
      <c r="N33" s="14">
        <f t="shared" si="14"/>
        <v>17.845890902308671</v>
      </c>
      <c r="O33" s="14">
        <f t="shared" si="14"/>
        <v>0.27645297218997089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41066</v>
      </c>
      <c r="D37" s="18">
        <f>VLOOKUP($B$11,ABONE2,4,FALSE)</f>
        <v>151</v>
      </c>
      <c r="E37" s="18">
        <f>VLOOKUP($B$11,ABONE2,5,FALSE)</f>
        <v>41217</v>
      </c>
      <c r="F37" s="18">
        <f>VLOOKUP($B$11,ABONE2,6,FALSE)</f>
        <v>2816</v>
      </c>
      <c r="G37" s="18">
        <f>VLOOKUP($B$11,ABONE2,7,FALSE)</f>
        <v>92</v>
      </c>
      <c r="H37" s="18">
        <f>VLOOKUP($B$11,ABONE2,8,FALSE)</f>
        <v>2908</v>
      </c>
      <c r="I37" s="18">
        <f>VLOOKUP($B$11,ABONE2,9,FALSE)</f>
        <v>8182</v>
      </c>
      <c r="J37" s="18">
        <f>VLOOKUP($B$11,ABONE2,10,FALSE)</f>
        <v>316</v>
      </c>
      <c r="K37" s="18">
        <f>VLOOKUP($B$11,ABONE2,11,FALSE)</f>
        <v>8498</v>
      </c>
      <c r="L37" s="29">
        <f>VLOOKUP($B$11,ABONE2,12,FALSE)</f>
        <v>11</v>
      </c>
      <c r="M37" s="29">
        <f>VLOOKUP($B$11,ABONE2,13,FALSE)</f>
        <v>12</v>
      </c>
      <c r="N37" s="29">
        <f>VLOOKUP($B$11,ABONE2,14,FALSE)</f>
        <v>23</v>
      </c>
      <c r="O37" s="29">
        <f>VLOOKUP($B$11,ABONE2,15,FALSE)</f>
        <v>52646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16134.970391666669</v>
      </c>
      <c r="D38" s="18">
        <f>VLOOKUP($B$11,TUKETIM,4,FALSE)</f>
        <v>2233.5496791666669</v>
      </c>
      <c r="E38" s="18">
        <f>VLOOKUP($B$11,TUKETIM,5,FALSE)</f>
        <v>18368.520070833336</v>
      </c>
      <c r="F38" s="18">
        <f>VLOOKUP($B$11,TUKETIM,6,FALSE)</f>
        <v>1135.0285374999999</v>
      </c>
      <c r="G38" s="18">
        <f>VLOOKUP($B$11,TUKETIM,7,FALSE)</f>
        <v>511.14141666666666</v>
      </c>
      <c r="H38" s="18">
        <f>VLOOKUP($B$11,TUKETIM,8,FALSE)</f>
        <v>1646.1699541666665</v>
      </c>
      <c r="I38" s="18">
        <f>VLOOKUP($B$11,TUKETIM,9,FALSE)</f>
        <v>5121.1914541666665</v>
      </c>
      <c r="J38" s="18">
        <f>VLOOKUP($B$11,TUKETIM,10,FALSE)</f>
        <v>6586.028629166668</v>
      </c>
      <c r="K38" s="18">
        <f>VLOOKUP($B$11,TUKETIM,11,FALSE)</f>
        <v>11707.220083333334</v>
      </c>
      <c r="L38" s="29">
        <f>VLOOKUP($B$11,TUKETIM,12,FALSE)</f>
        <v>48.008420833333325</v>
      </c>
      <c r="M38" s="29">
        <f>VLOOKUP($B$11,TUKETIM,13,FALSE)</f>
        <v>605.587625</v>
      </c>
      <c r="N38" s="29">
        <f>VLOOKUP($B$11,TUKETIM,14,FALSE)</f>
        <v>653.59604583333328</v>
      </c>
      <c r="O38" s="29">
        <f>VLOOKUP($B$11,TUKETIM,15,FALSE)</f>
        <v>32375.506154166669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247009.34460000001</v>
      </c>
      <c r="D39" s="18">
        <f>VLOOKUP($B$11,ANLASMA,4,FALSE)</f>
        <v>13579.449999999999</v>
      </c>
      <c r="E39" s="18">
        <f>VLOOKUP($B$11,ANLASMA,5,FALSE)</f>
        <v>260588.79460000002</v>
      </c>
      <c r="F39" s="18">
        <f>VLOOKUP($B$11,ANLASMA,6,FALSE)</f>
        <v>10739.59</v>
      </c>
      <c r="G39" s="18">
        <f>VLOOKUP($B$11,ANLASMA,7,FALSE)</f>
        <v>3374.78</v>
      </c>
      <c r="H39" s="18">
        <f>VLOOKUP($B$11,ANLASMA,8,FALSE)</f>
        <v>14114.37</v>
      </c>
      <c r="I39" s="18">
        <f>VLOOKUP($B$11,ANLASMA,9,FALSE)</f>
        <v>48266.455600000001</v>
      </c>
      <c r="J39" s="18">
        <f>VLOOKUP($B$11,ANLASMA,10,FALSE)</f>
        <v>73031.195999999996</v>
      </c>
      <c r="K39" s="18">
        <f>VLOOKUP($B$11,ANLASMA,11,FALSE)</f>
        <v>121297.6516</v>
      </c>
      <c r="L39" s="29">
        <f>VLOOKUP($B$11,ANLASMA,12,FALSE)</f>
        <v>139.38399999999999</v>
      </c>
      <c r="M39" s="29">
        <f>VLOOKUP($B$11,ANLASMA,13,FALSE)</f>
        <v>15492</v>
      </c>
      <c r="N39" s="29">
        <f>VLOOKUP($B$11,ANLASMA,14,FALSE)</f>
        <v>15631.384</v>
      </c>
      <c r="O39" s="29">
        <f>VLOOKUP($B$11,ANLASMA,15,FALSE)</f>
        <v>411632.20020000002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0.16490324369270726</v>
      </c>
      <c r="D17" s="14">
        <f t="shared" si="1"/>
        <v>7.0416190653798991E-2</v>
      </c>
      <c r="E17" s="14">
        <f t="shared" si="2"/>
        <v>0.1648504254396618</v>
      </c>
      <c r="F17" s="14">
        <f t="shared" si="3"/>
        <v>3.0888894681494774</v>
      </c>
      <c r="G17" s="14">
        <f t="shared" si="4"/>
        <v>8.4365057774090193</v>
      </c>
      <c r="H17" s="14">
        <f t="shared" si="5"/>
        <v>3.4213837464454073</v>
      </c>
      <c r="I17" s="14">
        <f t="shared" si="6"/>
        <v>0.89144126114821376</v>
      </c>
      <c r="J17" s="14">
        <f t="shared" si="7"/>
        <v>7.1080236414052482</v>
      </c>
      <c r="K17" s="14">
        <f t="shared" si="8"/>
        <v>1.098627629745522</v>
      </c>
      <c r="L17" s="14">
        <f t="shared" si="9"/>
        <v>0</v>
      </c>
      <c r="M17" s="14">
        <f t="shared" si="10"/>
        <v>61.858107267096173</v>
      </c>
      <c r="N17" s="14">
        <f t="shared" si="11"/>
        <v>58.219395074914047</v>
      </c>
      <c r="O17" s="19">
        <f t="shared" si="12"/>
        <v>0.881462833117998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7.9288430503429812E-3</v>
      </c>
      <c r="D18" s="14">
        <f t="shared" si="1"/>
        <v>0</v>
      </c>
      <c r="E18" s="14">
        <f t="shared" si="2"/>
        <v>7.9244108278836989E-3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5.6731609694274905E-3</v>
      </c>
      <c r="J18" s="14">
        <f t="shared" si="7"/>
        <v>0</v>
      </c>
      <c r="K18" s="14">
        <f t="shared" si="8"/>
        <v>5.4840857593158104E-3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6.2202515872856025E-3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5.7847558442588438E-2</v>
      </c>
      <c r="D21" s="14">
        <f t="shared" si="1"/>
        <v>0</v>
      </c>
      <c r="E21" s="14">
        <f t="shared" si="2"/>
        <v>5.7815221663298444E-2</v>
      </c>
      <c r="F21" s="14">
        <f t="shared" si="3"/>
        <v>0.76740932847169108</v>
      </c>
      <c r="G21" s="14">
        <f t="shared" si="4"/>
        <v>0</v>
      </c>
      <c r="H21" s="14">
        <f t="shared" si="5"/>
        <v>0.71969475882578282</v>
      </c>
      <c r="I21" s="14">
        <f t="shared" si="6"/>
        <v>0.40151324352220225</v>
      </c>
      <c r="J21" s="14">
        <f t="shared" si="7"/>
        <v>0</v>
      </c>
      <c r="K21" s="14">
        <f t="shared" si="8"/>
        <v>0.38813160297107158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0.22567773504814051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1.7979369007714598E-4</v>
      </c>
      <c r="D24" s="14">
        <f t="shared" si="1"/>
        <v>0</v>
      </c>
      <c r="E24" s="14">
        <f t="shared" si="2"/>
        <v>1.7969318542266643E-4</v>
      </c>
      <c r="F24" s="14">
        <f t="shared" si="3"/>
        <v>1.8945812439702173E-2</v>
      </c>
      <c r="G24" s="14">
        <f t="shared" si="4"/>
        <v>0</v>
      </c>
      <c r="H24" s="14">
        <f t="shared" si="5"/>
        <v>1.7767834464176652E-2</v>
      </c>
      <c r="I24" s="14">
        <f t="shared" si="6"/>
        <v>2.5865778152404312E-3</v>
      </c>
      <c r="J24" s="14">
        <f t="shared" si="7"/>
        <v>0</v>
      </c>
      <c r="K24" s="14">
        <f t="shared" si="8"/>
        <v>2.5003723036178429E-3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3.3177477762206995E-3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0.23085943887571581</v>
      </c>
      <c r="D25" s="14">
        <f t="shared" ref="D25:O25" si="13">SUM(D15:D24)</f>
        <v>7.0416190653798991E-2</v>
      </c>
      <c r="E25" s="14">
        <f t="shared" si="13"/>
        <v>0.2307697511162666</v>
      </c>
      <c r="F25" s="14">
        <f t="shared" si="13"/>
        <v>3.8752446090608705</v>
      </c>
      <c r="G25" s="14">
        <f t="shared" si="13"/>
        <v>8.4365057774090193</v>
      </c>
      <c r="H25" s="14">
        <f t="shared" si="13"/>
        <v>4.1588463397353674</v>
      </c>
      <c r="I25" s="14">
        <f t="shared" si="13"/>
        <v>1.301214243455084</v>
      </c>
      <c r="J25" s="14">
        <f t="shared" si="13"/>
        <v>7.1080236414052482</v>
      </c>
      <c r="K25" s="14">
        <f t="shared" si="13"/>
        <v>1.4947436907795273</v>
      </c>
      <c r="L25" s="14">
        <f t="shared" si="13"/>
        <v>0</v>
      </c>
      <c r="M25" s="14">
        <f t="shared" si="13"/>
        <v>61.858107267096173</v>
      </c>
      <c r="N25" s="14">
        <f t="shared" si="13"/>
        <v>58.219395074914047</v>
      </c>
      <c r="O25" s="14">
        <f t="shared" si="13"/>
        <v>1.1166785675296449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0.24530883571439524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0.2451717081001632</v>
      </c>
      <c r="F29" s="14">
        <f>(SUMIFS(TARIMSALAG2,KAYNAK,A29,SEBEP,B29,SÜRE,"Uzun",BİLDİRİM,"Bildirimli",İL,$B$10,İLÇE,$B$11)/VLOOKUP($B$11,ABONE2,6,FALSE))</f>
        <v>4.1144025748579018</v>
      </c>
      <c r="G29" s="14">
        <f>(SUMIFS(TARIMSALOG2,KAYNAK,A29,SEBEP,B29,SÜRE,"Uzun",BİLDİRİM,"Bildirimli",İL,$B$10,İLÇE,$B$11)/VLOOKUP($B$11,ABONE2,7,FALSE))</f>
        <v>12.446876932630239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4.6324838820769072</v>
      </c>
      <c r="I29" s="14">
        <f>(SUMIFS(TICARETHANEAG2,KAYNAK,A29,SEBEP,B29,SÜRE,"Uzun",BİLDİRİM,"Bildirimli",İL,$B$10,İLÇE,$B$11)/VLOOKUP($B$11,ABONE2,9,FALSE))</f>
        <v>1.7686631055221047</v>
      </c>
      <c r="J29" s="14">
        <f>(SUMIFS(TICARETHANEOG2,KAYNAK,A29,SEBEP,B29,SÜRE,"Uzun",BİLDİRİM,"Bildirimli",İL,$B$10,İLÇE,$B$11)/VLOOKUP($B$11,ABONE2,10,FALSE))</f>
        <v>8.90140531386972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2.0063832652326217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135.07042363244702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127.12510459524425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1.3407840528194053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0.24530883571439524</v>
      </c>
      <c r="D33" s="14">
        <f t="shared" ref="D33:O33" si="14">SUM(D28:D32)</f>
        <v>0</v>
      </c>
      <c r="E33" s="14">
        <f t="shared" si="14"/>
        <v>0.2451717081001632</v>
      </c>
      <c r="F33" s="14">
        <f t="shared" si="14"/>
        <v>4.1144025748579018</v>
      </c>
      <c r="G33" s="14">
        <f t="shared" si="14"/>
        <v>12.446876932630239</v>
      </c>
      <c r="H33" s="14">
        <f t="shared" si="14"/>
        <v>4.6324838820769072</v>
      </c>
      <c r="I33" s="14">
        <f t="shared" si="14"/>
        <v>1.7686631055221047</v>
      </c>
      <c r="J33" s="14">
        <f t="shared" si="14"/>
        <v>8.90140531386972</v>
      </c>
      <c r="K33" s="14">
        <f t="shared" si="14"/>
        <v>2.0063832652326217</v>
      </c>
      <c r="L33" s="14">
        <f t="shared" si="14"/>
        <v>0</v>
      </c>
      <c r="M33" s="14">
        <f t="shared" si="14"/>
        <v>135.07042363244702</v>
      </c>
      <c r="N33" s="14">
        <f t="shared" si="14"/>
        <v>127.12510459524425</v>
      </c>
      <c r="O33" s="14">
        <f t="shared" si="14"/>
        <v>1.3407840528194053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19667</v>
      </c>
      <c r="D37" s="18">
        <f>VLOOKUP($B$11,ABONE2,4,FALSE)</f>
        <v>11</v>
      </c>
      <c r="E37" s="18">
        <f>VLOOKUP($B$11,ABONE2,5,FALSE)</f>
        <v>19678</v>
      </c>
      <c r="F37" s="18">
        <f>VLOOKUP($B$11,ABONE2,6,FALSE)</f>
        <v>4344</v>
      </c>
      <c r="G37" s="18">
        <f>VLOOKUP($B$11,ABONE2,7,FALSE)</f>
        <v>288</v>
      </c>
      <c r="H37" s="18">
        <f>VLOOKUP($B$11,ABONE2,8,FALSE)</f>
        <v>4632</v>
      </c>
      <c r="I37" s="18">
        <f>VLOOKUP($B$11,ABONE2,9,FALSE)</f>
        <v>6062</v>
      </c>
      <c r="J37" s="18">
        <f>VLOOKUP($B$11,ABONE2,10,FALSE)</f>
        <v>209</v>
      </c>
      <c r="K37" s="18">
        <f>VLOOKUP($B$11,ABONE2,11,FALSE)</f>
        <v>6271</v>
      </c>
      <c r="L37" s="29">
        <f>VLOOKUP($B$11,ABONE2,12,FALSE)</f>
        <v>1</v>
      </c>
      <c r="M37" s="29">
        <f>VLOOKUP($B$11,ABONE2,13,FALSE)</f>
        <v>16</v>
      </c>
      <c r="N37" s="29">
        <f>VLOOKUP($B$11,ABONE2,14,FALSE)</f>
        <v>17</v>
      </c>
      <c r="O37" s="29">
        <f>VLOOKUP($B$11,ABONE2,15,FALSE)</f>
        <v>30598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3837.6277208333331</v>
      </c>
      <c r="D38" s="18">
        <f>VLOOKUP($B$11,TUKETIM,4,FALSE)</f>
        <v>4.7075666666666667</v>
      </c>
      <c r="E38" s="18">
        <f>VLOOKUP($B$11,TUKETIM,5,FALSE)</f>
        <v>3842.3352874999996</v>
      </c>
      <c r="F38" s="18">
        <f>VLOOKUP($B$11,TUKETIM,6,FALSE)</f>
        <v>4172.9182791666663</v>
      </c>
      <c r="G38" s="18">
        <f>VLOOKUP($B$11,TUKETIM,7,FALSE)</f>
        <v>795.78460416666667</v>
      </c>
      <c r="H38" s="18">
        <f>VLOOKUP($B$11,TUKETIM,8,FALSE)</f>
        <v>4968.7028833333334</v>
      </c>
      <c r="I38" s="18">
        <f>VLOOKUP($B$11,TUKETIM,9,FALSE)</f>
        <v>3605.7781208333331</v>
      </c>
      <c r="J38" s="18">
        <f>VLOOKUP($B$11,TUKETIM,10,FALSE)</f>
        <v>1249.6032416666669</v>
      </c>
      <c r="K38" s="18">
        <f>VLOOKUP($B$11,TUKETIM,11,FALSE)</f>
        <v>4855.3813625000003</v>
      </c>
      <c r="L38" s="29">
        <f>VLOOKUP($B$11,TUKETIM,12,FALSE)</f>
        <v>0</v>
      </c>
      <c r="M38" s="29">
        <f>VLOOKUP($B$11,TUKETIM,13,FALSE)</f>
        <v>1446.0088458333332</v>
      </c>
      <c r="N38" s="29">
        <f>VLOOKUP($B$11,TUKETIM,14,FALSE)</f>
        <v>1446.0088458333332</v>
      </c>
      <c r="O38" s="29">
        <f>VLOOKUP($B$11,TUKETIM,15,FALSE)</f>
        <v>15112.428379166666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77573.588999999993</v>
      </c>
      <c r="D39" s="18">
        <f>VLOOKUP($B$11,ANLASMA,4,FALSE)</f>
        <v>159.79999999999998</v>
      </c>
      <c r="E39" s="18">
        <f>VLOOKUP($B$11,ANLASMA,5,FALSE)</f>
        <v>77733.388999999996</v>
      </c>
      <c r="F39" s="18">
        <f>VLOOKUP($B$11,ANLASMA,6,FALSE)</f>
        <v>23405.050999999999</v>
      </c>
      <c r="G39" s="18">
        <f>VLOOKUP($B$11,ANLASMA,7,FALSE)</f>
        <v>8488.75</v>
      </c>
      <c r="H39" s="18">
        <f>VLOOKUP($B$11,ANLASMA,8,FALSE)</f>
        <v>31893.800999999999</v>
      </c>
      <c r="I39" s="18">
        <f>VLOOKUP($B$11,ANLASMA,9,FALSE)</f>
        <v>32449.119600000002</v>
      </c>
      <c r="J39" s="18">
        <f>VLOOKUP($B$11,ANLASMA,10,FALSE)</f>
        <v>15724.91</v>
      </c>
      <c r="K39" s="18">
        <f>VLOOKUP($B$11,ANLASMA,11,FALSE)</f>
        <v>48174.029600000002</v>
      </c>
      <c r="L39" s="29">
        <f>VLOOKUP($B$11,ANLASMA,12,FALSE)</f>
        <v>5</v>
      </c>
      <c r="M39" s="29">
        <f>VLOOKUP($B$11,ANLASMA,13,FALSE)</f>
        <v>5652</v>
      </c>
      <c r="N39" s="29">
        <f>VLOOKUP($B$11,ANLASMA,14,FALSE)</f>
        <v>5657</v>
      </c>
      <c r="O39" s="29">
        <f>VLOOKUP($B$11,ANLASMA,15,FALSE)</f>
        <v>163458.21960000001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6.7962453898083516E-2</v>
      </c>
      <c r="D17" s="14">
        <f t="shared" si="1"/>
        <v>0.97811824838886297</v>
      </c>
      <c r="E17" s="14">
        <f t="shared" si="2"/>
        <v>7.1180921419488952E-2</v>
      </c>
      <c r="F17" s="14">
        <f t="shared" si="3"/>
        <v>0.13510091128197435</v>
      </c>
      <c r="G17" s="14">
        <f t="shared" si="4"/>
        <v>2.4447681382316069</v>
      </c>
      <c r="H17" s="14">
        <f t="shared" si="5"/>
        <v>0.23240396518894332</v>
      </c>
      <c r="I17" s="14">
        <f t="shared" si="6"/>
        <v>0.23889367811012421</v>
      </c>
      <c r="J17" s="14">
        <f t="shared" si="7"/>
        <v>4.0774863222163544</v>
      </c>
      <c r="K17" s="14">
        <f t="shared" si="8"/>
        <v>0.41808723904255235</v>
      </c>
      <c r="L17" s="14">
        <f t="shared" si="9"/>
        <v>6.6304191546641595</v>
      </c>
      <c r="M17" s="14">
        <f t="shared" si="10"/>
        <v>0</v>
      </c>
      <c r="N17" s="14">
        <f t="shared" si="11"/>
        <v>5.3043353237313271</v>
      </c>
      <c r="O17" s="19">
        <f t="shared" si="12"/>
        <v>0.13899418507590508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3.1394520131723946E-2</v>
      </c>
      <c r="D20" s="14">
        <f t="shared" si="1"/>
        <v>0.45089238990687197</v>
      </c>
      <c r="E20" s="14">
        <f t="shared" si="2"/>
        <v>3.2877936792193009E-2</v>
      </c>
      <c r="F20" s="14">
        <f t="shared" si="3"/>
        <v>0.33695091282966466</v>
      </c>
      <c r="G20" s="14">
        <f t="shared" si="4"/>
        <v>8.2767268883681115</v>
      </c>
      <c r="H20" s="14">
        <f t="shared" si="5"/>
        <v>0.67144258363948839</v>
      </c>
      <c r="I20" s="14">
        <f t="shared" si="6"/>
        <v>4.5714500160367488E-2</v>
      </c>
      <c r="J20" s="14">
        <f t="shared" si="7"/>
        <v>1.1107986315181728</v>
      </c>
      <c r="K20" s="14">
        <f t="shared" si="8"/>
        <v>9.5434862773907017E-2</v>
      </c>
      <c r="L20" s="14">
        <f t="shared" si="9"/>
        <v>49.712317599738732</v>
      </c>
      <c r="M20" s="14">
        <f t="shared" si="10"/>
        <v>0</v>
      </c>
      <c r="N20" s="14">
        <f t="shared" si="11"/>
        <v>39.769854079790989</v>
      </c>
      <c r="O20" s="19">
        <f t="shared" si="12"/>
        <v>0.1315293149481789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4.7987714101675197E-2</v>
      </c>
      <c r="D21" s="14">
        <f t="shared" si="1"/>
        <v>0</v>
      </c>
      <c r="E21" s="14">
        <f t="shared" si="2"/>
        <v>4.7818021286227988E-2</v>
      </c>
      <c r="F21" s="14">
        <f t="shared" si="3"/>
        <v>0.14238694056979526</v>
      </c>
      <c r="G21" s="14">
        <f t="shared" si="4"/>
        <v>0</v>
      </c>
      <c r="H21" s="14">
        <f t="shared" si="5"/>
        <v>0.13638837766330722</v>
      </c>
      <c r="I21" s="14">
        <f t="shared" si="6"/>
        <v>0.17145920637611803</v>
      </c>
      <c r="J21" s="14">
        <f t="shared" si="7"/>
        <v>0</v>
      </c>
      <c r="K21" s="14">
        <f t="shared" si="8"/>
        <v>0.16345513076982549</v>
      </c>
      <c r="L21" s="14">
        <f t="shared" si="9"/>
        <v>1.3947359506185313</v>
      </c>
      <c r="M21" s="14">
        <f t="shared" si="10"/>
        <v>0</v>
      </c>
      <c r="N21" s="14">
        <f t="shared" si="11"/>
        <v>1.1157887604948251</v>
      </c>
      <c r="O21" s="19">
        <f t="shared" si="12"/>
        <v>7.0147314293004318E-2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0.14734468813148266</v>
      </c>
      <c r="D25" s="14">
        <f t="shared" ref="D25:O25" si="13">SUM(D15:D24)</f>
        <v>1.4290106382957348</v>
      </c>
      <c r="E25" s="14">
        <f t="shared" si="13"/>
        <v>0.15187687949790996</v>
      </c>
      <c r="F25" s="14">
        <f t="shared" si="13"/>
        <v>0.61443876468143432</v>
      </c>
      <c r="G25" s="14">
        <f t="shared" si="13"/>
        <v>10.721495026599719</v>
      </c>
      <c r="H25" s="14">
        <f t="shared" si="13"/>
        <v>1.040234926491739</v>
      </c>
      <c r="I25" s="14">
        <f t="shared" si="13"/>
        <v>0.45606738464660967</v>
      </c>
      <c r="J25" s="14">
        <f t="shared" si="13"/>
        <v>5.1882849537345272</v>
      </c>
      <c r="K25" s="14">
        <f t="shared" si="13"/>
        <v>0.67697723258628484</v>
      </c>
      <c r="L25" s="14">
        <f t="shared" si="13"/>
        <v>57.737472705021425</v>
      </c>
      <c r="M25" s="14">
        <f t="shared" si="13"/>
        <v>0</v>
      </c>
      <c r="N25" s="14">
        <f t="shared" si="13"/>
        <v>46.189978164017141</v>
      </c>
      <c r="O25" s="14">
        <f t="shared" si="13"/>
        <v>0.34067081431708829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0.23378789318088827</v>
      </c>
      <c r="D29" s="14">
        <f>(SUMIFS(MESKENOG2,KAYNAK,A29,SEBEP,B29,SÜRE,"Uzun",BİLDİRİM,"Bildirimli",İL,$B$10,İLÇE,$B$11)/VLOOKUP($B$11,ABONE2,4,FALSE))</f>
        <v>5.8705802371792162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0.25372056096576517</v>
      </c>
      <c r="F29" s="14">
        <f>(SUMIFS(TARIMSALAG2,KAYNAK,A29,SEBEP,B29,SÜRE,"Uzun",BİLDİRİM,"Bildirimli",İL,$B$10,İLÇE,$B$11)/VLOOKUP($B$11,ABONE2,6,FALSE))</f>
        <v>0.88607327478141917</v>
      </c>
      <c r="G29" s="14">
        <f>(SUMIFS(TARIMSALOG2,KAYNAK,A29,SEBEP,B29,SÜRE,"Uzun",BİLDİRİM,"Bildirimli",İL,$B$10,İLÇE,$B$11)/VLOOKUP($B$11,ABONE2,7,FALSE))</f>
        <v>19.885258724318277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1.6864824178882933</v>
      </c>
      <c r="I29" s="14">
        <f>(SUMIFS(TICARETHANEAG2,KAYNAK,A29,SEBEP,B29,SÜRE,"Uzun",BİLDİRİM,"Bildirimli",İL,$B$10,İLÇE,$B$11)/VLOOKUP($B$11,ABONE2,9,FALSE))</f>
        <v>0.54554339025905541</v>
      </c>
      <c r="J29" s="14">
        <f>(SUMIFS(TICARETHANEOG2,KAYNAK,A29,SEBEP,B29,SÜRE,"Uzun",BİLDİRİM,"Bildirimli",İL,$B$10,İLÇE,$B$11)/VLOOKUP($B$11,ABONE2,10,FALSE))</f>
        <v>3.5981901397589349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0.68804734731518402</v>
      </c>
      <c r="L29" s="14">
        <f>(SUMIFS(SANAYIAG2,KAYNAK,A29,SEBEP,B29,SÜRE,"Uzun",BİLDİRİM,"Bildirimli",İL,$B$10,İLÇE,$B$11)/VLOOKUP($B$11,ABONE2,12,FALSE))</f>
        <v>116.80636113222812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93.445088905782498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0.5281058362726827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1.8187488211068798E-3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1.8123174122802164E-3</v>
      </c>
      <c r="F31" s="14">
        <f>(SUMIFS(TARIMSALAG2,KAYNAK,A31,SEBEP,B31,SÜRE,"Uzun",BİLDİRİM,"Bildirimli",İL,$B$10,İLÇE,$B$11)/VLOOKUP($B$11,ABONE2,6,FALSE))</f>
        <v>1.7309972583015048E-4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1.6580727618320401E-4</v>
      </c>
      <c r="I31" s="14">
        <f>(SUMIFS(TICARETHANEAG2,KAYNAK,A31,SEBEP,B31,SÜRE,"Uzun",BİLDİRİM,"Bildirimli",İL,$B$10,İLÇE,$B$11)/VLOOKUP($B$11,ABONE2,9,FALSE))</f>
        <v>4.7128462458788092E-3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4.4928406919623985E-3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2.1818116603241917E-3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0.23560664200199516</v>
      </c>
      <c r="D33" s="14">
        <f t="shared" ref="D33:O33" si="14">SUM(D28:D32)</f>
        <v>5.8705802371792162</v>
      </c>
      <c r="E33" s="14">
        <f t="shared" si="14"/>
        <v>0.25553287837804539</v>
      </c>
      <c r="F33" s="14">
        <f t="shared" si="14"/>
        <v>0.8862463745072493</v>
      </c>
      <c r="G33" s="14">
        <f t="shared" si="14"/>
        <v>19.885258724318277</v>
      </c>
      <c r="H33" s="14">
        <f t="shared" si="14"/>
        <v>1.6866482251644765</v>
      </c>
      <c r="I33" s="14">
        <f t="shared" si="14"/>
        <v>0.55025623650493416</v>
      </c>
      <c r="J33" s="14">
        <f t="shared" si="14"/>
        <v>3.5981901397589349</v>
      </c>
      <c r="K33" s="14">
        <f t="shared" si="14"/>
        <v>0.69254018800714645</v>
      </c>
      <c r="L33" s="14">
        <f t="shared" si="14"/>
        <v>116.80636113222812</v>
      </c>
      <c r="M33" s="14">
        <f t="shared" si="14"/>
        <v>0</v>
      </c>
      <c r="N33" s="14">
        <f t="shared" si="14"/>
        <v>93.445088905782498</v>
      </c>
      <c r="O33" s="14">
        <f t="shared" si="14"/>
        <v>0.53028764793300687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13526</v>
      </c>
      <c r="D37" s="18">
        <f>VLOOKUP($B$11,ABONE2,4,FALSE)</f>
        <v>48</v>
      </c>
      <c r="E37" s="18">
        <f>VLOOKUP($B$11,ABONE2,5,FALSE)</f>
        <v>13574</v>
      </c>
      <c r="F37" s="18">
        <f>VLOOKUP($B$11,ABONE2,6,FALSE)</f>
        <v>432</v>
      </c>
      <c r="G37" s="18">
        <f>VLOOKUP($B$11,ABONE2,7,FALSE)</f>
        <v>19</v>
      </c>
      <c r="H37" s="18">
        <f>VLOOKUP($B$11,ABONE2,8,FALSE)</f>
        <v>451</v>
      </c>
      <c r="I37" s="18">
        <f>VLOOKUP($B$11,ABONE2,9,FALSE)</f>
        <v>2471</v>
      </c>
      <c r="J37" s="18">
        <f>VLOOKUP($B$11,ABONE2,10,FALSE)</f>
        <v>121</v>
      </c>
      <c r="K37" s="18">
        <f>VLOOKUP($B$11,ABONE2,11,FALSE)</f>
        <v>2592</v>
      </c>
      <c r="L37" s="29">
        <f>VLOOKUP($B$11,ABONE2,12,FALSE)</f>
        <v>24</v>
      </c>
      <c r="M37" s="29">
        <f>VLOOKUP($B$11,ABONE2,13,FALSE)</f>
        <v>6</v>
      </c>
      <c r="N37" s="29">
        <f>VLOOKUP($B$11,ABONE2,14,FALSE)</f>
        <v>30</v>
      </c>
      <c r="O37" s="29">
        <f>VLOOKUP($B$11,ABONE2,15,FALSE)</f>
        <v>16647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3111.5862083333332</v>
      </c>
      <c r="D38" s="18">
        <f>VLOOKUP($B$11,TUKETIM,4,FALSE)</f>
        <v>296.89662916666668</v>
      </c>
      <c r="E38" s="18">
        <f>VLOOKUP($B$11,TUKETIM,5,FALSE)</f>
        <v>3408.4828374999997</v>
      </c>
      <c r="F38" s="18">
        <f>VLOOKUP($B$11,TUKETIM,6,FALSE)</f>
        <v>105.28056666666666</v>
      </c>
      <c r="G38" s="18">
        <f>VLOOKUP($B$11,TUKETIM,7,FALSE)</f>
        <v>42.813970833333336</v>
      </c>
      <c r="H38" s="18">
        <f>VLOOKUP($B$11,TUKETIM,8,FALSE)</f>
        <v>148.0945375</v>
      </c>
      <c r="I38" s="18">
        <f>VLOOKUP($B$11,TUKETIM,9,FALSE)</f>
        <v>1292.4270833333333</v>
      </c>
      <c r="J38" s="18">
        <f>VLOOKUP($B$11,TUKETIM,10,FALSE)</f>
        <v>1091.2762874999999</v>
      </c>
      <c r="K38" s="18">
        <f>VLOOKUP($B$11,TUKETIM,11,FALSE)</f>
        <v>2383.7033708333329</v>
      </c>
      <c r="L38" s="29">
        <f>VLOOKUP($B$11,TUKETIM,12,FALSE)</f>
        <v>48.510912500000003</v>
      </c>
      <c r="M38" s="29">
        <f>VLOOKUP($B$11,TUKETIM,13,FALSE)</f>
        <v>129.8320875</v>
      </c>
      <c r="N38" s="29">
        <f>VLOOKUP($B$11,TUKETIM,14,FALSE)</f>
        <v>178.34300000000002</v>
      </c>
      <c r="O38" s="29">
        <f>VLOOKUP($B$11,TUKETIM,15,FALSE)</f>
        <v>6118.6237458333326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69979.599800000011</v>
      </c>
      <c r="D39" s="18">
        <f>VLOOKUP($B$11,ANLASMA,4,FALSE)</f>
        <v>5649.13</v>
      </c>
      <c r="E39" s="18">
        <f>VLOOKUP($B$11,ANLASMA,5,FALSE)</f>
        <v>75628.729800000016</v>
      </c>
      <c r="F39" s="18">
        <f>VLOOKUP($B$11,ANLASMA,6,FALSE)</f>
        <v>2402.8830000000003</v>
      </c>
      <c r="G39" s="18">
        <f>VLOOKUP($B$11,ANLASMA,7,FALSE)</f>
        <v>1073.0999999999999</v>
      </c>
      <c r="H39" s="18">
        <f>VLOOKUP($B$11,ANLASMA,8,FALSE)</f>
        <v>3475.9830000000002</v>
      </c>
      <c r="I39" s="18">
        <f>VLOOKUP($B$11,ANLASMA,9,FALSE)</f>
        <v>14320.321</v>
      </c>
      <c r="J39" s="18">
        <f>VLOOKUP($B$11,ANLASMA,10,FALSE)</f>
        <v>61214.5</v>
      </c>
      <c r="K39" s="18">
        <f>VLOOKUP($B$11,ANLASMA,11,FALSE)</f>
        <v>75534.820999999996</v>
      </c>
      <c r="L39" s="29">
        <f>VLOOKUP($B$11,ANLASMA,12,FALSE)</f>
        <v>168.09999999999997</v>
      </c>
      <c r="M39" s="29">
        <f>VLOOKUP($B$11,ANLASMA,13,FALSE)</f>
        <v>25102.32</v>
      </c>
      <c r="N39" s="29">
        <f>VLOOKUP($B$11,ANLASMA,14,FALSE)</f>
        <v>25270.42</v>
      </c>
      <c r="O39" s="29">
        <f>VLOOKUP($B$11,ANLASMA,15,FALSE)</f>
        <v>179909.95380000002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0.4427297634123516</v>
      </c>
      <c r="D17" s="14">
        <f t="shared" si="1"/>
        <v>7.3501432932303663</v>
      </c>
      <c r="E17" s="14">
        <f t="shared" si="2"/>
        <v>0.45626177150289526</v>
      </c>
      <c r="F17" s="14">
        <f t="shared" si="3"/>
        <v>3.373688710440947</v>
      </c>
      <c r="G17" s="14">
        <f t="shared" si="4"/>
        <v>15.757345613633044</v>
      </c>
      <c r="H17" s="14">
        <f t="shared" si="5"/>
        <v>4.9879510018271818</v>
      </c>
      <c r="I17" s="14">
        <f t="shared" si="6"/>
        <v>1.150859619493857</v>
      </c>
      <c r="J17" s="14">
        <f t="shared" si="7"/>
        <v>13.983517999175271</v>
      </c>
      <c r="K17" s="14">
        <f t="shared" si="8"/>
        <v>1.6848532640209404</v>
      </c>
      <c r="L17" s="14">
        <f t="shared" si="9"/>
        <v>31.68781963409673</v>
      </c>
      <c r="M17" s="14">
        <f t="shared" si="10"/>
        <v>61.274045038255018</v>
      </c>
      <c r="N17" s="14">
        <f t="shared" si="11"/>
        <v>40.274031901737075</v>
      </c>
      <c r="O17" s="19">
        <f t="shared" si="12"/>
        <v>1.051214329235711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2.2366598919684923E-2</v>
      </c>
      <c r="D18" s="14">
        <f t="shared" si="1"/>
        <v>0</v>
      </c>
      <c r="E18" s="14">
        <f t="shared" si="2"/>
        <v>2.2322781505795836E-2</v>
      </c>
      <c r="F18" s="14">
        <f t="shared" si="3"/>
        <v>1.1043936068434297E-2</v>
      </c>
      <c r="G18" s="14">
        <f t="shared" si="4"/>
        <v>2.7565632809971215E-3</v>
      </c>
      <c r="H18" s="14">
        <f t="shared" si="5"/>
        <v>9.9636418152907157E-3</v>
      </c>
      <c r="I18" s="14">
        <f t="shared" si="6"/>
        <v>2.9926926500140619E-2</v>
      </c>
      <c r="J18" s="14">
        <f t="shared" si="7"/>
        <v>7.4936956817931083E-2</v>
      </c>
      <c r="K18" s="14">
        <f t="shared" si="8"/>
        <v>3.1799887613772955E-2</v>
      </c>
      <c r="L18" s="14">
        <f t="shared" si="9"/>
        <v>0.15300454600586966</v>
      </c>
      <c r="M18" s="14">
        <f t="shared" si="10"/>
        <v>0.18943163868758522</v>
      </c>
      <c r="N18" s="14">
        <f t="shared" si="11"/>
        <v>0.16357604493098291</v>
      </c>
      <c r="O18" s="19">
        <f t="shared" si="12"/>
        <v>2.3718130267523108E-2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2.6966615119008837E-2</v>
      </c>
      <c r="D20" s="14">
        <f t="shared" si="1"/>
        <v>3.1512479168361598E-3</v>
      </c>
      <c r="E20" s="14">
        <f t="shared" si="2"/>
        <v>2.691995948730706E-2</v>
      </c>
      <c r="F20" s="14">
        <f t="shared" si="3"/>
        <v>1.6916892092643795E-2</v>
      </c>
      <c r="G20" s="14">
        <f t="shared" si="4"/>
        <v>1.2563021913580602E-2</v>
      </c>
      <c r="H20" s="14">
        <f t="shared" si="5"/>
        <v>1.6349346616651071E-2</v>
      </c>
      <c r="I20" s="14">
        <f t="shared" si="6"/>
        <v>3.7743759087240064E-2</v>
      </c>
      <c r="J20" s="14">
        <f t="shared" si="7"/>
        <v>0.68466378801362615</v>
      </c>
      <c r="K20" s="14">
        <f t="shared" si="8"/>
        <v>6.4663448970899498E-2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3.2456055656910364E-2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6.2045231304963776E-2</v>
      </c>
      <c r="D21" s="14">
        <f t="shared" si="1"/>
        <v>0</v>
      </c>
      <c r="E21" s="14">
        <f t="shared" si="2"/>
        <v>6.1923681238737968E-2</v>
      </c>
      <c r="F21" s="14">
        <f t="shared" si="3"/>
        <v>0.29791652893526011</v>
      </c>
      <c r="G21" s="14">
        <f t="shared" si="4"/>
        <v>3.0564712493809259E-3</v>
      </c>
      <c r="H21" s="14">
        <f t="shared" si="5"/>
        <v>0.25948026765321563</v>
      </c>
      <c r="I21" s="14">
        <f t="shared" si="6"/>
        <v>0.15529140579965903</v>
      </c>
      <c r="J21" s="14">
        <f t="shared" si="7"/>
        <v>0</v>
      </c>
      <c r="K21" s="14">
        <f t="shared" si="8"/>
        <v>0.14882940694539254</v>
      </c>
      <c r="L21" s="14">
        <f t="shared" si="9"/>
        <v>3.0237604203555848</v>
      </c>
      <c r="M21" s="14">
        <f t="shared" si="10"/>
        <v>0</v>
      </c>
      <c r="N21" s="14">
        <f t="shared" si="11"/>
        <v>2.1462355431195235</v>
      </c>
      <c r="O21" s="19">
        <f t="shared" si="12"/>
        <v>9.46135144585524E-2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1.2819119372434325E-5</v>
      </c>
      <c r="D22" s="14">
        <f t="shared" si="1"/>
        <v>0</v>
      </c>
      <c r="E22" s="14">
        <f t="shared" si="2"/>
        <v>1.2794006003108368E-5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9.940687550286671E-6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4.3487326271841328E-4</v>
      </c>
      <c r="D24" s="14">
        <f t="shared" si="1"/>
        <v>0</v>
      </c>
      <c r="E24" s="14">
        <f t="shared" si="2"/>
        <v>4.3402132175902761E-4</v>
      </c>
      <c r="F24" s="14">
        <f t="shared" si="3"/>
        <v>4.9415558994649465E-5</v>
      </c>
      <c r="G24" s="14">
        <f t="shared" si="4"/>
        <v>0</v>
      </c>
      <c r="H24" s="14">
        <f t="shared" si="5"/>
        <v>4.2974030929359435E-5</v>
      </c>
      <c r="I24" s="14">
        <f t="shared" si="6"/>
        <v>3.6712490021678507E-3</v>
      </c>
      <c r="J24" s="14">
        <f t="shared" si="7"/>
        <v>0</v>
      </c>
      <c r="K24" s="14">
        <f t="shared" si="8"/>
        <v>3.5184806842846234E-3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9.1874867728668295E-4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0.55455590113809994</v>
      </c>
      <c r="D25" s="14">
        <f t="shared" ref="D25:O25" si="13">SUM(D15:D24)</f>
        <v>7.3532945411472026</v>
      </c>
      <c r="E25" s="14">
        <f t="shared" si="13"/>
        <v>0.56787500906249821</v>
      </c>
      <c r="F25" s="14">
        <f t="shared" si="13"/>
        <v>3.6996154830962795</v>
      </c>
      <c r="G25" s="14">
        <f t="shared" si="13"/>
        <v>15.775721670077003</v>
      </c>
      <c r="H25" s="14">
        <f t="shared" si="13"/>
        <v>5.2737872319432686</v>
      </c>
      <c r="I25" s="14">
        <f t="shared" si="13"/>
        <v>1.3774929598830645</v>
      </c>
      <c r="J25" s="14">
        <f t="shared" si="13"/>
        <v>14.743118744006829</v>
      </c>
      <c r="K25" s="14">
        <f t="shared" si="13"/>
        <v>1.9336644882352902</v>
      </c>
      <c r="L25" s="14">
        <f t="shared" si="13"/>
        <v>34.864584600458187</v>
      </c>
      <c r="M25" s="14">
        <f t="shared" si="13"/>
        <v>61.463476676942605</v>
      </c>
      <c r="N25" s="14">
        <f t="shared" si="13"/>
        <v>42.583843489787583</v>
      </c>
      <c r="O25" s="14">
        <f t="shared" si="13"/>
        <v>1.2029307189835339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0.78867219084873608</v>
      </c>
      <c r="D29" s="14">
        <f>(SUMIFS(MESKENOG2,KAYNAK,A29,SEBEP,B29,SÜRE,"Uzun",BİLDİRİM,"Bildirimli",İL,$B$10,İLÇE,$B$11)/VLOOKUP($B$11,ABONE2,4,FALSE))</f>
        <v>2.6960980672276538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0.79240894445120236</v>
      </c>
      <c r="F29" s="14">
        <f>(SUMIFS(TARIMSALAG2,KAYNAK,A29,SEBEP,B29,SÜRE,"Uzun",BİLDİRİM,"Bildirimli",İL,$B$10,İLÇE,$B$11)/VLOOKUP($B$11,ABONE2,6,FALSE))</f>
        <v>5.9704305640628146</v>
      </c>
      <c r="G29" s="14">
        <f>(SUMIFS(TARIMSALOG2,KAYNAK,A29,SEBEP,B29,SÜRE,"Uzun",BİLDİRİM,"Bildirimli",İL,$B$10,İLÇE,$B$11)/VLOOKUP($B$11,ABONE2,7,FALSE))</f>
        <v>31.663713410579714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9.3196591453522384</v>
      </c>
      <c r="I29" s="14">
        <f>(SUMIFS(TICARETHANEAG2,KAYNAK,A29,SEBEP,B29,SÜRE,"Uzun",BİLDİRİM,"Bildirimli",İL,$B$10,İLÇE,$B$11)/VLOOKUP($B$11,ABONE2,9,FALSE))</f>
        <v>2.2882257711696155</v>
      </c>
      <c r="J29" s="14">
        <f>(SUMIFS(TICARETHANEOG2,KAYNAK,A29,SEBEP,B29,SÜRE,"Uzun",BİLDİRİM,"Bildirimli",İL,$B$10,İLÇE,$B$11)/VLOOKUP($B$11,ABONE2,10,FALSE))</f>
        <v>17.565406657351616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2.9239410889270538</v>
      </c>
      <c r="L29" s="14">
        <f>(SUMIFS(SANAYIAG2,KAYNAK,A29,SEBEP,B29,SÜRE,"Uzun",BİLDİRİM,"Bildirimli",İL,$B$10,İLÇE,$B$11)/VLOOKUP($B$11,ABONE2,12,FALSE))</f>
        <v>10.289464604603362</v>
      </c>
      <c r="M29" s="14">
        <f>(SUMIFS(SANAYIOG2,KAYNAK,A29,SEBEP,B29,SÜRE,"Uzun",BİLDİRİM,"Bildirimli",İL,$B$10,İLÇE,$B$11)/VLOOKUP($B$11,ABONE2,13,FALSE))</f>
        <v>81.215017941374526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30.872754558981008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1.7195623401373132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7.099655138744893E-4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7.085746518627849E-4</v>
      </c>
      <c r="F31" s="14">
        <f>(SUMIFS(TARIMSALAG2,KAYNAK,A31,SEBEP,B31,SÜRE,"Uzun",BİLDİRİM,"Bildirimli",İL,$B$10,İLÇE,$B$11)/VLOOKUP($B$11,ABONE2,6,FALSE))</f>
        <v>9.7994639553230321E-3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8.5220621940711519E-3</v>
      </c>
      <c r="I31" s="14">
        <f>(SUMIFS(TICARETHANEAG2,KAYNAK,A31,SEBEP,B31,SÜRE,"Uzun",BİLDİRİM,"Bildirimli",İL,$B$10,İLÇE,$B$11)/VLOOKUP($B$11,ABONE2,9,FALSE))</f>
        <v>4.5218829430289549E-3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4.3337179750675128E-3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1.7307889353068071E-3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0.78938215636261055</v>
      </c>
      <c r="D33" s="14">
        <f t="shared" ref="D33:O33" si="14">SUM(D28:D32)</f>
        <v>2.6960980672276538</v>
      </c>
      <c r="E33" s="14">
        <f t="shared" si="14"/>
        <v>0.79311751910306516</v>
      </c>
      <c r="F33" s="14">
        <f t="shared" si="14"/>
        <v>5.9802300280181377</v>
      </c>
      <c r="G33" s="14">
        <f t="shared" si="14"/>
        <v>31.663713410579714</v>
      </c>
      <c r="H33" s="14">
        <f t="shared" si="14"/>
        <v>9.3281812075463098</v>
      </c>
      <c r="I33" s="14">
        <f t="shared" si="14"/>
        <v>2.2927476541126444</v>
      </c>
      <c r="J33" s="14">
        <f t="shared" si="14"/>
        <v>17.565406657351616</v>
      </c>
      <c r="K33" s="14">
        <f t="shared" si="14"/>
        <v>2.9282748069021212</v>
      </c>
      <c r="L33" s="14">
        <f t="shared" si="14"/>
        <v>10.289464604603362</v>
      </c>
      <c r="M33" s="14">
        <f t="shared" si="14"/>
        <v>81.215017941374526</v>
      </c>
      <c r="N33" s="14">
        <f t="shared" si="14"/>
        <v>30.872754558981008</v>
      </c>
      <c r="O33" s="14">
        <f t="shared" si="14"/>
        <v>1.7212931290726201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61134</v>
      </c>
      <c r="D37" s="18">
        <f>VLOOKUP($B$11,ABONE2,4,FALSE)</f>
        <v>120</v>
      </c>
      <c r="E37" s="18">
        <f>VLOOKUP($B$11,ABONE2,5,FALSE)</f>
        <v>61254</v>
      </c>
      <c r="F37" s="18">
        <f>VLOOKUP($B$11,ABONE2,6,FALSE)</f>
        <v>3756</v>
      </c>
      <c r="G37" s="18">
        <f>VLOOKUP($B$11,ABONE2,7,FALSE)</f>
        <v>563</v>
      </c>
      <c r="H37" s="18">
        <f>VLOOKUP($B$11,ABONE2,8,FALSE)</f>
        <v>4319</v>
      </c>
      <c r="I37" s="18">
        <f>VLOOKUP($B$11,ABONE2,9,FALSE)</f>
        <v>12437</v>
      </c>
      <c r="J37" s="18">
        <f>VLOOKUP($B$11,ABONE2,10,FALSE)</f>
        <v>540</v>
      </c>
      <c r="K37" s="18">
        <f>VLOOKUP($B$11,ABONE2,11,FALSE)</f>
        <v>12977</v>
      </c>
      <c r="L37" s="29">
        <f>VLOOKUP($B$11,ABONE2,12,FALSE)</f>
        <v>203</v>
      </c>
      <c r="M37" s="29">
        <f>VLOOKUP($B$11,ABONE2,13,FALSE)</f>
        <v>83</v>
      </c>
      <c r="N37" s="29">
        <f>VLOOKUP($B$11,ABONE2,14,FALSE)</f>
        <v>286</v>
      </c>
      <c r="O37" s="29">
        <f>VLOOKUP($B$11,ABONE2,15,FALSE)</f>
        <v>78836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14838.888970833334</v>
      </c>
      <c r="D38" s="18">
        <f>VLOOKUP($B$11,TUKETIM,4,FALSE)</f>
        <v>304.04025416666667</v>
      </c>
      <c r="E38" s="18">
        <f>VLOOKUP($B$11,TUKETIM,5,FALSE)</f>
        <v>15142.929225</v>
      </c>
      <c r="F38" s="18">
        <f>VLOOKUP($B$11,TUKETIM,6,FALSE)</f>
        <v>2599.8515041666665</v>
      </c>
      <c r="G38" s="18">
        <f>VLOOKUP($B$11,TUKETIM,7,FALSE)</f>
        <v>1578.9499958333333</v>
      </c>
      <c r="H38" s="18">
        <f>VLOOKUP($B$11,TUKETIM,8,FALSE)</f>
        <v>4178.8014999999996</v>
      </c>
      <c r="I38" s="18">
        <f>VLOOKUP($B$11,TUKETIM,9,FALSE)</f>
        <v>7575.4071875000009</v>
      </c>
      <c r="J38" s="18">
        <f>VLOOKUP($B$11,TUKETIM,10,FALSE)</f>
        <v>5092.7665416666678</v>
      </c>
      <c r="K38" s="18">
        <f>VLOOKUP($B$11,TUKETIM,11,FALSE)</f>
        <v>12668.173729166669</v>
      </c>
      <c r="L38" s="29">
        <f>VLOOKUP($B$11,TUKETIM,12,FALSE)</f>
        <v>2216.1088833333333</v>
      </c>
      <c r="M38" s="29">
        <f>VLOOKUP($B$11,TUKETIM,13,FALSE)</f>
        <v>7475.7858666666652</v>
      </c>
      <c r="N38" s="29">
        <f>VLOOKUP($B$11,TUKETIM,14,FALSE)</f>
        <v>9691.8947499999995</v>
      </c>
      <c r="O38" s="29">
        <f>VLOOKUP($B$11,TUKETIM,15,FALSE)</f>
        <v>41681.799204166666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337681.36780000001</v>
      </c>
      <c r="D39" s="18">
        <f>VLOOKUP($B$11,ANLASMA,4,FALSE)</f>
        <v>6925.58</v>
      </c>
      <c r="E39" s="18">
        <f>VLOOKUP($B$11,ANLASMA,5,FALSE)</f>
        <v>344606.94780000002</v>
      </c>
      <c r="F39" s="18">
        <f>VLOOKUP($B$11,ANLASMA,6,FALSE)</f>
        <v>21154.111000000001</v>
      </c>
      <c r="G39" s="18">
        <f>VLOOKUP($B$11,ANLASMA,7,FALSE)</f>
        <v>18162.87</v>
      </c>
      <c r="H39" s="18">
        <f>VLOOKUP($B$11,ANLASMA,8,FALSE)</f>
        <v>39316.981</v>
      </c>
      <c r="I39" s="18">
        <f>VLOOKUP($B$11,ANLASMA,9,FALSE)</f>
        <v>95225.209399999992</v>
      </c>
      <c r="J39" s="18">
        <f>VLOOKUP($B$11,ANLASMA,10,FALSE)</f>
        <v>87286.04</v>
      </c>
      <c r="K39" s="18">
        <f>VLOOKUP($B$11,ANLASMA,11,FALSE)</f>
        <v>182511.24939999997</v>
      </c>
      <c r="L39" s="29">
        <f>VLOOKUP($B$11,ANLASMA,12,FALSE)</f>
        <v>8025.1840000000002</v>
      </c>
      <c r="M39" s="29">
        <f>VLOOKUP($B$11,ANLASMA,13,FALSE)</f>
        <v>39918.53</v>
      </c>
      <c r="N39" s="29">
        <f>VLOOKUP($B$11,ANLASMA,14,FALSE)</f>
        <v>47943.714</v>
      </c>
      <c r="O39" s="29">
        <f>VLOOKUP($B$11,ANLASMA,15,FALSE)</f>
        <v>614378.8922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0.33741481732439754</v>
      </c>
      <c r="D17" s="14">
        <f t="shared" si="1"/>
        <v>1.0466249249349617</v>
      </c>
      <c r="E17" s="14">
        <f t="shared" si="2"/>
        <v>0.34059606716366847</v>
      </c>
      <c r="F17" s="14">
        <f t="shared" si="3"/>
        <v>2.0779773248237685</v>
      </c>
      <c r="G17" s="14">
        <f t="shared" si="4"/>
        <v>22.770090992983938</v>
      </c>
      <c r="H17" s="14">
        <f t="shared" si="5"/>
        <v>7.2735953856063436</v>
      </c>
      <c r="I17" s="14">
        <f t="shared" si="6"/>
        <v>1.0694204215907641</v>
      </c>
      <c r="J17" s="14">
        <f t="shared" si="7"/>
        <v>7.6273145833134306</v>
      </c>
      <c r="K17" s="14">
        <f t="shared" si="8"/>
        <v>1.4478184525315432</v>
      </c>
      <c r="L17" s="14">
        <f t="shared" si="9"/>
        <v>1.3303941707119067</v>
      </c>
      <c r="M17" s="14">
        <f t="shared" si="10"/>
        <v>159.80338202911892</v>
      </c>
      <c r="N17" s="14">
        <f t="shared" si="11"/>
        <v>143.12201488612871</v>
      </c>
      <c r="O17" s="19">
        <f t="shared" si="12"/>
        <v>0.67485299212096239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4.6153834148406743E-2</v>
      </c>
      <c r="D21" s="14">
        <f t="shared" si="1"/>
        <v>0</v>
      </c>
      <c r="E21" s="14">
        <f t="shared" si="2"/>
        <v>4.5946805404892307E-2</v>
      </c>
      <c r="F21" s="14">
        <f t="shared" si="3"/>
        <v>0.18516487955099423</v>
      </c>
      <c r="G21" s="14">
        <f t="shared" si="4"/>
        <v>0</v>
      </c>
      <c r="H21" s="14">
        <f t="shared" si="5"/>
        <v>0.13867151459823365</v>
      </c>
      <c r="I21" s="14">
        <f t="shared" si="6"/>
        <v>0.13221612753850642</v>
      </c>
      <c r="J21" s="14">
        <f t="shared" si="7"/>
        <v>0</v>
      </c>
      <c r="K21" s="14">
        <f t="shared" si="8"/>
        <v>0.1245871050069742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5.792745273594347E-2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0.38356865147280428</v>
      </c>
      <c r="D25" s="14">
        <f t="shared" ref="D25:O25" si="13">SUM(D15:D24)</f>
        <v>1.0466249249349617</v>
      </c>
      <c r="E25" s="14">
        <f t="shared" si="13"/>
        <v>0.38654287256856079</v>
      </c>
      <c r="F25" s="14">
        <f t="shared" si="13"/>
        <v>2.2631422043747627</v>
      </c>
      <c r="G25" s="14">
        <f t="shared" si="13"/>
        <v>22.770090992983938</v>
      </c>
      <c r="H25" s="14">
        <f t="shared" si="13"/>
        <v>7.4122669002045773</v>
      </c>
      <c r="I25" s="14">
        <f t="shared" si="13"/>
        <v>1.2016365491292706</v>
      </c>
      <c r="J25" s="14">
        <f t="shared" si="13"/>
        <v>7.6273145833134306</v>
      </c>
      <c r="K25" s="14">
        <f t="shared" si="13"/>
        <v>1.5724055575385174</v>
      </c>
      <c r="L25" s="14">
        <f t="shared" si="13"/>
        <v>1.3303941707119067</v>
      </c>
      <c r="M25" s="14">
        <f t="shared" si="13"/>
        <v>159.80338202911892</v>
      </c>
      <c r="N25" s="14">
        <f t="shared" si="13"/>
        <v>143.12201488612871</v>
      </c>
      <c r="O25" s="14">
        <f t="shared" si="13"/>
        <v>0.73278044485690585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0.29961191528980025</v>
      </c>
      <c r="D29" s="14">
        <f>(SUMIFS(MESKENOG2,KAYNAK,A29,SEBEP,B29,SÜRE,"Uzun",BİLDİRİM,"Bildirimli",İL,$B$10,İLÇE,$B$11)/VLOOKUP($B$11,ABONE2,4,FALSE))</f>
        <v>2.5981725846299315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0.30992239406248556</v>
      </c>
      <c r="F29" s="14">
        <f>(SUMIFS(TARIMSALAG2,KAYNAK,A29,SEBEP,B29,SÜRE,"Uzun",BİLDİRİM,"Bildirimli",İL,$B$10,İLÇE,$B$11)/VLOOKUP($B$11,ABONE2,6,FALSE))</f>
        <v>0.7335693525032736</v>
      </c>
      <c r="G29" s="14">
        <f>(SUMIFS(TARIMSALOG2,KAYNAK,A29,SEBEP,B29,SÜRE,"Uzun",BİLDİRİM,"Bildirimli",İL,$B$10,İLÇE,$B$11)/VLOOKUP($B$11,ABONE2,7,FALSE))</f>
        <v>16.283085276049135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4.6379237874547456</v>
      </c>
      <c r="I29" s="14">
        <f>(SUMIFS(TICARETHANEAG2,KAYNAK,A29,SEBEP,B29,SÜRE,"Uzun",BİLDİRİM,"Bildirimli",İL,$B$10,İLÇE,$B$11)/VLOOKUP($B$11,ABONE2,9,FALSE))</f>
        <v>0.8829647160122045</v>
      </c>
      <c r="J29" s="14">
        <f>(SUMIFS(TICARETHANEOG2,KAYNAK,A29,SEBEP,B29,SÜRE,"Uzun",BİLDİRİM,"Bildirimli",İL,$B$10,İLÇE,$B$11)/VLOOKUP($B$11,ABONE2,10,FALSE))</f>
        <v>143.65023871283032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9.1208005259435492</v>
      </c>
      <c r="L29" s="14">
        <f>(SUMIFS(SANAYIAG2,KAYNAK,A29,SEBEP,B29,SÜRE,"Uzun",BİLDİRİM,"Bildirimli",İL,$B$10,İLÇE,$B$11)/VLOOKUP($B$11,ABONE2,12,FALSE))</f>
        <v>0.97928387207267498</v>
      </c>
      <c r="M29" s="14">
        <f>(SUMIFS(SANAYIOG2,KAYNAK,A29,SEBEP,B29,SÜRE,"Uzun",BİLDİRİM,"Bildirimli",İL,$B$10,İLÇE,$B$11)/VLOOKUP($B$11,ABONE2,13,FALSE))</f>
        <v>87.350985989970766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78.259227872297274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1.6148585787913767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1.530251621209198E-2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1.5233874878983839E-2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4.0319975261655275E-2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3.7993466344258618E-2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1.8098438955694844E-2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0.31491443150189224</v>
      </c>
      <c r="D33" s="14">
        <f t="shared" ref="D33:O33" si="14">SUM(D28:D32)</f>
        <v>2.5981725846299315</v>
      </c>
      <c r="E33" s="14">
        <f t="shared" si="14"/>
        <v>0.32515626894146943</v>
      </c>
      <c r="F33" s="14">
        <f t="shared" si="14"/>
        <v>0.7335693525032736</v>
      </c>
      <c r="G33" s="14">
        <f t="shared" si="14"/>
        <v>16.283085276049135</v>
      </c>
      <c r="H33" s="14">
        <f t="shared" si="14"/>
        <v>4.6379237874547456</v>
      </c>
      <c r="I33" s="14">
        <f t="shared" si="14"/>
        <v>0.92328469127385981</v>
      </c>
      <c r="J33" s="14">
        <f t="shared" si="14"/>
        <v>143.65023871283032</v>
      </c>
      <c r="K33" s="14">
        <f t="shared" si="14"/>
        <v>9.1587939922878085</v>
      </c>
      <c r="L33" s="14">
        <f t="shared" si="14"/>
        <v>0.97928387207267498</v>
      </c>
      <c r="M33" s="14">
        <f t="shared" si="14"/>
        <v>87.350985989970766</v>
      </c>
      <c r="N33" s="14">
        <f t="shared" si="14"/>
        <v>78.259227872297274</v>
      </c>
      <c r="O33" s="14">
        <f t="shared" si="14"/>
        <v>1.6329570177470716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27076</v>
      </c>
      <c r="D37" s="18">
        <f>VLOOKUP($B$11,ABONE2,4,FALSE)</f>
        <v>122</v>
      </c>
      <c r="E37" s="18">
        <f>VLOOKUP($B$11,ABONE2,5,FALSE)</f>
        <v>27198</v>
      </c>
      <c r="F37" s="18">
        <f>VLOOKUP($B$11,ABONE2,6,FALSE)</f>
        <v>343</v>
      </c>
      <c r="G37" s="18">
        <f>VLOOKUP($B$11,ABONE2,7,FALSE)</f>
        <v>115</v>
      </c>
      <c r="H37" s="18">
        <f>VLOOKUP($B$11,ABONE2,8,FALSE)</f>
        <v>458</v>
      </c>
      <c r="I37" s="18">
        <f>VLOOKUP($B$11,ABONE2,9,FALSE)</f>
        <v>4099</v>
      </c>
      <c r="J37" s="18">
        <f>VLOOKUP($B$11,ABONE2,10,FALSE)</f>
        <v>251</v>
      </c>
      <c r="K37" s="18">
        <f>VLOOKUP($B$11,ABONE2,11,FALSE)</f>
        <v>4350</v>
      </c>
      <c r="L37" s="29">
        <f>VLOOKUP($B$11,ABONE2,12,FALSE)</f>
        <v>2</v>
      </c>
      <c r="M37" s="29">
        <f>VLOOKUP($B$11,ABONE2,13,FALSE)</f>
        <v>17</v>
      </c>
      <c r="N37" s="29">
        <f>VLOOKUP($B$11,ABONE2,14,FALSE)</f>
        <v>19</v>
      </c>
      <c r="O37" s="29">
        <f>VLOOKUP($B$11,ABONE2,15,FALSE)</f>
        <v>32025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6968.2152208333337</v>
      </c>
      <c r="D38" s="18">
        <f>VLOOKUP($B$11,TUKETIM,4,FALSE)</f>
        <v>93.301045833333333</v>
      </c>
      <c r="E38" s="18">
        <f>VLOOKUP($B$11,TUKETIM,5,FALSE)</f>
        <v>7061.5162666666674</v>
      </c>
      <c r="F38" s="18">
        <f>VLOOKUP($B$11,TUKETIM,6,FALSE)</f>
        <v>92.963841666666667</v>
      </c>
      <c r="G38" s="18">
        <f>VLOOKUP($B$11,TUKETIM,7,FALSE)</f>
        <v>811.20512916666667</v>
      </c>
      <c r="H38" s="18">
        <f>VLOOKUP($B$11,TUKETIM,8,FALSE)</f>
        <v>904.16897083333333</v>
      </c>
      <c r="I38" s="18">
        <f>VLOOKUP($B$11,TUKETIM,9,FALSE)</f>
        <v>2495.1011000000003</v>
      </c>
      <c r="J38" s="18">
        <f>VLOOKUP($B$11,TUKETIM,10,FALSE)</f>
        <v>5528.4778749999996</v>
      </c>
      <c r="K38" s="18">
        <f>VLOOKUP($B$11,TUKETIM,11,FALSE)</f>
        <v>8023.5789750000004</v>
      </c>
      <c r="L38" s="29">
        <f>VLOOKUP($B$11,TUKETIM,12,FALSE)</f>
        <v>1.4902166666666667</v>
      </c>
      <c r="M38" s="29">
        <f>VLOOKUP($B$11,TUKETIM,13,FALSE)</f>
        <v>966.84250000000009</v>
      </c>
      <c r="N38" s="29">
        <f>VLOOKUP($B$11,TUKETIM,14,FALSE)</f>
        <v>968.33271666666678</v>
      </c>
      <c r="O38" s="29">
        <f>VLOOKUP($B$11,TUKETIM,15,FALSE)</f>
        <v>16957.59692916667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155342.52779999998</v>
      </c>
      <c r="D39" s="18">
        <f>VLOOKUP($B$11,ANLASMA,4,FALSE)</f>
        <v>3497.5</v>
      </c>
      <c r="E39" s="18">
        <f>VLOOKUP($B$11,ANLASMA,5,FALSE)</f>
        <v>158840.02779999998</v>
      </c>
      <c r="F39" s="18">
        <f>VLOOKUP($B$11,ANLASMA,6,FALSE)</f>
        <v>1828.886</v>
      </c>
      <c r="G39" s="18">
        <f>VLOOKUP($B$11,ANLASMA,7,FALSE)</f>
        <v>5629.2</v>
      </c>
      <c r="H39" s="18">
        <f>VLOOKUP($B$11,ANLASMA,8,FALSE)</f>
        <v>7458.0859999999993</v>
      </c>
      <c r="I39" s="18">
        <f>VLOOKUP($B$11,ANLASMA,9,FALSE)</f>
        <v>23497.923200000001</v>
      </c>
      <c r="J39" s="18">
        <f>VLOOKUP($B$11,ANLASMA,10,FALSE)</f>
        <v>68826.34</v>
      </c>
      <c r="K39" s="18">
        <f>VLOOKUP($B$11,ANLASMA,11,FALSE)</f>
        <v>92324.263200000001</v>
      </c>
      <c r="L39" s="29">
        <f>VLOOKUP($B$11,ANLASMA,12,FALSE)</f>
        <v>41.6</v>
      </c>
      <c r="M39" s="29">
        <f>VLOOKUP($B$11,ANLASMA,13,FALSE)</f>
        <v>5670.6</v>
      </c>
      <c r="N39" s="29">
        <f>VLOOKUP($B$11,ANLASMA,14,FALSE)</f>
        <v>5712.2000000000007</v>
      </c>
      <c r="O39" s="29">
        <f>VLOOKUP($B$11,ANLASMA,15,FALSE)</f>
        <v>264334.57699999999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0.19420013899033792</v>
      </c>
      <c r="D17" s="14">
        <f t="shared" si="1"/>
        <v>2.9408937537897586</v>
      </c>
      <c r="E17" s="14">
        <f t="shared" si="2"/>
        <v>0.19552886282237827</v>
      </c>
      <c r="F17" s="14">
        <f t="shared" si="3"/>
        <v>1.7735881068014865</v>
      </c>
      <c r="G17" s="14">
        <f t="shared" si="4"/>
        <v>3.7263723462007388</v>
      </c>
      <c r="H17" s="14">
        <f t="shared" si="5"/>
        <v>1.9107582386619428</v>
      </c>
      <c r="I17" s="14">
        <f t="shared" si="6"/>
        <v>0.72103315517176847</v>
      </c>
      <c r="J17" s="14">
        <f t="shared" si="7"/>
        <v>1.7876244428313197</v>
      </c>
      <c r="K17" s="14">
        <f t="shared" si="8"/>
        <v>0.75793802482082517</v>
      </c>
      <c r="L17" s="14">
        <f t="shared" si="9"/>
        <v>109.83652666088801</v>
      </c>
      <c r="M17" s="14">
        <f t="shared" si="10"/>
        <v>1.7503865420789091E-2</v>
      </c>
      <c r="N17" s="14">
        <f t="shared" si="11"/>
        <v>4.7922439869628422</v>
      </c>
      <c r="O17" s="19">
        <f t="shared" si="12"/>
        <v>0.47339860045455801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1.86725052371522E-2</v>
      </c>
      <c r="D21" s="14">
        <f t="shared" si="1"/>
        <v>0</v>
      </c>
      <c r="E21" s="14">
        <f t="shared" si="2"/>
        <v>1.8663472339351433E-2</v>
      </c>
      <c r="F21" s="14">
        <f t="shared" si="3"/>
        <v>1.17859099199904</v>
      </c>
      <c r="G21" s="14">
        <f t="shared" si="4"/>
        <v>0</v>
      </c>
      <c r="H21" s="14">
        <f t="shared" si="5"/>
        <v>1.0958027973176916</v>
      </c>
      <c r="I21" s="14">
        <f t="shared" si="6"/>
        <v>0.24514861058259824</v>
      </c>
      <c r="J21" s="14">
        <f t="shared" si="7"/>
        <v>0</v>
      </c>
      <c r="K21" s="14">
        <f t="shared" si="8"/>
        <v>0.23666628223164141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0.16811710313357323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0.21287264422749011</v>
      </c>
      <c r="D25" s="14">
        <f t="shared" ref="D25:O25" si="13">SUM(D15:D24)</f>
        <v>2.9408937537897586</v>
      </c>
      <c r="E25" s="14">
        <f t="shared" si="13"/>
        <v>0.2141923351617297</v>
      </c>
      <c r="F25" s="14">
        <f t="shared" si="13"/>
        <v>2.9521790988005265</v>
      </c>
      <c r="G25" s="14">
        <f t="shared" si="13"/>
        <v>3.7263723462007388</v>
      </c>
      <c r="H25" s="14">
        <f t="shared" si="13"/>
        <v>3.0065610359796344</v>
      </c>
      <c r="I25" s="14">
        <f t="shared" si="13"/>
        <v>0.96618176575436676</v>
      </c>
      <c r="J25" s="14">
        <f t="shared" si="13"/>
        <v>1.7876244428313197</v>
      </c>
      <c r="K25" s="14">
        <f t="shared" si="13"/>
        <v>0.99460430705246661</v>
      </c>
      <c r="L25" s="14">
        <f t="shared" si="13"/>
        <v>109.83652666088801</v>
      </c>
      <c r="M25" s="14">
        <f t="shared" si="13"/>
        <v>1.7503865420789091E-2</v>
      </c>
      <c r="N25" s="14">
        <f t="shared" si="13"/>
        <v>4.7922439869628422</v>
      </c>
      <c r="O25" s="14">
        <f t="shared" si="13"/>
        <v>0.64151570358813126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8.2760915602532445E-2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8.2720879684317891E-2</v>
      </c>
      <c r="F29" s="14">
        <f>(SUMIFS(TARIMSALAG2,KAYNAK,A29,SEBEP,B29,SÜRE,"Uzun",BİLDİRİM,"Bildirimli",İL,$B$10,İLÇE,$B$11)/VLOOKUP($B$11,ABONE2,6,FALSE))</f>
        <v>1.3873597090399827</v>
      </c>
      <c r="G29" s="14">
        <f>(SUMIFS(TARIMSALOG2,KAYNAK,A29,SEBEP,B29,SÜRE,"Uzun",BİLDİRİM,"Bildirimli",İL,$B$10,İLÇE,$B$11)/VLOOKUP($B$11,ABONE2,7,FALSE))</f>
        <v>16.190654009219596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2.4271928816742809</v>
      </c>
      <c r="I29" s="14">
        <f>(SUMIFS(TICARETHANEAG2,KAYNAK,A29,SEBEP,B29,SÜRE,"Uzun",BİLDİRİM,"Bildirimli",İL,$B$10,İLÇE,$B$11)/VLOOKUP($B$11,ABONE2,9,FALSE))</f>
        <v>0.29057713530490742</v>
      </c>
      <c r="J29" s="14">
        <f>(SUMIFS(TICARETHANEOG2,KAYNAK,A29,SEBEP,B29,SÜRE,"Uzun",BİLDİRİM,"Bildirimli",İL,$B$10,İLÇE,$B$11)/VLOOKUP($B$11,ABONE2,10,FALSE))</f>
        <v>4.9275091840065679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0.45101851037405233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0.39139768044802248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8.2760915602532445E-2</v>
      </c>
      <c r="D33" s="14">
        <f t="shared" ref="D33:O33" si="14">SUM(D28:D32)</f>
        <v>0</v>
      </c>
      <c r="E33" s="14">
        <f t="shared" si="14"/>
        <v>8.2720879684317891E-2</v>
      </c>
      <c r="F33" s="14">
        <f t="shared" si="14"/>
        <v>1.3873597090399827</v>
      </c>
      <c r="G33" s="14">
        <f t="shared" si="14"/>
        <v>16.190654009219596</v>
      </c>
      <c r="H33" s="14">
        <f t="shared" si="14"/>
        <v>2.4271928816742809</v>
      </c>
      <c r="I33" s="14">
        <f t="shared" si="14"/>
        <v>0.29057713530490742</v>
      </c>
      <c r="J33" s="14">
        <f t="shared" si="14"/>
        <v>4.9275091840065679</v>
      </c>
      <c r="K33" s="14">
        <f t="shared" si="14"/>
        <v>0.45101851037405233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0.39139768044802248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12397</v>
      </c>
      <c r="D37" s="18">
        <f>VLOOKUP($B$11,ABONE2,4,FALSE)</f>
        <v>6</v>
      </c>
      <c r="E37" s="18">
        <f>VLOOKUP($B$11,ABONE2,5,FALSE)</f>
        <v>12403</v>
      </c>
      <c r="F37" s="18">
        <f>VLOOKUP($B$11,ABONE2,6,FALSE)</f>
        <v>1681</v>
      </c>
      <c r="G37" s="18">
        <f>VLOOKUP($B$11,ABONE2,7,FALSE)</f>
        <v>127</v>
      </c>
      <c r="H37" s="18">
        <f>VLOOKUP($B$11,ABONE2,8,FALSE)</f>
        <v>1808</v>
      </c>
      <c r="I37" s="18">
        <f>VLOOKUP($B$11,ABONE2,9,FALSE)</f>
        <v>2539</v>
      </c>
      <c r="J37" s="18">
        <f>VLOOKUP($B$11,ABONE2,10,FALSE)</f>
        <v>91</v>
      </c>
      <c r="K37" s="18">
        <f>VLOOKUP($B$11,ABONE2,11,FALSE)</f>
        <v>2630</v>
      </c>
      <c r="L37" s="29">
        <f>VLOOKUP($B$11,ABONE2,12,FALSE)</f>
        <v>1</v>
      </c>
      <c r="M37" s="29">
        <f>VLOOKUP($B$11,ABONE2,13,FALSE)</f>
        <v>22</v>
      </c>
      <c r="N37" s="29">
        <f>VLOOKUP($B$11,ABONE2,14,FALSE)</f>
        <v>23</v>
      </c>
      <c r="O37" s="29">
        <f>VLOOKUP($B$11,ABONE2,15,FALSE)</f>
        <v>16864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2080.1995416666664</v>
      </c>
      <c r="D38" s="18">
        <f>VLOOKUP($B$11,TUKETIM,4,FALSE)</f>
        <v>1.7475750000000001</v>
      </c>
      <c r="E38" s="18">
        <f>VLOOKUP($B$11,TUKETIM,5,FALSE)</f>
        <v>2081.9471166666663</v>
      </c>
      <c r="F38" s="18">
        <f>VLOOKUP($B$11,TUKETIM,6,FALSE)</f>
        <v>1669.8065458333333</v>
      </c>
      <c r="G38" s="18">
        <f>VLOOKUP($B$11,TUKETIM,7,FALSE)</f>
        <v>296.2752375</v>
      </c>
      <c r="H38" s="18">
        <f>VLOOKUP($B$11,TUKETIM,8,FALSE)</f>
        <v>1966.0817833333333</v>
      </c>
      <c r="I38" s="18">
        <f>VLOOKUP($B$11,TUKETIM,9,FALSE)</f>
        <v>1241.4071041666668</v>
      </c>
      <c r="J38" s="18">
        <f>VLOOKUP($B$11,TUKETIM,10,FALSE)</f>
        <v>792.05939166666667</v>
      </c>
      <c r="K38" s="18">
        <f>VLOOKUP($B$11,TUKETIM,11,FALSE)</f>
        <v>2033.4664958333335</v>
      </c>
      <c r="L38" s="29">
        <f>VLOOKUP($B$11,TUKETIM,12,FALSE)</f>
        <v>36.569179166666665</v>
      </c>
      <c r="M38" s="29">
        <f>VLOOKUP($B$11,TUKETIM,13,FALSE)</f>
        <v>10573.283091666668</v>
      </c>
      <c r="N38" s="29">
        <f>VLOOKUP($B$11,TUKETIM,14,FALSE)</f>
        <v>10609.852270833335</v>
      </c>
      <c r="O38" s="29">
        <f>VLOOKUP($B$11,TUKETIM,15,FALSE)</f>
        <v>16691.347666666668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52462.219800000006</v>
      </c>
      <c r="D39" s="18">
        <f>VLOOKUP($B$11,ANLASMA,4,FALSE)</f>
        <v>90</v>
      </c>
      <c r="E39" s="18">
        <f>VLOOKUP($B$11,ANLASMA,5,FALSE)</f>
        <v>52552.219800000006</v>
      </c>
      <c r="F39" s="18">
        <f>VLOOKUP($B$11,ANLASMA,6,FALSE)</f>
        <v>13127.791000000001</v>
      </c>
      <c r="G39" s="18">
        <f>VLOOKUP($B$11,ANLASMA,7,FALSE)</f>
        <v>5913.42</v>
      </c>
      <c r="H39" s="18">
        <f>VLOOKUP($B$11,ANLASMA,8,FALSE)</f>
        <v>19041.211000000003</v>
      </c>
      <c r="I39" s="18">
        <f>VLOOKUP($B$11,ANLASMA,9,FALSE)</f>
        <v>14490.156400000002</v>
      </c>
      <c r="J39" s="18">
        <f>VLOOKUP($B$11,ANLASMA,10,FALSE)</f>
        <v>40470</v>
      </c>
      <c r="K39" s="18">
        <f>VLOOKUP($B$11,ANLASMA,11,FALSE)</f>
        <v>54960.1564</v>
      </c>
      <c r="L39" s="29">
        <f>VLOOKUP($B$11,ANLASMA,12,FALSE)</f>
        <v>599.99900000000002</v>
      </c>
      <c r="M39" s="29">
        <f>VLOOKUP($B$11,ANLASMA,13,FALSE)</f>
        <v>739778</v>
      </c>
      <c r="N39" s="29">
        <f>VLOOKUP($B$11,ANLASMA,14,FALSE)</f>
        <v>740377.99899999995</v>
      </c>
      <c r="O39" s="29">
        <f>VLOOKUP($B$11,ANLASMA,15,FALSE)</f>
        <v>866931.5861999999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0.14846136486782621</v>
      </c>
      <c r="D17" s="14">
        <f t="shared" si="1"/>
        <v>1.4963674883204283</v>
      </c>
      <c r="E17" s="14">
        <f t="shared" si="2"/>
        <v>0.14950585453706419</v>
      </c>
      <c r="F17" s="14">
        <f t="shared" si="3"/>
        <v>4.8377981092957096</v>
      </c>
      <c r="G17" s="14">
        <f t="shared" si="4"/>
        <v>11.251986210690818</v>
      </c>
      <c r="H17" s="14">
        <f t="shared" si="5"/>
        <v>6.4732491923878808</v>
      </c>
      <c r="I17" s="14">
        <f t="shared" si="6"/>
        <v>0.49836598025314904</v>
      </c>
      <c r="J17" s="14">
        <f t="shared" si="7"/>
        <v>13.953746834854254</v>
      </c>
      <c r="K17" s="14">
        <f t="shared" si="8"/>
        <v>1.1828235652538261</v>
      </c>
      <c r="L17" s="14">
        <f t="shared" si="9"/>
        <v>15.563490194210722</v>
      </c>
      <c r="M17" s="14">
        <f t="shared" si="10"/>
        <v>89.244775077165642</v>
      </c>
      <c r="N17" s="14">
        <f t="shared" si="11"/>
        <v>78.64017893513288</v>
      </c>
      <c r="O17" s="19">
        <f t="shared" si="12"/>
        <v>0.90093669125523346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1.6851919259696473E-3</v>
      </c>
      <c r="D18" s="14">
        <f t="shared" si="1"/>
        <v>2.37547234330934E-2</v>
      </c>
      <c r="E18" s="14">
        <f t="shared" si="2"/>
        <v>1.702293560321651E-3</v>
      </c>
      <c r="F18" s="14">
        <f t="shared" si="3"/>
        <v>0.31186485231905753</v>
      </c>
      <c r="G18" s="14">
        <f t="shared" si="4"/>
        <v>0.95785329532655616</v>
      </c>
      <c r="H18" s="14">
        <f t="shared" si="5"/>
        <v>0.47657509811803106</v>
      </c>
      <c r="I18" s="14">
        <f t="shared" si="6"/>
        <v>1.0857700895282622E-2</v>
      </c>
      <c r="J18" s="14">
        <f t="shared" si="7"/>
        <v>1.0413619737313593</v>
      </c>
      <c r="K18" s="14">
        <f t="shared" si="8"/>
        <v>6.3278102334686559E-2</v>
      </c>
      <c r="L18" s="14">
        <f t="shared" si="9"/>
        <v>0</v>
      </c>
      <c r="M18" s="14">
        <f t="shared" si="10"/>
        <v>6.8549537317866463E-2</v>
      </c>
      <c r="N18" s="14">
        <f t="shared" si="11"/>
        <v>5.8683529143145487E-2</v>
      </c>
      <c r="O18" s="19">
        <f t="shared" si="12"/>
        <v>2.6673183019870574E-2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4.6913429383614771E-2</v>
      </c>
      <c r="D21" s="14">
        <f t="shared" si="1"/>
        <v>0</v>
      </c>
      <c r="E21" s="14">
        <f t="shared" si="2"/>
        <v>4.6877076264145147E-2</v>
      </c>
      <c r="F21" s="14">
        <f t="shared" si="3"/>
        <v>0.71492609913231042</v>
      </c>
      <c r="G21" s="14">
        <f t="shared" si="4"/>
        <v>2.6587135254339334E-3</v>
      </c>
      <c r="H21" s="14">
        <f t="shared" si="5"/>
        <v>0.53331644739967243</v>
      </c>
      <c r="I21" s="14">
        <f t="shared" si="6"/>
        <v>0.12867003402173369</v>
      </c>
      <c r="J21" s="14">
        <f t="shared" si="7"/>
        <v>0</v>
      </c>
      <c r="K21" s="14">
        <f t="shared" si="8"/>
        <v>0.12212475806855579</v>
      </c>
      <c r="L21" s="14">
        <f t="shared" si="9"/>
        <v>3.3008256880097169</v>
      </c>
      <c r="M21" s="14">
        <f t="shared" si="10"/>
        <v>0</v>
      </c>
      <c r="N21" s="14">
        <f t="shared" si="11"/>
        <v>0.47507210836775365</v>
      </c>
      <c r="O21" s="19">
        <f t="shared" si="12"/>
        <v>7.6335073919273591E-2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1.7481543943563809E-4</v>
      </c>
      <c r="D22" s="14">
        <f t="shared" si="1"/>
        <v>0</v>
      </c>
      <c r="E22" s="14">
        <f t="shared" si="2"/>
        <v>1.7467997531292446E-4</v>
      </c>
      <c r="F22" s="14">
        <f t="shared" si="3"/>
        <v>2.0160956357906162E-3</v>
      </c>
      <c r="G22" s="14">
        <f t="shared" si="4"/>
        <v>0</v>
      </c>
      <c r="H22" s="14">
        <f t="shared" si="5"/>
        <v>1.502043702942871E-3</v>
      </c>
      <c r="I22" s="14">
        <f t="shared" si="6"/>
        <v>5.8274103304043932E-4</v>
      </c>
      <c r="J22" s="14">
        <f t="shared" si="7"/>
        <v>0</v>
      </c>
      <c r="K22" s="14">
        <f t="shared" si="8"/>
        <v>5.5309776062282753E-4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2.7770478030850334E-4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0.19723480161684626</v>
      </c>
      <c r="D25" s="14">
        <f t="shared" ref="D25:O25" si="13">SUM(D15:D24)</f>
        <v>1.5201222117535218</v>
      </c>
      <c r="E25" s="14">
        <f t="shared" si="13"/>
        <v>0.1982599043368439</v>
      </c>
      <c r="F25" s="14">
        <f t="shared" si="13"/>
        <v>5.8666051563828683</v>
      </c>
      <c r="G25" s="14">
        <f t="shared" si="13"/>
        <v>12.212498219542809</v>
      </c>
      <c r="H25" s="14">
        <f t="shared" si="13"/>
        <v>7.4846427816085273</v>
      </c>
      <c r="I25" s="14">
        <f t="shared" si="13"/>
        <v>0.63847645620320581</v>
      </c>
      <c r="J25" s="14">
        <f t="shared" si="13"/>
        <v>14.995108808585613</v>
      </c>
      <c r="K25" s="14">
        <f t="shared" si="13"/>
        <v>1.3687795234176914</v>
      </c>
      <c r="L25" s="14">
        <f t="shared" si="13"/>
        <v>18.864315882220438</v>
      </c>
      <c r="M25" s="14">
        <f t="shared" si="13"/>
        <v>89.313324614483506</v>
      </c>
      <c r="N25" s="14">
        <f t="shared" si="13"/>
        <v>79.173934572643773</v>
      </c>
      <c r="O25" s="14">
        <f t="shared" si="13"/>
        <v>1.004222652974686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0.14803351328480521</v>
      </c>
      <c r="D29" s="14">
        <f>(SUMIFS(MESKENOG2,KAYNAK,A29,SEBEP,B29,SÜRE,"Uzun",BİLDİRİM,"Bildirimli",İL,$B$10,İLÇE,$B$11)/VLOOKUP($B$11,ABONE2,4,FALSE))</f>
        <v>1.0381652001171995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0.14872327448922526</v>
      </c>
      <c r="F29" s="14">
        <f>(SUMIFS(TARIMSALAG2,KAYNAK,A29,SEBEP,B29,SÜRE,"Uzun",BİLDİRİM,"Bildirimli",İL,$B$10,İLÇE,$B$11)/VLOOKUP($B$11,ABONE2,6,FALSE))</f>
        <v>1.3379243392041307</v>
      </c>
      <c r="G29" s="14">
        <f>(SUMIFS(TARIMSALOG2,KAYNAK,A29,SEBEP,B29,SÜRE,"Uzun",BİLDİRİM,"Bildirimli",İL,$B$10,İLÇE,$B$11)/VLOOKUP($B$11,ABONE2,7,FALSE))</f>
        <v>3.4857135178857317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1.8855546991189682</v>
      </c>
      <c r="I29" s="14">
        <f>(SUMIFS(TICARETHANEAG2,KAYNAK,A29,SEBEP,B29,SÜRE,"Uzun",BİLDİRİM,"Bildirimli",İL,$B$10,İLÇE,$B$11)/VLOOKUP($B$11,ABONE2,9,FALSE))</f>
        <v>0.50155648108771878</v>
      </c>
      <c r="J29" s="14">
        <f>(SUMIFS(TICARETHANEOG2,KAYNAK,A29,SEBEP,B29,SÜRE,"Uzun",BİLDİRİM,"Bildirimli",İL,$B$10,İLÇE,$B$11)/VLOOKUP($B$11,ABONE2,10,FALSE))</f>
        <v>5.4339530996488632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0.75246103104339157</v>
      </c>
      <c r="L29" s="14">
        <f>(SUMIFS(SANAYIAG2,KAYNAK,A29,SEBEP,B29,SÜRE,"Uzun",BİLDİRİM,"Bildirimli",İL,$B$10,İLÇE,$B$11)/VLOOKUP($B$11,ABONE2,12,FALSE))</f>
        <v>13.7408372748808</v>
      </c>
      <c r="M29" s="14">
        <f>(SUMIFS(SANAYIOG2,KAYNAK,A29,SEBEP,B29,SÜRE,"Uzun",BİLDİRİM,"Bildirimli",İL,$B$10,İLÇE,$B$11)/VLOOKUP($B$11,ABONE2,13,FALSE))</f>
        <v>17.92385230235389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17.321810887184864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0.38758928341110938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0.14803351328480521</v>
      </c>
      <c r="D33" s="14">
        <f t="shared" ref="D33:O33" si="14">SUM(D28:D32)</f>
        <v>1.0381652001171995</v>
      </c>
      <c r="E33" s="14">
        <f t="shared" si="14"/>
        <v>0.14872327448922526</v>
      </c>
      <c r="F33" s="14">
        <f t="shared" si="14"/>
        <v>1.3379243392041307</v>
      </c>
      <c r="G33" s="14">
        <f t="shared" si="14"/>
        <v>3.4857135178857317</v>
      </c>
      <c r="H33" s="14">
        <f t="shared" si="14"/>
        <v>1.8855546991189682</v>
      </c>
      <c r="I33" s="14">
        <f t="shared" si="14"/>
        <v>0.50155648108771878</v>
      </c>
      <c r="J33" s="14">
        <f t="shared" si="14"/>
        <v>5.4339530996488632</v>
      </c>
      <c r="K33" s="14">
        <f t="shared" si="14"/>
        <v>0.75246103104339157</v>
      </c>
      <c r="L33" s="14">
        <f t="shared" si="14"/>
        <v>13.7408372748808</v>
      </c>
      <c r="M33" s="14">
        <f t="shared" si="14"/>
        <v>17.92385230235389</v>
      </c>
      <c r="N33" s="14">
        <f t="shared" si="14"/>
        <v>17.321810887184864</v>
      </c>
      <c r="O33" s="14">
        <f t="shared" si="14"/>
        <v>0.38758928341110938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86396</v>
      </c>
      <c r="D37" s="18">
        <f>VLOOKUP($B$11,ABONE2,4,FALSE)</f>
        <v>67</v>
      </c>
      <c r="E37" s="18">
        <f>VLOOKUP($B$11,ABONE2,5,FALSE)</f>
        <v>86463</v>
      </c>
      <c r="F37" s="18">
        <f>VLOOKUP($B$11,ABONE2,6,FALSE)</f>
        <v>2434</v>
      </c>
      <c r="G37" s="18">
        <f>VLOOKUP($B$11,ABONE2,7,FALSE)</f>
        <v>833</v>
      </c>
      <c r="H37" s="18">
        <f>VLOOKUP($B$11,ABONE2,8,FALSE)</f>
        <v>3267</v>
      </c>
      <c r="I37" s="18">
        <f>VLOOKUP($B$11,ABONE2,9,FALSE)</f>
        <v>17427</v>
      </c>
      <c r="J37" s="18">
        <f>VLOOKUP($B$11,ABONE2,10,FALSE)</f>
        <v>934</v>
      </c>
      <c r="K37" s="18">
        <f>VLOOKUP($B$11,ABONE2,11,FALSE)</f>
        <v>18361</v>
      </c>
      <c r="L37" s="29">
        <f>VLOOKUP($B$11,ABONE2,12,FALSE)</f>
        <v>77</v>
      </c>
      <c r="M37" s="29">
        <f>VLOOKUP($B$11,ABONE2,13,FALSE)</f>
        <v>458</v>
      </c>
      <c r="N37" s="29">
        <f>VLOOKUP($B$11,ABONE2,14,FALSE)</f>
        <v>535</v>
      </c>
      <c r="O37" s="29">
        <f>VLOOKUP($B$11,ABONE2,15,FALSE)</f>
        <v>108626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20199.063733333329</v>
      </c>
      <c r="D38" s="18">
        <f>VLOOKUP($B$11,TUKETIM,4,FALSE)</f>
        <v>52.808891666666661</v>
      </c>
      <c r="E38" s="18">
        <f>VLOOKUP($B$11,TUKETIM,5,FALSE)</f>
        <v>20251.872624999996</v>
      </c>
      <c r="F38" s="18">
        <f>VLOOKUP($B$11,TUKETIM,6,FALSE)</f>
        <v>2796.8750124999997</v>
      </c>
      <c r="G38" s="18">
        <f>VLOOKUP($B$11,TUKETIM,7,FALSE)</f>
        <v>4024.9573541666673</v>
      </c>
      <c r="H38" s="18">
        <f>VLOOKUP($B$11,TUKETIM,8,FALSE)</f>
        <v>6821.8323666666674</v>
      </c>
      <c r="I38" s="18">
        <f>VLOOKUP($B$11,TUKETIM,9,FALSE)</f>
        <v>9284.7589541666694</v>
      </c>
      <c r="J38" s="18">
        <f>VLOOKUP($B$11,TUKETIM,10,FALSE)</f>
        <v>12796.0334375</v>
      </c>
      <c r="K38" s="18">
        <f>VLOOKUP($B$11,TUKETIM,11,FALSE)</f>
        <v>22080.79239166667</v>
      </c>
      <c r="L38" s="29">
        <f>VLOOKUP($B$11,TUKETIM,12,FALSE)</f>
        <v>1761.7245666666665</v>
      </c>
      <c r="M38" s="29">
        <f>VLOOKUP($B$11,TUKETIM,13,FALSE)</f>
        <v>61614.080458333337</v>
      </c>
      <c r="N38" s="29">
        <f>VLOOKUP($B$11,TUKETIM,14,FALSE)</f>
        <v>63375.805025000001</v>
      </c>
      <c r="O38" s="29">
        <f>VLOOKUP($B$11,TUKETIM,15,FALSE)</f>
        <v>112530.30240833334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530662.87780000013</v>
      </c>
      <c r="D39" s="18">
        <f>VLOOKUP($B$11,ANLASMA,4,FALSE)</f>
        <v>1776.79</v>
      </c>
      <c r="E39" s="18">
        <f>VLOOKUP($B$11,ANLASMA,5,FALSE)</f>
        <v>532439.66780000017</v>
      </c>
      <c r="F39" s="18">
        <f>VLOOKUP($B$11,ANLASMA,6,FALSE)</f>
        <v>18209.339999999997</v>
      </c>
      <c r="G39" s="18">
        <f>VLOOKUP($B$11,ANLASMA,7,FALSE)</f>
        <v>33246.998</v>
      </c>
      <c r="H39" s="18">
        <f>VLOOKUP($B$11,ANLASMA,8,FALSE)</f>
        <v>51456.337999999996</v>
      </c>
      <c r="I39" s="18">
        <f>VLOOKUP($B$11,ANLASMA,9,FALSE)</f>
        <v>113811.27679999998</v>
      </c>
      <c r="J39" s="18">
        <f>VLOOKUP($B$11,ANLASMA,10,FALSE)</f>
        <v>182168.06999999998</v>
      </c>
      <c r="K39" s="18">
        <f>VLOOKUP($B$11,ANLASMA,11,FALSE)</f>
        <v>295979.34679999994</v>
      </c>
      <c r="L39" s="29">
        <f>VLOOKUP($B$11,ANLASMA,12,FALSE)</f>
        <v>8649.273000000001</v>
      </c>
      <c r="M39" s="29">
        <f>VLOOKUP($B$11,ANLASMA,13,FALSE)</f>
        <v>239624.12000000002</v>
      </c>
      <c r="N39" s="29">
        <f>VLOOKUP($B$11,ANLASMA,14,FALSE)</f>
        <v>248273.39300000004</v>
      </c>
      <c r="O39" s="29">
        <f>VLOOKUP($B$11,ANLASMA,15,FALSE)</f>
        <v>1128148.7456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0.14187125495223687</v>
      </c>
      <c r="D17" s="14">
        <f t="shared" si="1"/>
        <v>1.5876036110996259</v>
      </c>
      <c r="E17" s="14">
        <f t="shared" si="2"/>
        <v>0.15120573815414948</v>
      </c>
      <c r="F17" s="14">
        <f t="shared" si="3"/>
        <v>0.91216893005257382</v>
      </c>
      <c r="G17" s="14">
        <f t="shared" si="4"/>
        <v>2.1071074126479505</v>
      </c>
      <c r="H17" s="14">
        <f t="shared" si="5"/>
        <v>1.1678768914443929</v>
      </c>
      <c r="I17" s="14">
        <f t="shared" si="6"/>
        <v>0.40198690281114074</v>
      </c>
      <c r="J17" s="14">
        <f t="shared" si="7"/>
        <v>8.1036252972725382</v>
      </c>
      <c r="K17" s="14">
        <f t="shared" si="8"/>
        <v>1.3586637162667967</v>
      </c>
      <c r="L17" s="14">
        <f t="shared" si="9"/>
        <v>6.0465598442502122</v>
      </c>
      <c r="M17" s="14">
        <f t="shared" si="10"/>
        <v>142.91542046677094</v>
      </c>
      <c r="N17" s="14">
        <f t="shared" si="11"/>
        <v>127.76208232642044</v>
      </c>
      <c r="O17" s="19">
        <f t="shared" si="12"/>
        <v>0.9284483948845349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2.139186838764353E-2</v>
      </c>
      <c r="D21" s="14">
        <f t="shared" si="1"/>
        <v>1.6872110534522488E-2</v>
      </c>
      <c r="E21" s="14">
        <f t="shared" si="2"/>
        <v>2.1362686220157773E-2</v>
      </c>
      <c r="F21" s="14">
        <f t="shared" si="3"/>
        <v>0.10496545783970321</v>
      </c>
      <c r="G21" s="14">
        <f t="shared" si="4"/>
        <v>0.10467889329057224</v>
      </c>
      <c r="H21" s="14">
        <f t="shared" si="5"/>
        <v>0.10490413515428236</v>
      </c>
      <c r="I21" s="14">
        <f t="shared" si="6"/>
        <v>4.7506445279600774E-2</v>
      </c>
      <c r="J21" s="14">
        <f t="shared" si="7"/>
        <v>3.4076224420628745E-3</v>
      </c>
      <c r="K21" s="14">
        <f t="shared" si="8"/>
        <v>4.2028608078142335E-2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3.0651859503521547E-2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7.1071086431500913E-4</v>
      </c>
      <c r="D22" s="14">
        <f t="shared" si="1"/>
        <v>0</v>
      </c>
      <c r="E22" s="14">
        <f t="shared" si="2"/>
        <v>7.0612210444105574E-4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1.6436125481346987E-3</v>
      </c>
      <c r="J22" s="14">
        <f t="shared" si="7"/>
        <v>0</v>
      </c>
      <c r="K22" s="14">
        <f t="shared" si="8"/>
        <v>1.4394474166951308E-3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7.6584615951196693E-4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0.16397383420419542</v>
      </c>
      <c r="D25" s="14">
        <f t="shared" ref="D25:O25" si="13">SUM(D15:D24)</f>
        <v>1.6044757216341483</v>
      </c>
      <c r="E25" s="14">
        <f t="shared" si="13"/>
        <v>0.17327454647874829</v>
      </c>
      <c r="F25" s="14">
        <f t="shared" si="13"/>
        <v>1.0171343878922769</v>
      </c>
      <c r="G25" s="14">
        <f t="shared" si="13"/>
        <v>2.211786305938523</v>
      </c>
      <c r="H25" s="14">
        <f t="shared" si="13"/>
        <v>1.2727810265986752</v>
      </c>
      <c r="I25" s="14">
        <f t="shared" si="13"/>
        <v>0.45113696063887626</v>
      </c>
      <c r="J25" s="14">
        <f t="shared" si="13"/>
        <v>8.1070329197146016</v>
      </c>
      <c r="K25" s="14">
        <f t="shared" si="13"/>
        <v>1.4021317717616342</v>
      </c>
      <c r="L25" s="14">
        <f t="shared" si="13"/>
        <v>6.0465598442502122</v>
      </c>
      <c r="M25" s="14">
        <f t="shared" si="13"/>
        <v>142.91542046677094</v>
      </c>
      <c r="N25" s="14">
        <f t="shared" si="13"/>
        <v>127.76208232642044</v>
      </c>
      <c r="O25" s="14">
        <f t="shared" si="13"/>
        <v>0.95986610054756838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0.8011149405973117</v>
      </c>
      <c r="D29" s="14">
        <f>(SUMIFS(MESKENOG2,KAYNAK,A29,SEBEP,B29,SÜRE,"Uzun",BİLDİRİM,"Bildirimli",İL,$B$10,İLÇE,$B$11)/VLOOKUP($B$11,ABONE2,4,FALSE))</f>
        <v>5.7313336605482679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0.83294728053730926</v>
      </c>
      <c r="F29" s="14">
        <f>(SUMIFS(TARIMSALAG2,KAYNAK,A29,SEBEP,B29,SÜRE,"Uzun",BİLDİRİM,"Bildirimli",İL,$B$10,İLÇE,$B$11)/VLOOKUP($B$11,ABONE2,6,FALSE))</f>
        <v>4.8935166167356661</v>
      </c>
      <c r="G29" s="14">
        <f>(SUMIFS(TARIMSALOG2,KAYNAK,A29,SEBEP,B29,SÜRE,"Uzun",BİLDİRİM,"Bildirimli",İL,$B$10,İLÇE,$B$11)/VLOOKUP($B$11,ABONE2,7,FALSE))</f>
        <v>18.605846759116925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7.8278534363384571</v>
      </c>
      <c r="I29" s="14">
        <f>(SUMIFS(TICARETHANEAG2,KAYNAK,A29,SEBEP,B29,SÜRE,"Uzun",BİLDİRİM,"Bildirimli",İL,$B$10,İLÇE,$B$11)/VLOOKUP($B$11,ABONE2,9,FALSE))</f>
        <v>2.7154325222232156</v>
      </c>
      <c r="J29" s="14">
        <f>(SUMIFS(TICARETHANEOG2,KAYNAK,A29,SEBEP,B29,SÜRE,"Uzun",BİLDİRİM,"Bildirimli",İL,$B$10,İLÇE,$B$11)/VLOOKUP($B$11,ABONE2,10,FALSE))</f>
        <v>25.97687105890769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5.6049058726824565</v>
      </c>
      <c r="L29" s="14">
        <f>(SUMIFS(SANAYIAG2,KAYNAK,A29,SEBEP,B29,SÜRE,"Uzun",BİLDİRİM,"Bildirimli",İL,$B$10,İLÇE,$B$11)/VLOOKUP($B$11,ABONE2,12,FALSE))</f>
        <v>12.64456093451143</v>
      </c>
      <c r="M29" s="14">
        <f>(SUMIFS(SANAYIOG2,KAYNAK,A29,SEBEP,B29,SÜRE,"Uzun",BİLDİRİM,"Bildirimli",İL,$B$10,İLÇE,$B$11)/VLOOKUP($B$11,ABONE2,13,FALSE))</f>
        <v>617.99288230617447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550.97217529716886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4.3082031042054467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6.0375308241080537E-3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5.9985490375975498E-3</v>
      </c>
      <c r="F31" s="14">
        <f>(SUMIFS(TARIMSALAG2,KAYNAK,A31,SEBEP,B31,SÜRE,"Uzun",BİLDİRİM,"Bildirimli",İL,$B$10,İLÇE,$B$11)/VLOOKUP($B$11,ABONE2,6,FALSE))</f>
        <v>2.7387368401634734E-3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2.1526674948480536E-3</v>
      </c>
      <c r="I31" s="14">
        <f>(SUMIFS(TICARETHANEAG2,KAYNAK,A31,SEBEP,B31,SÜRE,"Uzun",BİLDİRİM,"Bildirimli",İL,$B$10,İLÇE,$B$11)/VLOOKUP($B$11,ABONE2,9,FALSE))</f>
        <v>7.5000610253077339E-3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6.5684236106539461E-3</v>
      </c>
      <c r="L31" s="14">
        <f>(SUMIFS(SANAYIAG2,KAYNAK,A31,SEBEP,B31,SÜRE,"Uzun",BİLDİRİM,"Bildirimli",İL,$B$10,İLÇE,$B$11)/VLOOKUP($B$11,ABONE2,12,FALSE))</f>
        <v>5.2806167182708336E-2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5.8463970809427088E-3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5.8039284016863663E-3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0.80715247142141977</v>
      </c>
      <c r="D33" s="14">
        <f t="shared" ref="D33:O33" si="14">SUM(D28:D32)</f>
        <v>5.7313336605482679</v>
      </c>
      <c r="E33" s="14">
        <f t="shared" si="14"/>
        <v>0.83894582957490682</v>
      </c>
      <c r="F33" s="14">
        <f t="shared" si="14"/>
        <v>4.89625535357583</v>
      </c>
      <c r="G33" s="14">
        <f t="shared" si="14"/>
        <v>18.605846759116925</v>
      </c>
      <c r="H33" s="14">
        <f t="shared" si="14"/>
        <v>7.8300061038333055</v>
      </c>
      <c r="I33" s="14">
        <f t="shared" si="14"/>
        <v>2.7229325832485234</v>
      </c>
      <c r="J33" s="14">
        <f t="shared" si="14"/>
        <v>25.97687105890769</v>
      </c>
      <c r="K33" s="14">
        <f t="shared" si="14"/>
        <v>5.6114742962931103</v>
      </c>
      <c r="L33" s="14">
        <f t="shared" si="14"/>
        <v>12.697367101694139</v>
      </c>
      <c r="M33" s="14">
        <f t="shared" si="14"/>
        <v>617.99288230617447</v>
      </c>
      <c r="N33" s="14">
        <f t="shared" si="14"/>
        <v>550.97802169424983</v>
      </c>
      <c r="O33" s="14">
        <f t="shared" si="14"/>
        <v>4.3140070326071331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52935</v>
      </c>
      <c r="D37" s="18">
        <f>VLOOKUP($B$11,ABONE2,4,FALSE)</f>
        <v>344</v>
      </c>
      <c r="E37" s="18">
        <f>VLOOKUP($B$11,ABONE2,5,FALSE)</f>
        <v>53279</v>
      </c>
      <c r="F37" s="18">
        <f>VLOOKUP($B$11,ABONE2,6,FALSE)</f>
        <v>4022</v>
      </c>
      <c r="G37" s="18">
        <f>VLOOKUP($B$11,ABONE2,7,FALSE)</f>
        <v>1095</v>
      </c>
      <c r="H37" s="18">
        <f>VLOOKUP($B$11,ABONE2,8,FALSE)</f>
        <v>5117</v>
      </c>
      <c r="I37" s="18">
        <f>VLOOKUP($B$11,ABONE2,9,FALSE)</f>
        <v>9511</v>
      </c>
      <c r="J37" s="18">
        <f>VLOOKUP($B$11,ABONE2,10,FALSE)</f>
        <v>1349</v>
      </c>
      <c r="K37" s="18">
        <f>VLOOKUP($B$11,ABONE2,11,FALSE)</f>
        <v>10860</v>
      </c>
      <c r="L37" s="29">
        <f>VLOOKUP($B$11,ABONE2,12,FALSE)</f>
        <v>31</v>
      </c>
      <c r="M37" s="29">
        <f>VLOOKUP($B$11,ABONE2,13,FALSE)</f>
        <v>249</v>
      </c>
      <c r="N37" s="29">
        <f>VLOOKUP($B$11,ABONE2,14,FALSE)</f>
        <v>280</v>
      </c>
      <c r="O37" s="29">
        <f>VLOOKUP($B$11,ABONE2,15,FALSE)</f>
        <v>69536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11114.464979166667</v>
      </c>
      <c r="D38" s="18">
        <f>VLOOKUP($B$11,TUKETIM,4,FALSE)</f>
        <v>285.12057083333332</v>
      </c>
      <c r="E38" s="18">
        <f>VLOOKUP($B$11,TUKETIM,5,FALSE)</f>
        <v>11399.58555</v>
      </c>
      <c r="F38" s="18">
        <f>VLOOKUP($B$11,TUKETIM,6,FALSE)</f>
        <v>1717.6439500000001</v>
      </c>
      <c r="G38" s="18">
        <f>VLOOKUP($B$11,TUKETIM,7,FALSE)</f>
        <v>1471.2327791666664</v>
      </c>
      <c r="H38" s="18">
        <f>VLOOKUP($B$11,TUKETIM,8,FALSE)</f>
        <v>3188.8767291666663</v>
      </c>
      <c r="I38" s="18">
        <f>VLOOKUP($B$11,TUKETIM,9,FALSE)</f>
        <v>5888.1388999999999</v>
      </c>
      <c r="J38" s="18">
        <f>VLOOKUP($B$11,TUKETIM,10,FALSE)</f>
        <v>8559.6030291666684</v>
      </c>
      <c r="K38" s="18">
        <f>VLOOKUP($B$11,TUKETIM,11,FALSE)</f>
        <v>14447.741929166668</v>
      </c>
      <c r="L38" s="29">
        <f>VLOOKUP($B$11,TUKETIM,12,FALSE)</f>
        <v>369.28998750000005</v>
      </c>
      <c r="M38" s="29">
        <f>VLOOKUP($B$11,TUKETIM,13,FALSE)</f>
        <v>26117.854958333333</v>
      </c>
      <c r="N38" s="29">
        <f>VLOOKUP($B$11,TUKETIM,14,FALSE)</f>
        <v>26487.144945833334</v>
      </c>
      <c r="O38" s="29">
        <f>VLOOKUP($B$11,TUKETIM,15,FALSE)</f>
        <v>55523.349154166674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277799.01360000001</v>
      </c>
      <c r="D39" s="18">
        <f>VLOOKUP($B$11,ANLASMA,4,FALSE)</f>
        <v>4940.21</v>
      </c>
      <c r="E39" s="18">
        <f>VLOOKUP($B$11,ANLASMA,5,FALSE)</f>
        <v>282739.22360000003</v>
      </c>
      <c r="F39" s="18">
        <f>VLOOKUP($B$11,ANLASMA,6,FALSE)</f>
        <v>32878.925999999999</v>
      </c>
      <c r="G39" s="18">
        <f>VLOOKUP($B$11,ANLASMA,7,FALSE)</f>
        <v>28143.487000000001</v>
      </c>
      <c r="H39" s="18">
        <f>VLOOKUP($B$11,ANLASMA,8,FALSE)</f>
        <v>61022.413</v>
      </c>
      <c r="I39" s="18">
        <f>VLOOKUP($B$11,ANLASMA,9,FALSE)</f>
        <v>54673.6031</v>
      </c>
      <c r="J39" s="18">
        <f>VLOOKUP($B$11,ANLASMA,10,FALSE)</f>
        <v>252343.45</v>
      </c>
      <c r="K39" s="18">
        <f>VLOOKUP($B$11,ANLASMA,11,FALSE)</f>
        <v>307017.05310000002</v>
      </c>
      <c r="L39" s="29">
        <f>VLOOKUP($B$11,ANLASMA,12,FALSE)</f>
        <v>1096.933</v>
      </c>
      <c r="M39" s="29">
        <f>VLOOKUP($B$11,ANLASMA,13,FALSE)</f>
        <v>121586.65</v>
      </c>
      <c r="N39" s="29">
        <f>VLOOKUP($B$11,ANLASMA,14,FALSE)</f>
        <v>122683.583</v>
      </c>
      <c r="O39" s="29">
        <f>VLOOKUP($B$11,ANLASMA,15,FALSE)</f>
        <v>773462.27270000009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0.22371203422606389</v>
      </c>
      <c r="D17" s="14">
        <f t="shared" si="1"/>
        <v>1.626823025439873</v>
      </c>
      <c r="E17" s="14">
        <f t="shared" si="2"/>
        <v>0.2259368402375023</v>
      </c>
      <c r="F17" s="14">
        <f t="shared" si="3"/>
        <v>1.4962117259946184</v>
      </c>
      <c r="G17" s="14">
        <f t="shared" si="4"/>
        <v>5.9278484982646349</v>
      </c>
      <c r="H17" s="14">
        <f t="shared" si="5"/>
        <v>1.8230842255095698</v>
      </c>
      <c r="I17" s="14">
        <f t="shared" si="6"/>
        <v>0.70798253688715185</v>
      </c>
      <c r="J17" s="14">
        <f t="shared" si="7"/>
        <v>12.212987460915782</v>
      </c>
      <c r="K17" s="14">
        <f t="shared" si="8"/>
        <v>1.2388571133626802</v>
      </c>
      <c r="L17" s="14">
        <f t="shared" si="9"/>
        <v>44.295042753801908</v>
      </c>
      <c r="M17" s="14">
        <f t="shared" si="10"/>
        <v>106.54480957421342</v>
      </c>
      <c r="N17" s="14">
        <f t="shared" si="11"/>
        <v>77.085043383483693</v>
      </c>
      <c r="O17" s="19">
        <f t="shared" si="12"/>
        <v>0.58099496600100653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7.6148260247351121E-2</v>
      </c>
      <c r="D18" s="14">
        <f t="shared" si="1"/>
        <v>0.10903570085876607</v>
      </c>
      <c r="E18" s="14">
        <f t="shared" si="2"/>
        <v>7.6200407351914662E-2</v>
      </c>
      <c r="F18" s="14">
        <f t="shared" si="3"/>
        <v>1.9802323167252067E-2</v>
      </c>
      <c r="G18" s="14">
        <f t="shared" si="4"/>
        <v>0.1425503608649783</v>
      </c>
      <c r="H18" s="14">
        <f t="shared" si="5"/>
        <v>2.8856079139282939E-2</v>
      </c>
      <c r="I18" s="14">
        <f t="shared" si="6"/>
        <v>0.22795242144371697</v>
      </c>
      <c r="J18" s="14">
        <f t="shared" si="7"/>
        <v>0.48443014768583248</v>
      </c>
      <c r="K18" s="14">
        <f t="shared" si="8"/>
        <v>0.23978705386615251</v>
      </c>
      <c r="L18" s="14">
        <f t="shared" si="9"/>
        <v>11.126907247272849</v>
      </c>
      <c r="M18" s="14">
        <f t="shared" si="10"/>
        <v>14.709245298470346</v>
      </c>
      <c r="N18" s="14">
        <f t="shared" si="11"/>
        <v>13.013900130208157</v>
      </c>
      <c r="O18" s="19">
        <f t="shared" si="12"/>
        <v>0.1282707268646722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4.0461953516457656E-2</v>
      </c>
      <c r="D21" s="14">
        <f t="shared" si="1"/>
        <v>0</v>
      </c>
      <c r="E21" s="14">
        <f t="shared" si="2"/>
        <v>4.0397796084877646E-2</v>
      </c>
      <c r="F21" s="14">
        <f t="shared" si="3"/>
        <v>0.17016597883252046</v>
      </c>
      <c r="G21" s="14">
        <f t="shared" si="4"/>
        <v>0</v>
      </c>
      <c r="H21" s="14">
        <f t="shared" si="5"/>
        <v>0.15761472932997994</v>
      </c>
      <c r="I21" s="14">
        <f t="shared" si="6"/>
        <v>0.14361585220970119</v>
      </c>
      <c r="J21" s="14">
        <f t="shared" si="7"/>
        <v>0</v>
      </c>
      <c r="K21" s="14">
        <f t="shared" si="8"/>
        <v>0.13698899674806092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5.5279978244462152E-2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3.4886717664814348E-3</v>
      </c>
      <c r="D22" s="14">
        <f t="shared" si="1"/>
        <v>0</v>
      </c>
      <c r="E22" s="14">
        <f t="shared" si="2"/>
        <v>3.4831400459214745E-3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4.7994969114102419E-3</v>
      </c>
      <c r="J22" s="14">
        <f t="shared" si="7"/>
        <v>0</v>
      </c>
      <c r="K22" s="14">
        <f t="shared" si="8"/>
        <v>4.5780340865817998E-3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3.5408078496251172E-3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0.34381091975635408</v>
      </c>
      <c r="D25" s="14">
        <f t="shared" ref="D25:O25" si="13">SUM(D15:D24)</f>
        <v>1.7358587262986391</v>
      </c>
      <c r="E25" s="14">
        <f t="shared" si="13"/>
        <v>0.34601818372021609</v>
      </c>
      <c r="F25" s="14">
        <f t="shared" si="13"/>
        <v>1.686180027994391</v>
      </c>
      <c r="G25" s="14">
        <f t="shared" si="13"/>
        <v>6.0703988591296127</v>
      </c>
      <c r="H25" s="14">
        <f t="shared" si="13"/>
        <v>2.0095550339788328</v>
      </c>
      <c r="I25" s="14">
        <f t="shared" si="13"/>
        <v>1.0843503074519802</v>
      </c>
      <c r="J25" s="14">
        <f t="shared" si="13"/>
        <v>12.697417608601615</v>
      </c>
      <c r="K25" s="14">
        <f t="shared" si="13"/>
        <v>1.6202111980634752</v>
      </c>
      <c r="L25" s="14">
        <f t="shared" si="13"/>
        <v>55.421950001074755</v>
      </c>
      <c r="M25" s="14">
        <f t="shared" si="13"/>
        <v>121.25405487268377</v>
      </c>
      <c r="N25" s="14">
        <f t="shared" si="13"/>
        <v>90.09894351369185</v>
      </c>
      <c r="O25" s="14">
        <f t="shared" si="13"/>
        <v>0.76808647895976601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0.57810684130457402</v>
      </c>
      <c r="D29" s="14">
        <f>(SUMIFS(MESKENOG2,KAYNAK,A29,SEBEP,B29,SÜRE,"Uzun",BİLDİRİM,"Bildirimli",İL,$B$10,İLÇE,$B$11)/VLOOKUP($B$11,ABONE2,4,FALSE))</f>
        <v>1.3304655884726109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0.57929979914892071</v>
      </c>
      <c r="F29" s="14">
        <f>(SUMIFS(TARIMSALAG2,KAYNAK,A29,SEBEP,B29,SÜRE,"Uzun",BİLDİRİM,"Bildirimli",İL,$B$10,İLÇE,$B$11)/VLOOKUP($B$11,ABONE2,6,FALSE))</f>
        <v>1.929504528176436</v>
      </c>
      <c r="G29" s="14">
        <f>(SUMIFS(TARIMSALOG2,KAYNAK,A29,SEBEP,B29,SÜRE,"Uzun",BİLDİRİM,"Bildirimli",İL,$B$10,İLÇE,$B$11)/VLOOKUP($B$11,ABONE2,7,FALSE))</f>
        <v>11.494552101446711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2.6350115832261585</v>
      </c>
      <c r="I29" s="14">
        <f>(SUMIFS(TICARETHANEAG2,KAYNAK,A29,SEBEP,B29,SÜRE,"Uzun",BİLDİRİM,"Bildirimli",İL,$B$10,İLÇE,$B$11)/VLOOKUP($B$11,ABONE2,9,FALSE))</f>
        <v>1.6041815397373997</v>
      </c>
      <c r="J29" s="14">
        <f>(SUMIFS(TICARETHANEOG2,KAYNAK,A29,SEBEP,B29,SÜRE,"Uzun",BİLDİRİM,"Bildirimli",İL,$B$10,İLÇE,$B$11)/VLOOKUP($B$11,ABONE2,10,FALSE))</f>
        <v>21.27208294845904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2.5117160344607128</v>
      </c>
      <c r="L29" s="14">
        <f>(SUMIFS(SANAYIAG2,KAYNAK,A29,SEBEP,B29,SÜRE,"Uzun",BİLDİRİM,"Bildirimli",İL,$B$10,İLÇE,$B$11)/VLOOKUP($B$11,ABONE2,12,FALSE))</f>
        <v>31.725158842562632</v>
      </c>
      <c r="M29" s="14">
        <f>(SUMIFS(SANAYIOG2,KAYNAK,A29,SEBEP,B29,SÜRE,"Uzun",BİLDİRİM,"Bildirimli",İL,$B$10,İLÇE,$B$11)/VLOOKUP($B$11,ABONE2,13,FALSE))</f>
        <v>222.25273817868964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132.08536524183941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1.1979455335225733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9.4913099507500369E-4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9.4762603049507502E-4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3.8759124623043385E-3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3.6970665252126808E-3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1.279550905470884E-3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0.579055972299649</v>
      </c>
      <c r="D33" s="14">
        <f t="shared" ref="D33:O33" si="14">SUM(D28:D32)</f>
        <v>1.3304655884726109</v>
      </c>
      <c r="E33" s="14">
        <f t="shared" si="14"/>
        <v>0.58024742517941574</v>
      </c>
      <c r="F33" s="14">
        <f t="shared" si="14"/>
        <v>1.929504528176436</v>
      </c>
      <c r="G33" s="14">
        <f t="shared" si="14"/>
        <v>11.494552101446711</v>
      </c>
      <c r="H33" s="14">
        <f t="shared" si="14"/>
        <v>2.6350115832261585</v>
      </c>
      <c r="I33" s="14">
        <f t="shared" si="14"/>
        <v>1.608057452199704</v>
      </c>
      <c r="J33" s="14">
        <f t="shared" si="14"/>
        <v>21.27208294845904</v>
      </c>
      <c r="K33" s="14">
        <f t="shared" si="14"/>
        <v>2.5154131009859255</v>
      </c>
      <c r="L33" s="14">
        <f t="shared" si="14"/>
        <v>31.725158842562632</v>
      </c>
      <c r="M33" s="14">
        <f t="shared" si="14"/>
        <v>222.25273817868964</v>
      </c>
      <c r="N33" s="14">
        <f t="shared" si="14"/>
        <v>132.08536524183941</v>
      </c>
      <c r="O33" s="14">
        <f t="shared" si="14"/>
        <v>1.1992250844280441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83116</v>
      </c>
      <c r="D37" s="18">
        <f>VLOOKUP($B$11,ABONE2,4,FALSE)</f>
        <v>132</v>
      </c>
      <c r="E37" s="18">
        <f>VLOOKUP($B$11,ABONE2,5,FALSE)</f>
        <v>83248</v>
      </c>
      <c r="F37" s="18">
        <f>VLOOKUP($B$11,ABONE2,6,FALSE)</f>
        <v>1959</v>
      </c>
      <c r="G37" s="18">
        <f>VLOOKUP($B$11,ABONE2,7,FALSE)</f>
        <v>156</v>
      </c>
      <c r="H37" s="18">
        <f>VLOOKUP($B$11,ABONE2,8,FALSE)</f>
        <v>2115</v>
      </c>
      <c r="I37" s="18">
        <f>VLOOKUP($B$11,ABONE2,9,FALSE)</f>
        <v>12093</v>
      </c>
      <c r="J37" s="18">
        <f>VLOOKUP($B$11,ABONE2,10,FALSE)</f>
        <v>585</v>
      </c>
      <c r="K37" s="18">
        <f>VLOOKUP($B$11,ABONE2,11,FALSE)</f>
        <v>12678</v>
      </c>
      <c r="L37" s="29">
        <f>VLOOKUP($B$11,ABONE2,12,FALSE)</f>
        <v>115</v>
      </c>
      <c r="M37" s="29">
        <f>VLOOKUP($B$11,ABONE2,13,FALSE)</f>
        <v>128</v>
      </c>
      <c r="N37" s="29">
        <f>VLOOKUP($B$11,ABONE2,14,FALSE)</f>
        <v>243</v>
      </c>
      <c r="O37" s="29">
        <f>VLOOKUP($B$11,ABONE2,15,FALSE)</f>
        <v>98284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19424.954583333336</v>
      </c>
      <c r="D38" s="18">
        <f>VLOOKUP($B$11,TUKETIM,4,FALSE)</f>
        <v>143.25357499999998</v>
      </c>
      <c r="E38" s="18">
        <f>VLOOKUP($B$11,TUKETIM,5,FALSE)</f>
        <v>19568.208158333335</v>
      </c>
      <c r="F38" s="18">
        <f>VLOOKUP($B$11,TUKETIM,6,FALSE)</f>
        <v>492.32284583333336</v>
      </c>
      <c r="G38" s="18">
        <f>VLOOKUP($B$11,TUKETIM,7,FALSE)</f>
        <v>700.54034166666679</v>
      </c>
      <c r="H38" s="18">
        <f>VLOOKUP($B$11,TUKETIM,8,FALSE)</f>
        <v>1192.8631875000001</v>
      </c>
      <c r="I38" s="18">
        <f>VLOOKUP($B$11,TUKETIM,9,FALSE)</f>
        <v>7581.5224791666669</v>
      </c>
      <c r="J38" s="18">
        <f>VLOOKUP($B$11,TUKETIM,10,FALSE)</f>
        <v>9281.0433458333355</v>
      </c>
      <c r="K38" s="18">
        <f>VLOOKUP($B$11,TUKETIM,11,FALSE)</f>
        <v>16862.565825000001</v>
      </c>
      <c r="L38" s="29">
        <f>VLOOKUP($B$11,TUKETIM,12,FALSE)</f>
        <v>1398.7257416666666</v>
      </c>
      <c r="M38" s="29">
        <f>VLOOKUP($B$11,TUKETIM,13,FALSE)</f>
        <v>16057.546558333335</v>
      </c>
      <c r="N38" s="29">
        <f>VLOOKUP($B$11,TUKETIM,14,FALSE)</f>
        <v>17456.272300000001</v>
      </c>
      <c r="O38" s="29">
        <f>VLOOKUP($B$11,TUKETIM,15,FALSE)</f>
        <v>55079.909470833336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496950.3652</v>
      </c>
      <c r="D39" s="18">
        <f>VLOOKUP($B$11,ANLASMA,4,FALSE)</f>
        <v>3348.6</v>
      </c>
      <c r="E39" s="18">
        <f>VLOOKUP($B$11,ANLASMA,5,FALSE)</f>
        <v>500298.96519999998</v>
      </c>
      <c r="F39" s="18">
        <f>VLOOKUP($B$11,ANLASMA,6,FALSE)</f>
        <v>8536.2160000000003</v>
      </c>
      <c r="G39" s="18">
        <f>VLOOKUP($B$11,ANLASMA,7,FALSE)</f>
        <v>6719.5999999999995</v>
      </c>
      <c r="H39" s="18">
        <f>VLOOKUP($B$11,ANLASMA,8,FALSE)</f>
        <v>15255.815999999999</v>
      </c>
      <c r="I39" s="18">
        <f>VLOOKUP($B$11,ANLASMA,9,FALSE)</f>
        <v>80485.729000000007</v>
      </c>
      <c r="J39" s="18">
        <f>VLOOKUP($B$11,ANLASMA,10,FALSE)</f>
        <v>126172.204</v>
      </c>
      <c r="K39" s="18">
        <f>VLOOKUP($B$11,ANLASMA,11,FALSE)</f>
        <v>206657.93300000002</v>
      </c>
      <c r="L39" s="29">
        <f>VLOOKUP($B$11,ANLASMA,12,FALSE)</f>
        <v>7470.2610000000004</v>
      </c>
      <c r="M39" s="29">
        <f>VLOOKUP($B$11,ANLASMA,13,FALSE)</f>
        <v>101161.97</v>
      </c>
      <c r="N39" s="29">
        <f>VLOOKUP($B$11,ANLASMA,14,FALSE)</f>
        <v>108632.231</v>
      </c>
      <c r="O39" s="29">
        <f>VLOOKUP($B$11,ANLASMA,15,FALSE)</f>
        <v>830844.94519999996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0.15024385261954215</v>
      </c>
      <c r="D17" s="14">
        <f t="shared" si="1"/>
        <v>0.26044545376580674</v>
      </c>
      <c r="E17" s="14">
        <f t="shared" si="2"/>
        <v>0.15035903397637088</v>
      </c>
      <c r="F17" s="14">
        <f t="shared" si="3"/>
        <v>5.1912070745894932</v>
      </c>
      <c r="G17" s="14">
        <f t="shared" si="4"/>
        <v>17.670790941868518</v>
      </c>
      <c r="H17" s="14">
        <f t="shared" si="5"/>
        <v>7.7875734316973393</v>
      </c>
      <c r="I17" s="14">
        <f t="shared" si="6"/>
        <v>1.1257479610566028</v>
      </c>
      <c r="J17" s="14">
        <f t="shared" si="7"/>
        <v>5.672830477601444</v>
      </c>
      <c r="K17" s="14">
        <f t="shared" si="8"/>
        <v>1.3060624775957219</v>
      </c>
      <c r="L17" s="14">
        <f t="shared" si="9"/>
        <v>23.626356680044939</v>
      </c>
      <c r="M17" s="14">
        <f t="shared" si="10"/>
        <v>35.875366252195519</v>
      </c>
      <c r="N17" s="14">
        <f t="shared" si="11"/>
        <v>32.457037999502333</v>
      </c>
      <c r="O17" s="19">
        <f t="shared" si="12"/>
        <v>0.93053638402022321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8.0582215951276962E-3</v>
      </c>
      <c r="D18" s="14">
        <f t="shared" si="1"/>
        <v>0</v>
      </c>
      <c r="E18" s="14">
        <f t="shared" si="2"/>
        <v>8.0497992411210483E-3</v>
      </c>
      <c r="F18" s="14">
        <f t="shared" si="3"/>
        <v>3.7272569430127941E-3</v>
      </c>
      <c r="G18" s="14">
        <f t="shared" si="4"/>
        <v>0</v>
      </c>
      <c r="H18" s="14">
        <f t="shared" si="5"/>
        <v>2.9518044412263668E-3</v>
      </c>
      <c r="I18" s="14">
        <f t="shared" si="6"/>
        <v>1.9150593370643475E-2</v>
      </c>
      <c r="J18" s="14">
        <f t="shared" si="7"/>
        <v>1.152144582455576</v>
      </c>
      <c r="K18" s="14">
        <f t="shared" si="8"/>
        <v>6.4079459877955935E-2</v>
      </c>
      <c r="L18" s="14">
        <f t="shared" si="9"/>
        <v>0.36306881446845907</v>
      </c>
      <c r="M18" s="14">
        <f t="shared" si="10"/>
        <v>0.20253058566396256</v>
      </c>
      <c r="N18" s="14">
        <f t="shared" si="11"/>
        <v>0.24733195184196161</v>
      </c>
      <c r="O18" s="19">
        <f t="shared" si="12"/>
        <v>1.6885126403628492E-2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2.0805358274191818E-2</v>
      </c>
      <c r="D21" s="14">
        <f t="shared" si="1"/>
        <v>0</v>
      </c>
      <c r="E21" s="14">
        <f t="shared" si="2"/>
        <v>2.0783612769857913E-2</v>
      </c>
      <c r="F21" s="14">
        <f t="shared" si="3"/>
        <v>0.70658652636612662</v>
      </c>
      <c r="G21" s="14">
        <f t="shared" si="4"/>
        <v>0</v>
      </c>
      <c r="H21" s="14">
        <f t="shared" si="5"/>
        <v>0.55958182613306484</v>
      </c>
      <c r="I21" s="14">
        <f t="shared" si="6"/>
        <v>0.1380906916695189</v>
      </c>
      <c r="J21" s="14">
        <f t="shared" si="7"/>
        <v>0</v>
      </c>
      <c r="K21" s="14">
        <f t="shared" si="8"/>
        <v>0.13261470652600268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7.9034666055246408E-2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1.6776874533985602E-4</v>
      </c>
      <c r="D22" s="14">
        <f t="shared" si="1"/>
        <v>0</v>
      </c>
      <c r="E22" s="14">
        <f t="shared" si="2"/>
        <v>1.6759339551262393E-4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1.2791669172061362E-4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0.17927520123420154</v>
      </c>
      <c r="D25" s="14">
        <f t="shared" ref="D25:O25" si="13">SUM(D15:D24)</f>
        <v>0.26044545376580674</v>
      </c>
      <c r="E25" s="14">
        <f t="shared" si="13"/>
        <v>0.17936003938286244</v>
      </c>
      <c r="F25" s="14">
        <f t="shared" si="13"/>
        <v>5.9015208578986327</v>
      </c>
      <c r="G25" s="14">
        <f t="shared" si="13"/>
        <v>17.670790941868518</v>
      </c>
      <c r="H25" s="14">
        <f t="shared" si="13"/>
        <v>8.3501070622716309</v>
      </c>
      <c r="I25" s="14">
        <f t="shared" si="13"/>
        <v>1.2829892460967651</v>
      </c>
      <c r="J25" s="14">
        <f t="shared" si="13"/>
        <v>6.82497506005702</v>
      </c>
      <c r="K25" s="14">
        <f t="shared" si="13"/>
        <v>1.5027566439996805</v>
      </c>
      <c r="L25" s="14">
        <f t="shared" si="13"/>
        <v>23.989425494513398</v>
      </c>
      <c r="M25" s="14">
        <f t="shared" si="13"/>
        <v>36.077896837859484</v>
      </c>
      <c r="N25" s="14">
        <f t="shared" si="13"/>
        <v>32.704369951344297</v>
      </c>
      <c r="O25" s="14">
        <f t="shared" si="13"/>
        <v>1.0265840931708186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0.23503753989004142</v>
      </c>
      <c r="D28" s="14">
        <f>(SUMIFS(MESKENOG2,KAYNAK,A28,SEBEP,B28,SÜRE,"Uzun",BİLDİRİM,"Bildirimli",İL,$B$10,İLÇE,$B$11)/VLOOKUP($B$11,ABONE2,4,FALSE))</f>
        <v>0.58220901407786307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0.23540039924084258</v>
      </c>
      <c r="F28" s="14">
        <f>(SUMIFS(TARIMSALAG2,KAYNAK,A28,SEBEP,B28,SÜRE,"Uzun",BİLDİRİM,"Bildirimli",İL,$B$10,İLÇE,$B$11)/VLOOKUP($B$11,ABONE2,6,FALSE))</f>
        <v>7.2697758522871974</v>
      </c>
      <c r="G28" s="14">
        <f>(SUMIFS(TARIMSALOG2,KAYNAK,A28,SEBEP,B28,SÜRE,"Uzun",BİLDİRİM,"Bildirimli",İL,$B$10,İLÇE,$B$11)/VLOOKUP($B$11,ABONE2,7,FALSE))</f>
        <v>27.061753274345545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11.387479204079691</v>
      </c>
      <c r="I28" s="14">
        <f>(SUMIFS(TICARETHANEAG2,KAYNAK,A28,SEBEP,B28,SÜRE,"Uzun",BİLDİRİM,"Bildirimli",İL,$B$10,İLÇE,$B$11)/VLOOKUP($B$11,ABONE2,9,FALSE))</f>
        <v>0.91042401570001008</v>
      </c>
      <c r="J28" s="14">
        <f>(SUMIFS(TICARETHANEOG2,KAYNAK,A28,SEBEP,B28,SÜRE,"Uzun",BİLDİRİM,"Bildirimli",İL,$B$10,İLÇE,$B$11)/VLOOKUP($B$11,ABONE2,10,FALSE))</f>
        <v>11.173069943051685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1.3173891481930764</v>
      </c>
      <c r="L28" s="14">
        <f>(SUMIFS(SANAYIAG2,KAYNAK,A28,SEBEP,B28,SÜRE,"Uzun",BİLDİRİM,"Bildirimli",İL,$B$10,İLÇE,$B$11)/VLOOKUP($B$11,ABONE2,12,FALSE))</f>
        <v>8.4242453534017816</v>
      </c>
      <c r="M28" s="14">
        <f>(SUMIFS(SANAYIOG2,KAYNAK,A28,SEBEP,B28,SÜRE,"Uzun",BİLDİRİM,"Bildirimli",İL,$B$10,İLÇE,$B$11)/VLOOKUP($B$11,ABONE2,13,FALSE))</f>
        <v>79.652191805099505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59.774625353462937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1.2859383904996124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0.29021471352045203</v>
      </c>
      <c r="D29" s="14">
        <f>(SUMIFS(MESKENOG2,KAYNAK,A29,SEBEP,B29,SÜRE,"Uzun",BİLDİRİM,"Bildirimli",İL,$B$10,İLÇE,$B$11)/VLOOKUP($B$11,ABONE2,4,FALSE))</f>
        <v>0.39619022412738691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0.29032547781947637</v>
      </c>
      <c r="F29" s="14">
        <f>(SUMIFS(TARIMSALAG2,KAYNAK,A29,SEBEP,B29,SÜRE,"Uzun",BİLDİRİM,"Bildirimli",İL,$B$10,İLÇE,$B$11)/VLOOKUP($B$11,ABONE2,6,FALSE))</f>
        <v>4.4448769331203497</v>
      </c>
      <c r="G29" s="14">
        <f>(SUMIFS(TARIMSALOG2,KAYNAK,A29,SEBEP,B29,SÜRE,"Uzun",BİLDİRİM,"Bildirimli",İL,$B$10,İLÇE,$B$11)/VLOOKUP($B$11,ABONE2,7,FALSE))</f>
        <v>11.232291279780668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5.8569924690899251</v>
      </c>
      <c r="I29" s="14">
        <f>(SUMIFS(TICARETHANEAG2,KAYNAK,A29,SEBEP,B29,SÜRE,"Uzun",BİLDİRİM,"Bildirimli",İL,$B$10,İLÇE,$B$11)/VLOOKUP($B$11,ABONE2,9,FALSE))</f>
        <v>1.1262450136812234</v>
      </c>
      <c r="J29" s="14">
        <f>(SUMIFS(TICARETHANEOG2,KAYNAK,A29,SEBEP,B29,SÜRE,"Uzun",BİLDİRİM,"Bildirimli",İL,$B$10,İLÇE,$B$11)/VLOOKUP($B$11,ABONE2,10,FALSE))</f>
        <v>7.2419533990221812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1.3687633750227128</v>
      </c>
      <c r="L29" s="14">
        <f>(SUMIFS(SANAYIAG2,KAYNAK,A29,SEBEP,B29,SÜRE,"Uzun",BİLDİRİM,"Bildirimli",İL,$B$10,İLÇE,$B$11)/VLOOKUP($B$11,ABONE2,12,FALSE))</f>
        <v>209.91084024016968</v>
      </c>
      <c r="M29" s="14">
        <f>(SUMIFS(SANAYIOG2,KAYNAK,A29,SEBEP,B29,SÜRE,"Uzun",BİLDİRİM,"Bildirimli",İL,$B$10,İLÇE,$B$11)/VLOOKUP($B$11,ABONE2,13,FALSE))</f>
        <v>275.20967981113671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256.98674783784361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1.0672427274256893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6.9326121387203801E-3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6.9253662578602163E-3</v>
      </c>
      <c r="F31" s="14">
        <f>(SUMIFS(TARIMSALAG2,KAYNAK,A31,SEBEP,B31,SÜRE,"Uzun",BİLDİRİM,"Bildirimli",İL,$B$10,İLÇE,$B$11)/VLOOKUP($B$11,ABONE2,6,FALSE))</f>
        <v>1.0977181863048873E-2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8.6933889106410242E-3</v>
      </c>
      <c r="I31" s="14">
        <f>(SUMIFS(TICARETHANEAG2,KAYNAK,A31,SEBEP,B31,SÜRE,"Uzun",BİLDİRİM,"Bildirimli",İL,$B$10,İLÇE,$B$11)/VLOOKUP($B$11,ABONE2,9,FALSE))</f>
        <v>1.2142396613175514E-2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1.1660889984042541E-2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7.8164416353919113E-3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0.53218486554921385</v>
      </c>
      <c r="D33" s="14">
        <f t="shared" ref="D33:O33" si="14">SUM(D28:D32)</f>
        <v>0.97839923820524999</v>
      </c>
      <c r="E33" s="14">
        <f t="shared" si="14"/>
        <v>0.53265124331817915</v>
      </c>
      <c r="F33" s="14">
        <f t="shared" si="14"/>
        <v>11.725629967270597</v>
      </c>
      <c r="G33" s="14">
        <f t="shared" si="14"/>
        <v>38.294044554126216</v>
      </c>
      <c r="H33" s="14">
        <f t="shared" si="14"/>
        <v>17.253165062080257</v>
      </c>
      <c r="I33" s="14">
        <f t="shared" si="14"/>
        <v>2.0488114259944088</v>
      </c>
      <c r="J33" s="14">
        <f t="shared" si="14"/>
        <v>18.415023342073866</v>
      </c>
      <c r="K33" s="14">
        <f t="shared" si="14"/>
        <v>2.6978134131998317</v>
      </c>
      <c r="L33" s="14">
        <f t="shared" si="14"/>
        <v>218.33508559357145</v>
      </c>
      <c r="M33" s="14">
        <f t="shared" si="14"/>
        <v>354.86187161623621</v>
      </c>
      <c r="N33" s="14">
        <f t="shared" si="14"/>
        <v>316.76137319130657</v>
      </c>
      <c r="O33" s="14">
        <f t="shared" si="14"/>
        <v>2.3609975595606936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44921</v>
      </c>
      <c r="D37" s="18">
        <f>VLOOKUP($B$11,ABONE2,4,FALSE)</f>
        <v>47</v>
      </c>
      <c r="E37" s="18">
        <f>VLOOKUP($B$11,ABONE2,5,FALSE)</f>
        <v>44968</v>
      </c>
      <c r="F37" s="18">
        <f>VLOOKUP($B$11,ABONE2,6,FALSE)</f>
        <v>3483</v>
      </c>
      <c r="G37" s="18">
        <f>VLOOKUP($B$11,ABONE2,7,FALSE)</f>
        <v>915</v>
      </c>
      <c r="H37" s="18">
        <f>VLOOKUP($B$11,ABONE2,8,FALSE)</f>
        <v>4398</v>
      </c>
      <c r="I37" s="18">
        <f>VLOOKUP($B$11,ABONE2,9,FALSE)</f>
        <v>9130</v>
      </c>
      <c r="J37" s="18">
        <f>VLOOKUP($B$11,ABONE2,10,FALSE)</f>
        <v>377</v>
      </c>
      <c r="K37" s="18">
        <f>VLOOKUP($B$11,ABONE2,11,FALSE)</f>
        <v>9507</v>
      </c>
      <c r="L37" s="29">
        <f>VLOOKUP($B$11,ABONE2,12,FALSE)</f>
        <v>12</v>
      </c>
      <c r="M37" s="29">
        <f>VLOOKUP($B$11,ABONE2,13,FALSE)</f>
        <v>31</v>
      </c>
      <c r="N37" s="29">
        <f>VLOOKUP($B$11,ABONE2,14,FALSE)</f>
        <v>43</v>
      </c>
      <c r="O37" s="29">
        <f>VLOOKUP($B$11,ABONE2,15,FALSE)</f>
        <v>58916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8511.5911291666671</v>
      </c>
      <c r="D38" s="18">
        <f>VLOOKUP($B$11,TUKETIM,4,FALSE)</f>
        <v>8.7151499999999995</v>
      </c>
      <c r="E38" s="18">
        <f>VLOOKUP($B$11,TUKETIM,5,FALSE)</f>
        <v>8520.3062791666671</v>
      </c>
      <c r="F38" s="18">
        <f>VLOOKUP($B$11,TUKETIM,6,FALSE)</f>
        <v>5661.6015083333332</v>
      </c>
      <c r="G38" s="18">
        <f>VLOOKUP($B$11,TUKETIM,7,FALSE)</f>
        <v>3946.3102374999994</v>
      </c>
      <c r="H38" s="18">
        <f>VLOOKUP($B$11,TUKETIM,8,FALSE)</f>
        <v>9607.911745833333</v>
      </c>
      <c r="I38" s="18">
        <f>VLOOKUP($B$11,TUKETIM,9,FALSE)</f>
        <v>5325.990520833333</v>
      </c>
      <c r="J38" s="18">
        <f>VLOOKUP($B$11,TUKETIM,10,FALSE)</f>
        <v>2565.8107458333334</v>
      </c>
      <c r="K38" s="18">
        <f>VLOOKUP($B$11,TUKETIM,11,FALSE)</f>
        <v>7891.8012666666664</v>
      </c>
      <c r="L38" s="29">
        <f>VLOOKUP($B$11,TUKETIM,12,FALSE)</f>
        <v>60.131416666666667</v>
      </c>
      <c r="M38" s="29">
        <f>VLOOKUP($B$11,TUKETIM,13,FALSE)</f>
        <v>7774.6282291666666</v>
      </c>
      <c r="N38" s="29">
        <f>VLOOKUP($B$11,TUKETIM,14,FALSE)</f>
        <v>7834.7596458333337</v>
      </c>
      <c r="O38" s="29">
        <f>VLOOKUP($B$11,TUKETIM,15,FALSE)</f>
        <v>33854.778937499999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236105.44160000002</v>
      </c>
      <c r="D39" s="18">
        <f>VLOOKUP($B$11,ANLASMA,4,FALSE)</f>
        <v>314.7</v>
      </c>
      <c r="E39" s="18">
        <f>VLOOKUP($B$11,ANLASMA,5,FALSE)</f>
        <v>236420.14160000003</v>
      </c>
      <c r="F39" s="18">
        <f>VLOOKUP($B$11,ANLASMA,6,FALSE)</f>
        <v>28364.946</v>
      </c>
      <c r="G39" s="18">
        <f>VLOOKUP($B$11,ANLASMA,7,FALSE)</f>
        <v>29126.6</v>
      </c>
      <c r="H39" s="18">
        <f>VLOOKUP($B$11,ANLASMA,8,FALSE)</f>
        <v>57491.546000000002</v>
      </c>
      <c r="I39" s="18">
        <f>VLOOKUP($B$11,ANLASMA,9,FALSE)</f>
        <v>57785.731999999996</v>
      </c>
      <c r="J39" s="18">
        <f>VLOOKUP($B$11,ANLASMA,10,FALSE)</f>
        <v>65308.486000000004</v>
      </c>
      <c r="K39" s="18">
        <f>VLOOKUP($B$11,ANLASMA,11,FALSE)</f>
        <v>123094.21799999999</v>
      </c>
      <c r="L39" s="29">
        <f>VLOOKUP($B$11,ANLASMA,12,FALSE)</f>
        <v>700.67200000000003</v>
      </c>
      <c r="M39" s="29">
        <f>VLOOKUP($B$11,ANLASMA,13,FALSE)</f>
        <v>19890.8</v>
      </c>
      <c r="N39" s="29">
        <f>VLOOKUP($B$11,ANLASMA,14,FALSE)</f>
        <v>20591.471999999998</v>
      </c>
      <c r="O39" s="29">
        <f>VLOOKUP($B$11,ANLASMA,15,FALSE)</f>
        <v>437597.37760000001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AC70"/>
  <sheetViews>
    <sheetView zoomScale="80" zoomScaleNormal="80" workbookViewId="0">
      <selection activeCell="A11" sqref="A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(SUMIFS(MESKENAG2,KAYNAK,A15,SEBEP,B15,SÜRE,"Uzun",BİLDİRİM,"Bildirimsiz",İL,$B$10)/VLOOKUP($B$10,ABONE2,3,FALSE))</f>
        <v>1.6691369125397904E-3</v>
      </c>
      <c r="D15" s="14">
        <f t="shared" ref="D15:D24" si="1">(SUMIFS(MESKENOG2,KAYNAK,A15,SEBEP,B15,SÜRE,"Uzun",BİLDİRİM,"Bildirimsiz",İL,$B$10)/VLOOKUP($B$10,ABONE2,4,FALSE))</f>
        <v>2.7637930737723256E-2</v>
      </c>
      <c r="E15" s="14">
        <f t="shared" ref="E15:E24" si="2">(SUMIFS(MESKENAG2,KAYNAK,A15,SEBEP,B15,SÜRE,"Uzun",BİLDİRİM,"Bildirimsiz",İL,$B$10)+SUMIFS(MESKENOG2,KAYNAK,A15,SEBEP,B15,SÜRE,"Uzun",BİLDİRİM,"Bildirimsiz",İL,$B$10))/VLOOKUP($B$10,ABONE2,5,FALSE)</f>
        <v>1.6897440538740194E-3</v>
      </c>
      <c r="F15" s="14">
        <f t="shared" ref="F15:F24" si="3">(SUMIFS(TARIMSALAG2,KAYNAK,A15,SEBEP,B15,SÜRE,"Uzun",BİLDİRİM,"Bildirimsiz",İL,$B$10)/VLOOKUP($B$10,ABONE2,6,FALSE))</f>
        <v>2.7277165756744798E-2</v>
      </c>
      <c r="G15" s="14">
        <f t="shared" ref="G15:G24" si="4">(SUMIFS(TARIMSALOG2,KAYNAK,A15,SEBEP,B15,SÜRE,"Uzun",BİLDİRİM,"Bildirimsiz",İL,$B$10)/VLOOKUP($B$10,ABONE2,7,FALSE))</f>
        <v>0.1340431248028795</v>
      </c>
      <c r="H15" s="14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4.0429086223084068E-2</v>
      </c>
      <c r="I15" s="14">
        <f t="shared" ref="I15:I24" si="6">(SUMIFS(TICARETHANEAG2,KAYNAK,A15,SEBEP,B15,SÜRE,"Uzun",BİLDİRİM,"Bildirimsiz",İL,$B$10)/VLOOKUP($B$10,ABONE2,9,FALSE))</f>
        <v>3.400335743788107E-3</v>
      </c>
      <c r="J15" s="14">
        <f t="shared" ref="J15:J24" si="7">(SUMIFS(TICARETHANEOG2,KAYNAK,A15,SEBEP,B15,SÜRE,"Uzun",BİLDİRİM,"Bildirimsiz",İL,$B$10)/VLOOKUP($B$10,ABONE2,10,FALSE))</f>
        <v>0.33616970596630208</v>
      </c>
      <c r="K15" s="14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1.0578349225776952E-2</v>
      </c>
      <c r="L15" s="14">
        <f t="shared" ref="L15:L24" si="9">(SUMIFS(SANAYIAG2,KAYNAK,A15,SEBEP,B15,SÜRE,"Uzun",BİLDİRİM,"Bildirimsiz",İL,$B$10)/VLOOKUP($B$10,ABONE2,12,FALSE))</f>
        <v>3.6088109943731906E-3</v>
      </c>
      <c r="M15" s="14">
        <f t="shared" ref="M15:M24" si="10">(SUMIFS(SANAYIOG2,KAYNAK,A15,SEBEP,B15,SÜRE,"Uzun",BİLDİRİM,"Bildirimsiz",İL,$B$10)/VLOOKUP($B$10,ABONE2,13,FALSE))</f>
        <v>3.9958943387492889</v>
      </c>
      <c r="N15" s="14">
        <f t="shared" ref="N15:N24" si="11">(SUMIFS(SANAYIAG2,KAYNAK,A15,SEBEP,B15,SÜRE,"Uzun",BİLDİRİM,"Bildirimsiz",İL,$B$10)+SUMIFS(SANAYIOG2,KAYNAK,A15,SEBEP,B15,SÜRE,"Uzun",BİLDİRİM,"Bildirimsiz",İL,$B$10))/VLOOKUP($B$10,ABONE2,14,FALSE)</f>
        <v>1.9019610215349061</v>
      </c>
      <c r="O15" s="19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6.4542282209890398E-3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0.14665490360709291</v>
      </c>
      <c r="D17" s="14">
        <f t="shared" si="1"/>
        <v>7.477822763493525</v>
      </c>
      <c r="E17" s="14">
        <f t="shared" si="2"/>
        <v>0.15247244034948609</v>
      </c>
      <c r="F17" s="14">
        <f t="shared" si="3"/>
        <v>3.1834507984493476</v>
      </c>
      <c r="G17" s="14">
        <f t="shared" si="4"/>
        <v>13.548195286872183</v>
      </c>
      <c r="H17" s="14">
        <f t="shared" si="5"/>
        <v>4.4602275574794588</v>
      </c>
      <c r="I17" s="14">
        <f t="shared" si="6"/>
        <v>0.53984253919466618</v>
      </c>
      <c r="J17" s="14">
        <f t="shared" si="7"/>
        <v>16.522007225925758</v>
      </c>
      <c r="K17" s="14">
        <f t="shared" si="8"/>
        <v>0.88458638841375581</v>
      </c>
      <c r="L17" s="14">
        <f t="shared" si="9"/>
        <v>19.26829170973129</v>
      </c>
      <c r="M17" s="14">
        <f t="shared" si="10"/>
        <v>91.540254199424041</v>
      </c>
      <c r="N17" s="14">
        <f t="shared" si="11"/>
        <v>53.633979934832908</v>
      </c>
      <c r="O17" s="19">
        <f t="shared" si="12"/>
        <v>0.43072884808257184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1.3513319258007759E-2</v>
      </c>
      <c r="D18" s="14">
        <f t="shared" si="1"/>
        <v>2.4291959406504696E-2</v>
      </c>
      <c r="E18" s="14">
        <f t="shared" si="2"/>
        <v>1.3521872483946018E-2</v>
      </c>
      <c r="F18" s="14">
        <f t="shared" si="3"/>
        <v>1.7699991749919253E-2</v>
      </c>
      <c r="G18" s="14">
        <f t="shared" si="4"/>
        <v>0.121687266260651</v>
      </c>
      <c r="H18" s="14">
        <f t="shared" si="5"/>
        <v>3.0509621112079194E-2</v>
      </c>
      <c r="I18" s="14">
        <f t="shared" si="6"/>
        <v>4.5270696884471003E-2</v>
      </c>
      <c r="J18" s="14">
        <f t="shared" si="7"/>
        <v>0.60273346603082145</v>
      </c>
      <c r="K18" s="14">
        <f t="shared" si="8"/>
        <v>5.7295467283151796E-2</v>
      </c>
      <c r="L18" s="14">
        <f t="shared" si="9"/>
        <v>1.943647118957738</v>
      </c>
      <c r="M18" s="14">
        <f t="shared" si="10"/>
        <v>1.9171194120173281</v>
      </c>
      <c r="N18" s="14">
        <f t="shared" si="11"/>
        <v>1.9310330584751405</v>
      </c>
      <c r="O18" s="19">
        <f t="shared" si="12"/>
        <v>2.3598257440244182E-2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2.3892331571698216E-3</v>
      </c>
      <c r="D20" s="14">
        <f t="shared" si="1"/>
        <v>0.23864303320738869</v>
      </c>
      <c r="E20" s="14">
        <f t="shared" si="2"/>
        <v>2.5767087665938639E-3</v>
      </c>
      <c r="F20" s="14">
        <f t="shared" si="3"/>
        <v>1.7119510965981525E-2</v>
      </c>
      <c r="G20" s="14">
        <f t="shared" si="4"/>
        <v>0.10220265186922184</v>
      </c>
      <c r="H20" s="14">
        <f t="shared" si="5"/>
        <v>2.760044245559817E-2</v>
      </c>
      <c r="I20" s="14">
        <f t="shared" si="6"/>
        <v>2.7335651059030115E-3</v>
      </c>
      <c r="J20" s="14">
        <f t="shared" si="7"/>
        <v>0.10545569908244859</v>
      </c>
      <c r="K20" s="14">
        <f t="shared" si="8"/>
        <v>4.9493365336917778E-3</v>
      </c>
      <c r="L20" s="14">
        <f t="shared" si="9"/>
        <v>0.62960191155341938</v>
      </c>
      <c r="M20" s="14">
        <f t="shared" si="10"/>
        <v>1.2428336270024615E-2</v>
      </c>
      <c r="N20" s="14">
        <f t="shared" si="11"/>
        <v>0.33613271633147851</v>
      </c>
      <c r="O20" s="19">
        <f t="shared" si="12"/>
        <v>3.9147098826844825E-3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3.4183266748743446E-2</v>
      </c>
      <c r="D21" s="14">
        <f t="shared" si="1"/>
        <v>3.299605471219861E-3</v>
      </c>
      <c r="E21" s="14">
        <f t="shared" si="2"/>
        <v>3.4158759489101402E-2</v>
      </c>
      <c r="F21" s="14">
        <f t="shared" si="3"/>
        <v>0.77526653610217111</v>
      </c>
      <c r="G21" s="14">
        <f t="shared" si="4"/>
        <v>1.7494302764241482E-2</v>
      </c>
      <c r="H21" s="14">
        <f t="shared" si="5"/>
        <v>0.68192067723947647</v>
      </c>
      <c r="I21" s="14">
        <f t="shared" si="6"/>
        <v>0.16640711572072669</v>
      </c>
      <c r="J21" s="14">
        <f t="shared" si="7"/>
        <v>2.1147011070867592E-3</v>
      </c>
      <c r="K21" s="14">
        <f t="shared" si="8"/>
        <v>0.16286324037457736</v>
      </c>
      <c r="L21" s="14">
        <f t="shared" si="9"/>
        <v>4.7013067697930255</v>
      </c>
      <c r="M21" s="14">
        <f t="shared" si="10"/>
        <v>0</v>
      </c>
      <c r="N21" s="14">
        <f t="shared" si="11"/>
        <v>2.4658113281920238</v>
      </c>
      <c r="O21" s="19">
        <f t="shared" si="12"/>
        <v>7.1611461815524677E-2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2.2270307452029363E-3</v>
      </c>
      <c r="D22" s="14">
        <f t="shared" si="1"/>
        <v>0</v>
      </c>
      <c r="E22" s="14">
        <f t="shared" si="2"/>
        <v>2.2252635188299667E-3</v>
      </c>
      <c r="F22" s="14">
        <f t="shared" si="3"/>
        <v>4.5962024118493389E-4</v>
      </c>
      <c r="G22" s="14">
        <f t="shared" si="4"/>
        <v>0</v>
      </c>
      <c r="H22" s="14">
        <f t="shared" si="5"/>
        <v>4.030021120472388E-4</v>
      </c>
      <c r="I22" s="14">
        <f t="shared" si="6"/>
        <v>3.8273408085638676E-3</v>
      </c>
      <c r="J22" s="14">
        <f t="shared" si="7"/>
        <v>0</v>
      </c>
      <c r="K22" s="14">
        <f t="shared" si="8"/>
        <v>3.7447830181468371E-3</v>
      </c>
      <c r="L22" s="14">
        <f t="shared" si="9"/>
        <v>8.5448728595498517E-3</v>
      </c>
      <c r="M22" s="14">
        <f t="shared" si="10"/>
        <v>0</v>
      </c>
      <c r="N22" s="14">
        <f t="shared" si="11"/>
        <v>4.4817420616792046E-3</v>
      </c>
      <c r="O22" s="19">
        <f t="shared" si="12"/>
        <v>2.4409585412512444E-3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4.5682420897481806E-5</v>
      </c>
      <c r="D24" s="14">
        <f t="shared" si="1"/>
        <v>0</v>
      </c>
      <c r="E24" s="14">
        <f t="shared" si="2"/>
        <v>4.5646170307244107E-5</v>
      </c>
      <c r="F24" s="14">
        <f t="shared" si="3"/>
        <v>3.5716271428012781E-3</v>
      </c>
      <c r="G24" s="14">
        <f t="shared" si="4"/>
        <v>0</v>
      </c>
      <c r="H24" s="14">
        <f t="shared" si="5"/>
        <v>3.1316577317903856E-3</v>
      </c>
      <c r="I24" s="14">
        <f t="shared" si="6"/>
        <v>2.7614742286924941E-4</v>
      </c>
      <c r="J24" s="14">
        <f t="shared" si="7"/>
        <v>0</v>
      </c>
      <c r="K24" s="14">
        <f t="shared" si="8"/>
        <v>2.7019077510732794E-4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1.4482329249840869E-4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0.20068257284965413</v>
      </c>
      <c r="D25" s="14">
        <f t="shared" ref="D25:O25" si="13">SUM(D15:D24)</f>
        <v>7.7716952923163616</v>
      </c>
      <c r="E25" s="14">
        <f t="shared" si="13"/>
        <v>0.20669043483213859</v>
      </c>
      <c r="F25" s="14">
        <f t="shared" si="13"/>
        <v>4.0248452504081511</v>
      </c>
      <c r="G25" s="14">
        <f t="shared" si="13"/>
        <v>13.923622632569176</v>
      </c>
      <c r="H25" s="14">
        <f t="shared" si="13"/>
        <v>5.2442220443535348</v>
      </c>
      <c r="I25" s="14">
        <f t="shared" si="13"/>
        <v>0.76175774088098824</v>
      </c>
      <c r="J25" s="14">
        <f t="shared" si="13"/>
        <v>17.568480798112414</v>
      </c>
      <c r="K25" s="14">
        <f t="shared" si="13"/>
        <v>1.1242877556242077</v>
      </c>
      <c r="L25" s="14">
        <f t="shared" si="13"/>
        <v>26.555001193889392</v>
      </c>
      <c r="M25" s="14">
        <f t="shared" si="13"/>
        <v>97.465696286460684</v>
      </c>
      <c r="N25" s="14">
        <f t="shared" si="13"/>
        <v>60.273399801428141</v>
      </c>
      <c r="O25" s="14">
        <f t="shared" si="13"/>
        <v>0.53889328727576391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(SUMIFS(MESKENAG2,KAYNAK,A28,SEBEP,B28,SÜRE,"Uzun",BİLDİRİM,"Bildirimli",İL,$B$10)/VLOOKUP($B$10,ABONE2,3,FALSE))</f>
        <v>1.8254046063918752E-2</v>
      </c>
      <c r="D28" s="14">
        <f>(SUMIFS(MESKENOG2,KAYNAK,A28,SEBEP,B28,SÜRE,"Uzun",BİLDİRİM,"Bildirimli",İL,$B$10)/VLOOKUP($B$10,ABONE2,4,FALSE))</f>
        <v>0.31977035827934513</v>
      </c>
      <c r="E28" s="14">
        <f>(SUMIFS(MESKENAG2,KAYNAK,A28,SEBEP,B28,SÜRE,"Uzun",BİLDİRİM,"Bildirimli",İL,$B$10)+SUMIFS(MESKENOG2,KAYNAK,A28,SEBEP,B28,SÜRE,"Uzun",BİLDİRİM,"Bildirimli",İL,$B$10))/VLOOKUP($B$10,ABONE2,5,FALSE)</f>
        <v>1.8493309747177441E-2</v>
      </c>
      <c r="F28" s="14">
        <f>(SUMIFS(TARIMSALAG2,KAYNAK,A28,SEBEP,B28,SÜRE,"Uzun",BİLDİRİM,"Bildirimli",İL,$B$10)/VLOOKUP($B$10,ABONE2,6,FALSE))</f>
        <v>0.58786502535821217</v>
      </c>
      <c r="G28" s="14">
        <f>(SUMIFS(TARIMSALOG2,KAYNAK,A28,SEBEP,B28,SÜRE,"Uzun",BİLDİRİM,"Bildirimli",İL,$B$10)/VLOOKUP($B$10,ABONE2,7,FALSE))</f>
        <v>5.0332408392326693</v>
      </c>
      <c r="H28" s="14">
        <f>(SUMIFS(TARIMSALAG2,KAYNAK,A28,SEBEP,B28,SÜRE,"Uzun",BİLDİRİM,"Bildirimli",İL,$B$10)+SUMIFS(TARIMSALOG2,KAYNAK,A28,SEBEP,B28,SÜRE,"Uzun",BİLDİRİM,"Bildirimli",İL,$B$10))/VLOOKUP($B$10,ABONE2,8,FALSE)</f>
        <v>1.1354668047025218</v>
      </c>
      <c r="I28" s="14">
        <f>(SUMIFS(TICARETHANEAG2,KAYNAK,A28,SEBEP,B28,SÜRE,"Uzun",BİLDİRİM,"Bildirimli",İL,$B$10)/VLOOKUP($B$10,ABONE2,9,FALSE))</f>
        <v>5.0631898121580476E-2</v>
      </c>
      <c r="J28" s="14">
        <f>(SUMIFS(TICARETHANEOG2,KAYNAK,A28,SEBEP,B28,SÜRE,"Uzun",BİLDİRİM,"Bildirimli",İL,$B$10)/VLOOKUP($B$10,ABONE2,10,FALSE))</f>
        <v>2.1042102854535969</v>
      </c>
      <c r="K28" s="14">
        <f>(SUMIFS(TICARETHANEAG2,KAYNAK,A28,SEBEP,B28,SÜRE,"Uzun",BİLDİRİM,"Bildirimli",İL,$B$10)+SUMIFS(TICARETHANEOG2,KAYNAK,A28,SEBEP,B28,SÜRE,"Uzun",BİLDİRİM,"Bildirimli",İL,$B$10))/VLOOKUP($B$10,ABONE2,11,FALSE)</f>
        <v>9.4928683431879518E-2</v>
      </c>
      <c r="L28" s="14">
        <f>(SUMIFS(SANAYIAG2,KAYNAK,A28,SEBEP,B28,SÜRE,"Uzun",BİLDİRİM,"Bildirimli",İL,$B$10)/VLOOKUP($B$10,ABONE2,12,FALSE))</f>
        <v>0.10349374230849692</v>
      </c>
      <c r="M28" s="14">
        <f>(SUMIFS(SANAYIOG2,KAYNAK,A28,SEBEP,B28,SÜRE,"Uzun",BİLDİRİM,"Bildirimli",İL,$B$10)/VLOOKUP($B$10,ABONE2,13,FALSE))</f>
        <v>13.876367480584703</v>
      </c>
      <c r="N28" s="14">
        <f>(SUMIFS(SANAYIAG2,KAYNAK,A28,SEBEP,B28,SÜRE,"Uzun",BİLDİRİM,"Bildirimli",İL,$B$10)+SUMIFS(SANAYIOG2,KAYNAK,A28,SEBEP,B28,SÜRE,"Uzun",BİLDİRİM,"Bildirimli",İL,$B$10))/VLOOKUP($B$10,ABONE2,14,FALSE)</f>
        <v>6.6525657274616998</v>
      </c>
      <c r="O28" s="19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6.2422203230625112E-2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(SUMIFS(MESKENAG2,KAYNAK,A29,SEBEP,B29,SÜRE,"Uzun",BİLDİRİM,"Bildirimli",İL,$B$10)/VLOOKUP($B$10,ABONE2,3,FALSE))</f>
        <v>0.26307784458245398</v>
      </c>
      <c r="D29" s="14">
        <f>(SUMIFS(MESKENOG2,KAYNAK,A29,SEBEP,B29,SÜRE,"Uzun",BİLDİRİM,"Bildirimli",İL,$B$10)/VLOOKUP($B$10,ABONE2,4,FALSE))</f>
        <v>5.0979710971601246</v>
      </c>
      <c r="E29" s="14">
        <f>(SUMIFS(MESKENAG2,KAYNAK,A29,SEBEP,B29,SÜRE,"Uzun",BİLDİRİM,"Bildirimli",İL,$B$10)+SUMIFS(MESKENOG2,KAYNAK,A29,SEBEP,B29,SÜRE,"Uzun",BİLDİRİM,"Bildirimli",İL,$B$10))/VLOOKUP($B$10,ABONE2,5,FALSE)</f>
        <v>0.26691450058051419</v>
      </c>
      <c r="F29" s="14">
        <f>(SUMIFS(TARIMSALAG2,KAYNAK,A29,SEBEP,B29,SÜRE,"Uzun",BİLDİRİM,"Bildirimli",İL,$B$10)/VLOOKUP($B$10,ABONE2,6,FALSE))</f>
        <v>4.6015213838134157</v>
      </c>
      <c r="G29" s="14">
        <f>(SUMIFS(TARIMSALOG2,KAYNAK,A29,SEBEP,B29,SÜRE,"Uzun",BİLDİRİM,"Bildirimli",İL,$B$10)/VLOOKUP($B$10,ABONE2,7,FALSE))</f>
        <v>21.468691417051776</v>
      </c>
      <c r="H29" s="14">
        <f>(SUMIFS(TARIMSALAG2,KAYNAK,A29,SEBEP,B29,SÜRE,"Uzun",BİLDİRİM,"Bildirimli",İL,$B$10)+SUMIFS(TARIMSALOG2,KAYNAK,A29,SEBEP,B29,SÜRE,"Uzun",BİLDİRİM,"Bildirimli",İL,$B$10))/VLOOKUP($B$10,ABONE2,8,FALSE)</f>
        <v>6.6792967417204663</v>
      </c>
      <c r="I29" s="14">
        <f>(SUMIFS(TICARETHANEAG2,KAYNAK,A29,SEBEP,B29,SÜRE,"Uzun",BİLDİRİM,"Bildirimli",İL,$B$10)/VLOOKUP($B$10,ABONE2,9,FALSE))</f>
        <v>0.90002886268302396</v>
      </c>
      <c r="J29" s="14">
        <f>(SUMIFS(TICARETHANEOG2,KAYNAK,A29,SEBEP,B29,SÜRE,"Uzun",BİLDİRİM,"Bildirimli",İL,$B$10)/VLOOKUP($B$10,ABONE2,10,FALSE))</f>
        <v>17.707724695079804</v>
      </c>
      <c r="K29" s="14">
        <f>(SUMIFS(TICARETHANEAG2,KAYNAK,A29,SEBEP,B29,SÜRE,"Uzun",BİLDİRİM,"Bildirimli",İL,$B$10)+SUMIFS(TICARETHANEOG2,KAYNAK,A29,SEBEP,B29,SÜRE,"Uzun",BİLDİRİM,"Bildirimli",İL,$B$10))/VLOOKUP($B$10,ABONE2,11,FALSE)</f>
        <v>1.2625798607073888</v>
      </c>
      <c r="L29" s="14">
        <f>(SUMIFS(SANAYIAG2,KAYNAK,A29,SEBEP,B29,SÜRE,"Uzun",BİLDİRİM,"Bildirimli",İL,$B$10)/VLOOKUP($B$10,ABONE2,12,FALSE))</f>
        <v>16.237479205977294</v>
      </c>
      <c r="M29" s="14">
        <f>(SUMIFS(SANAYIOG2,KAYNAK,A29,SEBEP,B29,SÜRE,"Uzun",BİLDİRİM,"Bildirimli",İL,$B$10)/VLOOKUP($B$10,ABONE2,13,FALSE))</f>
        <v>165.86021159366922</v>
      </c>
      <c r="N29" s="14">
        <f>(SUMIFS(SANAYIAG2,KAYNAK,A29,SEBEP,B29,SÜRE,"Uzun",BİLDİRİM,"Bildirimli",İL,$B$10)+SUMIFS(SANAYIOG2,KAYNAK,A29,SEBEP,B29,SÜRE,"Uzun",BİLDİRİM,"Bildirimli",İL,$B$10))/VLOOKUP($B$10,ABONE2,14,FALSE)</f>
        <v>87.383854584348384</v>
      </c>
      <c r="O29" s="19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0.67562140734366893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(SUMIFS(MESKENAG2,KAYNAK,A30,SEBEP,B30,SÜRE,"Uzun",BİLDİRİM,"Bildirimli",İL,$B$10)/VLOOKUP($B$10,ABONE2,3,FALSE))</f>
        <v>0</v>
      </c>
      <c r="D30" s="14">
        <f>(SUMIFS(MESKENOG2,KAYNAK,A30,SEBEP,B30,SÜRE,"Uzun",BİLDİRİM,"Bildirimli",İL,$B$10)/VLOOKUP($B$10,ABONE2,4,FALSE))</f>
        <v>0</v>
      </c>
      <c r="E30" s="14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4">
        <f>(SUMIFS(TARIMSALAG2,KAYNAK,A30,SEBEP,B30,SÜRE,"Uzun",BİLDİRİM,"Bildirimli",İL,$B$10)/VLOOKUP($B$10,ABONE2,6,FALSE))</f>
        <v>0</v>
      </c>
      <c r="G30" s="14">
        <f>(SUMIFS(TARIMSALOG2,KAYNAK,A30,SEBEP,B30,SÜRE,"Uzun",BİLDİRİM,"Bildirimli",İL,$B$10)/VLOOKUP($B$10,ABONE2,7,FALSE))</f>
        <v>0</v>
      </c>
      <c r="H30" s="14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4">
        <f>(SUMIFS(TICARETHANEAG2,KAYNAK,A30,SEBEP,B30,SÜRE,"Uzun",BİLDİRİM,"Bildirimli",İL,$B$10)/VLOOKUP($B$10,ABONE2,9,FALSE))</f>
        <v>0</v>
      </c>
      <c r="J30" s="14">
        <f>(SUMIFS(TICARETHANEOG2,KAYNAK,A30,SEBEP,B30,SÜRE,"Uzun",BİLDİRİM,"Bildirimli",İL,$B$10)/VLOOKUP($B$10,ABONE2,10,FALSE))</f>
        <v>0</v>
      </c>
      <c r="K30" s="14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4">
        <f>(SUMIFS(SANAYIAG2,KAYNAK,A30,SEBEP,B30,SÜRE,"Uzun",BİLDİRİM,"Bildirimli",İL,$B$10)/VLOOKUP($B$10,ABONE2,12,FALSE))</f>
        <v>0</v>
      </c>
      <c r="M30" s="14">
        <f>(SUMIFS(SANAYIOG2,KAYNAK,A30,SEBEP,B30,SÜRE,"Uzun",BİLDİRİM,"Bildirimli",İL,$B$10)/VLOOKUP($B$10,ABONE2,13,FALSE))</f>
        <v>0</v>
      </c>
      <c r="N30" s="14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9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(SUMIFS(MESKENAG2,KAYNAK,A31,SEBEP,B31,SÜRE,"Uzun",BİLDİRİM,"Bildirimli",İL,$B$10)/VLOOKUP($B$10,ABONE2,3,FALSE))</f>
        <v>2.2038581488679106E-2</v>
      </c>
      <c r="D31" s="14">
        <f>(SUMIFS(MESKENOG2,KAYNAK,A31,SEBEP,B31,SÜRE,"Uzun",BİLDİRİM,"Bildirimli",İL,$B$10)/VLOOKUP($B$10,ABONE2,4,FALSE))</f>
        <v>6.6554546140352978E-4</v>
      </c>
      <c r="E31" s="14">
        <f>(SUMIFS(MESKENAG2,KAYNAK,A31,SEBEP,B31,SÜRE,"Uzun",BİLDİRİM,"Bildirimli",İL,$B$10)+SUMIFS(MESKENOG2,KAYNAK,A31,SEBEP,B31,SÜRE,"Uzun",BİLDİRİM,"Bildirimli",İL,$B$10))/VLOOKUP($B$10,ABONE2,5,FALSE)</f>
        <v>2.2021621241040318E-2</v>
      </c>
      <c r="F31" s="14">
        <f>(SUMIFS(TARIMSALAG2,KAYNAK,A31,SEBEP,B31,SÜRE,"Uzun",BİLDİRİM,"Bildirimli",İL,$B$10)/VLOOKUP($B$10,ABONE2,6,FALSE))</f>
        <v>5.2716280280438586E-2</v>
      </c>
      <c r="G31" s="14">
        <f>(SUMIFS(TARIMSALOG2,KAYNAK,A31,SEBEP,B31,SÜRE,"Uzun",BİLDİRİM,"Bildirimli",İL,$B$10)/VLOOKUP($B$10,ABONE2,7,FALSE))</f>
        <v>0</v>
      </c>
      <c r="H31" s="14">
        <f>(SUMIFS(TARIMSALAG2,KAYNAK,A31,SEBEP,B31,SÜRE,"Uzun",BİLDİRİM,"Bildirimli",İL,$B$10)+SUMIFS(TARIMSALOG2,KAYNAK,A31,SEBEP,B31,SÜRE,"Uzun",BİLDİRİM,"Bildirimli",İL,$B$10))/VLOOKUP($B$10,ABONE2,8,FALSE)</f>
        <v>4.622244711747335E-2</v>
      </c>
      <c r="I31" s="14">
        <f>(SUMIFS(TICARETHANEAG2,KAYNAK,A31,SEBEP,B31,SÜRE,"Uzun",BİLDİRİM,"Bildirimli",İL,$B$10)/VLOOKUP($B$10,ABONE2,9,FALSE))</f>
        <v>6.0244610227206591E-2</v>
      </c>
      <c r="J31" s="14">
        <f>(SUMIFS(TICARETHANEOG2,KAYNAK,A31,SEBEP,B31,SÜRE,"Uzun",BİLDİRİM,"Bildirimli",İL,$B$10)/VLOOKUP($B$10,ABONE2,10,FALSE))</f>
        <v>2.3692436252958393E-5</v>
      </c>
      <c r="K31" s="14">
        <f>(SUMIFS(TICARETHANEAG2,KAYNAK,A31,SEBEP,B31,SÜRE,"Uzun",BİLDİRİM,"Bildirimli",İL,$B$10)+SUMIFS(TICARETHANEOG2,KAYNAK,A31,SEBEP,B31,SÜRE,"Uzun",BİLDİRİM,"Bildirimli",İL,$B$10))/VLOOKUP($B$10,ABONE2,11,FALSE)</f>
        <v>5.8945612787892503E-2</v>
      </c>
      <c r="L31" s="14">
        <f>(SUMIFS(SANAYIAG2,KAYNAK,A31,SEBEP,B31,SÜRE,"Uzun",BİLDİRİM,"Bildirimli",İL,$B$10)/VLOOKUP($B$10,ABONE2,12,FALSE))</f>
        <v>3.4745579296416649</v>
      </c>
      <c r="M31" s="14">
        <f>(SUMIFS(SANAYIOG2,KAYNAK,A31,SEBEP,B31,SÜRE,"Uzun",BİLDİRİM,"Bildirimli",İL,$B$10)/VLOOKUP($B$10,ABONE2,13,FALSE))</f>
        <v>0</v>
      </c>
      <c r="N31" s="14">
        <f>(SUMIFS(SANAYIAG2,KAYNAK,A31,SEBEP,B31,SÜRE,"Uzun",BİLDİRİM,"Bildirimli",İL,$B$10)+SUMIFS(SANAYIOG2,KAYNAK,A31,SEBEP,B31,SÜRE,"Uzun",BİLDİRİM,"Bildirimli",İL,$B$10))/VLOOKUP($B$10,ABONE2,14,FALSE)</f>
        <v>1.8223878429756311</v>
      </c>
      <c r="O31" s="19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3.0963503673590582E-2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(SUMIFS(MESKENAG2,KAYNAK,A32,SEBEP,B32,SÜRE,"Uzun",BİLDİRİM,"Bildirimli",İL,$B$10)/VLOOKUP($B$10,ABONE2,3,FALSE))</f>
        <v>0</v>
      </c>
      <c r="D32" s="14">
        <f>(SUMIFS(MESKENOG2,KAYNAK,A32,SEBEP,B32,SÜRE,"Uzun",BİLDİRİM,"Bildirimli",İL,$B$10)/VLOOKUP($B$10,ABONE2,4,FALSE))</f>
        <v>0</v>
      </c>
      <c r="E32" s="14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4">
        <f>(SUMIFS(TARIMSALAG2,KAYNAK,A32,SEBEP,B32,SÜRE,"Uzun",BİLDİRİM,"Bildirimli",İL,$B$10)/VLOOKUP($B$10,ABONE2,6,FALSE))</f>
        <v>0</v>
      </c>
      <c r="G32" s="14">
        <f>(SUMIFS(TARIMSALOG2,KAYNAK,A32,SEBEP,B32,SÜRE,"Uzun",BİLDİRİM,"Bildirimli",İL,$B$10)/VLOOKUP($B$10,ABONE2,7,FALSE))</f>
        <v>0</v>
      </c>
      <c r="H32" s="14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4">
        <f>(SUMIFS(TICARETHANEAG2,KAYNAK,A32,SEBEP,B32,SÜRE,"Uzun",BİLDİRİM,"Bildirimli",İL,$B$10)/VLOOKUP($B$10,ABONE2,9,FALSE))</f>
        <v>0</v>
      </c>
      <c r="J32" s="14">
        <f>(SUMIFS(TICARETHANEOG2,KAYNAK,A32,SEBEP,B32,SÜRE,"Uzun",BİLDİRİM,"Bildirimli",İL,$B$10)/VLOOKUP($B$10,ABONE2,10,FALSE))</f>
        <v>0</v>
      </c>
      <c r="K32" s="14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4">
        <f>(SUMIFS(SANAYIAG2,KAYNAK,A32,SEBEP,B32,SÜRE,"Uzun",BİLDİRİM,"Bildirimli",İL,$B$10)/VLOOKUP($B$10,ABONE2,12,FALSE))</f>
        <v>0</v>
      </c>
      <c r="M32" s="14">
        <f>(SUMIFS(SANAYIOG2,KAYNAK,A32,SEBEP,B32,SÜRE,"Uzun",BİLDİRİM,"Bildirimli",İL,$B$10)/VLOOKUP($B$10,ABONE2,13,FALSE))</f>
        <v>0</v>
      </c>
      <c r="N32" s="14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9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0.30337047213505181</v>
      </c>
      <c r="D33" s="14">
        <f t="shared" ref="D33:O33" si="14">SUM(D28:D32)</f>
        <v>5.4184070009008733</v>
      </c>
      <c r="E33" s="14">
        <f t="shared" si="14"/>
        <v>0.30742943156873193</v>
      </c>
      <c r="F33" s="14">
        <f t="shared" si="14"/>
        <v>5.2421026894520661</v>
      </c>
      <c r="G33" s="14">
        <f t="shared" si="14"/>
        <v>26.501932256284444</v>
      </c>
      <c r="H33" s="14">
        <f t="shared" si="14"/>
        <v>7.8609859935404609</v>
      </c>
      <c r="I33" s="14">
        <f t="shared" si="14"/>
        <v>1.010905371031811</v>
      </c>
      <c r="J33" s="14">
        <f t="shared" si="14"/>
        <v>19.811958672969656</v>
      </c>
      <c r="K33" s="14">
        <f t="shared" si="14"/>
        <v>1.4164541569271607</v>
      </c>
      <c r="L33" s="14">
        <f t="shared" si="14"/>
        <v>19.815530877927458</v>
      </c>
      <c r="M33" s="14">
        <f t="shared" si="14"/>
        <v>179.73657907425391</v>
      </c>
      <c r="N33" s="14">
        <f t="shared" si="14"/>
        <v>95.85880815478572</v>
      </c>
      <c r="O33" s="14">
        <f t="shared" si="14"/>
        <v>0.76900711424788459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VLOOKUP($B$10,ABONE2,3,FALSE)</f>
        <v>2214905</v>
      </c>
      <c r="D37" s="18">
        <f>VLOOKUP($B$10,ABONE2,4,FALSE)</f>
        <v>1759</v>
      </c>
      <c r="E37" s="18">
        <f>VLOOKUP($B$10,ABONE2,5,FALSE)</f>
        <v>2216664</v>
      </c>
      <c r="F37" s="18">
        <f>VLOOKUP($B$10,ABONE2,6,FALSE)</f>
        <v>48238</v>
      </c>
      <c r="G37" s="18">
        <f>VLOOKUP($B$10,ABONE2,7,FALSE)</f>
        <v>6777</v>
      </c>
      <c r="H37" s="18">
        <f>VLOOKUP($B$10,ABONE2,8,FALSE)</f>
        <v>55015</v>
      </c>
      <c r="I37" s="18">
        <f>VLOOKUP($B$10,ABONE2,9,FALSE)</f>
        <v>437402</v>
      </c>
      <c r="J37" s="18">
        <f>VLOOKUP($B$10,ABONE2,10,FALSE)</f>
        <v>9643</v>
      </c>
      <c r="K37" s="18">
        <f>VLOOKUP($B$10,ABONE2,11,FALSE)</f>
        <v>447045</v>
      </c>
      <c r="L37" s="29">
        <f>VLOOKUP($B$10,ABONE2,12,FALSE)</f>
        <v>1895</v>
      </c>
      <c r="M37" s="29">
        <f>VLOOKUP($B$10,ABONE2,13,FALSE)</f>
        <v>1718</v>
      </c>
      <c r="N37" s="29">
        <f>VLOOKUP($B$10,ABONE2,14,FALSE)</f>
        <v>3613</v>
      </c>
      <c r="O37" s="29">
        <f>VLOOKUP($B$10,ABONE2,15,FALSE)</f>
        <v>2722337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VLOOKUP($B$10,TUKETIM,3,FALSE)</f>
        <v>542441.98693333333</v>
      </c>
      <c r="D38" s="18">
        <f>VLOOKUP($B$10,TUKETIM,4,FALSE)</f>
        <v>6296.2716999999993</v>
      </c>
      <c r="E38" s="18">
        <f>VLOOKUP($B$10,TUKETIM,5,FALSE)</f>
        <v>548738.25863333337</v>
      </c>
      <c r="F38" s="18">
        <f>VLOOKUP($B$10,TUKETIM,6,FALSE)</f>
        <v>38165.836708333336</v>
      </c>
      <c r="G38" s="18">
        <f>VLOOKUP($B$10,TUKETIM,7,FALSE)</f>
        <v>25916.456562499996</v>
      </c>
      <c r="H38" s="18">
        <f>VLOOKUP($B$10,TUKETIM,8,FALSE)</f>
        <v>64082.293270833332</v>
      </c>
      <c r="I38" s="18">
        <f>VLOOKUP($B$10,TUKETIM,9,FALSE)</f>
        <v>267440.62842083332</v>
      </c>
      <c r="J38" s="18">
        <f>VLOOKUP($B$10,TUKETIM,10,FALSE)</f>
        <v>198496.90136666669</v>
      </c>
      <c r="K38" s="18">
        <f>VLOOKUP($B$10,TUKETIM,11,FALSE)</f>
        <v>465937.52978750004</v>
      </c>
      <c r="L38" s="29">
        <f>VLOOKUP($B$10,TUKETIM,12,FALSE)</f>
        <v>20909.737987500001</v>
      </c>
      <c r="M38" s="29">
        <f>VLOOKUP($B$10,TUKETIM,13,FALSE)</f>
        <v>345993.98829583329</v>
      </c>
      <c r="N38" s="29">
        <f>VLOOKUP($B$10,TUKETIM,14,FALSE)</f>
        <v>366903.72628333326</v>
      </c>
      <c r="O38" s="29">
        <f>VLOOKUP($B$10,TUKETIM,15,FALSE)</f>
        <v>1445661.807975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VLOOKUP($B$10,ANLASMA,3,FALSE)</f>
        <v>11391738.904399998</v>
      </c>
      <c r="D39" s="18">
        <f>VLOOKUP($B$10,ANLASMA,4,FALSE)</f>
        <v>110929.95800000001</v>
      </c>
      <c r="E39" s="18">
        <f>VLOOKUP($B$10,ANLASMA,5,FALSE)</f>
        <v>11502668.862399999</v>
      </c>
      <c r="F39" s="18">
        <f>VLOOKUP($B$10,ANLASMA,6,FALSE)</f>
        <v>306603.27699999994</v>
      </c>
      <c r="G39" s="18">
        <f>VLOOKUP($B$10,ANLASMA,7,FALSE)</f>
        <v>237638.204</v>
      </c>
      <c r="H39" s="18">
        <f>VLOOKUP($B$10,ANLASMA,8,FALSE)</f>
        <v>544241.48099999991</v>
      </c>
      <c r="I39" s="18">
        <f>VLOOKUP($B$10,ANLASMA,9,FALSE)</f>
        <v>2851936.5782569996</v>
      </c>
      <c r="J39" s="18">
        <f>VLOOKUP($B$10,ANLASMA,10,FALSE)</f>
        <v>3145372.8485999992</v>
      </c>
      <c r="K39" s="18">
        <f>VLOOKUP($B$10,ANLASMA,11,FALSE)</f>
        <v>5997309.4268569984</v>
      </c>
      <c r="L39" s="29">
        <f>VLOOKUP($B$10,ANLASMA,12,FALSE)</f>
        <v>81417.555000000008</v>
      </c>
      <c r="M39" s="29">
        <f>VLOOKUP($B$10,ANLASMA,13,FALSE)</f>
        <v>2125264.7450000001</v>
      </c>
      <c r="N39" s="29">
        <f>VLOOKUP($B$10,ANLASMA,14,FALSE)</f>
        <v>2206682.3000000003</v>
      </c>
      <c r="O39" s="29">
        <f>VLOOKUP($B$10,ANLASMA,15,FALSE)</f>
        <v>20250902.070257001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0.38971241674029522</v>
      </c>
      <c r="D17" s="14">
        <f t="shared" si="1"/>
        <v>13.604750385520797</v>
      </c>
      <c r="E17" s="14">
        <f t="shared" si="2"/>
        <v>0.42675815469981071</v>
      </c>
      <c r="F17" s="14">
        <f t="shared" si="3"/>
        <v>2.1060572758605756</v>
      </c>
      <c r="G17" s="14">
        <f t="shared" si="4"/>
        <v>15.630965865784566</v>
      </c>
      <c r="H17" s="14">
        <f t="shared" si="5"/>
        <v>5.4636026767833403</v>
      </c>
      <c r="I17" s="14">
        <f t="shared" si="6"/>
        <v>1.0849402640997581</v>
      </c>
      <c r="J17" s="14">
        <f t="shared" si="7"/>
        <v>7.7801799027998486</v>
      </c>
      <c r="K17" s="14">
        <f t="shared" si="8"/>
        <v>1.3125938169431974</v>
      </c>
      <c r="L17" s="14">
        <f t="shared" si="9"/>
        <v>11.791643150442956</v>
      </c>
      <c r="M17" s="14">
        <f t="shared" si="10"/>
        <v>682.40370101831786</v>
      </c>
      <c r="N17" s="14">
        <f t="shared" si="11"/>
        <v>162.67935617071481</v>
      </c>
      <c r="O17" s="19">
        <f t="shared" si="12"/>
        <v>0.75547025591681038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2.5189157048288679E-2</v>
      </c>
      <c r="D21" s="14">
        <f t="shared" si="1"/>
        <v>0</v>
      </c>
      <c r="E21" s="14">
        <f t="shared" si="2"/>
        <v>2.5118544242359823E-2</v>
      </c>
      <c r="F21" s="14">
        <f t="shared" si="3"/>
        <v>0.30109604536529383</v>
      </c>
      <c r="G21" s="14">
        <f t="shared" si="4"/>
        <v>0</v>
      </c>
      <c r="H21" s="14">
        <f t="shared" si="5"/>
        <v>0.22634924499834538</v>
      </c>
      <c r="I21" s="14">
        <f t="shared" si="6"/>
        <v>0.13087309366580982</v>
      </c>
      <c r="J21" s="14">
        <f t="shared" si="7"/>
        <v>0</v>
      </c>
      <c r="K21" s="14">
        <f t="shared" si="8"/>
        <v>0.12642310735427903</v>
      </c>
      <c r="L21" s="14">
        <f t="shared" si="9"/>
        <v>0.36290688296721718</v>
      </c>
      <c r="M21" s="14">
        <f t="shared" si="10"/>
        <v>0</v>
      </c>
      <c r="N21" s="14">
        <f t="shared" si="11"/>
        <v>0.28125283429959336</v>
      </c>
      <c r="O21" s="19">
        <f t="shared" si="12"/>
        <v>4.2656590697814162E-2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9.0040303989768862E-5</v>
      </c>
      <c r="D22" s="14">
        <f t="shared" si="1"/>
        <v>0</v>
      </c>
      <c r="E22" s="14">
        <f t="shared" si="2"/>
        <v>8.9787893855550543E-5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7.6214960201796559E-5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0.41499161409257368</v>
      </c>
      <c r="D25" s="14">
        <f t="shared" ref="D25:O25" si="13">SUM(D15:D24)</f>
        <v>13.604750385520797</v>
      </c>
      <c r="E25" s="14">
        <f t="shared" si="13"/>
        <v>0.45196648683602608</v>
      </c>
      <c r="F25" s="14">
        <f t="shared" si="13"/>
        <v>2.4071533212258696</v>
      </c>
      <c r="G25" s="14">
        <f t="shared" si="13"/>
        <v>15.630965865784566</v>
      </c>
      <c r="H25" s="14">
        <f t="shared" si="13"/>
        <v>5.6899519217816854</v>
      </c>
      <c r="I25" s="14">
        <f t="shared" si="13"/>
        <v>1.2158133577655679</v>
      </c>
      <c r="J25" s="14">
        <f t="shared" si="13"/>
        <v>7.7801799027998486</v>
      </c>
      <c r="K25" s="14">
        <f t="shared" si="13"/>
        <v>1.4390169242974764</v>
      </c>
      <c r="L25" s="14">
        <f t="shared" si="13"/>
        <v>12.154550033410173</v>
      </c>
      <c r="M25" s="14">
        <f t="shared" si="13"/>
        <v>682.40370101831786</v>
      </c>
      <c r="N25" s="14">
        <f t="shared" si="13"/>
        <v>162.96060900501442</v>
      </c>
      <c r="O25" s="14">
        <f t="shared" si="13"/>
        <v>0.79820306157482634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0.3079466137152303</v>
      </c>
      <c r="D29" s="14">
        <f>(SUMIFS(MESKENOG2,KAYNAK,A29,SEBEP,B29,SÜRE,"Uzun",BİLDİRİM,"Bildirimli",İL,$B$10,İLÇE,$B$11)/VLOOKUP($B$11,ABONE2,4,FALSE))</f>
        <v>8.2454567917867525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0.33019784922454154</v>
      </c>
      <c r="F29" s="14">
        <f>(SUMIFS(TARIMSALAG2,KAYNAK,A29,SEBEP,B29,SÜRE,"Uzun",BİLDİRİM,"Bildirimli",İL,$B$10,İLÇE,$B$11)/VLOOKUP($B$11,ABONE2,6,FALSE))</f>
        <v>4.3651064484931847</v>
      </c>
      <c r="G29" s="14">
        <f>(SUMIFS(TARIMSALOG2,KAYNAK,A29,SEBEP,B29,SÜRE,"Uzun",BİLDİRİM,"Bildirimli",İL,$B$10,İLÇE,$B$11)/VLOOKUP($B$11,ABONE2,7,FALSE))</f>
        <v>33.243290306044265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11.534087499511703</v>
      </c>
      <c r="I29" s="14">
        <f>(SUMIFS(TICARETHANEAG2,KAYNAK,A29,SEBEP,B29,SÜRE,"Uzun",BİLDİRİM,"Bildirimli",İL,$B$10,İLÇE,$B$11)/VLOOKUP($B$11,ABONE2,9,FALSE))</f>
        <v>1.0719496411633835</v>
      </c>
      <c r="J29" s="14">
        <f>(SUMIFS(TICARETHANEOG2,KAYNAK,A29,SEBEP,B29,SÜRE,"Uzun",BİLDİRİM,"Bildirimli",İL,$B$10,İLÇE,$B$11)/VLOOKUP($B$11,ABONE2,10,FALSE))</f>
        <v>11.582914902991082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1.4293466448251715</v>
      </c>
      <c r="L29" s="14">
        <f>(SUMIFS(SANAYIAG2,KAYNAK,A29,SEBEP,B29,SÜRE,"Uzun",BİLDİRİM,"Bildirimli",İL,$B$10,İLÇE,$B$11)/VLOOKUP($B$11,ABONE2,12,FALSE))</f>
        <v>19.348679829617623</v>
      </c>
      <c r="M29" s="14">
        <f>(SUMIFS(SANAYIOG2,KAYNAK,A29,SEBEP,B29,SÜRE,"Uzun",BİLDİRİM,"Bildirimli",İL,$B$10,İLÇE,$B$11)/VLOOKUP($B$11,ABONE2,13,FALSE))</f>
        <v>328.14951830097635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88.82886848567334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0.76868661342013755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4.6413103243495924E-3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4.6282993313830302E-3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5.9072532256787477E-3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5.706393023961945E-3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4.6663294447904322E-3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0.31258792403957991</v>
      </c>
      <c r="D33" s="14">
        <f t="shared" ref="D33:O33" si="14">SUM(D28:D32)</f>
        <v>8.2454567917867525</v>
      </c>
      <c r="E33" s="14">
        <f t="shared" si="14"/>
        <v>0.33482614855592457</v>
      </c>
      <c r="F33" s="14">
        <f t="shared" si="14"/>
        <v>4.3651064484931847</v>
      </c>
      <c r="G33" s="14">
        <f t="shared" si="14"/>
        <v>33.243290306044265</v>
      </c>
      <c r="H33" s="14">
        <f t="shared" si="14"/>
        <v>11.534087499511703</v>
      </c>
      <c r="I33" s="14">
        <f t="shared" si="14"/>
        <v>1.0778568943890623</v>
      </c>
      <c r="J33" s="14">
        <f t="shared" si="14"/>
        <v>11.582914902991082</v>
      </c>
      <c r="K33" s="14">
        <f t="shared" si="14"/>
        <v>1.4350530378491335</v>
      </c>
      <c r="L33" s="14">
        <f t="shared" si="14"/>
        <v>19.348679829617623</v>
      </c>
      <c r="M33" s="14">
        <f t="shared" si="14"/>
        <v>328.14951830097635</v>
      </c>
      <c r="N33" s="14">
        <f t="shared" si="14"/>
        <v>88.82886848567334</v>
      </c>
      <c r="O33" s="14">
        <f t="shared" si="14"/>
        <v>0.77335294286492795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51224</v>
      </c>
      <c r="D37" s="18">
        <f>VLOOKUP($B$11,ABONE2,4,FALSE)</f>
        <v>144</v>
      </c>
      <c r="E37" s="18">
        <f>VLOOKUP($B$11,ABONE2,5,FALSE)</f>
        <v>51368</v>
      </c>
      <c r="F37" s="18">
        <f>VLOOKUP($B$11,ABONE2,6,FALSE)</f>
        <v>966</v>
      </c>
      <c r="G37" s="18">
        <f>VLOOKUP($B$11,ABONE2,7,FALSE)</f>
        <v>319</v>
      </c>
      <c r="H37" s="18">
        <f>VLOOKUP($B$11,ABONE2,8,FALSE)</f>
        <v>1285</v>
      </c>
      <c r="I37" s="18">
        <f>VLOOKUP($B$11,ABONE2,9,FALSE)</f>
        <v>7557</v>
      </c>
      <c r="J37" s="18">
        <f>VLOOKUP($B$11,ABONE2,10,FALSE)</f>
        <v>266</v>
      </c>
      <c r="K37" s="18">
        <f>VLOOKUP($B$11,ABONE2,11,FALSE)</f>
        <v>7823</v>
      </c>
      <c r="L37" s="29">
        <f>VLOOKUP($B$11,ABONE2,12,FALSE)</f>
        <v>31</v>
      </c>
      <c r="M37" s="29">
        <f>VLOOKUP($B$11,ABONE2,13,FALSE)</f>
        <v>9</v>
      </c>
      <c r="N37" s="29">
        <f>VLOOKUP($B$11,ABONE2,14,FALSE)</f>
        <v>40</v>
      </c>
      <c r="O37" s="29">
        <f>VLOOKUP($B$11,ABONE2,15,FALSE)</f>
        <v>60516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10609.942254166666</v>
      </c>
      <c r="D38" s="18">
        <f>VLOOKUP($B$11,TUKETIM,4,FALSE)</f>
        <v>348.61422916666663</v>
      </c>
      <c r="E38" s="18">
        <f>VLOOKUP($B$11,TUKETIM,5,FALSE)</f>
        <v>10958.556483333334</v>
      </c>
      <c r="F38" s="18">
        <f>VLOOKUP($B$11,TUKETIM,6,FALSE)</f>
        <v>586.59185000000002</v>
      </c>
      <c r="G38" s="18">
        <f>VLOOKUP($B$11,TUKETIM,7,FALSE)</f>
        <v>1424.0932041666665</v>
      </c>
      <c r="H38" s="18">
        <f>VLOOKUP($B$11,TUKETIM,8,FALSE)</f>
        <v>2010.6850541666665</v>
      </c>
      <c r="I38" s="18">
        <f>VLOOKUP($B$11,TUKETIM,9,FALSE)</f>
        <v>3374.4996500000002</v>
      </c>
      <c r="J38" s="18">
        <f>VLOOKUP($B$11,TUKETIM,10,FALSE)</f>
        <v>1744.1876791666668</v>
      </c>
      <c r="K38" s="18">
        <f>VLOOKUP($B$11,TUKETIM,11,FALSE)</f>
        <v>5118.687329166667</v>
      </c>
      <c r="L38" s="29">
        <f>VLOOKUP($B$11,TUKETIM,12,FALSE)</f>
        <v>124.5293875</v>
      </c>
      <c r="M38" s="29">
        <f>VLOOKUP($B$11,TUKETIM,13,FALSE)</f>
        <v>4326.0034208333336</v>
      </c>
      <c r="N38" s="29">
        <f>VLOOKUP($B$11,TUKETIM,14,FALSE)</f>
        <v>4450.5328083333334</v>
      </c>
      <c r="O38" s="29">
        <f>VLOOKUP($B$11,TUKETIM,15,FALSE)</f>
        <v>22538.461674999999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275251.43280000001</v>
      </c>
      <c r="D39" s="18">
        <f>VLOOKUP($B$11,ANLASMA,4,FALSE)</f>
        <v>16630.400000000001</v>
      </c>
      <c r="E39" s="18">
        <f>VLOOKUP($B$11,ANLASMA,5,FALSE)</f>
        <v>291881.83280000003</v>
      </c>
      <c r="F39" s="18">
        <f>VLOOKUP($B$11,ANLASMA,6,FALSE)</f>
        <v>8579.5099999999984</v>
      </c>
      <c r="G39" s="18">
        <f>VLOOKUP($B$11,ANLASMA,7,FALSE)</f>
        <v>13626.188000000002</v>
      </c>
      <c r="H39" s="18">
        <f>VLOOKUP($B$11,ANLASMA,8,FALSE)</f>
        <v>22205.698</v>
      </c>
      <c r="I39" s="18">
        <f>VLOOKUP($B$11,ANLASMA,9,FALSE)</f>
        <v>41983.907200000001</v>
      </c>
      <c r="J39" s="18">
        <f>VLOOKUP($B$11,ANLASMA,10,FALSE)</f>
        <v>46690.969999999994</v>
      </c>
      <c r="K39" s="18">
        <f>VLOOKUP($B$11,ANLASMA,11,FALSE)</f>
        <v>88674.877199999988</v>
      </c>
      <c r="L39" s="29">
        <f>VLOOKUP($B$11,ANLASMA,12,FALSE)</f>
        <v>537.91</v>
      </c>
      <c r="M39" s="29">
        <f>VLOOKUP($B$11,ANLASMA,13,FALSE)</f>
        <v>10988.4</v>
      </c>
      <c r="N39" s="29">
        <f>VLOOKUP($B$11,ANLASMA,14,FALSE)</f>
        <v>11526.31</v>
      </c>
      <c r="O39" s="29">
        <f>VLOOKUP($B$11,ANLASMA,15,FALSE)</f>
        <v>414288.71799999999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0.27269362060727459</v>
      </c>
      <c r="D17" s="14">
        <f t="shared" si="1"/>
        <v>0</v>
      </c>
      <c r="E17" s="14">
        <f t="shared" si="2"/>
        <v>0.27267921067171091</v>
      </c>
      <c r="F17" s="14">
        <f t="shared" si="3"/>
        <v>7.0594944366109109</v>
      </c>
      <c r="G17" s="14">
        <f t="shared" si="4"/>
        <v>7.3248951220708305</v>
      </c>
      <c r="H17" s="14">
        <f t="shared" si="5"/>
        <v>7.061010618143011</v>
      </c>
      <c r="I17" s="14">
        <f t="shared" si="6"/>
        <v>2.2950010084661026</v>
      </c>
      <c r="J17" s="14">
        <f t="shared" si="7"/>
        <v>9.8855722925700906</v>
      </c>
      <c r="K17" s="14">
        <f t="shared" si="8"/>
        <v>2.4736431025024941</v>
      </c>
      <c r="L17" s="14">
        <f t="shared" si="9"/>
        <v>0</v>
      </c>
      <c r="M17" s="14">
        <f t="shared" si="10"/>
        <v>187.96340069349642</v>
      </c>
      <c r="N17" s="14">
        <f t="shared" si="11"/>
        <v>150.37072055479715</v>
      </c>
      <c r="O17" s="19">
        <f t="shared" si="12"/>
        <v>1.6463339710603839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1.4921287944265459E-2</v>
      </c>
      <c r="D20" s="14">
        <f t="shared" si="1"/>
        <v>0</v>
      </c>
      <c r="E20" s="14">
        <f t="shared" si="2"/>
        <v>1.492049945938149E-2</v>
      </c>
      <c r="F20" s="14">
        <f t="shared" si="3"/>
        <v>5.2474878609791012E-2</v>
      </c>
      <c r="G20" s="14">
        <f t="shared" si="4"/>
        <v>1.097897307073701</v>
      </c>
      <c r="H20" s="14">
        <f t="shared" si="5"/>
        <v>5.8447169813687659E-2</v>
      </c>
      <c r="I20" s="14">
        <f t="shared" si="6"/>
        <v>4.7912844034567963E-2</v>
      </c>
      <c r="J20" s="14">
        <f t="shared" si="7"/>
        <v>0.19223838673333879</v>
      </c>
      <c r="K20" s="14">
        <f t="shared" si="8"/>
        <v>5.130950763281919E-2</v>
      </c>
      <c r="L20" s="14">
        <f t="shared" si="9"/>
        <v>0</v>
      </c>
      <c r="M20" s="14">
        <f t="shared" si="10"/>
        <v>2.6428467602271013</v>
      </c>
      <c r="N20" s="14">
        <f t="shared" si="11"/>
        <v>2.1142774081816809</v>
      </c>
      <c r="O20" s="19">
        <f t="shared" si="12"/>
        <v>2.77648533683683E-2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7.9990010149180599E-2</v>
      </c>
      <c r="D21" s="14">
        <f t="shared" si="1"/>
        <v>0</v>
      </c>
      <c r="E21" s="14">
        <f t="shared" si="2"/>
        <v>7.9985783241013755E-2</v>
      </c>
      <c r="F21" s="14">
        <f t="shared" si="3"/>
        <v>1.9297873674885377</v>
      </c>
      <c r="G21" s="14">
        <f t="shared" si="4"/>
        <v>0</v>
      </c>
      <c r="H21" s="14">
        <f t="shared" si="5"/>
        <v>1.9187628746075334</v>
      </c>
      <c r="I21" s="14">
        <f t="shared" si="6"/>
        <v>0.43686783020851505</v>
      </c>
      <c r="J21" s="14">
        <f t="shared" si="7"/>
        <v>0</v>
      </c>
      <c r="K21" s="14">
        <f t="shared" si="8"/>
        <v>0.42658626099790503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0.39655534037333839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6.1387323047998332E-4</v>
      </c>
      <c r="D24" s="14">
        <f t="shared" si="1"/>
        <v>0</v>
      </c>
      <c r="E24" s="14">
        <f t="shared" si="2"/>
        <v>6.1384079160709806E-4</v>
      </c>
      <c r="F24" s="14">
        <f t="shared" si="3"/>
        <v>2.3451193782154912E-2</v>
      </c>
      <c r="G24" s="14">
        <f t="shared" si="4"/>
        <v>0</v>
      </c>
      <c r="H24" s="14">
        <f t="shared" si="5"/>
        <v>2.3317221758470827E-2</v>
      </c>
      <c r="I24" s="14">
        <f t="shared" si="6"/>
        <v>9.8659771018695108E-3</v>
      </c>
      <c r="J24" s="14">
        <f t="shared" si="7"/>
        <v>0</v>
      </c>
      <c r="K24" s="14">
        <f t="shared" si="8"/>
        <v>9.6337839317870416E-3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5.2927009015883994E-3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0.36821879193120066</v>
      </c>
      <c r="D25" s="14">
        <f t="shared" ref="D25:O25" si="13">SUM(D15:D24)</f>
        <v>0</v>
      </c>
      <c r="E25" s="14">
        <f t="shared" si="13"/>
        <v>0.36819933416371325</v>
      </c>
      <c r="F25" s="14">
        <f t="shared" si="13"/>
        <v>9.0652078764913941</v>
      </c>
      <c r="G25" s="14">
        <f t="shared" si="13"/>
        <v>8.4227924291445309</v>
      </c>
      <c r="H25" s="14">
        <f t="shared" si="13"/>
        <v>9.0615378843227035</v>
      </c>
      <c r="I25" s="14">
        <f t="shared" si="13"/>
        <v>2.7896476598110551</v>
      </c>
      <c r="J25" s="14">
        <f t="shared" si="13"/>
        <v>10.077810679303429</v>
      </c>
      <c r="K25" s="14">
        <f t="shared" si="13"/>
        <v>2.9611726550650053</v>
      </c>
      <c r="L25" s="14">
        <f t="shared" si="13"/>
        <v>0</v>
      </c>
      <c r="M25" s="14">
        <f t="shared" si="13"/>
        <v>190.60624745372354</v>
      </c>
      <c r="N25" s="14">
        <f t="shared" si="13"/>
        <v>152.48499796297884</v>
      </c>
      <c r="O25" s="14">
        <f t="shared" si="13"/>
        <v>2.075946865703679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0.44579880571432012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0.44577524838998522</v>
      </c>
      <c r="F29" s="14">
        <f>(SUMIFS(TARIMSALAG2,KAYNAK,A29,SEBEP,B29,SÜRE,"Uzun",BİLDİRİM,"Bildirimli",İL,$B$10,İLÇE,$B$11)/VLOOKUP($B$11,ABONE2,6,FALSE))</f>
        <v>4.0408680591076882</v>
      </c>
      <c r="G29" s="14">
        <f>(SUMIFS(TARIMSALOG2,KAYNAK,A29,SEBEP,B29,SÜRE,"Uzun",BİLDİRİM,"Bildirimli",İL,$B$10,İLÇE,$B$11)/VLOOKUP($B$11,ABONE2,7,FALSE))</f>
        <v>36.097239702180282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4.2239997589642444</v>
      </c>
      <c r="I29" s="14">
        <f>(SUMIFS(TICARETHANEAG2,KAYNAK,A29,SEBEP,B29,SÜRE,"Uzun",BİLDİRİM,"Bildirimli",İL,$B$10,İLÇE,$B$11)/VLOOKUP($B$11,ABONE2,9,FALSE))</f>
        <v>2.1877060261424992</v>
      </c>
      <c r="J29" s="14">
        <f>(SUMIFS(TICARETHANEOG2,KAYNAK,A29,SEBEP,B29,SÜRE,"Uzun",BİLDİRİM,"Bildirimli",İL,$B$10,İLÇE,$B$11)/VLOOKUP($B$11,ABONE2,10,FALSE))</f>
        <v>6.5720719480030416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2.2908909222442184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32.89307495841333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26.314459966730663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1.2898494874786024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1.7437178351256334E-2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1.7436256919299495E-2</v>
      </c>
      <c r="F31" s="14">
        <f>(SUMIFS(TARIMSALAG2,KAYNAK,A31,SEBEP,B31,SÜRE,"Uzun",BİLDİRİM,"Bildirimli",İL,$B$10,İLÇE,$B$11)/VLOOKUP($B$11,ABONE2,6,FALSE))</f>
        <v>8.5932489730725578E-2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8.5441574442728707E-2</v>
      </c>
      <c r="I31" s="14">
        <f>(SUMIFS(TICARETHANEAG2,KAYNAK,A31,SEBEP,B31,SÜRE,"Uzun",BİLDİRİM,"Bildirimli",İL,$B$10,İLÇE,$B$11)/VLOOKUP($B$11,ABONE2,9,FALSE))</f>
        <v>6.4130539362716427E-2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6.2621244025825168E-2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3.4396504428388958E-2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0.46323598406557648</v>
      </c>
      <c r="D33" s="14">
        <f t="shared" ref="D33:O33" si="14">SUM(D28:D32)</f>
        <v>0</v>
      </c>
      <c r="E33" s="14">
        <f t="shared" si="14"/>
        <v>0.46321150530928473</v>
      </c>
      <c r="F33" s="14">
        <f t="shared" si="14"/>
        <v>4.1268005488384141</v>
      </c>
      <c r="G33" s="14">
        <f t="shared" si="14"/>
        <v>36.097239702180282</v>
      </c>
      <c r="H33" s="14">
        <f t="shared" si="14"/>
        <v>4.3094413334069728</v>
      </c>
      <c r="I33" s="14">
        <f t="shared" si="14"/>
        <v>2.2518365655052155</v>
      </c>
      <c r="J33" s="14">
        <f t="shared" si="14"/>
        <v>6.5720719480030416</v>
      </c>
      <c r="K33" s="14">
        <f t="shared" si="14"/>
        <v>2.3535121662700438</v>
      </c>
      <c r="L33" s="14">
        <f t="shared" si="14"/>
        <v>0</v>
      </c>
      <c r="M33" s="14">
        <f t="shared" si="14"/>
        <v>32.89307495841333</v>
      </c>
      <c r="N33" s="14">
        <f t="shared" si="14"/>
        <v>26.314459966730663</v>
      </c>
      <c r="O33" s="14">
        <f t="shared" si="14"/>
        <v>1.3242459919069913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18923</v>
      </c>
      <c r="D37" s="18">
        <f>VLOOKUP($B$11,ABONE2,4,FALSE)</f>
        <v>1</v>
      </c>
      <c r="E37" s="18">
        <f>VLOOKUP($B$11,ABONE2,5,FALSE)</f>
        <v>18924</v>
      </c>
      <c r="F37" s="18">
        <f>VLOOKUP($B$11,ABONE2,6,FALSE)</f>
        <v>3829</v>
      </c>
      <c r="G37" s="18">
        <f>VLOOKUP($B$11,ABONE2,7,FALSE)</f>
        <v>22</v>
      </c>
      <c r="H37" s="18">
        <f>VLOOKUP($B$11,ABONE2,8,FALSE)</f>
        <v>3851</v>
      </c>
      <c r="I37" s="18">
        <f>VLOOKUP($B$11,ABONE2,9,FALSE)</f>
        <v>4315</v>
      </c>
      <c r="J37" s="18">
        <f>VLOOKUP($B$11,ABONE2,10,FALSE)</f>
        <v>104</v>
      </c>
      <c r="K37" s="18">
        <f>VLOOKUP($B$11,ABONE2,11,FALSE)</f>
        <v>4419</v>
      </c>
      <c r="L37" s="29">
        <f>VLOOKUP($B$11,ABONE2,12,FALSE)</f>
        <v>2</v>
      </c>
      <c r="M37" s="29">
        <f>VLOOKUP($B$11,ABONE2,13,FALSE)</f>
        <v>8</v>
      </c>
      <c r="N37" s="29">
        <f>VLOOKUP($B$11,ABONE2,14,FALSE)</f>
        <v>10</v>
      </c>
      <c r="O37" s="29">
        <f>VLOOKUP($B$11,ABONE2,15,FALSE)</f>
        <v>27204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3124.466183333333</v>
      </c>
      <c r="D38" s="18">
        <f>VLOOKUP($B$11,TUKETIM,4,FALSE)</f>
        <v>0</v>
      </c>
      <c r="E38" s="18">
        <f>VLOOKUP($B$11,TUKETIM,5,FALSE)</f>
        <v>3124.466183333333</v>
      </c>
      <c r="F38" s="18">
        <f>VLOOKUP($B$11,TUKETIM,6,FALSE)</f>
        <v>2967.0338291666667</v>
      </c>
      <c r="G38" s="18">
        <f>VLOOKUP($B$11,TUKETIM,7,FALSE)</f>
        <v>83.749487499999987</v>
      </c>
      <c r="H38" s="18">
        <f>VLOOKUP($B$11,TUKETIM,8,FALSE)</f>
        <v>3050.7833166666669</v>
      </c>
      <c r="I38" s="18">
        <f>VLOOKUP($B$11,TUKETIM,9,FALSE)</f>
        <v>2574.3779458333338</v>
      </c>
      <c r="J38" s="18">
        <f>VLOOKUP($B$11,TUKETIM,10,FALSE)</f>
        <v>815.33930833333329</v>
      </c>
      <c r="K38" s="18">
        <f>VLOOKUP($B$11,TUKETIM,11,FALSE)</f>
        <v>3389.7172541666669</v>
      </c>
      <c r="L38" s="29">
        <f>VLOOKUP($B$11,TUKETIM,12,FALSE)</f>
        <v>8.3561041666666664</v>
      </c>
      <c r="M38" s="29">
        <f>VLOOKUP($B$11,TUKETIM,13,FALSE)</f>
        <v>345.42778750000002</v>
      </c>
      <c r="N38" s="29">
        <f>VLOOKUP($B$11,TUKETIM,14,FALSE)</f>
        <v>353.7838916666667</v>
      </c>
      <c r="O38" s="29">
        <f>VLOOKUP($B$11,TUKETIM,15,FALSE)</f>
        <v>9918.7506458333337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75564.005600000004</v>
      </c>
      <c r="D39" s="18">
        <f>VLOOKUP($B$11,ANLASMA,4,FALSE)</f>
        <v>750</v>
      </c>
      <c r="E39" s="18">
        <f>VLOOKUP($B$11,ANLASMA,5,FALSE)</f>
        <v>76314.005600000004</v>
      </c>
      <c r="F39" s="18">
        <f>VLOOKUP($B$11,ANLASMA,6,FALSE)</f>
        <v>18503.328000000001</v>
      </c>
      <c r="G39" s="18">
        <f>VLOOKUP($B$11,ANLASMA,7,FALSE)</f>
        <v>632.6</v>
      </c>
      <c r="H39" s="18">
        <f>VLOOKUP($B$11,ANLASMA,8,FALSE)</f>
        <v>19135.928</v>
      </c>
      <c r="I39" s="18">
        <f>VLOOKUP($B$11,ANLASMA,9,FALSE)</f>
        <v>23289.142</v>
      </c>
      <c r="J39" s="18">
        <f>VLOOKUP($B$11,ANLASMA,10,FALSE)</f>
        <v>25123.4</v>
      </c>
      <c r="K39" s="18">
        <f>VLOOKUP($B$11,ANLASMA,11,FALSE)</f>
        <v>48412.542000000001</v>
      </c>
      <c r="L39" s="29">
        <f>VLOOKUP($B$11,ANLASMA,12,FALSE)</f>
        <v>30</v>
      </c>
      <c r="M39" s="29">
        <f>VLOOKUP($B$11,ANLASMA,13,FALSE)</f>
        <v>1128</v>
      </c>
      <c r="N39" s="29">
        <f>VLOOKUP($B$11,ANLASMA,14,FALSE)</f>
        <v>1158</v>
      </c>
      <c r="O39" s="29">
        <f>VLOOKUP($B$11,ANLASMA,15,FALSE)</f>
        <v>145020.47560000001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5.200852636208881E-2</v>
      </c>
      <c r="D17" s="14">
        <f t="shared" si="1"/>
        <v>0</v>
      </c>
      <c r="E17" s="14">
        <f t="shared" si="2"/>
        <v>5.1994279402395045E-2</v>
      </c>
      <c r="F17" s="14">
        <f t="shared" si="3"/>
        <v>0.21573789347846495</v>
      </c>
      <c r="G17" s="14">
        <f t="shared" si="4"/>
        <v>1.553225644435777</v>
      </c>
      <c r="H17" s="14">
        <f t="shared" si="5"/>
        <v>0.22539484474891486</v>
      </c>
      <c r="I17" s="14">
        <f t="shared" si="6"/>
        <v>0.10742144302084794</v>
      </c>
      <c r="J17" s="14">
        <f t="shared" si="7"/>
        <v>0.36350893591791716</v>
      </c>
      <c r="K17" s="14">
        <f t="shared" si="8"/>
        <v>0.11221660356598537</v>
      </c>
      <c r="L17" s="14">
        <f t="shared" si="9"/>
        <v>31.641205501223904</v>
      </c>
      <c r="M17" s="14">
        <f t="shared" si="10"/>
        <v>2.5002332262490876</v>
      </c>
      <c r="N17" s="14">
        <f t="shared" si="11"/>
        <v>14.156622136239013</v>
      </c>
      <c r="O17" s="19">
        <f t="shared" si="12"/>
        <v>9.5493405666903425E-2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2.2050777246922525E-2</v>
      </c>
      <c r="D21" s="14">
        <f t="shared" si="1"/>
        <v>0</v>
      </c>
      <c r="E21" s="14">
        <f t="shared" si="2"/>
        <v>2.2044736765550951E-2</v>
      </c>
      <c r="F21" s="14">
        <f t="shared" si="3"/>
        <v>0.48119588359593163</v>
      </c>
      <c r="G21" s="14">
        <f t="shared" si="4"/>
        <v>0</v>
      </c>
      <c r="H21" s="14">
        <f t="shared" si="5"/>
        <v>0.47772154508621373</v>
      </c>
      <c r="I21" s="14">
        <f t="shared" si="6"/>
        <v>0.14622270136878643</v>
      </c>
      <c r="J21" s="14">
        <f t="shared" si="7"/>
        <v>0</v>
      </c>
      <c r="K21" s="14">
        <f t="shared" si="8"/>
        <v>0.14348472568526158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9.3678683312639649E-2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7.4059303609011334E-2</v>
      </c>
      <c r="D25" s="14">
        <f t="shared" ref="D25:O25" si="13">SUM(D15:D24)</f>
        <v>0</v>
      </c>
      <c r="E25" s="14">
        <f t="shared" si="13"/>
        <v>7.4039016167946003E-2</v>
      </c>
      <c r="F25" s="14">
        <f t="shared" si="13"/>
        <v>0.69693377707439663</v>
      </c>
      <c r="G25" s="14">
        <f t="shared" si="13"/>
        <v>1.553225644435777</v>
      </c>
      <c r="H25" s="14">
        <f t="shared" si="13"/>
        <v>0.70311638983512859</v>
      </c>
      <c r="I25" s="14">
        <f t="shared" si="13"/>
        <v>0.25364414438963434</v>
      </c>
      <c r="J25" s="14">
        <f t="shared" si="13"/>
        <v>0.36350893591791716</v>
      </c>
      <c r="K25" s="14">
        <f t="shared" si="13"/>
        <v>0.25570132925124694</v>
      </c>
      <c r="L25" s="14">
        <f t="shared" si="13"/>
        <v>31.641205501223904</v>
      </c>
      <c r="M25" s="14">
        <f t="shared" si="13"/>
        <v>2.5002332262490876</v>
      </c>
      <c r="N25" s="14">
        <f t="shared" si="13"/>
        <v>14.156622136239013</v>
      </c>
      <c r="O25" s="14">
        <f t="shared" si="13"/>
        <v>0.18917208897954307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5.7512915758481421E-2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5.7497160953452385E-2</v>
      </c>
      <c r="F29" s="14">
        <f>(SUMIFS(TARIMSALAG2,KAYNAK,A29,SEBEP,B29,SÜRE,"Uzun",BİLDİRİM,"Bildirimli",İL,$B$10,İLÇE,$B$11)/VLOOKUP($B$11,ABONE2,6,FALSE))</f>
        <v>0.59896250220258129</v>
      </c>
      <c r="G29" s="14">
        <f>(SUMIFS(TARIMSALOG2,KAYNAK,A29,SEBEP,B29,SÜRE,"Uzun",BİLDİRİM,"Bildirimli",İL,$B$10,İLÇE,$B$11)/VLOOKUP($B$11,ABONE2,7,FALSE))</f>
        <v>10.758284842898565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0.67231501007764249</v>
      </c>
      <c r="I29" s="14">
        <f>(SUMIFS(TICARETHANEAG2,KAYNAK,A29,SEBEP,B29,SÜRE,"Uzun",BİLDİRİM,"Bildirimli",İL,$B$10,İLÇE,$B$11)/VLOOKUP($B$11,ABONE2,9,FALSE))</f>
        <v>0.30764253969124367</v>
      </c>
      <c r="J29" s="14">
        <f>(SUMIFS(TICARETHANEOG2,KAYNAK,A29,SEBEP,B29,SÜRE,"Uzun",BİLDİRİM,"Bildirimli",İL,$B$10,İLÇE,$B$11)/VLOOKUP($B$11,ABONE2,10,FALSE))</f>
        <v>1.5952060192730109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0.33175177488584157</v>
      </c>
      <c r="L29" s="14">
        <f>(SUMIFS(SANAYIAG2,KAYNAK,A29,SEBEP,B29,SÜRE,"Uzun",BİLDİRİM,"Bildirimli",İL,$B$10,İLÇE,$B$11)/VLOOKUP($B$11,ABONE2,12,FALSE))</f>
        <v>0.42294524696259495</v>
      </c>
      <c r="M29" s="14">
        <f>(SUMIFS(SANAYIOG2,KAYNAK,A29,SEBEP,B29,SÜRE,"Uzun",BİLDİRİM,"Bildirimli",İL,$B$10,İLÇE,$B$11)/VLOOKUP($B$11,ABONE2,13,FALSE))</f>
        <v>93.060689102487004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56.005591560277239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0.22898597653336977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6.6703990337896243E-2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6.6685717775141026E-2</v>
      </c>
      <c r="F31" s="14">
        <f>(SUMIFS(TARIMSALAG2,KAYNAK,A31,SEBEP,B31,SÜRE,"Uzun",BİLDİRİM,"Bildirimli",İL,$B$10,İLÇE,$B$11)/VLOOKUP($B$11,ABONE2,6,FALSE))</f>
        <v>1.7289321267092159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1.716448862256442</v>
      </c>
      <c r="I31" s="14">
        <f>(SUMIFS(TICARETHANEAG2,KAYNAK,A31,SEBEP,B31,SÜRE,"Uzun",BİLDİRİM,"Bildirimli",İL,$B$10,İLÇE,$B$11)/VLOOKUP($B$11,ABONE2,9,FALSE))</f>
        <v>0.68892588193507809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0.67602595398386456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0.35829966810279545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0.12421690609637767</v>
      </c>
      <c r="D33" s="14">
        <f t="shared" ref="D33:O33" si="14">SUM(D28:D32)</f>
        <v>0</v>
      </c>
      <c r="E33" s="14">
        <f t="shared" si="14"/>
        <v>0.1241828787285934</v>
      </c>
      <c r="F33" s="14">
        <f t="shared" si="14"/>
        <v>2.327894628911797</v>
      </c>
      <c r="G33" s="14">
        <f t="shared" si="14"/>
        <v>10.758284842898565</v>
      </c>
      <c r="H33" s="14">
        <f t="shared" si="14"/>
        <v>2.3887638723340845</v>
      </c>
      <c r="I33" s="14">
        <f t="shared" si="14"/>
        <v>0.99656842162632175</v>
      </c>
      <c r="J33" s="14">
        <f t="shared" si="14"/>
        <v>1.5952060192730109</v>
      </c>
      <c r="K33" s="14">
        <f t="shared" si="14"/>
        <v>1.0077777288697061</v>
      </c>
      <c r="L33" s="14">
        <f t="shared" si="14"/>
        <v>0.42294524696259495</v>
      </c>
      <c r="M33" s="14">
        <f t="shared" si="14"/>
        <v>93.060689102487004</v>
      </c>
      <c r="N33" s="14">
        <f t="shared" si="14"/>
        <v>56.005591560277239</v>
      </c>
      <c r="O33" s="14">
        <f t="shared" si="14"/>
        <v>0.58728564463616517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7299</v>
      </c>
      <c r="D37" s="18">
        <f>VLOOKUP($B$11,ABONE2,4,FALSE)</f>
        <v>2</v>
      </c>
      <c r="E37" s="18">
        <f>VLOOKUP($B$11,ABONE2,5,FALSE)</f>
        <v>7301</v>
      </c>
      <c r="F37" s="18">
        <f>VLOOKUP($B$11,ABONE2,6,FALSE)</f>
        <v>1100</v>
      </c>
      <c r="G37" s="18">
        <f>VLOOKUP($B$11,ABONE2,7,FALSE)</f>
        <v>8</v>
      </c>
      <c r="H37" s="18">
        <f>VLOOKUP($B$11,ABONE2,8,FALSE)</f>
        <v>1108</v>
      </c>
      <c r="I37" s="18">
        <f>VLOOKUP($B$11,ABONE2,9,FALSE)</f>
        <v>1939</v>
      </c>
      <c r="J37" s="18">
        <f>VLOOKUP($B$11,ABONE2,10,FALSE)</f>
        <v>37</v>
      </c>
      <c r="K37" s="18">
        <f>VLOOKUP($B$11,ABONE2,11,FALSE)</f>
        <v>1976</v>
      </c>
      <c r="L37" s="29">
        <f>VLOOKUP($B$11,ABONE2,12,FALSE)</f>
        <v>4</v>
      </c>
      <c r="M37" s="29">
        <f>VLOOKUP($B$11,ABONE2,13,FALSE)</f>
        <v>6</v>
      </c>
      <c r="N37" s="29">
        <f>VLOOKUP($B$11,ABONE2,14,FALSE)</f>
        <v>10</v>
      </c>
      <c r="O37" s="29">
        <f>VLOOKUP($B$11,ABONE2,15,FALSE)</f>
        <v>10395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1012.6892333333335</v>
      </c>
      <c r="D38" s="18">
        <f>VLOOKUP($B$11,TUKETIM,4,FALSE)</f>
        <v>0</v>
      </c>
      <c r="E38" s="18">
        <f>VLOOKUP($B$11,TUKETIM,5,FALSE)</f>
        <v>1012.6892333333335</v>
      </c>
      <c r="F38" s="18">
        <f>VLOOKUP($B$11,TUKETIM,6,FALSE)</f>
        <v>595.82381666666674</v>
      </c>
      <c r="G38" s="18">
        <f>VLOOKUP($B$11,TUKETIM,7,FALSE)</f>
        <v>7.3923916666666658</v>
      </c>
      <c r="H38" s="18">
        <f>VLOOKUP($B$11,TUKETIM,8,FALSE)</f>
        <v>603.21620833333338</v>
      </c>
      <c r="I38" s="18">
        <f>VLOOKUP($B$11,TUKETIM,9,FALSE)</f>
        <v>724.87164583333345</v>
      </c>
      <c r="J38" s="18">
        <f>VLOOKUP($B$11,TUKETIM,10,FALSE)</f>
        <v>360.38308333333333</v>
      </c>
      <c r="K38" s="18">
        <f>VLOOKUP($B$11,TUKETIM,11,FALSE)</f>
        <v>1085.2547291666667</v>
      </c>
      <c r="L38" s="29">
        <f>VLOOKUP($B$11,TUKETIM,12,FALSE)</f>
        <v>102.16839166666666</v>
      </c>
      <c r="M38" s="29">
        <f>VLOOKUP($B$11,TUKETIM,13,FALSE)</f>
        <v>440.50616666666662</v>
      </c>
      <c r="N38" s="29">
        <f>VLOOKUP($B$11,TUKETIM,14,FALSE)</f>
        <v>542.67455833333327</v>
      </c>
      <c r="O38" s="29">
        <f>VLOOKUP($B$11,TUKETIM,15,FALSE)</f>
        <v>3243.8347291666669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29790.596600000001</v>
      </c>
      <c r="D39" s="18">
        <f>VLOOKUP($B$11,ANLASMA,4,FALSE)</f>
        <v>155</v>
      </c>
      <c r="E39" s="18">
        <f>VLOOKUP($B$11,ANLASMA,5,FALSE)</f>
        <v>29945.596600000001</v>
      </c>
      <c r="F39" s="18">
        <f>VLOOKUP($B$11,ANLASMA,6,FALSE)</f>
        <v>4630.0810000000001</v>
      </c>
      <c r="G39" s="18">
        <f>VLOOKUP($B$11,ANLASMA,7,FALSE)</f>
        <v>315.3</v>
      </c>
      <c r="H39" s="18">
        <f>VLOOKUP($B$11,ANLASMA,8,FALSE)</f>
        <v>4945.3810000000003</v>
      </c>
      <c r="I39" s="18">
        <f>VLOOKUP($B$11,ANLASMA,9,FALSE)</f>
        <v>9998.2119999999995</v>
      </c>
      <c r="J39" s="18">
        <f>VLOOKUP($B$11,ANLASMA,10,FALSE)</f>
        <v>4999.8999999999996</v>
      </c>
      <c r="K39" s="18">
        <f>VLOOKUP($B$11,ANLASMA,11,FALSE)</f>
        <v>14998.111999999999</v>
      </c>
      <c r="L39" s="29">
        <f>VLOOKUP($B$11,ANLASMA,12,FALSE)</f>
        <v>181.05</v>
      </c>
      <c r="M39" s="29">
        <f>VLOOKUP($B$11,ANLASMA,13,FALSE)</f>
        <v>1990</v>
      </c>
      <c r="N39" s="29">
        <f>VLOOKUP($B$11,ANLASMA,14,FALSE)</f>
        <v>2171.0500000000002</v>
      </c>
      <c r="O39" s="29">
        <f>VLOOKUP($B$11,ANLASMA,15,FALSE)</f>
        <v>52060.139600000002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0.13185935251928499</v>
      </c>
      <c r="D17" s="14">
        <f t="shared" si="1"/>
        <v>1.1112318334741178</v>
      </c>
      <c r="E17" s="14">
        <f t="shared" si="2"/>
        <v>0.13191290442110101</v>
      </c>
      <c r="F17" s="14">
        <f t="shared" si="3"/>
        <v>1.5764078827019918</v>
      </c>
      <c r="G17" s="14">
        <f t="shared" si="4"/>
        <v>6.8627333423791983</v>
      </c>
      <c r="H17" s="14">
        <f t="shared" si="5"/>
        <v>2.5675939063914681</v>
      </c>
      <c r="I17" s="14">
        <f t="shared" si="6"/>
        <v>0.40078034405369639</v>
      </c>
      <c r="J17" s="14">
        <f t="shared" si="7"/>
        <v>25.095446651703373</v>
      </c>
      <c r="K17" s="14">
        <f t="shared" si="8"/>
        <v>0.48785172717481673</v>
      </c>
      <c r="L17" s="14">
        <f t="shared" si="9"/>
        <v>3.7364671526266964</v>
      </c>
      <c r="M17" s="14">
        <f t="shared" si="10"/>
        <v>187.41625750038719</v>
      </c>
      <c r="N17" s="14">
        <f t="shared" si="11"/>
        <v>26.000684164476453</v>
      </c>
      <c r="O17" s="19">
        <f t="shared" si="12"/>
        <v>0.17799630666781241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3.8375959521110135E-2</v>
      </c>
      <c r="D18" s="14">
        <f t="shared" si="1"/>
        <v>0</v>
      </c>
      <c r="E18" s="14">
        <f t="shared" si="2"/>
        <v>3.8373861130909945E-2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0.3760913625803573</v>
      </c>
      <c r="J18" s="14">
        <f t="shared" si="7"/>
        <v>4.4724285567227176</v>
      </c>
      <c r="K18" s="14">
        <f t="shared" si="8"/>
        <v>0.39053471406285856</v>
      </c>
      <c r="L18" s="14">
        <f t="shared" si="9"/>
        <v>2.3554463068816207</v>
      </c>
      <c r="M18" s="14">
        <f t="shared" si="10"/>
        <v>0</v>
      </c>
      <c r="N18" s="14">
        <f t="shared" si="11"/>
        <v>2.0699376636232425</v>
      </c>
      <c r="O18" s="19">
        <f t="shared" si="12"/>
        <v>7.83054993288399E-2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5.6020876828041744E-2</v>
      </c>
      <c r="D21" s="14">
        <f t="shared" si="1"/>
        <v>0</v>
      </c>
      <c r="E21" s="14">
        <f t="shared" si="2"/>
        <v>5.6017813617104249E-2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0.11492858620261935</v>
      </c>
      <c r="J21" s="14">
        <f t="shared" si="7"/>
        <v>0</v>
      </c>
      <c r="K21" s="14">
        <f t="shared" si="8"/>
        <v>0.1145233573634786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6.2556232337762141E-2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9.4910706228708841E-3</v>
      </c>
      <c r="D22" s="14">
        <f t="shared" si="1"/>
        <v>0</v>
      </c>
      <c r="E22" s="14">
        <f t="shared" si="2"/>
        <v>9.4905516529263448E-3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2.6748762247999904E-2</v>
      </c>
      <c r="J22" s="14">
        <f t="shared" si="7"/>
        <v>0</v>
      </c>
      <c r="K22" s="14">
        <f t="shared" si="8"/>
        <v>2.6654448289807651E-2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1.1411100459377224E-2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0.23574725949130776</v>
      </c>
      <c r="D25" s="14">
        <f t="shared" ref="D25:O25" si="13">SUM(D15:D24)</f>
        <v>1.1112318334741178</v>
      </c>
      <c r="E25" s="14">
        <f t="shared" si="13"/>
        <v>0.23579513082204154</v>
      </c>
      <c r="F25" s="14">
        <f t="shared" si="13"/>
        <v>1.5764078827019918</v>
      </c>
      <c r="G25" s="14">
        <f t="shared" si="13"/>
        <v>6.8627333423791983</v>
      </c>
      <c r="H25" s="14">
        <f t="shared" si="13"/>
        <v>2.5675939063914681</v>
      </c>
      <c r="I25" s="14">
        <f t="shared" si="13"/>
        <v>0.91854905508467299</v>
      </c>
      <c r="J25" s="14">
        <f t="shared" si="13"/>
        <v>29.567875208426091</v>
      </c>
      <c r="K25" s="14">
        <f t="shared" si="13"/>
        <v>1.0195642468909616</v>
      </c>
      <c r="L25" s="14">
        <f t="shared" si="13"/>
        <v>6.0919134595083175</v>
      </c>
      <c r="M25" s="14">
        <f t="shared" si="13"/>
        <v>187.41625750038719</v>
      </c>
      <c r="N25" s="14">
        <f t="shared" si="13"/>
        <v>28.070621828099696</v>
      </c>
      <c r="O25" s="14">
        <f t="shared" si="13"/>
        <v>0.33026913879379166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0.36892000698900518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0.36889983451287744</v>
      </c>
      <c r="F29" s="14">
        <f>(SUMIFS(TARIMSALAG2,KAYNAK,A29,SEBEP,B29,SÜRE,"Uzun",BİLDİRİM,"Bildirimli",İL,$B$10,İLÇE,$B$11)/VLOOKUP($B$11,ABONE2,6,FALSE))</f>
        <v>0.47887105817497688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0.3890827347671687</v>
      </c>
      <c r="I29" s="14">
        <f>(SUMIFS(TICARETHANEAG2,KAYNAK,A29,SEBEP,B29,SÜRE,"Uzun",BİLDİRİM,"Bildirimli",İL,$B$10,İLÇE,$B$11)/VLOOKUP($B$11,ABONE2,9,FALSE))</f>
        <v>1.090323226254128</v>
      </c>
      <c r="J29" s="14">
        <f>(SUMIFS(TICARETHANEOG2,KAYNAK,A29,SEBEP,B29,SÜRE,"Uzun",BİLDİRİM,"Bildirimli",İL,$B$10,İLÇE,$B$11)/VLOOKUP($B$11,ABONE2,10,FALSE))</f>
        <v>10.477000890417573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1.1234198875715422</v>
      </c>
      <c r="L29" s="14">
        <f>(SUMIFS(SANAYIAG2,KAYNAK,A29,SEBEP,B29,SÜRE,"Uzun",BİLDİRİM,"Bildirimli",İL,$B$10,İLÇE,$B$11)/VLOOKUP($B$11,ABONE2,12,FALSE))</f>
        <v>18.270856575386066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16.056207293521087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0.45705979270758823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6.4979239732917318E-2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6.4975686680392442E-2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0.16066533484369283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0.16009884195206284</v>
      </c>
      <c r="L31" s="14">
        <f>(SUMIFS(SANAYIAG2,KAYNAK,A31,SEBEP,B31,SÜRE,"Uzun",BİLDİRİM,"Bildirimli",İL,$B$10,İLÇE,$B$11)/VLOOKUP($B$11,ABONE2,12,FALSE))</f>
        <v>50.299551559353603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44.202636218825887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8.572866356290712E-2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0.43389924672192248</v>
      </c>
      <c r="D33" s="14">
        <f t="shared" ref="D33:O33" si="14">SUM(D28:D32)</f>
        <v>0</v>
      </c>
      <c r="E33" s="14">
        <f t="shared" si="14"/>
        <v>0.43387552119326989</v>
      </c>
      <c r="F33" s="14">
        <f t="shared" si="14"/>
        <v>0.47887105817497688</v>
      </c>
      <c r="G33" s="14">
        <f t="shared" si="14"/>
        <v>0</v>
      </c>
      <c r="H33" s="14">
        <f t="shared" si="14"/>
        <v>0.3890827347671687</v>
      </c>
      <c r="I33" s="14">
        <f t="shared" si="14"/>
        <v>1.2509885610978209</v>
      </c>
      <c r="J33" s="14">
        <f t="shared" si="14"/>
        <v>10.477000890417573</v>
      </c>
      <c r="K33" s="14">
        <f t="shared" si="14"/>
        <v>1.283518729523605</v>
      </c>
      <c r="L33" s="14">
        <f t="shared" si="14"/>
        <v>68.570408134739665</v>
      </c>
      <c r="M33" s="14">
        <f t="shared" si="14"/>
        <v>0</v>
      </c>
      <c r="N33" s="14">
        <f t="shared" si="14"/>
        <v>60.258843512346971</v>
      </c>
      <c r="O33" s="14">
        <f t="shared" si="14"/>
        <v>0.54278845627049532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128011</v>
      </c>
      <c r="D37" s="18">
        <f>VLOOKUP($B$11,ABONE2,4,FALSE)</f>
        <v>7</v>
      </c>
      <c r="E37" s="18">
        <f>VLOOKUP($B$11,ABONE2,5,FALSE)</f>
        <v>128018</v>
      </c>
      <c r="F37" s="18">
        <f>VLOOKUP($B$11,ABONE2,6,FALSE)</f>
        <v>13</v>
      </c>
      <c r="G37" s="18">
        <f>VLOOKUP($B$11,ABONE2,7,FALSE)</f>
        <v>3</v>
      </c>
      <c r="H37" s="18">
        <f>VLOOKUP($B$11,ABONE2,8,FALSE)</f>
        <v>16</v>
      </c>
      <c r="I37" s="18">
        <f>VLOOKUP($B$11,ABONE2,9,FALSE)</f>
        <v>16109</v>
      </c>
      <c r="J37" s="18">
        <f>VLOOKUP($B$11,ABONE2,10,FALSE)</f>
        <v>57</v>
      </c>
      <c r="K37" s="18">
        <f>VLOOKUP($B$11,ABONE2,11,FALSE)</f>
        <v>16166</v>
      </c>
      <c r="L37" s="29">
        <f>VLOOKUP($B$11,ABONE2,12,FALSE)</f>
        <v>29</v>
      </c>
      <c r="M37" s="29">
        <f>VLOOKUP($B$11,ABONE2,13,FALSE)</f>
        <v>4</v>
      </c>
      <c r="N37" s="29">
        <f>VLOOKUP($B$11,ABONE2,14,FALSE)</f>
        <v>33</v>
      </c>
      <c r="O37" s="29">
        <f>VLOOKUP($B$11,ABONE2,15,FALSE)</f>
        <v>144233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36303.373495833337</v>
      </c>
      <c r="D38" s="18">
        <f>VLOOKUP($B$11,TUKETIM,4,FALSE)</f>
        <v>151.23475416666668</v>
      </c>
      <c r="E38" s="18">
        <f>VLOOKUP($B$11,TUKETIM,5,FALSE)</f>
        <v>36454.608250000005</v>
      </c>
      <c r="F38" s="18">
        <f>VLOOKUP($B$11,TUKETIM,6,FALSE)</f>
        <v>4.6084500000000004</v>
      </c>
      <c r="G38" s="18">
        <f>VLOOKUP($B$11,TUKETIM,7,FALSE)</f>
        <v>0.32445416666666665</v>
      </c>
      <c r="H38" s="18">
        <f>VLOOKUP($B$11,TUKETIM,8,FALSE)</f>
        <v>4.9329041666666669</v>
      </c>
      <c r="I38" s="18">
        <f>VLOOKUP($B$11,TUKETIM,9,FALSE)</f>
        <v>12783.314541666667</v>
      </c>
      <c r="J38" s="18">
        <f>VLOOKUP($B$11,TUKETIM,10,FALSE)</f>
        <v>6356.4210833333336</v>
      </c>
      <c r="K38" s="18">
        <f>VLOOKUP($B$11,TUKETIM,11,FALSE)</f>
        <v>19139.735625000001</v>
      </c>
      <c r="L38" s="29">
        <f>VLOOKUP($B$11,TUKETIM,12,FALSE)</f>
        <v>298.67337499999996</v>
      </c>
      <c r="M38" s="29">
        <f>VLOOKUP($B$11,TUKETIM,13,FALSE)</f>
        <v>618.03612083333337</v>
      </c>
      <c r="N38" s="29">
        <f>VLOOKUP($B$11,TUKETIM,14,FALSE)</f>
        <v>916.70949583333334</v>
      </c>
      <c r="O38" s="29">
        <f>VLOOKUP($B$11,TUKETIM,15,FALSE)</f>
        <v>56515.986275000003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641721.06839999999</v>
      </c>
      <c r="D39" s="18">
        <f>VLOOKUP($B$11,ANLASMA,4,FALSE)</f>
        <v>1556.9759999999999</v>
      </c>
      <c r="E39" s="18">
        <f>VLOOKUP($B$11,ANLASMA,5,FALSE)</f>
        <v>643278.04440000001</v>
      </c>
      <c r="F39" s="18">
        <f>VLOOKUP($B$11,ANLASMA,6,FALSE)</f>
        <v>53.52</v>
      </c>
      <c r="G39" s="18">
        <f>VLOOKUP($B$11,ANLASMA,7,FALSE)</f>
        <v>21.1</v>
      </c>
      <c r="H39" s="18">
        <f>VLOOKUP($B$11,ANLASMA,8,FALSE)</f>
        <v>74.62</v>
      </c>
      <c r="I39" s="18">
        <f>VLOOKUP($B$11,ANLASMA,9,FALSE)</f>
        <v>113633.175</v>
      </c>
      <c r="J39" s="18">
        <f>VLOOKUP($B$11,ANLASMA,10,FALSE)</f>
        <v>27592</v>
      </c>
      <c r="K39" s="18">
        <f>VLOOKUP($B$11,ANLASMA,11,FALSE)</f>
        <v>141225.17499999999</v>
      </c>
      <c r="L39" s="29">
        <f>VLOOKUP($B$11,ANLASMA,12,FALSE)</f>
        <v>1093.4089999999999</v>
      </c>
      <c r="M39" s="29">
        <f>VLOOKUP($B$11,ANLASMA,13,FALSE)</f>
        <v>1609.49</v>
      </c>
      <c r="N39" s="29">
        <f>VLOOKUP($B$11,ANLASMA,14,FALSE)</f>
        <v>2702.8989999999999</v>
      </c>
      <c r="O39" s="29">
        <f>VLOOKUP($B$11,ANLASMA,15,FALSE)</f>
        <v>787280.73840000003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 t="e">
        <f t="shared" ref="G15:G24" si="4">(SUMIFS(TARIMSALOG2,KAYNAK,A15,SEBEP,B15,SÜRE,"Uzun",BİLDİRİM,"Bildirimsiz",İL,$B$10,İLÇE,$B$11)/VLOOKUP($B$11,ABONE2,7,FALSE))</f>
        <v>#DIV/0!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 t="e">
        <f t="shared" si="4"/>
        <v>#DIV/0!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</v>
      </c>
      <c r="D17" s="14">
        <f t="shared" si="1"/>
        <v>0</v>
      </c>
      <c r="E17" s="14">
        <f t="shared" si="2"/>
        <v>0</v>
      </c>
      <c r="F17" s="14">
        <f t="shared" si="3"/>
        <v>0</v>
      </c>
      <c r="G17" s="14" t="e">
        <f t="shared" si="4"/>
        <v>#DIV/0!</v>
      </c>
      <c r="H17" s="14">
        <f t="shared" si="5"/>
        <v>0</v>
      </c>
      <c r="I17" s="14">
        <f t="shared" si="6"/>
        <v>0</v>
      </c>
      <c r="J17" s="14">
        <f t="shared" si="7"/>
        <v>0</v>
      </c>
      <c r="K17" s="14">
        <f t="shared" si="8"/>
        <v>0</v>
      </c>
      <c r="L17" s="14">
        <f t="shared" si="9"/>
        <v>0</v>
      </c>
      <c r="M17" s="14">
        <f t="shared" si="10"/>
        <v>0</v>
      </c>
      <c r="N17" s="14">
        <f t="shared" si="11"/>
        <v>0</v>
      </c>
      <c r="O17" s="19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 t="e">
        <f t="shared" si="4"/>
        <v>#DIV/0!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 t="e">
        <f t="shared" si="4"/>
        <v>#DIV/0!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 t="e">
        <f t="shared" si="4"/>
        <v>#DIV/0!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8.8765134028894258E-3</v>
      </c>
      <c r="D21" s="14">
        <f t="shared" si="1"/>
        <v>0</v>
      </c>
      <c r="E21" s="14">
        <f t="shared" si="2"/>
        <v>8.876275974081773E-3</v>
      </c>
      <c r="F21" s="14">
        <f t="shared" si="3"/>
        <v>3.146925585484267E-3</v>
      </c>
      <c r="G21" s="14" t="e">
        <f t="shared" si="4"/>
        <v>#DIV/0!</v>
      </c>
      <c r="H21" s="14">
        <f t="shared" si="5"/>
        <v>3.146925585484267E-3</v>
      </c>
      <c r="I21" s="14">
        <f t="shared" si="6"/>
        <v>5.121878204625338E-2</v>
      </c>
      <c r="J21" s="14">
        <f t="shared" si="7"/>
        <v>0</v>
      </c>
      <c r="K21" s="14">
        <f t="shared" si="8"/>
        <v>5.0782320333034349E-2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1.3486494672165271E-2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2.6923118961429268E-4</v>
      </c>
      <c r="D22" s="14">
        <f t="shared" si="1"/>
        <v>0</v>
      </c>
      <c r="E22" s="14">
        <f t="shared" si="2"/>
        <v>2.6922398822367549E-4</v>
      </c>
      <c r="F22" s="14">
        <f t="shared" si="3"/>
        <v>0</v>
      </c>
      <c r="G22" s="14" t="e">
        <f t="shared" si="4"/>
        <v>#DIV/0!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2.377514591645289E-4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 t="e">
        <f t="shared" si="4"/>
        <v>#DIV/0!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 t="e">
        <f t="shared" si="4"/>
        <v>#DIV/0!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9.1457445925037188E-3</v>
      </c>
      <c r="D25" s="14">
        <f t="shared" ref="D25:O25" si="13">SUM(D15:D24)</f>
        <v>0</v>
      </c>
      <c r="E25" s="14">
        <f t="shared" si="13"/>
        <v>9.1454999623054485E-3</v>
      </c>
      <c r="F25" s="14">
        <f t="shared" si="13"/>
        <v>3.146925585484267E-3</v>
      </c>
      <c r="G25" s="14" t="e">
        <f t="shared" si="13"/>
        <v>#DIV/0!</v>
      </c>
      <c r="H25" s="14">
        <f t="shared" si="13"/>
        <v>3.146925585484267E-3</v>
      </c>
      <c r="I25" s="14">
        <f t="shared" si="13"/>
        <v>5.121878204625338E-2</v>
      </c>
      <c r="J25" s="14">
        <f t="shared" si="13"/>
        <v>0</v>
      </c>
      <c r="K25" s="14">
        <f t="shared" si="13"/>
        <v>5.0782320333034349E-2</v>
      </c>
      <c r="L25" s="14">
        <f t="shared" si="13"/>
        <v>0</v>
      </c>
      <c r="M25" s="14">
        <f t="shared" si="13"/>
        <v>0</v>
      </c>
      <c r="N25" s="14">
        <f t="shared" si="13"/>
        <v>0</v>
      </c>
      <c r="O25" s="14">
        <f t="shared" si="13"/>
        <v>1.37242461313298E-2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 t="e">
        <f>(SUMIFS(TARIMSALOG2,KAYNAK,A28,SEBEP,B28,SÜRE,"Uzun",BİLDİRİM,"Bildirimli",İL,$B$10,İLÇE,$B$11)/VLOOKUP($B$11,ABONE2,7,FALSE))</f>
        <v>#DIV/0!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4">
        <f>(SUMIFS(TARIMSALAG2,KAYNAK,A29,SEBEP,B29,SÜRE,"Uzun",BİLDİRİM,"Bildirimli",İL,$B$10,İLÇE,$B$11)/VLOOKUP($B$11,ABONE2,6,FALSE))</f>
        <v>0</v>
      </c>
      <c r="G29" s="14" t="e">
        <f>(SUMIFS(TARIMSALOG2,KAYNAK,A29,SEBEP,B29,SÜRE,"Uzun",BİLDİRİM,"Bildirimli",İL,$B$10,İLÇE,$B$11)/VLOOKUP($B$11,ABONE2,7,FALSE))</f>
        <v>#DIV/0!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 t="e">
        <f>(SUMIFS(TARIMSALOG2,KAYNAK,A30,SEBEP,B30,SÜRE,"Uzun",BİLDİRİM,"Bildirimli",İL,$B$10,İLÇE,$B$11)/VLOOKUP($B$11,ABONE2,7,FALSE))</f>
        <v>#DIV/0!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 t="e">
        <f>(SUMIFS(TARIMSALOG2,KAYNAK,A31,SEBEP,B31,SÜRE,"Uzun",BİLDİRİM,"Bildirimli",İL,$B$10,İLÇE,$B$11)/VLOOKUP($B$11,ABONE2,7,FALSE))</f>
        <v>#DIV/0!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 t="e">
        <f>(SUMIFS(TARIMSALOG2,KAYNAK,A32,SEBEP,B32,SÜRE,"Uzun",BİLDİRİM,"Bildirimli",İL,$B$10,İLÇE,$B$11)/VLOOKUP($B$11,ABONE2,7,FALSE))</f>
        <v>#DIV/0!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</v>
      </c>
      <c r="D33" s="14">
        <f t="shared" ref="D33:O33" si="14">SUM(D28:D32)</f>
        <v>0</v>
      </c>
      <c r="E33" s="14">
        <f t="shared" si="14"/>
        <v>0</v>
      </c>
      <c r="F33" s="14">
        <f t="shared" si="14"/>
        <v>0</v>
      </c>
      <c r="G33" s="14" t="e">
        <f t="shared" si="14"/>
        <v>#DIV/0!</v>
      </c>
      <c r="H33" s="14">
        <f t="shared" si="14"/>
        <v>0</v>
      </c>
      <c r="I33" s="14">
        <f t="shared" si="14"/>
        <v>0</v>
      </c>
      <c r="J33" s="14">
        <f t="shared" si="14"/>
        <v>0</v>
      </c>
      <c r="K33" s="14">
        <f t="shared" si="14"/>
        <v>0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37385</v>
      </c>
      <c r="D37" s="18">
        <f>VLOOKUP($B$11,ABONE2,4,FALSE)</f>
        <v>1</v>
      </c>
      <c r="E37" s="18">
        <f>VLOOKUP($B$11,ABONE2,5,FALSE)</f>
        <v>37386</v>
      </c>
      <c r="F37" s="18">
        <f>VLOOKUP($B$11,ABONE2,6,FALSE)</f>
        <v>232</v>
      </c>
      <c r="G37" s="18">
        <f>VLOOKUP($B$11,ABONE2,7,FALSE)</f>
        <v>0</v>
      </c>
      <c r="H37" s="18">
        <f>VLOOKUP($B$11,ABONE2,8,FALSE)</f>
        <v>232</v>
      </c>
      <c r="I37" s="18">
        <f>VLOOKUP($B$11,ABONE2,9,FALSE)</f>
        <v>4654</v>
      </c>
      <c r="J37" s="18">
        <f>VLOOKUP($B$11,ABONE2,10,FALSE)</f>
        <v>40</v>
      </c>
      <c r="K37" s="18">
        <f>VLOOKUP($B$11,ABONE2,11,FALSE)</f>
        <v>4694</v>
      </c>
      <c r="L37" s="29">
        <f>VLOOKUP($B$11,ABONE2,12,FALSE)</f>
        <v>17</v>
      </c>
      <c r="M37" s="29">
        <f>VLOOKUP($B$11,ABONE2,13,FALSE)</f>
        <v>6</v>
      </c>
      <c r="N37" s="29">
        <f>VLOOKUP($B$11,ABONE2,14,FALSE)</f>
        <v>23</v>
      </c>
      <c r="O37" s="29">
        <f>VLOOKUP($B$11,ABONE2,15,FALSE)</f>
        <v>42335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10054.067091666668</v>
      </c>
      <c r="D38" s="18">
        <f>VLOOKUP($B$11,TUKETIM,4,FALSE)</f>
        <v>12.384545833333334</v>
      </c>
      <c r="E38" s="18">
        <f>VLOOKUP($B$11,TUKETIM,5,FALSE)</f>
        <v>10066.4516375</v>
      </c>
      <c r="F38" s="18">
        <f>VLOOKUP($B$11,TUKETIM,6,FALSE)</f>
        <v>138.75721666666666</v>
      </c>
      <c r="G38" s="18">
        <f>VLOOKUP($B$11,TUKETIM,7,FALSE)</f>
        <v>0</v>
      </c>
      <c r="H38" s="18">
        <f>VLOOKUP($B$11,TUKETIM,8,FALSE)</f>
        <v>138.75721666666666</v>
      </c>
      <c r="I38" s="18">
        <f>VLOOKUP($B$11,TUKETIM,9,FALSE)</f>
        <v>3989.6889791666663</v>
      </c>
      <c r="J38" s="18">
        <f>VLOOKUP($B$11,TUKETIM,10,FALSE)</f>
        <v>12004.655179166666</v>
      </c>
      <c r="K38" s="18">
        <f>VLOOKUP($B$11,TUKETIM,11,FALSE)</f>
        <v>15994.344158333333</v>
      </c>
      <c r="L38" s="29">
        <f>VLOOKUP($B$11,TUKETIM,12,FALSE)</f>
        <v>237.3632375</v>
      </c>
      <c r="M38" s="29">
        <f>VLOOKUP($B$11,TUKETIM,13,FALSE)</f>
        <v>417.13305833333334</v>
      </c>
      <c r="N38" s="29">
        <f>VLOOKUP($B$11,TUKETIM,14,FALSE)</f>
        <v>654.49629583333331</v>
      </c>
      <c r="O38" s="29">
        <f>VLOOKUP($B$11,TUKETIM,15,FALSE)</f>
        <v>26854.049308333335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173563.59160000001</v>
      </c>
      <c r="D39" s="18">
        <f>VLOOKUP($B$11,ANLASMA,4,FALSE)</f>
        <v>60</v>
      </c>
      <c r="E39" s="18">
        <f>VLOOKUP($B$11,ANLASMA,5,FALSE)</f>
        <v>173623.59160000001</v>
      </c>
      <c r="F39" s="18">
        <f>VLOOKUP($B$11,ANLASMA,6,FALSE)</f>
        <v>1283.98</v>
      </c>
      <c r="G39" s="18">
        <f>VLOOKUP($B$11,ANLASMA,7,FALSE)</f>
        <v>0</v>
      </c>
      <c r="H39" s="18">
        <f>VLOOKUP($B$11,ANLASMA,8,FALSE)</f>
        <v>1283.98</v>
      </c>
      <c r="I39" s="18">
        <f>VLOOKUP($B$11,ANLASMA,9,FALSE)</f>
        <v>29427.211000000003</v>
      </c>
      <c r="J39" s="18">
        <f>VLOOKUP($B$11,ANLASMA,10,FALSE)</f>
        <v>73300.800000000003</v>
      </c>
      <c r="K39" s="18">
        <f>VLOOKUP($B$11,ANLASMA,11,FALSE)</f>
        <v>102728.011</v>
      </c>
      <c r="L39" s="29">
        <f>VLOOKUP($B$11,ANLASMA,12,FALSE)</f>
        <v>1185.24</v>
      </c>
      <c r="M39" s="29">
        <f>VLOOKUP($B$11,ANLASMA,13,FALSE)</f>
        <v>2208</v>
      </c>
      <c r="N39" s="29">
        <f>VLOOKUP($B$11,ANLASMA,14,FALSE)</f>
        <v>3393.24</v>
      </c>
      <c r="O39" s="29">
        <f>VLOOKUP($B$11,ANLASMA,15,FALSE)</f>
        <v>281028.82260000001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0.26019161779235811</v>
      </c>
      <c r="D17" s="14">
        <f t="shared" si="1"/>
        <v>1.1317782395790241</v>
      </c>
      <c r="E17" s="14">
        <f t="shared" si="2"/>
        <v>0.26050410666890556</v>
      </c>
      <c r="F17" s="14">
        <f t="shared" si="3"/>
        <v>1.7592364595079502</v>
      </c>
      <c r="G17" s="14">
        <f t="shared" si="4"/>
        <v>5.1902567638399324</v>
      </c>
      <c r="H17" s="14">
        <f t="shared" si="5"/>
        <v>2.5791985504223374</v>
      </c>
      <c r="I17" s="14">
        <f t="shared" si="6"/>
        <v>0.50004759315535785</v>
      </c>
      <c r="J17" s="14">
        <f t="shared" si="7"/>
        <v>9.624459897491251</v>
      </c>
      <c r="K17" s="14">
        <f t="shared" si="8"/>
        <v>0.78232905808030451</v>
      </c>
      <c r="L17" s="14">
        <f t="shared" si="9"/>
        <v>32.380322316132293</v>
      </c>
      <c r="M17" s="14">
        <f t="shared" si="10"/>
        <v>130.13075947359189</v>
      </c>
      <c r="N17" s="14">
        <f t="shared" si="11"/>
        <v>88.63956672330329</v>
      </c>
      <c r="O17" s="19">
        <f t="shared" si="12"/>
        <v>0.6284431041620604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3.5934133624642593E-3</v>
      </c>
      <c r="D20" s="14">
        <f t="shared" si="1"/>
        <v>6.7220575422541659E-2</v>
      </c>
      <c r="E20" s="14">
        <f t="shared" si="2"/>
        <v>3.6162255304038014E-3</v>
      </c>
      <c r="F20" s="14">
        <f t="shared" si="3"/>
        <v>1.2975153193971004E-2</v>
      </c>
      <c r="G20" s="14">
        <f t="shared" si="4"/>
        <v>2.7229132551317488E-2</v>
      </c>
      <c r="H20" s="14">
        <f t="shared" si="5"/>
        <v>1.6381639218825912E-2</v>
      </c>
      <c r="I20" s="14">
        <f t="shared" si="6"/>
        <v>4.4452269743230962E-3</v>
      </c>
      <c r="J20" s="14">
        <f t="shared" si="7"/>
        <v>8.9426563062503545E-2</v>
      </c>
      <c r="K20" s="14">
        <f t="shared" si="8"/>
        <v>7.0742901119951497E-3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5.1933763904227648E-3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2.4527057632343672E-2</v>
      </c>
      <c r="D21" s="14">
        <f t="shared" si="1"/>
        <v>0</v>
      </c>
      <c r="E21" s="14">
        <f t="shared" si="2"/>
        <v>2.4518263976620921E-2</v>
      </c>
      <c r="F21" s="14">
        <f t="shared" si="3"/>
        <v>0.33604816333075238</v>
      </c>
      <c r="G21" s="14">
        <f t="shared" si="4"/>
        <v>0</v>
      </c>
      <c r="H21" s="14">
        <f t="shared" si="5"/>
        <v>0.25573772205918083</v>
      </c>
      <c r="I21" s="14">
        <f t="shared" si="6"/>
        <v>5.4533561471048472E-2</v>
      </c>
      <c r="J21" s="14">
        <f t="shared" si="7"/>
        <v>0</v>
      </c>
      <c r="K21" s="14">
        <f t="shared" si="8"/>
        <v>5.2846459539858115E-2</v>
      </c>
      <c r="L21" s="14">
        <f t="shared" si="9"/>
        <v>2.8684937926597867</v>
      </c>
      <c r="M21" s="14">
        <f t="shared" si="10"/>
        <v>0</v>
      </c>
      <c r="N21" s="14">
        <f t="shared" si="11"/>
        <v>1.2175621134311325</v>
      </c>
      <c r="O21" s="19">
        <f t="shared" si="12"/>
        <v>4.8907018328423014E-2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0.28831208878716608</v>
      </c>
      <c r="D25" s="14">
        <f t="shared" ref="D25:O25" si="13">SUM(D15:D24)</f>
        <v>1.1989988150015658</v>
      </c>
      <c r="E25" s="14">
        <f t="shared" si="13"/>
        <v>0.2886385961759303</v>
      </c>
      <c r="F25" s="14">
        <f t="shared" si="13"/>
        <v>2.1082597760326736</v>
      </c>
      <c r="G25" s="14">
        <f t="shared" si="13"/>
        <v>5.21748589639125</v>
      </c>
      <c r="H25" s="14">
        <f t="shared" si="13"/>
        <v>2.851317911700344</v>
      </c>
      <c r="I25" s="14">
        <f t="shared" si="13"/>
        <v>0.55902638160072948</v>
      </c>
      <c r="J25" s="14">
        <f t="shared" si="13"/>
        <v>9.7138864605537538</v>
      </c>
      <c r="K25" s="14">
        <f t="shared" si="13"/>
        <v>0.84224980773215774</v>
      </c>
      <c r="L25" s="14">
        <f t="shared" si="13"/>
        <v>35.248816108792077</v>
      </c>
      <c r="M25" s="14">
        <f t="shared" si="13"/>
        <v>130.13075947359189</v>
      </c>
      <c r="N25" s="14">
        <f t="shared" si="13"/>
        <v>89.857128836734418</v>
      </c>
      <c r="O25" s="14">
        <f t="shared" si="13"/>
        <v>0.68254349888090615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4.1029524693980635E-2</v>
      </c>
      <c r="D29" s="14">
        <f>(SUMIFS(MESKENOG2,KAYNAK,A29,SEBEP,B29,SÜRE,"Uzun",BİLDİRİM,"Bildirimli",İL,$B$10,İLÇE,$B$11)/VLOOKUP($B$11,ABONE2,4,FALSE))</f>
        <v>4.193026173107974E-3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4.1016317749597839E-2</v>
      </c>
      <c r="F29" s="14">
        <f>(SUMIFS(TARIMSALAG2,KAYNAK,A29,SEBEP,B29,SÜRE,"Uzun",BİLDİRİM,"Bildirimli",İL,$B$10,İLÇE,$B$11)/VLOOKUP($B$11,ABONE2,6,FALSE))</f>
        <v>0.24726264785660004</v>
      </c>
      <c r="G29" s="14">
        <f>(SUMIFS(TARIMSALOG2,KAYNAK,A29,SEBEP,B29,SÜRE,"Uzun",BİLDİRİM,"Bildirimli",İL,$B$10,İLÇE,$B$11)/VLOOKUP($B$11,ABONE2,7,FALSE))</f>
        <v>0.40447246196475106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0.2848334216948154</v>
      </c>
      <c r="I29" s="14">
        <f>(SUMIFS(TICARETHANEAG2,KAYNAK,A29,SEBEP,B29,SÜRE,"Uzun",BİLDİRİM,"Bildirimli",İL,$B$10,İLÇE,$B$11)/VLOOKUP($B$11,ABONE2,9,FALSE))</f>
        <v>0.10159813214083412</v>
      </c>
      <c r="J29" s="14">
        <f>(SUMIFS(TICARETHANEOG2,KAYNAK,A29,SEBEP,B29,SÜRE,"Uzun",BİLDİRİM,"Bildirimli",İL,$B$10,İLÇE,$B$11)/VLOOKUP($B$11,ABONE2,10,FALSE))</f>
        <v>0.98065363571451047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0.12879342615239453</v>
      </c>
      <c r="L29" s="14">
        <f>(SUMIFS(SANAYIAG2,KAYNAK,A29,SEBEP,B29,SÜRE,"Uzun",BİLDİRİM,"Bildirimli",İL,$B$10,İLÇE,$B$11)/VLOOKUP($B$11,ABONE2,12,FALSE))</f>
        <v>6.2901722659596899</v>
      </c>
      <c r="M29" s="14">
        <f>(SUMIFS(SANAYIOG2,KAYNAK,A29,SEBEP,B29,SÜRE,"Uzun",BİLDİRİM,"Bildirimli",İL,$B$10,İLÇE,$B$11)/VLOOKUP($B$11,ABONE2,13,FALSE))</f>
        <v>9.2526843087029143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7.995215168257948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8.3567154400118762E-2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3.9527940033410253E-3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3.951376812982142E-3</v>
      </c>
      <c r="F31" s="14">
        <f>(SUMIFS(TARIMSALAG2,KAYNAK,A31,SEBEP,B31,SÜRE,"Uzun",BİLDİRİM,"Bildirimli",İL,$B$10,İLÇE,$B$11)/VLOOKUP($B$11,ABONE2,6,FALSE))</f>
        <v>5.5279193185451972E-3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4.2068299979377329E-3</v>
      </c>
      <c r="I31" s="14">
        <f>(SUMIFS(TICARETHANEAG2,KAYNAK,A31,SEBEP,B31,SÜRE,"Uzun",BİLDİRİM,"Bildirimli",İL,$B$10,İLÇE,$B$11)/VLOOKUP($B$11,ABONE2,9,FALSE))</f>
        <v>3.4897149680626974E-2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3.3817538391155602E-2</v>
      </c>
      <c r="L31" s="14">
        <f>(SUMIFS(SANAYIAG2,KAYNAK,A31,SEBEP,B31,SÜRE,"Uzun",BİLDİRİM,"Bildirimli",İL,$B$10,İLÇE,$B$11)/VLOOKUP($B$11,ABONE2,12,FALSE))</f>
        <v>1.1258409583590254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0.47787493915958629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9.3495348458542595E-3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4.4982318697321659E-2</v>
      </c>
      <c r="D33" s="14">
        <f t="shared" ref="D33:O33" si="14">SUM(D28:D32)</f>
        <v>4.193026173107974E-3</v>
      </c>
      <c r="E33" s="14">
        <f t="shared" si="14"/>
        <v>4.4967694562579978E-2</v>
      </c>
      <c r="F33" s="14">
        <f t="shared" si="14"/>
        <v>0.25279056717514525</v>
      </c>
      <c r="G33" s="14">
        <f t="shared" si="14"/>
        <v>0.40447246196475106</v>
      </c>
      <c r="H33" s="14">
        <f t="shared" si="14"/>
        <v>0.28904025169275316</v>
      </c>
      <c r="I33" s="14">
        <f t="shared" si="14"/>
        <v>0.13649528182146109</v>
      </c>
      <c r="J33" s="14">
        <f t="shared" si="14"/>
        <v>0.98065363571451047</v>
      </c>
      <c r="K33" s="14">
        <f t="shared" si="14"/>
        <v>0.16261096454355012</v>
      </c>
      <c r="L33" s="14">
        <f t="shared" si="14"/>
        <v>7.4160132243187151</v>
      </c>
      <c r="M33" s="14">
        <f t="shared" si="14"/>
        <v>9.2526843087029143</v>
      </c>
      <c r="N33" s="14">
        <f t="shared" si="14"/>
        <v>8.4730901074175335</v>
      </c>
      <c r="O33" s="14">
        <f t="shared" si="14"/>
        <v>9.2916689245973016E-2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94798</v>
      </c>
      <c r="D37" s="18">
        <f>VLOOKUP($B$11,ABONE2,4,FALSE)</f>
        <v>34</v>
      </c>
      <c r="E37" s="18">
        <f>VLOOKUP($B$11,ABONE2,5,FALSE)</f>
        <v>94832</v>
      </c>
      <c r="F37" s="18">
        <f>VLOOKUP($B$11,ABONE2,6,FALSE)</f>
        <v>7617</v>
      </c>
      <c r="G37" s="18">
        <f>VLOOKUP($B$11,ABONE2,7,FALSE)</f>
        <v>2392</v>
      </c>
      <c r="H37" s="18">
        <f>VLOOKUP($B$11,ABONE2,8,FALSE)</f>
        <v>10009</v>
      </c>
      <c r="I37" s="18">
        <f>VLOOKUP($B$11,ABONE2,9,FALSE)</f>
        <v>19734</v>
      </c>
      <c r="J37" s="18">
        <f>VLOOKUP($B$11,ABONE2,10,FALSE)</f>
        <v>630</v>
      </c>
      <c r="K37" s="18">
        <f>VLOOKUP($B$11,ABONE2,11,FALSE)</f>
        <v>20364</v>
      </c>
      <c r="L37" s="29">
        <f>VLOOKUP($B$11,ABONE2,12,FALSE)</f>
        <v>59</v>
      </c>
      <c r="M37" s="29">
        <f>VLOOKUP($B$11,ABONE2,13,FALSE)</f>
        <v>80</v>
      </c>
      <c r="N37" s="29">
        <f>VLOOKUP($B$11,ABONE2,14,FALSE)</f>
        <v>139</v>
      </c>
      <c r="O37" s="29">
        <f>VLOOKUP($B$11,ABONE2,15,FALSE)</f>
        <v>125344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14630.900241666668</v>
      </c>
      <c r="D38" s="18">
        <f>VLOOKUP($B$11,TUKETIM,4,FALSE)</f>
        <v>13.843979166666665</v>
      </c>
      <c r="E38" s="18">
        <f>VLOOKUP($B$11,TUKETIM,5,FALSE)</f>
        <v>14644.744220833334</v>
      </c>
      <c r="F38" s="18">
        <f>VLOOKUP($B$11,TUKETIM,6,FALSE)</f>
        <v>3740.8212333333331</v>
      </c>
      <c r="G38" s="18">
        <f>VLOOKUP($B$11,TUKETIM,7,FALSE)</f>
        <v>4488.6280333333325</v>
      </c>
      <c r="H38" s="18">
        <f>VLOOKUP($B$11,TUKETIM,8,FALSE)</f>
        <v>8229.4492666666665</v>
      </c>
      <c r="I38" s="18">
        <f>VLOOKUP($B$11,TUKETIM,9,FALSE)</f>
        <v>6752.5387374999991</v>
      </c>
      <c r="J38" s="18">
        <f>VLOOKUP($B$11,TUKETIM,10,FALSE)</f>
        <v>5822.3378916666661</v>
      </c>
      <c r="K38" s="18">
        <f>VLOOKUP($B$11,TUKETIM,11,FALSE)</f>
        <v>12574.876629166665</v>
      </c>
      <c r="L38" s="29">
        <f>VLOOKUP($B$11,TUKETIM,12,FALSE)</f>
        <v>429.6334500000001</v>
      </c>
      <c r="M38" s="29">
        <f>VLOOKUP($B$11,TUKETIM,13,FALSE)</f>
        <v>6792.3178833333332</v>
      </c>
      <c r="N38" s="29">
        <f>VLOOKUP($B$11,TUKETIM,14,FALSE)</f>
        <v>7221.9513333333334</v>
      </c>
      <c r="O38" s="29">
        <f>VLOOKUP($B$11,TUKETIM,15,FALSE)</f>
        <v>42671.02145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450393.04779999994</v>
      </c>
      <c r="D39" s="18">
        <f>VLOOKUP($B$11,ANLASMA,4,FALSE)</f>
        <v>216.32600000000002</v>
      </c>
      <c r="E39" s="18">
        <f>VLOOKUP($B$11,ANLASMA,5,FALSE)</f>
        <v>450609.37379999994</v>
      </c>
      <c r="F39" s="18">
        <f>VLOOKUP($B$11,ANLASMA,6,FALSE)</f>
        <v>38141.748</v>
      </c>
      <c r="G39" s="18">
        <f>VLOOKUP($B$11,ANLASMA,7,FALSE)</f>
        <v>41946.397000000004</v>
      </c>
      <c r="H39" s="18">
        <f>VLOOKUP($B$11,ANLASMA,8,FALSE)</f>
        <v>80088.145000000004</v>
      </c>
      <c r="I39" s="18">
        <f>VLOOKUP($B$11,ANLASMA,9,FALSE)</f>
        <v>101823.84600000002</v>
      </c>
      <c r="J39" s="18">
        <f>VLOOKUP($B$11,ANLASMA,10,FALSE)</f>
        <v>90944.21</v>
      </c>
      <c r="K39" s="18">
        <f>VLOOKUP($B$11,ANLASMA,11,FALSE)</f>
        <v>192768.05600000004</v>
      </c>
      <c r="L39" s="29">
        <f>VLOOKUP($B$11,ANLASMA,12,FALSE)</f>
        <v>1440.8380000000002</v>
      </c>
      <c r="M39" s="29">
        <f>VLOOKUP($B$11,ANLASMA,13,FALSE)</f>
        <v>33630.400000000001</v>
      </c>
      <c r="N39" s="29">
        <f>VLOOKUP($B$11,ANLASMA,14,FALSE)</f>
        <v>35071.238000000005</v>
      </c>
      <c r="O39" s="29">
        <f>VLOOKUP($B$11,ANLASMA,15,FALSE)</f>
        <v>758536.81279999996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0.18948288584491496</v>
      </c>
      <c r="D17" s="14">
        <f t="shared" si="1"/>
        <v>2.7008422863027008</v>
      </c>
      <c r="E17" s="14">
        <f t="shared" si="2"/>
        <v>0.19124569315810719</v>
      </c>
      <c r="F17" s="14">
        <f t="shared" si="3"/>
        <v>5.9823154941355634</v>
      </c>
      <c r="G17" s="14">
        <f t="shared" si="4"/>
        <v>11.310253191374452</v>
      </c>
      <c r="H17" s="14">
        <f t="shared" si="5"/>
        <v>7.0033024618869479</v>
      </c>
      <c r="I17" s="14">
        <f t="shared" si="6"/>
        <v>0.38133046787400482</v>
      </c>
      <c r="J17" s="14">
        <f t="shared" si="7"/>
        <v>13.645906128252626</v>
      </c>
      <c r="K17" s="14">
        <f t="shared" si="8"/>
        <v>0.95947867519786845</v>
      </c>
      <c r="L17" s="14">
        <f t="shared" si="9"/>
        <v>14.042672990222506</v>
      </c>
      <c r="M17" s="14">
        <f t="shared" si="10"/>
        <v>181.53240529749976</v>
      </c>
      <c r="N17" s="14">
        <f t="shared" si="11"/>
        <v>109.16029874497254</v>
      </c>
      <c r="O17" s="19">
        <f t="shared" si="12"/>
        <v>1.1401780484509323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2.6823811853963472E-2</v>
      </c>
      <c r="D21" s="14">
        <f t="shared" si="1"/>
        <v>0</v>
      </c>
      <c r="E21" s="14">
        <f t="shared" si="2"/>
        <v>2.6804983321617508E-2</v>
      </c>
      <c r="F21" s="14">
        <f t="shared" si="3"/>
        <v>0.88769189744177335</v>
      </c>
      <c r="G21" s="14">
        <f t="shared" si="4"/>
        <v>0</v>
      </c>
      <c r="H21" s="14">
        <f t="shared" si="5"/>
        <v>0.71758445434306095</v>
      </c>
      <c r="I21" s="14">
        <f t="shared" si="6"/>
        <v>7.5365807023440409E-2</v>
      </c>
      <c r="J21" s="14">
        <f t="shared" si="7"/>
        <v>0</v>
      </c>
      <c r="K21" s="14">
        <f t="shared" si="8"/>
        <v>7.208092197775666E-2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0.10391393188416979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3.7416542325449317E-4</v>
      </c>
      <c r="D22" s="14">
        <f t="shared" si="1"/>
        <v>0</v>
      </c>
      <c r="E22" s="14">
        <f t="shared" si="2"/>
        <v>3.7390278400646821E-4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2.2065207195642169E-2</v>
      </c>
      <c r="J22" s="14">
        <f t="shared" si="7"/>
        <v>0</v>
      </c>
      <c r="K22" s="14">
        <f t="shared" si="8"/>
        <v>2.1103475715418849E-2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3.4030130744583933E-3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0.21668086312213294</v>
      </c>
      <c r="D25" s="14">
        <f t="shared" ref="D25:O25" si="13">SUM(D15:D24)</f>
        <v>2.7008422863027008</v>
      </c>
      <c r="E25" s="14">
        <f t="shared" si="13"/>
        <v>0.21842457926373118</v>
      </c>
      <c r="F25" s="14">
        <f t="shared" si="13"/>
        <v>6.870007391577337</v>
      </c>
      <c r="G25" s="14">
        <f t="shared" si="13"/>
        <v>11.310253191374452</v>
      </c>
      <c r="H25" s="14">
        <f t="shared" si="13"/>
        <v>7.7208869162300093</v>
      </c>
      <c r="I25" s="14">
        <f t="shared" si="13"/>
        <v>0.47876148209308739</v>
      </c>
      <c r="J25" s="14">
        <f t="shared" si="13"/>
        <v>13.645906128252626</v>
      </c>
      <c r="K25" s="14">
        <f t="shared" si="13"/>
        <v>1.052663072891044</v>
      </c>
      <c r="L25" s="14">
        <f t="shared" si="13"/>
        <v>14.042672990222506</v>
      </c>
      <c r="M25" s="14">
        <f t="shared" si="13"/>
        <v>181.53240529749976</v>
      </c>
      <c r="N25" s="14">
        <f t="shared" si="13"/>
        <v>109.16029874497254</v>
      </c>
      <c r="O25" s="14">
        <f t="shared" si="13"/>
        <v>1.2474949934095605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2.7173722757493506E-2</v>
      </c>
      <c r="D28" s="14">
        <f>(SUMIFS(MESKENOG2,KAYNAK,A28,SEBEP,B28,SÜRE,"Uzun",BİLDİRİM,"Bildirimli",İL,$B$10,İLÇE,$B$11)/VLOOKUP($B$11,ABONE2,4,FALSE))</f>
        <v>0.13800894061753968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2.7251521710748596E-2</v>
      </c>
      <c r="F28" s="14">
        <f>(SUMIFS(TARIMSALAG2,KAYNAK,A28,SEBEP,B28,SÜRE,"Uzun",BİLDİRİM,"Bildirimli",İL,$B$10,İLÇE,$B$11)/VLOOKUP($B$11,ABONE2,6,FALSE))</f>
        <v>0.50527702160308885</v>
      </c>
      <c r="G28" s="14">
        <f>(SUMIFS(TARIMSALOG2,KAYNAK,A28,SEBEP,B28,SÜRE,"Uzun",BİLDİRİM,"Bildirimli",İL,$B$10,İLÇE,$B$11)/VLOOKUP($B$11,ABONE2,7,FALSE))</f>
        <v>1.0291136855777154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0.60565927784186235</v>
      </c>
      <c r="I28" s="14">
        <f>(SUMIFS(TICARETHANEAG2,KAYNAK,A28,SEBEP,B28,SÜRE,"Uzun",BİLDİRİM,"Bildirimli",İL,$B$10,İLÇE,$B$11)/VLOOKUP($B$11,ABONE2,9,FALSE))</f>
        <v>5.6710856318045046E-2</v>
      </c>
      <c r="J28" s="14">
        <f>(SUMIFS(TICARETHANEOG2,KAYNAK,A28,SEBEP,B28,SÜRE,"Uzun",BİLDİRİM,"Bildirimli",İL,$B$10,İLÇE,$B$11)/VLOOKUP($B$11,ABONE2,10,FALSE))</f>
        <v>0.94990244543355362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9.5641398030462288E-2</v>
      </c>
      <c r="L28" s="14">
        <f>(SUMIFS(SANAYIAG2,KAYNAK,A28,SEBEP,B28,SÜRE,"Uzun",BİLDİRİM,"Bildirimli",İL,$B$10,İLÇE,$B$11)/VLOOKUP($B$11,ABONE2,12,FALSE))</f>
        <v>1.3222777507056667</v>
      </c>
      <c r="M28" s="14">
        <f>(SUMIFS(SANAYIOG2,KAYNAK,A28,SEBEP,B28,SÜRE,"Uzun",BİLDİRİM,"Bildirimli",İL,$B$10,İLÇE,$B$11)/VLOOKUP($B$11,ABONE2,13,FALSE))</f>
        <v>9.5935453470314069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6.0195408301005306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0.1040866206492549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0.27332720752959283</v>
      </c>
      <c r="D29" s="14">
        <f>(SUMIFS(MESKENOG2,KAYNAK,A29,SEBEP,B29,SÜRE,"Uzun",BİLDİRİM,"Bildirimli",İL,$B$10,İLÇE,$B$11)/VLOOKUP($B$11,ABONE2,4,FALSE))</f>
        <v>0.17450608031939255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0.27325784166913009</v>
      </c>
      <c r="F29" s="14">
        <f>(SUMIFS(TARIMSALAG2,KAYNAK,A29,SEBEP,B29,SÜRE,"Uzun",BİLDİRİM,"Bildirimli",İL,$B$10,İLÇE,$B$11)/VLOOKUP($B$11,ABONE2,6,FALSE))</f>
        <v>1.5695852228811105</v>
      </c>
      <c r="G29" s="14">
        <f>(SUMIFS(TARIMSALOG2,KAYNAK,A29,SEBEP,B29,SÜRE,"Uzun",BİLDİRİM,"Bildirimli",İL,$B$10,İLÇE,$B$11)/VLOOKUP($B$11,ABONE2,7,FALSE))</f>
        <v>3.9408443108049682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2.023987050287416</v>
      </c>
      <c r="I29" s="14">
        <f>(SUMIFS(TICARETHANEAG2,KAYNAK,A29,SEBEP,B29,SÜRE,"Uzun",BİLDİRİM,"Bildirimli",İL,$B$10,İLÇE,$B$11)/VLOOKUP($B$11,ABONE2,9,FALSE))</f>
        <v>1.2715156131619541</v>
      </c>
      <c r="J29" s="14">
        <f>(SUMIFS(TICARETHANEOG2,KAYNAK,A29,SEBEP,B29,SÜRE,"Uzun",BİLDİRİM,"Bildirimli",İL,$B$10,İLÇE,$B$11)/VLOOKUP($B$11,ABONE2,10,FALSE))</f>
        <v>4.0588364004675084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1.3930034434308682</v>
      </c>
      <c r="L29" s="14">
        <f>(SUMIFS(SANAYIAG2,KAYNAK,A29,SEBEP,B29,SÜRE,"Uzun",BİLDİRİM,"Bildirimli",İL,$B$10,İLÇE,$B$11)/VLOOKUP($B$11,ABONE2,12,FALSE))</f>
        <v>16.449191798176493</v>
      </c>
      <c r="M29" s="14">
        <f>(SUMIFS(SANAYIOG2,KAYNAK,A29,SEBEP,B29,SÜRE,"Uzun",BİLDİRİM,"Bildirimli",İL,$B$10,İLÇE,$B$11)/VLOOKUP($B$11,ABONE2,13,FALSE))</f>
        <v>46.582038465201428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33.561672621425217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0.66044280800898569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3.092306845746115E-3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3.0901362519548314E-3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1.3143917285369186E-2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1.2571028079538953E-2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4.1740841314279326E-3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0.30359323713283248</v>
      </c>
      <c r="D33" s="14">
        <f t="shared" ref="D33:O33" si="14">SUM(D28:D32)</f>
        <v>0.31251502093693223</v>
      </c>
      <c r="E33" s="14">
        <f t="shared" si="14"/>
        <v>0.30359949963183347</v>
      </c>
      <c r="F33" s="14">
        <f t="shared" si="14"/>
        <v>2.0748622444841995</v>
      </c>
      <c r="G33" s="14">
        <f t="shared" si="14"/>
        <v>4.9699579963826839</v>
      </c>
      <c r="H33" s="14">
        <f t="shared" si="14"/>
        <v>2.6296463281292786</v>
      </c>
      <c r="I33" s="14">
        <f t="shared" si="14"/>
        <v>1.3413703867653681</v>
      </c>
      <c r="J33" s="14">
        <f t="shared" si="14"/>
        <v>5.0087388459010622</v>
      </c>
      <c r="K33" s="14">
        <f t="shared" si="14"/>
        <v>1.5012158695408695</v>
      </c>
      <c r="L33" s="14">
        <f t="shared" si="14"/>
        <v>17.771469548882159</v>
      </c>
      <c r="M33" s="14">
        <f t="shared" si="14"/>
        <v>56.175583812232837</v>
      </c>
      <c r="N33" s="14">
        <f t="shared" si="14"/>
        <v>39.581213451525748</v>
      </c>
      <c r="O33" s="14">
        <f t="shared" si="14"/>
        <v>0.76870351278966853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46980</v>
      </c>
      <c r="D37" s="18">
        <f>VLOOKUP($B$11,ABONE2,4,FALSE)</f>
        <v>33</v>
      </c>
      <c r="E37" s="18">
        <f>VLOOKUP($B$11,ABONE2,5,FALSE)</f>
        <v>47013</v>
      </c>
      <c r="F37" s="18">
        <f>VLOOKUP($B$11,ABONE2,6,FALSE)</f>
        <v>5176</v>
      </c>
      <c r="G37" s="18">
        <f>VLOOKUP($B$11,ABONE2,7,FALSE)</f>
        <v>1227</v>
      </c>
      <c r="H37" s="18">
        <f>VLOOKUP($B$11,ABONE2,8,FALSE)</f>
        <v>6403</v>
      </c>
      <c r="I37" s="18">
        <f>VLOOKUP($B$11,ABONE2,9,FALSE)</f>
        <v>8887</v>
      </c>
      <c r="J37" s="18">
        <f>VLOOKUP($B$11,ABONE2,10,FALSE)</f>
        <v>405</v>
      </c>
      <c r="K37" s="18">
        <f>VLOOKUP($B$11,ABONE2,11,FALSE)</f>
        <v>9292</v>
      </c>
      <c r="L37" s="29">
        <f>VLOOKUP($B$11,ABONE2,12,FALSE)</f>
        <v>35</v>
      </c>
      <c r="M37" s="29">
        <f>VLOOKUP($B$11,ABONE2,13,FALSE)</f>
        <v>46</v>
      </c>
      <c r="N37" s="29">
        <f>VLOOKUP($B$11,ABONE2,14,FALSE)</f>
        <v>81</v>
      </c>
      <c r="O37" s="29">
        <f>VLOOKUP($B$11,ABONE2,15,FALSE)</f>
        <v>62789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9095.8087500000001</v>
      </c>
      <c r="D38" s="18">
        <f>VLOOKUP($B$11,TUKETIM,4,FALSE)</f>
        <v>16.627675</v>
      </c>
      <c r="E38" s="18">
        <f>VLOOKUP($B$11,TUKETIM,5,FALSE)</f>
        <v>9112.4364249999999</v>
      </c>
      <c r="F38" s="18">
        <f>VLOOKUP($B$11,TUKETIM,6,FALSE)</f>
        <v>4723.950312500001</v>
      </c>
      <c r="G38" s="18">
        <f>VLOOKUP($B$11,TUKETIM,7,FALSE)</f>
        <v>2081.91795</v>
      </c>
      <c r="H38" s="18">
        <f>VLOOKUP($B$11,TUKETIM,8,FALSE)</f>
        <v>6805.868262500001</v>
      </c>
      <c r="I38" s="18">
        <f>VLOOKUP($B$11,TUKETIM,9,FALSE)</f>
        <v>4536.873312499999</v>
      </c>
      <c r="J38" s="18">
        <f>VLOOKUP($B$11,TUKETIM,10,FALSE)</f>
        <v>3897.5743291666658</v>
      </c>
      <c r="K38" s="18">
        <f>VLOOKUP($B$11,TUKETIM,11,FALSE)</f>
        <v>8434.4476416666657</v>
      </c>
      <c r="L38" s="29">
        <f>VLOOKUP($B$11,TUKETIM,12,FALSE)</f>
        <v>162.10192500000002</v>
      </c>
      <c r="M38" s="29">
        <f>VLOOKUP($B$11,TUKETIM,13,FALSE)</f>
        <v>5019.6639000000005</v>
      </c>
      <c r="N38" s="29">
        <f>VLOOKUP($B$11,TUKETIM,14,FALSE)</f>
        <v>5181.7658250000004</v>
      </c>
      <c r="O38" s="29">
        <f>VLOOKUP($B$11,TUKETIM,15,FALSE)</f>
        <v>29534.518154166668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225875.31419999999</v>
      </c>
      <c r="D39" s="18">
        <f>VLOOKUP($B$11,ANLASMA,4,FALSE)</f>
        <v>286.02</v>
      </c>
      <c r="E39" s="18">
        <f>VLOOKUP($B$11,ANLASMA,5,FALSE)</f>
        <v>226161.33419999998</v>
      </c>
      <c r="F39" s="18">
        <f>VLOOKUP($B$11,ANLASMA,6,FALSE)</f>
        <v>44244.148000000001</v>
      </c>
      <c r="G39" s="18">
        <f>VLOOKUP($B$11,ANLASMA,7,FALSE)</f>
        <v>27560.026999999998</v>
      </c>
      <c r="H39" s="18">
        <f>VLOOKUP($B$11,ANLASMA,8,FALSE)</f>
        <v>71804.175000000003</v>
      </c>
      <c r="I39" s="18">
        <f>VLOOKUP($B$11,ANLASMA,9,FALSE)</f>
        <v>50298.346599999997</v>
      </c>
      <c r="J39" s="18">
        <f>VLOOKUP($B$11,ANLASMA,10,FALSE)</f>
        <v>65620.5</v>
      </c>
      <c r="K39" s="18">
        <f>VLOOKUP($B$11,ANLASMA,11,FALSE)</f>
        <v>115918.84659999999</v>
      </c>
      <c r="L39" s="29">
        <f>VLOOKUP($B$11,ANLASMA,12,FALSE)</f>
        <v>706.21500000000003</v>
      </c>
      <c r="M39" s="29">
        <f>VLOOKUP($B$11,ANLASMA,13,FALSE)</f>
        <v>58920.2</v>
      </c>
      <c r="N39" s="29">
        <f>VLOOKUP($B$11,ANLASMA,14,FALSE)</f>
        <v>59626.414999999994</v>
      </c>
      <c r="O39" s="29">
        <f>VLOOKUP($B$11,ANLASMA,15,FALSE)</f>
        <v>473510.77079999994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7.2491723843026407E-2</v>
      </c>
      <c r="D17" s="14">
        <f t="shared" si="1"/>
        <v>0.15023604326183834</v>
      </c>
      <c r="E17" s="14">
        <f t="shared" si="2"/>
        <v>7.2506940973466563E-2</v>
      </c>
      <c r="F17" s="14">
        <f t="shared" si="3"/>
        <v>0.66788889754054448</v>
      </c>
      <c r="G17" s="14">
        <f t="shared" si="4"/>
        <v>4.3031551682535332</v>
      </c>
      <c r="H17" s="14">
        <f t="shared" si="5"/>
        <v>0.73475834399178674</v>
      </c>
      <c r="I17" s="14">
        <f t="shared" si="6"/>
        <v>0.14009463869564628</v>
      </c>
      <c r="J17" s="14">
        <f t="shared" si="7"/>
        <v>1.7577551358964389</v>
      </c>
      <c r="K17" s="14">
        <f t="shared" si="8"/>
        <v>0.19048659382869604</v>
      </c>
      <c r="L17" s="14">
        <f t="shared" si="9"/>
        <v>4.4047960129062123</v>
      </c>
      <c r="M17" s="14">
        <f t="shared" si="10"/>
        <v>116.52685182325844</v>
      </c>
      <c r="N17" s="14">
        <f t="shared" si="11"/>
        <v>13.495773511042881</v>
      </c>
      <c r="O17" s="19">
        <f t="shared" si="12"/>
        <v>0.12721169060331811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1.8005257564399648E-3</v>
      </c>
      <c r="D21" s="14">
        <f t="shared" si="1"/>
        <v>0</v>
      </c>
      <c r="E21" s="14">
        <f t="shared" si="2"/>
        <v>1.8001733340957801E-3</v>
      </c>
      <c r="F21" s="14">
        <f t="shared" si="3"/>
        <v>6.9289148390685826E-2</v>
      </c>
      <c r="G21" s="14">
        <f t="shared" si="4"/>
        <v>0</v>
      </c>
      <c r="H21" s="14">
        <f t="shared" si="5"/>
        <v>6.8014598838348789E-2</v>
      </c>
      <c r="I21" s="14">
        <f t="shared" si="6"/>
        <v>1.0595214502623242E-2</v>
      </c>
      <c r="J21" s="14">
        <f t="shared" si="7"/>
        <v>0</v>
      </c>
      <c r="K21" s="14">
        <f t="shared" si="8"/>
        <v>1.0265161580662723E-2</v>
      </c>
      <c r="L21" s="14">
        <f t="shared" si="9"/>
        <v>1.2951347687711161</v>
      </c>
      <c r="M21" s="14">
        <f t="shared" si="10"/>
        <v>0</v>
      </c>
      <c r="N21" s="14">
        <f t="shared" si="11"/>
        <v>1.1901238415734581</v>
      </c>
      <c r="O21" s="19">
        <f t="shared" si="12"/>
        <v>6.5002066494866959E-3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7.429224959946637E-2</v>
      </c>
      <c r="D25" s="14">
        <f t="shared" ref="D25:O25" si="13">SUM(D15:D24)</f>
        <v>0.15023604326183834</v>
      </c>
      <c r="E25" s="14">
        <f t="shared" si="13"/>
        <v>7.4307114307562344E-2</v>
      </c>
      <c r="F25" s="14">
        <f t="shared" si="13"/>
        <v>0.73717804593123026</v>
      </c>
      <c r="G25" s="14">
        <f t="shared" si="13"/>
        <v>4.3031551682535332</v>
      </c>
      <c r="H25" s="14">
        <f t="shared" si="13"/>
        <v>0.80277294283013556</v>
      </c>
      <c r="I25" s="14">
        <f t="shared" si="13"/>
        <v>0.15068985319826952</v>
      </c>
      <c r="J25" s="14">
        <f t="shared" si="13"/>
        <v>1.7577551358964389</v>
      </c>
      <c r="K25" s="14">
        <f t="shared" si="13"/>
        <v>0.20075175540935877</v>
      </c>
      <c r="L25" s="14">
        <f t="shared" si="13"/>
        <v>5.6999307816773284</v>
      </c>
      <c r="M25" s="14">
        <f t="shared" si="13"/>
        <v>116.52685182325844</v>
      </c>
      <c r="N25" s="14">
        <f t="shared" si="13"/>
        <v>14.685897352616339</v>
      </c>
      <c r="O25" s="14">
        <f t="shared" si="13"/>
        <v>0.1337118972528048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</v>
      </c>
      <c r="D33" s="14">
        <f t="shared" ref="D33:O33" si="14">SUM(D28:D32)</f>
        <v>0</v>
      </c>
      <c r="E33" s="14">
        <f t="shared" si="14"/>
        <v>0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</v>
      </c>
      <c r="J33" s="14">
        <f t="shared" si="14"/>
        <v>0</v>
      </c>
      <c r="K33" s="14">
        <f t="shared" si="14"/>
        <v>0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20432</v>
      </c>
      <c r="D37" s="18">
        <f>VLOOKUP($B$11,ABONE2,4,FALSE)</f>
        <v>4</v>
      </c>
      <c r="E37" s="18">
        <f>VLOOKUP($B$11,ABONE2,5,FALSE)</f>
        <v>20436</v>
      </c>
      <c r="F37" s="18">
        <f>VLOOKUP($B$11,ABONE2,6,FALSE)</f>
        <v>587</v>
      </c>
      <c r="G37" s="18">
        <f>VLOOKUP($B$11,ABONE2,7,FALSE)</f>
        <v>11</v>
      </c>
      <c r="H37" s="18">
        <f>VLOOKUP($B$11,ABONE2,8,FALSE)</f>
        <v>598</v>
      </c>
      <c r="I37" s="18">
        <f>VLOOKUP($B$11,ABONE2,9,FALSE)</f>
        <v>3981</v>
      </c>
      <c r="J37" s="18">
        <f>VLOOKUP($B$11,ABONE2,10,FALSE)</f>
        <v>128</v>
      </c>
      <c r="K37" s="18">
        <f>VLOOKUP($B$11,ABONE2,11,FALSE)</f>
        <v>4109</v>
      </c>
      <c r="L37" s="29">
        <f>VLOOKUP($B$11,ABONE2,12,FALSE)</f>
        <v>34</v>
      </c>
      <c r="M37" s="29">
        <f>VLOOKUP($B$11,ABONE2,13,FALSE)</f>
        <v>3</v>
      </c>
      <c r="N37" s="29">
        <f>VLOOKUP($B$11,ABONE2,14,FALSE)</f>
        <v>37</v>
      </c>
      <c r="O37" s="29">
        <f>VLOOKUP($B$11,ABONE2,15,FALSE)</f>
        <v>25180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2227.5954666666662</v>
      </c>
      <c r="D38" s="18">
        <f>VLOOKUP($B$11,TUKETIM,4,FALSE)</f>
        <v>1.2263083333333333</v>
      </c>
      <c r="E38" s="18">
        <f>VLOOKUP($B$11,TUKETIM,5,FALSE)</f>
        <v>2228.8217749999994</v>
      </c>
      <c r="F38" s="18">
        <f>VLOOKUP($B$11,TUKETIM,6,FALSE)</f>
        <v>119.40427916666665</v>
      </c>
      <c r="G38" s="18">
        <f>VLOOKUP($B$11,TUKETIM,7,FALSE)</f>
        <v>18.627404166666668</v>
      </c>
      <c r="H38" s="18">
        <f>VLOOKUP($B$11,TUKETIM,8,FALSE)</f>
        <v>138.03168333333332</v>
      </c>
      <c r="I38" s="18">
        <f>VLOOKUP($B$11,TUKETIM,9,FALSE)</f>
        <v>1205.4650750000001</v>
      </c>
      <c r="J38" s="18">
        <f>VLOOKUP($B$11,TUKETIM,10,FALSE)</f>
        <v>479.33017499999994</v>
      </c>
      <c r="K38" s="18">
        <f>VLOOKUP($B$11,TUKETIM,11,FALSE)</f>
        <v>1684.7952500000001</v>
      </c>
      <c r="L38" s="29">
        <f>VLOOKUP($B$11,TUKETIM,12,FALSE)</f>
        <v>598.4451958333334</v>
      </c>
      <c r="M38" s="29">
        <f>VLOOKUP($B$11,TUKETIM,13,FALSE)</f>
        <v>7.5290291666666667</v>
      </c>
      <c r="N38" s="29">
        <f>VLOOKUP($B$11,TUKETIM,14,FALSE)</f>
        <v>605.97422500000005</v>
      </c>
      <c r="O38" s="29">
        <f>VLOOKUP($B$11,TUKETIM,15,FALSE)</f>
        <v>4657.6229333333322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85104.044200000004</v>
      </c>
      <c r="D39" s="18">
        <f>VLOOKUP($B$11,ANLASMA,4,FALSE)</f>
        <v>28.2</v>
      </c>
      <c r="E39" s="18">
        <f>VLOOKUP($B$11,ANLASMA,5,FALSE)</f>
        <v>85132.244200000001</v>
      </c>
      <c r="F39" s="18">
        <f>VLOOKUP($B$11,ANLASMA,6,FALSE)</f>
        <v>2467.1499999999996</v>
      </c>
      <c r="G39" s="18">
        <f>VLOOKUP($B$11,ANLASMA,7,FALSE)</f>
        <v>372.6</v>
      </c>
      <c r="H39" s="18">
        <f>VLOOKUP($B$11,ANLASMA,8,FALSE)</f>
        <v>2839.7499999999995</v>
      </c>
      <c r="I39" s="18">
        <f>VLOOKUP($B$11,ANLASMA,9,FALSE)</f>
        <v>21805.588000000003</v>
      </c>
      <c r="J39" s="18">
        <f>VLOOKUP($B$11,ANLASMA,10,FALSE)</f>
        <v>7633.22</v>
      </c>
      <c r="K39" s="18">
        <f>VLOOKUP($B$11,ANLASMA,11,FALSE)</f>
        <v>29438.808000000005</v>
      </c>
      <c r="L39" s="29">
        <f>VLOOKUP($B$11,ANLASMA,12,FALSE)</f>
        <v>2212.692</v>
      </c>
      <c r="M39" s="29">
        <f>VLOOKUP($B$11,ANLASMA,13,FALSE)</f>
        <v>70.8</v>
      </c>
      <c r="N39" s="29">
        <f>VLOOKUP($B$11,ANLASMA,14,FALSE)</f>
        <v>2283.4920000000002</v>
      </c>
      <c r="O39" s="29">
        <f>VLOOKUP($B$11,ANLASMA,15,FALSE)</f>
        <v>119694.2942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v>0</v>
      </c>
      <c r="E15" s="14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2">(SUMIFS(TARIMSALAG2,KAYNAK,A15,SEBEP,B15,SÜRE,"Uzun",BİLDİRİM,"Bildirimsiz",İL,$B$10,İLÇE,$B$11)/VLOOKUP($B$11,ABONE2,6,FALSE))</f>
        <v>0</v>
      </c>
      <c r="G15" s="14">
        <f t="shared" ref="G15:G24" si="3">(SUMIFS(TARIMSALOG2,KAYNAK,A15,SEBEP,B15,SÜRE,"Uzun",BİLDİRİM,"Bildirimsiz",İL,$B$10,İLÇE,$B$11)/VLOOKUP($B$11,ABONE2,7,FALSE))</f>
        <v>0</v>
      </c>
      <c r="H15" s="14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5">(SUMIFS(TICARETHANEAG2,KAYNAK,A15,SEBEP,B15,SÜRE,"Uzun",BİLDİRİM,"Bildirimsiz",İL,$B$10,İLÇE,$B$11)/VLOOKUP($B$11,ABONE2,9,FALSE))</f>
        <v>0</v>
      </c>
      <c r="J15" s="14">
        <f t="shared" ref="J15:J24" si="6">(SUMIFS(TICARETHANEOG2,KAYNAK,A15,SEBEP,B15,SÜRE,"Uzun",BİLDİRİM,"Bildirimsiz",İL,$B$10,İLÇE,$B$11)/VLOOKUP($B$11,ABONE2,10,FALSE))</f>
        <v>0</v>
      </c>
      <c r="K15" s="14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8">(SUMIFS(SANAYIAG2,KAYNAK,A15,SEBEP,B15,SÜRE,"Uzun",BİLDİRİM,"Bildirimsiz",İL,$B$10,İLÇE,$B$11)/VLOOKUP($B$11,ABONE2,12,FALSE))</f>
        <v>0</v>
      </c>
      <c r="M15" s="14">
        <f t="shared" ref="M15:M24" si="9">(SUMIFS(SANAYIOG2,KAYNAK,A15,SEBEP,B15,SÜRE,"Uzun",BİLDİRİM,"Bildirimsiz",İL,$B$10,İLÇE,$B$11)/VLOOKUP($B$11,ABONE2,13,FALSE))</f>
        <v>0</v>
      </c>
      <c r="N15" s="14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v>0</v>
      </c>
      <c r="E16" s="14">
        <f t="shared" si="1"/>
        <v>0</v>
      </c>
      <c r="F16" s="14">
        <f t="shared" si="2"/>
        <v>0</v>
      </c>
      <c r="G16" s="14">
        <f t="shared" si="3"/>
        <v>0</v>
      </c>
      <c r="H16" s="14">
        <f t="shared" si="4"/>
        <v>0</v>
      </c>
      <c r="I16" s="14">
        <f t="shared" si="5"/>
        <v>0</v>
      </c>
      <c r="J16" s="14">
        <f t="shared" si="6"/>
        <v>0</v>
      </c>
      <c r="K16" s="14">
        <f t="shared" si="7"/>
        <v>0</v>
      </c>
      <c r="L16" s="14">
        <f t="shared" si="8"/>
        <v>0</v>
      </c>
      <c r="M16" s="14">
        <f t="shared" si="9"/>
        <v>0</v>
      </c>
      <c r="N16" s="14">
        <f t="shared" si="10"/>
        <v>0</v>
      </c>
      <c r="O16" s="19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0.13342333921025071</v>
      </c>
      <c r="D17" s="14">
        <v>0</v>
      </c>
      <c r="E17" s="14">
        <f t="shared" si="1"/>
        <v>0.13341803323262597</v>
      </c>
      <c r="F17" s="14">
        <f t="shared" si="2"/>
        <v>1.2466746166982474</v>
      </c>
      <c r="G17" s="14">
        <f t="shared" si="3"/>
        <v>11.668894454723359</v>
      </c>
      <c r="H17" s="14">
        <f t="shared" si="4"/>
        <v>1.643711562908728</v>
      </c>
      <c r="I17" s="14">
        <f t="shared" si="5"/>
        <v>0.33812257767409065</v>
      </c>
      <c r="J17" s="14">
        <f t="shared" si="6"/>
        <v>2.6406293659833358</v>
      </c>
      <c r="K17" s="14">
        <f t="shared" si="7"/>
        <v>0.43463921662512911</v>
      </c>
      <c r="L17" s="14">
        <f t="shared" si="8"/>
        <v>20.686614670212691</v>
      </c>
      <c r="M17" s="14">
        <f t="shared" si="9"/>
        <v>10.000148307839515</v>
      </c>
      <c r="N17" s="14">
        <f t="shared" si="10"/>
        <v>13.562303761963907</v>
      </c>
      <c r="O17" s="19">
        <f t="shared" si="11"/>
        <v>0.24392340061011836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4.7812404247513991E-2</v>
      </c>
      <c r="D18" s="14">
        <v>0</v>
      </c>
      <c r="E18" s="14">
        <f t="shared" si="1"/>
        <v>4.7809915703078062E-2</v>
      </c>
      <c r="F18" s="14">
        <f t="shared" si="2"/>
        <v>0.20609713707137411</v>
      </c>
      <c r="G18" s="14">
        <f t="shared" si="3"/>
        <v>0.31931430395027394</v>
      </c>
      <c r="H18" s="14">
        <f t="shared" si="4"/>
        <v>0.21041017200009413</v>
      </c>
      <c r="I18" s="14">
        <f t="shared" si="5"/>
        <v>0.14296709909776245</v>
      </c>
      <c r="J18" s="14">
        <f t="shared" si="6"/>
        <v>0.54509614184404798</v>
      </c>
      <c r="K18" s="14">
        <f t="shared" si="7"/>
        <v>0.15982357215032189</v>
      </c>
      <c r="L18" s="14">
        <f t="shared" si="8"/>
        <v>55.741876072878746</v>
      </c>
      <c r="M18" s="14">
        <f t="shared" si="9"/>
        <v>17.447552863306075</v>
      </c>
      <c r="N18" s="14">
        <f t="shared" si="10"/>
        <v>30.212327266496967</v>
      </c>
      <c r="O18" s="19">
        <f t="shared" si="11"/>
        <v>8.8923714117234626E-2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v>0</v>
      </c>
      <c r="E19" s="14">
        <f t="shared" si="1"/>
        <v>0</v>
      </c>
      <c r="F19" s="14">
        <f t="shared" si="2"/>
        <v>0</v>
      </c>
      <c r="G19" s="14">
        <f t="shared" si="3"/>
        <v>0</v>
      </c>
      <c r="H19" s="14">
        <f t="shared" si="4"/>
        <v>0</v>
      </c>
      <c r="I19" s="14">
        <f t="shared" si="5"/>
        <v>0</v>
      </c>
      <c r="J19" s="14">
        <f t="shared" si="6"/>
        <v>0</v>
      </c>
      <c r="K19" s="14">
        <f t="shared" si="7"/>
        <v>0</v>
      </c>
      <c r="L19" s="14">
        <f t="shared" si="8"/>
        <v>0</v>
      </c>
      <c r="M19" s="14">
        <f t="shared" si="9"/>
        <v>0</v>
      </c>
      <c r="N19" s="14">
        <f t="shared" si="10"/>
        <v>0</v>
      </c>
      <c r="O19" s="19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0.37489046165656831</v>
      </c>
      <c r="D20" s="14">
        <v>0</v>
      </c>
      <c r="E20" s="14">
        <f t="shared" si="1"/>
        <v>0.37487094932316611</v>
      </c>
      <c r="F20" s="14">
        <f t="shared" si="2"/>
        <v>3.9670665075162961</v>
      </c>
      <c r="G20" s="14">
        <f t="shared" si="3"/>
        <v>15.091904455210532</v>
      </c>
      <c r="H20" s="14">
        <f t="shared" si="4"/>
        <v>4.3908698579046481</v>
      </c>
      <c r="I20" s="14">
        <f t="shared" si="5"/>
        <v>0.5264711798104299</v>
      </c>
      <c r="J20" s="14">
        <f t="shared" si="6"/>
        <v>7.7113952059715434</v>
      </c>
      <c r="K20" s="14">
        <f t="shared" si="7"/>
        <v>0.82764932253931744</v>
      </c>
      <c r="L20" s="14">
        <f t="shared" si="8"/>
        <v>3.3847034630800008E-3</v>
      </c>
      <c r="M20" s="14">
        <f t="shared" si="9"/>
        <v>1.0312073839478086</v>
      </c>
      <c r="N20" s="14">
        <f t="shared" si="10"/>
        <v>0.68859982378623241</v>
      </c>
      <c r="O20" s="19">
        <f t="shared" si="11"/>
        <v>0.5989350947216785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2.321867070842595E-2</v>
      </c>
      <c r="D21" s="14">
        <v>0</v>
      </c>
      <c r="E21" s="14">
        <f t="shared" si="1"/>
        <v>2.3217462220906645E-2</v>
      </c>
      <c r="F21" s="14">
        <f t="shared" si="2"/>
        <v>0.29443650062183063</v>
      </c>
      <c r="G21" s="14">
        <f t="shared" si="3"/>
        <v>0</v>
      </c>
      <c r="H21" s="14">
        <f t="shared" si="4"/>
        <v>0.28321987202671328</v>
      </c>
      <c r="I21" s="14">
        <f t="shared" si="5"/>
        <v>4.0390367320760963E-2</v>
      </c>
      <c r="J21" s="14">
        <f t="shared" si="6"/>
        <v>0</v>
      </c>
      <c r="K21" s="14">
        <f t="shared" si="7"/>
        <v>3.869728110725177E-2</v>
      </c>
      <c r="L21" s="14">
        <f t="shared" si="8"/>
        <v>0</v>
      </c>
      <c r="M21" s="14">
        <f t="shared" si="9"/>
        <v>0</v>
      </c>
      <c r="N21" s="14">
        <f t="shared" si="10"/>
        <v>0</v>
      </c>
      <c r="O21" s="19">
        <f t="shared" si="11"/>
        <v>3.5827871491392646E-2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v>0</v>
      </c>
      <c r="E22" s="14">
        <f t="shared" si="1"/>
        <v>0</v>
      </c>
      <c r="F22" s="14">
        <f t="shared" si="2"/>
        <v>0</v>
      </c>
      <c r="G22" s="14">
        <f t="shared" si="3"/>
        <v>0</v>
      </c>
      <c r="H22" s="14">
        <f t="shared" si="4"/>
        <v>0</v>
      </c>
      <c r="I22" s="14">
        <f t="shared" si="5"/>
        <v>0</v>
      </c>
      <c r="J22" s="14">
        <f t="shared" si="6"/>
        <v>0</v>
      </c>
      <c r="K22" s="14">
        <f t="shared" si="7"/>
        <v>0</v>
      </c>
      <c r="L22" s="14">
        <f t="shared" si="8"/>
        <v>0</v>
      </c>
      <c r="M22" s="14">
        <f t="shared" si="9"/>
        <v>0</v>
      </c>
      <c r="N22" s="14">
        <f t="shared" si="10"/>
        <v>0</v>
      </c>
      <c r="O22" s="19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v>0</v>
      </c>
      <c r="E23" s="14">
        <f t="shared" si="1"/>
        <v>0</v>
      </c>
      <c r="F23" s="14">
        <f t="shared" si="2"/>
        <v>0</v>
      </c>
      <c r="G23" s="14">
        <f t="shared" si="3"/>
        <v>0</v>
      </c>
      <c r="H23" s="14">
        <f t="shared" si="4"/>
        <v>0</v>
      </c>
      <c r="I23" s="14">
        <f t="shared" si="5"/>
        <v>0</v>
      </c>
      <c r="J23" s="14">
        <f t="shared" si="6"/>
        <v>0</v>
      </c>
      <c r="K23" s="14">
        <f t="shared" si="7"/>
        <v>0</v>
      </c>
      <c r="L23" s="14">
        <f t="shared" si="8"/>
        <v>0</v>
      </c>
      <c r="M23" s="14">
        <f t="shared" si="9"/>
        <v>0</v>
      </c>
      <c r="N23" s="14">
        <f t="shared" si="10"/>
        <v>0</v>
      </c>
      <c r="O23" s="19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6.7677974111854371E-3</v>
      </c>
      <c r="D24" s="14">
        <v>0</v>
      </c>
      <c r="E24" s="14">
        <f t="shared" si="1"/>
        <v>6.7674451602401818E-3</v>
      </c>
      <c r="F24" s="14">
        <f t="shared" si="2"/>
        <v>2.7139830100469473E-2</v>
      </c>
      <c r="G24" s="14">
        <f t="shared" si="3"/>
        <v>0</v>
      </c>
      <c r="H24" s="14">
        <f t="shared" si="4"/>
        <v>2.6105931810927779E-2</v>
      </c>
      <c r="I24" s="14">
        <f t="shared" si="5"/>
        <v>6.2485198931236533E-3</v>
      </c>
      <c r="J24" s="14">
        <f t="shared" si="6"/>
        <v>0</v>
      </c>
      <c r="K24" s="14">
        <f t="shared" si="7"/>
        <v>5.986594003669121E-3</v>
      </c>
      <c r="L24" s="14">
        <f t="shared" si="8"/>
        <v>0</v>
      </c>
      <c r="M24" s="14">
        <f t="shared" si="9"/>
        <v>0</v>
      </c>
      <c r="N24" s="14">
        <f t="shared" si="10"/>
        <v>0</v>
      </c>
      <c r="O24" s="19">
        <f t="shared" si="11"/>
        <v>7.4412492042953181E-3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0.58611267323394434</v>
      </c>
      <c r="D25" s="14">
        <f t="shared" ref="D25:O25" si="12">SUM(D15:D24)</f>
        <v>0</v>
      </c>
      <c r="E25" s="14">
        <f t="shared" si="12"/>
        <v>0.58608380564001694</v>
      </c>
      <c r="F25" s="14">
        <f t="shared" si="12"/>
        <v>5.7414145920082174</v>
      </c>
      <c r="G25" s="14">
        <f t="shared" si="12"/>
        <v>27.080113213884164</v>
      </c>
      <c r="H25" s="14">
        <f t="shared" si="12"/>
        <v>6.5543173966511104</v>
      </c>
      <c r="I25" s="14">
        <f t="shared" si="12"/>
        <v>1.0541997437961679</v>
      </c>
      <c r="J25" s="14">
        <f t="shared" si="12"/>
        <v>10.897120713798927</v>
      </c>
      <c r="K25" s="14">
        <f t="shared" si="12"/>
        <v>1.4667959864256892</v>
      </c>
      <c r="L25" s="14">
        <f t="shared" si="12"/>
        <v>76.431875446554514</v>
      </c>
      <c r="M25" s="14">
        <f t="shared" si="12"/>
        <v>28.478908555093398</v>
      </c>
      <c r="N25" s="14">
        <f t="shared" si="12"/>
        <v>44.463230852247108</v>
      </c>
      <c r="O25" s="14">
        <f t="shared" si="12"/>
        <v>0.97505133014471945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0.47481742669067678</v>
      </c>
      <c r="D29" s="14"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0.47479301519498629</v>
      </c>
      <c r="F29" s="14">
        <f>(SUMIFS(TARIMSALAG2,KAYNAK,A29,SEBEP,B29,SÜRE,"Uzun",BİLDİRİM,"Bildirimli",İL,$B$10,İLÇE,$B$11)/VLOOKUP($B$11,ABONE2,6,FALSE))</f>
        <v>7.053914852638564</v>
      </c>
      <c r="G29" s="14">
        <f>(SUMIFS(TARIMSALOG2,KAYNAK,A29,SEBEP,B29,SÜRE,"Uzun",BİLDİRİM,"Bildirimli",İL,$B$10,İLÇE,$B$11)/VLOOKUP($B$11,ABONE2,7,FALSE))</f>
        <v>25.286386029724209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7.748485183194207</v>
      </c>
      <c r="I29" s="14">
        <f>(SUMIFS(TICARETHANEAG2,KAYNAK,A29,SEBEP,B29,SÜRE,"Uzun",BİLDİRİM,"Bildirimli",İL,$B$10,İLÇE,$B$11)/VLOOKUP($B$11,ABONE2,9,FALSE))</f>
        <v>0.90359353388456043</v>
      </c>
      <c r="J29" s="14">
        <f>(SUMIFS(TICARETHANEOG2,KAYNAK,A29,SEBEP,B29,SÜRE,"Uzun",BİLDİRİM,"Bildirimli",İL,$B$10,İLÇE,$B$11)/VLOOKUP($B$11,ABONE2,10,FALSE))</f>
        <v>8.3444935136783318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1.2155016943586088</v>
      </c>
      <c r="L29" s="14">
        <f>(SUMIFS(SANAYIAG2,KAYNAK,A29,SEBEP,B29,SÜRE,"Uzun",BİLDİRİM,"Bildirimli",İL,$B$10,İLÇE,$B$11)/VLOOKUP($B$11,ABONE2,12,FALSE))</f>
        <v>531.71553365956856</v>
      </c>
      <c r="M29" s="14">
        <f>(SUMIFS(SANAYIOG2,KAYNAK,A29,SEBEP,B29,SÜRE,"Uzun",BİLDİRİM,"Bildirimli",İL,$B$10,İLÇE,$B$11)/VLOOKUP($B$11,ABONE2,13,FALSE))</f>
        <v>75.071902791446846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227.28644641415409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1.0154115526458865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0.47481742669067678</v>
      </c>
      <c r="D33" s="14">
        <f t="shared" ref="D33:O33" si="13">SUM(D28:D32)</f>
        <v>0</v>
      </c>
      <c r="E33" s="14">
        <f t="shared" si="13"/>
        <v>0.47479301519498629</v>
      </c>
      <c r="F33" s="14">
        <f t="shared" si="13"/>
        <v>7.053914852638564</v>
      </c>
      <c r="G33" s="14">
        <f t="shared" si="13"/>
        <v>25.286386029724209</v>
      </c>
      <c r="H33" s="14">
        <f t="shared" si="13"/>
        <v>7.748485183194207</v>
      </c>
      <c r="I33" s="14">
        <f t="shared" si="13"/>
        <v>0.90359353388456043</v>
      </c>
      <c r="J33" s="14">
        <f t="shared" si="13"/>
        <v>8.3444935136783318</v>
      </c>
      <c r="K33" s="14">
        <f t="shared" si="13"/>
        <v>1.2155016943586088</v>
      </c>
      <c r="L33" s="14">
        <f t="shared" si="13"/>
        <v>531.71553365956856</v>
      </c>
      <c r="M33" s="14">
        <f t="shared" si="13"/>
        <v>75.071902791446846</v>
      </c>
      <c r="N33" s="14">
        <f t="shared" si="13"/>
        <v>227.28644641415409</v>
      </c>
      <c r="O33" s="14">
        <f t="shared" si="13"/>
        <v>1.0154115526458865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19212</v>
      </c>
      <c r="D37" s="18">
        <f>VLOOKUP($B$11,ABONE2,4,FALSE)</f>
        <v>1</v>
      </c>
      <c r="E37" s="18">
        <f>VLOOKUP($B$11,ABONE2,5,FALSE)</f>
        <v>19213</v>
      </c>
      <c r="F37" s="18">
        <f>VLOOKUP($B$11,ABONE2,6,FALSE)</f>
        <v>909</v>
      </c>
      <c r="G37" s="18">
        <f>VLOOKUP($B$11,ABONE2,7,FALSE)</f>
        <v>36</v>
      </c>
      <c r="H37" s="18">
        <f>VLOOKUP($B$11,ABONE2,8,FALSE)</f>
        <v>945</v>
      </c>
      <c r="I37" s="18">
        <f>VLOOKUP($B$11,ABONE2,9,FALSE)</f>
        <v>3017</v>
      </c>
      <c r="J37" s="18">
        <f>VLOOKUP($B$11,ABONE2,10,FALSE)</f>
        <v>132</v>
      </c>
      <c r="K37" s="18">
        <f>VLOOKUP($B$11,ABONE2,11,FALSE)</f>
        <v>3149</v>
      </c>
      <c r="L37" s="29">
        <f>VLOOKUP($B$11,ABONE2,12,FALSE)</f>
        <v>5</v>
      </c>
      <c r="M37" s="29">
        <f>VLOOKUP($B$11,ABONE2,13,FALSE)</f>
        <v>10</v>
      </c>
      <c r="N37" s="29">
        <f>VLOOKUP($B$11,ABONE2,14,FALSE)</f>
        <v>15</v>
      </c>
      <c r="O37" s="29">
        <f>VLOOKUP($B$11,ABONE2,15,FALSE)</f>
        <v>23322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1818.5284666666669</v>
      </c>
      <c r="D38" s="18">
        <f>VLOOKUP($B$11,TUKETIM,4,FALSE)</f>
        <v>6.2800000000000009E-2</v>
      </c>
      <c r="E38" s="18">
        <f>VLOOKUP($B$11,TUKETIM,5,FALSE)</f>
        <v>1818.5912666666668</v>
      </c>
      <c r="F38" s="18">
        <f>VLOOKUP($B$11,TUKETIM,6,FALSE)</f>
        <v>384.3609166666667</v>
      </c>
      <c r="G38" s="18">
        <f>VLOOKUP($B$11,TUKETIM,7,FALSE)</f>
        <v>127.95712916666666</v>
      </c>
      <c r="H38" s="18">
        <f>VLOOKUP($B$11,TUKETIM,8,FALSE)</f>
        <v>512.31804583333337</v>
      </c>
      <c r="I38" s="18">
        <f>VLOOKUP($B$11,TUKETIM,9,FALSE)</f>
        <v>917.01411666666661</v>
      </c>
      <c r="J38" s="18">
        <f>VLOOKUP($B$11,TUKETIM,10,FALSE)</f>
        <v>514.46241666666674</v>
      </c>
      <c r="K38" s="18">
        <f>VLOOKUP($B$11,TUKETIM,11,FALSE)</f>
        <v>1431.4765333333335</v>
      </c>
      <c r="L38" s="29">
        <f>VLOOKUP($B$11,TUKETIM,12,FALSE)</f>
        <v>6.9632333333333341</v>
      </c>
      <c r="M38" s="29">
        <f>VLOOKUP($B$11,TUKETIM,13,FALSE)</f>
        <v>268.14049166666666</v>
      </c>
      <c r="N38" s="29">
        <f>VLOOKUP($B$11,TUKETIM,14,FALSE)</f>
        <v>275.103725</v>
      </c>
      <c r="O38" s="29">
        <f>VLOOKUP($B$11,TUKETIM,15,FALSE)</f>
        <v>4037.4895708333338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74021.761000000013</v>
      </c>
      <c r="D39" s="18">
        <f>VLOOKUP($B$11,ANLASMA,4,FALSE)</f>
        <v>5</v>
      </c>
      <c r="E39" s="18">
        <f>VLOOKUP($B$11,ANLASMA,5,FALSE)</f>
        <v>74026.761000000013</v>
      </c>
      <c r="F39" s="18">
        <f>VLOOKUP($B$11,ANLASMA,6,FALSE)</f>
        <v>4042.7900000000004</v>
      </c>
      <c r="G39" s="18">
        <f>VLOOKUP($B$11,ANLASMA,7,FALSE)</f>
        <v>1769.18</v>
      </c>
      <c r="H39" s="18">
        <f>VLOOKUP($B$11,ANLASMA,8,FALSE)</f>
        <v>5811.97</v>
      </c>
      <c r="I39" s="18">
        <f>VLOOKUP($B$11,ANLASMA,9,FALSE)</f>
        <v>14537.438000000002</v>
      </c>
      <c r="J39" s="18">
        <f>VLOOKUP($B$11,ANLASMA,10,FALSE)</f>
        <v>9587.08</v>
      </c>
      <c r="K39" s="18">
        <f>VLOOKUP($B$11,ANLASMA,11,FALSE)</f>
        <v>24124.518000000004</v>
      </c>
      <c r="L39" s="29">
        <f>VLOOKUP($B$11,ANLASMA,12,FALSE)</f>
        <v>30.436</v>
      </c>
      <c r="M39" s="29">
        <f>VLOOKUP($B$11,ANLASMA,13,FALSE)</f>
        <v>3516</v>
      </c>
      <c r="N39" s="29">
        <f>VLOOKUP($B$11,ANLASMA,14,FALSE)</f>
        <v>3546.4360000000001</v>
      </c>
      <c r="O39" s="29">
        <f>VLOOKUP($B$11,ANLASMA,15,FALSE)</f>
        <v>107509.68500000003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8.4444599640143253E-2</v>
      </c>
      <c r="D17" s="14">
        <f t="shared" si="1"/>
        <v>5.6322519416337896E-2</v>
      </c>
      <c r="E17" s="14">
        <f t="shared" si="2"/>
        <v>8.4285717830969206E-2</v>
      </c>
      <c r="F17" s="14">
        <f t="shared" si="3"/>
        <v>1.3564098554707276</v>
      </c>
      <c r="G17" s="14">
        <f t="shared" si="4"/>
        <v>4.4795523744938359</v>
      </c>
      <c r="H17" s="14">
        <f t="shared" si="5"/>
        <v>2.9920537110288126</v>
      </c>
      <c r="I17" s="14">
        <f t="shared" si="6"/>
        <v>0.10134400501511057</v>
      </c>
      <c r="J17" s="14">
        <f t="shared" si="7"/>
        <v>1.7871456896881979</v>
      </c>
      <c r="K17" s="14">
        <f t="shared" si="8"/>
        <v>0.17905553863080284</v>
      </c>
      <c r="L17" s="14">
        <f t="shared" si="9"/>
        <v>7.4844456743997492E-2</v>
      </c>
      <c r="M17" s="14">
        <f t="shared" si="10"/>
        <v>71.960772370412514</v>
      </c>
      <c r="N17" s="14">
        <f t="shared" si="11"/>
        <v>49.259953029254028</v>
      </c>
      <c r="O17" s="19">
        <f t="shared" si="12"/>
        <v>0.36040009980164489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9.6407745812095453E-3</v>
      </c>
      <c r="D21" s="14">
        <f t="shared" si="1"/>
        <v>0</v>
      </c>
      <c r="E21" s="14">
        <f t="shared" si="2"/>
        <v>9.5863069282083619E-3</v>
      </c>
      <c r="F21" s="14">
        <f t="shared" si="3"/>
        <v>0.16991801185544575</v>
      </c>
      <c r="G21" s="14">
        <f t="shared" si="4"/>
        <v>0</v>
      </c>
      <c r="H21" s="14">
        <f t="shared" si="5"/>
        <v>8.0929004678489166E-2</v>
      </c>
      <c r="I21" s="14">
        <f t="shared" si="6"/>
        <v>1.5052956750410209E-2</v>
      </c>
      <c r="J21" s="14">
        <f t="shared" si="7"/>
        <v>0</v>
      </c>
      <c r="K21" s="14">
        <f t="shared" si="8"/>
        <v>1.4359050483047619E-2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1.589616003302164E-2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9.4085374221352797E-2</v>
      </c>
      <c r="D25" s="14">
        <f t="shared" ref="D25:O25" si="13">SUM(D15:D24)</f>
        <v>5.6322519416337896E-2</v>
      </c>
      <c r="E25" s="14">
        <f t="shared" si="13"/>
        <v>9.3872024759177566E-2</v>
      </c>
      <c r="F25" s="14">
        <f t="shared" si="13"/>
        <v>1.5263278673261733</v>
      </c>
      <c r="G25" s="14">
        <f t="shared" si="13"/>
        <v>4.4795523744938359</v>
      </c>
      <c r="H25" s="14">
        <f t="shared" si="13"/>
        <v>3.0729827157073015</v>
      </c>
      <c r="I25" s="14">
        <f t="shared" si="13"/>
        <v>0.11639696176552078</v>
      </c>
      <c r="J25" s="14">
        <f t="shared" si="13"/>
        <v>1.7871456896881979</v>
      </c>
      <c r="K25" s="14">
        <f t="shared" si="13"/>
        <v>0.19341458911385045</v>
      </c>
      <c r="L25" s="14">
        <f t="shared" si="13"/>
        <v>7.4844456743997492E-2</v>
      </c>
      <c r="M25" s="14">
        <f t="shared" si="13"/>
        <v>71.960772370412514</v>
      </c>
      <c r="N25" s="14">
        <f t="shared" si="13"/>
        <v>49.259953029254028</v>
      </c>
      <c r="O25" s="14">
        <f t="shared" si="13"/>
        <v>0.37629625983466652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5.6977087206488732E-2</v>
      </c>
      <c r="D29" s="14">
        <f>(SUMIFS(MESKENOG2,KAYNAK,A29,SEBEP,B29,SÜRE,"Uzun",BİLDİRİM,"Bildirimli",İL,$B$10,İLÇE,$B$11)/VLOOKUP($B$11,ABONE2,4,FALSE))</f>
        <v>0.24245854112851545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5.8025005025257245E-2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3.0530009927944683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1.5989095228478289</v>
      </c>
      <c r="I29" s="14">
        <f>(SUMIFS(TICARETHANEAG2,KAYNAK,A29,SEBEP,B29,SÜRE,"Uzun",BİLDİRİM,"Bildirimli",İL,$B$10,İLÇE,$B$11)/VLOOKUP($B$11,ABONE2,9,FALSE))</f>
        <v>9.0736680537710321E-2</v>
      </c>
      <c r="J29" s="14">
        <f>(SUMIFS(TICARETHANEOG2,KAYNAK,A29,SEBEP,B29,SÜRE,"Uzun",BİLDİRİM,"Bildirimli",İL,$B$10,İLÇE,$B$11)/VLOOKUP($B$11,ABONE2,10,FALSE))</f>
        <v>0.44922457429364043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0.10726213798606676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0.18555820282447735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1.4294067095739939E-2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1.421330965452107E-2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2.8952873162869364E-2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2.7618213103786843E-2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1.5305654795635958E-2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7.1271154302228676E-2</v>
      </c>
      <c r="D33" s="14">
        <f t="shared" ref="D33:O33" si="14">SUM(D28:D32)</f>
        <v>0.24245854112851545</v>
      </c>
      <c r="E33" s="14">
        <f t="shared" si="14"/>
        <v>7.2238314679778315E-2</v>
      </c>
      <c r="F33" s="14">
        <f t="shared" si="14"/>
        <v>0</v>
      </c>
      <c r="G33" s="14">
        <f t="shared" si="14"/>
        <v>3.0530009927944683</v>
      </c>
      <c r="H33" s="14">
        <f t="shared" si="14"/>
        <v>1.5989095228478289</v>
      </c>
      <c r="I33" s="14">
        <f t="shared" si="14"/>
        <v>0.11968955370057968</v>
      </c>
      <c r="J33" s="14">
        <f t="shared" si="14"/>
        <v>0.44922457429364043</v>
      </c>
      <c r="K33" s="14">
        <f t="shared" si="14"/>
        <v>0.13488035108985361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0.2008638576201133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20064</v>
      </c>
      <c r="D37" s="18">
        <f>VLOOKUP($B$11,ABONE2,4,FALSE)</f>
        <v>114</v>
      </c>
      <c r="E37" s="18">
        <f>VLOOKUP($B$11,ABONE2,5,FALSE)</f>
        <v>20178</v>
      </c>
      <c r="F37" s="18">
        <f>VLOOKUP($B$11,ABONE2,6,FALSE)</f>
        <v>984</v>
      </c>
      <c r="G37" s="18">
        <f>VLOOKUP($B$11,ABONE2,7,FALSE)</f>
        <v>1082</v>
      </c>
      <c r="H37" s="18">
        <f>VLOOKUP($B$11,ABONE2,8,FALSE)</f>
        <v>2066</v>
      </c>
      <c r="I37" s="18">
        <f>VLOOKUP($B$11,ABONE2,9,FALSE)</f>
        <v>4180</v>
      </c>
      <c r="J37" s="18">
        <f>VLOOKUP($B$11,ABONE2,10,FALSE)</f>
        <v>202</v>
      </c>
      <c r="K37" s="18">
        <f>VLOOKUP($B$11,ABONE2,11,FALSE)</f>
        <v>4382</v>
      </c>
      <c r="L37" s="29">
        <f>VLOOKUP($B$11,ABONE2,12,FALSE)</f>
        <v>6</v>
      </c>
      <c r="M37" s="29">
        <f>VLOOKUP($B$11,ABONE2,13,FALSE)</f>
        <v>13</v>
      </c>
      <c r="N37" s="29">
        <f>VLOOKUP($B$11,ABONE2,14,FALSE)</f>
        <v>19</v>
      </c>
      <c r="O37" s="29">
        <f>VLOOKUP($B$11,ABONE2,15,FALSE)</f>
        <v>26645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3071.2502791666666</v>
      </c>
      <c r="D38" s="18">
        <f>VLOOKUP($B$11,TUKETIM,4,FALSE)</f>
        <v>3.5213833333333335</v>
      </c>
      <c r="E38" s="18">
        <f>VLOOKUP($B$11,TUKETIM,5,FALSE)</f>
        <v>3074.7716624999998</v>
      </c>
      <c r="F38" s="18">
        <f>VLOOKUP($B$11,TUKETIM,6,FALSE)</f>
        <v>406.89204166666673</v>
      </c>
      <c r="G38" s="18">
        <f>VLOOKUP($B$11,TUKETIM,7,FALSE)</f>
        <v>1370.8166291666666</v>
      </c>
      <c r="H38" s="18">
        <f>VLOOKUP($B$11,TUKETIM,8,FALSE)</f>
        <v>1777.7086708333334</v>
      </c>
      <c r="I38" s="18">
        <f>VLOOKUP($B$11,TUKETIM,9,FALSE)</f>
        <v>1218.6808375000001</v>
      </c>
      <c r="J38" s="18">
        <f>VLOOKUP($B$11,TUKETIM,10,FALSE)</f>
        <v>1142.3703416666665</v>
      </c>
      <c r="K38" s="18">
        <f>VLOOKUP($B$11,TUKETIM,11,FALSE)</f>
        <v>2361.0511791666668</v>
      </c>
      <c r="L38" s="29">
        <f>VLOOKUP($B$11,TUKETIM,12,FALSE)</f>
        <v>18.564933333333332</v>
      </c>
      <c r="M38" s="29">
        <f>VLOOKUP($B$11,TUKETIM,13,FALSE)</f>
        <v>323.74094166666669</v>
      </c>
      <c r="N38" s="29">
        <f>VLOOKUP($B$11,TUKETIM,14,FALSE)</f>
        <v>342.30587500000001</v>
      </c>
      <c r="O38" s="29">
        <f>VLOOKUP($B$11,TUKETIM,15,FALSE)</f>
        <v>7555.8373874999997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86507.842999999993</v>
      </c>
      <c r="D39" s="18">
        <f>VLOOKUP($B$11,ANLASMA,4,FALSE)</f>
        <v>658.68299999999999</v>
      </c>
      <c r="E39" s="18">
        <f>VLOOKUP($B$11,ANLASMA,5,FALSE)</f>
        <v>87166.525999999998</v>
      </c>
      <c r="F39" s="18">
        <f>VLOOKUP($B$11,ANLASMA,6,FALSE)</f>
        <v>4581.4779999999992</v>
      </c>
      <c r="G39" s="18">
        <f>VLOOKUP($B$11,ANLASMA,7,FALSE)</f>
        <v>12495.526000000002</v>
      </c>
      <c r="H39" s="18">
        <f>VLOOKUP($B$11,ANLASMA,8,FALSE)</f>
        <v>17077.004000000001</v>
      </c>
      <c r="I39" s="18">
        <f>VLOOKUP($B$11,ANLASMA,9,FALSE)</f>
        <v>22108.151800000003</v>
      </c>
      <c r="J39" s="18">
        <f>VLOOKUP($B$11,ANLASMA,10,FALSE)</f>
        <v>16611.68</v>
      </c>
      <c r="K39" s="18">
        <f>VLOOKUP($B$11,ANLASMA,11,FALSE)</f>
        <v>38719.8318</v>
      </c>
      <c r="L39" s="29">
        <f>VLOOKUP($B$11,ANLASMA,12,FALSE)</f>
        <v>76</v>
      </c>
      <c r="M39" s="29">
        <f>VLOOKUP($B$11,ANLASMA,13,FALSE)</f>
        <v>22991</v>
      </c>
      <c r="N39" s="29">
        <f>VLOOKUP($B$11,ANLASMA,14,FALSE)</f>
        <v>23067</v>
      </c>
      <c r="O39" s="29">
        <f>VLOOKUP($B$11,ANLASMA,15,FALSE)</f>
        <v>166030.36180000001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" zoomScale="80" zoomScaleNormal="80" workbookViewId="0">
      <selection activeCell="B11" sqref="B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(SUMIFS(MESKENAG2,KAYNAK,A15,SEBEP,B15,SÜRE,"Uzun",BİLDİRİM,"Bildirimsiz",İL,$B$10)/VLOOKUP($B$10,ABONE2,3,FALSE))</f>
        <v>0</v>
      </c>
      <c r="D15" s="14">
        <f t="shared" ref="D15:D24" si="1">(SUMIFS(MESKENOG2,KAYNAK,A15,SEBEP,B15,SÜRE,"Uzun",BİLDİRİM,"Bildirimsiz",İL,$B$10)/VLOOKUP($B$10,ABONE2,4,FALSE))</f>
        <v>0</v>
      </c>
      <c r="E15" s="14">
        <f t="shared" ref="E15:E24" si="2">(SUMIFS(MESKENAG2,KAYNAK,A15,SEBEP,B15,SÜRE,"Uzun",BİLDİRİM,"Bildirimsiz",İL,$B$10)+SUMIFS(MESKENOG2,KAYNAK,A15,SEBEP,B15,SÜRE,"Uzun",BİLDİRİM,"Bildirimsiz",İL,$B$10))/VLOOKUP($B$10,ABONE2,5,FALSE)</f>
        <v>0</v>
      </c>
      <c r="F15" s="14">
        <f t="shared" ref="F15:F24" si="3">(SUMIFS(TARIMSALAG2,KAYNAK,A15,SEBEP,B15,SÜRE,"Uzun",BİLDİRİM,"Bildirimsiz",İL,$B$10)/VLOOKUP($B$10,ABONE2,6,FALSE))</f>
        <v>0</v>
      </c>
      <c r="G15" s="14">
        <f t="shared" ref="G15:G24" si="4">(SUMIFS(TARIMSALOG2,KAYNAK,A15,SEBEP,B15,SÜRE,"Uzun",BİLDİRİM,"Bildirimsiz",İL,$B$10)/VLOOKUP($B$10,ABONE2,7,FALSE))</f>
        <v>0</v>
      </c>
      <c r="H15" s="14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0</v>
      </c>
      <c r="I15" s="14">
        <f t="shared" ref="I15:I24" si="6">(SUMIFS(TICARETHANEAG2,KAYNAK,A15,SEBEP,B15,SÜRE,"Uzun",BİLDİRİM,"Bildirimsiz",İL,$B$10)/VLOOKUP($B$10,ABONE2,9,FALSE))</f>
        <v>0</v>
      </c>
      <c r="J15" s="14">
        <f t="shared" ref="J15:J24" si="7">(SUMIFS(TICARETHANEOG2,KAYNAK,A15,SEBEP,B15,SÜRE,"Uzun",BİLDİRİM,"Bildirimsiz",İL,$B$10)/VLOOKUP($B$10,ABONE2,10,FALSE))</f>
        <v>0</v>
      </c>
      <c r="K15" s="14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0</v>
      </c>
      <c r="L15" s="14">
        <f t="shared" ref="L15:L24" si="9">(SUMIFS(SANAYIAG2,KAYNAK,A15,SEBEP,B15,SÜRE,"Uzun",BİLDİRİM,"Bildirimsiz",İL,$B$10)/VLOOKUP($B$10,ABONE2,12,FALSE))</f>
        <v>0</v>
      </c>
      <c r="M15" s="14">
        <f t="shared" ref="M15:M24" si="10">(SUMIFS(SANAYIOG2,KAYNAK,A15,SEBEP,B15,SÜRE,"Uzun",BİLDİRİM,"Bildirimsiz",İL,$B$10)/VLOOKUP($B$10,ABONE2,13,FALSE))</f>
        <v>0</v>
      </c>
      <c r="N15" s="14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</v>
      </c>
      <c r="O15" s="19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0.17775659156109899</v>
      </c>
      <c r="D17" s="14">
        <f t="shared" si="1"/>
        <v>2.6131715629583043</v>
      </c>
      <c r="E17" s="14">
        <f t="shared" si="2"/>
        <v>0.18029352512604635</v>
      </c>
      <c r="F17" s="14">
        <f t="shared" si="3"/>
        <v>4.342544634664919</v>
      </c>
      <c r="G17" s="14">
        <f t="shared" si="4"/>
        <v>10.813474554593761</v>
      </c>
      <c r="H17" s="14">
        <f t="shared" si="5"/>
        <v>6.3637500537405192</v>
      </c>
      <c r="I17" s="14">
        <f t="shared" si="6"/>
        <v>0.41354692145734728</v>
      </c>
      <c r="J17" s="14">
        <f t="shared" si="7"/>
        <v>11.640733190426193</v>
      </c>
      <c r="K17" s="14">
        <f t="shared" si="8"/>
        <v>0.86311970190222931</v>
      </c>
      <c r="L17" s="14">
        <f t="shared" si="9"/>
        <v>50.915335315563787</v>
      </c>
      <c r="M17" s="14">
        <f t="shared" si="10"/>
        <v>170.86523884892932</v>
      </c>
      <c r="N17" s="14">
        <f t="shared" si="11"/>
        <v>120.03589275394762</v>
      </c>
      <c r="O17" s="19">
        <f t="shared" si="12"/>
        <v>0.79951838699865274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8.1269898400272815E-3</v>
      </c>
      <c r="D18" s="14">
        <f t="shared" si="1"/>
        <v>0</v>
      </c>
      <c r="E18" s="14">
        <f t="shared" si="2"/>
        <v>8.11852408222038E-3</v>
      </c>
      <c r="F18" s="14">
        <f t="shared" si="3"/>
        <v>5.760431399801585E-3</v>
      </c>
      <c r="G18" s="14">
        <f t="shared" si="4"/>
        <v>7.4678847152665905E-4</v>
      </c>
      <c r="H18" s="14">
        <f t="shared" si="5"/>
        <v>4.1944119278968768E-3</v>
      </c>
      <c r="I18" s="14">
        <f t="shared" si="6"/>
        <v>1.6139037343104286E-2</v>
      </c>
      <c r="J18" s="14">
        <f t="shared" si="7"/>
        <v>7.9515963794861727E-2</v>
      </c>
      <c r="K18" s="14">
        <f t="shared" si="8"/>
        <v>1.8676854063908035E-2</v>
      </c>
      <c r="L18" s="14">
        <f t="shared" si="9"/>
        <v>0.52534208632012391</v>
      </c>
      <c r="M18" s="14">
        <f t="shared" si="10"/>
        <v>2.5623184110935084</v>
      </c>
      <c r="N18" s="14">
        <f t="shared" si="11"/>
        <v>1.6991399378370473</v>
      </c>
      <c r="O18" s="19">
        <f t="shared" si="12"/>
        <v>1.2000073110160714E-2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1.0658081400083194E-2</v>
      </c>
      <c r="D20" s="14">
        <f t="shared" si="1"/>
        <v>3.0968828785452795E-3</v>
      </c>
      <c r="E20" s="14">
        <f t="shared" si="2"/>
        <v>1.0650205018215706E-2</v>
      </c>
      <c r="F20" s="14">
        <f t="shared" si="3"/>
        <v>0.10932764392147044</v>
      </c>
      <c r="G20" s="14">
        <f t="shared" si="4"/>
        <v>3.9527099684943195E-2</v>
      </c>
      <c r="H20" s="14">
        <f t="shared" si="5"/>
        <v>8.7525331114651106E-2</v>
      </c>
      <c r="I20" s="14">
        <f t="shared" si="6"/>
        <v>1.2496072129064999E-2</v>
      </c>
      <c r="J20" s="14">
        <f t="shared" si="7"/>
        <v>0.19200051866266687</v>
      </c>
      <c r="K20" s="14">
        <f t="shared" si="8"/>
        <v>1.9684009622663111E-2</v>
      </c>
      <c r="L20" s="14">
        <f t="shared" si="9"/>
        <v>3.0603105452802901E-5</v>
      </c>
      <c r="M20" s="14">
        <f t="shared" si="10"/>
        <v>1.3712864148242137E-2</v>
      </c>
      <c r="N20" s="14">
        <f t="shared" si="11"/>
        <v>7.9149405032900282E-3</v>
      </c>
      <c r="O20" s="19">
        <f t="shared" si="12"/>
        <v>1.6265777365912538E-2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3.2649203005185312E-2</v>
      </c>
      <c r="D21" s="14">
        <f t="shared" si="1"/>
        <v>0</v>
      </c>
      <c r="E21" s="14">
        <f t="shared" si="2"/>
        <v>3.2615192842668686E-2</v>
      </c>
      <c r="F21" s="14">
        <f t="shared" si="3"/>
        <v>0.5334455955187809</v>
      </c>
      <c r="G21" s="14">
        <f t="shared" si="4"/>
        <v>1.5643322098924308E-3</v>
      </c>
      <c r="H21" s="14">
        <f t="shared" si="5"/>
        <v>0.36731162327565026</v>
      </c>
      <c r="I21" s="14">
        <f t="shared" si="6"/>
        <v>7.0647982030392353E-2</v>
      </c>
      <c r="J21" s="14">
        <f t="shared" si="7"/>
        <v>3.2617863778637468E-3</v>
      </c>
      <c r="K21" s="14">
        <f t="shared" si="8"/>
        <v>6.7949621228555176E-2</v>
      </c>
      <c r="L21" s="14">
        <f t="shared" si="9"/>
        <v>1.5977441186278805</v>
      </c>
      <c r="M21" s="14">
        <f t="shared" si="10"/>
        <v>0.12138541338337183</v>
      </c>
      <c r="N21" s="14">
        <f t="shared" si="11"/>
        <v>0.74699948541418648</v>
      </c>
      <c r="O21" s="19">
        <f t="shared" si="12"/>
        <v>5.7497326096668237E-2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8.6938990979660842E-4</v>
      </c>
      <c r="D22" s="14">
        <f t="shared" si="1"/>
        <v>0</v>
      </c>
      <c r="E22" s="14">
        <f t="shared" si="2"/>
        <v>8.6848427996797837E-4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4.8876302071400729E-3</v>
      </c>
      <c r="J22" s="14">
        <f t="shared" si="7"/>
        <v>0</v>
      </c>
      <c r="K22" s="14">
        <f t="shared" si="8"/>
        <v>4.691913715993608E-3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1.4139935255578625E-3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1.8371825959574218E-4</v>
      </c>
      <c r="D24" s="14">
        <f t="shared" si="1"/>
        <v>0</v>
      </c>
      <c r="E24" s="14">
        <f t="shared" si="2"/>
        <v>1.8352688316719261E-4</v>
      </c>
      <c r="F24" s="14">
        <f t="shared" si="3"/>
        <v>7.2798942284368364E-4</v>
      </c>
      <c r="G24" s="14">
        <f t="shared" si="4"/>
        <v>0</v>
      </c>
      <c r="H24" s="14">
        <f t="shared" si="5"/>
        <v>5.0060075001170327E-4</v>
      </c>
      <c r="I24" s="14">
        <f t="shared" si="6"/>
        <v>1.4054965382246986E-4</v>
      </c>
      <c r="J24" s="14">
        <f t="shared" si="7"/>
        <v>0</v>
      </c>
      <c r="K24" s="14">
        <f t="shared" si="8"/>
        <v>1.3492159197814308E-4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1.9308974401084075E-4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0.23024397397578711</v>
      </c>
      <c r="D25" s="14">
        <f t="shared" ref="D25:O25" si="13">SUM(D15:D24)</f>
        <v>2.6162684458368495</v>
      </c>
      <c r="E25" s="14">
        <f t="shared" si="13"/>
        <v>0.23272945823228627</v>
      </c>
      <c r="F25" s="14">
        <f t="shared" si="13"/>
        <v>4.9918062949278159</v>
      </c>
      <c r="G25" s="14">
        <f t="shared" si="13"/>
        <v>10.855312774960122</v>
      </c>
      <c r="H25" s="14">
        <f t="shared" si="13"/>
        <v>6.8232820208087297</v>
      </c>
      <c r="I25" s="14">
        <f t="shared" si="13"/>
        <v>0.51785819282087153</v>
      </c>
      <c r="J25" s="14">
        <f t="shared" si="13"/>
        <v>11.915511459261586</v>
      </c>
      <c r="K25" s="14">
        <f t="shared" si="13"/>
        <v>0.9742570221253275</v>
      </c>
      <c r="L25" s="14">
        <f t="shared" si="13"/>
        <v>53.03845212361724</v>
      </c>
      <c r="M25" s="14">
        <f t="shared" si="13"/>
        <v>173.56265553755443</v>
      </c>
      <c r="N25" s="14">
        <f t="shared" si="13"/>
        <v>122.48994711770214</v>
      </c>
      <c r="O25" s="14">
        <f t="shared" si="13"/>
        <v>0.88688864684096291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(SUMIFS(MESKENAG2,KAYNAK,A28,SEBEP,B28,SÜRE,"Uzun",BİLDİRİM,"Bildirimli",İL,$B$10)/VLOOKUP($B$10,ABONE2,3,FALSE))</f>
        <v>1.8038256046049269E-3</v>
      </c>
      <c r="D28" s="14">
        <f>(SUMIFS(MESKENOG2,KAYNAK,A28,SEBEP,B28,SÜRE,"Uzun",BİLDİRİM,"Bildirimli",İL,$B$10)/VLOOKUP($B$10,ABONE2,4,FALSE))</f>
        <v>6.1711314910281971E-3</v>
      </c>
      <c r="E28" s="14">
        <f>(SUMIFS(MESKENAG2,KAYNAK,A28,SEBEP,B28,SÜRE,"Uzun",BİLDİRİM,"Bildirimli",İL,$B$10)+SUMIFS(MESKENOG2,KAYNAK,A28,SEBEP,B28,SÜRE,"Uzun",BİLDİRİM,"Bildirimli",İL,$B$10))/VLOOKUP($B$10,ABONE2,5,FALSE)</f>
        <v>1.8083749586254054E-3</v>
      </c>
      <c r="F28" s="14">
        <f>(SUMIFS(TARIMSALAG2,KAYNAK,A28,SEBEP,B28,SÜRE,"Uzun",BİLDİRİM,"Bildirimli",İL,$B$10)/VLOOKUP($B$10,ABONE2,6,FALSE))</f>
        <v>7.7175220249574711E-2</v>
      </c>
      <c r="G28" s="14">
        <f>(SUMIFS(TARIMSALOG2,KAYNAK,A28,SEBEP,B28,SÜRE,"Uzun",BİLDİRİM,"Bildirimli",İL,$B$10)/VLOOKUP($B$10,ABONE2,7,FALSE))</f>
        <v>8.2032254414594732E-2</v>
      </c>
      <c r="H28" s="14">
        <f>(SUMIFS(TARIMSALAG2,KAYNAK,A28,SEBEP,B28,SÜRE,"Uzun",BİLDİRİM,"Bildirimli",İL,$B$10)+SUMIFS(TARIMSALOG2,KAYNAK,A28,SEBEP,B28,SÜRE,"Uzun",BİLDİRİM,"Bildirimli",İL,$B$10))/VLOOKUP($B$10,ABONE2,8,FALSE)</f>
        <v>7.8692322721159155E-2</v>
      </c>
      <c r="I28" s="14">
        <f>(SUMIFS(TICARETHANEAG2,KAYNAK,A28,SEBEP,B28,SÜRE,"Uzun",BİLDİRİM,"Bildirimli",İL,$B$10)/VLOOKUP($B$10,ABONE2,9,FALSE))</f>
        <v>3.7574974844997453E-3</v>
      </c>
      <c r="J28" s="14">
        <f>(SUMIFS(TICARETHANEOG2,KAYNAK,A28,SEBEP,B28,SÜRE,"Uzun",BİLDİRİM,"Bildirimli",İL,$B$10)/VLOOKUP($B$10,ABONE2,10,FALSE))</f>
        <v>6.8759694441570901E-2</v>
      </c>
      <c r="K28" s="14">
        <f>(SUMIFS(TICARETHANEAG2,KAYNAK,A28,SEBEP,B28,SÜRE,"Uzun",BİLDİRİM,"Bildirimli",İL,$B$10)+SUMIFS(TICARETHANEOG2,KAYNAK,A28,SEBEP,B28,SÜRE,"Uzun",BİLDİRİM,"Bildirimli",İL,$B$10))/VLOOKUP($B$10,ABONE2,11,FALSE)</f>
        <v>6.3603952828365602E-3</v>
      </c>
      <c r="L28" s="14">
        <f>(SUMIFS(SANAYIAG2,KAYNAK,A28,SEBEP,B28,SÜRE,"Uzun",BİLDİRİM,"Bildirimli",İL,$B$10)/VLOOKUP($B$10,ABONE2,12,FALSE))</f>
        <v>8.3688465234535866E-2</v>
      </c>
      <c r="M28" s="14">
        <f>(SUMIFS(SANAYIOG2,KAYNAK,A28,SEBEP,B28,SÜRE,"Uzun",BİLDİRİM,"Bildirimli",İL,$B$10)/VLOOKUP($B$10,ABONE2,13,FALSE))</f>
        <v>0.58683921005777218</v>
      </c>
      <c r="N28" s="14">
        <f>(SUMIFS(SANAYIAG2,KAYNAK,A28,SEBEP,B28,SÜRE,"Uzun",BİLDİRİM,"Bildirimli",İL,$B$10)+SUMIFS(SANAYIOG2,KAYNAK,A28,SEBEP,B28,SÜRE,"Uzun",BİLDİRİM,"Bildirimli",İL,$B$10))/VLOOKUP($B$10,ABONE2,14,FALSE)</f>
        <v>0.37362667221313639</v>
      </c>
      <c r="O28" s="19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7.2715340428293378E-3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(SUMIFS(MESKENAG2,KAYNAK,A29,SEBEP,B29,SÜRE,"Uzun",BİLDİRİM,"Bildirimli",İL,$B$10)/VLOOKUP($B$10,ABONE2,3,FALSE))</f>
        <v>0.27055070647655843</v>
      </c>
      <c r="D29" s="14">
        <f>(SUMIFS(MESKENOG2,KAYNAK,A29,SEBEP,B29,SÜRE,"Uzun",BİLDİRİM,"Bildirimli",İL,$B$10)/VLOOKUP($B$10,ABONE2,4,FALSE))</f>
        <v>0.71751037301554532</v>
      </c>
      <c r="E29" s="14">
        <f>(SUMIFS(MESKENAG2,KAYNAK,A29,SEBEP,B29,SÜRE,"Uzun",BİLDİRİM,"Bildirimli",İL,$B$10)+SUMIFS(MESKENOG2,KAYNAK,A29,SEBEP,B29,SÜRE,"Uzun",BİLDİRİM,"Bildirimli",İL,$B$10))/VLOOKUP($B$10,ABONE2,5,FALSE)</f>
        <v>0.27101629734856075</v>
      </c>
      <c r="F29" s="14">
        <f>(SUMIFS(TARIMSALAG2,KAYNAK,A29,SEBEP,B29,SÜRE,"Uzun",BİLDİRİM,"Bildirimli",İL,$B$10)/VLOOKUP($B$10,ABONE2,6,FALSE))</f>
        <v>3.1346942286709076</v>
      </c>
      <c r="G29" s="14">
        <f>(SUMIFS(TARIMSALOG2,KAYNAK,A29,SEBEP,B29,SÜRE,"Uzun",BİLDİRİM,"Bildirimli",İL,$B$10)/VLOOKUP($B$10,ABONE2,7,FALSE))</f>
        <v>5.743080290838253</v>
      </c>
      <c r="H29" s="14">
        <f>(SUMIFS(TARIMSALAG2,KAYNAK,A29,SEBEP,B29,SÜRE,"Uzun",BİLDİRİM,"Bildirimli",İL,$B$10)+SUMIFS(TARIMSALOG2,KAYNAK,A29,SEBEP,B29,SÜRE,"Uzun",BİLDİRİM,"Bildirimli",İL,$B$10))/VLOOKUP($B$10,ABONE2,8,FALSE)</f>
        <v>3.9494278309708193</v>
      </c>
      <c r="I29" s="14">
        <f>(SUMIFS(TICARETHANEAG2,KAYNAK,A29,SEBEP,B29,SÜRE,"Uzun",BİLDİRİM,"Bildirimli",İL,$B$10)/VLOOKUP($B$10,ABONE2,9,FALSE))</f>
        <v>0.70353194813909881</v>
      </c>
      <c r="J29" s="14">
        <f>(SUMIFS(TICARETHANEOG2,KAYNAK,A29,SEBEP,B29,SÜRE,"Uzun",BİLDİRİM,"Bildirimli",İL,$B$10)/VLOOKUP($B$10,ABONE2,10,FALSE))</f>
        <v>8.8133548830450366</v>
      </c>
      <c r="K29" s="14">
        <f>(SUMIFS(TICARETHANEAG2,KAYNAK,A29,SEBEP,B29,SÜRE,"Uzun",BİLDİRİM,"Bildirimli",İL,$B$10)+SUMIFS(TICARETHANEOG2,KAYNAK,A29,SEBEP,B29,SÜRE,"Uzun",BİLDİRİM,"Bildirimli",İL,$B$10))/VLOOKUP($B$10,ABONE2,11,FALSE)</f>
        <v>1.0282754375954466</v>
      </c>
      <c r="L29" s="14">
        <f>(SUMIFS(SANAYIAG2,KAYNAK,A29,SEBEP,B29,SÜRE,"Uzun",BİLDİRİM,"Bildirimli",İL,$B$10)/VLOOKUP($B$10,ABONE2,12,FALSE))</f>
        <v>54.170716171404422</v>
      </c>
      <c r="M29" s="14">
        <f>(SUMIFS(SANAYIOG2,KAYNAK,A29,SEBEP,B29,SÜRE,"Uzun",BİLDİRİM,"Bildirimli",İL,$B$10)/VLOOKUP($B$10,ABONE2,13,FALSE))</f>
        <v>102.95618698026442</v>
      </c>
      <c r="N29" s="14">
        <f>(SUMIFS(SANAYIAG2,KAYNAK,A29,SEBEP,B29,SÜRE,"Uzun",BİLDİRİM,"Bildirimli",İL,$B$10)+SUMIFS(SANAYIOG2,KAYNAK,A29,SEBEP,B29,SÜRE,"Uzun",BİLDİRİM,"Bildirimli",İL,$B$10))/VLOOKUP($B$10,ABONE2,14,FALSE)</f>
        <v>82.283110078119151</v>
      </c>
      <c r="O29" s="19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0.70951040521969255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(SUMIFS(MESKENAG2,KAYNAK,A30,SEBEP,B30,SÜRE,"Uzun",BİLDİRİM,"Bildirimli",İL,$B$10)/VLOOKUP($B$10,ABONE2,3,FALSE))</f>
        <v>0</v>
      </c>
      <c r="D30" s="14">
        <f>(SUMIFS(MESKENOG2,KAYNAK,A30,SEBEP,B30,SÜRE,"Uzun",BİLDİRİM,"Bildirimli",İL,$B$10)/VLOOKUP($B$10,ABONE2,4,FALSE))</f>
        <v>0</v>
      </c>
      <c r="E30" s="14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4">
        <f>(SUMIFS(TARIMSALAG2,KAYNAK,A30,SEBEP,B30,SÜRE,"Uzun",BİLDİRİM,"Bildirimli",İL,$B$10)/VLOOKUP($B$10,ABONE2,6,FALSE))</f>
        <v>0</v>
      </c>
      <c r="G30" s="14">
        <f>(SUMIFS(TARIMSALOG2,KAYNAK,A30,SEBEP,B30,SÜRE,"Uzun",BİLDİRİM,"Bildirimli",İL,$B$10)/VLOOKUP($B$10,ABONE2,7,FALSE))</f>
        <v>0</v>
      </c>
      <c r="H30" s="14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4">
        <f>(SUMIFS(TICARETHANEAG2,KAYNAK,A30,SEBEP,B30,SÜRE,"Uzun",BİLDİRİM,"Bildirimli",İL,$B$10)/VLOOKUP($B$10,ABONE2,9,FALSE))</f>
        <v>0</v>
      </c>
      <c r="J30" s="14">
        <f>(SUMIFS(TICARETHANEOG2,KAYNAK,A30,SEBEP,B30,SÜRE,"Uzun",BİLDİRİM,"Bildirimli",İL,$B$10)/VLOOKUP($B$10,ABONE2,10,FALSE))</f>
        <v>0</v>
      </c>
      <c r="K30" s="14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4">
        <f>(SUMIFS(SANAYIAG2,KAYNAK,A30,SEBEP,B30,SÜRE,"Uzun",BİLDİRİM,"Bildirimli",İL,$B$10)/VLOOKUP($B$10,ABONE2,12,FALSE))</f>
        <v>0</v>
      </c>
      <c r="M30" s="14">
        <f>(SUMIFS(SANAYIOG2,KAYNAK,A30,SEBEP,B30,SÜRE,"Uzun",BİLDİRİM,"Bildirimli",İL,$B$10)/VLOOKUP($B$10,ABONE2,13,FALSE))</f>
        <v>0</v>
      </c>
      <c r="N30" s="14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9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(SUMIFS(MESKENAG2,KAYNAK,A31,SEBEP,B31,SÜRE,"Uzun",BİLDİRİM,"Bildirimli",İL,$B$10)/VLOOKUP($B$10,ABONE2,3,FALSE))</f>
        <v>7.2163909378687051E-3</v>
      </c>
      <c r="D31" s="14">
        <f>(SUMIFS(MESKENOG2,KAYNAK,A31,SEBEP,B31,SÜRE,"Uzun",BİLDİRİM,"Bildirimli",İL,$B$10)/VLOOKUP($B$10,ABONE2,4,FALSE))</f>
        <v>0</v>
      </c>
      <c r="E31" s="14">
        <f>(SUMIFS(MESKENAG2,KAYNAK,A31,SEBEP,B31,SÜRE,"Uzun",BİLDİRİM,"Bildirimli",İL,$B$10)+SUMIFS(MESKENOG2,KAYNAK,A31,SEBEP,B31,SÜRE,"Uzun",BİLDİRİM,"Bildirimli",İL,$B$10))/VLOOKUP($B$10,ABONE2,5,FALSE)</f>
        <v>7.2088737366512229E-3</v>
      </c>
      <c r="F31" s="14">
        <f>(SUMIFS(TARIMSALAG2,KAYNAK,A31,SEBEP,B31,SÜRE,"Uzun",BİLDİRİM,"Bildirimli",İL,$B$10)/VLOOKUP($B$10,ABONE2,6,FALSE))</f>
        <v>1.4109840821101739E-2</v>
      </c>
      <c r="G31" s="14">
        <f>(SUMIFS(TARIMSALOG2,KAYNAK,A31,SEBEP,B31,SÜRE,"Uzun",BİLDİRİM,"Bildirimli",İL,$B$10)/VLOOKUP($B$10,ABONE2,7,FALSE))</f>
        <v>0</v>
      </c>
      <c r="H31" s="14">
        <f>(SUMIFS(TARIMSALAG2,KAYNAK,A31,SEBEP,B31,SÜRE,"Uzun",BİLDİRİM,"Bildirimli",İL,$B$10)+SUMIFS(TARIMSALOG2,KAYNAK,A31,SEBEP,B31,SÜRE,"Uzun",BİLDİRİM,"Bildirimli",İL,$B$10))/VLOOKUP($B$10,ABONE2,8,FALSE)</f>
        <v>9.7026092357195611E-3</v>
      </c>
      <c r="I31" s="14">
        <f>(SUMIFS(TICARETHANEAG2,KAYNAK,A31,SEBEP,B31,SÜRE,"Uzun",BİLDİRİM,"Bildirimli",İL,$B$10)/VLOOKUP($B$10,ABONE2,9,FALSE))</f>
        <v>3.3642961434512203E-2</v>
      </c>
      <c r="J31" s="14">
        <f>(SUMIFS(TICARETHANEOG2,KAYNAK,A31,SEBEP,B31,SÜRE,"Uzun",BİLDİRİM,"Bildirimli",İL,$B$10)/VLOOKUP($B$10,ABONE2,10,FALSE))</f>
        <v>1.6877070617982929E-3</v>
      </c>
      <c r="K31" s="14">
        <f>(SUMIFS(TICARETHANEAG2,KAYNAK,A31,SEBEP,B31,SÜRE,"Uzun",BİLDİRİM,"Bildirimli",İL,$B$10)+SUMIFS(TICARETHANEOG2,KAYNAK,A31,SEBEP,B31,SÜRE,"Uzun",BİLDİRİM,"Bildirimli",İL,$B$10))/VLOOKUP($B$10,ABONE2,11,FALSE)</f>
        <v>3.2363369895368359E-2</v>
      </c>
      <c r="L31" s="14">
        <f>(SUMIFS(SANAYIAG2,KAYNAK,A31,SEBEP,B31,SÜRE,"Uzun",BİLDİRİM,"Bildirimli",İL,$B$10)/VLOOKUP($B$10,ABONE2,12,FALSE))</f>
        <v>0.50229781841288257</v>
      </c>
      <c r="M31" s="14">
        <f>(SUMIFS(SANAYIOG2,KAYNAK,A31,SEBEP,B31,SÜRE,"Uzun",BİLDİRİM,"Bildirimli",İL,$B$10)/VLOOKUP($B$10,ABONE2,13,FALSE))</f>
        <v>0</v>
      </c>
      <c r="N31" s="14">
        <f>(SUMIFS(SANAYIAG2,KAYNAK,A31,SEBEP,B31,SÜRE,"Uzun",BİLDİRİM,"Bildirimli",İL,$B$10)+SUMIFS(SANAYIOG2,KAYNAK,A31,SEBEP,B31,SÜRE,"Uzun",BİLDİRİM,"Bildirimli",İL,$B$10))/VLOOKUP($B$10,ABONE2,14,FALSE)</f>
        <v>0.21285110619335176</v>
      </c>
      <c r="O31" s="19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1.1554711878846708E-2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(SUMIFS(MESKENAG2,KAYNAK,A32,SEBEP,B32,SÜRE,"Uzun",BİLDİRİM,"Bildirimli",İL,$B$10)/VLOOKUP($B$10,ABONE2,3,FALSE))</f>
        <v>0</v>
      </c>
      <c r="D32" s="14">
        <f>(SUMIFS(MESKENOG2,KAYNAK,A32,SEBEP,B32,SÜRE,"Uzun",BİLDİRİM,"Bildirimli",İL,$B$10)/VLOOKUP($B$10,ABONE2,4,FALSE))</f>
        <v>0</v>
      </c>
      <c r="E32" s="14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4">
        <f>(SUMIFS(TARIMSALAG2,KAYNAK,A32,SEBEP,B32,SÜRE,"Uzun",BİLDİRİM,"Bildirimli",İL,$B$10)/VLOOKUP($B$10,ABONE2,6,FALSE))</f>
        <v>0</v>
      </c>
      <c r="G32" s="14">
        <f>(SUMIFS(TARIMSALOG2,KAYNAK,A32,SEBEP,B32,SÜRE,"Uzun",BİLDİRİM,"Bildirimli",İL,$B$10)/VLOOKUP($B$10,ABONE2,7,FALSE))</f>
        <v>0</v>
      </c>
      <c r="H32" s="14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4">
        <f>(SUMIFS(TICARETHANEAG2,KAYNAK,A32,SEBEP,B32,SÜRE,"Uzun",BİLDİRİM,"Bildirimli",İL,$B$10)/VLOOKUP($B$10,ABONE2,9,FALSE))</f>
        <v>0</v>
      </c>
      <c r="J32" s="14">
        <f>(SUMIFS(TICARETHANEOG2,KAYNAK,A32,SEBEP,B32,SÜRE,"Uzun",BİLDİRİM,"Bildirimli",İL,$B$10)/VLOOKUP($B$10,ABONE2,10,FALSE))</f>
        <v>0</v>
      </c>
      <c r="K32" s="14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4">
        <f>(SUMIFS(SANAYIAG2,KAYNAK,A32,SEBEP,B32,SÜRE,"Uzun",BİLDİRİM,"Bildirimli",İL,$B$10)/VLOOKUP($B$10,ABONE2,12,FALSE))</f>
        <v>0</v>
      </c>
      <c r="M32" s="14">
        <f>(SUMIFS(SANAYIOG2,KAYNAK,A32,SEBEP,B32,SÜRE,"Uzun",BİLDİRİM,"Bildirimli",İL,$B$10)/VLOOKUP($B$10,ABONE2,13,FALSE))</f>
        <v>0</v>
      </c>
      <c r="N32" s="14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9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0.27957092301903202</v>
      </c>
      <c r="D33" s="14">
        <f t="shared" ref="D33:O33" si="14">SUM(D28:D32)</f>
        <v>0.72368150450657354</v>
      </c>
      <c r="E33" s="14">
        <f t="shared" si="14"/>
        <v>0.2800335460438374</v>
      </c>
      <c r="F33" s="14">
        <f t="shared" si="14"/>
        <v>3.2259792897415838</v>
      </c>
      <c r="G33" s="14">
        <f t="shared" si="14"/>
        <v>5.8251125452528481</v>
      </c>
      <c r="H33" s="14">
        <f t="shared" si="14"/>
        <v>4.0378227629276982</v>
      </c>
      <c r="I33" s="14">
        <f t="shared" si="14"/>
        <v>0.7409324070581107</v>
      </c>
      <c r="J33" s="14">
        <f t="shared" si="14"/>
        <v>8.8838022845484055</v>
      </c>
      <c r="K33" s="14">
        <f t="shared" si="14"/>
        <v>1.0669992027736515</v>
      </c>
      <c r="L33" s="14">
        <f t="shared" si="14"/>
        <v>54.756702455051844</v>
      </c>
      <c r="M33" s="14">
        <f t="shared" si="14"/>
        <v>103.54302619032219</v>
      </c>
      <c r="N33" s="14">
        <f t="shared" si="14"/>
        <v>82.869587856525641</v>
      </c>
      <c r="O33" s="14">
        <f t="shared" si="14"/>
        <v>0.72833665114136859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VLOOKUP($B$10,ABONE2,3,FALSE)</f>
        <v>707730</v>
      </c>
      <c r="D37" s="18">
        <f>VLOOKUP($B$10,ABONE2,4,FALSE)</f>
        <v>738</v>
      </c>
      <c r="E37" s="18">
        <f>VLOOKUP($B$10,ABONE2,5,FALSE)</f>
        <v>708468</v>
      </c>
      <c r="F37" s="18">
        <f>VLOOKUP($B$10,ABONE2,6,FALSE)</f>
        <v>33888</v>
      </c>
      <c r="G37" s="18">
        <f>VLOOKUP($B$10,ABONE2,7,FALSE)</f>
        <v>15393</v>
      </c>
      <c r="H37" s="18">
        <f>VLOOKUP($B$10,ABONE2,8,FALSE)</f>
        <v>49281</v>
      </c>
      <c r="I37" s="18">
        <f>VLOOKUP($B$10,ABONE2,9,FALSE)</f>
        <v>134129</v>
      </c>
      <c r="J37" s="18">
        <f>VLOOKUP($B$10,ABONE2,10,FALSE)</f>
        <v>5595</v>
      </c>
      <c r="K37" s="18">
        <f>VLOOKUP($B$10,ABONE2,11,FALSE)</f>
        <v>139724</v>
      </c>
      <c r="L37" s="29">
        <f>VLOOKUP($B$10,ABONE2,12,FALSE)</f>
        <v>553</v>
      </c>
      <c r="M37" s="29">
        <f>VLOOKUP($B$10,ABONE2,13,FALSE)</f>
        <v>752</v>
      </c>
      <c r="N37" s="29">
        <f>VLOOKUP($B$10,ABONE2,14,FALSE)</f>
        <v>1305</v>
      </c>
      <c r="O37" s="29">
        <f>VLOOKUP($B$10,ABONE2,15,FALSE)</f>
        <v>898778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VLOOKUP($B$10,TUKETIM,3,FALSE)</f>
        <v>123249.2143125</v>
      </c>
      <c r="D38" s="18">
        <f>VLOOKUP($B$10,TUKETIM,4,FALSE)</f>
        <v>312.34792916666669</v>
      </c>
      <c r="E38" s="18">
        <f>VLOOKUP($B$10,TUKETIM,5,FALSE)</f>
        <v>123561.56224166667</v>
      </c>
      <c r="F38" s="18">
        <f>VLOOKUP($B$10,TUKETIM,6,FALSE)</f>
        <v>25413.832425000004</v>
      </c>
      <c r="G38" s="18">
        <f>VLOOKUP($B$10,TUKETIM,7,FALSE)</f>
        <v>28099.215058333331</v>
      </c>
      <c r="H38" s="18">
        <f>VLOOKUP($B$10,TUKETIM,8,FALSE)</f>
        <v>53513.047483333336</v>
      </c>
      <c r="I38" s="18">
        <f>VLOOKUP($B$10,TUKETIM,9,FALSE)</f>
        <v>57531.447087499997</v>
      </c>
      <c r="J38" s="18">
        <f>VLOOKUP($B$10,TUKETIM,10,FALSE)</f>
        <v>50956.757175000006</v>
      </c>
      <c r="K38" s="18">
        <f>VLOOKUP($B$10,TUKETIM,11,FALSE)</f>
        <v>108488.2042625</v>
      </c>
      <c r="L38" s="29">
        <f>VLOOKUP($B$10,TUKETIM,12,FALSE)</f>
        <v>4821.6067999999996</v>
      </c>
      <c r="M38" s="29">
        <f>VLOOKUP($B$10,TUKETIM,13,FALSE)</f>
        <v>102436.72409583334</v>
      </c>
      <c r="N38" s="29">
        <f>VLOOKUP($B$10,TUKETIM,14,FALSE)</f>
        <v>107258.33089583334</v>
      </c>
      <c r="O38" s="29">
        <f>VLOOKUP($B$10,TUKETIM,15,FALSE)</f>
        <v>392821.14488333336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VLOOKUP($B$10,ANLASMA,3,FALSE)</f>
        <v>3446788.7080000001</v>
      </c>
      <c r="D39" s="18">
        <f>VLOOKUP($B$10,ANLASMA,4,FALSE)</f>
        <v>6587.4650000000001</v>
      </c>
      <c r="E39" s="18">
        <f>VLOOKUP($B$10,ANLASMA,5,FALSE)</f>
        <v>3453376.173</v>
      </c>
      <c r="F39" s="18">
        <f>VLOOKUP($B$10,ANLASMA,6,FALSE)</f>
        <v>230980.62099999998</v>
      </c>
      <c r="G39" s="18">
        <f>VLOOKUP($B$10,ANLASMA,7,FALSE)</f>
        <v>309972.38</v>
      </c>
      <c r="H39" s="18">
        <f>VLOOKUP($B$10,ANLASMA,8,FALSE)</f>
        <v>540953.00099999993</v>
      </c>
      <c r="I39" s="18">
        <f>VLOOKUP($B$10,ANLASMA,9,FALSE)</f>
        <v>756417.37379999994</v>
      </c>
      <c r="J39" s="18">
        <f>VLOOKUP($B$10,ANLASMA,10,FALSE)</f>
        <v>903554.69499999995</v>
      </c>
      <c r="K39" s="18">
        <f>VLOOKUP($B$10,ANLASMA,11,FALSE)</f>
        <v>1659972.0688</v>
      </c>
      <c r="L39" s="29">
        <f>VLOOKUP($B$10,ANLASMA,12,FALSE)</f>
        <v>18933.323799999998</v>
      </c>
      <c r="M39" s="29">
        <f>VLOOKUP($B$10,ANLASMA,13,FALSE)</f>
        <v>556907.71000000008</v>
      </c>
      <c r="N39" s="29">
        <f>VLOOKUP($B$10,ANLASMA,14,FALSE)</f>
        <v>575841.03380000009</v>
      </c>
      <c r="O39" s="29">
        <f>VLOOKUP($B$10,ANLASMA,15,FALSE)</f>
        <v>6230142.2765999995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0.13317665799975167</v>
      </c>
      <c r="D17" s="14">
        <f t="shared" si="1"/>
        <v>0.12362099125159721</v>
      </c>
      <c r="E17" s="14">
        <f t="shared" si="2"/>
        <v>0.13315041217668511</v>
      </c>
      <c r="F17" s="14">
        <f t="shared" si="3"/>
        <v>2.5214555983042151</v>
      </c>
      <c r="G17" s="14">
        <f t="shared" si="4"/>
        <v>14.137335643156492</v>
      </c>
      <c r="H17" s="14">
        <f t="shared" si="5"/>
        <v>5.9029673446945443</v>
      </c>
      <c r="I17" s="14">
        <f t="shared" si="6"/>
        <v>0.28251974601717034</v>
      </c>
      <c r="J17" s="14">
        <f t="shared" si="7"/>
        <v>7.8362271309272487</v>
      </c>
      <c r="K17" s="14">
        <f t="shared" si="8"/>
        <v>0.53547460941563918</v>
      </c>
      <c r="L17" s="14">
        <f t="shared" si="9"/>
        <v>4.6598967289112325</v>
      </c>
      <c r="M17" s="14">
        <f t="shared" si="10"/>
        <v>90.393295789318827</v>
      </c>
      <c r="N17" s="14">
        <f t="shared" si="11"/>
        <v>39.489090097201817</v>
      </c>
      <c r="O17" s="19">
        <f t="shared" si="12"/>
        <v>0.56863029233358109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8.6545468750827866E-3</v>
      </c>
      <c r="D21" s="14">
        <f t="shared" si="1"/>
        <v>0</v>
      </c>
      <c r="E21" s="14">
        <f t="shared" si="2"/>
        <v>8.6307760894336703E-3</v>
      </c>
      <c r="F21" s="14">
        <f t="shared" si="3"/>
        <v>0.11368924538631239</v>
      </c>
      <c r="G21" s="14">
        <f t="shared" si="4"/>
        <v>0</v>
      </c>
      <c r="H21" s="14">
        <f t="shared" si="5"/>
        <v>8.0593042840519227E-2</v>
      </c>
      <c r="I21" s="14">
        <f t="shared" si="6"/>
        <v>2.0418123950589451E-2</v>
      </c>
      <c r="J21" s="14">
        <f t="shared" si="7"/>
        <v>1.9587075002267941E-3</v>
      </c>
      <c r="K21" s="14">
        <f t="shared" si="8"/>
        <v>1.9799964028754922E-2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1.4106848907472783E-2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0.14183120487483447</v>
      </c>
      <c r="D25" s="14">
        <f t="shared" ref="D25:O25" si="13">SUM(D15:D24)</f>
        <v>0.12362099125159721</v>
      </c>
      <c r="E25" s="14">
        <f t="shared" si="13"/>
        <v>0.14178118826611877</v>
      </c>
      <c r="F25" s="14">
        <f t="shared" si="13"/>
        <v>2.6351448436905276</v>
      </c>
      <c r="G25" s="14">
        <f t="shared" si="13"/>
        <v>14.137335643156492</v>
      </c>
      <c r="H25" s="14">
        <f t="shared" si="13"/>
        <v>5.9835603875350634</v>
      </c>
      <c r="I25" s="14">
        <f t="shared" si="13"/>
        <v>0.30293786996775979</v>
      </c>
      <c r="J25" s="14">
        <f t="shared" si="13"/>
        <v>7.8381858384274752</v>
      </c>
      <c r="K25" s="14">
        <f t="shared" si="13"/>
        <v>0.55527457344439413</v>
      </c>
      <c r="L25" s="14">
        <f t="shared" si="13"/>
        <v>4.6598967289112325</v>
      </c>
      <c r="M25" s="14">
        <f t="shared" si="13"/>
        <v>90.393295789318827</v>
      </c>
      <c r="N25" s="14">
        <f t="shared" si="13"/>
        <v>39.489090097201817</v>
      </c>
      <c r="O25" s="14">
        <f t="shared" si="13"/>
        <v>0.58273714124105391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8.0115865304284203E-2</v>
      </c>
      <c r="D29" s="14">
        <f>(SUMIFS(MESKENOG2,KAYNAK,A29,SEBEP,B29,SÜRE,"Uzun",BİLDİRİM,"Bildirimli",İL,$B$10,İLÇE,$B$11)/VLOOKUP($B$11,ABONE2,4,FALSE))</f>
        <v>3.3339139843635193E-2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7.9987387230233437E-2</v>
      </c>
      <c r="F29" s="14">
        <f>(SUMIFS(TARIMSALAG2,KAYNAK,A29,SEBEP,B29,SÜRE,"Uzun",BİLDİRİM,"Bildirimli",İL,$B$10,İLÇE,$B$11)/VLOOKUP($B$11,ABONE2,6,FALSE))</f>
        <v>1.0213772620086765</v>
      </c>
      <c r="G29" s="14">
        <f>(SUMIFS(TARIMSALOG2,KAYNAK,A29,SEBEP,B29,SÜRE,"Uzun",BİLDİRİM,"Bildirimli",İL,$B$10,İLÇE,$B$11)/VLOOKUP($B$11,ABONE2,7,FALSE))</f>
        <v>4.856326981943285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2.1377737360340849</v>
      </c>
      <c r="I29" s="14">
        <f>(SUMIFS(TICARETHANEAG2,KAYNAK,A29,SEBEP,B29,SÜRE,"Uzun",BİLDİRİM,"Bildirimli",İL,$B$10,İLÇE,$B$11)/VLOOKUP($B$11,ABONE2,9,FALSE))</f>
        <v>0.15764488323188552</v>
      </c>
      <c r="J29" s="14">
        <f>(SUMIFS(TICARETHANEOG2,KAYNAK,A29,SEBEP,B29,SÜRE,"Uzun",BİLDİRİM,"Bildirimli",İL,$B$10,İLÇE,$B$11)/VLOOKUP($B$11,ABONE2,10,FALSE))</f>
        <v>4.0945045062363858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0.28948051538060238</v>
      </c>
      <c r="L29" s="14">
        <f>(SUMIFS(SANAYIAG2,KAYNAK,A29,SEBEP,B29,SÜRE,"Uzun",BİLDİRİM,"Bildirimli",İL,$B$10,İLÇE,$B$11)/VLOOKUP($B$11,ABONE2,12,FALSE))</f>
        <v>1.2164451324198218</v>
      </c>
      <c r="M29" s="14">
        <f>(SUMIFS(SANAYIOG2,KAYNAK,A29,SEBEP,B29,SÜRE,"Uzun",BİLDİRİM,"Bildirimli",İL,$B$10,İLÇE,$B$11)/VLOOKUP($B$11,ABONE2,13,FALSE))</f>
        <v>61.396227727051155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25.664481811488802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0.27353084144773593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8.0115865304284203E-2</v>
      </c>
      <c r="D33" s="14">
        <f t="shared" ref="D33:O33" si="14">SUM(D28:D32)</f>
        <v>3.3339139843635193E-2</v>
      </c>
      <c r="E33" s="14">
        <f t="shared" si="14"/>
        <v>7.9987387230233437E-2</v>
      </c>
      <c r="F33" s="14">
        <f t="shared" si="14"/>
        <v>1.0213772620086765</v>
      </c>
      <c r="G33" s="14">
        <f t="shared" si="14"/>
        <v>4.856326981943285</v>
      </c>
      <c r="H33" s="14">
        <f t="shared" si="14"/>
        <v>2.1377737360340849</v>
      </c>
      <c r="I33" s="14">
        <f t="shared" si="14"/>
        <v>0.15764488323188552</v>
      </c>
      <c r="J33" s="14">
        <f t="shared" si="14"/>
        <v>4.0945045062363858</v>
      </c>
      <c r="K33" s="14">
        <f t="shared" si="14"/>
        <v>0.28948051538060238</v>
      </c>
      <c r="L33" s="14">
        <f t="shared" si="14"/>
        <v>1.2164451324198218</v>
      </c>
      <c r="M33" s="14">
        <f t="shared" si="14"/>
        <v>61.396227727051155</v>
      </c>
      <c r="N33" s="14">
        <f t="shared" si="14"/>
        <v>25.664481811488802</v>
      </c>
      <c r="O33" s="14">
        <f t="shared" si="14"/>
        <v>0.27353084144773593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21785</v>
      </c>
      <c r="D37" s="18">
        <f>VLOOKUP($B$11,ABONE2,4,FALSE)</f>
        <v>60</v>
      </c>
      <c r="E37" s="18">
        <f>VLOOKUP($B$11,ABONE2,5,FALSE)</f>
        <v>21845</v>
      </c>
      <c r="F37" s="18">
        <f>VLOOKUP($B$11,ABONE2,6,FALSE)</f>
        <v>957</v>
      </c>
      <c r="G37" s="18">
        <f>VLOOKUP($B$11,ABONE2,7,FALSE)</f>
        <v>393</v>
      </c>
      <c r="H37" s="18">
        <f>VLOOKUP($B$11,ABONE2,8,FALSE)</f>
        <v>1350</v>
      </c>
      <c r="I37" s="18">
        <f>VLOOKUP($B$11,ABONE2,9,FALSE)</f>
        <v>5224</v>
      </c>
      <c r="J37" s="18">
        <f>VLOOKUP($B$11,ABONE2,10,FALSE)</f>
        <v>181</v>
      </c>
      <c r="K37" s="18">
        <f>VLOOKUP($B$11,ABONE2,11,FALSE)</f>
        <v>5405</v>
      </c>
      <c r="L37" s="29">
        <f>VLOOKUP($B$11,ABONE2,12,FALSE)</f>
        <v>38</v>
      </c>
      <c r="M37" s="29">
        <f>VLOOKUP($B$11,ABONE2,13,FALSE)</f>
        <v>26</v>
      </c>
      <c r="N37" s="29">
        <f>VLOOKUP($B$11,ABONE2,14,FALSE)</f>
        <v>64</v>
      </c>
      <c r="O37" s="29">
        <f>VLOOKUP($B$11,ABONE2,15,FALSE)</f>
        <v>28664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3083.7255958333335</v>
      </c>
      <c r="D38" s="18">
        <f>VLOOKUP($B$11,TUKETIM,4,FALSE)</f>
        <v>6.4978583333333333</v>
      </c>
      <c r="E38" s="18">
        <f>VLOOKUP($B$11,TUKETIM,5,FALSE)</f>
        <v>3090.2234541666667</v>
      </c>
      <c r="F38" s="18">
        <f>VLOOKUP($B$11,TUKETIM,6,FALSE)</f>
        <v>432.92553333333336</v>
      </c>
      <c r="G38" s="18">
        <f>VLOOKUP($B$11,TUKETIM,7,FALSE)</f>
        <v>934.21867916666667</v>
      </c>
      <c r="H38" s="18">
        <f>VLOOKUP($B$11,TUKETIM,8,FALSE)</f>
        <v>1367.1442125000001</v>
      </c>
      <c r="I38" s="18">
        <f>VLOOKUP($B$11,TUKETIM,9,FALSE)</f>
        <v>2077.7862749999999</v>
      </c>
      <c r="J38" s="18">
        <f>VLOOKUP($B$11,TUKETIM,10,FALSE)</f>
        <v>1542.5854333333332</v>
      </c>
      <c r="K38" s="18">
        <f>VLOOKUP($B$11,TUKETIM,11,FALSE)</f>
        <v>3620.3717083333331</v>
      </c>
      <c r="L38" s="29">
        <f>VLOOKUP($B$11,TUKETIM,12,FALSE)</f>
        <v>322.11557916666663</v>
      </c>
      <c r="M38" s="29">
        <f>VLOOKUP($B$11,TUKETIM,13,FALSE)</f>
        <v>1884.3608249999997</v>
      </c>
      <c r="N38" s="29">
        <f>VLOOKUP($B$11,TUKETIM,14,FALSE)</f>
        <v>2206.4764041666663</v>
      </c>
      <c r="O38" s="29">
        <f>VLOOKUP($B$11,TUKETIM,15,FALSE)</f>
        <v>10284.215779166667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93093.657999999996</v>
      </c>
      <c r="D39" s="18">
        <f>VLOOKUP($B$11,ANLASMA,4,FALSE)</f>
        <v>415.46</v>
      </c>
      <c r="E39" s="18">
        <f>VLOOKUP($B$11,ANLASMA,5,FALSE)</f>
        <v>93509.118000000002</v>
      </c>
      <c r="F39" s="18">
        <f>VLOOKUP($B$11,ANLASMA,6,FALSE)</f>
        <v>4325.9500000000007</v>
      </c>
      <c r="G39" s="18">
        <f>VLOOKUP($B$11,ANLASMA,7,FALSE)</f>
        <v>10675.041999999999</v>
      </c>
      <c r="H39" s="18">
        <f>VLOOKUP($B$11,ANLASMA,8,FALSE)</f>
        <v>15000.992</v>
      </c>
      <c r="I39" s="18">
        <f>VLOOKUP($B$11,ANLASMA,9,FALSE)</f>
        <v>31752.32</v>
      </c>
      <c r="J39" s="18">
        <f>VLOOKUP($B$11,ANLASMA,10,FALSE)</f>
        <v>56998.100000000006</v>
      </c>
      <c r="K39" s="18">
        <f>VLOOKUP($B$11,ANLASMA,11,FALSE)</f>
        <v>88750.420000000013</v>
      </c>
      <c r="L39" s="29">
        <f>VLOOKUP($B$11,ANLASMA,12,FALSE)</f>
        <v>1623.9079999999999</v>
      </c>
      <c r="M39" s="29">
        <f>VLOOKUP($B$11,ANLASMA,13,FALSE)</f>
        <v>26113.8</v>
      </c>
      <c r="N39" s="29">
        <f>VLOOKUP($B$11,ANLASMA,14,FALSE)</f>
        <v>27737.707999999999</v>
      </c>
      <c r="O39" s="29">
        <f>VLOOKUP($B$11,ANLASMA,15,FALSE)</f>
        <v>224998.23800000001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9.441717455288208E-2</v>
      </c>
      <c r="D17" s="14">
        <f t="shared" si="1"/>
        <v>0.62980115163030592</v>
      </c>
      <c r="E17" s="14">
        <f t="shared" si="2"/>
        <v>9.5371158920679114E-2</v>
      </c>
      <c r="F17" s="14">
        <f t="shared" si="3"/>
        <v>3.6996814811669689</v>
      </c>
      <c r="G17" s="14">
        <f t="shared" si="4"/>
        <v>8.1214781733260697</v>
      </c>
      <c r="H17" s="14">
        <f t="shared" si="5"/>
        <v>5.2758258155220235</v>
      </c>
      <c r="I17" s="14">
        <f t="shared" si="6"/>
        <v>0.16876757912093954</v>
      </c>
      <c r="J17" s="14">
        <f t="shared" si="7"/>
        <v>8.4376010508458865</v>
      </c>
      <c r="K17" s="14">
        <f t="shared" si="8"/>
        <v>0.50947731510032712</v>
      </c>
      <c r="L17" s="14">
        <f t="shared" si="9"/>
        <v>2.2432294565105737</v>
      </c>
      <c r="M17" s="14">
        <f t="shared" si="10"/>
        <v>77.391217617357142</v>
      </c>
      <c r="N17" s="14">
        <f t="shared" si="11"/>
        <v>45.101066454493385</v>
      </c>
      <c r="O17" s="19">
        <f t="shared" si="12"/>
        <v>0.48321275829137678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3.0462422938149522E-3</v>
      </c>
      <c r="J18" s="14">
        <f t="shared" si="7"/>
        <v>3.7460440850647023E-2</v>
      </c>
      <c r="K18" s="14">
        <f t="shared" si="8"/>
        <v>4.464247934433385E-3</v>
      </c>
      <c r="L18" s="14">
        <f t="shared" si="9"/>
        <v>6.0067376937760028E-2</v>
      </c>
      <c r="M18" s="14">
        <f t="shared" si="10"/>
        <v>0</v>
      </c>
      <c r="N18" s="14">
        <f t="shared" si="11"/>
        <v>2.5810201027943763E-2</v>
      </c>
      <c r="O18" s="19">
        <f t="shared" si="12"/>
        <v>8.0663606067819696E-4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1.5004274275426577E-2</v>
      </c>
      <c r="D21" s="14">
        <f t="shared" si="1"/>
        <v>0</v>
      </c>
      <c r="E21" s="14">
        <f t="shared" si="2"/>
        <v>1.4977538617054743E-2</v>
      </c>
      <c r="F21" s="14">
        <f t="shared" si="3"/>
        <v>0.44960218542954511</v>
      </c>
      <c r="G21" s="14">
        <f t="shared" si="4"/>
        <v>0</v>
      </c>
      <c r="H21" s="14">
        <f t="shared" si="5"/>
        <v>0.28934200464488535</v>
      </c>
      <c r="I21" s="14">
        <f t="shared" si="6"/>
        <v>3.3421587223316576E-2</v>
      </c>
      <c r="J21" s="14">
        <f t="shared" si="7"/>
        <v>2.2021425011614647E-2</v>
      </c>
      <c r="K21" s="14">
        <f t="shared" si="8"/>
        <v>3.2951853944668159E-2</v>
      </c>
      <c r="L21" s="14">
        <f t="shared" si="9"/>
        <v>0.12983621886096844</v>
      </c>
      <c r="M21" s="14">
        <f t="shared" si="10"/>
        <v>0</v>
      </c>
      <c r="N21" s="14">
        <f t="shared" si="11"/>
        <v>5.5789000291822377E-2</v>
      </c>
      <c r="O21" s="19">
        <f t="shared" si="12"/>
        <v>3.1956022243281007E-2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4.4155393416649138E-3</v>
      </c>
      <c r="D22" s="14">
        <f t="shared" si="1"/>
        <v>0</v>
      </c>
      <c r="E22" s="14">
        <f t="shared" si="2"/>
        <v>4.4076714268828253E-3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8.1530245301420431E-3</v>
      </c>
      <c r="J22" s="14">
        <f t="shared" si="7"/>
        <v>0</v>
      </c>
      <c r="K22" s="14">
        <f t="shared" si="8"/>
        <v>7.8170865958981338E-3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4.7722818853152982E-3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0.11383698816997358</v>
      </c>
      <c r="D25" s="14">
        <f t="shared" ref="D25:O25" si="13">SUM(D15:D24)</f>
        <v>0.62980115163030592</v>
      </c>
      <c r="E25" s="14">
        <f t="shared" si="13"/>
        <v>0.11475636896461668</v>
      </c>
      <c r="F25" s="14">
        <f t="shared" si="13"/>
        <v>4.1492836665965136</v>
      </c>
      <c r="G25" s="14">
        <f t="shared" si="13"/>
        <v>8.1214781733260697</v>
      </c>
      <c r="H25" s="14">
        <f t="shared" si="13"/>
        <v>5.5651678201669093</v>
      </c>
      <c r="I25" s="14">
        <f t="shared" si="13"/>
        <v>0.2133884331682131</v>
      </c>
      <c r="J25" s="14">
        <f t="shared" si="13"/>
        <v>8.4970829167081483</v>
      </c>
      <c r="K25" s="14">
        <f t="shared" si="13"/>
        <v>0.5547105035753267</v>
      </c>
      <c r="L25" s="14">
        <f t="shared" si="13"/>
        <v>2.4331330523093024</v>
      </c>
      <c r="M25" s="14">
        <f t="shared" si="13"/>
        <v>77.391217617357142</v>
      </c>
      <c r="N25" s="14">
        <f t="shared" si="13"/>
        <v>45.182665655813153</v>
      </c>
      <c r="O25" s="14">
        <f t="shared" si="13"/>
        <v>0.52074769848065128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0.14811295575284744</v>
      </c>
      <c r="D29" s="14">
        <f>(SUMIFS(MESKENOG2,KAYNAK,A29,SEBEP,B29,SÜRE,"Uzun",BİLDİRİM,"Bildirimli",İL,$B$10,İLÇE,$B$11)/VLOOKUP($B$11,ABONE2,4,FALSE))</f>
        <v>1.0274751769214403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0.14967986445490744</v>
      </c>
      <c r="F29" s="14">
        <f>(SUMIFS(TARIMSALAG2,KAYNAK,A29,SEBEP,B29,SÜRE,"Uzun",BİLDİRİM,"Bildirimli",İL,$B$10,İLÇE,$B$11)/VLOOKUP($B$11,ABONE2,6,FALSE))</f>
        <v>4.1585502661779854</v>
      </c>
      <c r="G29" s="14">
        <f>(SUMIFS(TARIMSALOG2,KAYNAK,A29,SEBEP,B29,SÜRE,"Uzun",BİLDİRİM,"Bildirimli",İL,$B$10,İLÇE,$B$11)/VLOOKUP($B$11,ABONE2,7,FALSE))</f>
        <v>7.4860354843506771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5.3446285369345308</v>
      </c>
      <c r="I29" s="14">
        <f>(SUMIFS(TICARETHANEAG2,KAYNAK,A29,SEBEP,B29,SÜRE,"Uzun",BİLDİRİM,"Bildirimli",İL,$B$10,İLÇE,$B$11)/VLOOKUP($B$11,ABONE2,9,FALSE))</f>
        <v>0.34378492172852693</v>
      </c>
      <c r="J29" s="14">
        <f>(SUMIFS(TICARETHANEOG2,KAYNAK,A29,SEBEP,B29,SÜRE,"Uzun",BİLDİRİM,"Bildirimli",İL,$B$10,İLÇE,$B$11)/VLOOKUP($B$11,ABONE2,10,FALSE))</f>
        <v>5.4288893222439274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0.55331200721786622</v>
      </c>
      <c r="L29" s="14">
        <f>(SUMIFS(SANAYIAG2,KAYNAK,A29,SEBEP,B29,SÜRE,"Uzun",BİLDİRİM,"Bildirimli",İL,$B$10,İLÇE,$B$11)/VLOOKUP($B$11,ABONE2,12,FALSE))</f>
        <v>9.8486336185961552</v>
      </c>
      <c r="M29" s="14">
        <f>(SUMIFS(SANAYIOG2,KAYNAK,A29,SEBEP,B29,SÜRE,"Uzun",BİLDİRİM,"Bildirimli",İL,$B$10,İLÇE,$B$11)/VLOOKUP($B$11,ABONE2,13,FALSE))</f>
        <v>58.598174607173064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37.651106213643921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0.52722289677891898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5.4214732496700073E-3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5.4118128919602975E-3</v>
      </c>
      <c r="F31" s="14">
        <f>(SUMIFS(TARIMSALAG2,KAYNAK,A31,SEBEP,B31,SÜRE,"Uzun",BİLDİRİM,"Bildirimli",İL,$B$10,İLÇE,$B$11)/VLOOKUP($B$11,ABONE2,6,FALSE))</f>
        <v>2.929438229657573E-2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1.8852433491680858E-2</v>
      </c>
      <c r="I31" s="14">
        <f>(SUMIFS(TICARETHANEAG2,KAYNAK,A31,SEBEP,B31,SÜRE,"Uzun",BİLDİRİM,"Bildirimli",İL,$B$10,İLÇE,$B$11)/VLOOKUP($B$11,ABONE2,9,FALSE))</f>
        <v>5.8318902985769151E-3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5.5915925817728064E-3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6.1128178850742981E-3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0.15353442900251746</v>
      </c>
      <c r="D33" s="14">
        <f t="shared" ref="D33:O33" si="14">SUM(D28:D32)</f>
        <v>1.0274751769214403</v>
      </c>
      <c r="E33" s="14">
        <f t="shared" si="14"/>
        <v>0.15509167734686774</v>
      </c>
      <c r="F33" s="14">
        <f t="shared" si="14"/>
        <v>4.1878446484745613</v>
      </c>
      <c r="G33" s="14">
        <f t="shared" si="14"/>
        <v>7.4860354843506771</v>
      </c>
      <c r="H33" s="14">
        <f t="shared" si="14"/>
        <v>5.3634809704262114</v>
      </c>
      <c r="I33" s="14">
        <f t="shared" si="14"/>
        <v>0.34961681202710382</v>
      </c>
      <c r="J33" s="14">
        <f t="shared" si="14"/>
        <v>5.4288893222439274</v>
      </c>
      <c r="K33" s="14">
        <f t="shared" si="14"/>
        <v>0.55890359979963899</v>
      </c>
      <c r="L33" s="14">
        <f t="shared" si="14"/>
        <v>9.8486336185961552</v>
      </c>
      <c r="M33" s="14">
        <f t="shared" si="14"/>
        <v>58.598174607173064</v>
      </c>
      <c r="N33" s="14">
        <f t="shared" si="14"/>
        <v>37.651106213643921</v>
      </c>
      <c r="O33" s="14">
        <f t="shared" si="14"/>
        <v>0.53333571466399332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80670</v>
      </c>
      <c r="D37" s="18">
        <f>VLOOKUP($B$11,ABONE2,4,FALSE)</f>
        <v>144</v>
      </c>
      <c r="E37" s="18">
        <f>VLOOKUP($B$11,ABONE2,5,FALSE)</f>
        <v>80814</v>
      </c>
      <c r="F37" s="18">
        <f>VLOOKUP($B$11,ABONE2,6,FALSE)</f>
        <v>3378</v>
      </c>
      <c r="G37" s="18">
        <f>VLOOKUP($B$11,ABONE2,7,FALSE)</f>
        <v>1871</v>
      </c>
      <c r="H37" s="18">
        <f>VLOOKUP($B$11,ABONE2,8,FALSE)</f>
        <v>5249</v>
      </c>
      <c r="I37" s="18">
        <f>VLOOKUP($B$11,ABONE2,9,FALSE)</f>
        <v>17359</v>
      </c>
      <c r="J37" s="18">
        <f>VLOOKUP($B$11,ABONE2,10,FALSE)</f>
        <v>746</v>
      </c>
      <c r="K37" s="18">
        <f>VLOOKUP($B$11,ABONE2,11,FALSE)</f>
        <v>18105</v>
      </c>
      <c r="L37" s="29">
        <f>VLOOKUP($B$11,ABONE2,12,FALSE)</f>
        <v>55</v>
      </c>
      <c r="M37" s="29">
        <f>VLOOKUP($B$11,ABONE2,13,FALSE)</f>
        <v>73</v>
      </c>
      <c r="N37" s="29">
        <f>VLOOKUP($B$11,ABONE2,14,FALSE)</f>
        <v>128</v>
      </c>
      <c r="O37" s="29">
        <f>VLOOKUP($B$11,ABONE2,15,FALSE)</f>
        <v>104296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15657.653741666663</v>
      </c>
      <c r="D38" s="18">
        <f>VLOOKUP($B$11,TUKETIM,4,FALSE)</f>
        <v>68.911641666666668</v>
      </c>
      <c r="E38" s="18">
        <f>VLOOKUP($B$11,TUKETIM,5,FALSE)</f>
        <v>15726.565383333331</v>
      </c>
      <c r="F38" s="18">
        <f>VLOOKUP($B$11,TUKETIM,6,FALSE)</f>
        <v>3536.4652874999997</v>
      </c>
      <c r="G38" s="18">
        <f>VLOOKUP($B$11,TUKETIM,7,FALSE)</f>
        <v>4797.0041333333338</v>
      </c>
      <c r="H38" s="18">
        <f>VLOOKUP($B$11,TUKETIM,8,FALSE)</f>
        <v>8333.4694208333331</v>
      </c>
      <c r="I38" s="18">
        <f>VLOOKUP($B$11,TUKETIM,9,FALSE)</f>
        <v>7295.4560791666672</v>
      </c>
      <c r="J38" s="18">
        <f>VLOOKUP($B$11,TUKETIM,10,FALSE)</f>
        <v>6060.3232124999995</v>
      </c>
      <c r="K38" s="18">
        <f>VLOOKUP($B$11,TUKETIM,11,FALSE)</f>
        <v>13355.779291666666</v>
      </c>
      <c r="L38" s="29">
        <f>VLOOKUP($B$11,TUKETIM,12,FALSE)</f>
        <v>301.18212499999998</v>
      </c>
      <c r="M38" s="29">
        <f>VLOOKUP($B$11,TUKETIM,13,FALSE)</f>
        <v>6436.8525541666659</v>
      </c>
      <c r="N38" s="29">
        <f>VLOOKUP($B$11,TUKETIM,14,FALSE)</f>
        <v>6738.0346791666661</v>
      </c>
      <c r="O38" s="29">
        <f>VLOOKUP($B$11,TUKETIM,15,FALSE)</f>
        <v>44153.848774999991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405716.66080000001</v>
      </c>
      <c r="D39" s="18">
        <f>VLOOKUP($B$11,ANLASMA,4,FALSE)</f>
        <v>1347.75</v>
      </c>
      <c r="E39" s="18">
        <f>VLOOKUP($B$11,ANLASMA,5,FALSE)</f>
        <v>407064.41080000001</v>
      </c>
      <c r="F39" s="18">
        <f>VLOOKUP($B$11,ANLASMA,6,FALSE)</f>
        <v>31301.902999999995</v>
      </c>
      <c r="G39" s="18">
        <f>VLOOKUP($B$11,ANLASMA,7,FALSE)</f>
        <v>52445.729999999996</v>
      </c>
      <c r="H39" s="18">
        <f>VLOOKUP($B$11,ANLASMA,8,FALSE)</f>
        <v>83747.632999999987</v>
      </c>
      <c r="I39" s="18">
        <f>VLOOKUP($B$11,ANLASMA,9,FALSE)</f>
        <v>95278.669400000013</v>
      </c>
      <c r="J39" s="18">
        <f>VLOOKUP($B$11,ANLASMA,10,FALSE)</f>
        <v>106481.77899999999</v>
      </c>
      <c r="K39" s="18">
        <f>VLOOKUP($B$11,ANLASMA,11,FALSE)</f>
        <v>201760.44839999999</v>
      </c>
      <c r="L39" s="29">
        <f>VLOOKUP($B$11,ANLASMA,12,FALSE)</f>
        <v>1414.0519999999999</v>
      </c>
      <c r="M39" s="29">
        <f>VLOOKUP($B$11,ANLASMA,13,FALSE)</f>
        <v>56406.48</v>
      </c>
      <c r="N39" s="29">
        <f>VLOOKUP($B$11,ANLASMA,14,FALSE)</f>
        <v>57820.532000000007</v>
      </c>
      <c r="O39" s="29">
        <f>VLOOKUP($B$11,ANLASMA,15,FALSE)</f>
        <v>750393.02419999999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0.13896715199523088</v>
      </c>
      <c r="D17" s="14">
        <f t="shared" si="1"/>
        <v>0.36706888715313346</v>
      </c>
      <c r="E17" s="14">
        <f t="shared" si="2"/>
        <v>0.13910032675886813</v>
      </c>
      <c r="F17" s="14">
        <f t="shared" si="3"/>
        <v>1.98534770659277</v>
      </c>
      <c r="G17" s="14">
        <f t="shared" si="4"/>
        <v>2.9036884355241166</v>
      </c>
      <c r="H17" s="14">
        <f t="shared" si="5"/>
        <v>2.2173340210613484</v>
      </c>
      <c r="I17" s="14">
        <f t="shared" si="6"/>
        <v>0.24202525952559364</v>
      </c>
      <c r="J17" s="14">
        <f t="shared" si="7"/>
        <v>5.2733004229533513</v>
      </c>
      <c r="K17" s="14">
        <f t="shared" si="8"/>
        <v>0.42330165902367056</v>
      </c>
      <c r="L17" s="14">
        <f t="shared" si="9"/>
        <v>117.3861737999968</v>
      </c>
      <c r="M17" s="14">
        <f t="shared" si="10"/>
        <v>102.84126969364729</v>
      </c>
      <c r="N17" s="14">
        <f t="shared" si="11"/>
        <v>113.41938177099237</v>
      </c>
      <c r="O17" s="19">
        <f t="shared" si="12"/>
        <v>0.55203341627854752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3.1904864376949373E-2</v>
      </c>
      <c r="D21" s="14">
        <f t="shared" si="1"/>
        <v>0</v>
      </c>
      <c r="E21" s="14">
        <f t="shared" si="2"/>
        <v>3.1886237062390195E-2</v>
      </c>
      <c r="F21" s="14">
        <f t="shared" si="3"/>
        <v>0.57102111072068351</v>
      </c>
      <c r="G21" s="14">
        <f t="shared" si="4"/>
        <v>0</v>
      </c>
      <c r="H21" s="14">
        <f t="shared" si="5"/>
        <v>0.426772817264292</v>
      </c>
      <c r="I21" s="14">
        <f t="shared" si="6"/>
        <v>4.8109656135741849E-2</v>
      </c>
      <c r="J21" s="14">
        <f t="shared" si="7"/>
        <v>0</v>
      </c>
      <c r="K21" s="14">
        <f t="shared" si="8"/>
        <v>4.6376269476874198E-2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9.5507025988413596E-2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0.17087201637218025</v>
      </c>
      <c r="D25" s="14">
        <f t="shared" ref="D25:O25" si="13">SUM(D15:D24)</f>
        <v>0.36706888715313346</v>
      </c>
      <c r="E25" s="14">
        <f t="shared" si="13"/>
        <v>0.17098656382125832</v>
      </c>
      <c r="F25" s="14">
        <f t="shared" si="13"/>
        <v>2.5563688173134533</v>
      </c>
      <c r="G25" s="14">
        <f t="shared" si="13"/>
        <v>2.9036884355241166</v>
      </c>
      <c r="H25" s="14">
        <f t="shared" si="13"/>
        <v>2.6441068383256403</v>
      </c>
      <c r="I25" s="14">
        <f t="shared" si="13"/>
        <v>0.29013491566133548</v>
      </c>
      <c r="J25" s="14">
        <f t="shared" si="13"/>
        <v>5.2733004229533513</v>
      </c>
      <c r="K25" s="14">
        <f t="shared" si="13"/>
        <v>0.46967792850054474</v>
      </c>
      <c r="L25" s="14">
        <f t="shared" si="13"/>
        <v>117.3861737999968</v>
      </c>
      <c r="M25" s="14">
        <f t="shared" si="13"/>
        <v>102.84126969364729</v>
      </c>
      <c r="N25" s="14">
        <f t="shared" si="13"/>
        <v>113.41938177099237</v>
      </c>
      <c r="O25" s="14">
        <f t="shared" si="13"/>
        <v>0.64754044226696106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0.96889228832247209</v>
      </c>
      <c r="D29" s="14">
        <f>(SUMIFS(MESKENOG2,KAYNAK,A29,SEBEP,B29,SÜRE,"Uzun",BİLDİRİM,"Bildirimli",İL,$B$10,İLÇE,$B$11)/VLOOKUP($B$11,ABONE2,4,FALSE))</f>
        <v>3.1653536582847677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0.97017466885140857</v>
      </c>
      <c r="F29" s="14">
        <f>(SUMIFS(TARIMSALAG2,KAYNAK,A29,SEBEP,B29,SÜRE,"Uzun",BİLDİRİM,"Bildirimli",İL,$B$10,İLÇE,$B$11)/VLOOKUP($B$11,ABONE2,6,FALSE))</f>
        <v>19.48340565522939</v>
      </c>
      <c r="G29" s="14">
        <f>(SUMIFS(TARIMSALOG2,KAYNAK,A29,SEBEP,B29,SÜRE,"Uzun",BİLDİRİM,"Bildirimli",İL,$B$10,İLÇE,$B$11)/VLOOKUP($B$11,ABONE2,7,FALSE))</f>
        <v>39.024756621196552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24.419837033599212</v>
      </c>
      <c r="I29" s="14">
        <f>(SUMIFS(TICARETHANEAG2,KAYNAK,A29,SEBEP,B29,SÜRE,"Uzun",BİLDİRİM,"Bildirimli",İL,$B$10,İLÇE,$B$11)/VLOOKUP($B$11,ABONE2,9,FALSE))</f>
        <v>2.7870398153677747</v>
      </c>
      <c r="J29" s="14">
        <f>(SUMIFS(TICARETHANEOG2,KAYNAK,A29,SEBEP,B29,SÜRE,"Uzun",BİLDİRİM,"Bildirimli",İL,$B$10,İLÇE,$B$11)/VLOOKUP($B$11,ABONE2,10,FALSE))</f>
        <v>35.178524344713196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3.9541021403543875</v>
      </c>
      <c r="L29" s="14">
        <f>(SUMIFS(SANAYIAG2,KAYNAK,A29,SEBEP,B29,SÜRE,"Uzun",BİLDİRİM,"Bildirimli",İL,$B$10,İLÇE,$B$11)/VLOOKUP($B$11,ABONE2,12,FALSE))</f>
        <v>621.29884725132717</v>
      </c>
      <c r="M29" s="14">
        <f>(SUMIFS(SANAYIOG2,KAYNAK,A29,SEBEP,B29,SÜRE,"Uzun",BİLDİRİM,"Bildirimli",İL,$B$10,İLÇE,$B$11)/VLOOKUP($B$11,ABONE2,13,FALSE))</f>
        <v>212.65623322933843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509.85086160896662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5.2465372532969186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8.6877170472237277E-3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8.682644816346086E-3</v>
      </c>
      <c r="F31" s="14">
        <f>(SUMIFS(TARIMSALAG2,KAYNAK,A31,SEBEP,B31,SÜRE,"Uzun",BİLDİRİM,"Bildirimli",İL,$B$10,İLÇE,$B$11)/VLOOKUP($B$11,ABONE2,6,FALSE))</f>
        <v>5.7854411578718297E-2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4.3239540109918984E-2</v>
      </c>
      <c r="I31" s="14">
        <f>(SUMIFS(TICARETHANEAG2,KAYNAK,A31,SEBEP,B31,SÜRE,"Uzun",BİLDİRİM,"Bildirimli",İL,$B$10,İLÇE,$B$11)/VLOOKUP($B$11,ABONE2,9,FALSE))</f>
        <v>2.777231524196888E-3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2.6771681178186183E-3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1.3348711217424864E-2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0.9775800053696958</v>
      </c>
      <c r="D33" s="14">
        <f t="shared" ref="D33:O33" si="14">SUM(D28:D32)</f>
        <v>3.1653536582847677</v>
      </c>
      <c r="E33" s="14">
        <f t="shared" si="14"/>
        <v>0.97885731366775464</v>
      </c>
      <c r="F33" s="14">
        <f t="shared" si="14"/>
        <v>19.541260066808107</v>
      </c>
      <c r="G33" s="14">
        <f t="shared" si="14"/>
        <v>39.024756621196552</v>
      </c>
      <c r="H33" s="14">
        <f t="shared" si="14"/>
        <v>24.463076573709131</v>
      </c>
      <c r="I33" s="14">
        <f t="shared" si="14"/>
        <v>2.7898170468919714</v>
      </c>
      <c r="J33" s="14">
        <f t="shared" si="14"/>
        <v>35.178524344713196</v>
      </c>
      <c r="K33" s="14">
        <f t="shared" si="14"/>
        <v>3.956779308472206</v>
      </c>
      <c r="L33" s="14">
        <f t="shared" si="14"/>
        <v>621.29884725132717</v>
      </c>
      <c r="M33" s="14">
        <f t="shared" si="14"/>
        <v>212.65623322933843</v>
      </c>
      <c r="N33" s="14">
        <f t="shared" si="14"/>
        <v>509.85086160896662</v>
      </c>
      <c r="O33" s="14">
        <f t="shared" si="14"/>
        <v>5.2598859645143436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17118</v>
      </c>
      <c r="D37" s="18">
        <f>VLOOKUP($B$11,ABONE2,4,FALSE)</f>
        <v>10</v>
      </c>
      <c r="E37" s="18">
        <f>VLOOKUP($B$11,ABONE2,5,FALSE)</f>
        <v>17128</v>
      </c>
      <c r="F37" s="18">
        <f>VLOOKUP($B$11,ABONE2,6,FALSE)</f>
        <v>2787</v>
      </c>
      <c r="G37" s="18">
        <f>VLOOKUP($B$11,ABONE2,7,FALSE)</f>
        <v>942</v>
      </c>
      <c r="H37" s="18">
        <f>VLOOKUP($B$11,ABONE2,8,FALSE)</f>
        <v>3729</v>
      </c>
      <c r="I37" s="18">
        <f>VLOOKUP($B$11,ABONE2,9,FALSE)</f>
        <v>2836</v>
      </c>
      <c r="J37" s="18">
        <f>VLOOKUP($B$11,ABONE2,10,FALSE)</f>
        <v>106</v>
      </c>
      <c r="K37" s="18">
        <f>VLOOKUP($B$11,ABONE2,11,FALSE)</f>
        <v>2942</v>
      </c>
      <c r="L37" s="29">
        <f>VLOOKUP($B$11,ABONE2,12,FALSE)</f>
        <v>8</v>
      </c>
      <c r="M37" s="29">
        <f>VLOOKUP($B$11,ABONE2,13,FALSE)</f>
        <v>3</v>
      </c>
      <c r="N37" s="29">
        <f>VLOOKUP($B$11,ABONE2,14,FALSE)</f>
        <v>11</v>
      </c>
      <c r="O37" s="29">
        <f>VLOOKUP($B$11,ABONE2,15,FALSE)</f>
        <v>23810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2870.058066666666</v>
      </c>
      <c r="D38" s="18">
        <f>VLOOKUP($B$11,TUKETIM,4,FALSE)</f>
        <v>1.7538458333333333</v>
      </c>
      <c r="E38" s="18">
        <f>VLOOKUP($B$11,TUKETIM,5,FALSE)</f>
        <v>2871.8119124999994</v>
      </c>
      <c r="F38" s="18">
        <f>VLOOKUP($B$11,TUKETIM,6,FALSE)</f>
        <v>3709.1849999999999</v>
      </c>
      <c r="G38" s="18">
        <f>VLOOKUP($B$11,TUKETIM,7,FALSE)</f>
        <v>2007.3955708333335</v>
      </c>
      <c r="H38" s="18">
        <f>VLOOKUP($B$11,TUKETIM,8,FALSE)</f>
        <v>5716.5805708333337</v>
      </c>
      <c r="I38" s="18">
        <f>VLOOKUP($B$11,TUKETIM,9,FALSE)</f>
        <v>1494.6135125000001</v>
      </c>
      <c r="J38" s="18">
        <f>VLOOKUP($B$11,TUKETIM,10,FALSE)</f>
        <v>832.17067499999985</v>
      </c>
      <c r="K38" s="18">
        <f>VLOOKUP($B$11,TUKETIM,11,FALSE)</f>
        <v>2326.7841874999999</v>
      </c>
      <c r="L38" s="29">
        <f>VLOOKUP($B$11,TUKETIM,12,FALSE)</f>
        <v>50.943624999999997</v>
      </c>
      <c r="M38" s="29">
        <f>VLOOKUP($B$11,TUKETIM,13,FALSE)</f>
        <v>25.608454166666668</v>
      </c>
      <c r="N38" s="29">
        <f>VLOOKUP($B$11,TUKETIM,14,FALSE)</f>
        <v>76.552079166666658</v>
      </c>
      <c r="O38" s="29">
        <f>VLOOKUP($B$11,TUKETIM,15,FALSE)</f>
        <v>10991.72875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71868.436399999991</v>
      </c>
      <c r="D39" s="18">
        <f>VLOOKUP($B$11,ANLASMA,4,FALSE)</f>
        <v>64.399999999999991</v>
      </c>
      <c r="E39" s="18">
        <f>VLOOKUP($B$11,ANLASMA,5,FALSE)</f>
        <v>71932.836399999986</v>
      </c>
      <c r="F39" s="18">
        <f>VLOOKUP($B$11,ANLASMA,6,FALSE)</f>
        <v>25230.641</v>
      </c>
      <c r="G39" s="18">
        <f>VLOOKUP($B$11,ANLASMA,7,FALSE)</f>
        <v>19591.300000000003</v>
      </c>
      <c r="H39" s="18">
        <f>VLOOKUP($B$11,ANLASMA,8,FALSE)</f>
        <v>44821.941000000006</v>
      </c>
      <c r="I39" s="18">
        <f>VLOOKUP($B$11,ANLASMA,9,FALSE)</f>
        <v>18065.452000000001</v>
      </c>
      <c r="J39" s="18">
        <f>VLOOKUP($B$11,ANLASMA,10,FALSE)</f>
        <v>7347.1399999999994</v>
      </c>
      <c r="K39" s="18">
        <f>VLOOKUP($B$11,ANLASMA,11,FALSE)</f>
        <v>25412.592000000001</v>
      </c>
      <c r="L39" s="29">
        <f>VLOOKUP($B$11,ANLASMA,12,FALSE)</f>
        <v>137.99799999999999</v>
      </c>
      <c r="M39" s="29">
        <f>VLOOKUP($B$11,ANLASMA,13,FALSE)</f>
        <v>180</v>
      </c>
      <c r="N39" s="29">
        <f>VLOOKUP($B$11,ANLASMA,14,FALSE)</f>
        <v>317.99799999999999</v>
      </c>
      <c r="O39" s="29">
        <f>VLOOKUP($B$11,ANLASMA,15,FALSE)</f>
        <v>142485.36739999999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0.19545949911149993</v>
      </c>
      <c r="D17" s="14">
        <f t="shared" si="1"/>
        <v>3.3703669857289076</v>
      </c>
      <c r="E17" s="14">
        <f t="shared" si="2"/>
        <v>0.19743886786874271</v>
      </c>
      <c r="F17" s="14">
        <f t="shared" si="3"/>
        <v>8.904088820478222</v>
      </c>
      <c r="G17" s="14">
        <f t="shared" si="4"/>
        <v>12.432102672992926</v>
      </c>
      <c r="H17" s="14">
        <f t="shared" si="5"/>
        <v>10.735603499321131</v>
      </c>
      <c r="I17" s="14">
        <f t="shared" si="6"/>
        <v>0.27969775751505316</v>
      </c>
      <c r="J17" s="14">
        <f t="shared" si="7"/>
        <v>6.8840362041709353</v>
      </c>
      <c r="K17" s="14">
        <f t="shared" si="8"/>
        <v>0.6217213775679391</v>
      </c>
      <c r="L17" s="14">
        <f t="shared" si="9"/>
        <v>26.101505911497501</v>
      </c>
      <c r="M17" s="14">
        <f t="shared" si="10"/>
        <v>36.088413391834401</v>
      </c>
      <c r="N17" s="14">
        <f t="shared" si="11"/>
        <v>32.949671040871372</v>
      </c>
      <c r="O17" s="19">
        <f t="shared" si="12"/>
        <v>1.1561150406798284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3.87989431815614E-2</v>
      </c>
      <c r="D21" s="14">
        <f t="shared" si="1"/>
        <v>0</v>
      </c>
      <c r="E21" s="14">
        <f t="shared" si="2"/>
        <v>3.8774754314241225E-2</v>
      </c>
      <c r="F21" s="14">
        <f t="shared" si="3"/>
        <v>2.508793461871055</v>
      </c>
      <c r="G21" s="14">
        <f t="shared" si="4"/>
        <v>4.2665469053524661E-3</v>
      </c>
      <c r="H21" s="14">
        <f t="shared" si="5"/>
        <v>1.2086064444512561</v>
      </c>
      <c r="I21" s="14">
        <f t="shared" si="6"/>
        <v>0.13135168316596335</v>
      </c>
      <c r="J21" s="14">
        <f t="shared" si="7"/>
        <v>3.8836624948210526E-3</v>
      </c>
      <c r="K21" s="14">
        <f t="shared" si="8"/>
        <v>0.1247504051995085</v>
      </c>
      <c r="L21" s="14">
        <f t="shared" si="9"/>
        <v>3.0289260957742759</v>
      </c>
      <c r="M21" s="14">
        <f t="shared" si="10"/>
        <v>1.7380099102913669</v>
      </c>
      <c r="N21" s="14">
        <f t="shared" si="11"/>
        <v>2.1437264257288526</v>
      </c>
      <c r="O21" s="19">
        <f t="shared" si="12"/>
        <v>0.14874021053758513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0.23425844229306134</v>
      </c>
      <c r="D25" s="14">
        <f t="shared" ref="D25:O25" si="13">SUM(D15:D24)</f>
        <v>3.3703669857289076</v>
      </c>
      <c r="E25" s="14">
        <f t="shared" si="13"/>
        <v>0.23621362218298392</v>
      </c>
      <c r="F25" s="14">
        <f t="shared" si="13"/>
        <v>11.412882282349276</v>
      </c>
      <c r="G25" s="14">
        <f t="shared" si="13"/>
        <v>12.436369219898278</v>
      </c>
      <c r="H25" s="14">
        <f t="shared" si="13"/>
        <v>11.944209943772387</v>
      </c>
      <c r="I25" s="14">
        <f t="shared" si="13"/>
        <v>0.41104944068101651</v>
      </c>
      <c r="J25" s="14">
        <f t="shared" si="13"/>
        <v>6.8879198666657562</v>
      </c>
      <c r="K25" s="14">
        <f t="shared" si="13"/>
        <v>0.74647178276744763</v>
      </c>
      <c r="L25" s="14">
        <f t="shared" si="13"/>
        <v>29.130432007271779</v>
      </c>
      <c r="M25" s="14">
        <f t="shared" si="13"/>
        <v>37.826423302125768</v>
      </c>
      <c r="N25" s="14">
        <f t="shared" si="13"/>
        <v>35.093397466600223</v>
      </c>
      <c r="O25" s="14">
        <f t="shared" si="13"/>
        <v>1.3048552512174134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0.20999123005088846</v>
      </c>
      <c r="D29" s="14">
        <f>(SUMIFS(MESKENOG2,KAYNAK,A29,SEBEP,B29,SÜRE,"Uzun",BİLDİRİM,"Bildirimli",İL,$B$10,İLÇE,$B$11)/VLOOKUP($B$11,ABONE2,4,FALSE))</f>
        <v>3.1955809985124466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0.21185257030554031</v>
      </c>
      <c r="F29" s="14">
        <f>(SUMIFS(TARIMSALAG2,KAYNAK,A29,SEBEP,B29,SÜRE,"Uzun",BİLDİRİM,"Bildirimli",İL,$B$10,İLÇE,$B$11)/VLOOKUP($B$11,ABONE2,6,FALSE))</f>
        <v>4.163992133127703</v>
      </c>
      <c r="G29" s="14">
        <f>(SUMIFS(TARIMSALOG2,KAYNAK,A29,SEBEP,B29,SÜRE,"Uzun",BİLDİRİM,"Bildirimli",İL,$B$10,İLÇE,$B$11)/VLOOKUP($B$11,ABONE2,7,FALSE))</f>
        <v>5.9502780844932328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5.0913152892442506</v>
      </c>
      <c r="I29" s="14">
        <f>(SUMIFS(TICARETHANEAG2,KAYNAK,A29,SEBEP,B29,SÜRE,"Uzun",BİLDİRİM,"Bildirimli",İL,$B$10,İLÇE,$B$11)/VLOOKUP($B$11,ABONE2,9,FALSE))</f>
        <v>0.4980755421014979</v>
      </c>
      <c r="J29" s="14">
        <f>(SUMIFS(TICARETHANEOG2,KAYNAK,A29,SEBEP,B29,SÜRE,"Uzun",BİLDİRİM,"Bildirimli",İL,$B$10,İLÇE,$B$11)/VLOOKUP($B$11,ABONE2,10,FALSE))</f>
        <v>3.0212113984092173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0.62874299145012602</v>
      </c>
      <c r="L29" s="14">
        <f>(SUMIFS(SANAYIAG2,KAYNAK,A29,SEBEP,B29,SÜRE,"Uzun",BİLDİRİM,"Bildirimli",İL,$B$10,İLÇE,$B$11)/VLOOKUP($B$11,ABONE2,12,FALSE))</f>
        <v>26.910869187766899</v>
      </c>
      <c r="M29" s="14">
        <f>(SUMIFS(SANAYIOG2,KAYNAK,A29,SEBEP,B29,SÜRE,"Uzun",BİLDİRİM,"Bildirimli",İL,$B$10,İLÇE,$B$11)/VLOOKUP($B$11,ABONE2,13,FALSE))</f>
        <v>12.930724545955277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17.324484290524644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0.69532248564979293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0.20999123005088846</v>
      </c>
      <c r="D33" s="14">
        <f t="shared" ref="D33:O33" si="14">SUM(D28:D32)</f>
        <v>3.1955809985124466</v>
      </c>
      <c r="E33" s="14">
        <f t="shared" si="14"/>
        <v>0.21185257030554031</v>
      </c>
      <c r="F33" s="14">
        <f t="shared" si="14"/>
        <v>4.163992133127703</v>
      </c>
      <c r="G33" s="14">
        <f t="shared" si="14"/>
        <v>5.9502780844932328</v>
      </c>
      <c r="H33" s="14">
        <f t="shared" si="14"/>
        <v>5.0913152892442506</v>
      </c>
      <c r="I33" s="14">
        <f t="shared" si="14"/>
        <v>0.4980755421014979</v>
      </c>
      <c r="J33" s="14">
        <f t="shared" si="14"/>
        <v>3.0212113984092173</v>
      </c>
      <c r="K33" s="14">
        <f t="shared" si="14"/>
        <v>0.62874299145012602</v>
      </c>
      <c r="L33" s="14">
        <f t="shared" si="14"/>
        <v>26.910869187766899</v>
      </c>
      <c r="M33" s="14">
        <f t="shared" si="14"/>
        <v>12.930724545955277</v>
      </c>
      <c r="N33" s="14">
        <f t="shared" si="14"/>
        <v>17.324484290524644</v>
      </c>
      <c r="O33" s="14">
        <f t="shared" si="14"/>
        <v>0.69532248564979293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28854</v>
      </c>
      <c r="D37" s="18">
        <f>VLOOKUP($B$11,ABONE2,4,FALSE)</f>
        <v>18</v>
      </c>
      <c r="E37" s="18">
        <f>VLOOKUP($B$11,ABONE2,5,FALSE)</f>
        <v>28872</v>
      </c>
      <c r="F37" s="18">
        <f>VLOOKUP($B$11,ABONE2,6,FALSE)</f>
        <v>1445</v>
      </c>
      <c r="G37" s="18">
        <f>VLOOKUP($B$11,ABONE2,7,FALSE)</f>
        <v>1560</v>
      </c>
      <c r="H37" s="18">
        <f>VLOOKUP($B$11,ABONE2,8,FALSE)</f>
        <v>3005</v>
      </c>
      <c r="I37" s="18">
        <f>VLOOKUP($B$11,ABONE2,9,FALSE)</f>
        <v>5914</v>
      </c>
      <c r="J37" s="18">
        <f>VLOOKUP($B$11,ABONE2,10,FALSE)</f>
        <v>323</v>
      </c>
      <c r="K37" s="18">
        <f>VLOOKUP($B$11,ABONE2,11,FALSE)</f>
        <v>6237</v>
      </c>
      <c r="L37" s="29">
        <f>VLOOKUP($B$11,ABONE2,12,FALSE)</f>
        <v>22</v>
      </c>
      <c r="M37" s="29">
        <f>VLOOKUP($B$11,ABONE2,13,FALSE)</f>
        <v>48</v>
      </c>
      <c r="N37" s="29">
        <f>VLOOKUP($B$11,ABONE2,14,FALSE)</f>
        <v>70</v>
      </c>
      <c r="O37" s="29">
        <f>VLOOKUP($B$11,ABONE2,15,FALSE)</f>
        <v>38184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5215.3536458333338</v>
      </c>
      <c r="D38" s="18">
        <f>VLOOKUP($B$11,TUKETIM,4,FALSE)</f>
        <v>29.240387500000001</v>
      </c>
      <c r="E38" s="18">
        <f>VLOOKUP($B$11,TUKETIM,5,FALSE)</f>
        <v>5244.5940333333338</v>
      </c>
      <c r="F38" s="18">
        <f>VLOOKUP($B$11,TUKETIM,6,FALSE)</f>
        <v>1851.3376625000003</v>
      </c>
      <c r="G38" s="18">
        <f>VLOOKUP($B$11,TUKETIM,7,FALSE)</f>
        <v>3868.3173583333337</v>
      </c>
      <c r="H38" s="18">
        <f>VLOOKUP($B$11,TUKETIM,8,FALSE)</f>
        <v>5719.6550208333338</v>
      </c>
      <c r="I38" s="18">
        <f>VLOOKUP($B$11,TUKETIM,9,FALSE)</f>
        <v>2253.4523875</v>
      </c>
      <c r="J38" s="18">
        <f>VLOOKUP($B$11,TUKETIM,10,FALSE)</f>
        <v>1420.4196041666667</v>
      </c>
      <c r="K38" s="18">
        <f>VLOOKUP($B$11,TUKETIM,11,FALSE)</f>
        <v>3673.8719916666669</v>
      </c>
      <c r="L38" s="29">
        <f>VLOOKUP($B$11,TUKETIM,12,FALSE)</f>
        <v>103.32849166666666</v>
      </c>
      <c r="M38" s="29">
        <f>VLOOKUP($B$11,TUKETIM,13,FALSE)</f>
        <v>5421.5071666666672</v>
      </c>
      <c r="N38" s="29">
        <f>VLOOKUP($B$11,TUKETIM,14,FALSE)</f>
        <v>5524.8356583333343</v>
      </c>
      <c r="O38" s="29">
        <f>VLOOKUP($B$11,TUKETIM,15,FALSE)</f>
        <v>20162.956704166667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131634.345</v>
      </c>
      <c r="D39" s="18">
        <f>VLOOKUP($B$11,ANLASMA,4,FALSE)</f>
        <v>347.33</v>
      </c>
      <c r="E39" s="18">
        <f>VLOOKUP($B$11,ANLASMA,5,FALSE)</f>
        <v>131981.67499999999</v>
      </c>
      <c r="F39" s="18">
        <f>VLOOKUP($B$11,ANLASMA,6,FALSE)</f>
        <v>15342.641</v>
      </c>
      <c r="G39" s="18">
        <f>VLOOKUP($B$11,ANLASMA,7,FALSE)</f>
        <v>39439.687999999995</v>
      </c>
      <c r="H39" s="18">
        <f>VLOOKUP($B$11,ANLASMA,8,FALSE)</f>
        <v>54782.328999999998</v>
      </c>
      <c r="I39" s="18">
        <f>VLOOKUP($B$11,ANLASMA,9,FALSE)</f>
        <v>30364.1054</v>
      </c>
      <c r="J39" s="18">
        <f>VLOOKUP($B$11,ANLASMA,10,FALSE)</f>
        <v>43061.840000000004</v>
      </c>
      <c r="K39" s="18">
        <f>VLOOKUP($B$11,ANLASMA,11,FALSE)</f>
        <v>73425.945399999997</v>
      </c>
      <c r="L39" s="29">
        <f>VLOOKUP($B$11,ANLASMA,12,FALSE)</f>
        <v>467.92</v>
      </c>
      <c r="M39" s="29">
        <f>VLOOKUP($B$11,ANLASMA,13,FALSE)</f>
        <v>18996.2</v>
      </c>
      <c r="N39" s="29">
        <f>VLOOKUP($B$11,ANLASMA,14,FALSE)</f>
        <v>19464.12</v>
      </c>
      <c r="O39" s="29">
        <f>VLOOKUP($B$11,ANLASMA,15,FALSE)</f>
        <v>279654.06939999998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0.16893179111309697</v>
      </c>
      <c r="D17" s="14">
        <f t="shared" si="1"/>
        <v>0</v>
      </c>
      <c r="E17" s="14">
        <f t="shared" si="2"/>
        <v>0.16873751513795385</v>
      </c>
      <c r="F17" s="14">
        <f t="shared" si="3"/>
        <v>0.610271807107998</v>
      </c>
      <c r="G17" s="14">
        <f t="shared" si="4"/>
        <v>0.55832690906396532</v>
      </c>
      <c r="H17" s="14">
        <f t="shared" si="5"/>
        <v>0.60917098807660131</v>
      </c>
      <c r="I17" s="14">
        <f t="shared" si="6"/>
        <v>0.37125434916874989</v>
      </c>
      <c r="J17" s="14">
        <f t="shared" si="7"/>
        <v>1.4935009414785327</v>
      </c>
      <c r="K17" s="14">
        <f t="shared" si="8"/>
        <v>0.44715195107640571</v>
      </c>
      <c r="L17" s="14">
        <f t="shared" si="9"/>
        <v>30.69106425925834</v>
      </c>
      <c r="M17" s="14">
        <f t="shared" si="10"/>
        <v>301.10765416845686</v>
      </c>
      <c r="N17" s="14">
        <f t="shared" si="11"/>
        <v>84.774382241098039</v>
      </c>
      <c r="O17" s="19">
        <f t="shared" si="12"/>
        <v>0.30640258093412309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4.7530246903952925E-2</v>
      </c>
      <c r="D21" s="14">
        <f t="shared" si="1"/>
        <v>0</v>
      </c>
      <c r="E21" s="14">
        <f t="shared" si="2"/>
        <v>4.747558587771733E-2</v>
      </c>
      <c r="F21" s="14">
        <f t="shared" si="3"/>
        <v>0.20739036202318223</v>
      </c>
      <c r="G21" s="14">
        <f t="shared" si="4"/>
        <v>0</v>
      </c>
      <c r="H21" s="14">
        <f t="shared" si="5"/>
        <v>0.20299533448361809</v>
      </c>
      <c r="I21" s="14">
        <f t="shared" si="6"/>
        <v>2.4544107450977223E-2</v>
      </c>
      <c r="J21" s="14">
        <f t="shared" si="7"/>
        <v>0</v>
      </c>
      <c r="K21" s="14">
        <f t="shared" si="8"/>
        <v>2.2884188045333102E-2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5.3644701639628874E-2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0.21646203801704988</v>
      </c>
      <c r="D25" s="14">
        <f t="shared" ref="D25:O25" si="13">SUM(D15:D24)</f>
        <v>0</v>
      </c>
      <c r="E25" s="14">
        <f t="shared" si="13"/>
        <v>0.21621310101567118</v>
      </c>
      <c r="F25" s="14">
        <f t="shared" si="13"/>
        <v>0.81766216913118028</v>
      </c>
      <c r="G25" s="14">
        <f t="shared" si="13"/>
        <v>0.55832690906396532</v>
      </c>
      <c r="H25" s="14">
        <f t="shared" si="13"/>
        <v>0.81216632256021937</v>
      </c>
      <c r="I25" s="14">
        <f t="shared" si="13"/>
        <v>0.39579845661972712</v>
      </c>
      <c r="J25" s="14">
        <f t="shared" si="13"/>
        <v>1.4935009414785327</v>
      </c>
      <c r="K25" s="14">
        <f t="shared" si="13"/>
        <v>0.47003613912173881</v>
      </c>
      <c r="L25" s="14">
        <f t="shared" si="13"/>
        <v>30.69106425925834</v>
      </c>
      <c r="M25" s="14">
        <f t="shared" si="13"/>
        <v>301.10765416845686</v>
      </c>
      <c r="N25" s="14">
        <f t="shared" si="13"/>
        <v>84.774382241098039</v>
      </c>
      <c r="O25" s="14">
        <f t="shared" si="13"/>
        <v>0.36004728257375196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</v>
      </c>
      <c r="D33" s="14">
        <f t="shared" ref="D33:O33" si="14">SUM(D28:D32)</f>
        <v>0</v>
      </c>
      <c r="E33" s="14">
        <f t="shared" si="14"/>
        <v>0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</v>
      </c>
      <c r="J33" s="14">
        <f t="shared" si="14"/>
        <v>0</v>
      </c>
      <c r="K33" s="14">
        <f t="shared" si="14"/>
        <v>0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9554</v>
      </c>
      <c r="D37" s="18">
        <f>VLOOKUP($B$11,ABONE2,4,FALSE)</f>
        <v>11</v>
      </c>
      <c r="E37" s="18">
        <f>VLOOKUP($B$11,ABONE2,5,FALSE)</f>
        <v>9565</v>
      </c>
      <c r="F37" s="18">
        <f>VLOOKUP($B$11,ABONE2,6,FALSE)</f>
        <v>739</v>
      </c>
      <c r="G37" s="18">
        <f>VLOOKUP($B$11,ABONE2,7,FALSE)</f>
        <v>16</v>
      </c>
      <c r="H37" s="18">
        <f>VLOOKUP($B$11,ABONE2,8,FALSE)</f>
        <v>755</v>
      </c>
      <c r="I37" s="18">
        <f>VLOOKUP($B$11,ABONE2,9,FALSE)</f>
        <v>1613</v>
      </c>
      <c r="J37" s="18">
        <f>VLOOKUP($B$11,ABONE2,10,FALSE)</f>
        <v>117</v>
      </c>
      <c r="K37" s="18">
        <f>VLOOKUP($B$11,ABONE2,11,FALSE)</f>
        <v>1730</v>
      </c>
      <c r="L37" s="29">
        <f>VLOOKUP($B$11,ABONE2,12,FALSE)</f>
        <v>8</v>
      </c>
      <c r="M37" s="29">
        <f>VLOOKUP($B$11,ABONE2,13,FALSE)</f>
        <v>2</v>
      </c>
      <c r="N37" s="29">
        <f>VLOOKUP($B$11,ABONE2,14,FALSE)</f>
        <v>10</v>
      </c>
      <c r="O37" s="29">
        <f>VLOOKUP($B$11,ABONE2,15,FALSE)</f>
        <v>12060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1134.4742166666667</v>
      </c>
      <c r="D38" s="18">
        <f>VLOOKUP($B$11,TUKETIM,4,FALSE)</f>
        <v>0</v>
      </c>
      <c r="E38" s="18">
        <f>VLOOKUP($B$11,TUKETIM,5,FALSE)</f>
        <v>1134.4742166666667</v>
      </c>
      <c r="F38" s="18">
        <f>VLOOKUP($B$11,TUKETIM,6,FALSE)</f>
        <v>172.33692916666666</v>
      </c>
      <c r="G38" s="18">
        <f>VLOOKUP($B$11,TUKETIM,7,FALSE)</f>
        <v>18.481874999999999</v>
      </c>
      <c r="H38" s="18">
        <f>VLOOKUP($B$11,TUKETIM,8,FALSE)</f>
        <v>190.81880416666667</v>
      </c>
      <c r="I38" s="18">
        <f>VLOOKUP($B$11,TUKETIM,9,FALSE)</f>
        <v>586.96804166666675</v>
      </c>
      <c r="J38" s="18">
        <f>VLOOKUP($B$11,TUKETIM,10,FALSE)</f>
        <v>469.26392083333326</v>
      </c>
      <c r="K38" s="18">
        <f>VLOOKUP($B$11,TUKETIM,11,FALSE)</f>
        <v>1056.2319625</v>
      </c>
      <c r="L38" s="29">
        <f>VLOOKUP($B$11,TUKETIM,12,FALSE)</f>
        <v>89.138237500000002</v>
      </c>
      <c r="M38" s="29">
        <f>VLOOKUP($B$11,TUKETIM,13,FALSE)</f>
        <v>8.0257000000000005</v>
      </c>
      <c r="N38" s="29">
        <f>VLOOKUP($B$11,TUKETIM,14,FALSE)</f>
        <v>97.163937500000003</v>
      </c>
      <c r="O38" s="29">
        <f>VLOOKUP($B$11,TUKETIM,15,FALSE)</f>
        <v>2478.6889208333332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39842.748999999996</v>
      </c>
      <c r="D39" s="18">
        <f>VLOOKUP($B$11,ANLASMA,4,FALSE)</f>
        <v>33</v>
      </c>
      <c r="E39" s="18">
        <f>VLOOKUP($B$11,ANLASMA,5,FALSE)</f>
        <v>39875.748999999996</v>
      </c>
      <c r="F39" s="18">
        <f>VLOOKUP($B$11,ANLASMA,6,FALSE)</f>
        <v>3185.4100000000003</v>
      </c>
      <c r="G39" s="18">
        <f>VLOOKUP($B$11,ANLASMA,7,FALSE)</f>
        <v>625.20000000000005</v>
      </c>
      <c r="H39" s="18">
        <f>VLOOKUP($B$11,ANLASMA,8,FALSE)</f>
        <v>3810.6100000000006</v>
      </c>
      <c r="I39" s="18">
        <f>VLOOKUP($B$11,ANLASMA,9,FALSE)</f>
        <v>8462.634</v>
      </c>
      <c r="J39" s="18">
        <f>VLOOKUP($B$11,ANLASMA,10,FALSE)</f>
        <v>3991.7599999999998</v>
      </c>
      <c r="K39" s="18">
        <f>VLOOKUP($B$11,ANLASMA,11,FALSE)</f>
        <v>12454.394</v>
      </c>
      <c r="L39" s="29">
        <f>VLOOKUP($B$11,ANLASMA,12,FALSE)</f>
        <v>249.72</v>
      </c>
      <c r="M39" s="29">
        <f>VLOOKUP($B$11,ANLASMA,13,FALSE)</f>
        <v>30</v>
      </c>
      <c r="N39" s="29">
        <f>VLOOKUP($B$11,ANLASMA,14,FALSE)</f>
        <v>279.72000000000003</v>
      </c>
      <c r="O39" s="29">
        <f>VLOOKUP($B$11,ANLASMA,15,FALSE)</f>
        <v>56420.472999999998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0.2760042553105958</v>
      </c>
      <c r="D17" s="14">
        <f t="shared" si="1"/>
        <v>1.840205629287033</v>
      </c>
      <c r="E17" s="14">
        <f t="shared" si="2"/>
        <v>0.2776699812701765</v>
      </c>
      <c r="F17" s="14">
        <f t="shared" si="3"/>
        <v>4.2100044047916425</v>
      </c>
      <c r="G17" s="14">
        <f t="shared" si="4"/>
        <v>10.200098373622675</v>
      </c>
      <c r="H17" s="14">
        <f t="shared" si="5"/>
        <v>6.7718055990086876</v>
      </c>
      <c r="I17" s="14">
        <f t="shared" si="6"/>
        <v>0.64591447605647867</v>
      </c>
      <c r="J17" s="14">
        <f t="shared" si="7"/>
        <v>21.287209205722739</v>
      </c>
      <c r="K17" s="14">
        <f t="shared" si="8"/>
        <v>1.3837366255819044</v>
      </c>
      <c r="L17" s="14">
        <f t="shared" si="9"/>
        <v>139.37860154721045</v>
      </c>
      <c r="M17" s="14">
        <f t="shared" si="10"/>
        <v>470.78395792278849</v>
      </c>
      <c r="N17" s="14">
        <f t="shared" si="11"/>
        <v>410.52843858177431</v>
      </c>
      <c r="O17" s="19">
        <f t="shared" si="12"/>
        <v>0.84329624266837366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1.9834780119633081E-2</v>
      </c>
      <c r="D21" s="14">
        <f t="shared" si="1"/>
        <v>0</v>
      </c>
      <c r="E21" s="14">
        <f t="shared" si="2"/>
        <v>1.9813657961899735E-2</v>
      </c>
      <c r="F21" s="14">
        <f t="shared" si="3"/>
        <v>0.46285613488352123</v>
      </c>
      <c r="G21" s="14">
        <f t="shared" si="4"/>
        <v>0</v>
      </c>
      <c r="H21" s="14">
        <f t="shared" si="5"/>
        <v>0.26490508348679515</v>
      </c>
      <c r="I21" s="14">
        <f t="shared" si="6"/>
        <v>5.5910409869261421E-2</v>
      </c>
      <c r="J21" s="14">
        <f t="shared" si="7"/>
        <v>0</v>
      </c>
      <c r="K21" s="14">
        <f t="shared" si="8"/>
        <v>5.3911894789134322E-2</v>
      </c>
      <c r="L21" s="14">
        <f t="shared" si="9"/>
        <v>12.235933198655918</v>
      </c>
      <c r="M21" s="14">
        <f t="shared" si="10"/>
        <v>0</v>
      </c>
      <c r="N21" s="14">
        <f t="shared" si="11"/>
        <v>2.2247151270283489</v>
      </c>
      <c r="O21" s="19">
        <f t="shared" si="12"/>
        <v>2.8907035248824035E-2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0.29583903543022888</v>
      </c>
      <c r="D25" s="14">
        <f t="shared" ref="D25:O25" si="13">SUM(D15:D24)</f>
        <v>1.840205629287033</v>
      </c>
      <c r="E25" s="14">
        <f t="shared" si="13"/>
        <v>0.29748363923207621</v>
      </c>
      <c r="F25" s="14">
        <f t="shared" si="13"/>
        <v>4.6728605396751641</v>
      </c>
      <c r="G25" s="14">
        <f t="shared" si="13"/>
        <v>10.200098373622675</v>
      </c>
      <c r="H25" s="14">
        <f t="shared" si="13"/>
        <v>7.0367106824954826</v>
      </c>
      <c r="I25" s="14">
        <f t="shared" si="13"/>
        <v>0.70182488592574011</v>
      </c>
      <c r="J25" s="14">
        <f t="shared" si="13"/>
        <v>21.287209205722739</v>
      </c>
      <c r="K25" s="14">
        <f t="shared" si="13"/>
        <v>1.4376485203710387</v>
      </c>
      <c r="L25" s="14">
        <f t="shared" si="13"/>
        <v>151.61453474586637</v>
      </c>
      <c r="M25" s="14">
        <f t="shared" si="13"/>
        <v>470.78395792278849</v>
      </c>
      <c r="N25" s="14">
        <f t="shared" si="13"/>
        <v>412.75315370880264</v>
      </c>
      <c r="O25" s="14">
        <f t="shared" si="13"/>
        <v>0.87220327791719765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0.82934185823023832</v>
      </c>
      <c r="D29" s="14">
        <f>(SUMIFS(MESKENOG2,KAYNAK,A29,SEBEP,B29,SÜRE,"Uzun",BİLDİRİM,"Bildirimli",İL,$B$10,İLÇE,$B$11)/VLOOKUP($B$11,ABONE2,4,FALSE))</f>
        <v>1.2326683052142082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0.82977136260486928</v>
      </c>
      <c r="F29" s="14">
        <f>(SUMIFS(TARIMSALAG2,KAYNAK,A29,SEBEP,B29,SÜRE,"Uzun",BİLDİRİM,"Bildirimli",İL,$B$10,İLÇE,$B$11)/VLOOKUP($B$11,ABONE2,6,FALSE))</f>
        <v>6.2589241348145945</v>
      </c>
      <c r="G29" s="14">
        <f>(SUMIFS(TARIMSALOG2,KAYNAK,A29,SEBEP,B29,SÜRE,"Uzun",BİLDİRİM,"Bildirimli",İL,$B$10,İLÇE,$B$11)/VLOOKUP($B$11,ABONE2,7,FALSE))</f>
        <v>13.768133654693997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9.4704099672158488</v>
      </c>
      <c r="I29" s="14">
        <f>(SUMIFS(TICARETHANEAG2,KAYNAK,A29,SEBEP,B29,SÜRE,"Uzun",BİLDİRİM,"Bildirimli",İL,$B$10,İLÇE,$B$11)/VLOOKUP($B$11,ABONE2,9,FALSE))</f>
        <v>1.7867256628923927</v>
      </c>
      <c r="J29" s="14">
        <f>(SUMIFS(TICARETHANEOG2,KAYNAK,A29,SEBEP,B29,SÜRE,"Uzun",BİLDİRİM,"Bildirimli",İL,$B$10,İLÇE,$B$11)/VLOOKUP($B$11,ABONE2,10,FALSE))</f>
        <v>29.760693392317098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2.7866538782099566</v>
      </c>
      <c r="L29" s="14">
        <f>(SUMIFS(SANAYIAG2,KAYNAK,A29,SEBEP,B29,SÜRE,"Uzun",BİLDİRİM,"Bildirimli",İL,$B$10,İLÇE,$B$11)/VLOOKUP($B$11,ABONE2,12,FALSE))</f>
        <v>363.58065678089793</v>
      </c>
      <c r="M29" s="14">
        <f>(SUMIFS(SANAYIOG2,KAYNAK,A29,SEBEP,B29,SÜRE,"Uzun",BİLDİRİM,"Bildirimli",İL,$B$10,İLÇE,$B$11)/VLOOKUP($B$11,ABONE2,13,FALSE))</f>
        <v>284.24748797643213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298.671700486335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1.4429261801388427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2.188331030138763E-3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2.1860006653496109E-3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5.0211441649917234E-3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4.8416635931859868E-3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2.541134043160179E-3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0.83153018926037703</v>
      </c>
      <c r="D33" s="14">
        <f t="shared" ref="D33:O33" si="14">SUM(D28:D32)</f>
        <v>1.2326683052142082</v>
      </c>
      <c r="E33" s="14">
        <f t="shared" si="14"/>
        <v>0.83195736327021885</v>
      </c>
      <c r="F33" s="14">
        <f t="shared" si="14"/>
        <v>6.2589241348145945</v>
      </c>
      <c r="G33" s="14">
        <f t="shared" si="14"/>
        <v>13.768133654693997</v>
      </c>
      <c r="H33" s="14">
        <f t="shared" si="14"/>
        <v>9.4704099672158488</v>
      </c>
      <c r="I33" s="14">
        <f t="shared" si="14"/>
        <v>1.7917468070573843</v>
      </c>
      <c r="J33" s="14">
        <f t="shared" si="14"/>
        <v>29.760693392317098</v>
      </c>
      <c r="K33" s="14">
        <f t="shared" si="14"/>
        <v>2.7914955418031426</v>
      </c>
      <c r="L33" s="14">
        <f t="shared" si="14"/>
        <v>363.58065678089793</v>
      </c>
      <c r="M33" s="14">
        <f t="shared" si="14"/>
        <v>284.24748797643213</v>
      </c>
      <c r="N33" s="14">
        <f t="shared" si="14"/>
        <v>298.671700486335</v>
      </c>
      <c r="O33" s="14">
        <f t="shared" si="14"/>
        <v>1.4454673141820029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55345</v>
      </c>
      <c r="D37" s="18">
        <f>VLOOKUP($B$11,ABONE2,4,FALSE)</f>
        <v>59</v>
      </c>
      <c r="E37" s="18">
        <f>VLOOKUP($B$11,ABONE2,5,FALSE)</f>
        <v>55404</v>
      </c>
      <c r="F37" s="18">
        <f>VLOOKUP($B$11,ABONE2,6,FALSE)</f>
        <v>364</v>
      </c>
      <c r="G37" s="18">
        <f>VLOOKUP($B$11,ABONE2,7,FALSE)</f>
        <v>272</v>
      </c>
      <c r="H37" s="18">
        <f>VLOOKUP($B$11,ABONE2,8,FALSE)</f>
        <v>636</v>
      </c>
      <c r="I37" s="18">
        <f>VLOOKUP($B$11,ABONE2,9,FALSE)</f>
        <v>8983</v>
      </c>
      <c r="J37" s="18">
        <f>VLOOKUP($B$11,ABONE2,10,FALSE)</f>
        <v>333</v>
      </c>
      <c r="K37" s="18">
        <f>VLOOKUP($B$11,ABONE2,11,FALSE)</f>
        <v>9316</v>
      </c>
      <c r="L37" s="29">
        <f>VLOOKUP($B$11,ABONE2,12,FALSE)</f>
        <v>10</v>
      </c>
      <c r="M37" s="29">
        <f>VLOOKUP($B$11,ABONE2,13,FALSE)</f>
        <v>45</v>
      </c>
      <c r="N37" s="29">
        <f>VLOOKUP($B$11,ABONE2,14,FALSE)</f>
        <v>55</v>
      </c>
      <c r="O37" s="29">
        <f>VLOOKUP($B$11,ABONE2,15,FALSE)</f>
        <v>65411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9781.4470458333326</v>
      </c>
      <c r="D38" s="18">
        <f>VLOOKUP($B$11,TUKETIM,4,FALSE)</f>
        <v>12.957762500000001</v>
      </c>
      <c r="E38" s="18">
        <f>VLOOKUP($B$11,TUKETIM,5,FALSE)</f>
        <v>9794.4048083333328</v>
      </c>
      <c r="F38" s="18">
        <f>VLOOKUP($B$11,TUKETIM,6,FALSE)</f>
        <v>125.62888333333333</v>
      </c>
      <c r="G38" s="18">
        <f>VLOOKUP($B$11,TUKETIM,7,FALSE)</f>
        <v>430.70062083333329</v>
      </c>
      <c r="H38" s="18">
        <f>VLOOKUP($B$11,TUKETIM,8,FALSE)</f>
        <v>556.32950416666665</v>
      </c>
      <c r="I38" s="18">
        <f>VLOOKUP($B$11,TUKETIM,9,FALSE)</f>
        <v>3692.3340083333337</v>
      </c>
      <c r="J38" s="18">
        <f>VLOOKUP($B$11,TUKETIM,10,FALSE)</f>
        <v>2943.9868666666662</v>
      </c>
      <c r="K38" s="18">
        <f>VLOOKUP($B$11,TUKETIM,11,FALSE)</f>
        <v>6636.3208749999994</v>
      </c>
      <c r="L38" s="29">
        <f>VLOOKUP($B$11,TUKETIM,12,FALSE)</f>
        <v>84.995237500000002</v>
      </c>
      <c r="M38" s="29">
        <f>VLOOKUP($B$11,TUKETIM,13,FALSE)</f>
        <v>27757.073900000003</v>
      </c>
      <c r="N38" s="29">
        <f>VLOOKUP($B$11,TUKETIM,14,FALSE)</f>
        <v>27842.069137500002</v>
      </c>
      <c r="O38" s="29">
        <f>VLOOKUP($B$11,TUKETIM,15,FALSE)</f>
        <v>44829.124324999997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261099.12460000001</v>
      </c>
      <c r="D39" s="18">
        <f>VLOOKUP($B$11,ANLASMA,4,FALSE)</f>
        <v>579.16800000000001</v>
      </c>
      <c r="E39" s="18">
        <f>VLOOKUP($B$11,ANLASMA,5,FALSE)</f>
        <v>261678.29260000002</v>
      </c>
      <c r="F39" s="18">
        <f>VLOOKUP($B$11,ANLASMA,6,FALSE)</f>
        <v>1730.3610000000001</v>
      </c>
      <c r="G39" s="18">
        <f>VLOOKUP($B$11,ANLASMA,7,FALSE)</f>
        <v>4168.6419999999998</v>
      </c>
      <c r="H39" s="18">
        <f>VLOOKUP($B$11,ANLASMA,8,FALSE)</f>
        <v>5899.0029999999997</v>
      </c>
      <c r="I39" s="18">
        <f>VLOOKUP($B$11,ANLASMA,9,FALSE)</f>
        <v>47383.201000000001</v>
      </c>
      <c r="J39" s="18">
        <f>VLOOKUP($B$11,ANLASMA,10,FALSE)</f>
        <v>122119.06199999999</v>
      </c>
      <c r="K39" s="18">
        <f>VLOOKUP($B$11,ANLASMA,11,FALSE)</f>
        <v>169502.26299999998</v>
      </c>
      <c r="L39" s="29">
        <f>VLOOKUP($B$11,ANLASMA,12,FALSE)</f>
        <v>372.57000000000005</v>
      </c>
      <c r="M39" s="29">
        <f>VLOOKUP($B$11,ANLASMA,13,FALSE)</f>
        <v>73422</v>
      </c>
      <c r="N39" s="29">
        <f>VLOOKUP($B$11,ANLASMA,14,FALSE)</f>
        <v>73794.570000000007</v>
      </c>
      <c r="O39" s="29">
        <f>VLOOKUP($B$11,ANLASMA,15,FALSE)</f>
        <v>510874.1286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0.24152259768932943</v>
      </c>
      <c r="D17" s="14">
        <f t="shared" si="1"/>
        <v>13.250704532006999</v>
      </c>
      <c r="E17" s="14">
        <f t="shared" si="2"/>
        <v>0.25292036068121665</v>
      </c>
      <c r="F17" s="14">
        <f t="shared" si="3"/>
        <v>11.028525204004817</v>
      </c>
      <c r="G17" s="14">
        <f t="shared" si="4"/>
        <v>24.786848822299344</v>
      </c>
      <c r="H17" s="14">
        <f t="shared" si="5"/>
        <v>15.930315792910603</v>
      </c>
      <c r="I17" s="14">
        <f t="shared" si="6"/>
        <v>0.83958267287204025</v>
      </c>
      <c r="J17" s="14">
        <f t="shared" si="7"/>
        <v>14.410087535428794</v>
      </c>
      <c r="K17" s="14">
        <f t="shared" si="8"/>
        <v>1.3187623494714933</v>
      </c>
      <c r="L17" s="14">
        <f t="shared" si="9"/>
        <v>29.191545817918676</v>
      </c>
      <c r="M17" s="14">
        <f t="shared" si="10"/>
        <v>270.83512276411466</v>
      </c>
      <c r="N17" s="14">
        <f t="shared" si="11"/>
        <v>154.13895633643955</v>
      </c>
      <c r="O17" s="19">
        <f t="shared" si="12"/>
        <v>1.3830099852777413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6.2043456872349169E-2</v>
      </c>
      <c r="D21" s="14">
        <f t="shared" si="1"/>
        <v>0</v>
      </c>
      <c r="E21" s="14">
        <f t="shared" si="2"/>
        <v>6.1989098602920789E-2</v>
      </c>
      <c r="F21" s="14">
        <f t="shared" si="3"/>
        <v>0.59993836168286907</v>
      </c>
      <c r="G21" s="14">
        <f t="shared" si="4"/>
        <v>0</v>
      </c>
      <c r="H21" s="14">
        <f t="shared" si="5"/>
        <v>0.38619341013148373</v>
      </c>
      <c r="I21" s="14">
        <f t="shared" si="6"/>
        <v>0.11023458429933479</v>
      </c>
      <c r="J21" s="14">
        <f t="shared" si="7"/>
        <v>0</v>
      </c>
      <c r="K21" s="14">
        <f t="shared" si="8"/>
        <v>0.1063421592945455</v>
      </c>
      <c r="L21" s="14">
        <f t="shared" si="9"/>
        <v>4.1581555641835237</v>
      </c>
      <c r="M21" s="14">
        <f t="shared" si="10"/>
        <v>0</v>
      </c>
      <c r="N21" s="14">
        <f t="shared" si="11"/>
        <v>2.0080848822154578</v>
      </c>
      <c r="O21" s="19">
        <f t="shared" si="12"/>
        <v>8.6362157377319101E-2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2.3371110599132491E-3</v>
      </c>
      <c r="D22" s="14">
        <f t="shared" si="1"/>
        <v>0</v>
      </c>
      <c r="E22" s="14">
        <f t="shared" si="2"/>
        <v>2.3350634416939714E-3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3.0099512401563049E-3</v>
      </c>
      <c r="J22" s="14">
        <f t="shared" si="7"/>
        <v>0</v>
      </c>
      <c r="K22" s="14">
        <f t="shared" si="8"/>
        <v>2.903668719612962E-3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2.3225709518343916E-3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0.30590316562159187</v>
      </c>
      <c r="D25" s="14">
        <f t="shared" ref="D25:O25" si="13">SUM(D15:D24)</f>
        <v>13.250704532006999</v>
      </c>
      <c r="E25" s="14">
        <f t="shared" si="13"/>
        <v>0.31724452272583142</v>
      </c>
      <c r="F25" s="14">
        <f t="shared" si="13"/>
        <v>11.628463565687685</v>
      </c>
      <c r="G25" s="14">
        <f t="shared" si="13"/>
        <v>24.786848822299344</v>
      </c>
      <c r="H25" s="14">
        <f t="shared" si="13"/>
        <v>16.316509203042088</v>
      </c>
      <c r="I25" s="14">
        <f t="shared" si="13"/>
        <v>0.95282720841153135</v>
      </c>
      <c r="J25" s="14">
        <f t="shared" si="13"/>
        <v>14.410087535428794</v>
      </c>
      <c r="K25" s="14">
        <f t="shared" si="13"/>
        <v>1.4280081774856517</v>
      </c>
      <c r="L25" s="14">
        <f t="shared" si="13"/>
        <v>33.349701382102197</v>
      </c>
      <c r="M25" s="14">
        <f t="shared" si="13"/>
        <v>270.83512276411466</v>
      </c>
      <c r="N25" s="14">
        <f t="shared" si="13"/>
        <v>156.147041218655</v>
      </c>
      <c r="O25" s="14">
        <f t="shared" si="13"/>
        <v>1.4716947136068947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0.77846135920465354</v>
      </c>
      <c r="D29" s="14">
        <f>(SUMIFS(MESKENOG2,KAYNAK,A29,SEBEP,B29,SÜRE,"Uzun",BİLDİRİM,"Bildirimli",İL,$B$10,İLÇE,$B$11)/VLOOKUP($B$11,ABONE2,4,FALSE))</f>
        <v>1.7283439114728212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0.77929358188057141</v>
      </c>
      <c r="F29" s="14">
        <f>(SUMIFS(TARIMSALAG2,KAYNAK,A29,SEBEP,B29,SÜRE,"Uzun",BİLDİRİM,"Bildirimli",İL,$B$10,İLÇE,$B$11)/VLOOKUP($B$11,ABONE2,6,FALSE))</f>
        <v>1.6980508543188335</v>
      </c>
      <c r="G29" s="14">
        <f>(SUMIFS(TARIMSALOG2,KAYNAK,A29,SEBEP,B29,SÜRE,"Uzun",BİLDİRİM,"Bildirimli",İL,$B$10,İLÇE,$B$11)/VLOOKUP($B$11,ABONE2,7,FALSE))</f>
        <v>2.9953155883980083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2.1602379812717984</v>
      </c>
      <c r="I29" s="14">
        <f>(SUMIFS(TICARETHANEAG2,KAYNAK,A29,SEBEP,B29,SÜRE,"Uzun",BİLDİRİM,"Bildirimli",İL,$B$10,İLÇE,$B$11)/VLOOKUP($B$11,ABONE2,9,FALSE))</f>
        <v>2.1245503579460232</v>
      </c>
      <c r="J29" s="14">
        <f>(SUMIFS(TICARETHANEOG2,KAYNAK,A29,SEBEP,B29,SÜRE,"Uzun",BİLDİRİM,"Bildirimli",İL,$B$10,İLÇE,$B$11)/VLOOKUP($B$11,ABONE2,10,FALSE))</f>
        <v>20.55489215279357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2.7753327208955287</v>
      </c>
      <c r="L29" s="14">
        <f>(SUMIFS(SANAYIAG2,KAYNAK,A29,SEBEP,B29,SÜRE,"Uzun",BİLDİRİM,"Bildirimli",İL,$B$10,İLÇE,$B$11)/VLOOKUP($B$11,ABONE2,12,FALSE))</f>
        <v>84.946264117217595</v>
      </c>
      <c r="M29" s="14">
        <f>(SUMIFS(SANAYIOG2,KAYNAK,A29,SEBEP,B29,SÜRE,"Uzun",BİLDİRİM,"Bildirimli",İL,$B$10,İLÇE,$B$11)/VLOOKUP($B$11,ABONE2,13,FALSE))</f>
        <v>113.58951288988409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99.756919580157358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1.3502332005212614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1.3635687893780151E-2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1.3623741228753147E-2</v>
      </c>
      <c r="F31" s="14">
        <f>(SUMIFS(TARIMSALAG2,KAYNAK,A31,SEBEP,B31,SÜRE,"Uzun",BİLDİRİM,"Bildirimli",İL,$B$10,İLÇE,$B$11)/VLOOKUP($B$11,ABONE2,6,FALSE))</f>
        <v>1.4861741951893822E-2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9.56682748007027E-3</v>
      </c>
      <c r="I31" s="14">
        <f>(SUMIFS(TICARETHANEAG2,KAYNAK,A31,SEBEP,B31,SÜRE,"Uzun",BİLDİRİM,"Bildirimli",İL,$B$10,İLÇE,$B$11)/VLOOKUP($B$11,ABONE2,9,FALSE))</f>
        <v>8.4918885433241373E-2</v>
      </c>
      <c r="J31" s="14">
        <f>(SUMIFS(TICARETHANEOG2,KAYNAK,A31,SEBEP,B31,SÜRE,"Uzun",BİLDİRİM,"Bildirimli",İL,$B$10,İLÇE,$B$11)/VLOOKUP($B$11,ABONE2,10,FALSE))</f>
        <v>1.6801994681070194E-2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8.2513652170944293E-2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2.4243707077121722E-2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0.79209704709843365</v>
      </c>
      <c r="D33" s="14">
        <f t="shared" ref="D33:O33" si="14">SUM(D28:D32)</f>
        <v>1.7283439114728212</v>
      </c>
      <c r="E33" s="14">
        <f t="shared" si="14"/>
        <v>0.7929173231093245</v>
      </c>
      <c r="F33" s="14">
        <f t="shared" si="14"/>
        <v>1.7129125962707272</v>
      </c>
      <c r="G33" s="14">
        <f t="shared" si="14"/>
        <v>2.9953155883980083</v>
      </c>
      <c r="H33" s="14">
        <f t="shared" si="14"/>
        <v>2.1698048087518687</v>
      </c>
      <c r="I33" s="14">
        <f t="shared" si="14"/>
        <v>2.2094692433792646</v>
      </c>
      <c r="J33" s="14">
        <f t="shared" si="14"/>
        <v>20.571694147474641</v>
      </c>
      <c r="K33" s="14">
        <f t="shared" si="14"/>
        <v>2.8578463730664732</v>
      </c>
      <c r="L33" s="14">
        <f t="shared" si="14"/>
        <v>84.946264117217595</v>
      </c>
      <c r="M33" s="14">
        <f t="shared" si="14"/>
        <v>113.58951288988409</v>
      </c>
      <c r="N33" s="14">
        <f t="shared" si="14"/>
        <v>99.756919580157358</v>
      </c>
      <c r="O33" s="14">
        <f t="shared" si="14"/>
        <v>1.3744769075983831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80967</v>
      </c>
      <c r="D37" s="18">
        <f>VLOOKUP($B$11,ABONE2,4,FALSE)</f>
        <v>71</v>
      </c>
      <c r="E37" s="18">
        <f>VLOOKUP($B$11,ABONE2,5,FALSE)</f>
        <v>81038</v>
      </c>
      <c r="F37" s="18">
        <f>VLOOKUP($B$11,ABONE2,6,FALSE)</f>
        <v>2712</v>
      </c>
      <c r="G37" s="18">
        <f>VLOOKUP($B$11,ABONE2,7,FALSE)</f>
        <v>1501</v>
      </c>
      <c r="H37" s="18">
        <f>VLOOKUP($B$11,ABONE2,8,FALSE)</f>
        <v>4213</v>
      </c>
      <c r="I37" s="18">
        <f>VLOOKUP($B$11,ABONE2,9,FALSE)</f>
        <v>15354</v>
      </c>
      <c r="J37" s="18">
        <f>VLOOKUP($B$11,ABONE2,10,FALSE)</f>
        <v>562</v>
      </c>
      <c r="K37" s="18">
        <f>VLOOKUP($B$11,ABONE2,11,FALSE)</f>
        <v>15916</v>
      </c>
      <c r="L37" s="29">
        <f>VLOOKUP($B$11,ABONE2,12,FALSE)</f>
        <v>99</v>
      </c>
      <c r="M37" s="29">
        <f>VLOOKUP($B$11,ABONE2,13,FALSE)</f>
        <v>106</v>
      </c>
      <c r="N37" s="29">
        <f>VLOOKUP($B$11,ABONE2,14,FALSE)</f>
        <v>205</v>
      </c>
      <c r="O37" s="29">
        <f>VLOOKUP($B$11,ABONE2,15,FALSE)</f>
        <v>101372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14408.311304166666</v>
      </c>
      <c r="D38" s="18">
        <f>VLOOKUP($B$11,TUKETIM,4,FALSE)</f>
        <v>47.928983333333342</v>
      </c>
      <c r="E38" s="18">
        <f>VLOOKUP($B$11,TUKETIM,5,FALSE)</f>
        <v>14456.240287499999</v>
      </c>
      <c r="F38" s="18">
        <f>VLOOKUP($B$11,TUKETIM,6,FALSE)</f>
        <v>1774.5949375000002</v>
      </c>
      <c r="G38" s="18">
        <f>VLOOKUP($B$11,TUKETIM,7,FALSE)</f>
        <v>1586.5804124999997</v>
      </c>
      <c r="H38" s="18">
        <f>VLOOKUP($B$11,TUKETIM,8,FALSE)</f>
        <v>3361.17535</v>
      </c>
      <c r="I38" s="18">
        <f>VLOOKUP($B$11,TUKETIM,9,FALSE)</f>
        <v>6986.6540208333327</v>
      </c>
      <c r="J38" s="18">
        <f>VLOOKUP($B$11,TUKETIM,10,FALSE)</f>
        <v>3864.211129166667</v>
      </c>
      <c r="K38" s="18">
        <f>VLOOKUP($B$11,TUKETIM,11,FALSE)</f>
        <v>10850.86515</v>
      </c>
      <c r="L38" s="29">
        <f>VLOOKUP($B$11,TUKETIM,12,FALSE)</f>
        <v>673.43810416666679</v>
      </c>
      <c r="M38" s="29">
        <f>VLOOKUP($B$11,TUKETIM,13,FALSE)</f>
        <v>18430.755549999998</v>
      </c>
      <c r="N38" s="29">
        <f>VLOOKUP($B$11,TUKETIM,14,FALSE)</f>
        <v>19104.193654166666</v>
      </c>
      <c r="O38" s="29">
        <f>VLOOKUP($B$11,TUKETIM,15,FALSE)</f>
        <v>47772.474441666658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415215.72820000001</v>
      </c>
      <c r="D39" s="18">
        <f>VLOOKUP($B$11,ANLASMA,4,FALSE)</f>
        <v>486.94</v>
      </c>
      <c r="E39" s="18">
        <f>VLOOKUP($B$11,ANLASMA,5,FALSE)</f>
        <v>415702.66820000001</v>
      </c>
      <c r="F39" s="18">
        <f>VLOOKUP($B$11,ANLASMA,6,FALSE)</f>
        <v>15798.271000000001</v>
      </c>
      <c r="G39" s="18">
        <f>VLOOKUP($B$11,ANLASMA,7,FALSE)</f>
        <v>19458.630999999998</v>
      </c>
      <c r="H39" s="18">
        <f>VLOOKUP($B$11,ANLASMA,8,FALSE)</f>
        <v>35256.902000000002</v>
      </c>
      <c r="I39" s="18">
        <f>VLOOKUP($B$11,ANLASMA,9,FALSE)</f>
        <v>79508.827399999995</v>
      </c>
      <c r="J39" s="18">
        <f>VLOOKUP($B$11,ANLASMA,10,FALSE)</f>
        <v>66034.460000000006</v>
      </c>
      <c r="K39" s="18">
        <f>VLOOKUP($B$11,ANLASMA,11,FALSE)</f>
        <v>145543.2874</v>
      </c>
      <c r="L39" s="29">
        <f>VLOOKUP($B$11,ANLASMA,12,FALSE)</f>
        <v>1868.9739999999999</v>
      </c>
      <c r="M39" s="29">
        <f>VLOOKUP($B$11,ANLASMA,13,FALSE)</f>
        <v>50641</v>
      </c>
      <c r="N39" s="29">
        <f>VLOOKUP($B$11,ANLASMA,14,FALSE)</f>
        <v>52509.974000000002</v>
      </c>
      <c r="O39" s="29">
        <f>VLOOKUP($B$11,ANLASMA,15,FALSE)</f>
        <v>649012.83160000003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0.14041682239816325</v>
      </c>
      <c r="D17" s="14">
        <f t="shared" si="1"/>
        <v>18.371576902207792</v>
      </c>
      <c r="E17" s="14">
        <f t="shared" si="2"/>
        <v>0.17381104807383058</v>
      </c>
      <c r="F17" s="14">
        <f t="shared" si="3"/>
        <v>8.6967940326443482</v>
      </c>
      <c r="G17" s="14">
        <f t="shared" si="4"/>
        <v>9.614282226796556</v>
      </c>
      <c r="H17" s="14">
        <f t="shared" si="5"/>
        <v>9.1707535226583001</v>
      </c>
      <c r="I17" s="14">
        <f t="shared" si="6"/>
        <v>0.31812594634530134</v>
      </c>
      <c r="J17" s="14">
        <f t="shared" si="7"/>
        <v>11.363728816244928</v>
      </c>
      <c r="K17" s="14">
        <f t="shared" si="8"/>
        <v>0.84486712366710437</v>
      </c>
      <c r="L17" s="14">
        <f t="shared" si="9"/>
        <v>0</v>
      </c>
      <c r="M17" s="14">
        <f t="shared" si="10"/>
        <v>92.870893855258672</v>
      </c>
      <c r="N17" s="14">
        <f t="shared" si="11"/>
        <v>77.392411546048891</v>
      </c>
      <c r="O17" s="19">
        <f t="shared" si="12"/>
        <v>1.2686691612383669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1.9907103321218408E-2</v>
      </c>
      <c r="D21" s="14">
        <f t="shared" si="1"/>
        <v>0</v>
      </c>
      <c r="E21" s="14">
        <f t="shared" si="2"/>
        <v>1.9870639251024991E-2</v>
      </c>
      <c r="F21" s="14">
        <f t="shared" si="3"/>
        <v>0.27932091920743263</v>
      </c>
      <c r="G21" s="14">
        <f t="shared" si="4"/>
        <v>0</v>
      </c>
      <c r="H21" s="14">
        <f t="shared" si="5"/>
        <v>0.13502827188883351</v>
      </c>
      <c r="I21" s="14">
        <f t="shared" si="6"/>
        <v>3.7965249669512979E-2</v>
      </c>
      <c r="J21" s="14">
        <f t="shared" si="7"/>
        <v>0</v>
      </c>
      <c r="K21" s="14">
        <f t="shared" si="8"/>
        <v>3.6154768110128695E-2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3.4206619698417463E-2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0.16032392571938164</v>
      </c>
      <c r="D25" s="14">
        <f t="shared" ref="D25:O25" si="13">SUM(D15:D24)</f>
        <v>18.371576902207792</v>
      </c>
      <c r="E25" s="14">
        <f t="shared" si="13"/>
        <v>0.19368168732485558</v>
      </c>
      <c r="F25" s="14">
        <f t="shared" si="13"/>
        <v>8.9761149518517804</v>
      </c>
      <c r="G25" s="14">
        <f t="shared" si="13"/>
        <v>9.614282226796556</v>
      </c>
      <c r="H25" s="14">
        <f t="shared" si="13"/>
        <v>9.3057817945471335</v>
      </c>
      <c r="I25" s="14">
        <f t="shared" si="13"/>
        <v>0.35609119601481432</v>
      </c>
      <c r="J25" s="14">
        <f t="shared" si="13"/>
        <v>11.363728816244928</v>
      </c>
      <c r="K25" s="14">
        <f t="shared" si="13"/>
        <v>0.88102189177723311</v>
      </c>
      <c r="L25" s="14">
        <f t="shared" si="13"/>
        <v>0</v>
      </c>
      <c r="M25" s="14">
        <f t="shared" si="13"/>
        <v>92.870893855258672</v>
      </c>
      <c r="N25" s="14">
        <f t="shared" si="13"/>
        <v>77.392411546048891</v>
      </c>
      <c r="O25" s="14">
        <f t="shared" si="13"/>
        <v>1.3028757809367844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0.88574771402733332</v>
      </c>
      <c r="D29" s="14">
        <f>(SUMIFS(MESKENOG2,KAYNAK,A29,SEBEP,B29,SÜRE,"Uzun",BİLDİRİM,"Bildirimli",İL,$B$10,İLÇE,$B$11)/VLOOKUP($B$11,ABONE2,4,FALSE))</f>
        <v>0.53566176024153445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0.88510645755789163</v>
      </c>
      <c r="F29" s="14">
        <f>(SUMIFS(TARIMSALAG2,KAYNAK,A29,SEBEP,B29,SÜRE,"Uzun",BİLDİRİM,"Bildirimli",İL,$B$10,İLÇE,$B$11)/VLOOKUP($B$11,ABONE2,6,FALSE))</f>
        <v>2.0436604701417838</v>
      </c>
      <c r="G29" s="14">
        <f>(SUMIFS(TARIMSALOG2,KAYNAK,A29,SEBEP,B29,SÜRE,"Uzun",BİLDİRİM,"Bildirimli",İL,$B$10,İLÇE,$B$11)/VLOOKUP($B$11,ABONE2,7,FALSE))</f>
        <v>1.1795380564221329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1.5972688749947339</v>
      </c>
      <c r="I29" s="14">
        <f>(SUMIFS(TICARETHANEAG2,KAYNAK,A29,SEBEP,B29,SÜRE,"Uzun",BİLDİRİM,"Bildirimli",İL,$B$10,İLÇE,$B$11)/VLOOKUP($B$11,ABONE2,9,FALSE))</f>
        <v>2.6287296942266209</v>
      </c>
      <c r="J29" s="14">
        <f>(SUMIFS(TICARETHANEOG2,KAYNAK,A29,SEBEP,B29,SÜRE,"Uzun",BİLDİRİM,"Bildirimli",İL,$B$10,İLÇE,$B$11)/VLOOKUP($B$11,ABONE2,10,FALSE))</f>
        <v>1.0318997464523521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2.552580289202703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1.2434007690079512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2.9538231981029828E-2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2.9484126461659883E-2</v>
      </c>
      <c r="F31" s="14">
        <f>(SUMIFS(TARIMSALAG2,KAYNAK,A31,SEBEP,B31,SÜRE,"Uzun",BİLDİRİM,"Bildirimli",İL,$B$10,İLÇE,$B$11)/VLOOKUP($B$11,ABONE2,6,FALSE))</f>
        <v>3.8072672035151398E-2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1.8404948421636206E-2</v>
      </c>
      <c r="I31" s="14">
        <f>(SUMIFS(TICARETHANEAG2,KAYNAK,A31,SEBEP,B31,SÜRE,"Uzun",BİLDİRİM,"Bildirimli",İL,$B$10,İLÇE,$B$11)/VLOOKUP($B$11,ABONE2,9,FALSE))</f>
        <v>6.9725149272655745E-2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6.6400106026994407E-2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3.4715008109662715E-2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0.9152859460083631</v>
      </c>
      <c r="D33" s="14">
        <f t="shared" ref="D33:O33" si="14">SUM(D28:D32)</f>
        <v>0.53566176024153445</v>
      </c>
      <c r="E33" s="14">
        <f t="shared" si="14"/>
        <v>0.91459058401955151</v>
      </c>
      <c r="F33" s="14">
        <f t="shared" si="14"/>
        <v>2.0817331421769349</v>
      </c>
      <c r="G33" s="14">
        <f t="shared" si="14"/>
        <v>1.1795380564221329</v>
      </c>
      <c r="H33" s="14">
        <f t="shared" si="14"/>
        <v>1.6156738234163701</v>
      </c>
      <c r="I33" s="14">
        <f t="shared" si="14"/>
        <v>2.6984548434992766</v>
      </c>
      <c r="J33" s="14">
        <f t="shared" si="14"/>
        <v>1.0318997464523521</v>
      </c>
      <c r="K33" s="14">
        <f t="shared" si="14"/>
        <v>2.6189803952296975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1.2781157771176139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8719</v>
      </c>
      <c r="D37" s="18">
        <f>VLOOKUP($B$11,ABONE2,4,FALSE)</f>
        <v>16</v>
      </c>
      <c r="E37" s="18">
        <f>VLOOKUP($B$11,ABONE2,5,FALSE)</f>
        <v>8735</v>
      </c>
      <c r="F37" s="18">
        <f>VLOOKUP($B$11,ABONE2,6,FALSE)</f>
        <v>583</v>
      </c>
      <c r="G37" s="18">
        <f>VLOOKUP($B$11,ABONE2,7,FALSE)</f>
        <v>623</v>
      </c>
      <c r="H37" s="18">
        <f>VLOOKUP($B$11,ABONE2,8,FALSE)</f>
        <v>1206</v>
      </c>
      <c r="I37" s="18">
        <f>VLOOKUP($B$11,ABONE2,9,FALSE)</f>
        <v>1977</v>
      </c>
      <c r="J37" s="18">
        <f>VLOOKUP($B$11,ABONE2,10,FALSE)</f>
        <v>99</v>
      </c>
      <c r="K37" s="18">
        <f>VLOOKUP($B$11,ABONE2,11,FALSE)</f>
        <v>2076</v>
      </c>
      <c r="L37" s="29">
        <f>VLOOKUP($B$11,ABONE2,12,FALSE)</f>
        <v>2</v>
      </c>
      <c r="M37" s="29">
        <f>VLOOKUP($B$11,ABONE2,13,FALSE)</f>
        <v>10</v>
      </c>
      <c r="N37" s="29">
        <f>VLOOKUP($B$11,ABONE2,14,FALSE)</f>
        <v>12</v>
      </c>
      <c r="O37" s="29">
        <f>VLOOKUP($B$11,ABONE2,15,FALSE)</f>
        <v>12029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1394.6393291666666</v>
      </c>
      <c r="D38" s="18">
        <f>VLOOKUP($B$11,TUKETIM,4,FALSE)</f>
        <v>14.466412500000001</v>
      </c>
      <c r="E38" s="18">
        <f>VLOOKUP($B$11,TUKETIM,5,FALSE)</f>
        <v>1409.1057416666665</v>
      </c>
      <c r="F38" s="18">
        <f>VLOOKUP($B$11,TUKETIM,6,FALSE)</f>
        <v>463.24317500000001</v>
      </c>
      <c r="G38" s="18">
        <f>VLOOKUP($B$11,TUKETIM,7,FALSE)</f>
        <v>970.49626250000006</v>
      </c>
      <c r="H38" s="18">
        <f>VLOOKUP($B$11,TUKETIM,8,FALSE)</f>
        <v>1433.7394375000001</v>
      </c>
      <c r="I38" s="18">
        <f>VLOOKUP($B$11,TUKETIM,9,FALSE)</f>
        <v>672.86697916666662</v>
      </c>
      <c r="J38" s="18">
        <f>VLOOKUP($B$11,TUKETIM,10,FALSE)</f>
        <v>470.87962083333338</v>
      </c>
      <c r="K38" s="18">
        <f>VLOOKUP($B$11,TUKETIM,11,FALSE)</f>
        <v>1143.7465999999999</v>
      </c>
      <c r="L38" s="29">
        <f>VLOOKUP($B$11,TUKETIM,12,FALSE)</f>
        <v>11.661637500000001</v>
      </c>
      <c r="M38" s="29">
        <f>VLOOKUP($B$11,TUKETIM,13,FALSE)</f>
        <v>1548.9431458333333</v>
      </c>
      <c r="N38" s="29">
        <f>VLOOKUP($B$11,TUKETIM,14,FALSE)</f>
        <v>1560.6047833333334</v>
      </c>
      <c r="O38" s="29">
        <f>VLOOKUP($B$11,TUKETIM,15,FALSE)</f>
        <v>5547.1965625000003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41714.748999999996</v>
      </c>
      <c r="D39" s="18">
        <f>VLOOKUP($B$11,ANLASMA,4,FALSE)</f>
        <v>109.92</v>
      </c>
      <c r="E39" s="18">
        <f>VLOOKUP($B$11,ANLASMA,5,FALSE)</f>
        <v>41824.668999999994</v>
      </c>
      <c r="F39" s="18">
        <f>VLOOKUP($B$11,ANLASMA,6,FALSE)</f>
        <v>3944.49</v>
      </c>
      <c r="G39" s="18">
        <f>VLOOKUP($B$11,ANLASMA,7,FALSE)</f>
        <v>11398.855</v>
      </c>
      <c r="H39" s="18">
        <f>VLOOKUP($B$11,ANLASMA,8,FALSE)</f>
        <v>15343.344999999999</v>
      </c>
      <c r="I39" s="18">
        <f>VLOOKUP($B$11,ANLASMA,9,FALSE)</f>
        <v>10361.162</v>
      </c>
      <c r="J39" s="18">
        <f>VLOOKUP($B$11,ANLASMA,10,FALSE)</f>
        <v>18535.476000000002</v>
      </c>
      <c r="K39" s="18">
        <f>VLOOKUP($B$11,ANLASMA,11,FALSE)</f>
        <v>28896.638000000003</v>
      </c>
      <c r="L39" s="29">
        <f>VLOOKUP($B$11,ANLASMA,12,FALSE)</f>
        <v>19.52</v>
      </c>
      <c r="M39" s="29">
        <f>VLOOKUP($B$11,ANLASMA,13,FALSE)</f>
        <v>7167.4</v>
      </c>
      <c r="N39" s="29">
        <f>VLOOKUP($B$11,ANLASMA,14,FALSE)</f>
        <v>7186.92</v>
      </c>
      <c r="O39" s="29">
        <f>VLOOKUP($B$11,ANLASMA,15,FALSE)</f>
        <v>93251.572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0.21084628675894182</v>
      </c>
      <c r="D17" s="14">
        <f t="shared" si="1"/>
        <v>8.1779892178551111E-2</v>
      </c>
      <c r="E17" s="14">
        <f t="shared" si="2"/>
        <v>0.21065025639050258</v>
      </c>
      <c r="F17" s="14">
        <f t="shared" si="3"/>
        <v>3.4932286445829175</v>
      </c>
      <c r="G17" s="14">
        <f t="shared" si="4"/>
        <v>6.2339325205735046</v>
      </c>
      <c r="H17" s="14">
        <f t="shared" si="5"/>
        <v>4.2899448876034372</v>
      </c>
      <c r="I17" s="14">
        <f t="shared" si="6"/>
        <v>0.45821823784999355</v>
      </c>
      <c r="J17" s="14">
        <f t="shared" si="7"/>
        <v>4.2761273862720754</v>
      </c>
      <c r="K17" s="14">
        <f t="shared" si="8"/>
        <v>0.60281833998937606</v>
      </c>
      <c r="L17" s="14">
        <f t="shared" si="9"/>
        <v>2.0428008105348332</v>
      </c>
      <c r="M17" s="14">
        <f t="shared" si="10"/>
        <v>71.084184652989592</v>
      </c>
      <c r="N17" s="14">
        <f t="shared" si="11"/>
        <v>50.371769500253166</v>
      </c>
      <c r="O17" s="19">
        <f t="shared" si="12"/>
        <v>1.030666044851585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2.4070106031624326E-2</v>
      </c>
      <c r="D21" s="14">
        <f t="shared" si="1"/>
        <v>0</v>
      </c>
      <c r="E21" s="14">
        <f t="shared" si="2"/>
        <v>2.4033547547372164E-2</v>
      </c>
      <c r="F21" s="14">
        <f t="shared" si="3"/>
        <v>0.15873326268243526</v>
      </c>
      <c r="G21" s="14">
        <f t="shared" si="4"/>
        <v>0</v>
      </c>
      <c r="H21" s="14">
        <f t="shared" si="5"/>
        <v>0.11258987236777385</v>
      </c>
      <c r="I21" s="14">
        <f t="shared" si="6"/>
        <v>2.7878095045309859E-2</v>
      </c>
      <c r="J21" s="14">
        <f t="shared" si="7"/>
        <v>0</v>
      </c>
      <c r="K21" s="14">
        <f t="shared" si="8"/>
        <v>2.6822235611706186E-2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3.9774842450088672E-2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0.23491639279056614</v>
      </c>
      <c r="D25" s="14">
        <f t="shared" ref="D25:O25" si="13">SUM(D15:D24)</f>
        <v>8.1779892178551111E-2</v>
      </c>
      <c r="E25" s="14">
        <f t="shared" si="13"/>
        <v>0.23468380393787475</v>
      </c>
      <c r="F25" s="14">
        <f t="shared" si="13"/>
        <v>3.6519619072653526</v>
      </c>
      <c r="G25" s="14">
        <f t="shared" si="13"/>
        <v>6.2339325205735046</v>
      </c>
      <c r="H25" s="14">
        <f t="shared" si="13"/>
        <v>4.4025347599712106</v>
      </c>
      <c r="I25" s="14">
        <f t="shared" si="13"/>
        <v>0.48609633289530341</v>
      </c>
      <c r="J25" s="14">
        <f t="shared" si="13"/>
        <v>4.2761273862720754</v>
      </c>
      <c r="K25" s="14">
        <f t="shared" si="13"/>
        <v>0.62964057560108222</v>
      </c>
      <c r="L25" s="14">
        <f t="shared" si="13"/>
        <v>2.0428008105348332</v>
      </c>
      <c r="M25" s="14">
        <f t="shared" si="13"/>
        <v>71.084184652989592</v>
      </c>
      <c r="N25" s="14">
        <f t="shared" si="13"/>
        <v>50.371769500253166</v>
      </c>
      <c r="O25" s="14">
        <f t="shared" si="13"/>
        <v>1.0704408873016737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2.9306843977353787E-2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2.9262331759891222E-2</v>
      </c>
      <c r="F29" s="14">
        <f>(SUMIFS(TARIMSALAG2,KAYNAK,A29,SEBEP,B29,SÜRE,"Uzun",BİLDİRİM,"Bildirimli",İL,$B$10,İLÇE,$B$11)/VLOOKUP($B$11,ABONE2,6,FALSE))</f>
        <v>2.5807348992230419</v>
      </c>
      <c r="G29" s="14">
        <f>(SUMIFS(TARIMSALOG2,KAYNAK,A29,SEBEP,B29,SÜRE,"Uzun",BİLDİRİM,"Bildirimli",İL,$B$10,İLÇE,$B$11)/VLOOKUP($B$11,ABONE2,7,FALSE))</f>
        <v>4.5480437560343683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3.1526270087612183</v>
      </c>
      <c r="I29" s="14">
        <f>(SUMIFS(TICARETHANEAG2,KAYNAK,A29,SEBEP,B29,SÜRE,"Uzun",BİLDİRİM,"Bildirimli",İL,$B$10,İLÇE,$B$11)/VLOOKUP($B$11,ABONE2,9,FALSE))</f>
        <v>0.10344227730873749</v>
      </c>
      <c r="J29" s="14">
        <f>(SUMIFS(TICARETHANEOG2,KAYNAK,A29,SEBEP,B29,SÜRE,"Uzun",BİLDİRİM,"Bildirimli",İL,$B$10,İLÇE,$B$11)/VLOOKUP($B$11,ABONE2,10,FALSE))</f>
        <v>2.6336003361458147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0.19926988857807088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1.9670038158021279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1.3769026710614896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0.5984479430900751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2.9306843977353787E-2</v>
      </c>
      <c r="D33" s="14">
        <f t="shared" ref="D33:O33" si="14">SUM(D28:D32)</f>
        <v>0</v>
      </c>
      <c r="E33" s="14">
        <f t="shared" si="14"/>
        <v>2.9262331759891222E-2</v>
      </c>
      <c r="F33" s="14">
        <f t="shared" si="14"/>
        <v>2.5807348992230419</v>
      </c>
      <c r="G33" s="14">
        <f t="shared" si="14"/>
        <v>4.5480437560343683</v>
      </c>
      <c r="H33" s="14">
        <f t="shared" si="14"/>
        <v>3.1526270087612183</v>
      </c>
      <c r="I33" s="14">
        <f t="shared" si="14"/>
        <v>0.10344227730873749</v>
      </c>
      <c r="J33" s="14">
        <f t="shared" si="14"/>
        <v>2.6336003361458147</v>
      </c>
      <c r="K33" s="14">
        <f t="shared" si="14"/>
        <v>0.19926988857807088</v>
      </c>
      <c r="L33" s="14">
        <f t="shared" si="14"/>
        <v>0</v>
      </c>
      <c r="M33" s="14">
        <f t="shared" si="14"/>
        <v>1.9670038158021279</v>
      </c>
      <c r="N33" s="14">
        <f t="shared" si="14"/>
        <v>1.3769026710614896</v>
      </c>
      <c r="O33" s="14">
        <f t="shared" si="14"/>
        <v>0.5984479430900751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6574</v>
      </c>
      <c r="D37" s="18">
        <f>VLOOKUP($B$11,ABONE2,4,FALSE)</f>
        <v>10</v>
      </c>
      <c r="E37" s="18">
        <f>VLOOKUP($B$11,ABONE2,5,FALSE)</f>
        <v>6584</v>
      </c>
      <c r="F37" s="18">
        <f>VLOOKUP($B$11,ABONE2,6,FALSE)</f>
        <v>1220</v>
      </c>
      <c r="G37" s="18">
        <f>VLOOKUP($B$11,ABONE2,7,FALSE)</f>
        <v>500</v>
      </c>
      <c r="H37" s="18">
        <f>VLOOKUP($B$11,ABONE2,8,FALSE)</f>
        <v>1720</v>
      </c>
      <c r="I37" s="18">
        <f>VLOOKUP($B$11,ABONE2,9,FALSE)</f>
        <v>1575</v>
      </c>
      <c r="J37" s="18">
        <f>VLOOKUP($B$11,ABONE2,10,FALSE)</f>
        <v>62</v>
      </c>
      <c r="K37" s="18">
        <f>VLOOKUP($B$11,ABONE2,11,FALSE)</f>
        <v>1637</v>
      </c>
      <c r="L37" s="29">
        <f>VLOOKUP($B$11,ABONE2,12,FALSE)</f>
        <v>3</v>
      </c>
      <c r="M37" s="29">
        <f>VLOOKUP($B$11,ABONE2,13,FALSE)</f>
        <v>7</v>
      </c>
      <c r="N37" s="29">
        <f>VLOOKUP($B$11,ABONE2,14,FALSE)</f>
        <v>10</v>
      </c>
      <c r="O37" s="29">
        <f>VLOOKUP($B$11,ABONE2,15,FALSE)</f>
        <v>9951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982.69561250000004</v>
      </c>
      <c r="D38" s="18">
        <f>VLOOKUP($B$11,TUKETIM,4,FALSE)</f>
        <v>13.260283333333334</v>
      </c>
      <c r="E38" s="18">
        <f>VLOOKUP($B$11,TUKETIM,5,FALSE)</f>
        <v>995.95589583333333</v>
      </c>
      <c r="F38" s="18">
        <f>VLOOKUP($B$11,TUKETIM,6,FALSE)</f>
        <v>1077.7871166666666</v>
      </c>
      <c r="G38" s="18">
        <f>VLOOKUP($B$11,TUKETIM,7,FALSE)</f>
        <v>1046.2750958333334</v>
      </c>
      <c r="H38" s="18">
        <f>VLOOKUP($B$11,TUKETIM,8,FALSE)</f>
        <v>2124.0622125</v>
      </c>
      <c r="I38" s="18">
        <f>VLOOKUP($B$11,TUKETIM,9,FALSE)</f>
        <v>562.42265833333329</v>
      </c>
      <c r="J38" s="18">
        <f>VLOOKUP($B$11,TUKETIM,10,FALSE)</f>
        <v>354.35894166666668</v>
      </c>
      <c r="K38" s="18">
        <f>VLOOKUP($B$11,TUKETIM,11,FALSE)</f>
        <v>916.78160000000003</v>
      </c>
      <c r="L38" s="29">
        <f>VLOOKUP($B$11,TUKETIM,12,FALSE)</f>
        <v>31.915141666666667</v>
      </c>
      <c r="M38" s="29">
        <f>VLOOKUP($B$11,TUKETIM,13,FALSE)</f>
        <v>412.63886666666667</v>
      </c>
      <c r="N38" s="29">
        <f>VLOOKUP($B$11,TUKETIM,14,FALSE)</f>
        <v>444.55400833333334</v>
      </c>
      <c r="O38" s="29">
        <f>VLOOKUP($B$11,TUKETIM,15,FALSE)</f>
        <v>4481.3537166666665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28253.772400000002</v>
      </c>
      <c r="D39" s="18">
        <f>VLOOKUP($B$11,ANLASMA,4,FALSE)</f>
        <v>42.5</v>
      </c>
      <c r="E39" s="18">
        <f>VLOOKUP($B$11,ANLASMA,5,FALSE)</f>
        <v>28296.272400000002</v>
      </c>
      <c r="F39" s="18">
        <f>VLOOKUP($B$11,ANLASMA,6,FALSE)</f>
        <v>8491.1299999999992</v>
      </c>
      <c r="G39" s="18">
        <f>VLOOKUP($B$11,ANLASMA,7,FALSE)</f>
        <v>8103.7740000000003</v>
      </c>
      <c r="H39" s="18">
        <f>VLOOKUP($B$11,ANLASMA,8,FALSE)</f>
        <v>16594.903999999999</v>
      </c>
      <c r="I39" s="18">
        <f>VLOOKUP($B$11,ANLASMA,9,FALSE)</f>
        <v>7821.7464</v>
      </c>
      <c r="J39" s="18">
        <f>VLOOKUP($B$11,ANLASMA,10,FALSE)</f>
        <v>21442.83</v>
      </c>
      <c r="K39" s="18">
        <f>VLOOKUP($B$11,ANLASMA,11,FALSE)</f>
        <v>29264.576400000002</v>
      </c>
      <c r="L39" s="29">
        <f>VLOOKUP($B$11,ANLASMA,12,FALSE)</f>
        <v>167</v>
      </c>
      <c r="M39" s="29">
        <f>VLOOKUP($B$11,ANLASMA,13,FALSE)</f>
        <v>4126</v>
      </c>
      <c r="N39" s="29">
        <f>VLOOKUP($B$11,ANLASMA,14,FALSE)</f>
        <v>4293</v>
      </c>
      <c r="O39" s="29">
        <f>VLOOKUP($B$11,ANLASMA,15,FALSE)</f>
        <v>78448.752800000002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5.7887689967168934E-2</v>
      </c>
      <c r="D17" s="14">
        <f t="shared" si="1"/>
        <v>0.11652550241195417</v>
      </c>
      <c r="E17" s="14">
        <f t="shared" si="2"/>
        <v>5.7903050232380404E-2</v>
      </c>
      <c r="F17" s="14">
        <f t="shared" si="3"/>
        <v>0.5532788361631561</v>
      </c>
      <c r="G17" s="14">
        <f t="shared" si="4"/>
        <v>11.533267058394346</v>
      </c>
      <c r="H17" s="14">
        <f t="shared" si="5"/>
        <v>1.7121166432587962</v>
      </c>
      <c r="I17" s="14">
        <f t="shared" si="6"/>
        <v>0.20184974578857012</v>
      </c>
      <c r="J17" s="14">
        <f t="shared" si="7"/>
        <v>2.3234203898439549</v>
      </c>
      <c r="K17" s="14">
        <f t="shared" si="8"/>
        <v>0.31112662569594546</v>
      </c>
      <c r="L17" s="14">
        <f t="shared" si="9"/>
        <v>8.5990558881360819</v>
      </c>
      <c r="M17" s="14">
        <f t="shared" si="10"/>
        <v>49.259824833638824</v>
      </c>
      <c r="N17" s="14">
        <f t="shared" si="11"/>
        <v>26.02509972192297</v>
      </c>
      <c r="O17" s="19">
        <f t="shared" si="12"/>
        <v>0.36230581053448224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3.3643812462376657E-3</v>
      </c>
      <c r="D21" s="14">
        <f t="shared" si="1"/>
        <v>0</v>
      </c>
      <c r="E21" s="14">
        <f t="shared" si="2"/>
        <v>3.3634999413925475E-3</v>
      </c>
      <c r="F21" s="14">
        <f t="shared" si="3"/>
        <v>2.8723574636089721E-2</v>
      </c>
      <c r="G21" s="14">
        <f t="shared" si="4"/>
        <v>0</v>
      </c>
      <c r="H21" s="14">
        <f t="shared" si="5"/>
        <v>2.5692062801146213E-2</v>
      </c>
      <c r="I21" s="14">
        <f t="shared" si="6"/>
        <v>2.3410840233356921E-3</v>
      </c>
      <c r="J21" s="14">
        <f t="shared" si="7"/>
        <v>0</v>
      </c>
      <c r="K21" s="14">
        <f t="shared" si="8"/>
        <v>2.2205005497719192E-3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6.3367598897747191E-3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6.1252071213406603E-2</v>
      </c>
      <c r="D25" s="14">
        <f t="shared" ref="D25:O25" si="13">SUM(D15:D24)</f>
        <v>0.11652550241195417</v>
      </c>
      <c r="E25" s="14">
        <f t="shared" si="13"/>
        <v>6.126655017377295E-2</v>
      </c>
      <c r="F25" s="14">
        <f t="shared" si="13"/>
        <v>0.58200241079924586</v>
      </c>
      <c r="G25" s="14">
        <f t="shared" si="13"/>
        <v>11.533267058394346</v>
      </c>
      <c r="H25" s="14">
        <f t="shared" si="13"/>
        <v>1.7378087060599423</v>
      </c>
      <c r="I25" s="14">
        <f t="shared" si="13"/>
        <v>0.20419082981190581</v>
      </c>
      <c r="J25" s="14">
        <f t="shared" si="13"/>
        <v>2.3234203898439549</v>
      </c>
      <c r="K25" s="14">
        <f t="shared" si="13"/>
        <v>0.31334712624571737</v>
      </c>
      <c r="L25" s="14">
        <f t="shared" si="13"/>
        <v>8.5990558881360819</v>
      </c>
      <c r="M25" s="14">
        <f t="shared" si="13"/>
        <v>49.259824833638824</v>
      </c>
      <c r="N25" s="14">
        <f t="shared" si="13"/>
        <v>26.02509972192297</v>
      </c>
      <c r="O25" s="14">
        <f t="shared" si="13"/>
        <v>0.36864257042425697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2.5861991545819217E-2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2.5855216957333081E-2</v>
      </c>
      <c r="F29" s="14">
        <f>(SUMIFS(TARIMSALAG2,KAYNAK,A29,SEBEP,B29,SÜRE,"Uzun",BİLDİRİM,"Bildirimli",İL,$B$10,İLÇE,$B$11)/VLOOKUP($B$11,ABONE2,6,FALSE))</f>
        <v>0.14199930064068594</v>
      </c>
      <c r="G29" s="14">
        <f>(SUMIFS(TARIMSALOG2,KAYNAK,A29,SEBEP,B29,SÜRE,"Uzun",BİLDİRİM,"Bildirimli",İL,$B$10,İLÇE,$B$11)/VLOOKUP($B$11,ABONE2,7,FALSE))</f>
        <v>5.5133189558655111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0.70889319565122155</v>
      </c>
      <c r="I29" s="14">
        <f>(SUMIFS(TICARETHANEAG2,KAYNAK,A29,SEBEP,B29,SÜRE,"Uzun",BİLDİRİM,"Bildirimli",İL,$B$10,İLÇE,$B$11)/VLOOKUP($B$11,ABONE2,9,FALSE))</f>
        <v>4.3767911651224123E-2</v>
      </c>
      <c r="J29" s="14">
        <f>(SUMIFS(TICARETHANEOG2,KAYNAK,A29,SEBEP,B29,SÜRE,"Uzun",BİLDİRİM,"Bildirimli",İL,$B$10,İLÇE,$B$11)/VLOOKUP($B$11,ABONE2,10,FALSE))</f>
        <v>0.70772638757181516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7.7966777873264628E-2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13.629576851380412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5.8412472220201765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0.13739771660862785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2.5861991545819217E-2</v>
      </c>
      <c r="D33" s="14">
        <f t="shared" ref="D33:O33" si="14">SUM(D28:D32)</f>
        <v>0</v>
      </c>
      <c r="E33" s="14">
        <f t="shared" si="14"/>
        <v>2.5855216957333081E-2</v>
      </c>
      <c r="F33" s="14">
        <f t="shared" si="14"/>
        <v>0.14199930064068594</v>
      </c>
      <c r="G33" s="14">
        <f t="shared" si="14"/>
        <v>5.5133189558655111</v>
      </c>
      <c r="H33" s="14">
        <f t="shared" si="14"/>
        <v>0.70889319565122155</v>
      </c>
      <c r="I33" s="14">
        <f t="shared" si="14"/>
        <v>4.3767911651224123E-2</v>
      </c>
      <c r="J33" s="14">
        <f t="shared" si="14"/>
        <v>0.70772638757181516</v>
      </c>
      <c r="K33" s="14">
        <f t="shared" si="14"/>
        <v>7.7966777873264628E-2</v>
      </c>
      <c r="L33" s="14">
        <f t="shared" si="14"/>
        <v>0</v>
      </c>
      <c r="M33" s="14">
        <f t="shared" si="14"/>
        <v>13.629576851380412</v>
      </c>
      <c r="N33" s="14">
        <f t="shared" si="14"/>
        <v>5.8412472220201765</v>
      </c>
      <c r="O33" s="14">
        <f t="shared" si="14"/>
        <v>0.13739771660862785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7633</v>
      </c>
      <c r="D37" s="18">
        <f>VLOOKUP($B$11,ABONE2,4,FALSE)</f>
        <v>2</v>
      </c>
      <c r="E37" s="18">
        <f>VLOOKUP($B$11,ABONE2,5,FALSE)</f>
        <v>7635</v>
      </c>
      <c r="F37" s="18">
        <f>VLOOKUP($B$11,ABONE2,6,FALSE)</f>
        <v>1356</v>
      </c>
      <c r="G37" s="18">
        <f>VLOOKUP($B$11,ABONE2,7,FALSE)</f>
        <v>160</v>
      </c>
      <c r="H37" s="18">
        <f>VLOOKUP($B$11,ABONE2,8,FALSE)</f>
        <v>1516</v>
      </c>
      <c r="I37" s="18">
        <f>VLOOKUP($B$11,ABONE2,9,FALSE)</f>
        <v>1510</v>
      </c>
      <c r="J37" s="18">
        <f>VLOOKUP($B$11,ABONE2,10,FALSE)</f>
        <v>82</v>
      </c>
      <c r="K37" s="18">
        <f>VLOOKUP($B$11,ABONE2,11,FALSE)</f>
        <v>1592</v>
      </c>
      <c r="L37" s="29">
        <f>VLOOKUP($B$11,ABONE2,12,FALSE)</f>
        <v>8</v>
      </c>
      <c r="M37" s="29">
        <f>VLOOKUP($B$11,ABONE2,13,FALSE)</f>
        <v>6</v>
      </c>
      <c r="N37" s="29">
        <f>VLOOKUP($B$11,ABONE2,14,FALSE)</f>
        <v>14</v>
      </c>
      <c r="O37" s="29">
        <f>VLOOKUP($B$11,ABONE2,15,FALSE)</f>
        <v>10757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861.606675</v>
      </c>
      <c r="D38" s="18">
        <f>VLOOKUP($B$11,TUKETIM,4,FALSE)</f>
        <v>0.59876249999999998</v>
      </c>
      <c r="E38" s="18">
        <f>VLOOKUP($B$11,TUKETIM,5,FALSE)</f>
        <v>862.20543750000002</v>
      </c>
      <c r="F38" s="18">
        <f>VLOOKUP($B$11,TUKETIM,6,FALSE)</f>
        <v>511.51788333333332</v>
      </c>
      <c r="G38" s="18">
        <f>VLOOKUP($B$11,TUKETIM,7,FALSE)</f>
        <v>797.34433333333322</v>
      </c>
      <c r="H38" s="18">
        <f>VLOOKUP($B$11,TUKETIM,8,FALSE)</f>
        <v>1308.8622166666664</v>
      </c>
      <c r="I38" s="18">
        <f>VLOOKUP($B$11,TUKETIM,9,FALSE)</f>
        <v>730.65852083333334</v>
      </c>
      <c r="J38" s="18">
        <f>VLOOKUP($B$11,TUKETIM,10,FALSE)</f>
        <v>278.13792083333334</v>
      </c>
      <c r="K38" s="18">
        <f>VLOOKUP($B$11,TUKETIM,11,FALSE)</f>
        <v>1008.7964416666666</v>
      </c>
      <c r="L38" s="29">
        <f>VLOOKUP($B$11,TUKETIM,12,FALSE)</f>
        <v>21.726487499999998</v>
      </c>
      <c r="M38" s="29">
        <f>VLOOKUP($B$11,TUKETIM,13,FALSE)</f>
        <v>28.478345833333332</v>
      </c>
      <c r="N38" s="29">
        <f>VLOOKUP($B$11,TUKETIM,14,FALSE)</f>
        <v>50.204833333333326</v>
      </c>
      <c r="O38" s="29">
        <f>VLOOKUP($B$11,TUKETIM,15,FALSE)</f>
        <v>3230.0689291666658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30293.952399999998</v>
      </c>
      <c r="D39" s="18">
        <f>VLOOKUP($B$11,ANLASMA,4,FALSE)</f>
        <v>9</v>
      </c>
      <c r="E39" s="18">
        <f>VLOOKUP($B$11,ANLASMA,5,FALSE)</f>
        <v>30302.952399999998</v>
      </c>
      <c r="F39" s="18">
        <f>VLOOKUP($B$11,ANLASMA,6,FALSE)</f>
        <v>5711.5709999999999</v>
      </c>
      <c r="G39" s="18">
        <f>VLOOKUP($B$11,ANLASMA,7,FALSE)</f>
        <v>9804.4</v>
      </c>
      <c r="H39" s="18">
        <f>VLOOKUP($B$11,ANLASMA,8,FALSE)</f>
        <v>15515.971</v>
      </c>
      <c r="I39" s="18">
        <f>VLOOKUP($B$11,ANLASMA,9,FALSE)</f>
        <v>8211.3420000000006</v>
      </c>
      <c r="J39" s="18">
        <f>VLOOKUP($B$11,ANLASMA,10,FALSE)</f>
        <v>8303.1</v>
      </c>
      <c r="K39" s="18">
        <f>VLOOKUP($B$11,ANLASMA,11,FALSE)</f>
        <v>16514.442000000003</v>
      </c>
      <c r="L39" s="29">
        <f>VLOOKUP($B$11,ANLASMA,12,FALSE)</f>
        <v>61.129999999999995</v>
      </c>
      <c r="M39" s="29">
        <f>VLOOKUP($B$11,ANLASMA,13,FALSE)</f>
        <v>405</v>
      </c>
      <c r="N39" s="29">
        <f>VLOOKUP($B$11,ANLASMA,14,FALSE)</f>
        <v>466.13</v>
      </c>
      <c r="O39" s="29">
        <f>VLOOKUP($B$11,ANLASMA,15,FALSE)</f>
        <v>62799.4954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AC70"/>
  <sheetViews>
    <sheetView topLeftCell="A3"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4.9316835694459854E-2</v>
      </c>
      <c r="D17" s="14">
        <f t="shared" si="1"/>
        <v>1.3558971174531483E-2</v>
      </c>
      <c r="E17" s="14">
        <f t="shared" si="2"/>
        <v>4.9311532791936896E-2</v>
      </c>
      <c r="F17" s="14">
        <f t="shared" si="3"/>
        <v>0</v>
      </c>
      <c r="G17" s="14">
        <f t="shared" si="4"/>
        <v>0</v>
      </c>
      <c r="H17" s="14">
        <f t="shared" si="5"/>
        <v>0</v>
      </c>
      <c r="I17" s="14">
        <f t="shared" si="6"/>
        <v>0.24342395462236074</v>
      </c>
      <c r="J17" s="14">
        <f t="shared" si="7"/>
        <v>12.567067568145101</v>
      </c>
      <c r="K17" s="14">
        <f t="shared" si="8"/>
        <v>0.34102157518376602</v>
      </c>
      <c r="L17" s="14">
        <f t="shared" si="9"/>
        <v>1.715010720524843</v>
      </c>
      <c r="M17" s="14">
        <f t="shared" si="10"/>
        <v>0.89239523323092573</v>
      </c>
      <c r="N17" s="14">
        <f t="shared" si="11"/>
        <v>1.4834596944717406</v>
      </c>
      <c r="O17" s="19">
        <f t="shared" si="12"/>
        <v>0.13792740360341199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4.4456789158296359E-3</v>
      </c>
      <c r="D18" s="14">
        <f t="shared" si="1"/>
        <v>0</v>
      </c>
      <c r="E18" s="14">
        <f t="shared" si="2"/>
        <v>4.4450196202521306E-3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8.9153764189133251E-3</v>
      </c>
      <c r="J18" s="14">
        <f t="shared" si="7"/>
        <v>2.9044593044714514E-2</v>
      </c>
      <c r="K18" s="14">
        <f t="shared" si="8"/>
        <v>9.0747906074482455E-3</v>
      </c>
      <c r="L18" s="14">
        <f t="shared" si="9"/>
        <v>1.1436489410109147</v>
      </c>
      <c r="M18" s="14">
        <f t="shared" si="10"/>
        <v>0</v>
      </c>
      <c r="N18" s="14">
        <f t="shared" si="11"/>
        <v>0.82173294280043507</v>
      </c>
      <c r="O18" s="19">
        <f t="shared" si="12"/>
        <v>6.6764364246129073E-3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1.6765042060856234E-2</v>
      </c>
      <c r="D21" s="14">
        <f t="shared" si="1"/>
        <v>0</v>
      </c>
      <c r="E21" s="14">
        <f t="shared" si="2"/>
        <v>1.6762555799860628E-2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9.6991640963356454E-2</v>
      </c>
      <c r="J21" s="14">
        <f t="shared" si="7"/>
        <v>6.5893919520424076E-3</v>
      </c>
      <c r="K21" s="14">
        <f t="shared" si="8"/>
        <v>9.6275696501345043E-2</v>
      </c>
      <c r="L21" s="14">
        <f t="shared" si="9"/>
        <v>8.3071890341698769</v>
      </c>
      <c r="M21" s="14">
        <f t="shared" si="10"/>
        <v>0</v>
      </c>
      <c r="N21" s="14">
        <f t="shared" si="11"/>
        <v>5.9688691578850221</v>
      </c>
      <c r="O21" s="19">
        <f t="shared" si="12"/>
        <v>4.6692159358482727E-2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1.9252229282697739E-3</v>
      </c>
      <c r="D22" s="14">
        <f t="shared" si="1"/>
        <v>0</v>
      </c>
      <c r="E22" s="14">
        <f t="shared" si="2"/>
        <v>1.9249374171057083E-3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3.7668787380082614E-4</v>
      </c>
      <c r="J22" s="14">
        <f t="shared" si="7"/>
        <v>0</v>
      </c>
      <c r="K22" s="14">
        <f t="shared" si="8"/>
        <v>3.7370467813806332E-4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1.4595564235587565E-3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7.2452779599415498E-2</v>
      </c>
      <c r="D25" s="14">
        <f t="shared" ref="D25:O25" si="13">SUM(D15:D24)</f>
        <v>1.3558971174531483E-2</v>
      </c>
      <c r="E25" s="14">
        <f t="shared" si="13"/>
        <v>7.2444045629155365E-2</v>
      </c>
      <c r="F25" s="14">
        <f t="shared" si="13"/>
        <v>0</v>
      </c>
      <c r="G25" s="14">
        <f t="shared" si="13"/>
        <v>0</v>
      </c>
      <c r="H25" s="14">
        <f t="shared" si="13"/>
        <v>0</v>
      </c>
      <c r="I25" s="14">
        <f t="shared" si="13"/>
        <v>0.34970765987843139</v>
      </c>
      <c r="J25" s="14">
        <f t="shared" si="13"/>
        <v>12.602701553141857</v>
      </c>
      <c r="K25" s="14">
        <f t="shared" si="13"/>
        <v>0.4467457669706974</v>
      </c>
      <c r="L25" s="14">
        <f t="shared" si="13"/>
        <v>11.165848695705634</v>
      </c>
      <c r="M25" s="14">
        <f t="shared" si="13"/>
        <v>0.89239523323092573</v>
      </c>
      <c r="N25" s="14">
        <f t="shared" si="13"/>
        <v>8.2740617951571984</v>
      </c>
      <c r="O25" s="14">
        <f t="shared" si="13"/>
        <v>0.19275555581006637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1.0510790495806296E-2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1.0509231742279293E-2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0.16128060843165476</v>
      </c>
      <c r="J29" s="14">
        <f>(SUMIFS(TICARETHANEOG2,KAYNAK,A29,SEBEP,B29,SÜRE,"Uzun",BİLDİRİM,"Bildirimli",İL,$B$10,İLÇE,$B$11)/VLOOKUP($B$11,ABONE2,10,FALSE))</f>
        <v>4.675083841920431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0.19702786541882378</v>
      </c>
      <c r="L29" s="14">
        <f>(SUMIFS(SANAYIAG2,KAYNAK,A29,SEBEP,B29,SÜRE,"Uzun",BİLDİRİM,"Bildirimli",İL,$B$10,İLÇE,$B$11)/VLOOKUP($B$11,ABONE2,12,FALSE))</f>
        <v>4.6614922601819417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3.3493685128714694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6.9685679735281836E-2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4.7413676011256942E-2</v>
      </c>
      <c r="D31" s="14">
        <f>(SUMIFS(MESKENOG2,KAYNAK,A31,SEBEP,B31,SÜRE,"Uzun",BİLDİRİM,"Bildirimli",İL,$B$10,İLÇE,$B$11)/VLOOKUP($B$11,ABONE2,4,FALSE))</f>
        <v>4.3359054318844771E-2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4.7413074709588318E-2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3.0948267029032844E-2</v>
      </c>
      <c r="J31" s="14">
        <f>(SUMIFS(TICARETHANEOG2,KAYNAK,A31,SEBEP,B31,SÜRE,"Uzun",BİLDİRİM,"Bildirimli",İL,$B$10,İLÇE,$B$11)/VLOOKUP($B$11,ABONE2,10,FALSE))</f>
        <v>3.7148969558906955E-4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3.0706112938427253E-2</v>
      </c>
      <c r="L31" s="14">
        <f>(SUMIFS(SANAYIAG2,KAYNAK,A31,SEBEP,B31,SÜRE,"Uzun",BİLDİRİM,"Bildirimli",İL,$B$10,İLÇE,$B$11)/VLOOKUP($B$11,ABONE2,12,FALSE))</f>
        <v>4.4871697415164537E-2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3.224114555015526E-2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4.2405818669049362E-2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5.7924466507063239E-2</v>
      </c>
      <c r="D33" s="14">
        <f t="shared" ref="D33:O33" si="14">SUM(D28:D32)</f>
        <v>4.3359054318844771E-2</v>
      </c>
      <c r="E33" s="14">
        <f t="shared" si="14"/>
        <v>5.7922306451867613E-2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0.19222887546068759</v>
      </c>
      <c r="J33" s="14">
        <f t="shared" si="14"/>
        <v>4.6754553316160203</v>
      </c>
      <c r="K33" s="14">
        <f t="shared" si="14"/>
        <v>0.22773397835725104</v>
      </c>
      <c r="L33" s="14">
        <f t="shared" si="14"/>
        <v>4.7063639575971061</v>
      </c>
      <c r="M33" s="14">
        <f t="shared" si="14"/>
        <v>0</v>
      </c>
      <c r="N33" s="14">
        <f t="shared" si="14"/>
        <v>3.3816096584216249</v>
      </c>
      <c r="O33" s="14">
        <f t="shared" si="14"/>
        <v>0.11209149840433119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182036</v>
      </c>
      <c r="D37" s="18">
        <f>VLOOKUP($B$11,ABONE2,4,FALSE)</f>
        <v>27</v>
      </c>
      <c r="E37" s="18">
        <f>VLOOKUP($B$11,ABONE2,5,FALSE)</f>
        <v>182063</v>
      </c>
      <c r="F37" s="18">
        <f>VLOOKUP($B$11,ABONE2,6,FALSE)</f>
        <v>6</v>
      </c>
      <c r="G37" s="18">
        <f>VLOOKUP($B$11,ABONE2,7,FALSE)</f>
        <v>2</v>
      </c>
      <c r="H37" s="18">
        <f>VLOOKUP($B$11,ABONE2,8,FALSE)</f>
        <v>8</v>
      </c>
      <c r="I37" s="18">
        <f>VLOOKUP($B$11,ABONE2,9,FALSE)</f>
        <v>77041</v>
      </c>
      <c r="J37" s="18">
        <f>VLOOKUP($B$11,ABONE2,10,FALSE)</f>
        <v>615</v>
      </c>
      <c r="K37" s="18">
        <f>VLOOKUP($B$11,ABONE2,11,FALSE)</f>
        <v>77656</v>
      </c>
      <c r="L37" s="29">
        <f>VLOOKUP($B$11,ABONE2,12,FALSE)</f>
        <v>194</v>
      </c>
      <c r="M37" s="29">
        <f>VLOOKUP($B$11,ABONE2,13,FALSE)</f>
        <v>76</v>
      </c>
      <c r="N37" s="29">
        <f>VLOOKUP($B$11,ABONE2,14,FALSE)</f>
        <v>270</v>
      </c>
      <c r="O37" s="29">
        <f>VLOOKUP($B$11,ABONE2,15,FALSE)</f>
        <v>259997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45539.11114999999</v>
      </c>
      <c r="D38" s="18">
        <f>VLOOKUP($B$11,TUKETIM,4,FALSE)</f>
        <v>113.77550416666666</v>
      </c>
      <c r="E38" s="18">
        <f>VLOOKUP($B$11,TUKETIM,5,FALSE)</f>
        <v>45652.886654166658</v>
      </c>
      <c r="F38" s="18">
        <f>VLOOKUP($B$11,TUKETIM,6,FALSE)</f>
        <v>0.35621249999999999</v>
      </c>
      <c r="G38" s="18">
        <f>VLOOKUP($B$11,TUKETIM,7,FALSE)</f>
        <v>0</v>
      </c>
      <c r="H38" s="18">
        <f>VLOOKUP($B$11,TUKETIM,8,FALSE)</f>
        <v>0.35621249999999999</v>
      </c>
      <c r="I38" s="18">
        <f>VLOOKUP($B$11,TUKETIM,9,FALSE)</f>
        <v>38807.842275000003</v>
      </c>
      <c r="J38" s="18">
        <f>VLOOKUP($B$11,TUKETIM,10,FALSE)</f>
        <v>26417.783583333334</v>
      </c>
      <c r="K38" s="18">
        <f>VLOOKUP($B$11,TUKETIM,11,FALSE)</f>
        <v>65225.62585833334</v>
      </c>
      <c r="L38" s="29">
        <f>VLOOKUP($B$11,TUKETIM,12,FALSE)</f>
        <v>1234.8314958333335</v>
      </c>
      <c r="M38" s="29">
        <f>VLOOKUP($B$11,TUKETIM,13,FALSE)</f>
        <v>1038.5827750000001</v>
      </c>
      <c r="N38" s="29">
        <f>VLOOKUP($B$11,TUKETIM,14,FALSE)</f>
        <v>2273.4142708333338</v>
      </c>
      <c r="O38" s="29">
        <f>VLOOKUP($B$11,TUKETIM,15,FALSE)</f>
        <v>113152.28299583335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726963.897</v>
      </c>
      <c r="D39" s="18">
        <f>VLOOKUP($B$11,ANLASMA,4,FALSE)</f>
        <v>11329.43</v>
      </c>
      <c r="E39" s="18">
        <f>VLOOKUP($B$11,ANLASMA,5,FALSE)</f>
        <v>738293.32700000005</v>
      </c>
      <c r="F39" s="18">
        <f>VLOOKUP($B$11,ANLASMA,6,FALSE)</f>
        <v>20</v>
      </c>
      <c r="G39" s="18">
        <f>VLOOKUP($B$11,ANLASMA,7,FALSE)</f>
        <v>1004</v>
      </c>
      <c r="H39" s="18">
        <f>VLOOKUP($B$11,ANLASMA,8,FALSE)</f>
        <v>1024</v>
      </c>
      <c r="I39" s="18">
        <f>VLOOKUP($B$11,ANLASMA,9,FALSE)</f>
        <v>512764.56455700006</v>
      </c>
      <c r="J39" s="18">
        <f>VLOOKUP($B$11,ANLASMA,10,FALSE)</f>
        <v>576984.52559999994</v>
      </c>
      <c r="K39" s="18">
        <f>VLOOKUP($B$11,ANLASMA,11,FALSE)</f>
        <v>1089749.0901569999</v>
      </c>
      <c r="L39" s="29">
        <f>VLOOKUP($B$11,ANLASMA,12,FALSE)</f>
        <v>4461.7969999999996</v>
      </c>
      <c r="M39" s="29">
        <f>VLOOKUP($B$11,ANLASMA,13,FALSE)</f>
        <v>101173.54</v>
      </c>
      <c r="N39" s="29">
        <f>VLOOKUP($B$11,ANLASMA,14,FALSE)</f>
        <v>105635.337</v>
      </c>
      <c r="O39" s="29">
        <f>VLOOKUP($B$11,ANLASMA,15,FALSE)</f>
        <v>1934701.754157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C35:E35"/>
    <mergeCell ref="F35:H35"/>
    <mergeCell ref="I35:K35"/>
    <mergeCell ref="L35:N35"/>
    <mergeCell ref="O35:O3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0.14441513738791495</v>
      </c>
      <c r="D17" s="14">
        <f t="shared" si="1"/>
        <v>3.5915384285118015</v>
      </c>
      <c r="E17" s="14">
        <f t="shared" si="2"/>
        <v>0.14680826581749876</v>
      </c>
      <c r="F17" s="14">
        <f t="shared" si="3"/>
        <v>11.675462723232124</v>
      </c>
      <c r="G17" s="14">
        <f t="shared" si="4"/>
        <v>20.788546368613421</v>
      </c>
      <c r="H17" s="14">
        <f t="shared" si="5"/>
        <v>16.12907973727842</v>
      </c>
      <c r="I17" s="14">
        <f t="shared" si="6"/>
        <v>0.35674022203559469</v>
      </c>
      <c r="J17" s="14">
        <f t="shared" si="7"/>
        <v>28.879420617203674</v>
      </c>
      <c r="K17" s="14">
        <f t="shared" si="8"/>
        <v>1.1225868271148414</v>
      </c>
      <c r="L17" s="14">
        <f t="shared" si="9"/>
        <v>123.5470127788584</v>
      </c>
      <c r="M17" s="14">
        <f t="shared" si="10"/>
        <v>282.10040527719019</v>
      </c>
      <c r="N17" s="14">
        <f t="shared" si="11"/>
        <v>219.96461632514126</v>
      </c>
      <c r="O17" s="19">
        <f t="shared" si="12"/>
        <v>1.2024264402688662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6.6143578720577814E-2</v>
      </c>
      <c r="D18" s="14">
        <f t="shared" si="1"/>
        <v>0</v>
      </c>
      <c r="E18" s="14">
        <f t="shared" si="2"/>
        <v>6.6097659249383323E-2</v>
      </c>
      <c r="F18" s="14">
        <f t="shared" si="3"/>
        <v>4.0867148424832958E-3</v>
      </c>
      <c r="G18" s="14">
        <f t="shared" si="4"/>
        <v>0</v>
      </c>
      <c r="H18" s="14">
        <f t="shared" si="5"/>
        <v>2.0895135149981026E-3</v>
      </c>
      <c r="I18" s="14">
        <f t="shared" si="6"/>
        <v>0.13595417160366546</v>
      </c>
      <c r="J18" s="14">
        <f t="shared" si="7"/>
        <v>0.21056844321851537</v>
      </c>
      <c r="K18" s="14">
        <f t="shared" si="8"/>
        <v>0.13795759785305731</v>
      </c>
      <c r="L18" s="14">
        <f t="shared" si="9"/>
        <v>0.29314095307096549</v>
      </c>
      <c r="M18" s="14">
        <f t="shared" si="10"/>
        <v>0</v>
      </c>
      <c r="N18" s="14">
        <f t="shared" si="11"/>
        <v>0.11487956268997297</v>
      </c>
      <c r="O18" s="19">
        <f t="shared" si="12"/>
        <v>7.2936473207489486E-2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1.7379850245447585E-2</v>
      </c>
      <c r="D21" s="14">
        <f t="shared" si="1"/>
        <v>0</v>
      </c>
      <c r="E21" s="14">
        <f t="shared" si="2"/>
        <v>1.7367784470535677E-2</v>
      </c>
      <c r="F21" s="14">
        <f t="shared" si="3"/>
        <v>0.53238212414844732</v>
      </c>
      <c r="G21" s="14">
        <f t="shared" si="4"/>
        <v>0</v>
      </c>
      <c r="H21" s="14">
        <f t="shared" si="5"/>
        <v>0.27220388170651411</v>
      </c>
      <c r="I21" s="14">
        <f t="shared" si="6"/>
        <v>7.7962207615445964E-2</v>
      </c>
      <c r="J21" s="14">
        <f t="shared" si="7"/>
        <v>0</v>
      </c>
      <c r="K21" s="14">
        <f t="shared" si="8"/>
        <v>7.5868887801194301E-2</v>
      </c>
      <c r="L21" s="14">
        <f t="shared" si="9"/>
        <v>2.1545752658950708</v>
      </c>
      <c r="M21" s="14">
        <f t="shared" si="10"/>
        <v>0.17460789267355559</v>
      </c>
      <c r="N21" s="14">
        <f t="shared" si="11"/>
        <v>0.95054105244955478</v>
      </c>
      <c r="O21" s="19">
        <f t="shared" si="12"/>
        <v>3.7699496273738226E-2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4.565317281724725E-4</v>
      </c>
      <c r="D22" s="14">
        <f t="shared" si="1"/>
        <v>0</v>
      </c>
      <c r="E22" s="14">
        <f t="shared" si="2"/>
        <v>4.5621478590919176E-4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2.266702646844895E-2</v>
      </c>
      <c r="J22" s="14">
        <f t="shared" si="7"/>
        <v>0</v>
      </c>
      <c r="K22" s="14">
        <f t="shared" si="8"/>
        <v>2.2058406765545997E-2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3.3532138773727203E-3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0.22839509808211281</v>
      </c>
      <c r="D25" s="14">
        <f t="shared" ref="D25:O25" si="13">SUM(D15:D24)</f>
        <v>3.5915384285118015</v>
      </c>
      <c r="E25" s="14">
        <f t="shared" si="13"/>
        <v>0.23072992432332695</v>
      </c>
      <c r="F25" s="14">
        <f t="shared" si="13"/>
        <v>12.211931562223056</v>
      </c>
      <c r="G25" s="14">
        <f t="shared" si="13"/>
        <v>20.788546368613421</v>
      </c>
      <c r="H25" s="14">
        <f t="shared" si="13"/>
        <v>16.403373132499933</v>
      </c>
      <c r="I25" s="14">
        <f t="shared" si="13"/>
        <v>0.59332362772315506</v>
      </c>
      <c r="J25" s="14">
        <f t="shared" si="13"/>
        <v>29.089989060422191</v>
      </c>
      <c r="K25" s="14">
        <f t="shared" si="13"/>
        <v>1.3584717195346392</v>
      </c>
      <c r="L25" s="14">
        <f t="shared" si="13"/>
        <v>125.99472899782444</v>
      </c>
      <c r="M25" s="14">
        <f t="shared" si="13"/>
        <v>282.27501316986377</v>
      </c>
      <c r="N25" s="14">
        <f t="shared" si="13"/>
        <v>221.03003694028078</v>
      </c>
      <c r="O25" s="14">
        <f t="shared" si="13"/>
        <v>1.3164156236274667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5.6330933236434275E-2</v>
      </c>
      <c r="D29" s="14">
        <f>(SUMIFS(MESKENOG2,KAYNAK,A29,SEBEP,B29,SÜRE,"Uzun",BİLDİRİM,"Bildirimli",İL,$B$10,İLÇE,$B$11)/VLOOKUP($B$11,ABONE2,4,FALSE))</f>
        <v>0.22167297342407927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5.6445720177184924E-2</v>
      </c>
      <c r="F29" s="14">
        <f>(SUMIFS(TARIMSALAG2,KAYNAK,A29,SEBEP,B29,SÜRE,"Uzun",BİLDİRİM,"Bildirimli",İL,$B$10,İLÇE,$B$11)/VLOOKUP($B$11,ABONE2,6,FALSE))</f>
        <v>1.2520686888786423</v>
      </c>
      <c r="G29" s="14">
        <f>(SUMIFS(TARIMSALOG2,KAYNAK,A29,SEBEP,B29,SÜRE,"Uzun",BİLDİRİM,"Bildirimli",İL,$B$10,İLÇE,$B$11)/VLOOKUP($B$11,ABONE2,7,FALSE))</f>
        <v>0.97357475606671107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1.1159670831276083</v>
      </c>
      <c r="I29" s="14">
        <f>(SUMIFS(TICARETHANEAG2,KAYNAK,A29,SEBEP,B29,SÜRE,"Uzun",BİLDİRİM,"Bildirimli",İL,$B$10,İLÇE,$B$11)/VLOOKUP($B$11,ABONE2,9,FALSE))</f>
        <v>0.23560977549212961</v>
      </c>
      <c r="J29" s="14">
        <f>(SUMIFS(TICARETHANEOG2,KAYNAK,A29,SEBEP,B29,SÜRE,"Uzun",BİLDİRİM,"Bildirimli",İL,$B$10,İLÇE,$B$11)/VLOOKUP($B$11,ABONE2,10,FALSE))</f>
        <v>35.073294687438249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1.1710170495979055</v>
      </c>
      <c r="L29" s="14">
        <f>(SUMIFS(SANAYIAG2,KAYNAK,A29,SEBEP,B29,SÜRE,"Uzun",BİLDİRİM,"Bildirimli",İL,$B$10,İLÇE,$B$11)/VLOOKUP($B$11,ABONE2,12,FALSE))</f>
        <v>216.17134644255717</v>
      </c>
      <c r="M29" s="14">
        <f>(SUMIFS(SANAYIOG2,KAYNAK,A29,SEBEP,B29,SÜRE,"Uzun",BİLDİRİM,"Bildirimli",İL,$B$10,İLÇE,$B$11)/VLOOKUP($B$11,ABONE2,13,FALSE))</f>
        <v>817.97884229192391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582.13536418879369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0.77599504092531424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9.047429210499159E-3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9.0411481296587826E-3</v>
      </c>
      <c r="F31" s="14">
        <f>(SUMIFS(TARIMSALAG2,KAYNAK,A31,SEBEP,B31,SÜRE,"Uzun",BİLDİRİM,"Bildirimli",İL,$B$10,İLÇE,$B$11)/VLOOKUP($B$11,ABONE2,6,FALSE))</f>
        <v>5.8183871840611405E-2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2.9749075052175483E-2</v>
      </c>
      <c r="I31" s="14">
        <f>(SUMIFS(TICARETHANEAG2,KAYNAK,A31,SEBEP,B31,SÜRE,"Uzun",BİLDİRİM,"Bildirimli",İL,$B$10,İLÇE,$B$11)/VLOOKUP($B$11,ABONE2,9,FALSE))</f>
        <v>5.9873094728961296E-2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5.8265475609773222E-2</v>
      </c>
      <c r="L31" s="14">
        <f>(SUMIFS(SANAYIAG2,KAYNAK,A31,SEBEP,B31,SÜRE,"Uzun",BİLDİRİM,"Bildirimli",İL,$B$10,İLÇE,$B$11)/VLOOKUP($B$11,ABONE2,12,FALSE))</f>
        <v>5.1392319551433081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2.0140233337723776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1.8426664048922597E-2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6.537836244693343E-2</v>
      </c>
      <c r="D33" s="14">
        <f t="shared" ref="D33:O33" si="14">SUM(D28:D32)</f>
        <v>0.22167297342407927</v>
      </c>
      <c r="E33" s="14">
        <f t="shared" si="14"/>
        <v>6.5486868306843707E-2</v>
      </c>
      <c r="F33" s="14">
        <f t="shared" si="14"/>
        <v>1.3102525607192537</v>
      </c>
      <c r="G33" s="14">
        <f t="shared" si="14"/>
        <v>0.97357475606671107</v>
      </c>
      <c r="H33" s="14">
        <f t="shared" si="14"/>
        <v>1.1457161581797837</v>
      </c>
      <c r="I33" s="14">
        <f t="shared" si="14"/>
        <v>0.29548287022109088</v>
      </c>
      <c r="J33" s="14">
        <f t="shared" si="14"/>
        <v>35.073294687438249</v>
      </c>
      <c r="K33" s="14">
        <f t="shared" si="14"/>
        <v>1.2292825252076787</v>
      </c>
      <c r="L33" s="14">
        <f t="shared" si="14"/>
        <v>221.31057839770048</v>
      </c>
      <c r="M33" s="14">
        <f t="shared" si="14"/>
        <v>817.97884229192391</v>
      </c>
      <c r="N33" s="14">
        <f t="shared" si="14"/>
        <v>584.14938752256603</v>
      </c>
      <c r="O33" s="14">
        <f t="shared" si="14"/>
        <v>0.79442170497423681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67653</v>
      </c>
      <c r="D37" s="18">
        <f>VLOOKUP($B$11,ABONE2,4,FALSE)</f>
        <v>47</v>
      </c>
      <c r="E37" s="18">
        <f>VLOOKUP($B$11,ABONE2,5,FALSE)</f>
        <v>67700</v>
      </c>
      <c r="F37" s="18">
        <f>VLOOKUP($B$11,ABONE2,6,FALSE)</f>
        <v>1924</v>
      </c>
      <c r="G37" s="18">
        <f>VLOOKUP($B$11,ABONE2,7,FALSE)</f>
        <v>1839</v>
      </c>
      <c r="H37" s="18">
        <f>VLOOKUP($B$11,ABONE2,8,FALSE)</f>
        <v>3763</v>
      </c>
      <c r="I37" s="18">
        <f>VLOOKUP($B$11,ABONE2,9,FALSE)</f>
        <v>10873</v>
      </c>
      <c r="J37" s="18">
        <f>VLOOKUP($B$11,ABONE2,10,FALSE)</f>
        <v>300</v>
      </c>
      <c r="K37" s="18">
        <f>VLOOKUP($B$11,ABONE2,11,FALSE)</f>
        <v>11173</v>
      </c>
      <c r="L37" s="29">
        <f>VLOOKUP($B$11,ABONE2,12,FALSE)</f>
        <v>29</v>
      </c>
      <c r="M37" s="29">
        <f>VLOOKUP($B$11,ABONE2,13,FALSE)</f>
        <v>45</v>
      </c>
      <c r="N37" s="29">
        <f>VLOOKUP($B$11,ABONE2,14,FALSE)</f>
        <v>74</v>
      </c>
      <c r="O37" s="29">
        <f>VLOOKUP($B$11,ABONE2,15,FALSE)</f>
        <v>82710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14106.369033333332</v>
      </c>
      <c r="D38" s="18">
        <f>VLOOKUP($B$11,TUKETIM,4,FALSE)</f>
        <v>18.469733333333334</v>
      </c>
      <c r="E38" s="18">
        <f>VLOOKUP($B$11,TUKETIM,5,FALSE)</f>
        <v>14124.838766666666</v>
      </c>
      <c r="F38" s="18">
        <f>VLOOKUP($B$11,TUKETIM,6,FALSE)</f>
        <v>1885.2744958333333</v>
      </c>
      <c r="G38" s="18">
        <f>VLOOKUP($B$11,TUKETIM,7,FALSE)</f>
        <v>2669.7396791666665</v>
      </c>
      <c r="H38" s="18">
        <f>VLOOKUP($B$11,TUKETIM,8,FALSE)</f>
        <v>4555.0141750000003</v>
      </c>
      <c r="I38" s="18">
        <f>VLOOKUP($B$11,TUKETIM,9,FALSE)</f>
        <v>6557.1592875000006</v>
      </c>
      <c r="J38" s="18">
        <f>VLOOKUP($B$11,TUKETIM,10,FALSE)</f>
        <v>6998.9611708333332</v>
      </c>
      <c r="K38" s="18">
        <f>VLOOKUP($B$11,TUKETIM,11,FALSE)</f>
        <v>13556.120458333335</v>
      </c>
      <c r="L38" s="29">
        <f>VLOOKUP($B$11,TUKETIM,12,FALSE)</f>
        <v>191.45497083333331</v>
      </c>
      <c r="M38" s="29">
        <f>VLOOKUP($B$11,TUKETIM,13,FALSE)</f>
        <v>3373.9643375000005</v>
      </c>
      <c r="N38" s="29">
        <f>VLOOKUP($B$11,TUKETIM,14,FALSE)</f>
        <v>3565.4193083333339</v>
      </c>
      <c r="O38" s="29">
        <f>VLOOKUP($B$11,TUKETIM,15,FALSE)</f>
        <v>35801.392708333333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324872.65379999997</v>
      </c>
      <c r="D39" s="18">
        <f>VLOOKUP($B$11,ANLASMA,4,FALSE)</f>
        <v>328.26</v>
      </c>
      <c r="E39" s="18">
        <f>VLOOKUP($B$11,ANLASMA,5,FALSE)</f>
        <v>325200.91379999998</v>
      </c>
      <c r="F39" s="18">
        <f>VLOOKUP($B$11,ANLASMA,6,FALSE)</f>
        <v>16205.660999999998</v>
      </c>
      <c r="G39" s="18">
        <f>VLOOKUP($B$11,ANLASMA,7,FALSE)</f>
        <v>31677.808000000005</v>
      </c>
      <c r="H39" s="18">
        <f>VLOOKUP($B$11,ANLASMA,8,FALSE)</f>
        <v>47883.469000000005</v>
      </c>
      <c r="I39" s="18">
        <f>VLOOKUP($B$11,ANLASMA,9,FALSE)</f>
        <v>62989.032200000009</v>
      </c>
      <c r="J39" s="18">
        <f>VLOOKUP($B$11,ANLASMA,10,FALSE)</f>
        <v>54426.847000000002</v>
      </c>
      <c r="K39" s="18">
        <f>VLOOKUP($B$11,ANLASMA,11,FALSE)</f>
        <v>117415.87920000001</v>
      </c>
      <c r="L39" s="29">
        <f>VLOOKUP($B$11,ANLASMA,12,FALSE)</f>
        <v>859.65499999999997</v>
      </c>
      <c r="M39" s="29">
        <f>VLOOKUP($B$11,ANLASMA,13,FALSE)</f>
        <v>17273.34</v>
      </c>
      <c r="N39" s="29">
        <f>VLOOKUP($B$11,ANLASMA,14,FALSE)</f>
        <v>18132.994999999999</v>
      </c>
      <c r="O39" s="29">
        <f>VLOOKUP($B$11,ANLASMA,15,FALSE)</f>
        <v>508633.25699999998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0.15401961063551117</v>
      </c>
      <c r="D17" s="14">
        <f t="shared" si="1"/>
        <v>1.1369491015865734</v>
      </c>
      <c r="E17" s="14">
        <f t="shared" si="2"/>
        <v>0.15486113214641795</v>
      </c>
      <c r="F17" s="14">
        <f t="shared" si="3"/>
        <v>1.9016257712591367</v>
      </c>
      <c r="G17" s="14">
        <f t="shared" si="4"/>
        <v>2.8859416240546598</v>
      </c>
      <c r="H17" s="14">
        <f t="shared" si="5"/>
        <v>2.3514925066255512</v>
      </c>
      <c r="I17" s="14">
        <f t="shared" si="6"/>
        <v>0.40915271293522176</v>
      </c>
      <c r="J17" s="14">
        <f t="shared" si="7"/>
        <v>13.903702702769218</v>
      </c>
      <c r="K17" s="14">
        <f t="shared" si="8"/>
        <v>1.1274822720155819</v>
      </c>
      <c r="L17" s="14">
        <f t="shared" si="9"/>
        <v>117.42245948305678</v>
      </c>
      <c r="M17" s="14">
        <f t="shared" si="10"/>
        <v>145.81524916822349</v>
      </c>
      <c r="N17" s="14">
        <f t="shared" si="11"/>
        <v>135.43339809220686</v>
      </c>
      <c r="O17" s="19">
        <f t="shared" si="12"/>
        <v>0.66887439600020049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2.9523372597964779E-3</v>
      </c>
      <c r="D18" s="14">
        <f t="shared" si="1"/>
        <v>0</v>
      </c>
      <c r="E18" s="14">
        <f t="shared" si="2"/>
        <v>2.9498096570188198E-3</v>
      </c>
      <c r="F18" s="14">
        <f t="shared" si="3"/>
        <v>3.793323181910869E-6</v>
      </c>
      <c r="G18" s="14">
        <f t="shared" si="4"/>
        <v>0</v>
      </c>
      <c r="H18" s="14">
        <f t="shared" si="5"/>
        <v>2.0596419542953253E-6</v>
      </c>
      <c r="I18" s="14">
        <f t="shared" si="6"/>
        <v>9.5808911514919087E-3</v>
      </c>
      <c r="J18" s="14">
        <f t="shared" si="7"/>
        <v>0.23742468817919099</v>
      </c>
      <c r="K18" s="14">
        <f t="shared" si="8"/>
        <v>2.1709264041391854E-2</v>
      </c>
      <c r="L18" s="14">
        <f t="shared" si="9"/>
        <v>0</v>
      </c>
      <c r="M18" s="14">
        <f t="shared" si="10"/>
        <v>7.6523489803897711</v>
      </c>
      <c r="N18" s="14">
        <f t="shared" si="11"/>
        <v>4.8542601565353394</v>
      </c>
      <c r="O18" s="19">
        <f t="shared" si="12"/>
        <v>1.7741861662490817E-2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6.3210780280018405E-2</v>
      </c>
      <c r="D21" s="14">
        <f t="shared" si="1"/>
        <v>0</v>
      </c>
      <c r="E21" s="14">
        <f t="shared" si="2"/>
        <v>6.3156663243327027E-2</v>
      </c>
      <c r="F21" s="14">
        <f t="shared" si="3"/>
        <v>0.20416800930598142</v>
      </c>
      <c r="G21" s="14">
        <f t="shared" si="4"/>
        <v>1.7999950965417705E-2</v>
      </c>
      <c r="H21" s="14">
        <f t="shared" si="5"/>
        <v>0.11908270218904767</v>
      </c>
      <c r="I21" s="14">
        <f t="shared" si="6"/>
        <v>0.12781369704718862</v>
      </c>
      <c r="J21" s="14">
        <f t="shared" si="7"/>
        <v>1.7924404558962648E-4</v>
      </c>
      <c r="K21" s="14">
        <f t="shared" si="8"/>
        <v>0.12101957642685147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7.2632895661829136E-2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1.7630803142158476E-4</v>
      </c>
      <c r="D22" s="14">
        <f t="shared" si="1"/>
        <v>0</v>
      </c>
      <c r="E22" s="14">
        <f t="shared" si="2"/>
        <v>1.7615708773503067E-4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1.1973158750605273E-3</v>
      </c>
      <c r="J22" s="14">
        <f t="shared" si="7"/>
        <v>0</v>
      </c>
      <c r="K22" s="14">
        <f t="shared" si="8"/>
        <v>1.1335814500326405E-3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3.1914744994310202E-4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0.22035903620674765</v>
      </c>
      <c r="D25" s="14">
        <f t="shared" ref="D25:O25" si="13">SUM(D15:D24)</f>
        <v>1.1369491015865734</v>
      </c>
      <c r="E25" s="14">
        <f t="shared" si="13"/>
        <v>0.22114376213449882</v>
      </c>
      <c r="F25" s="14">
        <f t="shared" si="13"/>
        <v>2.1057975738882999</v>
      </c>
      <c r="G25" s="14">
        <f t="shared" si="13"/>
        <v>2.9039415750200774</v>
      </c>
      <c r="H25" s="14">
        <f t="shared" si="13"/>
        <v>2.470577268456553</v>
      </c>
      <c r="I25" s="14">
        <f t="shared" si="13"/>
        <v>0.54774461700896282</v>
      </c>
      <c r="J25" s="14">
        <f t="shared" si="13"/>
        <v>14.141306634993999</v>
      </c>
      <c r="K25" s="14">
        <f t="shared" si="13"/>
        <v>1.271344693933858</v>
      </c>
      <c r="L25" s="14">
        <f t="shared" si="13"/>
        <v>117.42245948305678</v>
      </c>
      <c r="M25" s="14">
        <f t="shared" si="13"/>
        <v>153.46759814861326</v>
      </c>
      <c r="N25" s="14">
        <f t="shared" si="13"/>
        <v>140.28765824874219</v>
      </c>
      <c r="O25" s="14">
        <f t="shared" si="13"/>
        <v>0.75956830077446358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6.0058296649579797E-2</v>
      </c>
      <c r="D29" s="14">
        <f>(SUMIFS(MESKENOG2,KAYNAK,A29,SEBEP,B29,SÜRE,"Uzun",BİLDİRİM,"Bildirimli",İL,$B$10,İLÇE,$B$11)/VLOOKUP($B$11,ABONE2,4,FALSE))</f>
        <v>0.40784119842330707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6.0356046178577032E-2</v>
      </c>
      <c r="F29" s="14">
        <f>(SUMIFS(TARIMSALAG2,KAYNAK,A29,SEBEP,B29,SÜRE,"Uzun",BİLDİRİM,"Bildirimli",İL,$B$10,İLÇE,$B$11)/VLOOKUP($B$11,ABONE2,6,FALSE))</f>
        <v>0.55811438539856806</v>
      </c>
      <c r="G29" s="14">
        <f>(SUMIFS(TARIMSALOG2,KAYNAK,A29,SEBEP,B29,SÜRE,"Uzun",BİLDİRİM,"Bildirimli",İL,$B$10,İLÇE,$B$11)/VLOOKUP($B$11,ABONE2,7,FALSE))</f>
        <v>2.5885229900271396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1.4860820573912297</v>
      </c>
      <c r="I29" s="14">
        <f>(SUMIFS(TICARETHANEAG2,KAYNAK,A29,SEBEP,B29,SÜRE,"Uzun",BİLDİRİM,"Bildirimli",İL,$B$10,İLÇE,$B$11)/VLOOKUP($B$11,ABONE2,9,FALSE))</f>
        <v>0.17309862683033619</v>
      </c>
      <c r="J29" s="14">
        <f>(SUMIFS(TICARETHANEOG2,KAYNAK,A29,SEBEP,B29,SÜRE,"Uzun",BİLDİRİM,"Bildirimli",İL,$B$10,İLÇE,$B$11)/VLOOKUP($B$11,ABONE2,10,FALSE))</f>
        <v>3.4148343408781328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0.34565974134554922</v>
      </c>
      <c r="L29" s="14">
        <f>(SUMIFS(SANAYIAG2,KAYNAK,A29,SEBEP,B29,SÜRE,"Uzun",BİLDİRİM,"Bildirimli",İL,$B$10,İLÇE,$B$11)/VLOOKUP($B$11,ABONE2,12,FALSE))</f>
        <v>14.28940205619007</v>
      </c>
      <c r="M29" s="14">
        <f>(SUMIFS(SANAYIOG2,KAYNAK,A29,SEBEP,B29,SÜRE,"Uzun",BİLDİRİM,"Bildirimli",İL,$B$10,İLÇE,$B$11)/VLOOKUP($B$11,ABONE2,13,FALSE))</f>
        <v>21.486957230591283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18.855164202832391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0.17089388127935198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1.3344235669368031E-2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1.3332811186263432E-2</v>
      </c>
      <c r="F31" s="14">
        <f>(SUMIFS(TARIMSALAG2,KAYNAK,A31,SEBEP,B31,SÜRE,"Uzun",BİLDİRİM,"Bildirimli",İL,$B$10,İLÇE,$B$11)/VLOOKUP($B$11,ABONE2,6,FALSE))</f>
        <v>1.2211082061309227E-3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6.6301909209186076E-4</v>
      </c>
      <c r="I31" s="14">
        <f>(SUMIFS(TICARETHANEAG2,KAYNAK,A31,SEBEP,B31,SÜRE,"Uzun",BİLDİRİM,"Bildirimli",İL,$B$10,İLÇE,$B$11)/VLOOKUP($B$11,ABONE2,9,FALSE))</f>
        <v>6.3428150973122419E-2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6.0051801576059938E-2</v>
      </c>
      <c r="L31" s="14">
        <f>(SUMIFS(SANAYIAG2,KAYNAK,A31,SEBEP,B31,SÜRE,"Uzun",BİLDİRİM,"Bildirimli",İL,$B$10,İLÇE,$B$11)/VLOOKUP($B$11,ABONE2,12,FALSE))</f>
        <v>0.47203295712110305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0.17259930842101276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2.0665583982551815E-2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7.3402532318947833E-2</v>
      </c>
      <c r="D33" s="14">
        <f t="shared" ref="D33:O33" si="14">SUM(D28:D32)</f>
        <v>0.40784119842330707</v>
      </c>
      <c r="E33" s="14">
        <f t="shared" si="14"/>
        <v>7.368885736484046E-2</v>
      </c>
      <c r="F33" s="14">
        <f t="shared" si="14"/>
        <v>0.55933549360469903</v>
      </c>
      <c r="G33" s="14">
        <f t="shared" si="14"/>
        <v>2.5885229900271396</v>
      </c>
      <c r="H33" s="14">
        <f t="shared" si="14"/>
        <v>1.4867450764833214</v>
      </c>
      <c r="I33" s="14">
        <f t="shared" si="14"/>
        <v>0.2365267778034586</v>
      </c>
      <c r="J33" s="14">
        <f t="shared" si="14"/>
        <v>3.4148343408781328</v>
      </c>
      <c r="K33" s="14">
        <f t="shared" si="14"/>
        <v>0.40571154292160916</v>
      </c>
      <c r="L33" s="14">
        <f t="shared" si="14"/>
        <v>14.761435013311173</v>
      </c>
      <c r="M33" s="14">
        <f t="shared" si="14"/>
        <v>21.486957230591283</v>
      </c>
      <c r="N33" s="14">
        <f t="shared" si="14"/>
        <v>19.027763511253404</v>
      </c>
      <c r="O33" s="14">
        <f t="shared" si="14"/>
        <v>0.19155946526190379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121372</v>
      </c>
      <c r="D37" s="18">
        <f>VLOOKUP($B$11,ABONE2,4,FALSE)</f>
        <v>104</v>
      </c>
      <c r="E37" s="18">
        <f>VLOOKUP($B$11,ABONE2,5,FALSE)</f>
        <v>121476</v>
      </c>
      <c r="F37" s="18">
        <f>VLOOKUP($B$11,ABONE2,6,FALSE)</f>
        <v>1150</v>
      </c>
      <c r="G37" s="18">
        <f>VLOOKUP($B$11,ABONE2,7,FALSE)</f>
        <v>968</v>
      </c>
      <c r="H37" s="18">
        <f>VLOOKUP($B$11,ABONE2,8,FALSE)</f>
        <v>2118</v>
      </c>
      <c r="I37" s="18">
        <f>VLOOKUP($B$11,ABONE2,9,FALSE)</f>
        <v>21112</v>
      </c>
      <c r="J37" s="18">
        <f>VLOOKUP($B$11,ABONE2,10,FALSE)</f>
        <v>1187</v>
      </c>
      <c r="K37" s="18">
        <f>VLOOKUP($B$11,ABONE2,11,FALSE)</f>
        <v>22299</v>
      </c>
      <c r="L37" s="29">
        <f>VLOOKUP($B$11,ABONE2,12,FALSE)</f>
        <v>132</v>
      </c>
      <c r="M37" s="29">
        <f>VLOOKUP($B$11,ABONE2,13,FALSE)</f>
        <v>229</v>
      </c>
      <c r="N37" s="29">
        <f>VLOOKUP($B$11,ABONE2,14,FALSE)</f>
        <v>361</v>
      </c>
      <c r="O37" s="29">
        <f>VLOOKUP($B$11,ABONE2,15,FALSE)</f>
        <v>146254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22908.79684166667</v>
      </c>
      <c r="D38" s="18">
        <f>VLOOKUP($B$11,TUKETIM,4,FALSE)</f>
        <v>62.980112500000004</v>
      </c>
      <c r="E38" s="18">
        <f>VLOOKUP($B$11,TUKETIM,5,FALSE)</f>
        <v>22971.776954166671</v>
      </c>
      <c r="F38" s="18">
        <f>VLOOKUP($B$11,TUKETIM,6,FALSE)</f>
        <v>498.10673750000001</v>
      </c>
      <c r="G38" s="18">
        <f>VLOOKUP($B$11,TUKETIM,7,FALSE)</f>
        <v>884.71389166666665</v>
      </c>
      <c r="H38" s="18">
        <f>VLOOKUP($B$11,TUKETIM,8,FALSE)</f>
        <v>1382.8206291666665</v>
      </c>
      <c r="I38" s="18">
        <f>VLOOKUP($B$11,TUKETIM,9,FALSE)</f>
        <v>9990.503237500001</v>
      </c>
      <c r="J38" s="18">
        <f>VLOOKUP($B$11,TUKETIM,10,FALSE)</f>
        <v>13865.383525000001</v>
      </c>
      <c r="K38" s="18">
        <f>VLOOKUP($B$11,TUKETIM,11,FALSE)</f>
        <v>23855.886762500002</v>
      </c>
      <c r="L38" s="29">
        <f>VLOOKUP($B$11,TUKETIM,12,FALSE)</f>
        <v>1723.998425</v>
      </c>
      <c r="M38" s="29">
        <f>VLOOKUP($B$11,TUKETIM,13,FALSE)</f>
        <v>24697.123004166668</v>
      </c>
      <c r="N38" s="29">
        <f>VLOOKUP($B$11,TUKETIM,14,FALSE)</f>
        <v>26421.121429166669</v>
      </c>
      <c r="O38" s="29">
        <f>VLOOKUP($B$11,TUKETIM,15,FALSE)</f>
        <v>74631.605775000004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681280.86819999991</v>
      </c>
      <c r="D39" s="18">
        <f>VLOOKUP($B$11,ANLASMA,4,FALSE)</f>
        <v>1629.5079999999998</v>
      </c>
      <c r="E39" s="18">
        <f>VLOOKUP($B$11,ANLASMA,5,FALSE)</f>
        <v>682910.37619999994</v>
      </c>
      <c r="F39" s="18">
        <f>VLOOKUP($B$11,ANLASMA,6,FALSE)</f>
        <v>6235.2780000000002</v>
      </c>
      <c r="G39" s="18">
        <f>VLOOKUP($B$11,ANLASMA,7,FALSE)</f>
        <v>18439.580000000002</v>
      </c>
      <c r="H39" s="18">
        <f>VLOOKUP($B$11,ANLASMA,8,FALSE)</f>
        <v>24674.858</v>
      </c>
      <c r="I39" s="18">
        <f>VLOOKUP($B$11,ANLASMA,9,FALSE)</f>
        <v>145645.51160000003</v>
      </c>
      <c r="J39" s="18">
        <f>VLOOKUP($B$11,ANLASMA,10,FALSE)</f>
        <v>204415.611</v>
      </c>
      <c r="K39" s="18">
        <f>VLOOKUP($B$11,ANLASMA,11,FALSE)</f>
        <v>350061.1226</v>
      </c>
      <c r="L39" s="29">
        <f>VLOOKUP($B$11,ANLASMA,12,FALSE)</f>
        <v>7224.6957999999995</v>
      </c>
      <c r="M39" s="29">
        <f>VLOOKUP($B$11,ANLASMA,13,FALSE)</f>
        <v>183018.09</v>
      </c>
      <c r="N39" s="29">
        <f>VLOOKUP($B$11,ANLASMA,14,FALSE)</f>
        <v>190242.78579999998</v>
      </c>
      <c r="O39" s="29">
        <f>VLOOKUP($B$11,ANLASMA,15,FALSE)</f>
        <v>1247889.1425999999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O55"/>
  <sheetViews>
    <sheetView zoomScale="85" zoomScaleNormal="85" workbookViewId="0">
      <selection sqref="A1:O52"/>
    </sheetView>
  </sheetViews>
  <sheetFormatPr defaultColWidth="8.85546875" defaultRowHeight="15" x14ac:dyDescent="0.25"/>
  <cols>
    <col min="1" max="1" width="27.7109375" bestFit="1" customWidth="1"/>
    <col min="2" max="2" width="16.140625" customWidth="1"/>
    <col min="3" max="15" width="14.42578125" customWidth="1"/>
  </cols>
  <sheetData>
    <row r="1" spans="1:15" ht="30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ht="15" customHeight="1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2922635</v>
      </c>
      <c r="D3">
        <v>2497</v>
      </c>
      <c r="E3">
        <v>2925132</v>
      </c>
      <c r="F3">
        <v>82126</v>
      </c>
      <c r="G3">
        <v>22170</v>
      </c>
      <c r="H3">
        <v>104296</v>
      </c>
      <c r="I3">
        <v>571531</v>
      </c>
      <c r="J3">
        <v>15238</v>
      </c>
      <c r="K3">
        <v>586769</v>
      </c>
      <c r="L3">
        <v>2448</v>
      </c>
      <c r="M3">
        <v>2470</v>
      </c>
      <c r="N3">
        <v>4918</v>
      </c>
      <c r="O3">
        <v>3621115</v>
      </c>
    </row>
    <row r="4" spans="1:15" x14ac:dyDescent="0.25">
      <c r="A4" t="s">
        <v>80</v>
      </c>
      <c r="B4" t="s">
        <v>22</v>
      </c>
      <c r="C4">
        <v>2214905</v>
      </c>
      <c r="D4">
        <v>1759</v>
      </c>
      <c r="E4">
        <v>2216664</v>
      </c>
      <c r="F4">
        <v>48238</v>
      </c>
      <c r="G4">
        <v>6777</v>
      </c>
      <c r="H4">
        <v>55015</v>
      </c>
      <c r="I4">
        <v>437402</v>
      </c>
      <c r="J4">
        <v>9643</v>
      </c>
      <c r="K4">
        <v>447045</v>
      </c>
      <c r="L4">
        <v>1895</v>
      </c>
      <c r="M4">
        <v>1718</v>
      </c>
      <c r="N4">
        <v>3613</v>
      </c>
      <c r="O4">
        <v>2722337</v>
      </c>
    </row>
    <row r="5" spans="1:15" x14ac:dyDescent="0.25">
      <c r="A5" t="s">
        <v>81</v>
      </c>
      <c r="B5" t="s">
        <v>23</v>
      </c>
      <c r="C5">
        <v>707730</v>
      </c>
      <c r="D5">
        <v>738</v>
      </c>
      <c r="E5">
        <v>708468</v>
      </c>
      <c r="F5">
        <v>33888</v>
      </c>
      <c r="G5">
        <v>15393</v>
      </c>
      <c r="H5">
        <v>49281</v>
      </c>
      <c r="I5">
        <v>134129</v>
      </c>
      <c r="J5">
        <v>5595</v>
      </c>
      <c r="K5">
        <v>139724</v>
      </c>
      <c r="L5">
        <v>553</v>
      </c>
      <c r="M5">
        <v>752</v>
      </c>
      <c r="N5">
        <v>1305</v>
      </c>
      <c r="O5">
        <v>898778</v>
      </c>
    </row>
    <row r="6" spans="1:15" x14ac:dyDescent="0.25">
      <c r="A6" t="s">
        <v>95</v>
      </c>
      <c r="B6" t="s">
        <v>80</v>
      </c>
      <c r="C6">
        <v>42704</v>
      </c>
      <c r="D6">
        <v>56</v>
      </c>
      <c r="E6">
        <v>42760</v>
      </c>
      <c r="F6">
        <v>209</v>
      </c>
      <c r="G6">
        <v>100</v>
      </c>
      <c r="H6">
        <v>309</v>
      </c>
      <c r="I6">
        <v>8028</v>
      </c>
      <c r="J6">
        <v>452</v>
      </c>
      <c r="K6">
        <v>8480</v>
      </c>
      <c r="L6">
        <v>11</v>
      </c>
      <c r="M6">
        <v>72</v>
      </c>
      <c r="N6">
        <v>83</v>
      </c>
      <c r="O6">
        <v>51632</v>
      </c>
    </row>
    <row r="7" spans="1:15" x14ac:dyDescent="0.25">
      <c r="A7" t="s">
        <v>111</v>
      </c>
      <c r="B7" t="s">
        <v>80</v>
      </c>
      <c r="C7">
        <v>37385</v>
      </c>
      <c r="D7">
        <v>1</v>
      </c>
      <c r="E7">
        <v>37386</v>
      </c>
      <c r="F7">
        <v>232</v>
      </c>
      <c r="G7">
        <v>0</v>
      </c>
      <c r="H7">
        <v>232</v>
      </c>
      <c r="I7">
        <v>4654</v>
      </c>
      <c r="J7">
        <v>40</v>
      </c>
      <c r="K7">
        <v>4694</v>
      </c>
      <c r="L7">
        <v>17</v>
      </c>
      <c r="M7">
        <v>6</v>
      </c>
      <c r="N7">
        <v>23</v>
      </c>
      <c r="O7">
        <v>42335</v>
      </c>
    </row>
    <row r="8" spans="1:15" x14ac:dyDescent="0.25">
      <c r="A8" t="s">
        <v>98</v>
      </c>
      <c r="B8" t="s">
        <v>80</v>
      </c>
      <c r="C8">
        <v>19667</v>
      </c>
      <c r="D8">
        <v>11</v>
      </c>
      <c r="E8">
        <v>19678</v>
      </c>
      <c r="F8">
        <v>4344</v>
      </c>
      <c r="G8">
        <v>288</v>
      </c>
      <c r="H8">
        <v>4632</v>
      </c>
      <c r="I8">
        <v>6062</v>
      </c>
      <c r="J8">
        <v>209</v>
      </c>
      <c r="K8">
        <v>6271</v>
      </c>
      <c r="L8">
        <v>1</v>
      </c>
      <c r="M8">
        <v>16</v>
      </c>
      <c r="N8">
        <v>17</v>
      </c>
      <c r="O8">
        <v>30598</v>
      </c>
    </row>
    <row r="9" spans="1:15" x14ac:dyDescent="0.25">
      <c r="A9" t="s">
        <v>110</v>
      </c>
      <c r="B9" t="s">
        <v>80</v>
      </c>
      <c r="C9">
        <v>128011</v>
      </c>
      <c r="D9">
        <v>7</v>
      </c>
      <c r="E9">
        <v>128018</v>
      </c>
      <c r="F9">
        <v>13</v>
      </c>
      <c r="G9">
        <v>3</v>
      </c>
      <c r="H9">
        <v>16</v>
      </c>
      <c r="I9">
        <v>16109</v>
      </c>
      <c r="J9">
        <v>57</v>
      </c>
      <c r="K9">
        <v>16166</v>
      </c>
      <c r="L9">
        <v>29</v>
      </c>
      <c r="M9">
        <v>4</v>
      </c>
      <c r="N9">
        <v>33</v>
      </c>
      <c r="O9">
        <v>144233</v>
      </c>
    </row>
    <row r="10" spans="1:15" x14ac:dyDescent="0.25">
      <c r="A10" t="s">
        <v>94</v>
      </c>
      <c r="B10" t="s">
        <v>80</v>
      </c>
      <c r="C10">
        <v>55663</v>
      </c>
      <c r="D10">
        <v>22</v>
      </c>
      <c r="E10">
        <v>55685</v>
      </c>
      <c r="F10">
        <v>3373</v>
      </c>
      <c r="G10">
        <v>651</v>
      </c>
      <c r="H10">
        <v>4024</v>
      </c>
      <c r="I10">
        <v>11200</v>
      </c>
      <c r="J10">
        <v>368</v>
      </c>
      <c r="K10">
        <v>11568</v>
      </c>
      <c r="L10">
        <v>14</v>
      </c>
      <c r="M10">
        <v>69</v>
      </c>
      <c r="N10">
        <v>83</v>
      </c>
      <c r="O10">
        <v>71360</v>
      </c>
    </row>
    <row r="11" spans="1:15" x14ac:dyDescent="0.25">
      <c r="A11" t="s">
        <v>109</v>
      </c>
      <c r="B11" t="s">
        <v>80</v>
      </c>
      <c r="C11">
        <v>7299</v>
      </c>
      <c r="D11">
        <v>2</v>
      </c>
      <c r="E11">
        <v>7301</v>
      </c>
      <c r="F11">
        <v>1100</v>
      </c>
      <c r="G11">
        <v>8</v>
      </c>
      <c r="H11">
        <v>1108</v>
      </c>
      <c r="I11">
        <v>1939</v>
      </c>
      <c r="J11">
        <v>37</v>
      </c>
      <c r="K11">
        <v>1976</v>
      </c>
      <c r="L11">
        <v>4</v>
      </c>
      <c r="M11">
        <v>6</v>
      </c>
      <c r="N11">
        <v>10</v>
      </c>
      <c r="O11">
        <v>10395</v>
      </c>
    </row>
    <row r="12" spans="1:15" x14ac:dyDescent="0.25">
      <c r="A12" t="s">
        <v>83</v>
      </c>
      <c r="B12" t="s">
        <v>80</v>
      </c>
      <c r="C12">
        <v>207505</v>
      </c>
      <c r="D12">
        <v>40</v>
      </c>
      <c r="E12">
        <v>207545</v>
      </c>
      <c r="F12">
        <v>382</v>
      </c>
      <c r="G12">
        <v>43</v>
      </c>
      <c r="H12">
        <v>425</v>
      </c>
      <c r="I12">
        <v>51717</v>
      </c>
      <c r="J12">
        <v>866</v>
      </c>
      <c r="K12">
        <v>52583</v>
      </c>
      <c r="L12">
        <v>640</v>
      </c>
      <c r="M12">
        <v>239</v>
      </c>
      <c r="N12">
        <v>879</v>
      </c>
      <c r="O12">
        <v>261432</v>
      </c>
    </row>
    <row r="13" spans="1:15" x14ac:dyDescent="0.25">
      <c r="A13" t="s">
        <v>84</v>
      </c>
      <c r="B13" t="s">
        <v>80</v>
      </c>
      <c r="C13">
        <v>243273</v>
      </c>
      <c r="D13">
        <v>50</v>
      </c>
      <c r="E13">
        <v>243323</v>
      </c>
      <c r="F13">
        <v>838</v>
      </c>
      <c r="G13">
        <v>44</v>
      </c>
      <c r="H13">
        <v>882</v>
      </c>
      <c r="I13">
        <v>35791</v>
      </c>
      <c r="J13">
        <v>208</v>
      </c>
      <c r="K13">
        <v>35999</v>
      </c>
      <c r="L13">
        <v>105</v>
      </c>
      <c r="M13">
        <v>14</v>
      </c>
      <c r="N13">
        <v>119</v>
      </c>
      <c r="O13">
        <v>280323</v>
      </c>
    </row>
    <row r="14" spans="1:15" x14ac:dyDescent="0.25">
      <c r="A14" t="s">
        <v>96</v>
      </c>
      <c r="B14" t="s">
        <v>80</v>
      </c>
      <c r="C14">
        <v>49877</v>
      </c>
      <c r="D14">
        <v>125</v>
      </c>
      <c r="E14">
        <v>50002</v>
      </c>
      <c r="F14">
        <v>849</v>
      </c>
      <c r="G14">
        <v>85</v>
      </c>
      <c r="H14">
        <v>934</v>
      </c>
      <c r="I14">
        <v>10969</v>
      </c>
      <c r="J14">
        <v>332</v>
      </c>
      <c r="K14">
        <v>11301</v>
      </c>
      <c r="L14">
        <v>10</v>
      </c>
      <c r="M14">
        <v>15</v>
      </c>
      <c r="N14">
        <v>25</v>
      </c>
      <c r="O14">
        <v>62262</v>
      </c>
    </row>
    <row r="15" spans="1:15" x14ac:dyDescent="0.25">
      <c r="A15" t="s">
        <v>88</v>
      </c>
      <c r="B15" t="s">
        <v>80</v>
      </c>
      <c r="C15">
        <v>95942</v>
      </c>
      <c r="D15">
        <v>19</v>
      </c>
      <c r="E15">
        <v>95961</v>
      </c>
      <c r="F15">
        <v>37</v>
      </c>
      <c r="G15">
        <v>2</v>
      </c>
      <c r="H15">
        <v>39</v>
      </c>
      <c r="I15">
        <v>13907</v>
      </c>
      <c r="J15">
        <v>129</v>
      </c>
      <c r="K15">
        <v>14036</v>
      </c>
      <c r="L15">
        <v>33</v>
      </c>
      <c r="M15">
        <v>19</v>
      </c>
      <c r="N15">
        <v>52</v>
      </c>
      <c r="O15">
        <v>110088</v>
      </c>
    </row>
    <row r="16" spans="1:15" x14ac:dyDescent="0.25">
      <c r="A16" t="s">
        <v>107</v>
      </c>
      <c r="B16" t="s">
        <v>80</v>
      </c>
      <c r="C16">
        <v>51224</v>
      </c>
      <c r="D16">
        <v>144</v>
      </c>
      <c r="E16">
        <v>51368</v>
      </c>
      <c r="F16">
        <v>966</v>
      </c>
      <c r="G16">
        <v>319</v>
      </c>
      <c r="H16">
        <v>1285</v>
      </c>
      <c r="I16">
        <v>7557</v>
      </c>
      <c r="J16">
        <v>266</v>
      </c>
      <c r="K16">
        <v>7823</v>
      </c>
      <c r="L16">
        <v>31</v>
      </c>
      <c r="M16">
        <v>9</v>
      </c>
      <c r="N16">
        <v>40</v>
      </c>
      <c r="O16">
        <v>60516</v>
      </c>
    </row>
    <row r="17" spans="1:15" x14ac:dyDescent="0.25">
      <c r="A17" t="s">
        <v>101</v>
      </c>
      <c r="B17" t="s">
        <v>80</v>
      </c>
      <c r="C17">
        <v>27076</v>
      </c>
      <c r="D17">
        <v>122</v>
      </c>
      <c r="E17">
        <v>27198</v>
      </c>
      <c r="F17">
        <v>343</v>
      </c>
      <c r="G17">
        <v>115</v>
      </c>
      <c r="H17">
        <v>458</v>
      </c>
      <c r="I17">
        <v>4099</v>
      </c>
      <c r="J17">
        <v>251</v>
      </c>
      <c r="K17">
        <v>4350</v>
      </c>
      <c r="L17">
        <v>2</v>
      </c>
      <c r="M17">
        <v>17</v>
      </c>
      <c r="N17">
        <v>19</v>
      </c>
      <c r="O17">
        <v>32025</v>
      </c>
    </row>
    <row r="18" spans="1:15" x14ac:dyDescent="0.25">
      <c r="A18" t="s">
        <v>87</v>
      </c>
      <c r="B18" t="s">
        <v>80</v>
      </c>
      <c r="C18">
        <v>57439</v>
      </c>
      <c r="D18">
        <v>1</v>
      </c>
      <c r="E18">
        <v>57440</v>
      </c>
      <c r="F18">
        <v>12</v>
      </c>
      <c r="G18">
        <v>1</v>
      </c>
      <c r="H18">
        <v>13</v>
      </c>
      <c r="I18">
        <v>9450</v>
      </c>
      <c r="J18">
        <v>233</v>
      </c>
      <c r="K18">
        <v>9683</v>
      </c>
      <c r="L18">
        <v>128</v>
      </c>
      <c r="M18">
        <v>76</v>
      </c>
      <c r="N18">
        <v>204</v>
      </c>
      <c r="O18">
        <v>67340</v>
      </c>
    </row>
    <row r="19" spans="1:15" x14ac:dyDescent="0.25">
      <c r="A19" t="s">
        <v>89</v>
      </c>
      <c r="B19" t="s">
        <v>80</v>
      </c>
      <c r="C19">
        <v>17184</v>
      </c>
      <c r="D19">
        <v>17</v>
      </c>
      <c r="E19">
        <v>17201</v>
      </c>
      <c r="F19">
        <v>410</v>
      </c>
      <c r="G19">
        <v>6</v>
      </c>
      <c r="H19">
        <v>416</v>
      </c>
      <c r="I19">
        <v>3408</v>
      </c>
      <c r="J19">
        <v>77</v>
      </c>
      <c r="K19">
        <v>3485</v>
      </c>
      <c r="L19">
        <v>3</v>
      </c>
      <c r="M19">
        <v>9</v>
      </c>
      <c r="N19">
        <v>12</v>
      </c>
      <c r="O19">
        <v>21114</v>
      </c>
    </row>
    <row r="20" spans="1:15" x14ac:dyDescent="0.25">
      <c r="A20" t="s">
        <v>90</v>
      </c>
      <c r="B20" t="s">
        <v>80</v>
      </c>
      <c r="C20">
        <v>216294</v>
      </c>
      <c r="D20">
        <v>3</v>
      </c>
      <c r="E20">
        <v>216297</v>
      </c>
      <c r="F20">
        <v>10</v>
      </c>
      <c r="G20">
        <v>1</v>
      </c>
      <c r="H20">
        <v>11</v>
      </c>
      <c r="I20">
        <v>31105</v>
      </c>
      <c r="J20">
        <v>53</v>
      </c>
      <c r="K20">
        <v>31158</v>
      </c>
      <c r="L20">
        <v>104</v>
      </c>
      <c r="M20">
        <v>1</v>
      </c>
      <c r="N20">
        <v>105</v>
      </c>
      <c r="O20">
        <v>247571</v>
      </c>
    </row>
    <row r="21" spans="1:15" x14ac:dyDescent="0.25">
      <c r="A21" t="s">
        <v>99</v>
      </c>
      <c r="B21" t="s">
        <v>80</v>
      </c>
      <c r="C21">
        <v>13526</v>
      </c>
      <c r="D21">
        <v>48</v>
      </c>
      <c r="E21">
        <v>13574</v>
      </c>
      <c r="F21">
        <v>432</v>
      </c>
      <c r="G21">
        <v>19</v>
      </c>
      <c r="H21">
        <v>451</v>
      </c>
      <c r="I21">
        <v>2471</v>
      </c>
      <c r="J21">
        <v>121</v>
      </c>
      <c r="K21">
        <v>2592</v>
      </c>
      <c r="L21">
        <v>24</v>
      </c>
      <c r="M21">
        <v>6</v>
      </c>
      <c r="N21">
        <v>30</v>
      </c>
      <c r="O21">
        <v>16647</v>
      </c>
    </row>
    <row r="22" spans="1:15" x14ac:dyDescent="0.25">
      <c r="A22" t="s">
        <v>85</v>
      </c>
      <c r="B22" t="s">
        <v>80</v>
      </c>
      <c r="C22">
        <v>195209</v>
      </c>
      <c r="D22">
        <v>3</v>
      </c>
      <c r="E22">
        <v>195212</v>
      </c>
      <c r="F22">
        <v>55</v>
      </c>
      <c r="G22">
        <v>6</v>
      </c>
      <c r="H22">
        <v>61</v>
      </c>
      <c r="I22">
        <v>32122</v>
      </c>
      <c r="J22">
        <v>109</v>
      </c>
      <c r="K22">
        <v>32231</v>
      </c>
      <c r="L22">
        <v>24</v>
      </c>
      <c r="M22">
        <v>6</v>
      </c>
      <c r="N22">
        <v>30</v>
      </c>
      <c r="O22">
        <v>227534</v>
      </c>
    </row>
    <row r="23" spans="1:15" x14ac:dyDescent="0.25">
      <c r="A23" t="s">
        <v>104</v>
      </c>
      <c r="B23" t="s">
        <v>80</v>
      </c>
      <c r="C23">
        <v>52935</v>
      </c>
      <c r="D23">
        <v>344</v>
      </c>
      <c r="E23">
        <v>53279</v>
      </c>
      <c r="F23">
        <v>4022</v>
      </c>
      <c r="G23">
        <v>1095</v>
      </c>
      <c r="H23">
        <v>5117</v>
      </c>
      <c r="I23">
        <v>9511</v>
      </c>
      <c r="J23">
        <v>1349</v>
      </c>
      <c r="K23">
        <v>10860</v>
      </c>
      <c r="L23">
        <v>31</v>
      </c>
      <c r="M23">
        <v>249</v>
      </c>
      <c r="N23">
        <v>280</v>
      </c>
      <c r="O23">
        <v>69536</v>
      </c>
    </row>
    <row r="24" spans="1:15" x14ac:dyDescent="0.25">
      <c r="A24" t="s">
        <v>102</v>
      </c>
      <c r="B24" t="s">
        <v>80</v>
      </c>
      <c r="C24">
        <v>12397</v>
      </c>
      <c r="D24">
        <v>6</v>
      </c>
      <c r="E24">
        <v>12403</v>
      </c>
      <c r="F24">
        <v>1681</v>
      </c>
      <c r="G24">
        <v>127</v>
      </c>
      <c r="H24">
        <v>1808</v>
      </c>
      <c r="I24">
        <v>2539</v>
      </c>
      <c r="J24">
        <v>91</v>
      </c>
      <c r="K24">
        <v>2630</v>
      </c>
      <c r="L24">
        <v>1</v>
      </c>
      <c r="M24">
        <v>22</v>
      </c>
      <c r="N24">
        <v>23</v>
      </c>
      <c r="O24">
        <v>16864</v>
      </c>
    </row>
    <row r="25" spans="1:15" x14ac:dyDescent="0.25">
      <c r="A25" t="s">
        <v>108</v>
      </c>
      <c r="B25" t="s">
        <v>80</v>
      </c>
      <c r="C25">
        <v>18923</v>
      </c>
      <c r="D25">
        <v>1</v>
      </c>
      <c r="E25">
        <v>18924</v>
      </c>
      <c r="F25">
        <v>3829</v>
      </c>
      <c r="G25">
        <v>22</v>
      </c>
      <c r="H25">
        <v>3851</v>
      </c>
      <c r="I25">
        <v>4315</v>
      </c>
      <c r="J25">
        <v>104</v>
      </c>
      <c r="K25">
        <v>4419</v>
      </c>
      <c r="L25">
        <v>2</v>
      </c>
      <c r="M25">
        <v>8</v>
      </c>
      <c r="N25">
        <v>10</v>
      </c>
      <c r="O25">
        <v>27204</v>
      </c>
    </row>
    <row r="26" spans="1:15" x14ac:dyDescent="0.25">
      <c r="A26" t="s">
        <v>82</v>
      </c>
      <c r="B26" t="s">
        <v>80</v>
      </c>
      <c r="C26">
        <v>182036</v>
      </c>
      <c r="D26">
        <v>27</v>
      </c>
      <c r="E26">
        <v>182063</v>
      </c>
      <c r="F26">
        <v>6</v>
      </c>
      <c r="G26">
        <v>2</v>
      </c>
      <c r="H26">
        <v>8</v>
      </c>
      <c r="I26">
        <v>77041</v>
      </c>
      <c r="J26">
        <v>615</v>
      </c>
      <c r="K26">
        <v>77656</v>
      </c>
      <c r="L26">
        <v>194</v>
      </c>
      <c r="M26">
        <v>76</v>
      </c>
      <c r="N26">
        <v>270</v>
      </c>
      <c r="O26">
        <v>259997</v>
      </c>
    </row>
    <row r="27" spans="1:15" x14ac:dyDescent="0.25">
      <c r="A27" t="s">
        <v>100</v>
      </c>
      <c r="B27" t="s">
        <v>80</v>
      </c>
      <c r="C27">
        <v>61134</v>
      </c>
      <c r="D27">
        <v>120</v>
      </c>
      <c r="E27">
        <v>61254</v>
      </c>
      <c r="F27">
        <v>3756</v>
      </c>
      <c r="G27">
        <v>563</v>
      </c>
      <c r="H27">
        <v>4319</v>
      </c>
      <c r="I27">
        <v>12437</v>
      </c>
      <c r="J27">
        <v>540</v>
      </c>
      <c r="K27">
        <v>12977</v>
      </c>
      <c r="L27">
        <v>203</v>
      </c>
      <c r="M27">
        <v>83</v>
      </c>
      <c r="N27">
        <v>286</v>
      </c>
      <c r="O27">
        <v>78836</v>
      </c>
    </row>
    <row r="28" spans="1:15" x14ac:dyDescent="0.25">
      <c r="A28" t="s">
        <v>105</v>
      </c>
      <c r="B28" t="s">
        <v>80</v>
      </c>
      <c r="C28">
        <v>83116</v>
      </c>
      <c r="D28">
        <v>132</v>
      </c>
      <c r="E28">
        <v>83248</v>
      </c>
      <c r="F28">
        <v>1959</v>
      </c>
      <c r="G28">
        <v>156</v>
      </c>
      <c r="H28">
        <v>2115</v>
      </c>
      <c r="I28">
        <v>12093</v>
      </c>
      <c r="J28">
        <v>585</v>
      </c>
      <c r="K28">
        <v>12678</v>
      </c>
      <c r="L28">
        <v>115</v>
      </c>
      <c r="M28">
        <v>128</v>
      </c>
      <c r="N28">
        <v>243</v>
      </c>
      <c r="O28">
        <v>98284</v>
      </c>
    </row>
    <row r="29" spans="1:15" x14ac:dyDescent="0.25">
      <c r="A29" t="s">
        <v>86</v>
      </c>
      <c r="B29" t="s">
        <v>80</v>
      </c>
      <c r="C29">
        <v>33227</v>
      </c>
      <c r="D29">
        <v>4</v>
      </c>
      <c r="E29">
        <v>33231</v>
      </c>
      <c r="F29">
        <v>390</v>
      </c>
      <c r="G29">
        <v>0</v>
      </c>
      <c r="H29">
        <v>390</v>
      </c>
      <c r="I29">
        <v>7012</v>
      </c>
      <c r="J29">
        <v>65</v>
      </c>
      <c r="K29">
        <v>7077</v>
      </c>
      <c r="L29">
        <v>9</v>
      </c>
      <c r="M29">
        <v>1</v>
      </c>
      <c r="N29">
        <v>10</v>
      </c>
      <c r="O29">
        <v>40708</v>
      </c>
    </row>
    <row r="30" spans="1:15" x14ac:dyDescent="0.25">
      <c r="A30" t="s">
        <v>93</v>
      </c>
      <c r="B30" t="s">
        <v>80</v>
      </c>
      <c r="C30">
        <v>70352</v>
      </c>
      <c r="D30">
        <v>37</v>
      </c>
      <c r="E30">
        <v>70389</v>
      </c>
      <c r="F30">
        <v>7396</v>
      </c>
      <c r="G30">
        <v>984</v>
      </c>
      <c r="H30">
        <v>8380</v>
      </c>
      <c r="I30">
        <v>16689</v>
      </c>
      <c r="J30">
        <v>438</v>
      </c>
      <c r="K30">
        <v>17127</v>
      </c>
      <c r="L30">
        <v>35</v>
      </c>
      <c r="M30">
        <v>43</v>
      </c>
      <c r="N30">
        <v>78</v>
      </c>
      <c r="O30">
        <v>95974</v>
      </c>
    </row>
    <row r="31" spans="1:15" x14ac:dyDescent="0.25">
      <c r="A31" t="s">
        <v>92</v>
      </c>
      <c r="B31" t="s">
        <v>80</v>
      </c>
      <c r="C31">
        <v>43477</v>
      </c>
      <c r="D31">
        <v>59</v>
      </c>
      <c r="E31">
        <v>43536</v>
      </c>
      <c r="F31">
        <v>1948</v>
      </c>
      <c r="G31">
        <v>43</v>
      </c>
      <c r="H31">
        <v>1991</v>
      </c>
      <c r="I31">
        <v>6027</v>
      </c>
      <c r="J31">
        <v>196</v>
      </c>
      <c r="K31">
        <v>6223</v>
      </c>
      <c r="L31">
        <v>17</v>
      </c>
      <c r="M31">
        <v>11</v>
      </c>
      <c r="N31">
        <v>28</v>
      </c>
      <c r="O31">
        <v>51778</v>
      </c>
    </row>
    <row r="32" spans="1:15" x14ac:dyDescent="0.25">
      <c r="A32" t="s">
        <v>91</v>
      </c>
      <c r="B32" t="s">
        <v>80</v>
      </c>
      <c r="C32">
        <v>19647</v>
      </c>
      <c r="D32">
        <v>93</v>
      </c>
      <c r="E32">
        <v>19740</v>
      </c>
      <c r="F32">
        <v>913</v>
      </c>
      <c r="G32">
        <v>254</v>
      </c>
      <c r="H32">
        <v>1167</v>
      </c>
      <c r="I32">
        <v>4411</v>
      </c>
      <c r="J32">
        <v>225</v>
      </c>
      <c r="K32">
        <v>4636</v>
      </c>
      <c r="L32">
        <v>8</v>
      </c>
      <c r="M32">
        <v>12</v>
      </c>
      <c r="N32">
        <v>20</v>
      </c>
      <c r="O32">
        <v>25563</v>
      </c>
    </row>
    <row r="33" spans="1:15" x14ac:dyDescent="0.25">
      <c r="A33" t="s">
        <v>106</v>
      </c>
      <c r="B33" t="s">
        <v>80</v>
      </c>
      <c r="C33">
        <v>44921</v>
      </c>
      <c r="D33">
        <v>47</v>
      </c>
      <c r="E33">
        <v>44968</v>
      </c>
      <c r="F33">
        <v>3483</v>
      </c>
      <c r="G33">
        <v>915</v>
      </c>
      <c r="H33">
        <v>4398</v>
      </c>
      <c r="I33">
        <v>9130</v>
      </c>
      <c r="J33">
        <v>377</v>
      </c>
      <c r="K33">
        <v>9507</v>
      </c>
      <c r="L33">
        <v>12</v>
      </c>
      <c r="M33">
        <v>31</v>
      </c>
      <c r="N33">
        <v>43</v>
      </c>
      <c r="O33">
        <v>58916</v>
      </c>
    </row>
    <row r="34" spans="1:15" x14ac:dyDescent="0.25">
      <c r="A34" t="s">
        <v>103</v>
      </c>
      <c r="B34" t="s">
        <v>80</v>
      </c>
      <c r="C34">
        <v>86396</v>
      </c>
      <c r="D34">
        <v>67</v>
      </c>
      <c r="E34">
        <v>86463</v>
      </c>
      <c r="F34">
        <v>2434</v>
      </c>
      <c r="G34">
        <v>833</v>
      </c>
      <c r="H34">
        <v>3267</v>
      </c>
      <c r="I34">
        <v>17427</v>
      </c>
      <c r="J34">
        <v>934</v>
      </c>
      <c r="K34">
        <v>18361</v>
      </c>
      <c r="L34">
        <v>77</v>
      </c>
      <c r="M34">
        <v>458</v>
      </c>
      <c r="N34">
        <v>535</v>
      </c>
      <c r="O34">
        <v>108626</v>
      </c>
    </row>
    <row r="35" spans="1:15" x14ac:dyDescent="0.25">
      <c r="A35" t="s">
        <v>97</v>
      </c>
      <c r="B35" t="s">
        <v>80</v>
      </c>
      <c r="C35">
        <v>41066</v>
      </c>
      <c r="D35">
        <v>151</v>
      </c>
      <c r="E35">
        <v>41217</v>
      </c>
      <c r="F35">
        <v>2816</v>
      </c>
      <c r="G35">
        <v>92</v>
      </c>
      <c r="H35">
        <v>2908</v>
      </c>
      <c r="I35">
        <v>8182</v>
      </c>
      <c r="J35">
        <v>316</v>
      </c>
      <c r="K35">
        <v>8498</v>
      </c>
      <c r="L35">
        <v>11</v>
      </c>
      <c r="M35">
        <v>12</v>
      </c>
      <c r="N35">
        <v>23</v>
      </c>
      <c r="O35">
        <v>52646</v>
      </c>
    </row>
    <row r="36" spans="1:15" x14ac:dyDescent="0.25">
      <c r="A36" t="s">
        <v>124</v>
      </c>
      <c r="B36" t="s">
        <v>81</v>
      </c>
      <c r="C36">
        <v>8719</v>
      </c>
      <c r="D36">
        <v>16</v>
      </c>
      <c r="E36">
        <v>8735</v>
      </c>
      <c r="F36">
        <v>583</v>
      </c>
      <c r="G36">
        <v>623</v>
      </c>
      <c r="H36">
        <v>1206</v>
      </c>
      <c r="I36">
        <v>1977</v>
      </c>
      <c r="J36">
        <v>99</v>
      </c>
      <c r="K36">
        <v>2076</v>
      </c>
      <c r="L36">
        <v>2</v>
      </c>
      <c r="M36">
        <v>10</v>
      </c>
      <c r="N36">
        <v>12</v>
      </c>
      <c r="O36">
        <v>12029</v>
      </c>
    </row>
    <row r="37" spans="1:15" x14ac:dyDescent="0.25">
      <c r="A37" t="s">
        <v>112</v>
      </c>
      <c r="B37" t="s">
        <v>81</v>
      </c>
      <c r="C37">
        <v>94798</v>
      </c>
      <c r="D37">
        <v>34</v>
      </c>
      <c r="E37">
        <v>94832</v>
      </c>
      <c r="F37">
        <v>7617</v>
      </c>
      <c r="G37">
        <v>2392</v>
      </c>
      <c r="H37">
        <v>10009</v>
      </c>
      <c r="I37">
        <v>19734</v>
      </c>
      <c r="J37">
        <v>630</v>
      </c>
      <c r="K37">
        <v>20364</v>
      </c>
      <c r="L37">
        <v>59</v>
      </c>
      <c r="M37">
        <v>80</v>
      </c>
      <c r="N37">
        <v>139</v>
      </c>
      <c r="O37">
        <v>125344</v>
      </c>
    </row>
    <row r="38" spans="1:15" x14ac:dyDescent="0.25">
      <c r="A38" t="s">
        <v>113</v>
      </c>
      <c r="B38" t="s">
        <v>81</v>
      </c>
      <c r="C38">
        <v>46980</v>
      </c>
      <c r="D38">
        <v>33</v>
      </c>
      <c r="E38">
        <v>47013</v>
      </c>
      <c r="F38">
        <v>5176</v>
      </c>
      <c r="G38">
        <v>1227</v>
      </c>
      <c r="H38">
        <v>6403</v>
      </c>
      <c r="I38">
        <v>8887</v>
      </c>
      <c r="J38">
        <v>405</v>
      </c>
      <c r="K38">
        <v>9292</v>
      </c>
      <c r="L38">
        <v>35</v>
      </c>
      <c r="M38">
        <v>46</v>
      </c>
      <c r="N38">
        <v>81</v>
      </c>
      <c r="O38">
        <v>62789</v>
      </c>
    </row>
    <row r="39" spans="1:15" x14ac:dyDescent="0.25">
      <c r="A39" t="s">
        <v>114</v>
      </c>
      <c r="B39" t="s">
        <v>81</v>
      </c>
      <c r="C39">
        <v>20432</v>
      </c>
      <c r="D39">
        <v>4</v>
      </c>
      <c r="E39">
        <v>20436</v>
      </c>
      <c r="F39">
        <v>587</v>
      </c>
      <c r="G39">
        <v>11</v>
      </c>
      <c r="H39">
        <v>598</v>
      </c>
      <c r="I39">
        <v>3981</v>
      </c>
      <c r="J39">
        <v>128</v>
      </c>
      <c r="K39">
        <v>4109</v>
      </c>
      <c r="L39">
        <v>34</v>
      </c>
      <c r="M39">
        <v>3</v>
      </c>
      <c r="N39">
        <v>37</v>
      </c>
      <c r="O39">
        <v>25180</v>
      </c>
    </row>
    <row r="40" spans="1:15" x14ac:dyDescent="0.25">
      <c r="A40" t="s">
        <v>125</v>
      </c>
      <c r="B40" t="s">
        <v>81</v>
      </c>
      <c r="C40">
        <v>6574</v>
      </c>
      <c r="D40">
        <v>10</v>
      </c>
      <c r="E40">
        <v>6584</v>
      </c>
      <c r="F40">
        <v>1220</v>
      </c>
      <c r="G40">
        <v>500</v>
      </c>
      <c r="H40">
        <v>1720</v>
      </c>
      <c r="I40">
        <v>1575</v>
      </c>
      <c r="J40">
        <v>62</v>
      </c>
      <c r="K40">
        <v>1637</v>
      </c>
      <c r="L40">
        <v>3</v>
      </c>
      <c r="M40">
        <v>7</v>
      </c>
      <c r="N40">
        <v>10</v>
      </c>
      <c r="O40">
        <v>9951</v>
      </c>
    </row>
    <row r="41" spans="1:15" x14ac:dyDescent="0.25">
      <c r="A41" t="s">
        <v>115</v>
      </c>
      <c r="B41" t="s">
        <v>81</v>
      </c>
      <c r="C41">
        <v>19212</v>
      </c>
      <c r="D41">
        <v>1</v>
      </c>
      <c r="E41">
        <v>19213</v>
      </c>
      <c r="F41">
        <v>909</v>
      </c>
      <c r="G41">
        <v>36</v>
      </c>
      <c r="H41">
        <v>945</v>
      </c>
      <c r="I41">
        <v>3017</v>
      </c>
      <c r="J41">
        <v>132</v>
      </c>
      <c r="K41">
        <v>3149</v>
      </c>
      <c r="L41">
        <v>5</v>
      </c>
      <c r="M41">
        <v>10</v>
      </c>
      <c r="N41">
        <v>15</v>
      </c>
      <c r="O41">
        <v>23322</v>
      </c>
    </row>
    <row r="42" spans="1:15" x14ac:dyDescent="0.25">
      <c r="A42" t="s">
        <v>116</v>
      </c>
      <c r="B42" t="s">
        <v>81</v>
      </c>
      <c r="C42">
        <v>20064</v>
      </c>
      <c r="D42">
        <v>114</v>
      </c>
      <c r="E42">
        <v>20178</v>
      </c>
      <c r="F42">
        <v>984</v>
      </c>
      <c r="G42">
        <v>1082</v>
      </c>
      <c r="H42">
        <v>2066</v>
      </c>
      <c r="I42">
        <v>4180</v>
      </c>
      <c r="J42">
        <v>202</v>
      </c>
      <c r="K42">
        <v>4382</v>
      </c>
      <c r="L42">
        <v>6</v>
      </c>
      <c r="M42">
        <v>13</v>
      </c>
      <c r="N42">
        <v>19</v>
      </c>
      <c r="O42">
        <v>26645</v>
      </c>
    </row>
    <row r="43" spans="1:15" x14ac:dyDescent="0.25">
      <c r="A43" t="s">
        <v>126</v>
      </c>
      <c r="B43" t="s">
        <v>81</v>
      </c>
      <c r="C43">
        <v>7633</v>
      </c>
      <c r="D43">
        <v>2</v>
      </c>
      <c r="E43">
        <v>7635</v>
      </c>
      <c r="F43">
        <v>1356</v>
      </c>
      <c r="G43">
        <v>160</v>
      </c>
      <c r="H43">
        <v>1516</v>
      </c>
      <c r="I43">
        <v>1510</v>
      </c>
      <c r="J43">
        <v>82</v>
      </c>
      <c r="K43">
        <v>1592</v>
      </c>
      <c r="L43">
        <v>8</v>
      </c>
      <c r="M43">
        <v>6</v>
      </c>
      <c r="N43">
        <v>14</v>
      </c>
      <c r="O43">
        <v>10757</v>
      </c>
    </row>
    <row r="44" spans="1:15" x14ac:dyDescent="0.25">
      <c r="A44" t="s">
        <v>117</v>
      </c>
      <c r="B44" t="s">
        <v>81</v>
      </c>
      <c r="C44">
        <v>21785</v>
      </c>
      <c r="D44">
        <v>60</v>
      </c>
      <c r="E44">
        <v>21845</v>
      </c>
      <c r="F44">
        <v>957</v>
      </c>
      <c r="G44">
        <v>393</v>
      </c>
      <c r="H44">
        <v>1350</v>
      </c>
      <c r="I44">
        <v>5224</v>
      </c>
      <c r="J44">
        <v>181</v>
      </c>
      <c r="K44">
        <v>5405</v>
      </c>
      <c r="L44">
        <v>38</v>
      </c>
      <c r="M44">
        <v>26</v>
      </c>
      <c r="N44">
        <v>64</v>
      </c>
      <c r="O44">
        <v>28664</v>
      </c>
    </row>
    <row r="45" spans="1:15" x14ac:dyDescent="0.25">
      <c r="A45" t="s">
        <v>118</v>
      </c>
      <c r="B45" t="s">
        <v>81</v>
      </c>
      <c r="C45">
        <v>80670</v>
      </c>
      <c r="D45">
        <v>144</v>
      </c>
      <c r="E45">
        <v>80814</v>
      </c>
      <c r="F45">
        <v>3378</v>
      </c>
      <c r="G45">
        <v>1871</v>
      </c>
      <c r="H45">
        <v>5249</v>
      </c>
      <c r="I45">
        <v>17359</v>
      </c>
      <c r="J45">
        <v>746</v>
      </c>
      <c r="K45">
        <v>18105</v>
      </c>
      <c r="L45">
        <v>55</v>
      </c>
      <c r="M45">
        <v>73</v>
      </c>
      <c r="N45">
        <v>128</v>
      </c>
      <c r="O45">
        <v>104296</v>
      </c>
    </row>
    <row r="46" spans="1:15" x14ac:dyDescent="0.25">
      <c r="A46" t="s">
        <v>119</v>
      </c>
      <c r="B46" t="s">
        <v>81</v>
      </c>
      <c r="C46">
        <v>17118</v>
      </c>
      <c r="D46">
        <v>10</v>
      </c>
      <c r="E46">
        <v>17128</v>
      </c>
      <c r="F46">
        <v>2787</v>
      </c>
      <c r="G46">
        <v>942</v>
      </c>
      <c r="H46">
        <v>3729</v>
      </c>
      <c r="I46">
        <v>2836</v>
      </c>
      <c r="J46">
        <v>106</v>
      </c>
      <c r="K46">
        <v>2942</v>
      </c>
      <c r="L46">
        <v>8</v>
      </c>
      <c r="M46">
        <v>3</v>
      </c>
      <c r="N46">
        <v>11</v>
      </c>
      <c r="O46">
        <v>23810</v>
      </c>
    </row>
    <row r="47" spans="1:15" x14ac:dyDescent="0.25">
      <c r="A47" t="s">
        <v>120</v>
      </c>
      <c r="B47" t="s">
        <v>81</v>
      </c>
      <c r="C47">
        <v>28854</v>
      </c>
      <c r="D47">
        <v>18</v>
      </c>
      <c r="E47">
        <v>28872</v>
      </c>
      <c r="F47">
        <v>1445</v>
      </c>
      <c r="G47">
        <v>1560</v>
      </c>
      <c r="H47">
        <v>3005</v>
      </c>
      <c r="I47">
        <v>5914</v>
      </c>
      <c r="J47">
        <v>323</v>
      </c>
      <c r="K47">
        <v>6237</v>
      </c>
      <c r="L47">
        <v>22</v>
      </c>
      <c r="M47">
        <v>48</v>
      </c>
      <c r="N47">
        <v>70</v>
      </c>
      <c r="O47">
        <v>38184</v>
      </c>
    </row>
    <row r="48" spans="1:15" x14ac:dyDescent="0.25">
      <c r="A48" t="s">
        <v>121</v>
      </c>
      <c r="B48" t="s">
        <v>81</v>
      </c>
      <c r="C48">
        <v>9554</v>
      </c>
      <c r="D48">
        <v>11</v>
      </c>
      <c r="E48">
        <v>9565</v>
      </c>
      <c r="F48">
        <v>739</v>
      </c>
      <c r="G48">
        <v>16</v>
      </c>
      <c r="H48">
        <v>755</v>
      </c>
      <c r="I48">
        <v>1613</v>
      </c>
      <c r="J48">
        <v>117</v>
      </c>
      <c r="K48">
        <v>1730</v>
      </c>
      <c r="L48">
        <v>8</v>
      </c>
      <c r="M48">
        <v>2</v>
      </c>
      <c r="N48">
        <v>10</v>
      </c>
      <c r="O48">
        <v>12060</v>
      </c>
    </row>
    <row r="49" spans="1:15" x14ac:dyDescent="0.25">
      <c r="A49" t="s">
        <v>122</v>
      </c>
      <c r="B49" t="s">
        <v>81</v>
      </c>
      <c r="C49">
        <v>55345</v>
      </c>
      <c r="D49">
        <v>59</v>
      </c>
      <c r="E49">
        <v>55404</v>
      </c>
      <c r="F49">
        <v>364</v>
      </c>
      <c r="G49">
        <v>272</v>
      </c>
      <c r="H49">
        <v>636</v>
      </c>
      <c r="I49">
        <v>8983</v>
      </c>
      <c r="J49">
        <v>333</v>
      </c>
      <c r="K49">
        <v>9316</v>
      </c>
      <c r="L49">
        <v>10</v>
      </c>
      <c r="M49">
        <v>45</v>
      </c>
      <c r="N49">
        <v>55</v>
      </c>
      <c r="O49">
        <v>65411</v>
      </c>
    </row>
    <row r="50" spans="1:15" x14ac:dyDescent="0.25">
      <c r="A50" t="s">
        <v>127</v>
      </c>
      <c r="B50" t="s">
        <v>81</v>
      </c>
      <c r="C50">
        <v>67653</v>
      </c>
      <c r="D50">
        <v>47</v>
      </c>
      <c r="E50">
        <v>67700</v>
      </c>
      <c r="F50">
        <v>1924</v>
      </c>
      <c r="G50">
        <v>1839</v>
      </c>
      <c r="H50">
        <v>3763</v>
      </c>
      <c r="I50">
        <v>10873</v>
      </c>
      <c r="J50">
        <v>300</v>
      </c>
      <c r="K50">
        <v>11173</v>
      </c>
      <c r="L50">
        <v>29</v>
      </c>
      <c r="M50">
        <v>45</v>
      </c>
      <c r="N50">
        <v>74</v>
      </c>
      <c r="O50">
        <v>82710</v>
      </c>
    </row>
    <row r="51" spans="1:15" x14ac:dyDescent="0.25">
      <c r="A51" t="s">
        <v>123</v>
      </c>
      <c r="B51" t="s">
        <v>81</v>
      </c>
      <c r="C51">
        <v>80967</v>
      </c>
      <c r="D51">
        <v>71</v>
      </c>
      <c r="E51">
        <v>81038</v>
      </c>
      <c r="F51">
        <v>2712</v>
      </c>
      <c r="G51">
        <v>1501</v>
      </c>
      <c r="H51">
        <v>4213</v>
      </c>
      <c r="I51">
        <v>15354</v>
      </c>
      <c r="J51">
        <v>562</v>
      </c>
      <c r="K51">
        <v>15916</v>
      </c>
      <c r="L51">
        <v>99</v>
      </c>
      <c r="M51">
        <v>106</v>
      </c>
      <c r="N51">
        <v>205</v>
      </c>
      <c r="O51">
        <v>101372</v>
      </c>
    </row>
    <row r="52" spans="1:15" x14ac:dyDescent="0.25">
      <c r="A52" t="s">
        <v>128</v>
      </c>
      <c r="B52" t="s">
        <v>81</v>
      </c>
      <c r="C52">
        <v>121372</v>
      </c>
      <c r="D52">
        <v>104</v>
      </c>
      <c r="E52">
        <v>121476</v>
      </c>
      <c r="F52">
        <v>1150</v>
      </c>
      <c r="G52">
        <v>968</v>
      </c>
      <c r="H52">
        <v>2118</v>
      </c>
      <c r="I52">
        <v>21112</v>
      </c>
      <c r="J52">
        <v>1187</v>
      </c>
      <c r="K52">
        <v>22299</v>
      </c>
      <c r="L52">
        <v>132</v>
      </c>
      <c r="M52">
        <v>229</v>
      </c>
      <c r="N52">
        <v>361</v>
      </c>
      <c r="O52">
        <v>146254</v>
      </c>
    </row>
    <row r="55" spans="1:15" x14ac:dyDescent="0.25">
      <c r="J55" s="12"/>
    </row>
  </sheetData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O52"/>
  <sheetViews>
    <sheetView zoomScale="80" zoomScaleNormal="80" workbookViewId="0">
      <selection activeCell="J33" sqref="J33"/>
    </sheetView>
  </sheetViews>
  <sheetFormatPr defaultColWidth="8.85546875" defaultRowHeight="15" x14ac:dyDescent="0.25"/>
  <cols>
    <col min="1" max="1" width="17.7109375" bestFit="1" customWidth="1"/>
    <col min="2" max="2" width="19" customWidth="1"/>
    <col min="3" max="15" width="18.42578125" customWidth="1"/>
  </cols>
  <sheetData>
    <row r="1" spans="1:15" ht="15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665691.2012458333</v>
      </c>
      <c r="D3">
        <v>6608.6196291666656</v>
      </c>
      <c r="E3">
        <v>672299.82087500009</v>
      </c>
      <c r="F3">
        <v>63579.669133333344</v>
      </c>
      <c r="G3">
        <v>54015.671620833324</v>
      </c>
      <c r="H3">
        <v>117595.34075416667</v>
      </c>
      <c r="I3">
        <v>324972.07550833334</v>
      </c>
      <c r="J3">
        <v>249453.65854166669</v>
      </c>
      <c r="K3">
        <v>574425.73405000009</v>
      </c>
      <c r="L3">
        <v>25731.344787499998</v>
      </c>
      <c r="M3">
        <v>448430.7123916666</v>
      </c>
      <c r="N3">
        <v>474162.05717916659</v>
      </c>
      <c r="O3">
        <v>1838482.9528583335</v>
      </c>
    </row>
    <row r="4" spans="1:15" x14ac:dyDescent="0.25">
      <c r="A4" t="s">
        <v>80</v>
      </c>
      <c r="B4" t="s">
        <v>22</v>
      </c>
      <c r="C4">
        <v>542441.98693333333</v>
      </c>
      <c r="D4">
        <v>6296.2716999999993</v>
      </c>
      <c r="E4">
        <v>548738.25863333337</v>
      </c>
      <c r="F4">
        <v>38165.836708333336</v>
      </c>
      <c r="G4">
        <v>25916.456562499996</v>
      </c>
      <c r="H4">
        <v>64082.293270833332</v>
      </c>
      <c r="I4">
        <v>267440.62842083332</v>
      </c>
      <c r="J4">
        <v>198496.90136666669</v>
      </c>
      <c r="K4">
        <v>465937.52978750004</v>
      </c>
      <c r="L4">
        <v>20909.737987500001</v>
      </c>
      <c r="M4">
        <v>345993.98829583329</v>
      </c>
      <c r="N4">
        <v>366903.72628333326</v>
      </c>
      <c r="O4">
        <v>1445661.807975</v>
      </c>
    </row>
    <row r="5" spans="1:15" x14ac:dyDescent="0.25">
      <c r="A5" t="s">
        <v>81</v>
      </c>
      <c r="B5" t="s">
        <v>23</v>
      </c>
      <c r="C5">
        <v>123249.2143125</v>
      </c>
      <c r="D5">
        <v>312.34792916666669</v>
      </c>
      <c r="E5">
        <v>123561.56224166667</v>
      </c>
      <c r="F5">
        <v>25413.832425000004</v>
      </c>
      <c r="G5">
        <v>28099.215058333331</v>
      </c>
      <c r="H5">
        <v>53513.047483333336</v>
      </c>
      <c r="I5">
        <v>57531.447087499997</v>
      </c>
      <c r="J5">
        <v>50956.757175000006</v>
      </c>
      <c r="K5">
        <v>108488.2042625</v>
      </c>
      <c r="L5">
        <v>4821.6067999999996</v>
      </c>
      <c r="M5">
        <v>102436.72409583334</v>
      </c>
      <c r="N5">
        <v>107258.33089583334</v>
      </c>
      <c r="O5">
        <v>392821.14488333336</v>
      </c>
    </row>
    <row r="6" spans="1:15" x14ac:dyDescent="0.25">
      <c r="A6" t="s">
        <v>95</v>
      </c>
      <c r="B6" t="s">
        <v>80</v>
      </c>
      <c r="C6">
        <v>9016.6125875000016</v>
      </c>
      <c r="D6">
        <v>53.630095833333336</v>
      </c>
      <c r="E6">
        <v>9070.2426833333357</v>
      </c>
      <c r="F6">
        <v>66.752145833333316</v>
      </c>
      <c r="G6">
        <v>400.87761666666665</v>
      </c>
      <c r="H6">
        <v>467.62976249999997</v>
      </c>
      <c r="I6">
        <v>5795.7588999999998</v>
      </c>
      <c r="J6">
        <v>9238.7249499999998</v>
      </c>
      <c r="K6">
        <v>15034.483850000001</v>
      </c>
      <c r="L6">
        <v>82.407712500000017</v>
      </c>
      <c r="M6">
        <v>69602.856908333328</v>
      </c>
      <c r="N6">
        <v>69685.264620833332</v>
      </c>
      <c r="O6">
        <v>94257.620916666667</v>
      </c>
    </row>
    <row r="7" spans="1:15" x14ac:dyDescent="0.25">
      <c r="A7" t="s">
        <v>111</v>
      </c>
      <c r="B7" t="s">
        <v>80</v>
      </c>
      <c r="C7">
        <v>10054.067091666668</v>
      </c>
      <c r="D7">
        <v>12.384545833333334</v>
      </c>
      <c r="E7">
        <v>10066.4516375</v>
      </c>
      <c r="F7">
        <v>138.75721666666666</v>
      </c>
      <c r="G7">
        <v>0</v>
      </c>
      <c r="H7">
        <v>138.75721666666666</v>
      </c>
      <c r="I7">
        <v>3989.6889791666663</v>
      </c>
      <c r="J7">
        <v>12004.655179166666</v>
      </c>
      <c r="K7">
        <v>15994.344158333333</v>
      </c>
      <c r="L7">
        <v>237.3632375</v>
      </c>
      <c r="M7">
        <v>417.13305833333334</v>
      </c>
      <c r="N7">
        <v>654.49629583333331</v>
      </c>
      <c r="O7">
        <v>26854.049308333335</v>
      </c>
    </row>
    <row r="8" spans="1:15" x14ac:dyDescent="0.25">
      <c r="A8" t="s">
        <v>98</v>
      </c>
      <c r="B8" t="s">
        <v>80</v>
      </c>
      <c r="C8">
        <v>3837.6277208333331</v>
      </c>
      <c r="D8">
        <v>4.7075666666666667</v>
      </c>
      <c r="E8">
        <v>3842.3352874999996</v>
      </c>
      <c r="F8">
        <v>4172.9182791666663</v>
      </c>
      <c r="G8">
        <v>795.78460416666667</v>
      </c>
      <c r="H8">
        <v>4968.7028833333334</v>
      </c>
      <c r="I8">
        <v>3605.7781208333331</v>
      </c>
      <c r="J8">
        <v>1249.6032416666669</v>
      </c>
      <c r="K8">
        <v>4855.3813625000003</v>
      </c>
      <c r="L8">
        <v>0</v>
      </c>
      <c r="M8">
        <v>1446.0088458333332</v>
      </c>
      <c r="N8">
        <v>1446.0088458333332</v>
      </c>
      <c r="O8">
        <v>15112.428379166666</v>
      </c>
    </row>
    <row r="9" spans="1:15" x14ac:dyDescent="0.25">
      <c r="A9" t="s">
        <v>110</v>
      </c>
      <c r="B9" t="s">
        <v>80</v>
      </c>
      <c r="C9">
        <v>36303.373495833337</v>
      </c>
      <c r="D9">
        <v>151.23475416666668</v>
      </c>
      <c r="E9">
        <v>36454.608250000005</v>
      </c>
      <c r="F9">
        <v>4.6084500000000004</v>
      </c>
      <c r="G9">
        <v>0.32445416666666665</v>
      </c>
      <c r="H9">
        <v>4.9329041666666669</v>
      </c>
      <c r="I9">
        <v>12783.314541666667</v>
      </c>
      <c r="J9">
        <v>6356.4210833333336</v>
      </c>
      <c r="K9">
        <v>19139.735625000001</v>
      </c>
      <c r="L9">
        <v>298.67337499999996</v>
      </c>
      <c r="M9">
        <v>618.03612083333337</v>
      </c>
      <c r="N9">
        <v>916.70949583333334</v>
      </c>
      <c r="O9">
        <v>56515.986275000003</v>
      </c>
    </row>
    <row r="10" spans="1:15" x14ac:dyDescent="0.25">
      <c r="A10" t="s">
        <v>94</v>
      </c>
      <c r="B10" t="s">
        <v>80</v>
      </c>
      <c r="C10">
        <v>10184.402395833333</v>
      </c>
      <c r="D10">
        <v>11.926495833333332</v>
      </c>
      <c r="E10">
        <v>10196.328891666666</v>
      </c>
      <c r="F10">
        <v>2811.6663874999999</v>
      </c>
      <c r="G10">
        <v>2021.4039499999997</v>
      </c>
      <c r="H10">
        <v>4833.0703374999994</v>
      </c>
      <c r="I10">
        <v>5004.661187499999</v>
      </c>
      <c r="J10">
        <v>5019.5007208333336</v>
      </c>
      <c r="K10">
        <v>10024.161908333332</v>
      </c>
      <c r="L10">
        <v>93.355270833333321</v>
      </c>
      <c r="M10">
        <v>9008.0111458333322</v>
      </c>
      <c r="N10">
        <v>9101.3664166666658</v>
      </c>
      <c r="O10">
        <v>34154.927554166665</v>
      </c>
    </row>
    <row r="11" spans="1:15" x14ac:dyDescent="0.25">
      <c r="A11" t="s">
        <v>109</v>
      </c>
      <c r="B11" t="s">
        <v>80</v>
      </c>
      <c r="C11">
        <v>1012.6892333333335</v>
      </c>
      <c r="D11">
        <v>0</v>
      </c>
      <c r="E11">
        <v>1012.6892333333335</v>
      </c>
      <c r="F11">
        <v>595.82381666666674</v>
      </c>
      <c r="G11">
        <v>7.3923916666666658</v>
      </c>
      <c r="H11">
        <v>603.21620833333338</v>
      </c>
      <c r="I11">
        <v>724.87164583333345</v>
      </c>
      <c r="J11">
        <v>360.38308333333333</v>
      </c>
      <c r="K11">
        <v>1085.2547291666667</v>
      </c>
      <c r="L11">
        <v>102.16839166666666</v>
      </c>
      <c r="M11">
        <v>440.50616666666662</v>
      </c>
      <c r="N11">
        <v>542.67455833333327</v>
      </c>
      <c r="O11">
        <v>3243.8347291666669</v>
      </c>
    </row>
    <row r="12" spans="1:15" x14ac:dyDescent="0.25">
      <c r="A12" t="s">
        <v>83</v>
      </c>
      <c r="B12" t="s">
        <v>80</v>
      </c>
      <c r="C12">
        <v>53164.871700000003</v>
      </c>
      <c r="D12">
        <v>128.82419166666668</v>
      </c>
      <c r="E12">
        <v>53293.69589166667</v>
      </c>
      <c r="F12">
        <v>150.22692083333334</v>
      </c>
      <c r="G12">
        <v>209.32718333333332</v>
      </c>
      <c r="H12">
        <v>359.55410416666666</v>
      </c>
      <c r="I12">
        <v>38673.977429166676</v>
      </c>
      <c r="J12">
        <v>24531.816287499998</v>
      </c>
      <c r="K12">
        <v>63205.793716666674</v>
      </c>
      <c r="L12">
        <v>7429.7050708333336</v>
      </c>
      <c r="M12">
        <v>55046.936795833331</v>
      </c>
      <c r="N12">
        <v>62476.641866666665</v>
      </c>
      <c r="O12">
        <v>179335.68557916669</v>
      </c>
    </row>
    <row r="13" spans="1:15" x14ac:dyDescent="0.25">
      <c r="A13" t="s">
        <v>84</v>
      </c>
      <c r="B13" t="s">
        <v>80</v>
      </c>
      <c r="C13">
        <v>54454.018575000002</v>
      </c>
      <c r="D13">
        <v>35.841870833333331</v>
      </c>
      <c r="E13">
        <v>54489.860445833336</v>
      </c>
      <c r="F13">
        <v>463.13167500000003</v>
      </c>
      <c r="G13">
        <v>146.26726666666664</v>
      </c>
      <c r="H13">
        <v>609.3989416666667</v>
      </c>
      <c r="I13">
        <v>22193.537245833337</v>
      </c>
      <c r="J13">
        <v>5644.7103541666665</v>
      </c>
      <c r="K13">
        <v>27838.247600000002</v>
      </c>
      <c r="L13">
        <v>1115.9358875</v>
      </c>
      <c r="M13">
        <v>903.01940833333344</v>
      </c>
      <c r="N13">
        <v>2018.9552958333334</v>
      </c>
      <c r="O13">
        <v>84956.462283333341</v>
      </c>
    </row>
    <row r="14" spans="1:15" x14ac:dyDescent="0.25">
      <c r="A14" t="s">
        <v>96</v>
      </c>
      <c r="B14" t="s">
        <v>80</v>
      </c>
      <c r="C14">
        <v>20074.517091666668</v>
      </c>
      <c r="D14">
        <v>445.90917083333335</v>
      </c>
      <c r="E14">
        <v>20520.426262500001</v>
      </c>
      <c r="F14">
        <v>485.17985833333336</v>
      </c>
      <c r="G14">
        <v>883.47458333333338</v>
      </c>
      <c r="H14">
        <v>1368.6544416666668</v>
      </c>
      <c r="I14">
        <v>9724.1847083333323</v>
      </c>
      <c r="J14">
        <v>6611.9219000000003</v>
      </c>
      <c r="K14">
        <v>16336.106608333332</v>
      </c>
      <c r="L14">
        <v>63.498066666666666</v>
      </c>
      <c r="M14">
        <v>908.4300833333333</v>
      </c>
      <c r="N14">
        <v>971.92814999999996</v>
      </c>
      <c r="O14">
        <v>39197.115462499998</v>
      </c>
    </row>
    <row r="15" spans="1:15" x14ac:dyDescent="0.25">
      <c r="A15" t="s">
        <v>88</v>
      </c>
      <c r="B15" t="s">
        <v>80</v>
      </c>
      <c r="C15">
        <v>24251.211350000001</v>
      </c>
      <c r="D15">
        <v>104.65242916666666</v>
      </c>
      <c r="E15">
        <v>24355.86377916667</v>
      </c>
      <c r="F15">
        <v>3.0282416666666663</v>
      </c>
      <c r="G15">
        <v>0.29496666666666665</v>
      </c>
      <c r="H15">
        <v>3.3232083333333331</v>
      </c>
      <c r="I15">
        <v>9396.6807083333333</v>
      </c>
      <c r="J15">
        <v>7778.1609333333327</v>
      </c>
      <c r="K15">
        <v>17174.841641666666</v>
      </c>
      <c r="L15">
        <v>552.85107500000004</v>
      </c>
      <c r="M15">
        <v>12156.881695833334</v>
      </c>
      <c r="N15">
        <v>12709.732770833334</v>
      </c>
      <c r="O15">
        <v>54243.761400000003</v>
      </c>
    </row>
    <row r="16" spans="1:15" x14ac:dyDescent="0.25">
      <c r="A16" t="s">
        <v>107</v>
      </c>
      <c r="B16" t="s">
        <v>80</v>
      </c>
      <c r="C16">
        <v>10609.942254166666</v>
      </c>
      <c r="D16">
        <v>348.61422916666663</v>
      </c>
      <c r="E16">
        <v>10958.556483333334</v>
      </c>
      <c r="F16">
        <v>586.59185000000002</v>
      </c>
      <c r="G16">
        <v>1424.0932041666665</v>
      </c>
      <c r="H16">
        <v>2010.6850541666665</v>
      </c>
      <c r="I16">
        <v>3374.4996500000002</v>
      </c>
      <c r="J16">
        <v>1744.1876791666668</v>
      </c>
      <c r="K16">
        <v>5118.687329166667</v>
      </c>
      <c r="L16">
        <v>124.5293875</v>
      </c>
      <c r="M16">
        <v>4326.0034208333336</v>
      </c>
      <c r="N16">
        <v>4450.5328083333334</v>
      </c>
      <c r="O16">
        <v>22538.461674999999</v>
      </c>
    </row>
    <row r="17" spans="1:15" x14ac:dyDescent="0.25">
      <c r="A17" t="s">
        <v>101</v>
      </c>
      <c r="B17" t="s">
        <v>80</v>
      </c>
      <c r="C17">
        <v>6968.2152208333337</v>
      </c>
      <c r="D17">
        <v>93.301045833333333</v>
      </c>
      <c r="E17">
        <v>7061.5162666666674</v>
      </c>
      <c r="F17">
        <v>92.963841666666667</v>
      </c>
      <c r="G17">
        <v>811.20512916666667</v>
      </c>
      <c r="H17">
        <v>904.16897083333333</v>
      </c>
      <c r="I17">
        <v>2495.1011000000003</v>
      </c>
      <c r="J17">
        <v>5528.4778749999996</v>
      </c>
      <c r="K17">
        <v>8023.5789750000004</v>
      </c>
      <c r="L17">
        <v>1.4902166666666667</v>
      </c>
      <c r="M17">
        <v>966.84250000000009</v>
      </c>
      <c r="N17">
        <v>968.33271666666678</v>
      </c>
      <c r="O17">
        <v>16957.59692916667</v>
      </c>
    </row>
    <row r="18" spans="1:15" x14ac:dyDescent="0.25">
      <c r="A18" t="s">
        <v>87</v>
      </c>
      <c r="B18" t="s">
        <v>80</v>
      </c>
      <c r="C18">
        <v>14588.357050000002</v>
      </c>
      <c r="D18">
        <v>67.448270833333325</v>
      </c>
      <c r="E18">
        <v>14655.805320833335</v>
      </c>
      <c r="F18">
        <v>7.6941458333333337</v>
      </c>
      <c r="G18">
        <v>0</v>
      </c>
      <c r="H18">
        <v>7.6941458333333337</v>
      </c>
      <c r="I18">
        <v>8892.9753833333325</v>
      </c>
      <c r="J18">
        <v>11676.611933333335</v>
      </c>
      <c r="K18">
        <v>20569.587316666668</v>
      </c>
      <c r="L18">
        <v>1935.5784916666667</v>
      </c>
      <c r="M18">
        <v>46597.700270833331</v>
      </c>
      <c r="N18">
        <v>48533.278762499998</v>
      </c>
      <c r="O18">
        <v>83766.365545833323</v>
      </c>
    </row>
    <row r="19" spans="1:15" x14ac:dyDescent="0.25">
      <c r="A19" t="s">
        <v>89</v>
      </c>
      <c r="B19" t="s">
        <v>80</v>
      </c>
      <c r="C19">
        <v>7419.5296000000008</v>
      </c>
      <c r="D19">
        <v>245.60577499999999</v>
      </c>
      <c r="E19">
        <v>7665.1353750000007</v>
      </c>
      <c r="F19">
        <v>103.391775</v>
      </c>
      <c r="G19">
        <v>17.336554166666666</v>
      </c>
      <c r="H19">
        <v>120.72832916666667</v>
      </c>
      <c r="I19">
        <v>2691.3782999999999</v>
      </c>
      <c r="J19">
        <v>915.62154583333324</v>
      </c>
      <c r="K19">
        <v>3606.999845833333</v>
      </c>
      <c r="L19">
        <v>115.57351249999999</v>
      </c>
      <c r="M19">
        <v>5862.8875750000007</v>
      </c>
      <c r="N19">
        <v>5978.4610875000008</v>
      </c>
      <c r="O19">
        <v>17371.324637500002</v>
      </c>
    </row>
    <row r="20" spans="1:15" x14ac:dyDescent="0.25">
      <c r="A20" t="s">
        <v>90</v>
      </c>
      <c r="B20" t="s">
        <v>80</v>
      </c>
      <c r="C20">
        <v>52741.933287500004</v>
      </c>
      <c r="D20">
        <v>24.70999583333333</v>
      </c>
      <c r="E20">
        <v>52766.643283333338</v>
      </c>
      <c r="F20">
        <v>2.9408624999999997</v>
      </c>
      <c r="G20">
        <v>0</v>
      </c>
      <c r="H20">
        <v>2.9408624999999997</v>
      </c>
      <c r="I20">
        <v>16993.372812500002</v>
      </c>
      <c r="J20">
        <v>5546.5562250000003</v>
      </c>
      <c r="K20">
        <v>22539.929037500002</v>
      </c>
      <c r="L20">
        <v>784.35513333333324</v>
      </c>
      <c r="M20">
        <v>18.017770833333334</v>
      </c>
      <c r="N20">
        <v>802.37290416666656</v>
      </c>
      <c r="O20">
        <v>76111.88608750001</v>
      </c>
    </row>
    <row r="21" spans="1:15" x14ac:dyDescent="0.25">
      <c r="A21" t="s">
        <v>99</v>
      </c>
      <c r="B21" t="s">
        <v>80</v>
      </c>
      <c r="C21">
        <v>3111.5862083333332</v>
      </c>
      <c r="D21">
        <v>296.89662916666668</v>
      </c>
      <c r="E21">
        <v>3408.4828374999997</v>
      </c>
      <c r="F21">
        <v>105.28056666666666</v>
      </c>
      <c r="G21">
        <v>42.813970833333336</v>
      </c>
      <c r="H21">
        <v>148.0945375</v>
      </c>
      <c r="I21">
        <v>1292.4270833333333</v>
      </c>
      <c r="J21">
        <v>1091.2762874999999</v>
      </c>
      <c r="K21">
        <v>2383.7033708333329</v>
      </c>
      <c r="L21">
        <v>48.510912500000003</v>
      </c>
      <c r="M21">
        <v>129.8320875</v>
      </c>
      <c r="N21">
        <v>178.34300000000002</v>
      </c>
      <c r="O21">
        <v>6118.6237458333326</v>
      </c>
    </row>
    <row r="22" spans="1:15" x14ac:dyDescent="0.25">
      <c r="A22" t="s">
        <v>85</v>
      </c>
      <c r="B22" t="s">
        <v>80</v>
      </c>
      <c r="C22">
        <v>46369.799341666665</v>
      </c>
      <c r="D22">
        <v>156.8153125</v>
      </c>
      <c r="E22">
        <v>46526.614654166668</v>
      </c>
      <c r="F22">
        <v>3.6594291666666665</v>
      </c>
      <c r="G22">
        <v>1734.8496958333333</v>
      </c>
      <c r="H22">
        <v>1738.509125</v>
      </c>
      <c r="I22">
        <v>18215.82985416667</v>
      </c>
      <c r="J22">
        <v>7653.9027166666674</v>
      </c>
      <c r="K22">
        <v>25869.732570833337</v>
      </c>
      <c r="L22">
        <v>289.7063541666667</v>
      </c>
      <c r="M22">
        <v>1385.6371750000001</v>
      </c>
      <c r="N22">
        <v>1675.3435291666667</v>
      </c>
      <c r="O22">
        <v>75810.19987916667</v>
      </c>
    </row>
    <row r="23" spans="1:15" x14ac:dyDescent="0.25">
      <c r="A23" t="s">
        <v>104</v>
      </c>
      <c r="B23" t="s">
        <v>80</v>
      </c>
      <c r="C23">
        <v>11114.464979166667</v>
      </c>
      <c r="D23">
        <v>285.12057083333332</v>
      </c>
      <c r="E23">
        <v>11399.58555</v>
      </c>
      <c r="F23">
        <v>1717.6439500000001</v>
      </c>
      <c r="G23">
        <v>1471.2327791666664</v>
      </c>
      <c r="H23">
        <v>3188.8767291666663</v>
      </c>
      <c r="I23">
        <v>5888.1388999999999</v>
      </c>
      <c r="J23">
        <v>8559.6030291666684</v>
      </c>
      <c r="K23">
        <v>14447.741929166668</v>
      </c>
      <c r="L23">
        <v>369.28998750000005</v>
      </c>
      <c r="M23">
        <v>26117.854958333333</v>
      </c>
      <c r="N23">
        <v>26487.144945833334</v>
      </c>
      <c r="O23">
        <v>55523.349154166674</v>
      </c>
    </row>
    <row r="24" spans="1:15" x14ac:dyDescent="0.25">
      <c r="A24" t="s">
        <v>102</v>
      </c>
      <c r="B24" t="s">
        <v>80</v>
      </c>
      <c r="C24">
        <v>2080.1995416666664</v>
      </c>
      <c r="D24">
        <v>1.7475750000000001</v>
      </c>
      <c r="E24">
        <v>2081.9471166666663</v>
      </c>
      <c r="F24">
        <v>1669.8065458333333</v>
      </c>
      <c r="G24">
        <v>296.2752375</v>
      </c>
      <c r="H24">
        <v>1966.0817833333333</v>
      </c>
      <c r="I24">
        <v>1241.4071041666668</v>
      </c>
      <c r="J24">
        <v>792.05939166666667</v>
      </c>
      <c r="K24">
        <v>2033.4664958333335</v>
      </c>
      <c r="L24">
        <v>36.569179166666665</v>
      </c>
      <c r="M24">
        <v>10573.283091666668</v>
      </c>
      <c r="N24">
        <v>10609.852270833335</v>
      </c>
      <c r="O24">
        <v>16691.347666666668</v>
      </c>
    </row>
    <row r="25" spans="1:15" x14ac:dyDescent="0.25">
      <c r="A25" t="s">
        <v>108</v>
      </c>
      <c r="B25" t="s">
        <v>80</v>
      </c>
      <c r="C25">
        <v>3124.466183333333</v>
      </c>
      <c r="D25">
        <v>0</v>
      </c>
      <c r="E25">
        <v>3124.466183333333</v>
      </c>
      <c r="F25">
        <v>2967.0338291666667</v>
      </c>
      <c r="G25">
        <v>83.749487499999987</v>
      </c>
      <c r="H25">
        <v>3050.7833166666669</v>
      </c>
      <c r="I25">
        <v>2574.3779458333338</v>
      </c>
      <c r="J25">
        <v>815.33930833333329</v>
      </c>
      <c r="K25">
        <v>3389.7172541666669</v>
      </c>
      <c r="L25">
        <v>8.3561041666666664</v>
      </c>
      <c r="M25">
        <v>345.42778750000002</v>
      </c>
      <c r="N25">
        <v>353.7838916666667</v>
      </c>
      <c r="O25">
        <v>9918.7506458333337</v>
      </c>
    </row>
    <row r="26" spans="1:15" x14ac:dyDescent="0.25">
      <c r="A26" t="s">
        <v>82</v>
      </c>
      <c r="B26" t="s">
        <v>80</v>
      </c>
      <c r="C26">
        <v>45539.11114999999</v>
      </c>
      <c r="D26">
        <v>113.77550416666666</v>
      </c>
      <c r="E26">
        <v>45652.886654166658</v>
      </c>
      <c r="F26">
        <v>0.35621249999999999</v>
      </c>
      <c r="G26">
        <v>0</v>
      </c>
      <c r="H26">
        <v>0.35621249999999999</v>
      </c>
      <c r="I26">
        <v>38807.842275000003</v>
      </c>
      <c r="J26">
        <v>26417.783583333334</v>
      </c>
      <c r="K26">
        <v>65225.62585833334</v>
      </c>
      <c r="L26">
        <v>1234.8314958333335</v>
      </c>
      <c r="M26">
        <v>1038.5827750000001</v>
      </c>
      <c r="N26">
        <v>2273.4142708333338</v>
      </c>
      <c r="O26">
        <v>113152.28299583335</v>
      </c>
    </row>
    <row r="27" spans="1:15" x14ac:dyDescent="0.25">
      <c r="A27" t="s">
        <v>100</v>
      </c>
      <c r="B27" t="s">
        <v>80</v>
      </c>
      <c r="C27">
        <v>14838.888970833334</v>
      </c>
      <c r="D27">
        <v>304.04025416666667</v>
      </c>
      <c r="E27">
        <v>15142.929225</v>
      </c>
      <c r="F27">
        <v>2599.8515041666665</v>
      </c>
      <c r="G27">
        <v>1578.9499958333333</v>
      </c>
      <c r="H27">
        <v>4178.8014999999996</v>
      </c>
      <c r="I27">
        <v>7575.4071875000009</v>
      </c>
      <c r="J27">
        <v>5092.7665416666678</v>
      </c>
      <c r="K27">
        <v>12668.173729166669</v>
      </c>
      <c r="L27">
        <v>2216.1088833333333</v>
      </c>
      <c r="M27">
        <v>7475.7858666666652</v>
      </c>
      <c r="N27">
        <v>9691.8947499999995</v>
      </c>
      <c r="O27">
        <v>41681.799204166666</v>
      </c>
    </row>
    <row r="28" spans="1:15" x14ac:dyDescent="0.25">
      <c r="A28" t="s">
        <v>105</v>
      </c>
      <c r="B28" t="s">
        <v>80</v>
      </c>
      <c r="C28">
        <v>19424.954583333336</v>
      </c>
      <c r="D28">
        <v>143.25357499999998</v>
      </c>
      <c r="E28">
        <v>19568.208158333335</v>
      </c>
      <c r="F28">
        <v>492.32284583333336</v>
      </c>
      <c r="G28">
        <v>700.54034166666679</v>
      </c>
      <c r="H28">
        <v>1192.8631875000001</v>
      </c>
      <c r="I28">
        <v>7581.5224791666669</v>
      </c>
      <c r="J28">
        <v>9281.0433458333355</v>
      </c>
      <c r="K28">
        <v>16862.565825000001</v>
      </c>
      <c r="L28">
        <v>1398.7257416666666</v>
      </c>
      <c r="M28">
        <v>16057.546558333335</v>
      </c>
      <c r="N28">
        <v>17456.272300000001</v>
      </c>
      <c r="O28">
        <v>55079.909470833336</v>
      </c>
    </row>
    <row r="29" spans="1:15" x14ac:dyDescent="0.25">
      <c r="A29" t="s">
        <v>86</v>
      </c>
      <c r="B29" t="s">
        <v>80</v>
      </c>
      <c r="C29">
        <v>9484.6856875000012</v>
      </c>
      <c r="D29">
        <v>11.576633333333334</v>
      </c>
      <c r="E29">
        <v>9496.2623208333353</v>
      </c>
      <c r="F29">
        <v>104.65277083333335</v>
      </c>
      <c r="G29">
        <v>0</v>
      </c>
      <c r="H29">
        <v>104.65277083333335</v>
      </c>
      <c r="I29">
        <v>2955.9766</v>
      </c>
      <c r="J29">
        <v>2726.4929708333334</v>
      </c>
      <c r="K29">
        <v>5682.4695708333329</v>
      </c>
      <c r="L29">
        <v>145.59307916666666</v>
      </c>
      <c r="M29">
        <v>333.22455833333333</v>
      </c>
      <c r="N29">
        <v>478.81763749999999</v>
      </c>
      <c r="O29">
        <v>15762.202300000001</v>
      </c>
    </row>
    <row r="30" spans="1:15" x14ac:dyDescent="0.25">
      <c r="A30" t="s">
        <v>93</v>
      </c>
      <c r="B30" t="s">
        <v>80</v>
      </c>
      <c r="C30">
        <v>13134.239816666668</v>
      </c>
      <c r="D30">
        <v>55.812220833333328</v>
      </c>
      <c r="E30">
        <v>13190.052037500001</v>
      </c>
      <c r="F30">
        <v>8049.3255916666676</v>
      </c>
      <c r="G30">
        <v>4359.1252166666654</v>
      </c>
      <c r="H30">
        <v>12408.450808333333</v>
      </c>
      <c r="I30">
        <v>9198.0370624999996</v>
      </c>
      <c r="J30">
        <v>4332.4618250000003</v>
      </c>
      <c r="K30">
        <v>13530.4988875</v>
      </c>
      <c r="L30">
        <v>239.35720416666666</v>
      </c>
      <c r="M30">
        <v>3385.4286208333324</v>
      </c>
      <c r="N30">
        <v>3624.785824999999</v>
      </c>
      <c r="O30">
        <v>42753.787558333337</v>
      </c>
    </row>
    <row r="31" spans="1:15" x14ac:dyDescent="0.25">
      <c r="A31" t="s">
        <v>92</v>
      </c>
      <c r="B31" t="s">
        <v>80</v>
      </c>
      <c r="C31">
        <v>10538.4578</v>
      </c>
      <c r="D31">
        <v>804.29197083333338</v>
      </c>
      <c r="E31">
        <v>11342.749770833334</v>
      </c>
      <c r="F31">
        <v>616.98772083333336</v>
      </c>
      <c r="G31">
        <v>131.89504166666666</v>
      </c>
      <c r="H31">
        <v>748.88276250000001</v>
      </c>
      <c r="I31">
        <v>3679.6503999999995</v>
      </c>
      <c r="J31">
        <v>2446.513375</v>
      </c>
      <c r="K31">
        <v>6126.1637749999991</v>
      </c>
      <c r="L31">
        <v>38.026429166666667</v>
      </c>
      <c r="M31">
        <v>670.22427500000003</v>
      </c>
      <c r="N31">
        <v>708.25070416666665</v>
      </c>
      <c r="O31">
        <v>18926.047012499999</v>
      </c>
    </row>
    <row r="32" spans="1:15" x14ac:dyDescent="0.25">
      <c r="A32" t="s">
        <v>91</v>
      </c>
      <c r="B32" t="s">
        <v>80</v>
      </c>
      <c r="C32">
        <v>4154.1387624999998</v>
      </c>
      <c r="D32">
        <v>99.077295833333338</v>
      </c>
      <c r="E32">
        <v>4253.2160583333334</v>
      </c>
      <c r="F32">
        <v>559.7352166666667</v>
      </c>
      <c r="G32">
        <v>316.83388333333335</v>
      </c>
      <c r="H32">
        <v>876.56910000000005</v>
      </c>
      <c r="I32">
        <v>2358.2898874999996</v>
      </c>
      <c r="J32">
        <v>3132.4331874999998</v>
      </c>
      <c r="K32">
        <v>5490.7230749999999</v>
      </c>
      <c r="L32">
        <v>77.313383333333334</v>
      </c>
      <c r="M32">
        <v>167.59246249999998</v>
      </c>
      <c r="N32">
        <v>244.90584583333333</v>
      </c>
      <c r="O32">
        <v>10865.414079166665</v>
      </c>
    </row>
    <row r="33" spans="1:15" x14ac:dyDescent="0.25">
      <c r="A33" t="s">
        <v>106</v>
      </c>
      <c r="B33" t="s">
        <v>80</v>
      </c>
      <c r="C33">
        <v>8511.5911291666671</v>
      </c>
      <c r="D33">
        <v>8.7151499999999995</v>
      </c>
      <c r="E33">
        <v>8520.3062791666671</v>
      </c>
      <c r="F33">
        <v>5661.6015083333332</v>
      </c>
      <c r="G33">
        <v>3946.3102374999994</v>
      </c>
      <c r="H33">
        <v>9607.911745833333</v>
      </c>
      <c r="I33">
        <v>5325.990520833333</v>
      </c>
      <c r="J33">
        <v>2565.8107458333334</v>
      </c>
      <c r="K33">
        <v>7891.8012666666664</v>
      </c>
      <c r="L33">
        <v>60.131416666666667</v>
      </c>
      <c r="M33">
        <v>7774.6282291666666</v>
      </c>
      <c r="N33">
        <v>7834.7596458333337</v>
      </c>
      <c r="O33">
        <v>33854.778937499999</v>
      </c>
    </row>
    <row r="34" spans="1:15" x14ac:dyDescent="0.25">
      <c r="A34" t="s">
        <v>103</v>
      </c>
      <c r="B34" t="s">
        <v>80</v>
      </c>
      <c r="C34">
        <v>20199.063733333329</v>
      </c>
      <c r="D34">
        <v>52.808891666666661</v>
      </c>
      <c r="E34">
        <v>20251.872624999996</v>
      </c>
      <c r="F34">
        <v>2796.8750124999997</v>
      </c>
      <c r="G34">
        <v>4024.9573541666673</v>
      </c>
      <c r="H34">
        <v>6821.8323666666674</v>
      </c>
      <c r="I34">
        <v>9284.7589541666694</v>
      </c>
      <c r="J34">
        <v>12796.0334375</v>
      </c>
      <c r="K34">
        <v>22080.79239166667</v>
      </c>
      <c r="L34">
        <v>1761.7245666666665</v>
      </c>
      <c r="M34">
        <v>61614.080458333337</v>
      </c>
      <c r="N34">
        <v>63375.805025000001</v>
      </c>
      <c r="O34">
        <v>112530.30240833334</v>
      </c>
    </row>
    <row r="35" spans="1:15" x14ac:dyDescent="0.25">
      <c r="A35" t="s">
        <v>97</v>
      </c>
      <c r="B35" t="s">
        <v>80</v>
      </c>
      <c r="C35">
        <v>16134.970391666669</v>
      </c>
      <c r="D35">
        <v>2233.5496791666669</v>
      </c>
      <c r="E35">
        <v>18368.520070833336</v>
      </c>
      <c r="F35">
        <v>1135.0285374999999</v>
      </c>
      <c r="G35">
        <v>511.14141666666666</v>
      </c>
      <c r="H35">
        <v>1646.1699541666665</v>
      </c>
      <c r="I35">
        <v>5121.1914541666665</v>
      </c>
      <c r="J35">
        <v>6586.028629166668</v>
      </c>
      <c r="K35">
        <v>11707.220083333334</v>
      </c>
      <c r="L35">
        <v>48.008420833333325</v>
      </c>
      <c r="M35">
        <v>605.587625</v>
      </c>
      <c r="N35">
        <v>653.59604583333328</v>
      </c>
      <c r="O35">
        <v>32375.506154166669</v>
      </c>
    </row>
    <row r="36" spans="1:15" x14ac:dyDescent="0.25">
      <c r="A36" t="s">
        <v>124</v>
      </c>
      <c r="B36" t="s">
        <v>81</v>
      </c>
      <c r="C36">
        <v>1394.6393291666666</v>
      </c>
      <c r="D36">
        <v>14.466412500000001</v>
      </c>
      <c r="E36">
        <v>1409.1057416666665</v>
      </c>
      <c r="F36">
        <v>463.24317500000001</v>
      </c>
      <c r="G36">
        <v>970.49626250000006</v>
      </c>
      <c r="H36">
        <v>1433.7394375000001</v>
      </c>
      <c r="I36">
        <v>672.86697916666662</v>
      </c>
      <c r="J36">
        <v>470.87962083333338</v>
      </c>
      <c r="K36">
        <v>1143.7465999999999</v>
      </c>
      <c r="L36">
        <v>11.661637500000001</v>
      </c>
      <c r="M36">
        <v>1548.9431458333333</v>
      </c>
      <c r="N36">
        <v>1560.6047833333334</v>
      </c>
      <c r="O36">
        <v>5547.1965625000003</v>
      </c>
    </row>
    <row r="37" spans="1:15" x14ac:dyDescent="0.25">
      <c r="A37" t="s">
        <v>112</v>
      </c>
      <c r="B37" t="s">
        <v>81</v>
      </c>
      <c r="C37">
        <v>14630.900241666668</v>
      </c>
      <c r="D37">
        <v>13.843979166666665</v>
      </c>
      <c r="E37">
        <v>14644.744220833334</v>
      </c>
      <c r="F37">
        <v>3740.8212333333331</v>
      </c>
      <c r="G37">
        <v>4488.6280333333325</v>
      </c>
      <c r="H37">
        <v>8229.4492666666665</v>
      </c>
      <c r="I37">
        <v>6752.5387374999991</v>
      </c>
      <c r="J37">
        <v>5822.3378916666661</v>
      </c>
      <c r="K37">
        <v>12574.876629166665</v>
      </c>
      <c r="L37">
        <v>429.6334500000001</v>
      </c>
      <c r="M37">
        <v>6792.3178833333332</v>
      </c>
      <c r="N37">
        <v>7221.9513333333334</v>
      </c>
      <c r="O37">
        <v>42671.02145</v>
      </c>
    </row>
    <row r="38" spans="1:15" x14ac:dyDescent="0.25">
      <c r="A38" t="s">
        <v>113</v>
      </c>
      <c r="B38" t="s">
        <v>81</v>
      </c>
      <c r="C38">
        <v>9095.8087500000001</v>
      </c>
      <c r="D38">
        <v>16.627675</v>
      </c>
      <c r="E38">
        <v>9112.4364249999999</v>
      </c>
      <c r="F38">
        <v>4723.950312500001</v>
      </c>
      <c r="G38">
        <v>2081.91795</v>
      </c>
      <c r="H38">
        <v>6805.868262500001</v>
      </c>
      <c r="I38">
        <v>4536.873312499999</v>
      </c>
      <c r="J38">
        <v>3897.5743291666658</v>
      </c>
      <c r="K38">
        <v>8434.4476416666657</v>
      </c>
      <c r="L38">
        <v>162.10192500000002</v>
      </c>
      <c r="M38">
        <v>5019.6639000000005</v>
      </c>
      <c r="N38">
        <v>5181.7658250000004</v>
      </c>
      <c r="O38">
        <v>29534.518154166668</v>
      </c>
    </row>
    <row r="39" spans="1:15" x14ac:dyDescent="0.25">
      <c r="A39" t="s">
        <v>114</v>
      </c>
      <c r="B39" t="s">
        <v>81</v>
      </c>
      <c r="C39">
        <v>2227.5954666666662</v>
      </c>
      <c r="D39">
        <v>1.2263083333333333</v>
      </c>
      <c r="E39">
        <v>2228.8217749999994</v>
      </c>
      <c r="F39">
        <v>119.40427916666665</v>
      </c>
      <c r="G39">
        <v>18.627404166666668</v>
      </c>
      <c r="H39">
        <v>138.03168333333332</v>
      </c>
      <c r="I39">
        <v>1205.4650750000001</v>
      </c>
      <c r="J39">
        <v>479.33017499999994</v>
      </c>
      <c r="K39">
        <v>1684.7952500000001</v>
      </c>
      <c r="L39">
        <v>598.4451958333334</v>
      </c>
      <c r="M39">
        <v>7.5290291666666667</v>
      </c>
      <c r="N39">
        <v>605.97422500000005</v>
      </c>
      <c r="O39">
        <v>4657.6229333333322</v>
      </c>
    </row>
    <row r="40" spans="1:15" x14ac:dyDescent="0.25">
      <c r="A40" t="s">
        <v>125</v>
      </c>
      <c r="B40" t="s">
        <v>81</v>
      </c>
      <c r="C40">
        <v>982.69561250000004</v>
      </c>
      <c r="D40">
        <v>13.260283333333334</v>
      </c>
      <c r="E40">
        <v>995.95589583333333</v>
      </c>
      <c r="F40">
        <v>1077.7871166666666</v>
      </c>
      <c r="G40">
        <v>1046.2750958333334</v>
      </c>
      <c r="H40">
        <v>2124.0622125</v>
      </c>
      <c r="I40">
        <v>562.42265833333329</v>
      </c>
      <c r="J40">
        <v>354.35894166666668</v>
      </c>
      <c r="K40">
        <v>916.78160000000003</v>
      </c>
      <c r="L40">
        <v>31.915141666666667</v>
      </c>
      <c r="M40">
        <v>412.63886666666667</v>
      </c>
      <c r="N40">
        <v>444.55400833333334</v>
      </c>
      <c r="O40">
        <v>4481.3537166666665</v>
      </c>
    </row>
    <row r="41" spans="1:15" x14ac:dyDescent="0.25">
      <c r="A41" t="s">
        <v>115</v>
      </c>
      <c r="B41" t="s">
        <v>81</v>
      </c>
      <c r="C41">
        <v>1818.5284666666669</v>
      </c>
      <c r="D41">
        <v>6.2800000000000009E-2</v>
      </c>
      <c r="E41">
        <v>1818.5912666666668</v>
      </c>
      <c r="F41">
        <v>384.3609166666667</v>
      </c>
      <c r="G41">
        <v>127.95712916666666</v>
      </c>
      <c r="H41">
        <v>512.31804583333337</v>
      </c>
      <c r="I41">
        <v>917.01411666666661</v>
      </c>
      <c r="J41">
        <v>514.46241666666674</v>
      </c>
      <c r="K41">
        <v>1431.4765333333335</v>
      </c>
      <c r="L41">
        <v>6.9632333333333341</v>
      </c>
      <c r="M41">
        <v>268.14049166666666</v>
      </c>
      <c r="N41">
        <v>275.103725</v>
      </c>
      <c r="O41">
        <v>4037.4895708333338</v>
      </c>
    </row>
    <row r="42" spans="1:15" x14ac:dyDescent="0.25">
      <c r="A42" t="s">
        <v>116</v>
      </c>
      <c r="B42" t="s">
        <v>81</v>
      </c>
      <c r="C42">
        <v>3071.2502791666666</v>
      </c>
      <c r="D42">
        <v>3.5213833333333335</v>
      </c>
      <c r="E42">
        <v>3074.7716624999998</v>
      </c>
      <c r="F42">
        <v>406.89204166666673</v>
      </c>
      <c r="G42">
        <v>1370.8166291666666</v>
      </c>
      <c r="H42">
        <v>1777.7086708333334</v>
      </c>
      <c r="I42">
        <v>1218.6808375000001</v>
      </c>
      <c r="J42">
        <v>1142.3703416666665</v>
      </c>
      <c r="K42">
        <v>2361.0511791666668</v>
      </c>
      <c r="L42">
        <v>18.564933333333332</v>
      </c>
      <c r="M42">
        <v>323.74094166666669</v>
      </c>
      <c r="N42">
        <v>342.30587500000001</v>
      </c>
      <c r="O42">
        <v>7555.8373874999997</v>
      </c>
    </row>
    <row r="43" spans="1:15" x14ac:dyDescent="0.25">
      <c r="A43" t="s">
        <v>126</v>
      </c>
      <c r="B43" t="s">
        <v>81</v>
      </c>
      <c r="C43">
        <v>861.606675</v>
      </c>
      <c r="D43">
        <v>0.59876249999999998</v>
      </c>
      <c r="E43">
        <v>862.20543750000002</v>
      </c>
      <c r="F43">
        <v>511.51788333333332</v>
      </c>
      <c r="G43">
        <v>797.34433333333322</v>
      </c>
      <c r="H43">
        <v>1308.8622166666664</v>
      </c>
      <c r="I43">
        <v>730.65852083333334</v>
      </c>
      <c r="J43">
        <v>278.13792083333334</v>
      </c>
      <c r="K43">
        <v>1008.7964416666666</v>
      </c>
      <c r="L43">
        <v>21.726487499999998</v>
      </c>
      <c r="M43">
        <v>28.478345833333332</v>
      </c>
      <c r="N43">
        <v>50.204833333333326</v>
      </c>
      <c r="O43">
        <v>3230.0689291666658</v>
      </c>
    </row>
    <row r="44" spans="1:15" x14ac:dyDescent="0.25">
      <c r="A44" t="s">
        <v>117</v>
      </c>
      <c r="B44" t="s">
        <v>81</v>
      </c>
      <c r="C44">
        <v>3083.7255958333335</v>
      </c>
      <c r="D44">
        <v>6.4978583333333333</v>
      </c>
      <c r="E44">
        <v>3090.2234541666667</v>
      </c>
      <c r="F44">
        <v>432.92553333333336</v>
      </c>
      <c r="G44">
        <v>934.21867916666667</v>
      </c>
      <c r="H44">
        <v>1367.1442125000001</v>
      </c>
      <c r="I44">
        <v>2077.7862749999999</v>
      </c>
      <c r="J44">
        <v>1542.5854333333332</v>
      </c>
      <c r="K44">
        <v>3620.3717083333331</v>
      </c>
      <c r="L44">
        <v>322.11557916666663</v>
      </c>
      <c r="M44">
        <v>1884.3608249999997</v>
      </c>
      <c r="N44">
        <v>2206.4764041666663</v>
      </c>
      <c r="O44">
        <v>10284.215779166667</v>
      </c>
    </row>
    <row r="45" spans="1:15" x14ac:dyDescent="0.25">
      <c r="A45" t="s">
        <v>118</v>
      </c>
      <c r="B45" t="s">
        <v>81</v>
      </c>
      <c r="C45">
        <v>15657.653741666663</v>
      </c>
      <c r="D45">
        <v>68.911641666666668</v>
      </c>
      <c r="E45">
        <v>15726.565383333331</v>
      </c>
      <c r="F45">
        <v>3536.4652874999997</v>
      </c>
      <c r="G45">
        <v>4797.0041333333338</v>
      </c>
      <c r="H45">
        <v>8333.4694208333331</v>
      </c>
      <c r="I45">
        <v>7295.4560791666672</v>
      </c>
      <c r="J45">
        <v>6060.3232124999995</v>
      </c>
      <c r="K45">
        <v>13355.779291666666</v>
      </c>
      <c r="L45">
        <v>301.18212499999998</v>
      </c>
      <c r="M45">
        <v>6436.8525541666659</v>
      </c>
      <c r="N45">
        <v>6738.0346791666661</v>
      </c>
      <c r="O45">
        <v>44153.848774999991</v>
      </c>
    </row>
    <row r="46" spans="1:15" x14ac:dyDescent="0.25">
      <c r="A46" t="s">
        <v>119</v>
      </c>
      <c r="B46" t="s">
        <v>81</v>
      </c>
      <c r="C46">
        <v>2870.058066666666</v>
      </c>
      <c r="D46">
        <v>1.7538458333333333</v>
      </c>
      <c r="E46">
        <v>2871.8119124999994</v>
      </c>
      <c r="F46">
        <v>3709.1849999999999</v>
      </c>
      <c r="G46">
        <v>2007.3955708333335</v>
      </c>
      <c r="H46">
        <v>5716.5805708333337</v>
      </c>
      <c r="I46">
        <v>1494.6135125000001</v>
      </c>
      <c r="J46">
        <v>832.17067499999985</v>
      </c>
      <c r="K46">
        <v>2326.7841874999999</v>
      </c>
      <c r="L46">
        <v>50.943624999999997</v>
      </c>
      <c r="M46">
        <v>25.608454166666668</v>
      </c>
      <c r="N46">
        <v>76.552079166666658</v>
      </c>
      <c r="O46">
        <v>10991.72875</v>
      </c>
    </row>
    <row r="47" spans="1:15" x14ac:dyDescent="0.25">
      <c r="A47" t="s">
        <v>120</v>
      </c>
      <c r="B47" t="s">
        <v>81</v>
      </c>
      <c r="C47">
        <v>5215.3536458333338</v>
      </c>
      <c r="D47">
        <v>29.240387500000001</v>
      </c>
      <c r="E47">
        <v>5244.5940333333338</v>
      </c>
      <c r="F47">
        <v>1851.3376625000003</v>
      </c>
      <c r="G47">
        <v>3868.3173583333337</v>
      </c>
      <c r="H47">
        <v>5719.6550208333338</v>
      </c>
      <c r="I47">
        <v>2253.4523875</v>
      </c>
      <c r="J47">
        <v>1420.4196041666667</v>
      </c>
      <c r="K47">
        <v>3673.8719916666669</v>
      </c>
      <c r="L47">
        <v>103.32849166666666</v>
      </c>
      <c r="M47">
        <v>5421.5071666666672</v>
      </c>
      <c r="N47">
        <v>5524.8356583333343</v>
      </c>
      <c r="O47">
        <v>20162.956704166667</v>
      </c>
    </row>
    <row r="48" spans="1:15" x14ac:dyDescent="0.25">
      <c r="A48" t="s">
        <v>121</v>
      </c>
      <c r="B48" t="s">
        <v>81</v>
      </c>
      <c r="C48">
        <v>1134.4742166666667</v>
      </c>
      <c r="D48">
        <v>0</v>
      </c>
      <c r="E48">
        <v>1134.4742166666667</v>
      </c>
      <c r="F48">
        <v>172.33692916666666</v>
      </c>
      <c r="G48">
        <v>18.481874999999999</v>
      </c>
      <c r="H48">
        <v>190.81880416666667</v>
      </c>
      <c r="I48">
        <v>586.96804166666675</v>
      </c>
      <c r="J48">
        <v>469.26392083333326</v>
      </c>
      <c r="K48">
        <v>1056.2319625</v>
      </c>
      <c r="L48">
        <v>89.138237500000002</v>
      </c>
      <c r="M48">
        <v>8.0257000000000005</v>
      </c>
      <c r="N48">
        <v>97.163937500000003</v>
      </c>
      <c r="O48">
        <v>2478.6889208333332</v>
      </c>
    </row>
    <row r="49" spans="1:15" x14ac:dyDescent="0.25">
      <c r="A49" t="s">
        <v>122</v>
      </c>
      <c r="B49" t="s">
        <v>81</v>
      </c>
      <c r="C49">
        <v>9781.4470458333326</v>
      </c>
      <c r="D49">
        <v>12.957762500000001</v>
      </c>
      <c r="E49">
        <v>9794.4048083333328</v>
      </c>
      <c r="F49">
        <v>125.62888333333333</v>
      </c>
      <c r="G49">
        <v>430.70062083333329</v>
      </c>
      <c r="H49">
        <v>556.32950416666665</v>
      </c>
      <c r="I49">
        <v>3692.3340083333337</v>
      </c>
      <c r="J49">
        <v>2943.9868666666662</v>
      </c>
      <c r="K49">
        <v>6636.3208749999994</v>
      </c>
      <c r="L49">
        <v>84.995237500000002</v>
      </c>
      <c r="M49">
        <v>27757.073900000003</v>
      </c>
      <c r="N49">
        <v>27842.069137500002</v>
      </c>
      <c r="O49">
        <v>44829.124324999997</v>
      </c>
    </row>
    <row r="50" spans="1:15" x14ac:dyDescent="0.25">
      <c r="A50" t="s">
        <v>127</v>
      </c>
      <c r="B50" t="s">
        <v>81</v>
      </c>
      <c r="C50">
        <v>14106.369033333332</v>
      </c>
      <c r="D50">
        <v>18.469733333333334</v>
      </c>
      <c r="E50">
        <v>14124.838766666666</v>
      </c>
      <c r="F50">
        <v>1885.2744958333333</v>
      </c>
      <c r="G50">
        <v>2669.7396791666665</v>
      </c>
      <c r="H50">
        <v>4555.0141750000003</v>
      </c>
      <c r="I50">
        <v>6557.1592875000006</v>
      </c>
      <c r="J50">
        <v>6998.9611708333332</v>
      </c>
      <c r="K50">
        <v>13556.120458333335</v>
      </c>
      <c r="L50">
        <v>191.45497083333331</v>
      </c>
      <c r="M50">
        <v>3373.9643375000005</v>
      </c>
      <c r="N50">
        <v>3565.4193083333339</v>
      </c>
      <c r="O50">
        <v>35801.392708333333</v>
      </c>
    </row>
    <row r="51" spans="1:15" x14ac:dyDescent="0.25">
      <c r="A51" t="s">
        <v>123</v>
      </c>
      <c r="B51" t="s">
        <v>81</v>
      </c>
      <c r="C51">
        <v>14408.311304166666</v>
      </c>
      <c r="D51">
        <v>47.928983333333342</v>
      </c>
      <c r="E51">
        <v>14456.240287499999</v>
      </c>
      <c r="F51">
        <v>1774.5949375000002</v>
      </c>
      <c r="G51">
        <v>1586.5804124999997</v>
      </c>
      <c r="H51">
        <v>3361.17535</v>
      </c>
      <c r="I51">
        <v>6986.6540208333327</v>
      </c>
      <c r="J51">
        <v>3864.211129166667</v>
      </c>
      <c r="K51">
        <v>10850.86515</v>
      </c>
      <c r="L51">
        <v>673.43810416666679</v>
      </c>
      <c r="M51">
        <v>18430.755549999998</v>
      </c>
      <c r="N51">
        <v>19104.193654166666</v>
      </c>
      <c r="O51">
        <v>47772.474441666658</v>
      </c>
    </row>
    <row r="52" spans="1:15" x14ac:dyDescent="0.25">
      <c r="A52" t="s">
        <v>128</v>
      </c>
      <c r="B52" t="s">
        <v>81</v>
      </c>
      <c r="C52">
        <v>22908.79684166667</v>
      </c>
      <c r="D52">
        <v>62.980112500000004</v>
      </c>
      <c r="E52">
        <v>22971.776954166671</v>
      </c>
      <c r="F52">
        <v>498.10673750000001</v>
      </c>
      <c r="G52">
        <v>884.71389166666665</v>
      </c>
      <c r="H52">
        <v>1382.8206291666665</v>
      </c>
      <c r="I52">
        <v>9990.503237500001</v>
      </c>
      <c r="J52">
        <v>13865.383525000001</v>
      </c>
      <c r="K52">
        <v>23855.886762500002</v>
      </c>
      <c r="L52">
        <v>1723.998425</v>
      </c>
      <c r="M52">
        <v>24697.123004166668</v>
      </c>
      <c r="N52">
        <v>26421.121429166669</v>
      </c>
      <c r="O52">
        <v>74631.605775000004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O52"/>
  <sheetViews>
    <sheetView zoomScale="80" zoomScaleNormal="80" workbookViewId="0">
      <selection activeCell="G22" sqref="G22"/>
    </sheetView>
  </sheetViews>
  <sheetFormatPr defaultColWidth="8.85546875" defaultRowHeight="15" x14ac:dyDescent="0.25"/>
  <cols>
    <col min="1" max="1" width="18.7109375" bestFit="1" customWidth="1"/>
    <col min="2" max="2" width="12.140625" bestFit="1" customWidth="1"/>
    <col min="3" max="15" width="20.28515625" customWidth="1"/>
  </cols>
  <sheetData>
    <row r="1" spans="1:15" ht="15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14838527.612399999</v>
      </c>
      <c r="D3">
        <v>117517.42300000001</v>
      </c>
      <c r="E3">
        <v>14956045.035399999</v>
      </c>
      <c r="F3">
        <v>537583.89799999993</v>
      </c>
      <c r="G3">
        <v>547610.58400000003</v>
      </c>
      <c r="H3">
        <v>1085194.4819999998</v>
      </c>
      <c r="I3">
        <v>3608353.9520569993</v>
      </c>
      <c r="J3">
        <v>4048927.543599999</v>
      </c>
      <c r="K3">
        <v>7657281.4956569988</v>
      </c>
      <c r="L3">
        <v>100350.87880000001</v>
      </c>
      <c r="M3">
        <v>2682172.4550000001</v>
      </c>
      <c r="N3">
        <v>2782523.3338000001</v>
      </c>
      <c r="O3">
        <v>26481044.346857</v>
      </c>
    </row>
    <row r="4" spans="1:15" x14ac:dyDescent="0.25">
      <c r="A4" t="s">
        <v>80</v>
      </c>
      <c r="B4" t="s">
        <v>22</v>
      </c>
      <c r="C4">
        <v>11391738.904399998</v>
      </c>
      <c r="D4">
        <v>110929.95800000001</v>
      </c>
      <c r="E4">
        <v>11502668.862399999</v>
      </c>
      <c r="F4">
        <v>306603.27699999994</v>
      </c>
      <c r="G4">
        <v>237638.204</v>
      </c>
      <c r="H4">
        <v>544241.48099999991</v>
      </c>
      <c r="I4">
        <v>2851936.5782569996</v>
      </c>
      <c r="J4">
        <v>3145372.8485999992</v>
      </c>
      <c r="K4">
        <v>5997309.4268569984</v>
      </c>
      <c r="L4">
        <v>81417.555000000008</v>
      </c>
      <c r="M4">
        <v>2125264.7450000001</v>
      </c>
      <c r="N4">
        <v>2206682.3000000003</v>
      </c>
      <c r="O4">
        <v>20250902.070257001</v>
      </c>
    </row>
    <row r="5" spans="1:15" x14ac:dyDescent="0.25">
      <c r="A5" t="s">
        <v>81</v>
      </c>
      <c r="B5" t="s">
        <v>23</v>
      </c>
      <c r="C5">
        <v>3446788.7080000001</v>
      </c>
      <c r="D5">
        <v>6587.4650000000001</v>
      </c>
      <c r="E5">
        <v>3453376.173</v>
      </c>
      <c r="F5">
        <v>230980.62099999998</v>
      </c>
      <c r="G5">
        <v>309972.38</v>
      </c>
      <c r="H5">
        <v>540953.00099999993</v>
      </c>
      <c r="I5">
        <v>756417.37379999994</v>
      </c>
      <c r="J5">
        <v>903554.69499999995</v>
      </c>
      <c r="K5">
        <v>1659972.0688</v>
      </c>
      <c r="L5">
        <v>18933.323799999998</v>
      </c>
      <c r="M5">
        <v>556907.71000000008</v>
      </c>
      <c r="N5">
        <v>575841.03380000009</v>
      </c>
      <c r="O5">
        <v>6230142.2765999995</v>
      </c>
    </row>
    <row r="6" spans="1:15" x14ac:dyDescent="0.25">
      <c r="A6" t="s">
        <v>95</v>
      </c>
      <c r="B6" t="s">
        <v>80</v>
      </c>
      <c r="C6">
        <v>249927.057</v>
      </c>
      <c r="D6">
        <v>1784.51</v>
      </c>
      <c r="E6">
        <v>251711.56700000001</v>
      </c>
      <c r="F6">
        <v>1127.0350000000001</v>
      </c>
      <c r="G6">
        <v>3642.8</v>
      </c>
      <c r="H6">
        <v>4769.835</v>
      </c>
      <c r="I6">
        <v>51101.521000000001</v>
      </c>
      <c r="J6">
        <v>440240.72700000001</v>
      </c>
      <c r="K6">
        <v>491342.24800000002</v>
      </c>
      <c r="L6">
        <v>527.35</v>
      </c>
      <c r="M6">
        <v>229957.91699999999</v>
      </c>
      <c r="N6">
        <v>230485.26699999999</v>
      </c>
      <c r="O6">
        <v>978308.91700000002</v>
      </c>
    </row>
    <row r="7" spans="1:15" x14ac:dyDescent="0.25">
      <c r="A7" t="s">
        <v>111</v>
      </c>
      <c r="B7" t="s">
        <v>80</v>
      </c>
      <c r="C7">
        <v>173563.59160000001</v>
      </c>
      <c r="D7">
        <v>60</v>
      </c>
      <c r="E7">
        <v>173623.59160000001</v>
      </c>
      <c r="F7">
        <v>1283.98</v>
      </c>
      <c r="G7">
        <v>0</v>
      </c>
      <c r="H7">
        <v>1283.98</v>
      </c>
      <c r="I7">
        <v>29427.211000000003</v>
      </c>
      <c r="J7">
        <v>73300.800000000003</v>
      </c>
      <c r="K7">
        <v>102728.011</v>
      </c>
      <c r="L7">
        <v>1185.24</v>
      </c>
      <c r="M7">
        <v>2208</v>
      </c>
      <c r="N7">
        <v>3393.24</v>
      </c>
      <c r="O7">
        <v>281028.82260000001</v>
      </c>
    </row>
    <row r="8" spans="1:15" x14ac:dyDescent="0.25">
      <c r="A8" t="s">
        <v>98</v>
      </c>
      <c r="B8" t="s">
        <v>80</v>
      </c>
      <c r="C8">
        <v>77573.588999999993</v>
      </c>
      <c r="D8">
        <v>159.79999999999998</v>
      </c>
      <c r="E8">
        <v>77733.388999999996</v>
      </c>
      <c r="F8">
        <v>23405.050999999999</v>
      </c>
      <c r="G8">
        <v>8488.75</v>
      </c>
      <c r="H8">
        <v>31893.800999999999</v>
      </c>
      <c r="I8">
        <v>32449.119600000002</v>
      </c>
      <c r="J8">
        <v>15724.91</v>
      </c>
      <c r="K8">
        <v>48174.029600000002</v>
      </c>
      <c r="L8">
        <v>5</v>
      </c>
      <c r="M8">
        <v>5652</v>
      </c>
      <c r="N8">
        <v>5657</v>
      </c>
      <c r="O8">
        <v>163458.21960000001</v>
      </c>
    </row>
    <row r="9" spans="1:15" x14ac:dyDescent="0.25">
      <c r="A9" t="s">
        <v>110</v>
      </c>
      <c r="B9" t="s">
        <v>80</v>
      </c>
      <c r="C9">
        <v>641721.06839999999</v>
      </c>
      <c r="D9">
        <v>1556.9759999999999</v>
      </c>
      <c r="E9">
        <v>643278.04440000001</v>
      </c>
      <c r="F9">
        <v>53.52</v>
      </c>
      <c r="G9">
        <v>21.1</v>
      </c>
      <c r="H9">
        <v>74.62</v>
      </c>
      <c r="I9">
        <v>113633.175</v>
      </c>
      <c r="J9">
        <v>27592</v>
      </c>
      <c r="K9">
        <v>141225.17499999999</v>
      </c>
      <c r="L9">
        <v>1093.4089999999999</v>
      </c>
      <c r="M9">
        <v>1609.49</v>
      </c>
      <c r="N9">
        <v>2702.8989999999999</v>
      </c>
      <c r="O9">
        <v>787280.73840000003</v>
      </c>
    </row>
    <row r="10" spans="1:15" x14ac:dyDescent="0.25">
      <c r="A10" t="s">
        <v>94</v>
      </c>
      <c r="B10" t="s">
        <v>80</v>
      </c>
      <c r="C10">
        <v>242474.2904</v>
      </c>
      <c r="D10">
        <v>619.21</v>
      </c>
      <c r="E10">
        <v>243093.50039999999</v>
      </c>
      <c r="F10">
        <v>31042.725000000002</v>
      </c>
      <c r="G10">
        <v>23719.89</v>
      </c>
      <c r="H10">
        <v>54762.615000000005</v>
      </c>
      <c r="I10">
        <v>62152.125399999997</v>
      </c>
      <c r="J10">
        <v>97003.075999999986</v>
      </c>
      <c r="K10">
        <v>159155.20139999999</v>
      </c>
      <c r="L10">
        <v>808.51900000000001</v>
      </c>
      <c r="M10">
        <v>65779.740000000005</v>
      </c>
      <c r="N10">
        <v>66588.259000000005</v>
      </c>
      <c r="O10">
        <v>523599.57579999999</v>
      </c>
    </row>
    <row r="11" spans="1:15" x14ac:dyDescent="0.25">
      <c r="A11" t="s">
        <v>109</v>
      </c>
      <c r="B11" t="s">
        <v>80</v>
      </c>
      <c r="C11">
        <v>29790.596600000001</v>
      </c>
      <c r="D11">
        <v>155</v>
      </c>
      <c r="E11">
        <v>29945.596600000001</v>
      </c>
      <c r="F11">
        <v>4630.0810000000001</v>
      </c>
      <c r="G11">
        <v>315.3</v>
      </c>
      <c r="H11">
        <v>4945.3810000000003</v>
      </c>
      <c r="I11">
        <v>9998.2119999999995</v>
      </c>
      <c r="J11">
        <v>4999.8999999999996</v>
      </c>
      <c r="K11">
        <v>14998.111999999999</v>
      </c>
      <c r="L11">
        <v>181.05</v>
      </c>
      <c r="M11">
        <v>1990</v>
      </c>
      <c r="N11">
        <v>2171.0500000000002</v>
      </c>
      <c r="O11">
        <v>52060.139600000002</v>
      </c>
    </row>
    <row r="12" spans="1:15" x14ac:dyDescent="0.25">
      <c r="A12" t="s">
        <v>83</v>
      </c>
      <c r="B12" t="s">
        <v>80</v>
      </c>
      <c r="C12">
        <v>980452.39799999993</v>
      </c>
      <c r="D12">
        <v>1332.912</v>
      </c>
      <c r="E12">
        <v>981785.30999999994</v>
      </c>
      <c r="F12">
        <v>1657.4349999999999</v>
      </c>
      <c r="G12">
        <v>1321</v>
      </c>
      <c r="H12">
        <v>2978.4349999999999</v>
      </c>
      <c r="I12">
        <v>405607.62759999995</v>
      </c>
      <c r="J12">
        <v>333887.34399999998</v>
      </c>
      <c r="K12">
        <v>739494.97159999993</v>
      </c>
      <c r="L12">
        <v>25926.317000000003</v>
      </c>
      <c r="M12">
        <v>182798.5</v>
      </c>
      <c r="N12">
        <v>208724.81700000001</v>
      </c>
      <c r="O12">
        <v>1932983.5336</v>
      </c>
    </row>
    <row r="13" spans="1:15" x14ac:dyDescent="0.25">
      <c r="A13" t="s">
        <v>84</v>
      </c>
      <c r="B13" t="s">
        <v>80</v>
      </c>
      <c r="C13">
        <v>1229292.3934000002</v>
      </c>
      <c r="D13">
        <v>986.80000000000007</v>
      </c>
      <c r="E13">
        <v>1230279.1934000002</v>
      </c>
      <c r="F13">
        <v>4079.058</v>
      </c>
      <c r="G13">
        <v>1970.6000000000001</v>
      </c>
      <c r="H13">
        <v>6049.6580000000004</v>
      </c>
      <c r="I13">
        <v>208583.58799999999</v>
      </c>
      <c r="J13">
        <v>54237.590000000004</v>
      </c>
      <c r="K13">
        <v>262821.17800000001</v>
      </c>
      <c r="L13">
        <v>2923.1929999999998</v>
      </c>
      <c r="M13">
        <v>18822.400000000001</v>
      </c>
      <c r="N13">
        <v>21745.593000000001</v>
      </c>
      <c r="O13">
        <v>1520895.6224000002</v>
      </c>
    </row>
    <row r="14" spans="1:15" x14ac:dyDescent="0.25">
      <c r="A14" t="s">
        <v>96</v>
      </c>
      <c r="B14" t="s">
        <v>80</v>
      </c>
      <c r="C14">
        <v>319812.05560000008</v>
      </c>
      <c r="D14">
        <v>13476.410000000002</v>
      </c>
      <c r="E14">
        <v>333288.46560000005</v>
      </c>
      <c r="F14">
        <v>3854.3040000000001</v>
      </c>
      <c r="G14">
        <v>3866.01</v>
      </c>
      <c r="H14">
        <v>7720.3140000000003</v>
      </c>
      <c r="I14">
        <v>82820.388399999996</v>
      </c>
      <c r="J14">
        <v>74929.280000000013</v>
      </c>
      <c r="K14">
        <v>157749.66840000002</v>
      </c>
      <c r="L14">
        <v>301.85199999999998</v>
      </c>
      <c r="M14">
        <v>5596</v>
      </c>
      <c r="N14">
        <v>5897.8519999999999</v>
      </c>
      <c r="O14">
        <v>504656.3000000001</v>
      </c>
    </row>
    <row r="15" spans="1:15" x14ac:dyDescent="0.25">
      <c r="A15" t="s">
        <v>88</v>
      </c>
      <c r="B15" t="s">
        <v>80</v>
      </c>
      <c r="C15">
        <v>572187.75340000005</v>
      </c>
      <c r="D15">
        <v>1002.51</v>
      </c>
      <c r="E15">
        <v>573190.26340000005</v>
      </c>
      <c r="F15">
        <v>266.94</v>
      </c>
      <c r="G15">
        <v>45</v>
      </c>
      <c r="H15">
        <v>311.94</v>
      </c>
      <c r="I15">
        <v>100771.03019999999</v>
      </c>
      <c r="J15">
        <v>48467.149999999994</v>
      </c>
      <c r="K15">
        <v>149238.1802</v>
      </c>
      <c r="L15">
        <v>2131.6019999999999</v>
      </c>
      <c r="M15">
        <v>48826</v>
      </c>
      <c r="N15">
        <v>50957.601999999999</v>
      </c>
      <c r="O15">
        <v>773697.98560000001</v>
      </c>
    </row>
    <row r="16" spans="1:15" x14ac:dyDescent="0.25">
      <c r="A16" t="s">
        <v>107</v>
      </c>
      <c r="B16" t="s">
        <v>80</v>
      </c>
      <c r="C16">
        <v>275251.43280000001</v>
      </c>
      <c r="D16">
        <v>16630.400000000001</v>
      </c>
      <c r="E16">
        <v>291881.83280000003</v>
      </c>
      <c r="F16">
        <v>8579.5099999999984</v>
      </c>
      <c r="G16">
        <v>13626.188000000002</v>
      </c>
      <c r="H16">
        <v>22205.698</v>
      </c>
      <c r="I16">
        <v>41983.907200000001</v>
      </c>
      <c r="J16">
        <v>46690.969999999994</v>
      </c>
      <c r="K16">
        <v>88674.877199999988</v>
      </c>
      <c r="L16">
        <v>537.91</v>
      </c>
      <c r="M16">
        <v>10988.4</v>
      </c>
      <c r="N16">
        <v>11526.31</v>
      </c>
      <c r="O16">
        <v>414288.71799999999</v>
      </c>
    </row>
    <row r="17" spans="1:15" x14ac:dyDescent="0.25">
      <c r="A17" t="s">
        <v>101</v>
      </c>
      <c r="B17" t="s">
        <v>80</v>
      </c>
      <c r="C17">
        <v>155342.52779999998</v>
      </c>
      <c r="D17">
        <v>3497.5</v>
      </c>
      <c r="E17">
        <v>158840.02779999998</v>
      </c>
      <c r="F17">
        <v>1828.886</v>
      </c>
      <c r="G17">
        <v>5629.2</v>
      </c>
      <c r="H17">
        <v>7458.0859999999993</v>
      </c>
      <c r="I17">
        <v>23497.923200000001</v>
      </c>
      <c r="J17">
        <v>68826.34</v>
      </c>
      <c r="K17">
        <v>92324.263200000001</v>
      </c>
      <c r="L17">
        <v>41.6</v>
      </c>
      <c r="M17">
        <v>5670.6</v>
      </c>
      <c r="N17">
        <v>5712.2000000000007</v>
      </c>
      <c r="O17">
        <v>264334.57699999999</v>
      </c>
    </row>
    <row r="18" spans="1:15" x14ac:dyDescent="0.25">
      <c r="A18" t="s">
        <v>87</v>
      </c>
      <c r="B18" t="s">
        <v>80</v>
      </c>
      <c r="C18">
        <v>302366.91479999997</v>
      </c>
      <c r="D18">
        <v>1950</v>
      </c>
      <c r="E18">
        <v>304316.91479999997</v>
      </c>
      <c r="F18">
        <v>58.290000000000006</v>
      </c>
      <c r="G18">
        <v>100</v>
      </c>
      <c r="H18">
        <v>158.29000000000002</v>
      </c>
      <c r="I18">
        <v>83682.805400000012</v>
      </c>
      <c r="J18">
        <v>110915.598</v>
      </c>
      <c r="K18">
        <v>194598.40340000001</v>
      </c>
      <c r="L18">
        <v>8090.259</v>
      </c>
      <c r="M18">
        <v>55829.567999999999</v>
      </c>
      <c r="N18">
        <v>63919.826999999997</v>
      </c>
      <c r="O18">
        <v>562993.43519999995</v>
      </c>
    </row>
    <row r="19" spans="1:15" x14ac:dyDescent="0.25">
      <c r="A19" t="s">
        <v>89</v>
      </c>
      <c r="B19" t="s">
        <v>80</v>
      </c>
      <c r="C19">
        <v>128867.46460000001</v>
      </c>
      <c r="D19">
        <v>2310</v>
      </c>
      <c r="E19">
        <v>131177.46460000001</v>
      </c>
      <c r="F19">
        <v>2025.65</v>
      </c>
      <c r="G19">
        <v>454</v>
      </c>
      <c r="H19">
        <v>2479.65</v>
      </c>
      <c r="I19">
        <v>25455.335999999999</v>
      </c>
      <c r="J19">
        <v>12040.1</v>
      </c>
      <c r="K19">
        <v>37495.436000000002</v>
      </c>
      <c r="L19">
        <v>283.10700000000003</v>
      </c>
      <c r="M19">
        <v>8016</v>
      </c>
      <c r="N19">
        <v>8299.107</v>
      </c>
      <c r="O19">
        <v>179451.65760000001</v>
      </c>
    </row>
    <row r="20" spans="1:15" x14ac:dyDescent="0.25">
      <c r="A20" t="s">
        <v>90</v>
      </c>
      <c r="B20" t="s">
        <v>80</v>
      </c>
      <c r="C20">
        <v>995030.88780000003</v>
      </c>
      <c r="D20">
        <v>498</v>
      </c>
      <c r="E20">
        <v>995528.88780000003</v>
      </c>
      <c r="F20">
        <v>53.87</v>
      </c>
      <c r="G20">
        <v>30</v>
      </c>
      <c r="H20">
        <v>83.87</v>
      </c>
      <c r="I20">
        <v>169783.79240000001</v>
      </c>
      <c r="J20">
        <v>25138.44</v>
      </c>
      <c r="K20">
        <v>194922.23240000001</v>
      </c>
      <c r="L20">
        <v>2609.6860000000001</v>
      </c>
      <c r="M20">
        <v>240</v>
      </c>
      <c r="N20">
        <v>2849.6860000000001</v>
      </c>
      <c r="O20">
        <v>1193384.6762000001</v>
      </c>
    </row>
    <row r="21" spans="1:15" x14ac:dyDescent="0.25">
      <c r="A21" t="s">
        <v>99</v>
      </c>
      <c r="B21" t="s">
        <v>80</v>
      </c>
      <c r="C21">
        <v>69979.599800000011</v>
      </c>
      <c r="D21">
        <v>5649.13</v>
      </c>
      <c r="E21">
        <v>75628.729800000016</v>
      </c>
      <c r="F21">
        <v>2402.8830000000003</v>
      </c>
      <c r="G21">
        <v>1073.0999999999999</v>
      </c>
      <c r="H21">
        <v>3475.9830000000002</v>
      </c>
      <c r="I21">
        <v>14320.321</v>
      </c>
      <c r="J21">
        <v>61214.5</v>
      </c>
      <c r="K21">
        <v>75534.820999999996</v>
      </c>
      <c r="L21">
        <v>168.09999999999997</v>
      </c>
      <c r="M21">
        <v>25102.32</v>
      </c>
      <c r="N21">
        <v>25270.42</v>
      </c>
      <c r="O21">
        <v>179909.95380000002</v>
      </c>
    </row>
    <row r="22" spans="1:15" x14ac:dyDescent="0.25">
      <c r="A22" t="s">
        <v>85</v>
      </c>
      <c r="B22" t="s">
        <v>80</v>
      </c>
      <c r="C22">
        <v>1072917.5512000001</v>
      </c>
      <c r="D22">
        <v>1020</v>
      </c>
      <c r="E22">
        <v>1073937.5512000001</v>
      </c>
      <c r="F22">
        <v>229</v>
      </c>
      <c r="G22">
        <v>7092.4</v>
      </c>
      <c r="H22">
        <v>7321.4</v>
      </c>
      <c r="I22">
        <v>193325.30360000001</v>
      </c>
      <c r="J22">
        <v>54001.46</v>
      </c>
      <c r="K22">
        <v>247326.76360000001</v>
      </c>
      <c r="L22">
        <v>794.48199999999997</v>
      </c>
      <c r="M22">
        <v>3679.2</v>
      </c>
      <c r="N22">
        <v>4473.6819999999998</v>
      </c>
      <c r="O22">
        <v>1333059.3968000002</v>
      </c>
    </row>
    <row r="23" spans="1:15" x14ac:dyDescent="0.25">
      <c r="A23" t="s">
        <v>104</v>
      </c>
      <c r="B23" t="s">
        <v>80</v>
      </c>
      <c r="C23">
        <v>277799.01360000001</v>
      </c>
      <c r="D23">
        <v>4940.21</v>
      </c>
      <c r="E23">
        <v>282739.22360000003</v>
      </c>
      <c r="F23">
        <v>32878.925999999999</v>
      </c>
      <c r="G23">
        <v>28143.487000000001</v>
      </c>
      <c r="H23">
        <v>61022.413</v>
      </c>
      <c r="I23">
        <v>54673.6031</v>
      </c>
      <c r="J23">
        <v>252343.45</v>
      </c>
      <c r="K23">
        <v>307017.05310000002</v>
      </c>
      <c r="L23">
        <v>1096.933</v>
      </c>
      <c r="M23">
        <v>121586.65</v>
      </c>
      <c r="N23">
        <v>122683.583</v>
      </c>
      <c r="O23">
        <v>773462.27270000009</v>
      </c>
    </row>
    <row r="24" spans="1:15" x14ac:dyDescent="0.25">
      <c r="A24" t="s">
        <v>102</v>
      </c>
      <c r="B24" t="s">
        <v>80</v>
      </c>
      <c r="C24">
        <v>52462.219800000006</v>
      </c>
      <c r="D24">
        <v>90</v>
      </c>
      <c r="E24">
        <v>52552.219800000006</v>
      </c>
      <c r="F24">
        <v>13127.791000000001</v>
      </c>
      <c r="G24">
        <v>5913.42</v>
      </c>
      <c r="H24">
        <v>19041.211000000003</v>
      </c>
      <c r="I24">
        <v>14490.156400000002</v>
      </c>
      <c r="J24">
        <v>40470</v>
      </c>
      <c r="K24">
        <v>54960.1564</v>
      </c>
      <c r="L24">
        <v>599.99900000000002</v>
      </c>
      <c r="M24">
        <v>739778</v>
      </c>
      <c r="N24">
        <v>740377.99899999995</v>
      </c>
      <c r="O24">
        <v>866931.5861999999</v>
      </c>
    </row>
    <row r="25" spans="1:15" x14ac:dyDescent="0.25">
      <c r="A25" t="s">
        <v>108</v>
      </c>
      <c r="B25" t="s">
        <v>80</v>
      </c>
      <c r="C25">
        <v>75564.005600000004</v>
      </c>
      <c r="D25">
        <v>750</v>
      </c>
      <c r="E25">
        <v>76314.005600000004</v>
      </c>
      <c r="F25">
        <v>18503.328000000001</v>
      </c>
      <c r="G25">
        <v>632.6</v>
      </c>
      <c r="H25">
        <v>19135.928</v>
      </c>
      <c r="I25">
        <v>23289.142</v>
      </c>
      <c r="J25">
        <v>25123.4</v>
      </c>
      <c r="K25">
        <v>48412.542000000001</v>
      </c>
      <c r="L25">
        <v>30</v>
      </c>
      <c r="M25">
        <v>1128</v>
      </c>
      <c r="N25">
        <v>1158</v>
      </c>
      <c r="O25">
        <v>145020.47560000001</v>
      </c>
    </row>
    <row r="26" spans="1:15" x14ac:dyDescent="0.25">
      <c r="A26" t="s">
        <v>82</v>
      </c>
      <c r="B26" t="s">
        <v>80</v>
      </c>
      <c r="C26">
        <v>726963.897</v>
      </c>
      <c r="D26">
        <v>11329.43</v>
      </c>
      <c r="E26">
        <v>738293.32700000005</v>
      </c>
      <c r="F26">
        <v>20</v>
      </c>
      <c r="G26">
        <v>1004</v>
      </c>
      <c r="H26">
        <v>1024</v>
      </c>
      <c r="I26">
        <v>512764.56455700006</v>
      </c>
      <c r="J26">
        <v>576984.52559999994</v>
      </c>
      <c r="K26">
        <v>1089749.0901569999</v>
      </c>
      <c r="L26">
        <v>4461.7969999999996</v>
      </c>
      <c r="M26">
        <v>101173.54</v>
      </c>
      <c r="N26">
        <v>105635.337</v>
      </c>
      <c r="O26">
        <v>1934701.754157</v>
      </c>
    </row>
    <row r="27" spans="1:15" x14ac:dyDescent="0.25">
      <c r="A27" t="s">
        <v>100</v>
      </c>
      <c r="B27" t="s">
        <v>80</v>
      </c>
      <c r="C27">
        <v>337681.36780000001</v>
      </c>
      <c r="D27">
        <v>6925.58</v>
      </c>
      <c r="E27">
        <v>344606.94780000002</v>
      </c>
      <c r="F27">
        <v>21154.111000000001</v>
      </c>
      <c r="G27">
        <v>18162.87</v>
      </c>
      <c r="H27">
        <v>39316.981</v>
      </c>
      <c r="I27">
        <v>95225.209399999992</v>
      </c>
      <c r="J27">
        <v>87286.04</v>
      </c>
      <c r="K27">
        <v>182511.24939999997</v>
      </c>
      <c r="L27">
        <v>8025.1840000000002</v>
      </c>
      <c r="M27">
        <v>39918.53</v>
      </c>
      <c r="N27">
        <v>47943.714</v>
      </c>
      <c r="O27">
        <v>614378.8922</v>
      </c>
    </row>
    <row r="28" spans="1:15" x14ac:dyDescent="0.25">
      <c r="A28" t="s">
        <v>105</v>
      </c>
      <c r="B28" t="s">
        <v>80</v>
      </c>
      <c r="C28">
        <v>496950.3652</v>
      </c>
      <c r="D28">
        <v>3348.6</v>
      </c>
      <c r="E28">
        <v>500298.96519999998</v>
      </c>
      <c r="F28">
        <v>8536.2160000000003</v>
      </c>
      <c r="G28">
        <v>6719.5999999999995</v>
      </c>
      <c r="H28">
        <v>15255.815999999999</v>
      </c>
      <c r="I28">
        <v>80485.729000000007</v>
      </c>
      <c r="J28">
        <v>126172.204</v>
      </c>
      <c r="K28">
        <v>206657.93300000002</v>
      </c>
      <c r="L28">
        <v>7470.2610000000004</v>
      </c>
      <c r="M28">
        <v>101161.97</v>
      </c>
      <c r="N28">
        <v>108632.231</v>
      </c>
      <c r="O28">
        <v>830844.94519999996</v>
      </c>
    </row>
    <row r="29" spans="1:15" x14ac:dyDescent="0.25">
      <c r="A29" t="s">
        <v>86</v>
      </c>
      <c r="B29" t="s">
        <v>80</v>
      </c>
      <c r="C29">
        <v>195405.5344</v>
      </c>
      <c r="D29">
        <v>711.96</v>
      </c>
      <c r="E29">
        <v>196117.4944</v>
      </c>
      <c r="F29">
        <v>2180.4300000000003</v>
      </c>
      <c r="G29">
        <v>0</v>
      </c>
      <c r="H29">
        <v>2180.4300000000003</v>
      </c>
      <c r="I29">
        <v>42007.850000000006</v>
      </c>
      <c r="J29">
        <v>27641.05</v>
      </c>
      <c r="K29">
        <v>69648.900000000009</v>
      </c>
      <c r="L29">
        <v>869.84799999999996</v>
      </c>
      <c r="M29">
        <v>600</v>
      </c>
      <c r="N29">
        <v>1469.848</v>
      </c>
      <c r="O29">
        <v>269416.67240000004</v>
      </c>
    </row>
    <row r="30" spans="1:15" x14ac:dyDescent="0.25">
      <c r="A30" t="s">
        <v>93</v>
      </c>
      <c r="B30" t="s">
        <v>80</v>
      </c>
      <c r="C30">
        <v>334684.25940000004</v>
      </c>
      <c r="D30">
        <v>788.7</v>
      </c>
      <c r="E30">
        <v>335472.95940000005</v>
      </c>
      <c r="F30">
        <v>46533.697</v>
      </c>
      <c r="G30">
        <v>31398.951000000001</v>
      </c>
      <c r="H30">
        <v>77932.648000000001</v>
      </c>
      <c r="I30">
        <v>94986.904399999999</v>
      </c>
      <c r="J30">
        <v>60938.501000000004</v>
      </c>
      <c r="K30">
        <v>155925.40539999999</v>
      </c>
      <c r="L30">
        <v>1278.048</v>
      </c>
      <c r="M30">
        <v>59730</v>
      </c>
      <c r="N30">
        <v>61008.048000000003</v>
      </c>
      <c r="O30">
        <v>630339.06080000009</v>
      </c>
    </row>
    <row r="31" spans="1:15" x14ac:dyDescent="0.25">
      <c r="A31" t="s">
        <v>92</v>
      </c>
      <c r="B31" t="s">
        <v>80</v>
      </c>
      <c r="C31">
        <v>260253.14500000002</v>
      </c>
      <c r="D31">
        <v>11469.94</v>
      </c>
      <c r="E31">
        <v>271723.08500000002</v>
      </c>
      <c r="F31">
        <v>10181.11</v>
      </c>
      <c r="G31">
        <v>1863.9</v>
      </c>
      <c r="H31">
        <v>12045.01</v>
      </c>
      <c r="I31">
        <v>36277.205599999994</v>
      </c>
      <c r="J31">
        <v>52906.320999999996</v>
      </c>
      <c r="K31">
        <v>89183.526599999983</v>
      </c>
      <c r="L31">
        <v>253.20299999999997</v>
      </c>
      <c r="M31">
        <v>10423</v>
      </c>
      <c r="N31">
        <v>10676.203</v>
      </c>
      <c r="O31">
        <v>383627.82459999999</v>
      </c>
    </row>
    <row r="32" spans="1:15" x14ac:dyDescent="0.25">
      <c r="A32" t="s">
        <v>91</v>
      </c>
      <c r="B32" t="s">
        <v>80</v>
      </c>
      <c r="C32">
        <v>103646.26039999998</v>
      </c>
      <c r="D32">
        <v>2215.44</v>
      </c>
      <c r="E32">
        <v>105861.70039999999</v>
      </c>
      <c r="F32">
        <v>9595.5740000000005</v>
      </c>
      <c r="G32">
        <v>6655.66</v>
      </c>
      <c r="H32">
        <v>16251.234</v>
      </c>
      <c r="I32">
        <v>29279.362399999998</v>
      </c>
      <c r="J32">
        <v>25789.420000000002</v>
      </c>
      <c r="K32">
        <v>55068.782399999996</v>
      </c>
      <c r="L32">
        <v>234.27700000000002</v>
      </c>
      <c r="M32">
        <v>1992</v>
      </c>
      <c r="N32">
        <v>2226.277</v>
      </c>
      <c r="O32">
        <v>179407.9938</v>
      </c>
    </row>
    <row r="33" spans="1:15" x14ac:dyDescent="0.25">
      <c r="A33" t="s">
        <v>106</v>
      </c>
      <c r="B33" t="s">
        <v>80</v>
      </c>
      <c r="C33">
        <v>236105.44160000002</v>
      </c>
      <c r="D33">
        <v>314.7</v>
      </c>
      <c r="E33">
        <v>236420.14160000003</v>
      </c>
      <c r="F33">
        <v>28364.946</v>
      </c>
      <c r="G33">
        <v>29126.6</v>
      </c>
      <c r="H33">
        <v>57491.546000000002</v>
      </c>
      <c r="I33">
        <v>57785.731999999996</v>
      </c>
      <c r="J33">
        <v>65308.486000000004</v>
      </c>
      <c r="K33">
        <v>123094.21799999999</v>
      </c>
      <c r="L33">
        <v>700.67200000000003</v>
      </c>
      <c r="M33">
        <v>19890.8</v>
      </c>
      <c r="N33">
        <v>20591.471999999998</v>
      </c>
      <c r="O33">
        <v>437597.37760000001</v>
      </c>
    </row>
    <row r="34" spans="1:15" x14ac:dyDescent="0.25">
      <c r="A34" t="s">
        <v>103</v>
      </c>
      <c r="B34" t="s">
        <v>80</v>
      </c>
      <c r="C34">
        <v>530662.87780000013</v>
      </c>
      <c r="D34">
        <v>1776.79</v>
      </c>
      <c r="E34">
        <v>532439.66780000017</v>
      </c>
      <c r="F34">
        <v>18209.339999999997</v>
      </c>
      <c r="G34">
        <v>33246.998</v>
      </c>
      <c r="H34">
        <v>51456.337999999996</v>
      </c>
      <c r="I34">
        <v>113811.27679999998</v>
      </c>
      <c r="J34">
        <v>182168.06999999998</v>
      </c>
      <c r="K34">
        <v>295979.34679999994</v>
      </c>
      <c r="L34">
        <v>8649.273000000001</v>
      </c>
      <c r="M34">
        <v>239624.12000000002</v>
      </c>
      <c r="N34">
        <v>248273.39300000004</v>
      </c>
      <c r="O34">
        <v>1128148.7456</v>
      </c>
    </row>
    <row r="35" spans="1:15" x14ac:dyDescent="0.25">
      <c r="A35" t="s">
        <v>97</v>
      </c>
      <c r="B35" t="s">
        <v>80</v>
      </c>
      <c r="C35">
        <v>247009.34460000001</v>
      </c>
      <c r="D35">
        <v>13579.449999999999</v>
      </c>
      <c r="E35">
        <v>260588.79460000002</v>
      </c>
      <c r="F35">
        <v>10739.59</v>
      </c>
      <c r="G35">
        <v>3374.78</v>
      </c>
      <c r="H35">
        <v>14114.37</v>
      </c>
      <c r="I35">
        <v>48266.455600000001</v>
      </c>
      <c r="J35">
        <v>73031.195999999996</v>
      </c>
      <c r="K35">
        <v>121297.6516</v>
      </c>
      <c r="L35">
        <v>139.38399999999999</v>
      </c>
      <c r="M35">
        <v>15492</v>
      </c>
      <c r="N35">
        <v>15631.384</v>
      </c>
      <c r="O35">
        <v>411632.20020000002</v>
      </c>
    </row>
    <row r="36" spans="1:15" x14ac:dyDescent="0.25">
      <c r="A36" t="s">
        <v>124</v>
      </c>
      <c r="B36" t="s">
        <v>81</v>
      </c>
      <c r="C36">
        <v>41714.748999999996</v>
      </c>
      <c r="D36">
        <v>109.92</v>
      </c>
      <c r="E36">
        <v>41824.668999999994</v>
      </c>
      <c r="F36">
        <v>3944.49</v>
      </c>
      <c r="G36">
        <v>11398.855</v>
      </c>
      <c r="H36">
        <v>15343.344999999999</v>
      </c>
      <c r="I36">
        <v>10361.162</v>
      </c>
      <c r="J36">
        <v>18535.476000000002</v>
      </c>
      <c r="K36">
        <v>28896.638000000003</v>
      </c>
      <c r="L36">
        <v>19.52</v>
      </c>
      <c r="M36">
        <v>7167.4</v>
      </c>
      <c r="N36">
        <v>7186.92</v>
      </c>
      <c r="O36">
        <v>93251.572</v>
      </c>
    </row>
    <row r="37" spans="1:15" x14ac:dyDescent="0.25">
      <c r="A37" t="s">
        <v>112</v>
      </c>
      <c r="B37" t="s">
        <v>81</v>
      </c>
      <c r="C37">
        <v>450393.04779999994</v>
      </c>
      <c r="D37">
        <v>216.32600000000002</v>
      </c>
      <c r="E37">
        <v>450609.37379999994</v>
      </c>
      <c r="F37">
        <v>38141.748</v>
      </c>
      <c r="G37">
        <v>41946.397000000004</v>
      </c>
      <c r="H37">
        <v>80088.145000000004</v>
      </c>
      <c r="I37">
        <v>101823.84600000002</v>
      </c>
      <c r="J37">
        <v>90944.21</v>
      </c>
      <c r="K37">
        <v>192768.05600000004</v>
      </c>
      <c r="L37">
        <v>1440.8380000000002</v>
      </c>
      <c r="M37">
        <v>33630.400000000001</v>
      </c>
      <c r="N37">
        <v>35071.238000000005</v>
      </c>
      <c r="O37">
        <v>758536.81279999996</v>
      </c>
    </row>
    <row r="38" spans="1:15" x14ac:dyDescent="0.25">
      <c r="A38" t="s">
        <v>113</v>
      </c>
      <c r="B38" t="s">
        <v>81</v>
      </c>
      <c r="C38">
        <v>225875.31419999999</v>
      </c>
      <c r="D38">
        <v>286.02</v>
      </c>
      <c r="E38">
        <v>226161.33419999998</v>
      </c>
      <c r="F38">
        <v>44244.148000000001</v>
      </c>
      <c r="G38">
        <v>27560.026999999998</v>
      </c>
      <c r="H38">
        <v>71804.175000000003</v>
      </c>
      <c r="I38">
        <v>50298.346599999997</v>
      </c>
      <c r="J38">
        <v>65620.5</v>
      </c>
      <c r="K38">
        <v>115918.84659999999</v>
      </c>
      <c r="L38">
        <v>706.21500000000003</v>
      </c>
      <c r="M38">
        <v>58920.2</v>
      </c>
      <c r="N38">
        <v>59626.414999999994</v>
      </c>
      <c r="O38">
        <v>473510.77079999994</v>
      </c>
    </row>
    <row r="39" spans="1:15" x14ac:dyDescent="0.25">
      <c r="A39" t="s">
        <v>114</v>
      </c>
      <c r="B39" t="s">
        <v>81</v>
      </c>
      <c r="C39">
        <v>85104.044200000004</v>
      </c>
      <c r="D39">
        <v>28.2</v>
      </c>
      <c r="E39">
        <v>85132.244200000001</v>
      </c>
      <c r="F39">
        <v>2467.1499999999996</v>
      </c>
      <c r="G39">
        <v>372.6</v>
      </c>
      <c r="H39">
        <v>2839.7499999999995</v>
      </c>
      <c r="I39">
        <v>21805.588000000003</v>
      </c>
      <c r="J39">
        <v>7633.22</v>
      </c>
      <c r="K39">
        <v>29438.808000000005</v>
      </c>
      <c r="L39">
        <v>2212.692</v>
      </c>
      <c r="M39">
        <v>70.8</v>
      </c>
      <c r="N39">
        <v>2283.4920000000002</v>
      </c>
      <c r="O39">
        <v>119694.2942</v>
      </c>
    </row>
    <row r="40" spans="1:15" x14ac:dyDescent="0.25">
      <c r="A40" t="s">
        <v>125</v>
      </c>
      <c r="B40" t="s">
        <v>81</v>
      </c>
      <c r="C40">
        <v>28253.772400000002</v>
      </c>
      <c r="D40">
        <v>42.5</v>
      </c>
      <c r="E40">
        <v>28296.272400000002</v>
      </c>
      <c r="F40">
        <v>8491.1299999999992</v>
      </c>
      <c r="G40">
        <v>8103.7740000000003</v>
      </c>
      <c r="H40">
        <v>16594.903999999999</v>
      </c>
      <c r="I40">
        <v>7821.7464</v>
      </c>
      <c r="J40">
        <v>21442.83</v>
      </c>
      <c r="K40">
        <v>29264.576400000002</v>
      </c>
      <c r="L40">
        <v>167</v>
      </c>
      <c r="M40">
        <v>4126</v>
      </c>
      <c r="N40">
        <v>4293</v>
      </c>
      <c r="O40">
        <v>78448.752800000002</v>
      </c>
    </row>
    <row r="41" spans="1:15" x14ac:dyDescent="0.25">
      <c r="A41" t="s">
        <v>115</v>
      </c>
      <c r="B41" t="s">
        <v>81</v>
      </c>
      <c r="C41">
        <v>74021.761000000013</v>
      </c>
      <c r="D41">
        <v>5</v>
      </c>
      <c r="E41">
        <v>74026.761000000013</v>
      </c>
      <c r="F41">
        <v>4042.7900000000004</v>
      </c>
      <c r="G41">
        <v>1769.18</v>
      </c>
      <c r="H41">
        <v>5811.97</v>
      </c>
      <c r="I41">
        <v>14537.438000000002</v>
      </c>
      <c r="J41">
        <v>9587.08</v>
      </c>
      <c r="K41">
        <v>24124.518000000004</v>
      </c>
      <c r="L41">
        <v>30.436</v>
      </c>
      <c r="M41">
        <v>3516</v>
      </c>
      <c r="N41">
        <v>3546.4360000000001</v>
      </c>
      <c r="O41">
        <v>107509.68500000003</v>
      </c>
    </row>
    <row r="42" spans="1:15" x14ac:dyDescent="0.25">
      <c r="A42" t="s">
        <v>116</v>
      </c>
      <c r="B42" t="s">
        <v>81</v>
      </c>
      <c r="C42">
        <v>86507.842999999993</v>
      </c>
      <c r="D42">
        <v>658.68299999999999</v>
      </c>
      <c r="E42">
        <v>87166.525999999998</v>
      </c>
      <c r="F42">
        <v>4581.4779999999992</v>
      </c>
      <c r="G42">
        <v>12495.526000000002</v>
      </c>
      <c r="H42">
        <v>17077.004000000001</v>
      </c>
      <c r="I42">
        <v>22108.151800000003</v>
      </c>
      <c r="J42">
        <v>16611.68</v>
      </c>
      <c r="K42">
        <v>38719.8318</v>
      </c>
      <c r="L42">
        <v>76</v>
      </c>
      <c r="M42">
        <v>22991</v>
      </c>
      <c r="N42">
        <v>23067</v>
      </c>
      <c r="O42">
        <v>166030.36180000001</v>
      </c>
    </row>
    <row r="43" spans="1:15" x14ac:dyDescent="0.25">
      <c r="A43" t="s">
        <v>126</v>
      </c>
      <c r="B43" t="s">
        <v>81</v>
      </c>
      <c r="C43">
        <v>30293.952399999998</v>
      </c>
      <c r="D43">
        <v>9</v>
      </c>
      <c r="E43">
        <v>30302.952399999998</v>
      </c>
      <c r="F43">
        <v>5711.5709999999999</v>
      </c>
      <c r="G43">
        <v>9804.4</v>
      </c>
      <c r="H43">
        <v>15515.971</v>
      </c>
      <c r="I43">
        <v>8211.3420000000006</v>
      </c>
      <c r="J43">
        <v>8303.1</v>
      </c>
      <c r="K43">
        <v>16514.442000000003</v>
      </c>
      <c r="L43">
        <v>61.129999999999995</v>
      </c>
      <c r="M43">
        <v>405</v>
      </c>
      <c r="N43">
        <v>466.13</v>
      </c>
      <c r="O43">
        <v>62799.4954</v>
      </c>
    </row>
    <row r="44" spans="1:15" x14ac:dyDescent="0.25">
      <c r="A44" t="s">
        <v>117</v>
      </c>
      <c r="B44" t="s">
        <v>81</v>
      </c>
      <c r="C44">
        <v>93093.657999999996</v>
      </c>
      <c r="D44">
        <v>415.46</v>
      </c>
      <c r="E44">
        <v>93509.118000000002</v>
      </c>
      <c r="F44">
        <v>4325.9500000000007</v>
      </c>
      <c r="G44">
        <v>10675.041999999999</v>
      </c>
      <c r="H44">
        <v>15000.992</v>
      </c>
      <c r="I44">
        <v>31752.32</v>
      </c>
      <c r="J44">
        <v>56998.100000000006</v>
      </c>
      <c r="K44">
        <v>88750.420000000013</v>
      </c>
      <c r="L44">
        <v>1623.9079999999999</v>
      </c>
      <c r="M44">
        <v>26113.8</v>
      </c>
      <c r="N44">
        <v>27737.707999999999</v>
      </c>
      <c r="O44">
        <v>224998.23800000001</v>
      </c>
    </row>
    <row r="45" spans="1:15" x14ac:dyDescent="0.25">
      <c r="A45" t="s">
        <v>118</v>
      </c>
      <c r="B45" t="s">
        <v>81</v>
      </c>
      <c r="C45">
        <v>405716.66080000001</v>
      </c>
      <c r="D45">
        <v>1347.75</v>
      </c>
      <c r="E45">
        <v>407064.41080000001</v>
      </c>
      <c r="F45">
        <v>31301.902999999995</v>
      </c>
      <c r="G45">
        <v>52445.729999999996</v>
      </c>
      <c r="H45">
        <v>83747.632999999987</v>
      </c>
      <c r="I45">
        <v>95278.669400000013</v>
      </c>
      <c r="J45">
        <v>106481.77899999999</v>
      </c>
      <c r="K45">
        <v>201760.44839999999</v>
      </c>
      <c r="L45">
        <v>1414.0519999999999</v>
      </c>
      <c r="M45">
        <v>56406.48</v>
      </c>
      <c r="N45">
        <v>57820.532000000007</v>
      </c>
      <c r="O45">
        <v>750393.02419999999</v>
      </c>
    </row>
    <row r="46" spans="1:15" x14ac:dyDescent="0.25">
      <c r="A46" t="s">
        <v>119</v>
      </c>
      <c r="B46" t="s">
        <v>81</v>
      </c>
      <c r="C46">
        <v>71868.436399999991</v>
      </c>
      <c r="D46">
        <v>64.399999999999991</v>
      </c>
      <c r="E46">
        <v>71932.836399999986</v>
      </c>
      <c r="F46">
        <v>25230.641</v>
      </c>
      <c r="G46">
        <v>19591.300000000003</v>
      </c>
      <c r="H46">
        <v>44821.941000000006</v>
      </c>
      <c r="I46">
        <v>18065.452000000001</v>
      </c>
      <c r="J46">
        <v>7347.1399999999994</v>
      </c>
      <c r="K46">
        <v>25412.592000000001</v>
      </c>
      <c r="L46">
        <v>137.99799999999999</v>
      </c>
      <c r="M46">
        <v>180</v>
      </c>
      <c r="N46">
        <v>317.99799999999999</v>
      </c>
      <c r="O46">
        <v>142485.36739999999</v>
      </c>
    </row>
    <row r="47" spans="1:15" x14ac:dyDescent="0.25">
      <c r="A47" t="s">
        <v>120</v>
      </c>
      <c r="B47" t="s">
        <v>81</v>
      </c>
      <c r="C47">
        <v>131634.345</v>
      </c>
      <c r="D47">
        <v>347.33</v>
      </c>
      <c r="E47">
        <v>131981.67499999999</v>
      </c>
      <c r="F47">
        <v>15342.641</v>
      </c>
      <c r="G47">
        <v>39439.687999999995</v>
      </c>
      <c r="H47">
        <v>54782.328999999998</v>
      </c>
      <c r="I47">
        <v>30364.1054</v>
      </c>
      <c r="J47">
        <v>43061.840000000004</v>
      </c>
      <c r="K47">
        <v>73425.945399999997</v>
      </c>
      <c r="L47">
        <v>467.92</v>
      </c>
      <c r="M47">
        <v>18996.2</v>
      </c>
      <c r="N47">
        <v>19464.12</v>
      </c>
      <c r="O47">
        <v>279654.06939999998</v>
      </c>
    </row>
    <row r="48" spans="1:15" x14ac:dyDescent="0.25">
      <c r="A48" t="s">
        <v>121</v>
      </c>
      <c r="B48" t="s">
        <v>81</v>
      </c>
      <c r="C48">
        <v>39842.748999999996</v>
      </c>
      <c r="D48">
        <v>33</v>
      </c>
      <c r="E48">
        <v>39875.748999999996</v>
      </c>
      <c r="F48">
        <v>3185.4100000000003</v>
      </c>
      <c r="G48">
        <v>625.20000000000005</v>
      </c>
      <c r="H48">
        <v>3810.6100000000006</v>
      </c>
      <c r="I48">
        <v>8462.634</v>
      </c>
      <c r="J48">
        <v>3991.7599999999998</v>
      </c>
      <c r="K48">
        <v>12454.394</v>
      </c>
      <c r="L48">
        <v>249.72</v>
      </c>
      <c r="M48">
        <v>30</v>
      </c>
      <c r="N48">
        <v>279.72000000000003</v>
      </c>
      <c r="O48">
        <v>56420.472999999998</v>
      </c>
    </row>
    <row r="49" spans="1:15" x14ac:dyDescent="0.25">
      <c r="A49" t="s">
        <v>122</v>
      </c>
      <c r="B49" t="s">
        <v>81</v>
      </c>
      <c r="C49">
        <v>261099.12460000001</v>
      </c>
      <c r="D49">
        <v>579.16800000000001</v>
      </c>
      <c r="E49">
        <v>261678.29260000002</v>
      </c>
      <c r="F49">
        <v>1730.3610000000001</v>
      </c>
      <c r="G49">
        <v>4168.6419999999998</v>
      </c>
      <c r="H49">
        <v>5899.0029999999997</v>
      </c>
      <c r="I49">
        <v>47383.201000000001</v>
      </c>
      <c r="J49">
        <v>122119.06199999999</v>
      </c>
      <c r="K49">
        <v>169502.26299999998</v>
      </c>
      <c r="L49">
        <v>372.57000000000005</v>
      </c>
      <c r="M49">
        <v>73422</v>
      </c>
      <c r="N49">
        <v>73794.570000000007</v>
      </c>
      <c r="O49">
        <v>510874.1286</v>
      </c>
    </row>
    <row r="50" spans="1:15" x14ac:dyDescent="0.25">
      <c r="A50" t="s">
        <v>127</v>
      </c>
      <c r="B50" t="s">
        <v>81</v>
      </c>
      <c r="C50">
        <v>324872.65379999997</v>
      </c>
      <c r="D50">
        <v>328.26</v>
      </c>
      <c r="E50">
        <v>325200.91379999998</v>
      </c>
      <c r="F50">
        <v>16205.660999999998</v>
      </c>
      <c r="G50">
        <v>31677.808000000005</v>
      </c>
      <c r="H50">
        <v>47883.469000000005</v>
      </c>
      <c r="I50">
        <v>62989.032200000009</v>
      </c>
      <c r="J50">
        <v>54426.847000000002</v>
      </c>
      <c r="K50">
        <v>117415.87920000001</v>
      </c>
      <c r="L50">
        <v>859.65499999999997</v>
      </c>
      <c r="M50">
        <v>17273.34</v>
      </c>
      <c r="N50">
        <v>18132.994999999999</v>
      </c>
      <c r="O50">
        <v>508633.25699999998</v>
      </c>
    </row>
    <row r="51" spans="1:15" x14ac:dyDescent="0.25">
      <c r="A51" t="s">
        <v>123</v>
      </c>
      <c r="B51" t="s">
        <v>81</v>
      </c>
      <c r="C51">
        <v>415215.72820000001</v>
      </c>
      <c r="D51">
        <v>486.94</v>
      </c>
      <c r="E51">
        <v>415702.66820000001</v>
      </c>
      <c r="F51">
        <v>15798.271000000001</v>
      </c>
      <c r="G51">
        <v>19458.630999999998</v>
      </c>
      <c r="H51">
        <v>35256.902000000002</v>
      </c>
      <c r="I51">
        <v>79508.827399999995</v>
      </c>
      <c r="J51">
        <v>66034.460000000006</v>
      </c>
      <c r="K51">
        <v>145543.2874</v>
      </c>
      <c r="L51">
        <v>1868.9739999999999</v>
      </c>
      <c r="M51">
        <v>50641</v>
      </c>
      <c r="N51">
        <v>52509.974000000002</v>
      </c>
      <c r="O51">
        <v>649012.83160000003</v>
      </c>
    </row>
    <row r="52" spans="1:15" x14ac:dyDescent="0.25">
      <c r="A52" t="s">
        <v>128</v>
      </c>
      <c r="B52" t="s">
        <v>81</v>
      </c>
      <c r="C52">
        <v>681280.86819999991</v>
      </c>
      <c r="D52">
        <v>1629.5079999999998</v>
      </c>
      <c r="E52">
        <v>682910.37619999994</v>
      </c>
      <c r="F52">
        <v>6235.2780000000002</v>
      </c>
      <c r="G52">
        <v>18439.580000000002</v>
      </c>
      <c r="H52">
        <v>24674.858</v>
      </c>
      <c r="I52">
        <v>145645.51160000003</v>
      </c>
      <c r="J52">
        <v>204415.611</v>
      </c>
      <c r="K52">
        <v>350061.1226</v>
      </c>
      <c r="L52">
        <v>7224.6957999999995</v>
      </c>
      <c r="M52">
        <v>183018.09</v>
      </c>
      <c r="N52">
        <v>190242.78579999998</v>
      </c>
      <c r="O52">
        <v>1247889.1425999999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0.1419449970932285</v>
      </c>
      <c r="D17" s="14">
        <f t="shared" si="1"/>
        <v>2.213519865304292</v>
      </c>
      <c r="E17" s="14">
        <f t="shared" si="2"/>
        <v>0.14234425024183936</v>
      </c>
      <c r="F17" s="14">
        <f t="shared" si="3"/>
        <v>1.0320843108531683</v>
      </c>
      <c r="G17" s="14">
        <f t="shared" si="4"/>
        <v>49.857013991716265</v>
      </c>
      <c r="H17" s="14">
        <f t="shared" si="5"/>
        <v>5.9720183726816698</v>
      </c>
      <c r="I17" s="14">
        <f t="shared" si="6"/>
        <v>0.77168525655761155</v>
      </c>
      <c r="J17" s="14">
        <f t="shared" si="7"/>
        <v>11.259681489784876</v>
      </c>
      <c r="K17" s="14">
        <f t="shared" si="8"/>
        <v>0.94441417537119798</v>
      </c>
      <c r="L17" s="14">
        <f t="shared" si="9"/>
        <v>29.588472112890855</v>
      </c>
      <c r="M17" s="14">
        <f t="shared" si="10"/>
        <v>80.849131453427333</v>
      </c>
      <c r="N17" s="14">
        <f t="shared" si="11"/>
        <v>43.526239555880863</v>
      </c>
      <c r="O17" s="19">
        <f t="shared" si="12"/>
        <v>0.45901282313563463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4.1944688742146866E-2</v>
      </c>
      <c r="D18" s="14">
        <f t="shared" si="1"/>
        <v>0</v>
      </c>
      <c r="E18" s="14">
        <f t="shared" si="2"/>
        <v>4.1936604772165965E-2</v>
      </c>
      <c r="F18" s="14">
        <f t="shared" si="3"/>
        <v>3.8673837639244678E-3</v>
      </c>
      <c r="G18" s="14">
        <f t="shared" si="4"/>
        <v>0</v>
      </c>
      <c r="H18" s="14">
        <f t="shared" si="5"/>
        <v>3.4760955242803451E-3</v>
      </c>
      <c r="I18" s="14">
        <f t="shared" si="6"/>
        <v>0.10965163454880379</v>
      </c>
      <c r="J18" s="14">
        <f t="shared" si="7"/>
        <v>1.5741130783120207</v>
      </c>
      <c r="K18" s="14">
        <f t="shared" si="8"/>
        <v>0.13377014452919567</v>
      </c>
      <c r="L18" s="14">
        <f t="shared" si="9"/>
        <v>3.0517048883435511</v>
      </c>
      <c r="M18" s="14">
        <f t="shared" si="10"/>
        <v>5.679626733821463</v>
      </c>
      <c r="N18" s="14">
        <f t="shared" si="11"/>
        <v>3.7662365391617776</v>
      </c>
      <c r="O18" s="19">
        <f t="shared" si="12"/>
        <v>7.2867007121312236E-2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3.2974648154106966E-2</v>
      </c>
      <c r="D21" s="14">
        <f t="shared" si="1"/>
        <v>0</v>
      </c>
      <c r="E21" s="14">
        <f t="shared" si="2"/>
        <v>3.296829297365856E-2</v>
      </c>
      <c r="F21" s="14">
        <f t="shared" si="3"/>
        <v>1.3418380509538164E-3</v>
      </c>
      <c r="G21" s="14">
        <f t="shared" si="4"/>
        <v>0</v>
      </c>
      <c r="H21" s="14">
        <f t="shared" si="5"/>
        <v>1.2060756128573125E-3</v>
      </c>
      <c r="I21" s="14">
        <f t="shared" si="6"/>
        <v>0.1048000700479178</v>
      </c>
      <c r="J21" s="14">
        <f t="shared" si="7"/>
        <v>0</v>
      </c>
      <c r="K21" s="14">
        <f t="shared" si="8"/>
        <v>0.10307409662187712</v>
      </c>
      <c r="L21" s="14">
        <f t="shared" si="9"/>
        <v>7.4432337792478123</v>
      </c>
      <c r="M21" s="14">
        <f t="shared" si="10"/>
        <v>0</v>
      </c>
      <c r="N21" s="14">
        <f t="shared" si="11"/>
        <v>5.4194193614546071</v>
      </c>
      <c r="O21" s="19">
        <f t="shared" si="12"/>
        <v>6.5127955983736482E-2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7.0906732567197718E-3</v>
      </c>
      <c r="D22" s="14">
        <f t="shared" si="1"/>
        <v>0</v>
      </c>
      <c r="E22" s="14">
        <f t="shared" si="2"/>
        <v>7.0893066763142278E-3</v>
      </c>
      <c r="F22" s="14">
        <f t="shared" si="3"/>
        <v>1.309979704242805E-2</v>
      </c>
      <c r="G22" s="14">
        <f t="shared" si="4"/>
        <v>0</v>
      </c>
      <c r="H22" s="14">
        <f t="shared" si="5"/>
        <v>1.1774405812252977E-2</v>
      </c>
      <c r="I22" s="14">
        <f t="shared" si="6"/>
        <v>1.353169728332203E-2</v>
      </c>
      <c r="J22" s="14">
        <f t="shared" si="7"/>
        <v>0</v>
      </c>
      <c r="K22" s="14">
        <f t="shared" si="8"/>
        <v>1.3308841039909579E-2</v>
      </c>
      <c r="L22" s="14">
        <f t="shared" si="9"/>
        <v>2.5300834482573385E-2</v>
      </c>
      <c r="M22" s="14">
        <f t="shared" si="10"/>
        <v>0</v>
      </c>
      <c r="N22" s="14">
        <f t="shared" si="11"/>
        <v>1.8421540465127381E-2</v>
      </c>
      <c r="O22" s="19">
        <f t="shared" si="12"/>
        <v>8.3859879397941203E-3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0.2239550072462021</v>
      </c>
      <c r="D25" s="14">
        <f t="shared" ref="D25:O25" si="13">SUM(D15:D24)</f>
        <v>2.213519865304292</v>
      </c>
      <c r="E25" s="14">
        <f t="shared" si="13"/>
        <v>0.22433845466397809</v>
      </c>
      <c r="F25" s="14">
        <f t="shared" si="13"/>
        <v>1.0503933297104746</v>
      </c>
      <c r="G25" s="14">
        <f t="shared" si="13"/>
        <v>49.857013991716265</v>
      </c>
      <c r="H25" s="14">
        <f t="shared" si="13"/>
        <v>5.9884749496310601</v>
      </c>
      <c r="I25" s="14">
        <f t="shared" si="13"/>
        <v>0.99966865843765518</v>
      </c>
      <c r="J25" s="14">
        <f t="shared" si="13"/>
        <v>12.833794568096897</v>
      </c>
      <c r="K25" s="14">
        <f t="shared" si="13"/>
        <v>1.1945672575621802</v>
      </c>
      <c r="L25" s="14">
        <f t="shared" si="13"/>
        <v>40.10871161496479</v>
      </c>
      <c r="M25" s="14">
        <f t="shared" si="13"/>
        <v>86.528758187248798</v>
      </c>
      <c r="N25" s="14">
        <f t="shared" si="13"/>
        <v>52.73031699696238</v>
      </c>
      <c r="O25" s="14">
        <f t="shared" si="13"/>
        <v>0.60539377418047746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0.61649050247009729</v>
      </c>
      <c r="D29" s="14">
        <f>(SUMIFS(MESKENOG2,KAYNAK,A29,SEBEP,B29,SÜRE,"Uzun",BİLDİRİM,"Bildirimli",İL,$B$10,İLÇE,$B$11)/VLOOKUP($B$11,ABONE2,4,FALSE))</f>
        <v>0.11034502421094002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0.61639295341263811</v>
      </c>
      <c r="F29" s="14">
        <f>(SUMIFS(TARIMSALAG2,KAYNAK,A29,SEBEP,B29,SÜRE,"Uzun",BİLDİRİM,"Bildirimli",İL,$B$10,İLÇE,$B$11)/VLOOKUP($B$11,ABONE2,6,FALSE))</f>
        <v>4.0205064524680874E-2</v>
      </c>
      <c r="G29" s="14">
        <f>(SUMIFS(TARIMSALOG2,KAYNAK,A29,SEBEP,B29,SÜRE,"Uzun",BİLDİRİM,"Bildirimli",İL,$B$10,İLÇE,$B$11)/VLOOKUP($B$11,ABONE2,7,FALSE))</f>
        <v>0.39910822608323637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7.6517619694134717E-2</v>
      </c>
      <c r="I29" s="14">
        <f>(SUMIFS(TICARETHANEAG2,KAYNAK,A29,SEBEP,B29,SÜRE,"Uzun",BİLDİRİM,"Bildirimli",İL,$B$10,İLÇE,$B$11)/VLOOKUP($B$11,ABONE2,9,FALSE))</f>
        <v>1.4597239069415608</v>
      </c>
      <c r="J29" s="14">
        <f>(SUMIFS(TICARETHANEOG2,KAYNAK,A29,SEBEP,B29,SÜRE,"Uzun",BİLDİRİM,"Bildirimli",İL,$B$10,İLÇE,$B$11)/VLOOKUP($B$11,ABONE2,10,FALSE))</f>
        <v>11.619638129784267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1.6270495771578242</v>
      </c>
      <c r="L29" s="14">
        <f>(SUMIFS(SANAYIAG2,KAYNAK,A29,SEBEP,B29,SÜRE,"Uzun",BİLDİRİM,"Bildirimli",İL,$B$10,İLÇE,$B$11)/VLOOKUP($B$11,ABONE2,12,FALSE))</f>
        <v>10.546241430027262</v>
      </c>
      <c r="M29" s="14">
        <f>(SUMIFS(SANAYIOG2,KAYNAK,A29,SEBEP,B29,SÜRE,"Uzun",BİLDİRİM,"Bildirimli",İL,$B$10,İLÇE,$B$11)/VLOOKUP($B$11,ABONE2,13,FALSE))</f>
        <v>17.82782407614194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12.526102923111914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0.85883666838604766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1.058810160524163E-2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1.0586060967961957E-2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0.12070175116787549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0.11871388975807802</v>
      </c>
      <c r="L31" s="14">
        <f>(SUMIFS(SANAYIAG2,KAYNAK,A31,SEBEP,B31,SÜRE,"Uzun",BİLDİRİM,"Bildirimli",İL,$B$10,İLÇE,$B$11)/VLOOKUP($B$11,ABONE2,12,FALSE))</f>
        <v>5.0702987646120672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3.6916851073398442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4.4693869526670045E-2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0.62707860407533889</v>
      </c>
      <c r="D33" s="14">
        <f t="shared" ref="D33:O33" si="14">SUM(D28:D32)</f>
        <v>0.11034502421094002</v>
      </c>
      <c r="E33" s="14">
        <f t="shared" si="14"/>
        <v>0.62697901438060011</v>
      </c>
      <c r="F33" s="14">
        <f t="shared" si="14"/>
        <v>4.0205064524680874E-2</v>
      </c>
      <c r="G33" s="14">
        <f t="shared" si="14"/>
        <v>0.39910822608323637</v>
      </c>
      <c r="H33" s="14">
        <f t="shared" si="14"/>
        <v>7.6517619694134717E-2</v>
      </c>
      <c r="I33" s="14">
        <f t="shared" si="14"/>
        <v>1.5804256581094362</v>
      </c>
      <c r="J33" s="14">
        <f t="shared" si="14"/>
        <v>11.619638129784267</v>
      </c>
      <c r="K33" s="14">
        <f t="shared" si="14"/>
        <v>1.7457634669159021</v>
      </c>
      <c r="L33" s="14">
        <f t="shared" si="14"/>
        <v>15.616540194639329</v>
      </c>
      <c r="M33" s="14">
        <f t="shared" si="14"/>
        <v>17.82782407614194</v>
      </c>
      <c r="N33" s="14">
        <f t="shared" si="14"/>
        <v>16.217788030451757</v>
      </c>
      <c r="O33" s="14">
        <f t="shared" si="14"/>
        <v>0.90353053791271776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207505</v>
      </c>
      <c r="D37" s="18">
        <f>VLOOKUP($B$11,ABONE2,4,FALSE)</f>
        <v>40</v>
      </c>
      <c r="E37" s="18">
        <f>VLOOKUP($B$11,ABONE2,5,FALSE)</f>
        <v>207545</v>
      </c>
      <c r="F37" s="18">
        <f>VLOOKUP($B$11,ABONE2,6,FALSE)</f>
        <v>382</v>
      </c>
      <c r="G37" s="18">
        <f>VLOOKUP($B$11,ABONE2,7,FALSE)</f>
        <v>43</v>
      </c>
      <c r="H37" s="18">
        <f>VLOOKUP($B$11,ABONE2,8,FALSE)</f>
        <v>425</v>
      </c>
      <c r="I37" s="18">
        <f>VLOOKUP($B$11,ABONE2,9,FALSE)</f>
        <v>51717</v>
      </c>
      <c r="J37" s="18">
        <f>VLOOKUP($B$11,ABONE2,10,FALSE)</f>
        <v>866</v>
      </c>
      <c r="K37" s="18">
        <f>VLOOKUP($B$11,ABONE2,11,FALSE)</f>
        <v>52583</v>
      </c>
      <c r="L37" s="29">
        <f>VLOOKUP($B$11,ABONE2,12,FALSE)</f>
        <v>640</v>
      </c>
      <c r="M37" s="29">
        <f>VLOOKUP($B$11,ABONE2,13,FALSE)</f>
        <v>239</v>
      </c>
      <c r="N37" s="29">
        <f>VLOOKUP($B$11,ABONE2,14,FALSE)</f>
        <v>879</v>
      </c>
      <c r="O37" s="29">
        <f>VLOOKUP($B$11,ABONE2,15,FALSE)</f>
        <v>261432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53164.871700000003</v>
      </c>
      <c r="D38" s="18">
        <f>VLOOKUP($B$11,TUKETIM,4,FALSE)</f>
        <v>128.82419166666668</v>
      </c>
      <c r="E38" s="18">
        <f>VLOOKUP($B$11,TUKETIM,5,FALSE)</f>
        <v>53293.69589166667</v>
      </c>
      <c r="F38" s="18">
        <f>VLOOKUP($B$11,TUKETIM,6,FALSE)</f>
        <v>150.22692083333334</v>
      </c>
      <c r="G38" s="18">
        <f>VLOOKUP($B$11,TUKETIM,7,FALSE)</f>
        <v>209.32718333333332</v>
      </c>
      <c r="H38" s="18">
        <f>VLOOKUP($B$11,TUKETIM,8,FALSE)</f>
        <v>359.55410416666666</v>
      </c>
      <c r="I38" s="18">
        <f>VLOOKUP($B$11,TUKETIM,9,FALSE)</f>
        <v>38673.977429166676</v>
      </c>
      <c r="J38" s="18">
        <f>VLOOKUP($B$11,TUKETIM,10,FALSE)</f>
        <v>24531.816287499998</v>
      </c>
      <c r="K38" s="18">
        <f>VLOOKUP($B$11,TUKETIM,11,FALSE)</f>
        <v>63205.793716666674</v>
      </c>
      <c r="L38" s="29">
        <f>VLOOKUP($B$11,TUKETIM,12,FALSE)</f>
        <v>7429.7050708333336</v>
      </c>
      <c r="M38" s="29">
        <f>VLOOKUP($B$11,TUKETIM,13,FALSE)</f>
        <v>55046.936795833331</v>
      </c>
      <c r="N38" s="29">
        <f>VLOOKUP($B$11,TUKETIM,14,FALSE)</f>
        <v>62476.641866666665</v>
      </c>
      <c r="O38" s="29">
        <f>VLOOKUP($B$11,TUKETIM,15,FALSE)</f>
        <v>179335.68557916669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980452.39799999993</v>
      </c>
      <c r="D39" s="18">
        <f>VLOOKUP($B$11,ANLASMA,4,FALSE)</f>
        <v>1332.912</v>
      </c>
      <c r="E39" s="18">
        <f>VLOOKUP($B$11,ANLASMA,5,FALSE)</f>
        <v>981785.30999999994</v>
      </c>
      <c r="F39" s="18">
        <f>VLOOKUP($B$11,ANLASMA,6,FALSE)</f>
        <v>1657.4349999999999</v>
      </c>
      <c r="G39" s="18">
        <f>VLOOKUP($B$11,ANLASMA,7,FALSE)</f>
        <v>1321</v>
      </c>
      <c r="H39" s="18">
        <f>VLOOKUP($B$11,ANLASMA,8,FALSE)</f>
        <v>2978.4349999999999</v>
      </c>
      <c r="I39" s="18">
        <f>VLOOKUP($B$11,ANLASMA,9,FALSE)</f>
        <v>405607.62759999995</v>
      </c>
      <c r="J39" s="18">
        <f>VLOOKUP($B$11,ANLASMA,10,FALSE)</f>
        <v>333887.34399999998</v>
      </c>
      <c r="K39" s="18">
        <f>VLOOKUP($B$11,ANLASMA,11,FALSE)</f>
        <v>739494.97159999993</v>
      </c>
      <c r="L39" s="29">
        <f>VLOOKUP($B$11,ANLASMA,12,FALSE)</f>
        <v>25926.317000000003</v>
      </c>
      <c r="M39" s="29">
        <f>VLOOKUP($B$11,ANLASMA,13,FALSE)</f>
        <v>182798.5</v>
      </c>
      <c r="N39" s="29">
        <f>VLOOKUP($B$11,ANLASMA,14,FALSE)</f>
        <v>208724.81700000001</v>
      </c>
      <c r="O39" s="29">
        <f>VLOOKUP($B$11,ANLASMA,15,FALSE)</f>
        <v>1932983.5336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1.5313598726852349E-2</v>
      </c>
      <c r="D17" s="14">
        <f t="shared" si="1"/>
        <v>0.48463524452961254</v>
      </c>
      <c r="E17" s="14">
        <f t="shared" si="2"/>
        <v>1.5410038776868737E-2</v>
      </c>
      <c r="F17" s="14">
        <f t="shared" si="3"/>
        <v>1.180737261647145</v>
      </c>
      <c r="G17" s="14">
        <f t="shared" si="4"/>
        <v>4.9569048894896275</v>
      </c>
      <c r="H17" s="14">
        <f t="shared" si="5"/>
        <v>1.3691175061200125</v>
      </c>
      <c r="I17" s="14">
        <f t="shared" si="6"/>
        <v>7.4522551489289754E-2</v>
      </c>
      <c r="J17" s="14">
        <f t="shared" si="7"/>
        <v>3.4595285844385413</v>
      </c>
      <c r="K17" s="14">
        <f t="shared" si="8"/>
        <v>9.4080907411772163E-2</v>
      </c>
      <c r="L17" s="14">
        <f t="shared" si="9"/>
        <v>3.9235917557013873</v>
      </c>
      <c r="M17" s="14">
        <f t="shared" si="10"/>
        <v>68.687702392406877</v>
      </c>
      <c r="N17" s="14">
        <f t="shared" si="11"/>
        <v>11.542898889431445</v>
      </c>
      <c r="O17" s="19">
        <f t="shared" si="12"/>
        <v>3.4665732242665108E-2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4.0464843813778585E-3</v>
      </c>
      <c r="D18" s="14">
        <f t="shared" si="1"/>
        <v>0.49791706537988956</v>
      </c>
      <c r="E18" s="14">
        <f t="shared" si="2"/>
        <v>4.1479689473659714E-3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2.9424961208317588E-3</v>
      </c>
      <c r="J18" s="14">
        <f t="shared" si="7"/>
        <v>0.8556111776971318</v>
      </c>
      <c r="K18" s="14">
        <f t="shared" si="8"/>
        <v>7.8691631329118276E-3</v>
      </c>
      <c r="L18" s="14">
        <f t="shared" si="9"/>
        <v>0.39763685617511013</v>
      </c>
      <c r="M18" s="14">
        <f t="shared" si="10"/>
        <v>0</v>
      </c>
      <c r="N18" s="14">
        <f t="shared" si="11"/>
        <v>0.35085604956627364</v>
      </c>
      <c r="O18" s="19">
        <f t="shared" si="12"/>
        <v>4.7599737506376924E-3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2.8793847597329222E-2</v>
      </c>
      <c r="D21" s="14">
        <f t="shared" si="1"/>
        <v>0</v>
      </c>
      <c r="E21" s="14">
        <f t="shared" si="2"/>
        <v>2.8787930802041204E-2</v>
      </c>
      <c r="F21" s="14">
        <f t="shared" si="3"/>
        <v>0.83136506817510469</v>
      </c>
      <c r="G21" s="14">
        <f t="shared" si="4"/>
        <v>0</v>
      </c>
      <c r="H21" s="14">
        <f t="shared" si="5"/>
        <v>0.78989107384437385</v>
      </c>
      <c r="I21" s="14">
        <f t="shared" si="6"/>
        <v>0.10209387188774861</v>
      </c>
      <c r="J21" s="14">
        <f t="shared" si="7"/>
        <v>0</v>
      </c>
      <c r="K21" s="14">
        <f t="shared" si="8"/>
        <v>0.1015039797976169</v>
      </c>
      <c r="L21" s="14">
        <f t="shared" si="9"/>
        <v>2.0249657255578106</v>
      </c>
      <c r="M21" s="14">
        <f t="shared" si="10"/>
        <v>0</v>
      </c>
      <c r="N21" s="14">
        <f t="shared" si="11"/>
        <v>1.78673446372748</v>
      </c>
      <c r="O21" s="19">
        <f t="shared" si="12"/>
        <v>4.1267083983810786E-2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4.2802081695369676E-3</v>
      </c>
      <c r="D22" s="14">
        <f t="shared" si="1"/>
        <v>0</v>
      </c>
      <c r="E22" s="14">
        <f t="shared" si="2"/>
        <v>4.2793286373576135E-3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9.4666754790688236E-3</v>
      </c>
      <c r="J22" s="14">
        <f t="shared" si="7"/>
        <v>0</v>
      </c>
      <c r="K22" s="14">
        <f t="shared" si="8"/>
        <v>9.4119776124712441E-3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4.9231809879999823E-3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5.2434138875096396E-2</v>
      </c>
      <c r="D25" s="14">
        <f t="shared" ref="D25:O25" si="13">SUM(D15:D24)</f>
        <v>0.98255230990950215</v>
      </c>
      <c r="E25" s="14">
        <f t="shared" si="13"/>
        <v>5.2625267163633527E-2</v>
      </c>
      <c r="F25" s="14">
        <f t="shared" si="13"/>
        <v>2.0121023298222496</v>
      </c>
      <c r="G25" s="14">
        <f t="shared" si="13"/>
        <v>4.9569048894896275</v>
      </c>
      <c r="H25" s="14">
        <f t="shared" si="13"/>
        <v>2.1590085799643863</v>
      </c>
      <c r="I25" s="14">
        <f t="shared" si="13"/>
        <v>0.18902559497693894</v>
      </c>
      <c r="J25" s="14">
        <f t="shared" si="13"/>
        <v>4.3151397621356731</v>
      </c>
      <c r="K25" s="14">
        <f t="shared" si="13"/>
        <v>0.21286602795477216</v>
      </c>
      <c r="L25" s="14">
        <f t="shared" si="13"/>
        <v>6.3461943374343086</v>
      </c>
      <c r="M25" s="14">
        <f t="shared" si="13"/>
        <v>68.687702392406877</v>
      </c>
      <c r="N25" s="14">
        <f t="shared" si="13"/>
        <v>13.680489402725199</v>
      </c>
      <c r="O25" s="14">
        <f t="shared" si="13"/>
        <v>8.5615970965113572E-2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7.2285809813827123E-2</v>
      </c>
      <c r="D29" s="14">
        <f>(SUMIFS(MESKENOG2,KAYNAK,A29,SEBEP,B29,SÜRE,"Uzun",BİLDİRİM,"Bildirimli",İL,$B$10,İLÇE,$B$11)/VLOOKUP($B$11,ABONE2,4,FALSE))</f>
        <v>0.47504642223312471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7.2368572358350106E-2</v>
      </c>
      <c r="F29" s="14">
        <f>(SUMIFS(TARIMSALAG2,KAYNAK,A29,SEBEP,B29,SÜRE,"Uzun",BİLDİRİM,"Bildirimli",İL,$B$10,İLÇE,$B$11)/VLOOKUP($B$11,ABONE2,6,FALSE))</f>
        <v>1.049235466006345</v>
      </c>
      <c r="G29" s="14">
        <f>(SUMIFS(TARIMSALOG2,KAYNAK,A29,SEBEP,B29,SÜRE,"Uzun",BİLDİRİM,"Bildirimli",İL,$B$10,İLÇE,$B$11)/VLOOKUP($B$11,ABONE2,7,FALSE))</f>
        <v>4.0631402741404008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1.1995889938497672</v>
      </c>
      <c r="I29" s="14">
        <f>(SUMIFS(TICARETHANEAG2,KAYNAK,A29,SEBEP,B29,SÜRE,"Uzun",BİLDİRİM,"Bildirimli",İL,$B$10,İLÇE,$B$11)/VLOOKUP($B$11,ABONE2,9,FALSE))</f>
        <v>0.43747528810453146</v>
      </c>
      <c r="J29" s="14">
        <f>(SUMIFS(TICARETHANEOG2,KAYNAK,A29,SEBEP,B29,SÜRE,"Uzun",BİLDİRİM,"Bildirimli",İL,$B$10,İLÇE,$B$11)/VLOOKUP($B$11,ABONE2,10,FALSE))</f>
        <v>16.453226816182465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0.53001331187853107</v>
      </c>
      <c r="L29" s="14">
        <f>(SUMIFS(SANAYIAG2,KAYNAK,A29,SEBEP,B29,SÜRE,"Uzun",BİLDİRİM,"Bildirimli",İL,$B$10,İLÇE,$B$11)/VLOOKUP($B$11,ABONE2,12,FALSE))</f>
        <v>9.0180281194244714</v>
      </c>
      <c r="M29" s="14">
        <f>(SUMIFS(SANAYIOG2,KAYNAK,A29,SEBEP,B29,SÜRE,"Uzun",BİLDİRİM,"Bildirimli",İL,$B$10,İLÇE,$B$11)/VLOOKUP($B$11,ABONE2,13,FALSE))</f>
        <v>237.96509714580671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35.952977416645908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0.14991752068657377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7.8086124409861629E-3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7.8070078634408869E-3</v>
      </c>
      <c r="F31" s="14">
        <f>(SUMIFS(TARIMSALAG2,KAYNAK,A31,SEBEP,B31,SÜRE,"Uzun",BİLDİRİM,"Bildirimli",İL,$B$10,İLÇE,$B$11)/VLOOKUP($B$11,ABONE2,6,FALSE))</f>
        <v>0.10665669343878581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0.1013359513624745</v>
      </c>
      <c r="I31" s="14">
        <f>(SUMIFS(TICARETHANEAG2,KAYNAK,A31,SEBEP,B31,SÜRE,"Uzun",BİLDİRİM,"Bildirimli",İL,$B$10,İLÇE,$B$11)/VLOOKUP($B$11,ABONE2,9,FALSE))</f>
        <v>9.4267675173835205E-2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9.3723002365252814E-2</v>
      </c>
      <c r="L31" s="14">
        <f>(SUMIFS(SANAYIAG2,KAYNAK,A31,SEBEP,B31,SÜRE,"Uzun",BİLDİRİM,"Bildirimli",İL,$B$10,İLÇE,$B$11)/VLOOKUP($B$11,ABONE2,12,FALSE))</f>
        <v>17.281357063710917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15.248256232686103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2.5604319792860777E-2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8.009442225481328E-2</v>
      </c>
      <c r="D33" s="14">
        <f t="shared" ref="D33:O33" si="14">SUM(D28:D32)</f>
        <v>0.47504642223312471</v>
      </c>
      <c r="E33" s="14">
        <f t="shared" si="14"/>
        <v>8.0175580221790999E-2</v>
      </c>
      <c r="F33" s="14">
        <f t="shared" si="14"/>
        <v>1.1558921594451308</v>
      </c>
      <c r="G33" s="14">
        <f t="shared" si="14"/>
        <v>4.0631402741404008</v>
      </c>
      <c r="H33" s="14">
        <f t="shared" si="14"/>
        <v>1.3009249452122418</v>
      </c>
      <c r="I33" s="14">
        <f t="shared" si="14"/>
        <v>0.53174296327836668</v>
      </c>
      <c r="J33" s="14">
        <f t="shared" si="14"/>
        <v>16.453226816182465</v>
      </c>
      <c r="K33" s="14">
        <f t="shared" si="14"/>
        <v>0.62373631424378384</v>
      </c>
      <c r="L33" s="14">
        <f t="shared" si="14"/>
        <v>26.299385183135389</v>
      </c>
      <c r="M33" s="14">
        <f t="shared" si="14"/>
        <v>237.96509714580671</v>
      </c>
      <c r="N33" s="14">
        <f t="shared" si="14"/>
        <v>51.201233649332011</v>
      </c>
      <c r="O33" s="14">
        <f t="shared" si="14"/>
        <v>0.17552184047943453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243273</v>
      </c>
      <c r="D37" s="18">
        <f>VLOOKUP($B$11,ABONE2,4,FALSE)</f>
        <v>50</v>
      </c>
      <c r="E37" s="18">
        <f>VLOOKUP($B$11,ABONE2,5,FALSE)</f>
        <v>243323</v>
      </c>
      <c r="F37" s="18">
        <f>VLOOKUP($B$11,ABONE2,6,FALSE)</f>
        <v>838</v>
      </c>
      <c r="G37" s="18">
        <f>VLOOKUP($B$11,ABONE2,7,FALSE)</f>
        <v>44</v>
      </c>
      <c r="H37" s="18">
        <f>VLOOKUP($B$11,ABONE2,8,FALSE)</f>
        <v>882</v>
      </c>
      <c r="I37" s="18">
        <f>VLOOKUP($B$11,ABONE2,9,FALSE)</f>
        <v>35791</v>
      </c>
      <c r="J37" s="18">
        <f>VLOOKUP($B$11,ABONE2,10,FALSE)</f>
        <v>208</v>
      </c>
      <c r="K37" s="18">
        <f>VLOOKUP($B$11,ABONE2,11,FALSE)</f>
        <v>35999</v>
      </c>
      <c r="L37" s="29">
        <f>VLOOKUP($B$11,ABONE2,12,FALSE)</f>
        <v>105</v>
      </c>
      <c r="M37" s="29">
        <f>VLOOKUP($B$11,ABONE2,13,FALSE)</f>
        <v>14</v>
      </c>
      <c r="N37" s="29">
        <f>VLOOKUP($B$11,ABONE2,14,FALSE)</f>
        <v>119</v>
      </c>
      <c r="O37" s="29">
        <f>VLOOKUP($B$11,ABONE2,15,FALSE)</f>
        <v>280323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54454.018575000002</v>
      </c>
      <c r="D38" s="18">
        <f>VLOOKUP($B$11,TUKETIM,4,FALSE)</f>
        <v>35.841870833333331</v>
      </c>
      <c r="E38" s="18">
        <f>VLOOKUP($B$11,TUKETIM,5,FALSE)</f>
        <v>54489.860445833336</v>
      </c>
      <c r="F38" s="18">
        <f>VLOOKUP($B$11,TUKETIM,6,FALSE)</f>
        <v>463.13167500000003</v>
      </c>
      <c r="G38" s="18">
        <f>VLOOKUP($B$11,TUKETIM,7,FALSE)</f>
        <v>146.26726666666664</v>
      </c>
      <c r="H38" s="18">
        <f>VLOOKUP($B$11,TUKETIM,8,FALSE)</f>
        <v>609.3989416666667</v>
      </c>
      <c r="I38" s="18">
        <f>VLOOKUP($B$11,TUKETIM,9,FALSE)</f>
        <v>22193.537245833337</v>
      </c>
      <c r="J38" s="18">
        <f>VLOOKUP($B$11,TUKETIM,10,FALSE)</f>
        <v>5644.7103541666665</v>
      </c>
      <c r="K38" s="18">
        <f>VLOOKUP($B$11,TUKETIM,11,FALSE)</f>
        <v>27838.247600000002</v>
      </c>
      <c r="L38" s="29">
        <f>VLOOKUP($B$11,TUKETIM,12,FALSE)</f>
        <v>1115.9358875</v>
      </c>
      <c r="M38" s="29">
        <f>VLOOKUP($B$11,TUKETIM,13,FALSE)</f>
        <v>903.01940833333344</v>
      </c>
      <c r="N38" s="29">
        <f>VLOOKUP($B$11,TUKETIM,14,FALSE)</f>
        <v>2018.9552958333334</v>
      </c>
      <c r="O38" s="29">
        <f>VLOOKUP($B$11,TUKETIM,15,FALSE)</f>
        <v>84956.462283333341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1229292.3934000002</v>
      </c>
      <c r="D39" s="18">
        <f>VLOOKUP($B$11,ANLASMA,4,FALSE)</f>
        <v>986.80000000000007</v>
      </c>
      <c r="E39" s="18">
        <f>VLOOKUP($B$11,ANLASMA,5,FALSE)</f>
        <v>1230279.1934000002</v>
      </c>
      <c r="F39" s="18">
        <f>VLOOKUP($B$11,ANLASMA,6,FALSE)</f>
        <v>4079.058</v>
      </c>
      <c r="G39" s="18">
        <f>VLOOKUP($B$11,ANLASMA,7,FALSE)</f>
        <v>1970.6000000000001</v>
      </c>
      <c r="H39" s="18">
        <f>VLOOKUP($B$11,ANLASMA,8,FALSE)</f>
        <v>6049.6580000000004</v>
      </c>
      <c r="I39" s="18">
        <f>VLOOKUP($B$11,ANLASMA,9,FALSE)</f>
        <v>208583.58799999999</v>
      </c>
      <c r="J39" s="18">
        <f>VLOOKUP($B$11,ANLASMA,10,FALSE)</f>
        <v>54237.590000000004</v>
      </c>
      <c r="K39" s="18">
        <f>VLOOKUP($B$11,ANLASMA,11,FALSE)</f>
        <v>262821.17800000001</v>
      </c>
      <c r="L39" s="29">
        <f>VLOOKUP($B$11,ANLASMA,12,FALSE)</f>
        <v>2923.1929999999998</v>
      </c>
      <c r="M39" s="29">
        <f>VLOOKUP($B$11,ANLASMA,13,FALSE)</f>
        <v>18822.400000000001</v>
      </c>
      <c r="N39" s="29">
        <f>VLOOKUP($B$11,ANLASMA,14,FALSE)</f>
        <v>21745.593000000001</v>
      </c>
      <c r="O39" s="29">
        <f>VLOOKUP($B$11,ANLASMA,15,FALSE)</f>
        <v>1520895.6224000002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6.7734543463346522E-2</v>
      </c>
      <c r="D17" s="14">
        <f t="shared" si="1"/>
        <v>0</v>
      </c>
      <c r="E17" s="14">
        <f t="shared" si="2"/>
        <v>6.7733502525133757E-2</v>
      </c>
      <c r="F17" s="14">
        <f t="shared" si="3"/>
        <v>1.2556937018153537E-4</v>
      </c>
      <c r="G17" s="14">
        <f t="shared" si="4"/>
        <v>0</v>
      </c>
      <c r="H17" s="14">
        <f t="shared" si="5"/>
        <v>1.1321828458990893E-4</v>
      </c>
      <c r="I17" s="14">
        <f t="shared" si="6"/>
        <v>0.22302528912286512</v>
      </c>
      <c r="J17" s="14">
        <f t="shared" si="7"/>
        <v>5.010447471940406E-2</v>
      </c>
      <c r="K17" s="14">
        <f t="shared" si="8"/>
        <v>0.22244049905212648</v>
      </c>
      <c r="L17" s="14">
        <f t="shared" si="9"/>
        <v>0.71022650300423784</v>
      </c>
      <c r="M17" s="14">
        <f t="shared" si="10"/>
        <v>0</v>
      </c>
      <c r="N17" s="14">
        <f t="shared" si="11"/>
        <v>0.56818120240339032</v>
      </c>
      <c r="O17" s="19">
        <f t="shared" si="12"/>
        <v>8.9696153376079876E-2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2.4873037081593042E-2</v>
      </c>
      <c r="D18" s="14">
        <f t="shared" si="1"/>
        <v>0</v>
      </c>
      <c r="E18" s="14">
        <f t="shared" si="2"/>
        <v>2.487265483505469E-2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7.5408212168615013E-2</v>
      </c>
      <c r="J18" s="14">
        <f t="shared" si="7"/>
        <v>15.228076024088091</v>
      </c>
      <c r="K18" s="14">
        <f t="shared" si="8"/>
        <v>0.12665207030206488</v>
      </c>
      <c r="L18" s="14">
        <f t="shared" si="9"/>
        <v>3.4540134229783539</v>
      </c>
      <c r="M18" s="14">
        <f t="shared" si="10"/>
        <v>0</v>
      </c>
      <c r="N18" s="14">
        <f t="shared" si="11"/>
        <v>2.7632107383826829</v>
      </c>
      <c r="O18" s="19">
        <f t="shared" si="12"/>
        <v>3.9644448283412723E-2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2.6892722506659243E-2</v>
      </c>
      <c r="D21" s="14">
        <f t="shared" si="1"/>
        <v>0</v>
      </c>
      <c r="E21" s="14">
        <f t="shared" si="2"/>
        <v>2.6892309221781676E-2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6.3336734638831743E-2</v>
      </c>
      <c r="J21" s="14">
        <f t="shared" si="7"/>
        <v>0</v>
      </c>
      <c r="K21" s="14">
        <f t="shared" si="8"/>
        <v>6.3122540103271799E-2</v>
      </c>
      <c r="L21" s="14">
        <f t="shared" si="9"/>
        <v>17.31541359440309</v>
      </c>
      <c r="M21" s="14">
        <f t="shared" si="10"/>
        <v>0</v>
      </c>
      <c r="N21" s="14">
        <f t="shared" si="11"/>
        <v>13.852330875522473</v>
      </c>
      <c r="O21" s="19">
        <f t="shared" si="12"/>
        <v>3.3840102947852509E-2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3.9823959938798363E-4</v>
      </c>
      <c r="D22" s="14">
        <f t="shared" si="1"/>
        <v>0</v>
      </c>
      <c r="E22" s="14">
        <f t="shared" si="2"/>
        <v>3.9823347927857354E-4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2.2038757178842745E-5</v>
      </c>
      <c r="J22" s="14">
        <f t="shared" si="7"/>
        <v>0</v>
      </c>
      <c r="K22" s="14">
        <f t="shared" si="8"/>
        <v>2.1964225686413285E-5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3.4477433225376292E-4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0.11989854265098679</v>
      </c>
      <c r="D25" s="14">
        <f t="shared" ref="D25:O25" si="13">SUM(D15:D24)</f>
        <v>0</v>
      </c>
      <c r="E25" s="14">
        <f t="shared" si="13"/>
        <v>0.1198967000612487</v>
      </c>
      <c r="F25" s="14">
        <f t="shared" si="13"/>
        <v>1.2556937018153537E-4</v>
      </c>
      <c r="G25" s="14">
        <f t="shared" si="13"/>
        <v>0</v>
      </c>
      <c r="H25" s="14">
        <f t="shared" si="13"/>
        <v>1.1321828458990893E-4</v>
      </c>
      <c r="I25" s="14">
        <f t="shared" si="13"/>
        <v>0.3617922746874907</v>
      </c>
      <c r="J25" s="14">
        <f t="shared" si="13"/>
        <v>15.278180498807496</v>
      </c>
      <c r="K25" s="14">
        <f t="shared" si="13"/>
        <v>0.41223707368314955</v>
      </c>
      <c r="L25" s="14">
        <f t="shared" si="13"/>
        <v>21.479653520385682</v>
      </c>
      <c r="M25" s="14">
        <f t="shared" si="13"/>
        <v>0</v>
      </c>
      <c r="N25" s="14">
        <f t="shared" si="13"/>
        <v>17.183722816308546</v>
      </c>
      <c r="O25" s="14">
        <f t="shared" si="13"/>
        <v>0.16352547893959887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4.4786276089459117E-3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4.4785587818101475E-3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4.6537620231287755E-3</v>
      </c>
      <c r="J28" s="14">
        <f>(SUMIFS(TICARETHANEOG2,KAYNAK,A28,SEBEP,B28,SÜRE,"Uzun",BİLDİRİM,"Bildirimli",İL,$B$10,İLÇE,$B$11)/VLOOKUP($B$11,ABONE2,10,FALSE))</f>
        <v>0.24071790005363466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5.4520925448415724E-3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4.6146721445037278E-3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5.5334169818305103E-3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5.533331944789009E-3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9.7060121708891552E-3</v>
      </c>
      <c r="J29" s="14">
        <f>(SUMIFS(TICARETHANEOG2,KAYNAK,A29,SEBEP,B29,SÜRE,"Uzun",BİLDİRİM,"Bildirimli",İL,$B$10,İLÇE,$B$11)/VLOOKUP($B$11,ABONE2,10,FALSE))</f>
        <v>0.32833749813643404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1.0783572034692462E-2</v>
      </c>
      <c r="L29" s="14">
        <f>(SUMIFS(SANAYIAG2,KAYNAK,A29,SEBEP,B29,SÜRE,"Uzun",BİLDİRİM,"Bildirimli",İL,$B$10,İLÇE,$B$11)/VLOOKUP($B$11,ABONE2,12,FALSE))</f>
        <v>0.10465870564769685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8.3726964518157476E-2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6.2858733850407822E-3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5.9021069993193377E-2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5.9020162962836742E-2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0.12920560672015594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0.12876865437202845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6.8876680194459444E-2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6.9033114583969796E-2</v>
      </c>
      <c r="D33" s="14">
        <f t="shared" ref="D33:O33" si="14">SUM(D28:D32)</f>
        <v>0</v>
      </c>
      <c r="E33" s="14">
        <f t="shared" si="14"/>
        <v>6.9032053689435893E-2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0.14356538091417387</v>
      </c>
      <c r="J33" s="14">
        <f t="shared" si="14"/>
        <v>0.56905539819006867</v>
      </c>
      <c r="K33" s="14">
        <f t="shared" si="14"/>
        <v>0.14500431895156249</v>
      </c>
      <c r="L33" s="14">
        <f t="shared" si="14"/>
        <v>0.10465870564769685</v>
      </c>
      <c r="M33" s="14">
        <f t="shared" si="14"/>
        <v>0</v>
      </c>
      <c r="N33" s="14">
        <f t="shared" si="14"/>
        <v>8.3726964518157476E-2</v>
      </c>
      <c r="O33" s="14">
        <f t="shared" si="14"/>
        <v>7.9777225724003947E-2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195209</v>
      </c>
      <c r="D37" s="18">
        <f>VLOOKUP($B$11,ABONE2,4,FALSE)</f>
        <v>3</v>
      </c>
      <c r="E37" s="18">
        <f>VLOOKUP($B$11,ABONE2,5,FALSE)</f>
        <v>195212</v>
      </c>
      <c r="F37" s="18">
        <f>VLOOKUP($B$11,ABONE2,6,FALSE)</f>
        <v>55</v>
      </c>
      <c r="G37" s="18">
        <f>VLOOKUP($B$11,ABONE2,7,FALSE)</f>
        <v>6</v>
      </c>
      <c r="H37" s="18">
        <f>VLOOKUP($B$11,ABONE2,8,FALSE)</f>
        <v>61</v>
      </c>
      <c r="I37" s="18">
        <f>VLOOKUP($B$11,ABONE2,9,FALSE)</f>
        <v>32122</v>
      </c>
      <c r="J37" s="18">
        <f>VLOOKUP($B$11,ABONE2,10,FALSE)</f>
        <v>109</v>
      </c>
      <c r="K37" s="18">
        <f>VLOOKUP($B$11,ABONE2,11,FALSE)</f>
        <v>32231</v>
      </c>
      <c r="L37" s="29">
        <f>VLOOKUP($B$11,ABONE2,12,FALSE)</f>
        <v>24</v>
      </c>
      <c r="M37" s="29">
        <f>VLOOKUP($B$11,ABONE2,13,FALSE)</f>
        <v>6</v>
      </c>
      <c r="N37" s="29">
        <f>VLOOKUP($B$11,ABONE2,14,FALSE)</f>
        <v>30</v>
      </c>
      <c r="O37" s="29">
        <f>VLOOKUP($B$11,ABONE2,15,FALSE)</f>
        <v>227534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46369.799341666665</v>
      </c>
      <c r="D38" s="18">
        <f>VLOOKUP($B$11,TUKETIM,4,FALSE)</f>
        <v>156.8153125</v>
      </c>
      <c r="E38" s="18">
        <f>VLOOKUP($B$11,TUKETIM,5,FALSE)</f>
        <v>46526.614654166668</v>
      </c>
      <c r="F38" s="18">
        <f>VLOOKUP($B$11,TUKETIM,6,FALSE)</f>
        <v>3.6594291666666665</v>
      </c>
      <c r="G38" s="18">
        <f>VLOOKUP($B$11,TUKETIM,7,FALSE)</f>
        <v>1734.8496958333333</v>
      </c>
      <c r="H38" s="18">
        <f>VLOOKUP($B$11,TUKETIM,8,FALSE)</f>
        <v>1738.509125</v>
      </c>
      <c r="I38" s="18">
        <f>VLOOKUP($B$11,TUKETIM,9,FALSE)</f>
        <v>18215.82985416667</v>
      </c>
      <c r="J38" s="18">
        <f>VLOOKUP($B$11,TUKETIM,10,FALSE)</f>
        <v>7653.9027166666674</v>
      </c>
      <c r="K38" s="18">
        <f>VLOOKUP($B$11,TUKETIM,11,FALSE)</f>
        <v>25869.732570833337</v>
      </c>
      <c r="L38" s="29">
        <f>VLOOKUP($B$11,TUKETIM,12,FALSE)</f>
        <v>289.7063541666667</v>
      </c>
      <c r="M38" s="29">
        <f>VLOOKUP($B$11,TUKETIM,13,FALSE)</f>
        <v>1385.6371750000001</v>
      </c>
      <c r="N38" s="29">
        <f>VLOOKUP($B$11,TUKETIM,14,FALSE)</f>
        <v>1675.3435291666667</v>
      </c>
      <c r="O38" s="29">
        <f>VLOOKUP($B$11,TUKETIM,15,FALSE)</f>
        <v>75810.19987916667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1072917.5512000001</v>
      </c>
      <c r="D39" s="18">
        <f>VLOOKUP($B$11,ANLASMA,4,FALSE)</f>
        <v>1020</v>
      </c>
      <c r="E39" s="18">
        <f>VLOOKUP($B$11,ANLASMA,5,FALSE)</f>
        <v>1073937.5512000001</v>
      </c>
      <c r="F39" s="18">
        <f>VLOOKUP($B$11,ANLASMA,6,FALSE)</f>
        <v>229</v>
      </c>
      <c r="G39" s="18">
        <f>VLOOKUP($B$11,ANLASMA,7,FALSE)</f>
        <v>7092.4</v>
      </c>
      <c r="H39" s="18">
        <f>VLOOKUP($B$11,ANLASMA,8,FALSE)</f>
        <v>7321.4</v>
      </c>
      <c r="I39" s="18">
        <f>VLOOKUP($B$11,ANLASMA,9,FALSE)</f>
        <v>193325.30360000001</v>
      </c>
      <c r="J39" s="18">
        <f>VLOOKUP($B$11,ANLASMA,10,FALSE)</f>
        <v>54001.46</v>
      </c>
      <c r="K39" s="18">
        <f>VLOOKUP($B$11,ANLASMA,11,FALSE)</f>
        <v>247326.76360000001</v>
      </c>
      <c r="L39" s="29">
        <f>VLOOKUP($B$11,ANLASMA,12,FALSE)</f>
        <v>794.48199999999997</v>
      </c>
      <c r="M39" s="29">
        <f>VLOOKUP($B$11,ANLASMA,13,FALSE)</f>
        <v>3679.2</v>
      </c>
      <c r="N39" s="29">
        <f>VLOOKUP($B$11,ANLASMA,14,FALSE)</f>
        <v>4473.6819999999998</v>
      </c>
      <c r="O39" s="29">
        <f>VLOOKUP($B$11,ANLASMA,15,FALSE)</f>
        <v>1333059.3968000002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v>0</v>
      </c>
      <c r="H15" s="14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5">(SUMIFS(TICARETHANEAG2,KAYNAK,A15,SEBEP,B15,SÜRE,"Uzun",BİLDİRİM,"Bildirimsiz",İL,$B$10,İLÇE,$B$11)/VLOOKUP($B$11,ABONE2,9,FALSE))</f>
        <v>0</v>
      </c>
      <c r="J15" s="14">
        <f t="shared" ref="J15:J24" si="6">(SUMIFS(TICARETHANEOG2,KAYNAK,A15,SEBEP,B15,SÜRE,"Uzun",BİLDİRİM,"Bildirimsiz",İL,$B$10,İLÇE,$B$11)/VLOOKUP($B$11,ABONE2,10,FALSE))</f>
        <v>0</v>
      </c>
      <c r="K15" s="14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8">(SUMIFS(SANAYIAG2,KAYNAK,A15,SEBEP,B15,SÜRE,"Uzun",BİLDİRİM,"Bildirimsiz",İL,$B$10,İLÇE,$B$11)/VLOOKUP($B$11,ABONE2,12,FALSE))</f>
        <v>0</v>
      </c>
      <c r="M15" s="14">
        <f t="shared" ref="M15:M24" si="9">(SUMIFS(SANAYIOG2,KAYNAK,A15,SEBEP,B15,SÜRE,"Uzun",BİLDİRİM,"Bildirimsiz",İL,$B$10,İLÇE,$B$11)/VLOOKUP($B$11,ABONE2,13,FALSE))</f>
        <v>0</v>
      </c>
      <c r="N15" s="14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v>0</v>
      </c>
      <c r="H16" s="14">
        <f t="shared" si="4"/>
        <v>0</v>
      </c>
      <c r="I16" s="14">
        <f t="shared" si="5"/>
        <v>0</v>
      </c>
      <c r="J16" s="14">
        <f t="shared" si="6"/>
        <v>0</v>
      </c>
      <c r="K16" s="14">
        <f t="shared" si="7"/>
        <v>0</v>
      </c>
      <c r="L16" s="14">
        <f t="shared" si="8"/>
        <v>0</v>
      </c>
      <c r="M16" s="14">
        <f t="shared" si="9"/>
        <v>0</v>
      </c>
      <c r="N16" s="14">
        <f t="shared" si="10"/>
        <v>0</v>
      </c>
      <c r="O16" s="19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1.1207750313112377E-2</v>
      </c>
      <c r="D17" s="14">
        <f t="shared" si="1"/>
        <v>0.42283706611838251</v>
      </c>
      <c r="E17" s="14">
        <f t="shared" si="2"/>
        <v>1.1257297942230401E-2</v>
      </c>
      <c r="F17" s="14">
        <f t="shared" si="3"/>
        <v>8.0002095152112804E-2</v>
      </c>
      <c r="G17" s="14">
        <v>0</v>
      </c>
      <c r="H17" s="14">
        <f t="shared" si="4"/>
        <v>8.0002095152112804E-2</v>
      </c>
      <c r="I17" s="14">
        <f t="shared" si="5"/>
        <v>1.6683648135107875E-2</v>
      </c>
      <c r="J17" s="14">
        <f t="shared" si="6"/>
        <v>2.9975016102308603</v>
      </c>
      <c r="K17" s="14">
        <f t="shared" si="7"/>
        <v>4.4061515527537419E-2</v>
      </c>
      <c r="L17" s="14">
        <f t="shared" si="8"/>
        <v>2.2978513910075455</v>
      </c>
      <c r="M17" s="14">
        <f t="shared" si="9"/>
        <v>0</v>
      </c>
      <c r="N17" s="14">
        <f t="shared" si="10"/>
        <v>2.0680662519067909</v>
      </c>
      <c r="O17" s="19">
        <f t="shared" si="11"/>
        <v>1.8124105653312191E-2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v>0</v>
      </c>
      <c r="H18" s="14">
        <f t="shared" si="4"/>
        <v>0</v>
      </c>
      <c r="I18" s="14">
        <f t="shared" si="5"/>
        <v>0</v>
      </c>
      <c r="J18" s="14">
        <f t="shared" si="6"/>
        <v>0</v>
      </c>
      <c r="K18" s="14">
        <f t="shared" si="7"/>
        <v>0</v>
      </c>
      <c r="L18" s="14">
        <f t="shared" si="8"/>
        <v>0</v>
      </c>
      <c r="M18" s="14">
        <f t="shared" si="9"/>
        <v>0</v>
      </c>
      <c r="N18" s="14">
        <f t="shared" si="10"/>
        <v>0</v>
      </c>
      <c r="O18" s="19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v>0</v>
      </c>
      <c r="H19" s="14">
        <f t="shared" si="4"/>
        <v>0</v>
      </c>
      <c r="I19" s="14">
        <f t="shared" si="5"/>
        <v>0</v>
      </c>
      <c r="J19" s="14">
        <f t="shared" si="6"/>
        <v>0</v>
      </c>
      <c r="K19" s="14">
        <f t="shared" si="7"/>
        <v>0</v>
      </c>
      <c r="L19" s="14">
        <f t="shared" si="8"/>
        <v>0</v>
      </c>
      <c r="M19" s="14">
        <f t="shared" si="9"/>
        <v>0</v>
      </c>
      <c r="N19" s="14">
        <f t="shared" si="10"/>
        <v>0</v>
      </c>
      <c r="O19" s="19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v>0</v>
      </c>
      <c r="H20" s="14">
        <f t="shared" si="4"/>
        <v>0</v>
      </c>
      <c r="I20" s="14">
        <f t="shared" si="5"/>
        <v>0</v>
      </c>
      <c r="J20" s="14">
        <f t="shared" si="6"/>
        <v>0</v>
      </c>
      <c r="K20" s="14">
        <f t="shared" si="7"/>
        <v>0</v>
      </c>
      <c r="L20" s="14">
        <f t="shared" si="8"/>
        <v>0</v>
      </c>
      <c r="M20" s="14">
        <f t="shared" si="9"/>
        <v>0</v>
      </c>
      <c r="N20" s="14">
        <f t="shared" si="10"/>
        <v>0</v>
      </c>
      <c r="O20" s="19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4.9291759551818304E-2</v>
      </c>
      <c r="D21" s="14">
        <f t="shared" si="1"/>
        <v>0</v>
      </c>
      <c r="E21" s="14">
        <f t="shared" si="2"/>
        <v>4.9285826325667803E-2</v>
      </c>
      <c r="F21" s="14">
        <f t="shared" si="3"/>
        <v>3.5475681179156844E-2</v>
      </c>
      <c r="G21" s="14">
        <v>0</v>
      </c>
      <c r="H21" s="14">
        <f t="shared" si="4"/>
        <v>3.5475681179156844E-2</v>
      </c>
      <c r="I21" s="14">
        <f t="shared" si="5"/>
        <v>8.6972193228107508E-2</v>
      </c>
      <c r="J21" s="14">
        <f t="shared" si="6"/>
        <v>0</v>
      </c>
      <c r="K21" s="14">
        <f t="shared" si="7"/>
        <v>8.6173381223045062E-2</v>
      </c>
      <c r="L21" s="14">
        <f t="shared" si="8"/>
        <v>0</v>
      </c>
      <c r="M21" s="14">
        <f t="shared" si="9"/>
        <v>0</v>
      </c>
      <c r="N21" s="14">
        <f t="shared" si="10"/>
        <v>0</v>
      </c>
      <c r="O21" s="19">
        <f t="shared" si="11"/>
        <v>5.5554235757188465E-2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v>0</v>
      </c>
      <c r="H22" s="14">
        <f t="shared" si="4"/>
        <v>0</v>
      </c>
      <c r="I22" s="14">
        <f t="shared" si="5"/>
        <v>0</v>
      </c>
      <c r="J22" s="14">
        <f t="shared" si="6"/>
        <v>0</v>
      </c>
      <c r="K22" s="14">
        <f t="shared" si="7"/>
        <v>0</v>
      </c>
      <c r="L22" s="14">
        <f t="shared" si="8"/>
        <v>0</v>
      </c>
      <c r="M22" s="14">
        <f t="shared" si="9"/>
        <v>0</v>
      </c>
      <c r="N22" s="14">
        <f t="shared" si="10"/>
        <v>0</v>
      </c>
      <c r="O22" s="19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v>0</v>
      </c>
      <c r="H23" s="14">
        <f t="shared" si="4"/>
        <v>0</v>
      </c>
      <c r="I23" s="14">
        <f t="shared" si="5"/>
        <v>0</v>
      </c>
      <c r="J23" s="14">
        <f t="shared" si="6"/>
        <v>0</v>
      </c>
      <c r="K23" s="14">
        <f t="shared" si="7"/>
        <v>0</v>
      </c>
      <c r="L23" s="14">
        <f t="shared" si="8"/>
        <v>0</v>
      </c>
      <c r="M23" s="14">
        <f t="shared" si="9"/>
        <v>0</v>
      </c>
      <c r="N23" s="14">
        <f t="shared" si="10"/>
        <v>0</v>
      </c>
      <c r="O23" s="19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v>0</v>
      </c>
      <c r="H24" s="14">
        <f t="shared" si="4"/>
        <v>0</v>
      </c>
      <c r="I24" s="14">
        <f t="shared" si="5"/>
        <v>0</v>
      </c>
      <c r="J24" s="14">
        <f t="shared" si="6"/>
        <v>0</v>
      </c>
      <c r="K24" s="14">
        <f t="shared" si="7"/>
        <v>0</v>
      </c>
      <c r="L24" s="14">
        <f t="shared" si="8"/>
        <v>0</v>
      </c>
      <c r="M24" s="14">
        <f t="shared" si="9"/>
        <v>0</v>
      </c>
      <c r="N24" s="14">
        <f t="shared" si="10"/>
        <v>0</v>
      </c>
      <c r="O24" s="19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6.0499509864930683E-2</v>
      </c>
      <c r="D25" s="14">
        <f t="shared" ref="D25:O25" si="12">SUM(D15:D24)</f>
        <v>0.42283706611838251</v>
      </c>
      <c r="E25" s="14">
        <f t="shared" si="12"/>
        <v>6.0543124267898207E-2</v>
      </c>
      <c r="F25" s="14">
        <f t="shared" si="12"/>
        <v>0.11547777633126965</v>
      </c>
      <c r="G25" s="14">
        <f t="shared" si="12"/>
        <v>0</v>
      </c>
      <c r="H25" s="14">
        <f t="shared" si="12"/>
        <v>0.11547777633126965</v>
      </c>
      <c r="I25" s="14">
        <f t="shared" si="12"/>
        <v>0.10365584136321539</v>
      </c>
      <c r="J25" s="14">
        <f t="shared" si="12"/>
        <v>2.9975016102308603</v>
      </c>
      <c r="K25" s="14">
        <f t="shared" si="12"/>
        <v>0.13023489675058247</v>
      </c>
      <c r="L25" s="14">
        <f t="shared" si="12"/>
        <v>2.2978513910075455</v>
      </c>
      <c r="M25" s="14">
        <f t="shared" si="12"/>
        <v>0</v>
      </c>
      <c r="N25" s="14">
        <f t="shared" si="12"/>
        <v>2.0680662519067909</v>
      </c>
      <c r="O25" s="14">
        <f t="shared" si="12"/>
        <v>7.3678341410500656E-2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0.48122069716798982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0.48116277285669401</v>
      </c>
      <c r="F29" s="14">
        <f>(SUMIFS(TARIMSALAG2,KAYNAK,A29,SEBEP,B29,SÜRE,"Uzun",BİLDİRİM,"Bildirimli",İL,$B$10,İLÇE,$B$11)/VLOOKUP($B$11,ABONE2,6,FALSE))</f>
        <v>5.7582634280046917E-2</v>
      </c>
      <c r="G29" s="14"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5.7582634280046917E-2</v>
      </c>
      <c r="I29" s="14">
        <f>(SUMIFS(TICARETHANEAG2,KAYNAK,A29,SEBEP,B29,SÜRE,"Uzun",BİLDİRİM,"Bildirimli",İL,$B$10,İLÇE,$B$11)/VLOOKUP($B$11,ABONE2,9,FALSE))</f>
        <v>0.86321023471348979</v>
      </c>
      <c r="J29" s="14">
        <f>(SUMIFS(TICARETHANEOG2,KAYNAK,A29,SEBEP,B29,SÜRE,"Uzun",BİLDİRİM,"Bildirimli",İL,$B$10,İLÇE,$B$11)/VLOOKUP($B$11,ABONE2,10,FALSE))</f>
        <v>0.34340332924754774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0.85843597318243337</v>
      </c>
      <c r="L29" s="14">
        <f>(SUMIFS(SANAYIAG2,KAYNAK,A29,SEBEP,B29,SÜRE,"Uzun",BİLDİRİM,"Bildirimli",İL,$B$10,İLÇE,$B$11)/VLOOKUP($B$11,ABONE2,12,FALSE))</f>
        <v>29.495578505003323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26.546020654502989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0.54909572862648925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0.48122069716798982</v>
      </c>
      <c r="D33" s="14">
        <f t="shared" ref="D33:O33" si="13">SUM(D28:D32)</f>
        <v>0</v>
      </c>
      <c r="E33" s="14">
        <f t="shared" si="13"/>
        <v>0.48116277285669401</v>
      </c>
      <c r="F33" s="14">
        <f t="shared" si="13"/>
        <v>5.7582634280046917E-2</v>
      </c>
      <c r="G33" s="14">
        <f t="shared" si="13"/>
        <v>0</v>
      </c>
      <c r="H33" s="14">
        <f t="shared" si="13"/>
        <v>5.7582634280046917E-2</v>
      </c>
      <c r="I33" s="14">
        <f t="shared" si="13"/>
        <v>0.86321023471348979</v>
      </c>
      <c r="J33" s="14">
        <f t="shared" si="13"/>
        <v>0.34340332924754774</v>
      </c>
      <c r="K33" s="14">
        <f t="shared" si="13"/>
        <v>0.85843597318243337</v>
      </c>
      <c r="L33" s="14">
        <f t="shared" si="13"/>
        <v>29.495578505003323</v>
      </c>
      <c r="M33" s="14">
        <f t="shared" si="13"/>
        <v>0</v>
      </c>
      <c r="N33" s="14">
        <f t="shared" si="13"/>
        <v>26.546020654502989</v>
      </c>
      <c r="O33" s="14">
        <f t="shared" si="13"/>
        <v>0.54909572862648925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33227</v>
      </c>
      <c r="D37" s="18">
        <f>VLOOKUP($B$11,ABONE2,4,FALSE)</f>
        <v>4</v>
      </c>
      <c r="E37" s="18">
        <f>VLOOKUP($B$11,ABONE2,5,FALSE)</f>
        <v>33231</v>
      </c>
      <c r="F37" s="18">
        <f>VLOOKUP($B$11,ABONE2,6,FALSE)</f>
        <v>390</v>
      </c>
      <c r="G37" s="18">
        <f>VLOOKUP($B$11,ABONE2,7,FALSE)</f>
        <v>0</v>
      </c>
      <c r="H37" s="18">
        <f>VLOOKUP($B$11,ABONE2,8,FALSE)</f>
        <v>390</v>
      </c>
      <c r="I37" s="18">
        <f>VLOOKUP($B$11,ABONE2,9,FALSE)</f>
        <v>7012</v>
      </c>
      <c r="J37" s="18">
        <f>VLOOKUP($B$11,ABONE2,10,FALSE)</f>
        <v>65</v>
      </c>
      <c r="K37" s="18">
        <f>VLOOKUP($B$11,ABONE2,11,FALSE)</f>
        <v>7077</v>
      </c>
      <c r="L37" s="29">
        <f>VLOOKUP($B$11,ABONE2,12,FALSE)</f>
        <v>9</v>
      </c>
      <c r="M37" s="29">
        <f>VLOOKUP($B$11,ABONE2,13,FALSE)</f>
        <v>1</v>
      </c>
      <c r="N37" s="29">
        <f>VLOOKUP($B$11,ABONE2,14,FALSE)</f>
        <v>10</v>
      </c>
      <c r="O37" s="29">
        <f>VLOOKUP($B$11,ABONE2,15,FALSE)</f>
        <v>40708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9484.6856875000012</v>
      </c>
      <c r="D38" s="18">
        <f>VLOOKUP($B$11,TUKETIM,4,FALSE)</f>
        <v>11.576633333333334</v>
      </c>
      <c r="E38" s="18">
        <f>VLOOKUP($B$11,TUKETIM,5,FALSE)</f>
        <v>9496.2623208333353</v>
      </c>
      <c r="F38" s="18">
        <f>VLOOKUP($B$11,TUKETIM,6,FALSE)</f>
        <v>104.65277083333335</v>
      </c>
      <c r="G38" s="18">
        <f>VLOOKUP($B$11,TUKETIM,7,FALSE)</f>
        <v>0</v>
      </c>
      <c r="H38" s="18">
        <f>VLOOKUP($B$11,TUKETIM,8,FALSE)</f>
        <v>104.65277083333335</v>
      </c>
      <c r="I38" s="18">
        <f>VLOOKUP($B$11,TUKETIM,9,FALSE)</f>
        <v>2955.9766</v>
      </c>
      <c r="J38" s="18">
        <f>VLOOKUP($B$11,TUKETIM,10,FALSE)</f>
        <v>2726.4929708333334</v>
      </c>
      <c r="K38" s="18">
        <f>VLOOKUP($B$11,TUKETIM,11,FALSE)</f>
        <v>5682.4695708333329</v>
      </c>
      <c r="L38" s="29">
        <f>VLOOKUP($B$11,TUKETIM,12,FALSE)</f>
        <v>145.59307916666666</v>
      </c>
      <c r="M38" s="29">
        <f>VLOOKUP($B$11,TUKETIM,13,FALSE)</f>
        <v>333.22455833333333</v>
      </c>
      <c r="N38" s="29">
        <f>VLOOKUP($B$11,TUKETIM,14,FALSE)</f>
        <v>478.81763749999999</v>
      </c>
      <c r="O38" s="29">
        <f>VLOOKUP($B$11,TUKETIM,15,FALSE)</f>
        <v>15762.202300000001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195405.5344</v>
      </c>
      <c r="D39" s="18">
        <f>VLOOKUP($B$11,ANLASMA,4,FALSE)</f>
        <v>711.96</v>
      </c>
      <c r="E39" s="18">
        <f>VLOOKUP($B$11,ANLASMA,5,FALSE)</f>
        <v>196117.4944</v>
      </c>
      <c r="F39" s="18">
        <f>VLOOKUP($B$11,ANLASMA,6,FALSE)</f>
        <v>2180.4300000000003</v>
      </c>
      <c r="G39" s="18">
        <f>VLOOKUP($B$11,ANLASMA,7,FALSE)</f>
        <v>0</v>
      </c>
      <c r="H39" s="18">
        <f>VLOOKUP($B$11,ANLASMA,8,FALSE)</f>
        <v>2180.4300000000003</v>
      </c>
      <c r="I39" s="18">
        <f>VLOOKUP($B$11,ANLASMA,9,FALSE)</f>
        <v>42007.850000000006</v>
      </c>
      <c r="J39" s="18">
        <f>VLOOKUP($B$11,ANLASMA,10,FALSE)</f>
        <v>27641.05</v>
      </c>
      <c r="K39" s="18">
        <f>VLOOKUP($B$11,ANLASMA,11,FALSE)</f>
        <v>69648.900000000009</v>
      </c>
      <c r="L39" s="29">
        <f>VLOOKUP($B$11,ANLASMA,12,FALSE)</f>
        <v>869.84799999999996</v>
      </c>
      <c r="M39" s="29">
        <f>VLOOKUP($B$11,ANLASMA,13,FALSE)</f>
        <v>600</v>
      </c>
      <c r="N39" s="29">
        <f>VLOOKUP($B$11,ANLASMA,14,FALSE)</f>
        <v>1469.848</v>
      </c>
      <c r="O39" s="29">
        <f>VLOOKUP($B$11,ANLASMA,15,FALSE)</f>
        <v>269416.67240000004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2023-08-01T12:16:04Z</dcterms:modified>
</cp:coreProperties>
</file>